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2.xml" ContentType="application/vnd.openxmlformats-officedocument.drawing+xml"/>
  <Override PartName="/xl/charts/chart2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usuario\My Cloud-MyCloudEX2Ultra\Yandos\Clientes\Parlamento Europeo\"/>
    </mc:Choice>
  </mc:AlternateContent>
  <workbookProtection workbookAlgorithmName="SHA-512" workbookHashValue="6AC6PnlktjGbmYQyZ88r1Am2e5AYS1xs+BvFfmBM7K95D6kYQoV2MUQK/tVYqP1TL5F/EC7zwjqK2YI14GRL2g==" workbookSaltValue="26hYcAxUKnVVISdszOw86w==" workbookSpinCount="100000" lockStructure="1"/>
  <bookViews>
    <workbookView xWindow="11325" yWindow="0" windowWidth="16965" windowHeight="15825" tabRatio="767" firstSheet="1" activeTab="4"/>
  </bookViews>
  <sheets>
    <sheet name="POLICE DATA" sheetId="14" r:id="rId1"/>
    <sheet name="POLICE-SUMMARY" sheetId="17" r:id="rId2"/>
    <sheet name="POLICE-GRAPHS" sheetId="21" r:id="rId3"/>
    <sheet name="CIVIL DATA" sheetId="15" r:id="rId4"/>
    <sheet name="CIVIL-SUMMARY" sheetId="20" r:id="rId5"/>
    <sheet name="DEATHS" sheetId="22" r:id="rId6"/>
    <sheet name="TERRORISM-VICTIMS" sheetId="23" r:id="rId7"/>
    <sheet name="TERRORISM-GRAPHS" sheetId="24" r:id="rId8"/>
  </sheets>
  <definedNames>
    <definedName name="_xlnm._FilterDatabase" localSheetId="3" hidden="1">'CIVIL DATA'!$A$1:$M$5988</definedName>
    <definedName name="_xlnm._FilterDatabase" localSheetId="5" hidden="1">DEATHS!$A$1:$N$70</definedName>
    <definedName name="_xlnm._FilterDatabase" localSheetId="0" hidden="1">'POLICE DATA'!$A$1:$H$460</definedName>
    <definedName name="_xlnm._FilterDatabase" localSheetId="6" hidden="1">'TERRORISM-VICTIMS'!$A$1:$Q$32</definedName>
  </definedNames>
  <calcPr calcId="152511" iterate="1" iterateCount="10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7" roundtripDataSignature="AMtx7mjzgGicm9ROifLhtg+0l2FRQ84p6Q=="/>
    </ext>
  </extLst>
</workbook>
</file>

<file path=xl/calcChain.xml><?xml version="1.0" encoding="utf-8"?>
<calcChain xmlns="http://schemas.openxmlformats.org/spreadsheetml/2006/main">
  <c r="O38" i="23" l="1"/>
  <c r="O37" i="23"/>
  <c r="E99" i="20"/>
  <c r="F106" i="22"/>
  <c r="F105" i="22"/>
  <c r="K99" i="22"/>
  <c r="L99" i="22"/>
  <c r="M99" i="22"/>
  <c r="I99" i="22"/>
  <c r="J99" i="22"/>
  <c r="H128" i="20"/>
  <c r="O60" i="23"/>
  <c r="K109" i="22"/>
  <c r="K113" i="22"/>
  <c r="K112" i="22"/>
  <c r="K111" i="22"/>
  <c r="K110" i="22"/>
  <c r="K108" i="22"/>
  <c r="K107" i="22"/>
  <c r="K106" i="22"/>
  <c r="K105" i="22"/>
  <c r="K104" i="22"/>
  <c r="F107" i="22"/>
  <c r="F104" i="22"/>
  <c r="F93" i="22"/>
  <c r="F94" i="22"/>
  <c r="F95" i="22"/>
  <c r="F96" i="22"/>
  <c r="F97" i="22"/>
  <c r="F98" i="22"/>
  <c r="H99" i="22"/>
  <c r="E103" i="20"/>
  <c r="E102" i="20"/>
  <c r="E101" i="20"/>
  <c r="E100" i="20"/>
  <c r="E98" i="20"/>
  <c r="E92" i="20"/>
  <c r="E81" i="20"/>
  <c r="E70" i="20"/>
  <c r="E59" i="20"/>
  <c r="E48" i="20"/>
  <c r="E37" i="20"/>
  <c r="M11" i="20"/>
  <c r="M9" i="20"/>
  <c r="M10" i="20"/>
  <c r="E26" i="20"/>
  <c r="O50" i="23"/>
  <c r="O49" i="23"/>
  <c r="O48" i="23"/>
  <c r="O47" i="23"/>
  <c r="O46" i="23"/>
  <c r="O45" i="23"/>
  <c r="O51" i="23"/>
  <c r="O44" i="23"/>
  <c r="O43" i="23"/>
  <c r="L66" i="23"/>
  <c r="K66" i="23"/>
  <c r="J66" i="23"/>
  <c r="I66" i="23"/>
  <c r="H66" i="23"/>
  <c r="G66" i="23"/>
  <c r="E65" i="23"/>
  <c r="E64" i="23"/>
  <c r="E63" i="23"/>
  <c r="E62" i="23"/>
  <c r="E61" i="23"/>
  <c r="E60" i="23"/>
  <c r="O36" i="23"/>
  <c r="O58" i="23"/>
  <c r="O61" i="23"/>
  <c r="L55" i="23"/>
  <c r="K55" i="23"/>
  <c r="J55" i="23"/>
  <c r="I55" i="23"/>
  <c r="H55" i="23"/>
  <c r="G55" i="23"/>
  <c r="E54" i="23"/>
  <c r="E53" i="23"/>
  <c r="E52" i="23"/>
  <c r="E51" i="23"/>
  <c r="E50" i="23"/>
  <c r="E49" i="23"/>
  <c r="L43" i="23"/>
  <c r="K43" i="23"/>
  <c r="J43" i="23"/>
  <c r="I43" i="23"/>
  <c r="H43" i="23"/>
  <c r="G43" i="23"/>
  <c r="E42" i="23"/>
  <c r="E41" i="23"/>
  <c r="E40" i="23"/>
  <c r="E39" i="23"/>
  <c r="E38" i="23"/>
  <c r="E37" i="23"/>
  <c r="F116" i="20"/>
  <c r="E104" i="20" l="1"/>
  <c r="F108" i="22"/>
  <c r="G106" i="22" s="1"/>
  <c r="F99" i="22"/>
  <c r="G94" i="22" s="1"/>
  <c r="K114" i="22"/>
  <c r="L113" i="22" s="1"/>
  <c r="O52" i="23"/>
  <c r="P44" i="23" s="1"/>
  <c r="E55" i="23"/>
  <c r="F50" i="23" s="1"/>
  <c r="E66" i="23"/>
  <c r="F61" i="23" s="1"/>
  <c r="O39" i="23"/>
  <c r="O62" i="23"/>
  <c r="P58" i="23" s="1"/>
  <c r="E43" i="23"/>
  <c r="F128" i="20"/>
  <c r="G128" i="20"/>
  <c r="P36" i="23" l="1"/>
  <c r="P37" i="23"/>
  <c r="P59" i="23"/>
  <c r="G105" i="22"/>
  <c r="P60" i="23"/>
  <c r="G56" i="23"/>
  <c r="J67" i="23"/>
  <c r="I67" i="23"/>
  <c r="G107" i="22"/>
  <c r="G104" i="22"/>
  <c r="M100" i="22"/>
  <c r="G98" i="22"/>
  <c r="I100" i="22"/>
  <c r="K100" i="22"/>
  <c r="J100" i="22"/>
  <c r="G93" i="22"/>
  <c r="L100" i="22"/>
  <c r="G96" i="22"/>
  <c r="G95" i="22"/>
  <c r="H100" i="22"/>
  <c r="G97" i="22"/>
  <c r="L106" i="22"/>
  <c r="L105" i="22"/>
  <c r="L108" i="22"/>
  <c r="L109" i="22"/>
  <c r="L111" i="22"/>
  <c r="L104" i="22"/>
  <c r="L110" i="22"/>
  <c r="L112" i="22"/>
  <c r="L107" i="22"/>
  <c r="K56" i="23"/>
  <c r="H56" i="23"/>
  <c r="F49" i="23"/>
  <c r="F54" i="23"/>
  <c r="F62" i="23"/>
  <c r="L56" i="23"/>
  <c r="F60" i="23"/>
  <c r="J56" i="23"/>
  <c r="K67" i="23"/>
  <c r="L67" i="23"/>
  <c r="F64" i="23"/>
  <c r="F63" i="23"/>
  <c r="H67" i="23"/>
  <c r="F53" i="23"/>
  <c r="G67" i="23"/>
  <c r="F51" i="23"/>
  <c r="F52" i="23"/>
  <c r="I56" i="23"/>
  <c r="F65" i="23"/>
  <c r="P51" i="23"/>
  <c r="P49" i="23"/>
  <c r="P46" i="23"/>
  <c r="P48" i="23"/>
  <c r="P45" i="23"/>
  <c r="P50" i="23"/>
  <c r="P43" i="23"/>
  <c r="P47" i="23"/>
  <c r="P38" i="23"/>
  <c r="P61" i="23"/>
  <c r="F37" i="23"/>
  <c r="F38" i="23"/>
  <c r="L44" i="23"/>
  <c r="F41" i="23"/>
  <c r="F42" i="23"/>
  <c r="F39" i="23"/>
  <c r="I44" i="23"/>
  <c r="J44" i="23"/>
  <c r="G44" i="23"/>
  <c r="F40" i="23"/>
  <c r="K44" i="23"/>
  <c r="H44" i="23"/>
  <c r="F103" i="20"/>
  <c r="G103" i="20"/>
  <c r="H103" i="20"/>
  <c r="I103" i="20"/>
  <c r="J103" i="20"/>
  <c r="K103" i="20"/>
  <c r="L103" i="20"/>
  <c r="M103" i="20"/>
  <c r="N103" i="20"/>
  <c r="O103" i="20"/>
  <c r="P103" i="20"/>
  <c r="Q103" i="20"/>
  <c r="R103" i="20"/>
  <c r="F102" i="20"/>
  <c r="G102" i="20"/>
  <c r="H102" i="20"/>
  <c r="I102" i="20"/>
  <c r="J102" i="20"/>
  <c r="K102" i="20"/>
  <c r="L102" i="20"/>
  <c r="M102" i="20"/>
  <c r="N102" i="20"/>
  <c r="O102" i="20"/>
  <c r="P102" i="20"/>
  <c r="Q102" i="20"/>
  <c r="R102" i="20"/>
  <c r="F101" i="20"/>
  <c r="G101" i="20"/>
  <c r="H101" i="20"/>
  <c r="I101" i="20"/>
  <c r="J101" i="20"/>
  <c r="K101" i="20"/>
  <c r="L101" i="20"/>
  <c r="M101" i="20"/>
  <c r="N101" i="20"/>
  <c r="O101" i="20"/>
  <c r="P101" i="20"/>
  <c r="Q101" i="20"/>
  <c r="R101" i="20"/>
  <c r="F100" i="20"/>
  <c r="G100" i="20"/>
  <c r="H100" i="20"/>
  <c r="I100" i="20"/>
  <c r="J100" i="20"/>
  <c r="K100" i="20"/>
  <c r="L100" i="20"/>
  <c r="M100" i="20"/>
  <c r="N100" i="20"/>
  <c r="O100" i="20"/>
  <c r="P100" i="20"/>
  <c r="Q100" i="20"/>
  <c r="R100" i="20"/>
  <c r="F99" i="20"/>
  <c r="G99" i="20"/>
  <c r="H99" i="20"/>
  <c r="I99" i="20"/>
  <c r="J99" i="20"/>
  <c r="K99" i="20"/>
  <c r="L99" i="20"/>
  <c r="M99" i="20"/>
  <c r="N99" i="20"/>
  <c r="O99" i="20"/>
  <c r="P99" i="20"/>
  <c r="Q99" i="20"/>
  <c r="R99" i="20"/>
  <c r="F98" i="20"/>
  <c r="G98" i="20"/>
  <c r="H98" i="20"/>
  <c r="I98" i="20"/>
  <c r="J98" i="20"/>
  <c r="K98" i="20"/>
  <c r="L98" i="20"/>
  <c r="M98" i="20"/>
  <c r="N98" i="20"/>
  <c r="O98" i="20"/>
  <c r="P98" i="20"/>
  <c r="Q98" i="20"/>
  <c r="R98" i="20"/>
  <c r="D103" i="20"/>
  <c r="D100" i="20"/>
  <c r="D101" i="20"/>
  <c r="D102" i="20"/>
  <c r="D99" i="20"/>
  <c r="D98" i="20"/>
  <c r="C91" i="20"/>
  <c r="C90" i="20"/>
  <c r="C89" i="20"/>
  <c r="C88" i="20"/>
  <c r="C87" i="20"/>
  <c r="C86" i="20"/>
  <c r="C80" i="20"/>
  <c r="C79" i="20"/>
  <c r="C78" i="20"/>
  <c r="C77" i="20"/>
  <c r="C76" i="20"/>
  <c r="C75" i="20"/>
  <c r="C69" i="20"/>
  <c r="C68" i="20"/>
  <c r="C67" i="20"/>
  <c r="C66" i="20"/>
  <c r="C65" i="20"/>
  <c r="C64" i="20"/>
  <c r="C58" i="20"/>
  <c r="C57" i="20"/>
  <c r="C56" i="20"/>
  <c r="C55" i="20"/>
  <c r="C54" i="20"/>
  <c r="C53" i="20"/>
  <c r="C47" i="20"/>
  <c r="C46" i="20"/>
  <c r="C45" i="20"/>
  <c r="C44" i="20"/>
  <c r="C43" i="20"/>
  <c r="C42" i="20"/>
  <c r="C36" i="20"/>
  <c r="C33" i="20"/>
  <c r="C34" i="20"/>
  <c r="C35" i="20"/>
  <c r="C32" i="20"/>
  <c r="C31" i="20"/>
  <c r="R92" i="20"/>
  <c r="R81" i="20"/>
  <c r="R70" i="20"/>
  <c r="R59" i="20"/>
  <c r="R48" i="20"/>
  <c r="R37" i="20"/>
  <c r="Q92" i="20"/>
  <c r="P92" i="20"/>
  <c r="O92" i="20"/>
  <c r="N92" i="20"/>
  <c r="M92" i="20"/>
  <c r="L92" i="20"/>
  <c r="K92" i="20"/>
  <c r="J92" i="20"/>
  <c r="I92" i="20"/>
  <c r="H92" i="20"/>
  <c r="G92" i="20"/>
  <c r="F92" i="20"/>
  <c r="D92" i="20"/>
  <c r="Q81" i="20"/>
  <c r="P81" i="20"/>
  <c r="O81" i="20"/>
  <c r="N81" i="20"/>
  <c r="M81" i="20"/>
  <c r="L81" i="20"/>
  <c r="K81" i="20"/>
  <c r="J81" i="20"/>
  <c r="I81" i="20"/>
  <c r="H81" i="20"/>
  <c r="G81" i="20"/>
  <c r="F81" i="20"/>
  <c r="D81" i="20"/>
  <c r="Q70" i="20"/>
  <c r="P70" i="20"/>
  <c r="O70" i="20"/>
  <c r="N70" i="20"/>
  <c r="M70" i="20"/>
  <c r="L70" i="20"/>
  <c r="K70" i="20"/>
  <c r="J70" i="20"/>
  <c r="I70" i="20"/>
  <c r="H70" i="20"/>
  <c r="G70" i="20"/>
  <c r="F70" i="20"/>
  <c r="D70" i="20"/>
  <c r="Q59" i="20"/>
  <c r="P59" i="20"/>
  <c r="O59" i="20"/>
  <c r="N59" i="20"/>
  <c r="M59" i="20"/>
  <c r="L59" i="20"/>
  <c r="K59" i="20"/>
  <c r="J59" i="20"/>
  <c r="I59" i="20"/>
  <c r="H59" i="20"/>
  <c r="G59" i="20"/>
  <c r="F59" i="20"/>
  <c r="D59" i="20"/>
  <c r="Q48" i="20"/>
  <c r="P48" i="20"/>
  <c r="O48" i="20"/>
  <c r="N48" i="20"/>
  <c r="M48" i="20"/>
  <c r="L48" i="20"/>
  <c r="K48" i="20"/>
  <c r="J48" i="20"/>
  <c r="I48" i="20"/>
  <c r="H48" i="20"/>
  <c r="G48" i="20"/>
  <c r="F48" i="20"/>
  <c r="D48" i="20"/>
  <c r="Q37" i="20"/>
  <c r="P37" i="20"/>
  <c r="O37" i="20"/>
  <c r="N37" i="20"/>
  <c r="M37" i="20"/>
  <c r="L37" i="20"/>
  <c r="K37" i="20"/>
  <c r="J37" i="20"/>
  <c r="I37" i="20"/>
  <c r="H37" i="20"/>
  <c r="G37" i="20"/>
  <c r="F37" i="20"/>
  <c r="D37" i="20"/>
  <c r="E89" i="17"/>
  <c r="F89" i="17"/>
  <c r="G89" i="17"/>
  <c r="H89" i="17"/>
  <c r="I89" i="17"/>
  <c r="J89" i="17"/>
  <c r="K89" i="17"/>
  <c r="L89" i="17"/>
  <c r="M89" i="17"/>
  <c r="N89" i="17"/>
  <c r="D89" i="17"/>
  <c r="E88" i="17"/>
  <c r="F88" i="17"/>
  <c r="G88" i="17"/>
  <c r="H88" i="17"/>
  <c r="I88" i="17"/>
  <c r="J88" i="17"/>
  <c r="K88" i="17"/>
  <c r="L88" i="17"/>
  <c r="M88" i="17"/>
  <c r="N88" i="17"/>
  <c r="D88" i="17"/>
  <c r="E87" i="17"/>
  <c r="F87" i="17"/>
  <c r="G87" i="17"/>
  <c r="H87" i="17"/>
  <c r="I87" i="17"/>
  <c r="J87" i="17"/>
  <c r="K87" i="17"/>
  <c r="L87" i="17"/>
  <c r="M87" i="17"/>
  <c r="N87" i="17"/>
  <c r="D87" i="17"/>
  <c r="E86" i="17"/>
  <c r="F86" i="17"/>
  <c r="G86" i="17"/>
  <c r="H86" i="17"/>
  <c r="I86" i="17"/>
  <c r="J86" i="17"/>
  <c r="K86" i="17"/>
  <c r="L86" i="17"/>
  <c r="M86" i="17"/>
  <c r="N86" i="17"/>
  <c r="D86" i="17"/>
  <c r="G90" i="17" l="1"/>
  <c r="J90" i="17"/>
  <c r="N90" i="17"/>
  <c r="C98" i="20"/>
  <c r="C102" i="20"/>
  <c r="C99" i="20"/>
  <c r="C103" i="20"/>
  <c r="C101" i="20"/>
  <c r="C100" i="20"/>
  <c r="R104" i="20"/>
  <c r="M104" i="20"/>
  <c r="Q104" i="20"/>
  <c r="C81" i="20"/>
  <c r="C92" i="20"/>
  <c r="C70" i="20"/>
  <c r="E71" i="20" s="1"/>
  <c r="X128" i="20"/>
  <c r="C59" i="20"/>
  <c r="I104" i="20"/>
  <c r="P104" i="20"/>
  <c r="C37" i="20"/>
  <c r="F104" i="20"/>
  <c r="J104" i="20"/>
  <c r="N104" i="20"/>
  <c r="C48" i="20"/>
  <c r="H104" i="20"/>
  <c r="L104" i="20"/>
  <c r="G104" i="20"/>
  <c r="K104" i="20"/>
  <c r="O104" i="20"/>
  <c r="D104" i="20"/>
  <c r="Y128" i="20"/>
  <c r="C89" i="17"/>
  <c r="K90" i="17"/>
  <c r="L90" i="17"/>
  <c r="H90" i="17"/>
  <c r="E90" i="17"/>
  <c r="M90" i="17"/>
  <c r="I90" i="17"/>
  <c r="F90" i="17"/>
  <c r="C88" i="17"/>
  <c r="D90" i="17"/>
  <c r="C87" i="17"/>
  <c r="C86" i="17"/>
  <c r="J93" i="20" l="1"/>
  <c r="E93" i="20"/>
  <c r="P82" i="20"/>
  <c r="E82" i="20"/>
  <c r="I60" i="20"/>
  <c r="E60" i="20"/>
  <c r="F49" i="20"/>
  <c r="E49" i="20"/>
  <c r="K38" i="20"/>
  <c r="E38" i="20"/>
  <c r="C90" i="17"/>
  <c r="N91" i="17" s="1"/>
  <c r="R93" i="20"/>
  <c r="O93" i="20"/>
  <c r="R82" i="20"/>
  <c r="F82" i="20"/>
  <c r="P71" i="20"/>
  <c r="R71" i="20"/>
  <c r="R60" i="20"/>
  <c r="R49" i="20"/>
  <c r="R38" i="20"/>
  <c r="J38" i="20"/>
  <c r="K71" i="20"/>
  <c r="M49" i="20"/>
  <c r="O49" i="20"/>
  <c r="Q93" i="20"/>
  <c r="I93" i="20"/>
  <c r="G93" i="20"/>
  <c r="F71" i="20"/>
  <c r="M93" i="20"/>
  <c r="L93" i="20"/>
  <c r="I71" i="20"/>
  <c r="L71" i="20"/>
  <c r="H49" i="20"/>
  <c r="Q49" i="20"/>
  <c r="K49" i="20"/>
  <c r="N49" i="20"/>
  <c r="L49" i="20"/>
  <c r="D49" i="20"/>
  <c r="G49" i="20"/>
  <c r="J49" i="20"/>
  <c r="P49" i="20"/>
  <c r="I82" i="20"/>
  <c r="I49" i="20"/>
  <c r="C104" i="20"/>
  <c r="O82" i="20"/>
  <c r="D82" i="20"/>
  <c r="F38" i="20"/>
  <c r="Q38" i="20"/>
  <c r="K82" i="20"/>
  <c r="N82" i="20"/>
  <c r="Q82" i="20"/>
  <c r="M38" i="20"/>
  <c r="H38" i="20"/>
  <c r="O38" i="20"/>
  <c r="G82" i="20"/>
  <c r="J82" i="20"/>
  <c r="M82" i="20"/>
  <c r="N38" i="20"/>
  <c r="P38" i="20"/>
  <c r="D93" i="20"/>
  <c r="P93" i="20"/>
  <c r="F93" i="20"/>
  <c r="H93" i="20"/>
  <c r="K93" i="20"/>
  <c r="N93" i="20"/>
  <c r="H82" i="20"/>
  <c r="L82" i="20"/>
  <c r="J71" i="20"/>
  <c r="O71" i="20"/>
  <c r="D71" i="20"/>
  <c r="H71" i="20"/>
  <c r="N71" i="20"/>
  <c r="Q71" i="20"/>
  <c r="G71" i="20"/>
  <c r="M71" i="20"/>
  <c r="N60" i="20"/>
  <c r="P60" i="20"/>
  <c r="D60" i="20"/>
  <c r="L60" i="20"/>
  <c r="O60" i="20"/>
  <c r="Q60" i="20"/>
  <c r="M60" i="20"/>
  <c r="H60" i="20"/>
  <c r="K60" i="20"/>
  <c r="F60" i="20"/>
  <c r="G60" i="20"/>
  <c r="J60" i="20"/>
  <c r="G38" i="20"/>
  <c r="D38" i="20"/>
  <c r="I38" i="20"/>
  <c r="L38" i="20"/>
  <c r="N80" i="17"/>
  <c r="M80" i="17"/>
  <c r="L80" i="17"/>
  <c r="K80" i="17"/>
  <c r="J80" i="17"/>
  <c r="I80" i="17"/>
  <c r="H80" i="17"/>
  <c r="G80" i="17"/>
  <c r="F80" i="17"/>
  <c r="E80" i="17"/>
  <c r="D80" i="17"/>
  <c r="C79" i="17"/>
  <c r="C78" i="17"/>
  <c r="C77" i="17"/>
  <c r="C76" i="17"/>
  <c r="N71" i="17"/>
  <c r="M71" i="17"/>
  <c r="L71" i="17"/>
  <c r="K71" i="17"/>
  <c r="J71" i="17"/>
  <c r="I71" i="17"/>
  <c r="H71" i="17"/>
  <c r="G71" i="17"/>
  <c r="F71" i="17"/>
  <c r="E71" i="17"/>
  <c r="D71" i="17"/>
  <c r="C70" i="17"/>
  <c r="C69" i="17"/>
  <c r="C68" i="17"/>
  <c r="C67" i="17"/>
  <c r="N62" i="17"/>
  <c r="M62" i="17"/>
  <c r="L62" i="17"/>
  <c r="K62" i="17"/>
  <c r="J62" i="17"/>
  <c r="I62" i="17"/>
  <c r="H62" i="17"/>
  <c r="G62" i="17"/>
  <c r="F62" i="17"/>
  <c r="E62" i="17"/>
  <c r="D62" i="17"/>
  <c r="C61" i="17"/>
  <c r="C60" i="17"/>
  <c r="C59" i="17"/>
  <c r="C58" i="17"/>
  <c r="N53" i="17"/>
  <c r="M53" i="17"/>
  <c r="L53" i="17"/>
  <c r="K53" i="17"/>
  <c r="J53" i="17"/>
  <c r="I53" i="17"/>
  <c r="H53" i="17"/>
  <c r="G53" i="17"/>
  <c r="F53" i="17"/>
  <c r="E53" i="17"/>
  <c r="D53" i="17"/>
  <c r="C52" i="17"/>
  <c r="C51" i="17"/>
  <c r="C50" i="17"/>
  <c r="C49" i="17"/>
  <c r="N44" i="17"/>
  <c r="M44" i="17"/>
  <c r="L44" i="17"/>
  <c r="K44" i="17"/>
  <c r="J44" i="17"/>
  <c r="I44" i="17"/>
  <c r="H44" i="17"/>
  <c r="G44" i="17"/>
  <c r="F44" i="17"/>
  <c r="E44" i="17"/>
  <c r="D44" i="17"/>
  <c r="C43" i="17"/>
  <c r="C42" i="17"/>
  <c r="C41" i="17"/>
  <c r="C40" i="17"/>
  <c r="N35" i="17"/>
  <c r="M35" i="17"/>
  <c r="L35" i="17"/>
  <c r="K35" i="17"/>
  <c r="J35" i="17"/>
  <c r="I35" i="17"/>
  <c r="H35" i="17"/>
  <c r="G35" i="17"/>
  <c r="F35" i="17"/>
  <c r="E35" i="17"/>
  <c r="D35" i="17"/>
  <c r="C34" i="17"/>
  <c r="C33" i="17"/>
  <c r="C32" i="17"/>
  <c r="C31" i="17"/>
  <c r="Q105" i="20" l="1"/>
  <c r="E105" i="20"/>
  <c r="E91" i="17"/>
  <c r="M91" i="17"/>
  <c r="L91" i="17"/>
  <c r="F91" i="17"/>
  <c r="K91" i="17"/>
  <c r="G91" i="17"/>
  <c r="H91" i="17"/>
  <c r="I91" i="17"/>
  <c r="D91" i="17"/>
  <c r="J91" i="17"/>
  <c r="L105" i="20"/>
  <c r="M105" i="20"/>
  <c r="I105" i="20"/>
  <c r="D105" i="20"/>
  <c r="H105" i="20"/>
  <c r="K105" i="20"/>
  <c r="F105" i="20"/>
  <c r="J105" i="20"/>
  <c r="R105" i="20"/>
  <c r="O105" i="20"/>
  <c r="P105" i="20"/>
  <c r="N105" i="20"/>
  <c r="G105" i="20"/>
  <c r="C53" i="17"/>
  <c r="K54" i="17" s="1"/>
  <c r="C44" i="17"/>
  <c r="F45" i="17" s="1"/>
  <c r="C80" i="17"/>
  <c r="C35" i="17"/>
  <c r="E36" i="17" s="1"/>
  <c r="C62" i="17"/>
  <c r="L63" i="17" s="1"/>
  <c r="C71" i="17"/>
  <c r="F72" i="17" s="1"/>
  <c r="L36" i="17" l="1"/>
  <c r="K36" i="17"/>
  <c r="G54" i="17"/>
  <c r="M36" i="17"/>
  <c r="H72" i="17"/>
  <c r="L45" i="17"/>
  <c r="J63" i="17"/>
  <c r="M45" i="17"/>
  <c r="M72" i="17"/>
  <c r="D72" i="17"/>
  <c r="K81" i="17"/>
  <c r="D81" i="17"/>
  <c r="J36" i="17"/>
  <c r="N36" i="17"/>
  <c r="G36" i="17"/>
  <c r="N81" i="17"/>
  <c r="E63" i="17"/>
  <c r="L72" i="17"/>
  <c r="J54" i="17"/>
  <c r="H36" i="17"/>
  <c r="E45" i="17"/>
  <c r="G45" i="17"/>
  <c r="E81" i="17"/>
  <c r="N63" i="17"/>
  <c r="N45" i="17"/>
  <c r="F81" i="17"/>
  <c r="D36" i="17"/>
  <c r="K72" i="17"/>
  <c r="H63" i="17"/>
  <c r="J45" i="17"/>
  <c r="L54" i="17"/>
  <c r="E54" i="17"/>
  <c r="H54" i="17"/>
  <c r="F54" i="17"/>
  <c r="H81" i="17"/>
  <c r="D63" i="17"/>
  <c r="I36" i="17"/>
  <c r="I81" i="17"/>
  <c r="G81" i="17"/>
  <c r="I54" i="17"/>
  <c r="M63" i="17"/>
  <c r="F63" i="17"/>
  <c r="I63" i="17"/>
  <c r="J72" i="17"/>
  <c r="G72" i="17"/>
  <c r="N72" i="17"/>
  <c r="K45" i="17"/>
  <c r="D45" i="17"/>
  <c r="N54" i="17"/>
  <c r="E72" i="17"/>
  <c r="D54" i="17"/>
  <c r="F36" i="17"/>
  <c r="L81" i="17"/>
  <c r="I72" i="17"/>
  <c r="G63" i="17"/>
  <c r="H45" i="17"/>
  <c r="M81" i="17"/>
  <c r="K63" i="17"/>
  <c r="I45" i="17"/>
  <c r="J81" i="17"/>
  <c r="M54" i="17"/>
  <c r="W128" i="20"/>
  <c r="M7" i="20"/>
  <c r="M8" i="20"/>
  <c r="M12" i="20"/>
  <c r="C12" i="20"/>
  <c r="C9" i="20"/>
  <c r="C10" i="20"/>
  <c r="C11" i="20"/>
  <c r="C8" i="20"/>
  <c r="C7" i="20"/>
  <c r="S13" i="20"/>
  <c r="I13" i="20"/>
  <c r="T13" i="20"/>
  <c r="J13" i="20"/>
  <c r="R13" i="20"/>
  <c r="Q13" i="20"/>
  <c r="P13" i="20"/>
  <c r="O13" i="20"/>
  <c r="H13" i="20"/>
  <c r="G13" i="20"/>
  <c r="F13" i="20"/>
  <c r="E13" i="20"/>
  <c r="F13" i="17"/>
  <c r="G13" i="17"/>
  <c r="H13" i="17"/>
  <c r="I13" i="17"/>
  <c r="E25" i="17"/>
  <c r="F25" i="17"/>
  <c r="H25" i="17"/>
  <c r="I25" i="17"/>
  <c r="J25" i="17"/>
  <c r="L25" i="17"/>
  <c r="M25" i="17"/>
  <c r="N25" i="17"/>
  <c r="D12" i="17"/>
  <c r="D11" i="17"/>
  <c r="D10" i="17"/>
  <c r="D9" i="17"/>
  <c r="D8" i="17"/>
  <c r="D7" i="17"/>
  <c r="C124" i="20" l="1"/>
  <c r="AE128" i="20"/>
  <c r="AA128" i="20"/>
  <c r="C127" i="20"/>
  <c r="C126" i="20"/>
  <c r="C125" i="20"/>
  <c r="AC128" i="20"/>
  <c r="C123" i="20"/>
  <c r="C98" i="17"/>
  <c r="S102" i="17"/>
  <c r="N102" i="17"/>
  <c r="J102" i="17"/>
  <c r="F102" i="17"/>
  <c r="K25" i="17"/>
  <c r="R102" i="17"/>
  <c r="M102" i="17"/>
  <c r="I102" i="17"/>
  <c r="E102" i="17"/>
  <c r="AF128" i="20"/>
  <c r="AB128" i="20"/>
  <c r="C122" i="20"/>
  <c r="C115" i="20"/>
  <c r="C114" i="20"/>
  <c r="C113" i="20"/>
  <c r="C112" i="20"/>
  <c r="C111" i="20"/>
  <c r="E116" i="20"/>
  <c r="G116" i="20"/>
  <c r="C20" i="20"/>
  <c r="C22" i="20"/>
  <c r="C24" i="20"/>
  <c r="D116" i="20"/>
  <c r="C21" i="20"/>
  <c r="C23" i="20"/>
  <c r="C25" i="20"/>
  <c r="C110" i="20"/>
  <c r="Z128" i="20"/>
  <c r="AD128" i="20"/>
  <c r="C99" i="17"/>
  <c r="G25" i="17"/>
  <c r="R26" i="20"/>
  <c r="N26" i="20"/>
  <c r="J26" i="20"/>
  <c r="M13" i="20"/>
  <c r="N12" i="20" s="1"/>
  <c r="L26" i="20"/>
  <c r="H26" i="20"/>
  <c r="P26" i="20"/>
  <c r="E128" i="20"/>
  <c r="L128" i="20"/>
  <c r="P128" i="20"/>
  <c r="T128" i="20"/>
  <c r="D26" i="20"/>
  <c r="I26" i="20"/>
  <c r="M26" i="20"/>
  <c r="Q26" i="20"/>
  <c r="I128" i="20"/>
  <c r="M128" i="20"/>
  <c r="Q128" i="20"/>
  <c r="U128" i="20"/>
  <c r="G26" i="20"/>
  <c r="K26" i="20"/>
  <c r="O26" i="20"/>
  <c r="D128" i="20"/>
  <c r="K128" i="20"/>
  <c r="O128" i="20"/>
  <c r="S128" i="20"/>
  <c r="F26" i="20"/>
  <c r="J128" i="20"/>
  <c r="N128" i="20"/>
  <c r="R128" i="20"/>
  <c r="V128" i="20"/>
  <c r="C13" i="20"/>
  <c r="D7" i="20" s="1"/>
  <c r="C23" i="17"/>
  <c r="P102" i="17"/>
  <c r="C21" i="17"/>
  <c r="C22" i="17"/>
  <c r="C24" i="17"/>
  <c r="C97" i="17"/>
  <c r="C101" i="17"/>
  <c r="O102" i="17"/>
  <c r="K102" i="17"/>
  <c r="G102" i="17"/>
  <c r="C19" i="17"/>
  <c r="C20" i="17"/>
  <c r="C96" i="17"/>
  <c r="C100" i="17"/>
  <c r="Q102" i="17"/>
  <c r="L102" i="17"/>
  <c r="H102" i="17"/>
  <c r="D25" i="17"/>
  <c r="D102" i="17"/>
  <c r="D13" i="17"/>
  <c r="E10" i="17" s="1"/>
  <c r="L3813" i="15"/>
  <c r="L3812" i="15"/>
  <c r="L3811" i="15"/>
  <c r="L3809" i="15"/>
  <c r="L3808" i="15"/>
  <c r="L3807" i="15"/>
  <c r="L3806" i="15"/>
  <c r="L3805" i="15"/>
  <c r="L3804" i="15"/>
  <c r="L3803" i="15"/>
  <c r="L3802" i="15"/>
  <c r="L3801" i="15"/>
  <c r="L3800" i="15"/>
  <c r="L3799" i="15"/>
  <c r="L3798" i="15"/>
  <c r="L3797" i="15"/>
  <c r="L3796" i="15"/>
  <c r="L3795" i="15"/>
  <c r="L3794" i="15"/>
  <c r="L3793" i="15"/>
  <c r="L3792" i="15"/>
  <c r="L3791" i="15"/>
  <c r="L3790" i="15"/>
  <c r="L3789" i="15"/>
  <c r="L3788" i="15"/>
  <c r="L3787" i="15"/>
  <c r="L3786" i="15"/>
  <c r="L3785" i="15"/>
  <c r="L3784" i="15"/>
  <c r="L3783" i="15"/>
  <c r="L3782" i="15"/>
  <c r="L3781" i="15"/>
  <c r="L3780" i="15"/>
  <c r="L3779" i="15"/>
  <c r="L3778" i="15"/>
  <c r="L3777" i="15"/>
  <c r="L3776" i="15"/>
  <c r="L3775" i="15"/>
  <c r="L3774" i="15"/>
  <c r="L3773" i="15"/>
  <c r="L3772" i="15"/>
  <c r="L3771" i="15"/>
  <c r="L3770" i="15"/>
  <c r="L3769" i="15"/>
  <c r="L3768" i="15"/>
  <c r="L3767" i="15"/>
  <c r="L3766" i="15"/>
  <c r="L3765" i="15"/>
  <c r="L3764" i="15"/>
  <c r="L3763" i="15"/>
  <c r="L3762" i="15"/>
  <c r="L3761" i="15"/>
  <c r="L3760" i="15"/>
  <c r="L3759" i="15"/>
  <c r="L3745" i="15"/>
  <c r="L3744" i="15"/>
  <c r="L3743" i="15"/>
  <c r="L3742" i="15"/>
  <c r="L3741" i="15"/>
  <c r="L3740" i="15"/>
  <c r="L3739" i="15"/>
  <c r="L3738" i="15"/>
  <c r="L3737" i="15"/>
  <c r="L3736" i="15"/>
  <c r="L3735" i="15"/>
  <c r="L3734" i="15"/>
  <c r="L3733" i="15"/>
  <c r="L3732" i="15"/>
  <c r="L3731" i="15"/>
  <c r="L3730" i="15"/>
  <c r="L3729" i="15"/>
  <c r="L3728" i="15"/>
  <c r="L3727" i="15"/>
  <c r="L3726" i="15"/>
  <c r="L3725" i="15"/>
  <c r="L3724" i="15"/>
  <c r="L3723" i="15"/>
  <c r="L3722" i="15"/>
  <c r="L3721" i="15"/>
  <c r="L3720" i="15"/>
  <c r="L3719" i="15"/>
  <c r="L3718" i="15"/>
  <c r="L3717" i="15"/>
  <c r="L3716" i="15"/>
  <c r="L3715" i="15"/>
  <c r="L3714" i="15"/>
  <c r="L3713" i="15"/>
  <c r="L3712" i="15"/>
  <c r="L3711" i="15"/>
  <c r="L3710" i="15"/>
  <c r="L3709" i="15"/>
  <c r="L3708" i="15"/>
  <c r="L3707" i="15"/>
  <c r="L3706" i="15"/>
  <c r="L3705" i="15"/>
  <c r="L3704" i="15"/>
  <c r="L3703" i="15"/>
  <c r="L3702" i="15"/>
  <c r="L3701" i="15"/>
  <c r="L3700" i="15"/>
  <c r="L3699" i="15"/>
  <c r="L3698" i="15"/>
  <c r="L3697" i="15"/>
  <c r="L3696" i="15"/>
  <c r="L3695" i="15"/>
  <c r="L3694" i="15"/>
  <c r="L3693" i="15"/>
  <c r="L3692" i="15"/>
  <c r="L3691" i="15"/>
  <c r="L3690" i="15"/>
  <c r="L3689" i="15"/>
  <c r="L3688" i="15"/>
  <c r="L3687" i="15"/>
  <c r="L3686" i="15"/>
  <c r="L3685" i="15"/>
  <c r="L3684" i="15"/>
  <c r="L3683" i="15"/>
  <c r="L3682" i="15"/>
  <c r="L3681" i="15"/>
  <c r="L3680" i="15"/>
  <c r="L3679" i="15"/>
  <c r="L3678" i="15"/>
  <c r="L3677" i="15"/>
  <c r="L3676" i="15"/>
  <c r="L3675" i="15"/>
  <c r="L3674" i="15"/>
  <c r="L3673" i="15"/>
  <c r="L3672" i="15"/>
  <c r="L3671" i="15"/>
  <c r="L3670" i="15"/>
  <c r="L3669" i="15"/>
  <c r="L3668" i="15"/>
  <c r="L3667" i="15"/>
  <c r="L3666" i="15"/>
  <c r="L3665" i="15"/>
  <c r="L3664" i="15"/>
  <c r="L3663" i="15"/>
  <c r="L3662" i="15"/>
  <c r="L3661" i="15"/>
  <c r="L3660" i="15"/>
  <c r="L3659" i="15"/>
  <c r="L3658" i="15"/>
  <c r="L3657" i="15"/>
  <c r="L3656" i="15"/>
  <c r="L3655" i="15"/>
  <c r="L3654" i="15"/>
  <c r="L3653" i="15"/>
  <c r="L3652" i="15"/>
  <c r="L3651" i="15"/>
  <c r="L3650" i="15"/>
  <c r="L3649" i="15"/>
  <c r="L3648" i="15"/>
  <c r="L3647" i="15"/>
  <c r="L3646" i="15"/>
  <c r="L3645" i="15"/>
  <c r="L3644" i="15"/>
  <c r="L3643" i="15"/>
  <c r="L3642" i="15"/>
  <c r="L3641" i="15"/>
  <c r="L3640" i="15"/>
  <c r="L3639" i="15"/>
  <c r="L3638" i="15"/>
  <c r="L3637" i="15"/>
  <c r="L3636" i="15"/>
  <c r="L3635" i="15"/>
  <c r="L3634" i="15"/>
  <c r="L3633" i="15"/>
  <c r="L3632" i="15"/>
  <c r="L3631" i="15"/>
  <c r="L3630" i="15"/>
  <c r="L3629" i="15"/>
  <c r="L3628" i="15"/>
  <c r="L3627" i="15"/>
  <c r="L3626" i="15"/>
  <c r="L3625" i="15"/>
  <c r="L3624" i="15"/>
  <c r="L3623" i="15"/>
  <c r="L3622" i="15"/>
  <c r="L3621" i="15"/>
  <c r="L3620" i="15"/>
  <c r="L3619" i="15"/>
  <c r="L3618" i="15"/>
  <c r="L3617" i="15"/>
  <c r="L3616" i="15"/>
  <c r="L3615" i="15"/>
  <c r="L3614" i="15"/>
  <c r="L3613" i="15"/>
  <c r="L3612" i="15"/>
  <c r="L3611" i="15"/>
  <c r="L3610" i="15"/>
  <c r="L3609" i="15"/>
  <c r="L3608" i="15"/>
  <c r="L3607" i="15"/>
  <c r="L3606" i="15"/>
  <c r="L3605" i="15"/>
  <c r="L3604" i="15"/>
  <c r="L3603" i="15"/>
  <c r="L3602" i="15"/>
  <c r="L3601" i="15"/>
  <c r="L3600" i="15"/>
  <c r="L3599" i="15"/>
  <c r="L3598" i="15"/>
  <c r="L3597" i="15"/>
  <c r="L3596" i="15"/>
  <c r="L3595" i="15"/>
  <c r="L3594" i="15"/>
  <c r="L3593" i="15"/>
  <c r="L3592" i="15"/>
  <c r="L3591" i="15"/>
  <c r="L3590" i="15"/>
  <c r="L3589" i="15"/>
  <c r="L3588" i="15"/>
  <c r="L3587" i="15"/>
  <c r="L3586" i="15"/>
  <c r="L3585" i="15"/>
  <c r="L3584" i="15"/>
  <c r="L3583" i="15"/>
  <c r="L3582" i="15"/>
  <c r="L3581" i="15"/>
  <c r="L3580" i="15"/>
  <c r="L3579" i="15"/>
  <c r="L3578" i="15"/>
  <c r="L3577" i="15"/>
  <c r="L3576" i="15"/>
  <c r="L3575" i="15"/>
  <c r="L3574" i="15"/>
  <c r="L3573" i="15"/>
  <c r="L3572" i="15"/>
  <c r="L3571" i="15"/>
  <c r="L3570" i="15"/>
  <c r="L3569" i="15"/>
  <c r="L3568" i="15"/>
  <c r="L3567" i="15"/>
  <c r="L3566" i="15"/>
  <c r="L3565" i="15"/>
  <c r="L3564" i="15"/>
  <c r="L3563" i="15"/>
  <c r="L3562" i="15"/>
  <c r="L3561" i="15"/>
  <c r="L3560" i="15"/>
  <c r="L3559" i="15"/>
  <c r="L3558" i="15"/>
  <c r="L3557" i="15"/>
  <c r="L3556" i="15"/>
  <c r="L3555" i="15"/>
  <c r="L3554" i="15"/>
  <c r="L3553" i="15"/>
  <c r="L3552" i="15"/>
  <c r="L3551" i="15"/>
  <c r="L3550" i="15"/>
  <c r="L3549" i="15"/>
  <c r="L3548" i="15"/>
  <c r="L3547" i="15"/>
  <c r="L3546" i="15"/>
  <c r="L3545" i="15"/>
  <c r="L3544" i="15"/>
  <c r="L3543" i="15"/>
  <c r="L3542" i="15"/>
  <c r="L3541" i="15"/>
  <c r="L3540" i="15"/>
  <c r="L3539" i="15"/>
  <c r="L3538" i="15"/>
  <c r="L3537" i="15"/>
  <c r="L3536" i="15"/>
  <c r="L3535" i="15"/>
  <c r="L3534" i="15"/>
  <c r="L3533" i="15"/>
  <c r="L3532" i="15"/>
  <c r="L3531" i="15"/>
  <c r="L3530" i="15"/>
  <c r="L3529" i="15"/>
  <c r="L3528" i="15"/>
  <c r="L3527" i="15"/>
  <c r="L3526" i="15"/>
  <c r="L3524" i="15"/>
  <c r="L3523" i="15"/>
  <c r="L3522" i="15"/>
  <c r="L3521" i="15"/>
  <c r="L3520" i="15"/>
  <c r="L3519" i="15"/>
  <c r="L3518" i="15"/>
  <c r="L3517" i="15"/>
  <c r="L3516" i="15"/>
  <c r="L3515" i="15"/>
  <c r="L3514" i="15"/>
  <c r="L3513" i="15"/>
  <c r="L3512" i="15"/>
  <c r="L3511" i="15"/>
  <c r="L3510" i="15"/>
  <c r="L3509" i="15"/>
  <c r="L3508" i="15"/>
  <c r="L3507" i="15"/>
  <c r="L3506" i="15"/>
  <c r="L3505" i="15"/>
  <c r="L3504" i="15"/>
  <c r="L3503" i="15"/>
  <c r="L3502" i="15"/>
  <c r="L3501" i="15"/>
  <c r="L3500" i="15"/>
  <c r="L3499" i="15"/>
  <c r="L3498" i="15"/>
  <c r="L3497" i="15"/>
  <c r="L3496" i="15"/>
  <c r="L3495" i="15"/>
  <c r="L3494" i="15"/>
  <c r="L3493" i="15"/>
  <c r="L3492" i="15"/>
  <c r="L3491" i="15"/>
  <c r="L3490" i="15"/>
  <c r="L3489" i="15"/>
  <c r="L3488" i="15"/>
  <c r="L3487" i="15"/>
  <c r="L3486" i="15"/>
  <c r="L3485" i="15"/>
  <c r="L3484" i="15"/>
  <c r="L3483" i="15"/>
  <c r="L3482" i="15"/>
  <c r="L3481" i="15"/>
  <c r="L3480" i="15"/>
  <c r="L3479" i="15"/>
  <c r="L3478" i="15"/>
  <c r="L3477" i="15"/>
  <c r="L3476" i="15"/>
  <c r="L3475" i="15"/>
  <c r="L3474" i="15"/>
  <c r="L3473" i="15"/>
  <c r="L3472" i="15"/>
  <c r="L3471" i="15"/>
  <c r="L3470" i="15"/>
  <c r="L3469" i="15"/>
  <c r="L3468" i="15"/>
  <c r="L3467" i="15"/>
  <c r="L3466" i="15"/>
  <c r="L3465" i="15"/>
  <c r="L3464" i="15"/>
  <c r="L3463" i="15"/>
  <c r="L3462" i="15"/>
  <c r="L3461" i="15"/>
  <c r="L3460" i="15"/>
  <c r="L3459" i="15"/>
  <c r="L3458" i="15"/>
  <c r="L3457" i="15"/>
  <c r="L3456" i="15"/>
  <c r="L3455" i="15"/>
  <c r="L3454" i="15"/>
  <c r="L3453" i="15"/>
  <c r="L3452" i="15"/>
  <c r="L3451" i="15"/>
  <c r="L3450" i="15"/>
  <c r="L3449" i="15"/>
  <c r="L3448" i="15"/>
  <c r="L3447" i="15"/>
  <c r="L3446" i="15"/>
  <c r="L3445" i="15"/>
  <c r="L3444" i="15"/>
  <c r="L3443" i="15"/>
  <c r="L3442" i="15"/>
  <c r="L3441" i="15"/>
  <c r="L3440" i="15"/>
  <c r="L3439" i="15"/>
  <c r="L3438" i="15"/>
  <c r="L3437" i="15"/>
  <c r="L3436" i="15"/>
  <c r="L3435" i="15"/>
  <c r="L3434" i="15"/>
  <c r="L3433" i="15"/>
  <c r="L3432" i="15"/>
  <c r="L3431" i="15"/>
  <c r="L3430" i="15"/>
  <c r="L3429" i="15"/>
  <c r="L3428" i="15"/>
  <c r="L3427" i="15"/>
  <c r="L3426" i="15"/>
  <c r="L3425" i="15"/>
  <c r="L3424" i="15"/>
  <c r="L3423" i="15"/>
  <c r="L3422" i="15"/>
  <c r="L3421" i="15"/>
  <c r="L3420" i="15"/>
  <c r="L3419" i="15"/>
  <c r="L3418" i="15"/>
  <c r="L3417" i="15"/>
  <c r="L3416" i="15"/>
  <c r="L3415" i="15"/>
  <c r="L3414" i="15"/>
  <c r="L3413" i="15"/>
  <c r="L3412" i="15"/>
  <c r="L3411" i="15"/>
  <c r="L3410" i="15"/>
  <c r="L3409" i="15"/>
  <c r="L3408" i="15"/>
  <c r="L3407" i="15"/>
  <c r="L3406" i="15"/>
  <c r="L3405" i="15"/>
  <c r="L3404" i="15"/>
  <c r="L3403" i="15"/>
  <c r="L3402" i="15"/>
  <c r="L3401" i="15"/>
  <c r="L3400" i="15"/>
  <c r="L3399" i="15"/>
  <c r="L3398" i="15"/>
  <c r="L3397" i="15"/>
  <c r="L3396" i="15"/>
  <c r="L3395" i="15"/>
  <c r="L3394" i="15"/>
  <c r="L3393" i="15"/>
  <c r="L3392" i="15"/>
  <c r="L3391" i="15"/>
  <c r="L3390" i="15"/>
  <c r="L3389" i="15"/>
  <c r="L3388" i="15"/>
  <c r="L3387" i="15"/>
  <c r="L3386" i="15"/>
  <c r="L3385" i="15"/>
  <c r="L3384" i="15"/>
  <c r="L3383" i="15"/>
  <c r="L3382" i="15"/>
  <c r="L3381" i="15"/>
  <c r="L3380" i="15"/>
  <c r="L3379" i="15"/>
  <c r="L3378" i="15"/>
  <c r="L3377" i="15"/>
  <c r="L3376" i="15"/>
  <c r="L3375" i="15"/>
  <c r="L3374" i="15"/>
  <c r="L3373" i="15"/>
  <c r="L3372" i="15"/>
  <c r="L3371" i="15"/>
  <c r="L3370" i="15"/>
  <c r="L3369" i="15"/>
  <c r="L3368" i="15"/>
  <c r="L3367" i="15"/>
  <c r="L3366" i="15"/>
  <c r="L3365" i="15"/>
  <c r="L3364" i="15"/>
  <c r="L3363" i="15"/>
  <c r="L3362" i="15"/>
  <c r="L3361" i="15"/>
  <c r="L3360" i="15"/>
  <c r="L3359" i="15"/>
  <c r="L3358" i="15"/>
  <c r="L3357" i="15"/>
  <c r="L3356" i="15"/>
  <c r="L3355" i="15"/>
  <c r="L3354" i="15"/>
  <c r="L3353" i="15"/>
  <c r="L3352" i="15"/>
  <c r="L3351" i="15"/>
  <c r="L3350" i="15"/>
  <c r="L3349" i="15"/>
  <c r="L3348" i="15"/>
  <c r="L3347" i="15"/>
  <c r="L3346" i="15"/>
  <c r="L3345" i="15"/>
  <c r="L3344" i="15"/>
  <c r="L3343" i="15"/>
  <c r="L3342" i="15"/>
  <c r="L3341" i="15"/>
  <c r="L3340" i="15"/>
  <c r="L3339" i="15"/>
  <c r="L3338" i="15"/>
  <c r="L3337" i="15"/>
  <c r="L3336" i="15"/>
  <c r="L3335" i="15"/>
  <c r="L3334" i="15"/>
  <c r="L3333" i="15"/>
  <c r="L3332" i="15"/>
  <c r="L3331" i="15"/>
  <c r="L3330" i="15"/>
  <c r="L3329" i="15"/>
  <c r="L3328" i="15"/>
  <c r="L3327" i="15"/>
  <c r="L3326" i="15"/>
  <c r="L3325" i="15"/>
  <c r="L3324" i="15"/>
  <c r="L3323" i="15"/>
  <c r="L3322" i="15"/>
  <c r="L3321" i="15"/>
  <c r="L3320" i="15"/>
  <c r="L3319" i="15"/>
  <c r="L3318" i="15"/>
  <c r="L3317" i="15"/>
  <c r="L3316" i="15"/>
  <c r="L3315" i="15"/>
  <c r="L3314" i="15"/>
  <c r="L3313" i="15"/>
  <c r="L3312" i="15"/>
  <c r="L3311" i="15"/>
  <c r="L3310" i="15"/>
  <c r="L3309" i="15"/>
  <c r="L3308" i="15"/>
  <c r="L3307" i="15"/>
  <c r="L3306" i="15"/>
  <c r="L3305" i="15"/>
  <c r="L3304" i="15"/>
  <c r="L3303" i="15"/>
  <c r="L3302" i="15"/>
  <c r="L3301" i="15"/>
  <c r="L3300" i="15"/>
  <c r="L3299" i="15"/>
  <c r="L3298" i="15"/>
  <c r="L3297" i="15"/>
  <c r="L3296" i="15"/>
  <c r="L3295" i="15"/>
  <c r="L3294" i="15"/>
  <c r="L3293" i="15"/>
  <c r="L3292" i="15"/>
  <c r="L3291" i="15"/>
  <c r="L3290" i="15"/>
  <c r="L3289" i="15"/>
  <c r="L3288" i="15"/>
  <c r="L3287" i="15"/>
  <c r="L3286" i="15"/>
  <c r="L3285" i="15"/>
  <c r="L3284" i="15"/>
  <c r="L3283" i="15"/>
  <c r="L3282" i="15"/>
  <c r="L3281" i="15"/>
  <c r="L3280" i="15"/>
  <c r="L3279" i="15"/>
  <c r="L3278" i="15"/>
  <c r="L3277" i="15"/>
  <c r="L3276" i="15"/>
  <c r="L3275" i="15"/>
  <c r="L3274" i="15"/>
  <c r="L3273" i="15"/>
  <c r="L3272" i="15"/>
  <c r="L3271" i="15"/>
  <c r="L3270" i="15"/>
  <c r="L3269" i="15"/>
  <c r="L3268" i="15"/>
  <c r="L3267" i="15"/>
  <c r="L3266" i="15"/>
  <c r="L3265" i="15"/>
  <c r="L3264" i="15"/>
  <c r="L3263" i="15"/>
  <c r="L3262" i="15"/>
  <c r="L3261" i="15"/>
  <c r="L3260" i="15"/>
  <c r="L3259" i="15"/>
  <c r="L3258" i="15"/>
  <c r="L3257" i="15"/>
  <c r="L3256" i="15"/>
  <c r="L3255" i="15"/>
  <c r="L3254" i="15"/>
  <c r="L3253" i="15"/>
  <c r="L3252" i="15"/>
  <c r="L3251" i="15"/>
  <c r="L3250" i="15"/>
  <c r="L3249" i="15"/>
  <c r="L3248" i="15"/>
  <c r="L3247" i="15"/>
  <c r="L3246" i="15"/>
  <c r="L3245" i="15"/>
  <c r="L3244" i="15"/>
  <c r="L3243" i="15"/>
  <c r="L3242" i="15"/>
  <c r="L3241" i="15"/>
  <c r="L3240" i="15"/>
  <c r="L3239" i="15"/>
  <c r="L3238" i="15"/>
  <c r="L3237" i="15"/>
  <c r="L3236" i="15"/>
  <c r="L3235" i="15"/>
  <c r="L3234" i="15"/>
  <c r="L3233" i="15"/>
  <c r="L3232" i="15"/>
  <c r="L3231" i="15"/>
  <c r="L3230" i="15"/>
  <c r="L3229" i="15"/>
  <c r="L3228" i="15"/>
  <c r="L3227" i="15"/>
  <c r="L3226" i="15"/>
  <c r="L3225" i="15"/>
  <c r="L3224" i="15"/>
  <c r="L3223" i="15"/>
  <c r="L3222" i="15"/>
  <c r="L3221" i="15"/>
  <c r="L3220" i="15"/>
  <c r="L3219" i="15"/>
  <c r="L3218" i="15"/>
  <c r="L3217" i="15"/>
  <c r="L3216" i="15"/>
  <c r="L3215" i="15"/>
  <c r="L3214" i="15"/>
  <c r="L3213" i="15"/>
  <c r="L3212" i="15"/>
  <c r="L3211" i="15"/>
  <c r="L3210" i="15"/>
  <c r="L3209" i="15"/>
  <c r="L3208" i="15"/>
  <c r="L3207" i="15"/>
  <c r="L3206" i="15"/>
  <c r="L3205" i="15"/>
  <c r="L3204" i="15"/>
  <c r="L3203" i="15"/>
  <c r="L3202" i="15"/>
  <c r="L3201" i="15"/>
  <c r="L3200" i="15"/>
  <c r="L3199" i="15"/>
  <c r="L3198" i="15"/>
  <c r="L3197" i="15"/>
  <c r="L3196" i="15"/>
  <c r="L3195" i="15"/>
  <c r="L3194" i="15"/>
  <c r="L3193" i="15"/>
  <c r="L3192" i="15"/>
  <c r="L3191" i="15"/>
  <c r="L3190" i="15"/>
  <c r="L3189" i="15"/>
  <c r="L3188" i="15"/>
  <c r="L3187" i="15"/>
  <c r="L3186" i="15"/>
  <c r="L3185" i="15"/>
  <c r="L3184" i="15"/>
  <c r="L3183" i="15"/>
  <c r="L3182" i="15"/>
  <c r="L3181" i="15"/>
  <c r="L3180" i="15"/>
  <c r="L3179" i="15"/>
  <c r="L3178" i="15"/>
  <c r="L3176" i="15"/>
  <c r="L3175" i="15"/>
  <c r="L3174" i="15"/>
  <c r="L3173" i="15"/>
  <c r="L3172" i="15"/>
  <c r="L3171" i="15"/>
  <c r="L3170" i="15"/>
  <c r="L3169" i="15"/>
  <c r="L3168" i="15"/>
  <c r="L3167" i="15"/>
  <c r="L3166" i="15"/>
  <c r="L3165" i="15"/>
  <c r="L3164" i="15"/>
  <c r="L3163" i="15"/>
  <c r="L3162" i="15"/>
  <c r="L3161" i="15"/>
  <c r="L3160" i="15"/>
  <c r="L3159" i="15"/>
  <c r="L3158" i="15"/>
  <c r="L3157" i="15"/>
  <c r="L3156" i="15"/>
  <c r="L3155" i="15"/>
  <c r="L3154" i="15"/>
  <c r="L3153" i="15"/>
  <c r="L3152" i="15"/>
  <c r="L3151" i="15"/>
  <c r="L3150" i="15"/>
  <c r="L3149" i="15"/>
  <c r="L3148" i="15"/>
  <c r="L3147" i="15"/>
  <c r="L3146" i="15"/>
  <c r="L3145" i="15"/>
  <c r="L3144" i="15"/>
  <c r="L3143" i="15"/>
  <c r="L3142" i="15"/>
  <c r="L3141" i="15"/>
  <c r="L3140" i="15"/>
  <c r="L3139" i="15"/>
  <c r="L3138" i="15"/>
  <c r="L3137" i="15"/>
  <c r="L3136" i="15"/>
  <c r="L3135" i="15"/>
  <c r="L3134" i="15"/>
  <c r="L3133" i="15"/>
  <c r="L3132" i="15"/>
  <c r="L3131" i="15"/>
  <c r="L3130" i="15"/>
  <c r="L3129" i="15"/>
  <c r="L3128" i="15"/>
  <c r="L3127" i="15"/>
  <c r="L3126" i="15"/>
  <c r="L3125" i="15"/>
  <c r="L3124" i="15"/>
  <c r="L3123" i="15"/>
  <c r="L3122" i="15"/>
  <c r="L3121" i="15"/>
  <c r="L3120" i="15"/>
  <c r="L3119" i="15"/>
  <c r="L3118" i="15"/>
  <c r="L3117" i="15"/>
  <c r="L3116" i="15"/>
  <c r="L3115" i="15"/>
  <c r="L3114" i="15"/>
  <c r="L3113" i="15"/>
  <c r="L3112" i="15"/>
  <c r="L3111" i="15"/>
  <c r="L3110" i="15"/>
  <c r="L3109" i="15"/>
  <c r="L3108" i="15"/>
  <c r="L3107" i="15"/>
  <c r="L3106" i="15"/>
  <c r="L3105" i="15"/>
  <c r="L3104" i="15"/>
  <c r="L3103" i="15"/>
  <c r="L3102" i="15"/>
  <c r="L3101" i="15"/>
  <c r="L3100" i="15"/>
  <c r="L3099" i="15"/>
  <c r="L3098" i="15"/>
  <c r="L3097" i="15"/>
  <c r="L3096" i="15"/>
  <c r="L3095" i="15"/>
  <c r="L3094" i="15"/>
  <c r="L3093" i="15"/>
  <c r="L3092" i="15"/>
  <c r="L3091" i="15"/>
  <c r="L3090" i="15"/>
  <c r="L3089" i="15"/>
  <c r="L3088" i="15"/>
  <c r="L3087" i="15"/>
  <c r="L3086" i="15"/>
  <c r="L3085" i="15"/>
  <c r="L3084" i="15"/>
  <c r="L3083" i="15"/>
  <c r="L3082" i="15"/>
  <c r="L3081" i="15"/>
  <c r="L3080" i="15"/>
  <c r="L3079" i="15"/>
  <c r="L3078" i="15"/>
  <c r="L3077" i="15"/>
  <c r="L3076" i="15"/>
  <c r="L3075" i="15"/>
  <c r="L3074" i="15"/>
  <c r="L3073" i="15"/>
  <c r="L3072" i="15"/>
  <c r="L3071" i="15"/>
  <c r="L3070" i="15"/>
  <c r="L3069" i="15"/>
  <c r="L3068" i="15"/>
  <c r="L3067" i="15"/>
  <c r="L3066" i="15"/>
  <c r="L3065" i="15"/>
  <c r="L3064" i="15"/>
  <c r="L3063" i="15"/>
  <c r="L3062" i="15"/>
  <c r="L3061" i="15"/>
  <c r="L3060" i="15"/>
  <c r="L3059" i="15"/>
  <c r="L3058" i="15"/>
  <c r="L3057" i="15"/>
  <c r="L3056" i="15"/>
  <c r="L3055" i="15"/>
  <c r="L3054" i="15"/>
  <c r="L3053" i="15"/>
  <c r="L3052" i="15"/>
  <c r="L3051" i="15"/>
  <c r="L3050" i="15"/>
  <c r="L3049" i="15"/>
  <c r="L3048" i="15"/>
  <c r="L3047" i="15"/>
  <c r="L3046" i="15"/>
  <c r="L3045" i="15"/>
  <c r="L3044" i="15"/>
  <c r="L3043" i="15"/>
  <c r="L3042" i="15"/>
  <c r="L3041" i="15"/>
  <c r="L3040" i="15"/>
  <c r="L3039" i="15"/>
  <c r="L3038" i="15"/>
  <c r="L3037" i="15"/>
  <c r="L3036" i="15"/>
  <c r="L3035" i="15"/>
  <c r="L3034" i="15"/>
  <c r="L3033" i="15"/>
  <c r="L3032" i="15"/>
  <c r="L3031" i="15"/>
  <c r="L3030" i="15"/>
  <c r="L3029" i="15"/>
  <c r="L3028" i="15"/>
  <c r="L3027" i="15"/>
  <c r="L3026" i="15"/>
  <c r="L3025" i="15"/>
  <c r="L3024" i="15"/>
  <c r="L3023" i="15"/>
  <c r="L3022" i="15"/>
  <c r="L3021" i="15"/>
  <c r="L3020" i="15"/>
  <c r="L3019" i="15"/>
  <c r="L3018" i="15"/>
  <c r="L3017" i="15"/>
  <c r="L3016" i="15"/>
  <c r="L3015" i="15"/>
  <c r="L3014" i="15"/>
  <c r="L3013" i="15"/>
  <c r="L3012" i="15"/>
  <c r="L3011" i="15"/>
  <c r="L3010" i="15"/>
  <c r="L3009" i="15"/>
  <c r="L3008" i="15"/>
  <c r="L3007" i="15"/>
  <c r="L3006" i="15"/>
  <c r="L3005" i="15"/>
  <c r="L3004" i="15"/>
  <c r="L3003" i="15"/>
  <c r="L3002" i="15"/>
  <c r="L3001" i="15"/>
  <c r="L3000" i="15"/>
  <c r="L2999" i="15"/>
  <c r="L2998" i="15"/>
  <c r="L2997" i="15"/>
  <c r="L2996" i="15"/>
  <c r="L2995" i="15"/>
  <c r="L2994" i="15"/>
  <c r="L2993" i="15"/>
  <c r="L2992" i="15"/>
  <c r="L2991" i="15"/>
  <c r="L2990" i="15"/>
  <c r="L2989" i="15"/>
  <c r="L2988" i="15"/>
  <c r="L2987" i="15"/>
  <c r="L2986" i="15"/>
  <c r="L2985" i="15"/>
  <c r="L2984" i="15"/>
  <c r="L2983" i="15"/>
  <c r="L2982" i="15"/>
  <c r="L2981" i="15"/>
  <c r="L2980" i="15"/>
  <c r="L2979" i="15"/>
  <c r="L2978" i="15"/>
  <c r="L2977" i="15"/>
  <c r="L2976" i="15"/>
  <c r="L2975" i="15"/>
  <c r="L2974" i="15"/>
  <c r="L2973" i="15"/>
  <c r="L2972" i="15"/>
  <c r="L2971" i="15"/>
  <c r="L2970" i="15"/>
  <c r="L2969" i="15"/>
  <c r="L2968" i="15"/>
  <c r="L2967" i="15"/>
  <c r="L2966" i="15"/>
  <c r="L2965" i="15"/>
  <c r="L2964" i="15"/>
  <c r="L2963" i="15"/>
  <c r="L2962" i="15"/>
  <c r="L2961" i="15"/>
  <c r="L2960" i="15"/>
  <c r="L2959" i="15"/>
  <c r="L2958" i="15"/>
  <c r="L2957" i="15"/>
  <c r="L2956" i="15"/>
  <c r="L2955" i="15"/>
  <c r="L2954" i="15"/>
  <c r="L2953" i="15"/>
  <c r="L2952" i="15"/>
  <c r="L2951" i="15"/>
  <c r="L2950" i="15"/>
  <c r="L2949" i="15"/>
  <c r="L2948" i="15"/>
  <c r="L2947" i="15"/>
  <c r="L2946" i="15"/>
  <c r="L2945" i="15"/>
  <c r="L2944" i="15"/>
  <c r="L2943" i="15"/>
  <c r="L2942" i="15"/>
  <c r="L2941" i="15"/>
  <c r="L2940" i="15"/>
  <c r="L2939" i="15"/>
  <c r="L2938" i="15"/>
  <c r="L2937" i="15"/>
  <c r="L2936" i="15"/>
  <c r="L2935" i="15"/>
  <c r="L2934" i="15"/>
  <c r="L2933" i="15"/>
  <c r="L2932" i="15"/>
  <c r="L2931" i="15"/>
  <c r="L2930" i="15"/>
  <c r="L2929" i="15"/>
  <c r="L2928" i="15"/>
  <c r="L2927" i="15"/>
  <c r="L2926" i="15"/>
  <c r="L2925" i="15"/>
  <c r="L2924" i="15"/>
  <c r="L2923" i="15"/>
  <c r="L2918" i="15"/>
  <c r="L2917" i="15"/>
  <c r="L2916" i="15"/>
  <c r="L2915" i="15"/>
  <c r="L2914" i="15"/>
  <c r="L2913" i="15"/>
  <c r="L2912" i="15"/>
  <c r="L2911" i="15"/>
  <c r="L2910" i="15"/>
  <c r="L2909" i="15"/>
  <c r="L2908" i="15"/>
  <c r="L2907" i="15"/>
  <c r="L2906" i="15"/>
  <c r="L2905" i="15"/>
  <c r="L2904" i="15"/>
  <c r="L2903" i="15"/>
  <c r="L2902" i="15"/>
  <c r="L2901" i="15"/>
  <c r="L2900" i="15"/>
  <c r="L2899" i="15"/>
  <c r="L2898" i="15"/>
  <c r="L2897" i="15"/>
  <c r="L2896" i="15"/>
  <c r="L2895" i="15"/>
  <c r="L2894" i="15"/>
  <c r="L2893" i="15"/>
  <c r="L2892" i="15"/>
  <c r="L2891" i="15"/>
  <c r="L2890" i="15"/>
  <c r="L2889" i="15"/>
  <c r="L2888" i="15"/>
  <c r="L2887" i="15"/>
  <c r="L2886" i="15"/>
  <c r="L2885" i="15"/>
  <c r="L2884" i="15"/>
  <c r="L2883" i="15"/>
  <c r="L2882" i="15"/>
  <c r="L2881" i="15"/>
  <c r="L2880" i="15"/>
  <c r="L2879" i="15"/>
  <c r="L2878" i="15"/>
  <c r="L2877" i="15"/>
  <c r="L2876" i="15"/>
  <c r="L2875" i="15"/>
  <c r="L2874" i="15"/>
  <c r="L2873" i="15"/>
  <c r="L2872" i="15"/>
  <c r="L2871" i="15"/>
  <c r="L2870" i="15"/>
  <c r="L2869" i="15"/>
  <c r="L2868" i="15"/>
  <c r="L2867" i="15"/>
  <c r="L2866" i="15"/>
  <c r="L2865" i="15"/>
  <c r="L2864" i="15"/>
  <c r="L2863" i="15"/>
  <c r="L2862" i="15"/>
  <c r="L2861" i="15"/>
  <c r="L2860" i="15"/>
  <c r="L2859" i="15"/>
  <c r="L2858" i="15"/>
  <c r="L2857" i="15"/>
  <c r="L2856" i="15"/>
  <c r="L2855" i="15"/>
  <c r="L2854" i="15"/>
  <c r="L2853" i="15"/>
  <c r="L2852" i="15"/>
  <c r="L2851" i="15"/>
  <c r="L2850" i="15"/>
  <c r="L2849" i="15"/>
  <c r="L2848" i="15"/>
  <c r="L2847" i="15"/>
  <c r="L2846" i="15"/>
  <c r="L2845" i="15"/>
  <c r="L2844" i="15"/>
  <c r="L2843" i="15"/>
  <c r="L2842" i="15"/>
  <c r="L2841" i="15"/>
  <c r="L2840" i="15"/>
  <c r="L2839" i="15"/>
  <c r="L2838" i="15"/>
  <c r="L2837" i="15"/>
  <c r="L2836" i="15"/>
  <c r="L2835" i="15"/>
  <c r="L2834" i="15"/>
  <c r="L2833" i="15"/>
  <c r="L2832" i="15"/>
  <c r="L2831" i="15"/>
  <c r="L2830" i="15"/>
  <c r="L2829" i="15"/>
  <c r="L2828" i="15"/>
  <c r="L2827" i="15"/>
  <c r="L2826" i="15"/>
  <c r="L2825" i="15"/>
  <c r="L2824" i="15"/>
  <c r="L2823" i="15"/>
  <c r="L2822" i="15"/>
  <c r="L2821" i="15"/>
  <c r="L2820" i="15"/>
  <c r="L2819" i="15"/>
  <c r="L2818" i="15"/>
  <c r="L2817" i="15"/>
  <c r="L2816" i="15"/>
  <c r="L2815" i="15"/>
  <c r="L2814" i="15"/>
  <c r="L2813" i="15"/>
  <c r="L2812" i="15"/>
  <c r="L2811" i="15"/>
  <c r="L2810" i="15"/>
  <c r="L2809" i="15"/>
  <c r="L2808" i="15"/>
  <c r="L2807" i="15"/>
  <c r="L2806" i="15"/>
  <c r="L2805" i="15"/>
  <c r="L2804" i="15"/>
  <c r="L2803" i="15"/>
  <c r="L2802" i="15"/>
  <c r="L2801" i="15"/>
  <c r="L2800" i="15"/>
  <c r="L2799" i="15"/>
  <c r="L2798" i="15"/>
  <c r="L2797" i="15"/>
  <c r="L2796" i="15"/>
  <c r="L2795" i="15"/>
  <c r="L2794" i="15"/>
  <c r="L2793" i="15"/>
  <c r="L2792" i="15"/>
  <c r="L2791" i="15"/>
  <c r="L2790" i="15"/>
  <c r="L2789" i="15"/>
  <c r="L2788" i="15"/>
  <c r="L2787" i="15"/>
  <c r="L2786" i="15"/>
  <c r="L2785" i="15"/>
  <c r="L2784" i="15"/>
  <c r="L2783" i="15"/>
  <c r="L2782" i="15"/>
  <c r="L2781" i="15"/>
  <c r="L2780" i="15"/>
  <c r="L2779" i="15"/>
  <c r="L2778" i="15"/>
  <c r="L2777" i="15"/>
  <c r="L2776" i="15"/>
  <c r="L2775" i="15"/>
  <c r="L2774" i="15"/>
  <c r="L2773" i="15"/>
  <c r="L2772" i="15"/>
  <c r="L2771" i="15"/>
  <c r="L2770" i="15"/>
  <c r="L2769" i="15"/>
  <c r="L2768" i="15"/>
  <c r="L2767" i="15"/>
  <c r="L2766" i="15"/>
  <c r="L2765" i="15"/>
  <c r="L2764" i="15"/>
  <c r="L2763" i="15"/>
  <c r="L2762" i="15"/>
  <c r="L2761" i="15"/>
  <c r="L2760" i="15"/>
  <c r="L2759" i="15"/>
  <c r="L1558" i="15"/>
  <c r="L1557" i="15"/>
  <c r="L1556" i="15"/>
  <c r="L1555" i="15"/>
  <c r="L1554" i="15"/>
  <c r="L1553" i="15"/>
  <c r="L1552" i="15"/>
  <c r="L1551" i="15"/>
  <c r="L1550" i="15"/>
  <c r="L1549" i="15"/>
  <c r="L1548" i="15"/>
  <c r="L1547" i="15"/>
  <c r="L1546" i="15"/>
  <c r="L1545" i="15"/>
  <c r="L1544" i="15"/>
  <c r="L1543" i="15"/>
  <c r="L1542" i="15"/>
  <c r="L1541" i="15"/>
  <c r="L1540" i="15"/>
  <c r="L1539" i="15"/>
  <c r="L1538" i="15"/>
  <c r="L1537" i="15"/>
  <c r="L1536" i="15"/>
  <c r="L1535" i="15"/>
  <c r="L1534" i="15"/>
  <c r="L1533" i="15"/>
  <c r="L1532" i="15"/>
  <c r="L1531" i="15"/>
  <c r="L1530" i="15"/>
  <c r="L1529" i="15"/>
  <c r="L1528" i="15"/>
  <c r="L1527" i="15"/>
  <c r="L1526" i="15"/>
  <c r="L1525" i="15"/>
  <c r="L1524" i="15"/>
  <c r="L1523" i="15"/>
  <c r="L1522" i="15"/>
  <c r="L1521" i="15"/>
  <c r="L1520" i="15"/>
  <c r="L1519" i="15"/>
  <c r="L1518" i="15"/>
  <c r="L1517" i="15"/>
  <c r="L1516" i="15"/>
  <c r="L1492" i="15"/>
  <c r="L1491" i="15"/>
  <c r="L1490" i="15"/>
  <c r="L1489" i="15"/>
  <c r="L1488" i="15"/>
  <c r="L1487" i="15"/>
  <c r="L1486" i="15"/>
  <c r="L1485" i="15"/>
  <c r="L1484" i="15"/>
  <c r="L1483" i="15"/>
  <c r="L1482" i="15"/>
  <c r="L1481" i="15"/>
  <c r="L1480" i="15"/>
  <c r="L1479" i="15"/>
  <c r="L1478" i="15"/>
  <c r="L1477" i="15"/>
  <c r="L1476" i="15"/>
  <c r="L1475" i="15"/>
  <c r="L1474" i="15"/>
  <c r="L1473" i="15"/>
  <c r="L1472" i="15"/>
  <c r="L1471" i="15"/>
  <c r="L1470" i="15"/>
  <c r="L1469" i="15"/>
  <c r="L1468" i="15"/>
  <c r="L1467" i="15"/>
  <c r="L1466" i="15"/>
  <c r="L1465" i="15"/>
  <c r="L1464" i="15"/>
  <c r="L1463" i="15"/>
  <c r="L1462" i="15"/>
  <c r="L1461" i="15"/>
  <c r="L1460" i="15"/>
  <c r="L1459" i="15"/>
  <c r="L1458" i="15"/>
  <c r="L1457" i="15"/>
  <c r="L1456" i="15"/>
  <c r="L1455" i="15"/>
  <c r="L1454" i="15"/>
  <c r="L1453" i="15"/>
  <c r="L1452" i="15"/>
  <c r="L1451" i="15"/>
  <c r="L1450" i="15"/>
  <c r="L1449" i="15"/>
  <c r="L1448" i="15"/>
  <c r="L1447" i="15"/>
  <c r="L1446" i="15"/>
  <c r="L1445" i="15"/>
  <c r="L1444" i="15"/>
  <c r="L1443" i="15"/>
  <c r="L1442" i="15"/>
  <c r="L1441" i="15"/>
  <c r="L1440" i="15"/>
  <c r="L1439" i="15"/>
  <c r="L1438" i="15"/>
  <c r="L1437" i="15"/>
  <c r="L1436" i="15"/>
  <c r="L1435" i="15"/>
  <c r="L1434" i="15"/>
  <c r="L1433" i="15"/>
  <c r="L1432" i="15"/>
  <c r="L1431" i="15"/>
  <c r="L1430" i="15"/>
  <c r="L1429" i="15"/>
  <c r="L1428" i="15"/>
  <c r="L1427" i="15"/>
  <c r="L1426" i="15"/>
  <c r="L1425" i="15"/>
  <c r="L1424" i="15"/>
  <c r="L1423" i="15"/>
  <c r="L1422" i="15"/>
  <c r="L1421" i="15"/>
  <c r="L1420" i="15"/>
  <c r="L1419" i="15"/>
  <c r="L1418" i="15"/>
  <c r="L1417" i="15"/>
  <c r="L1416" i="15"/>
  <c r="L1415" i="15"/>
  <c r="L1414" i="15"/>
  <c r="L1413" i="15"/>
  <c r="L1412" i="15"/>
  <c r="L1411" i="15"/>
  <c r="L1406" i="15"/>
  <c r="L1405" i="15"/>
  <c r="L1404" i="15"/>
  <c r="L1403" i="15"/>
  <c r="L1402" i="15"/>
  <c r="L1401" i="15"/>
  <c r="L1400" i="15"/>
  <c r="L1399" i="15"/>
  <c r="L1398" i="15"/>
  <c r="L1397" i="15"/>
  <c r="L1396" i="15"/>
  <c r="L1395" i="15"/>
  <c r="L1394" i="15"/>
  <c r="L1393" i="15"/>
  <c r="L1392" i="15"/>
  <c r="L1391" i="15"/>
  <c r="L1390" i="15"/>
  <c r="L1389" i="15"/>
  <c r="L1388" i="15"/>
  <c r="L1387" i="15"/>
  <c r="L1386" i="15"/>
  <c r="L1385" i="15"/>
  <c r="L1384" i="15"/>
  <c r="L1383" i="15"/>
  <c r="L1382" i="15"/>
  <c r="L1381" i="15"/>
  <c r="L1380" i="15"/>
  <c r="L1379" i="15"/>
  <c r="L1378" i="15"/>
  <c r="L1377" i="15"/>
  <c r="L1376" i="15"/>
  <c r="L1375" i="15"/>
  <c r="L1374" i="15"/>
  <c r="L1373" i="15"/>
  <c r="L1372" i="15"/>
  <c r="L1371" i="15"/>
  <c r="L1370" i="15"/>
  <c r="L1369" i="15"/>
  <c r="L1368" i="15"/>
  <c r="L1367" i="15"/>
  <c r="L1366" i="15"/>
  <c r="L1365" i="15"/>
  <c r="L1364" i="15"/>
  <c r="L1363" i="15"/>
  <c r="L1362" i="15"/>
  <c r="L1361" i="15"/>
  <c r="L1360" i="15"/>
  <c r="L1359" i="15"/>
  <c r="L1006" i="15"/>
  <c r="L1005" i="15"/>
  <c r="L1004" i="15"/>
  <c r="L1003" i="15"/>
  <c r="L1002" i="15"/>
  <c r="L1001" i="15"/>
  <c r="L1000" i="15"/>
  <c r="L999" i="15"/>
  <c r="L998" i="15"/>
  <c r="L997" i="15"/>
  <c r="L996" i="15"/>
  <c r="L995" i="15"/>
  <c r="L994" i="15"/>
  <c r="L993" i="15"/>
  <c r="L992" i="15"/>
  <c r="L991" i="15"/>
  <c r="L990" i="15"/>
  <c r="L989" i="15"/>
  <c r="L988" i="15"/>
  <c r="L987" i="15"/>
  <c r="L986" i="15"/>
  <c r="L985" i="15"/>
  <c r="L984" i="15"/>
  <c r="L983" i="15"/>
  <c r="L982" i="15"/>
  <c r="L981" i="15"/>
  <c r="L980" i="15"/>
  <c r="L979" i="15"/>
  <c r="L978" i="15"/>
  <c r="L977" i="15"/>
  <c r="L976" i="15"/>
  <c r="L975" i="15"/>
  <c r="L974" i="15"/>
  <c r="L973" i="15"/>
  <c r="L972" i="15"/>
  <c r="L971" i="15"/>
  <c r="L970" i="15"/>
  <c r="L969" i="15"/>
  <c r="L968" i="15"/>
  <c r="L967" i="15"/>
  <c r="L966" i="15"/>
  <c r="L965" i="15"/>
  <c r="L964" i="15"/>
  <c r="L963" i="15"/>
  <c r="L962" i="15"/>
  <c r="L961" i="15"/>
  <c r="L960" i="15"/>
  <c r="L959" i="15"/>
  <c r="L958" i="15"/>
  <c r="L957" i="15"/>
  <c r="L956" i="15"/>
  <c r="L955" i="15"/>
  <c r="L954" i="15"/>
  <c r="L953" i="15"/>
  <c r="L952" i="15"/>
  <c r="L951" i="15"/>
  <c r="L950" i="15"/>
  <c r="L949" i="15"/>
  <c r="L948" i="15"/>
  <c r="L947" i="15"/>
  <c r="L946" i="15"/>
  <c r="L945" i="15"/>
  <c r="L944" i="15"/>
  <c r="L943" i="15"/>
  <c r="L942" i="15"/>
  <c r="L941" i="15"/>
  <c r="L940" i="15"/>
  <c r="L939" i="15"/>
  <c r="L938" i="15"/>
  <c r="L937" i="15"/>
  <c r="L936" i="15"/>
  <c r="L935" i="15"/>
  <c r="L934" i="15"/>
  <c r="L933" i="15"/>
  <c r="L932" i="15"/>
  <c r="L931" i="15"/>
  <c r="L930" i="15"/>
  <c r="L929" i="15"/>
  <c r="L928" i="15"/>
  <c r="L927" i="15"/>
  <c r="L926" i="15"/>
  <c r="L925" i="15"/>
  <c r="L924" i="15"/>
  <c r="L923" i="15"/>
  <c r="L922" i="15"/>
  <c r="L921" i="15"/>
  <c r="L920" i="15"/>
  <c r="L919" i="15"/>
  <c r="L918" i="15"/>
  <c r="L917" i="15"/>
  <c r="L916" i="15"/>
  <c r="L915" i="15"/>
  <c r="L914" i="15"/>
  <c r="L913" i="15"/>
  <c r="L912" i="15"/>
  <c r="L911" i="15"/>
  <c r="L910" i="15"/>
  <c r="L909" i="15"/>
  <c r="L908" i="15"/>
  <c r="L907" i="15"/>
  <c r="L906" i="15"/>
  <c r="L905" i="15"/>
  <c r="L904" i="15"/>
  <c r="L903" i="15"/>
  <c r="L902" i="15"/>
  <c r="L901" i="15"/>
  <c r="L900" i="15"/>
  <c r="L899" i="15"/>
  <c r="L898" i="15"/>
  <c r="L897" i="15"/>
  <c r="L896" i="15"/>
  <c r="L895" i="15"/>
  <c r="L894" i="15"/>
  <c r="L893" i="15"/>
  <c r="L892" i="15"/>
  <c r="L891" i="15"/>
  <c r="L890" i="15"/>
  <c r="L889" i="15"/>
  <c r="L888" i="15"/>
  <c r="L887" i="15"/>
  <c r="L886" i="15"/>
  <c r="L885" i="15"/>
  <c r="L884" i="15"/>
  <c r="L883" i="15"/>
  <c r="L882" i="15"/>
  <c r="L881" i="15"/>
  <c r="L880" i="15"/>
  <c r="L879" i="15"/>
  <c r="L878" i="15"/>
  <c r="L877" i="15"/>
  <c r="L876" i="15"/>
  <c r="L875" i="15"/>
  <c r="L874" i="15"/>
  <c r="L873" i="15"/>
  <c r="L872" i="15"/>
  <c r="L871" i="15"/>
  <c r="L870" i="15"/>
  <c r="L869" i="15"/>
  <c r="L868" i="15"/>
  <c r="L867" i="15"/>
  <c r="L866" i="15"/>
  <c r="L865" i="15"/>
  <c r="L864" i="15"/>
  <c r="L863" i="15"/>
  <c r="L862" i="15"/>
  <c r="L861" i="15"/>
  <c r="L860" i="15"/>
  <c r="L859" i="15"/>
  <c r="L858" i="15"/>
  <c r="L857" i="15"/>
  <c r="L856" i="15"/>
  <c r="L855" i="15"/>
  <c r="L854" i="15"/>
  <c r="L853" i="15"/>
  <c r="L852" i="15"/>
  <c r="L851" i="15"/>
  <c r="L850" i="15"/>
  <c r="L849" i="15"/>
  <c r="L848" i="15"/>
  <c r="L847" i="15"/>
  <c r="L846" i="15"/>
  <c r="L845" i="15"/>
  <c r="L844" i="15"/>
  <c r="L843" i="15"/>
  <c r="L842" i="15"/>
  <c r="L841" i="15"/>
  <c r="L840" i="15"/>
  <c r="L839" i="15"/>
  <c r="L838" i="15"/>
  <c r="L837" i="15"/>
  <c r="L836" i="15"/>
  <c r="L835" i="15"/>
  <c r="L834" i="15"/>
  <c r="L833" i="15"/>
  <c r="L832" i="15"/>
  <c r="L831" i="15"/>
  <c r="L830" i="15"/>
  <c r="L829" i="15"/>
  <c r="L828" i="15"/>
  <c r="L827" i="15"/>
  <c r="L826" i="15"/>
  <c r="L825" i="15"/>
  <c r="L824" i="15"/>
  <c r="L823" i="15"/>
  <c r="L822" i="15"/>
  <c r="L821" i="15"/>
  <c r="L820" i="15"/>
  <c r="L819" i="15"/>
  <c r="L818" i="15"/>
  <c r="L817" i="15"/>
  <c r="L816" i="15"/>
  <c r="L1358" i="15"/>
  <c r="L1357" i="15"/>
  <c r="L1356" i="15"/>
  <c r="L1355" i="15"/>
  <c r="L1354" i="15"/>
  <c r="L1353" i="15"/>
  <c r="L1352" i="15"/>
  <c r="L1351" i="15"/>
  <c r="L1350" i="15"/>
  <c r="L1349" i="15"/>
  <c r="L1348" i="15"/>
  <c r="L1347" i="15"/>
  <c r="L1346" i="15"/>
  <c r="L1345" i="15"/>
  <c r="L1344" i="15"/>
  <c r="L1343" i="15"/>
  <c r="L1342" i="15"/>
  <c r="L1341" i="15"/>
  <c r="L1340" i="15"/>
  <c r="L1339" i="15"/>
  <c r="L1338" i="15"/>
  <c r="L1337" i="15"/>
  <c r="L1336" i="15"/>
  <c r="L1335" i="15"/>
  <c r="L1334" i="15"/>
  <c r="L1333" i="15"/>
  <c r="L1332" i="15"/>
  <c r="L1331" i="15"/>
  <c r="L1330" i="15"/>
  <c r="L1329" i="15"/>
  <c r="L1328" i="15"/>
  <c r="L1327" i="15"/>
  <c r="L1326" i="15"/>
  <c r="L1325" i="15"/>
  <c r="L1324" i="15"/>
  <c r="L1323" i="15"/>
  <c r="L1322" i="15"/>
  <c r="L1321" i="15"/>
  <c r="L1320" i="15"/>
  <c r="L1319" i="15"/>
  <c r="L1318" i="15"/>
  <c r="L1317" i="15"/>
  <c r="L1316" i="15"/>
  <c r="L1315" i="15"/>
  <c r="L1314" i="15"/>
  <c r="L1313" i="15"/>
  <c r="L1312" i="15"/>
  <c r="L1311" i="15"/>
  <c r="L1310" i="15"/>
  <c r="L1309" i="15"/>
  <c r="L1308" i="15"/>
  <c r="L1307" i="15"/>
  <c r="L1306" i="15"/>
  <c r="L1305" i="15"/>
  <c r="L1304" i="15"/>
  <c r="L1303" i="15"/>
  <c r="L1302" i="15"/>
  <c r="L1301" i="15"/>
  <c r="L1300" i="15"/>
  <c r="L1299" i="15"/>
  <c r="L1298" i="15"/>
  <c r="L1297" i="15"/>
  <c r="L1296" i="15"/>
  <c r="L1295" i="15"/>
  <c r="L1294" i="15"/>
  <c r="L1293" i="15"/>
  <c r="L1292" i="15"/>
  <c r="L1291" i="15"/>
  <c r="L1290" i="15"/>
  <c r="L1289" i="15"/>
  <c r="L1288" i="15"/>
  <c r="L1287" i="15"/>
  <c r="L1286" i="15"/>
  <c r="L1285" i="15"/>
  <c r="L1284" i="15"/>
  <c r="L1283" i="15"/>
  <c r="L1282" i="15"/>
  <c r="L1281" i="15"/>
  <c r="L1280" i="15"/>
  <c r="L1279" i="15"/>
  <c r="L1278" i="15"/>
  <c r="L1277" i="15"/>
  <c r="L1276" i="15"/>
  <c r="L1275" i="15"/>
  <c r="L1274" i="15"/>
  <c r="L1273" i="15"/>
  <c r="L1272" i="15"/>
  <c r="L1271" i="15"/>
  <c r="L1270" i="15"/>
  <c r="L1269" i="15"/>
  <c r="L1268" i="15"/>
  <c r="L1267" i="15"/>
  <c r="L1266" i="15"/>
  <c r="L1265" i="15"/>
  <c r="L1264" i="15"/>
  <c r="L1263" i="15"/>
  <c r="L1262" i="15"/>
  <c r="L1261" i="15"/>
  <c r="L1260" i="15"/>
  <c r="L1259" i="15"/>
  <c r="L1258" i="15"/>
  <c r="L1257" i="15"/>
  <c r="L1256" i="15"/>
  <c r="L1255" i="15"/>
  <c r="L1254" i="15"/>
  <c r="L1253" i="15"/>
  <c r="L1252" i="15"/>
  <c r="L1251" i="15"/>
  <c r="L1250" i="15"/>
  <c r="L1249" i="15"/>
  <c r="L1248" i="15"/>
  <c r="L1247" i="15"/>
  <c r="L1246" i="15"/>
  <c r="L1245" i="15"/>
  <c r="L1244" i="15"/>
  <c r="L1243" i="15"/>
  <c r="L1242" i="15"/>
  <c r="L1241" i="15"/>
  <c r="L1240" i="15"/>
  <c r="L1239" i="15"/>
  <c r="L1238" i="15"/>
  <c r="L1237" i="15"/>
  <c r="L1236" i="15"/>
  <c r="L1235" i="15"/>
  <c r="L1234" i="15"/>
  <c r="L1233" i="15"/>
  <c r="L1232" i="15"/>
  <c r="L1231" i="15"/>
  <c r="L1230" i="15"/>
  <c r="L1229" i="15"/>
  <c r="L1228" i="15"/>
  <c r="L1227" i="15"/>
  <c r="L1226" i="15"/>
  <c r="L1225" i="15"/>
  <c r="L1224" i="15"/>
  <c r="L1223" i="15"/>
  <c r="L1222" i="15"/>
  <c r="L1221" i="15"/>
  <c r="L1220" i="15"/>
  <c r="L1219" i="15"/>
  <c r="L1218" i="15"/>
  <c r="L1217" i="15"/>
  <c r="L1216" i="15"/>
  <c r="L1215" i="15"/>
  <c r="L1214" i="15"/>
  <c r="L1213" i="15"/>
  <c r="L1212" i="15"/>
  <c r="L1211" i="15"/>
  <c r="L1210" i="15"/>
  <c r="L1209" i="15"/>
  <c r="L1208" i="15"/>
  <c r="L1207" i="15"/>
  <c r="L1206" i="15"/>
  <c r="L1205" i="15"/>
  <c r="L1204" i="15"/>
  <c r="L1203" i="15"/>
  <c r="L1202" i="15"/>
  <c r="L1201" i="15"/>
  <c r="L1200" i="15"/>
  <c r="L1199" i="15"/>
  <c r="L1198" i="15"/>
  <c r="L1197" i="15"/>
  <c r="L1196" i="15"/>
  <c r="L1195" i="15"/>
  <c r="L1194" i="15"/>
  <c r="L1193" i="15"/>
  <c r="L1192" i="15"/>
  <c r="L1191" i="15"/>
  <c r="L815" i="15"/>
  <c r="L814" i="15"/>
  <c r="L813" i="15"/>
  <c r="L812" i="15"/>
  <c r="L811" i="15"/>
  <c r="L810" i="15"/>
  <c r="L809" i="15"/>
  <c r="L808" i="15"/>
  <c r="L807" i="15"/>
  <c r="L806" i="15"/>
  <c r="L805" i="15"/>
  <c r="L804" i="15"/>
  <c r="L803" i="15"/>
  <c r="L802" i="15"/>
  <c r="L801" i="15"/>
  <c r="L800" i="15"/>
  <c r="L799" i="15"/>
  <c r="L798" i="15"/>
  <c r="L797" i="15"/>
  <c r="L796" i="15"/>
  <c r="L795" i="15"/>
  <c r="L794" i="15"/>
  <c r="L793" i="15"/>
  <c r="L792" i="15"/>
  <c r="L791" i="15"/>
  <c r="L790" i="15"/>
  <c r="L789" i="15"/>
  <c r="L788" i="15"/>
  <c r="L787" i="15"/>
  <c r="L786" i="15"/>
  <c r="L785" i="15"/>
  <c r="L784" i="15"/>
  <c r="L783" i="15"/>
  <c r="L782" i="15"/>
  <c r="L781" i="15"/>
  <c r="L780" i="15"/>
  <c r="L779" i="15"/>
  <c r="L778" i="15"/>
  <c r="L777" i="15"/>
  <c r="L776" i="15"/>
  <c r="L775" i="15"/>
  <c r="L774" i="15"/>
  <c r="L773" i="15"/>
  <c r="L772" i="15"/>
  <c r="L771" i="15"/>
  <c r="L770" i="15"/>
  <c r="L769" i="15"/>
  <c r="L768" i="15"/>
  <c r="L767" i="15"/>
  <c r="L766" i="15"/>
  <c r="L765" i="15"/>
  <c r="L764" i="15"/>
  <c r="L763" i="15"/>
  <c r="L762" i="15"/>
  <c r="L761" i="15"/>
  <c r="L760" i="15"/>
  <c r="L759" i="15"/>
  <c r="L758" i="15"/>
  <c r="L757" i="15"/>
  <c r="L756" i="15"/>
  <c r="L755" i="15"/>
  <c r="L754" i="15"/>
  <c r="L753" i="15"/>
  <c r="L752" i="15"/>
  <c r="L751" i="15"/>
  <c r="L750" i="15"/>
  <c r="L749" i="15"/>
  <c r="L748" i="15"/>
  <c r="L747" i="15"/>
  <c r="L746" i="15"/>
  <c r="L745" i="15"/>
  <c r="L744" i="15"/>
  <c r="L1188" i="15"/>
  <c r="L1187" i="15"/>
  <c r="L1186" i="15"/>
  <c r="L1185" i="15"/>
  <c r="L1184" i="15"/>
  <c r="L1183" i="15"/>
  <c r="L1182" i="15"/>
  <c r="L1181" i="15"/>
  <c r="L1009" i="15"/>
  <c r="L1008" i="15"/>
  <c r="L1007" i="15"/>
  <c r="L1180" i="15"/>
  <c r="L1179" i="15"/>
  <c r="L1178" i="15"/>
  <c r="L1177" i="15"/>
  <c r="L1176" i="15"/>
  <c r="L1175" i="15"/>
  <c r="L1174" i="15"/>
  <c r="L1173" i="15"/>
  <c r="L1172" i="15"/>
  <c r="L1171" i="15"/>
  <c r="L1170" i="15"/>
  <c r="L1169" i="15"/>
  <c r="L1168" i="15"/>
  <c r="L1167" i="15"/>
  <c r="L1166" i="15"/>
  <c r="L1165" i="15"/>
  <c r="L1164" i="15"/>
  <c r="L1163" i="15"/>
  <c r="L1162" i="15"/>
  <c r="L1161" i="15"/>
  <c r="L1160" i="15"/>
  <c r="L1159" i="15"/>
  <c r="L1158" i="15"/>
  <c r="L1157" i="15"/>
  <c r="L1156" i="15"/>
  <c r="L1155" i="15"/>
  <c r="L1154" i="15"/>
  <c r="L1153" i="15"/>
  <c r="L1152" i="15"/>
  <c r="L1151" i="15"/>
  <c r="L1150" i="15"/>
  <c r="L1149" i="15"/>
  <c r="L1148" i="15"/>
  <c r="L1147" i="15"/>
  <c r="L1146" i="15"/>
  <c r="L1145" i="15"/>
  <c r="L1144" i="15"/>
  <c r="L1143" i="15"/>
  <c r="L1142" i="15"/>
  <c r="L1141" i="15"/>
  <c r="L1140" i="15"/>
  <c r="L1139" i="15"/>
  <c r="L1138" i="15"/>
  <c r="L1137" i="15"/>
  <c r="L1136" i="15"/>
  <c r="L1135" i="15"/>
  <c r="L1134" i="15"/>
  <c r="L1133" i="15"/>
  <c r="L1132" i="15"/>
  <c r="L1131" i="15"/>
  <c r="L1130" i="15"/>
  <c r="L1129" i="15"/>
  <c r="L1128" i="15"/>
  <c r="L1127" i="15"/>
  <c r="L1126" i="15"/>
  <c r="L1125" i="15"/>
  <c r="L1124" i="15"/>
  <c r="L1123" i="15"/>
  <c r="L1122" i="15"/>
  <c r="L1121" i="15"/>
  <c r="L1120" i="15"/>
  <c r="L1119" i="15"/>
  <c r="L1118" i="15"/>
  <c r="L1117" i="15"/>
  <c r="L1116" i="15"/>
  <c r="L1115" i="15"/>
  <c r="L1114" i="15"/>
  <c r="L1113" i="15"/>
  <c r="L1112" i="15"/>
  <c r="L1111" i="15"/>
  <c r="L1110" i="15"/>
  <c r="L1109" i="15"/>
  <c r="L1108" i="15"/>
  <c r="L1107" i="15"/>
  <c r="L1106" i="15"/>
  <c r="L1105" i="15"/>
  <c r="L1104" i="15"/>
  <c r="L1103" i="15"/>
  <c r="L1102" i="15"/>
  <c r="L1101" i="15"/>
  <c r="L1100" i="15"/>
  <c r="L1099" i="15"/>
  <c r="L1098" i="15"/>
  <c r="L1097" i="15"/>
  <c r="L1096" i="15"/>
  <c r="L1095" i="15"/>
  <c r="L1094" i="15"/>
  <c r="L1093" i="15"/>
  <c r="L1092" i="15"/>
  <c r="L1091" i="15"/>
  <c r="L1090" i="15"/>
  <c r="L1089" i="15"/>
  <c r="L1088" i="15"/>
  <c r="L1087" i="15"/>
  <c r="L1086" i="15"/>
  <c r="L1085" i="15"/>
  <c r="L1084" i="15"/>
  <c r="L1083" i="15"/>
  <c r="L1082" i="15"/>
  <c r="L1081" i="15"/>
  <c r="L1080" i="15"/>
  <c r="L1079" i="15"/>
  <c r="L1078" i="15"/>
  <c r="L1077" i="15"/>
  <c r="L1076" i="15"/>
  <c r="L1075" i="15"/>
  <c r="L1074" i="15"/>
  <c r="L1073" i="15"/>
  <c r="L1072" i="15"/>
  <c r="L1071" i="15"/>
  <c r="L1070" i="15"/>
  <c r="L1069" i="15"/>
  <c r="L1068" i="15"/>
  <c r="L1067" i="15"/>
  <c r="L1066" i="15"/>
  <c r="L1065" i="15"/>
  <c r="L1064" i="15"/>
  <c r="L1063" i="15"/>
  <c r="L1062" i="15"/>
  <c r="L1061" i="15"/>
  <c r="L1060" i="15"/>
  <c r="L1059" i="15"/>
  <c r="L1058" i="15"/>
  <c r="L1057" i="15"/>
  <c r="L1056" i="15"/>
  <c r="L1055" i="15"/>
  <c r="L1054" i="15"/>
  <c r="L1053" i="15"/>
  <c r="L1052" i="15"/>
  <c r="L1051" i="15"/>
  <c r="L1050" i="15"/>
  <c r="L1049" i="15"/>
  <c r="L1048" i="15"/>
  <c r="L1047" i="15"/>
  <c r="L1046" i="15"/>
  <c r="L1045" i="15"/>
  <c r="L1044" i="15"/>
  <c r="L1043" i="15"/>
  <c r="L1042" i="15"/>
  <c r="L1041" i="15"/>
  <c r="L1040" i="15"/>
  <c r="L1039" i="15"/>
  <c r="L1038" i="15"/>
  <c r="L1037" i="15"/>
  <c r="L1036" i="15"/>
  <c r="L1035" i="15"/>
  <c r="L1034" i="15"/>
  <c r="L1033" i="15"/>
  <c r="L1032" i="15"/>
  <c r="L1031" i="15"/>
  <c r="L1030" i="15"/>
  <c r="L1029" i="15"/>
  <c r="L1028" i="15"/>
  <c r="L1027" i="15"/>
  <c r="L1026" i="15"/>
  <c r="L1025" i="15"/>
  <c r="L1024" i="15"/>
  <c r="L1023" i="15"/>
  <c r="L1022" i="15"/>
  <c r="L1021" i="15"/>
  <c r="L1020" i="15"/>
  <c r="L1019" i="15"/>
  <c r="L1018" i="15"/>
  <c r="L1017" i="15"/>
  <c r="L1016" i="15"/>
  <c r="L1015" i="15"/>
  <c r="L1014" i="15"/>
  <c r="L1013" i="15"/>
  <c r="L737" i="15"/>
  <c r="L736" i="15"/>
  <c r="L735" i="15"/>
  <c r="L734" i="15"/>
  <c r="L733" i="15"/>
  <c r="L732" i="15"/>
  <c r="L731" i="15"/>
  <c r="L730" i="15"/>
  <c r="L729" i="15"/>
  <c r="L728" i="15"/>
  <c r="L727" i="15"/>
  <c r="L726" i="15"/>
  <c r="L725" i="15"/>
  <c r="L724" i="15"/>
  <c r="L723" i="15"/>
  <c r="L722" i="15"/>
  <c r="L721" i="15"/>
  <c r="L720" i="15"/>
  <c r="L719" i="15"/>
  <c r="L718" i="15"/>
  <c r="L717" i="15"/>
  <c r="L716" i="15"/>
  <c r="L715" i="15"/>
  <c r="L714" i="15"/>
  <c r="L713" i="15"/>
  <c r="L712" i="15"/>
  <c r="L711" i="15"/>
  <c r="L710" i="15"/>
  <c r="L709" i="15"/>
  <c r="L708" i="15"/>
  <c r="L707" i="15"/>
  <c r="L706" i="15"/>
  <c r="L705" i="15"/>
  <c r="L704" i="15"/>
  <c r="L703" i="15"/>
  <c r="L702" i="15"/>
  <c r="L701" i="15"/>
  <c r="L700" i="15"/>
  <c r="L699" i="15"/>
  <c r="L698" i="15"/>
  <c r="L697" i="15"/>
  <c r="L696" i="15"/>
  <c r="L695" i="15"/>
  <c r="L694" i="15"/>
  <c r="L693" i="15"/>
  <c r="L692" i="15"/>
  <c r="L691" i="15"/>
  <c r="L690" i="15"/>
  <c r="L689" i="15"/>
  <c r="L688" i="15"/>
  <c r="L687" i="15"/>
  <c r="L686" i="15"/>
  <c r="L685" i="15"/>
  <c r="L684" i="15"/>
  <c r="L683" i="15"/>
  <c r="L682" i="15"/>
  <c r="L681" i="15"/>
  <c r="L680" i="15"/>
  <c r="L679" i="15"/>
  <c r="L678" i="15"/>
  <c r="L677" i="15"/>
  <c r="L676" i="15"/>
  <c r="L675" i="15"/>
  <c r="L674" i="15"/>
  <c r="L673" i="15"/>
  <c r="L672" i="15"/>
  <c r="L671" i="15"/>
  <c r="L670" i="15"/>
  <c r="L669" i="15"/>
  <c r="L668" i="15"/>
  <c r="L667" i="15"/>
  <c r="L666" i="15"/>
  <c r="L665" i="15"/>
  <c r="L664" i="15"/>
  <c r="L663" i="15"/>
  <c r="L662" i="15"/>
  <c r="L661" i="15"/>
  <c r="L660" i="15"/>
  <c r="L659" i="15"/>
  <c r="L658" i="15"/>
  <c r="L657" i="15"/>
  <c r="L656" i="15"/>
  <c r="L655" i="15"/>
  <c r="L654" i="15"/>
  <c r="L653" i="15"/>
  <c r="L652" i="15"/>
  <c r="L651" i="15"/>
  <c r="L650" i="15"/>
  <c r="L649" i="15"/>
  <c r="L648" i="15"/>
  <c r="L647" i="15"/>
  <c r="L646" i="15"/>
  <c r="L645" i="15"/>
  <c r="L644" i="15"/>
  <c r="L643" i="15"/>
  <c r="L642" i="15"/>
  <c r="L641" i="15"/>
  <c r="L640" i="15"/>
  <c r="L639" i="15"/>
  <c r="L638" i="15"/>
  <c r="L637" i="15"/>
  <c r="L636" i="15"/>
  <c r="L635" i="15"/>
  <c r="L634" i="15"/>
  <c r="L633" i="15"/>
  <c r="L632" i="15"/>
  <c r="L631" i="15"/>
  <c r="L630" i="15"/>
  <c r="L629" i="15"/>
  <c r="L628" i="15"/>
  <c r="L627" i="15"/>
  <c r="L626" i="15"/>
  <c r="L625" i="15"/>
  <c r="L624" i="15"/>
  <c r="L623" i="15"/>
  <c r="L622" i="15"/>
  <c r="L621" i="15"/>
  <c r="L620" i="15"/>
  <c r="L619" i="15"/>
  <c r="L618" i="15"/>
  <c r="L617" i="15"/>
  <c r="L616" i="15"/>
  <c r="L615" i="15"/>
  <c r="L614" i="15"/>
  <c r="L613" i="15"/>
  <c r="L612" i="15"/>
  <c r="L611" i="15"/>
  <c r="L610" i="15"/>
  <c r="L609" i="15"/>
  <c r="L608" i="15"/>
  <c r="L607" i="15"/>
  <c r="L606" i="15"/>
  <c r="L605" i="15"/>
  <c r="L604" i="15"/>
  <c r="L603" i="15"/>
  <c r="L602" i="15"/>
  <c r="L601" i="15"/>
  <c r="L600" i="15"/>
  <c r="L599" i="15"/>
  <c r="L598" i="15"/>
  <c r="L597" i="15"/>
  <c r="L596" i="15"/>
  <c r="L595" i="15"/>
  <c r="L594" i="15"/>
  <c r="L593" i="15"/>
  <c r="L592" i="15"/>
  <c r="L591" i="15"/>
  <c r="L590" i="15"/>
  <c r="L589" i="15"/>
  <c r="L588" i="15"/>
  <c r="L587" i="15"/>
  <c r="L586" i="15"/>
  <c r="L585" i="15"/>
  <c r="L584" i="15"/>
  <c r="L583" i="15"/>
  <c r="L582" i="15"/>
  <c r="L581" i="15"/>
  <c r="L580" i="15"/>
  <c r="L579" i="15"/>
  <c r="L578" i="15"/>
  <c r="L577" i="15"/>
  <c r="L576" i="15"/>
  <c r="L575" i="15"/>
  <c r="L574" i="15"/>
  <c r="L573" i="15"/>
  <c r="L572" i="15"/>
  <c r="L571" i="15"/>
  <c r="L570" i="15"/>
  <c r="L569" i="15"/>
  <c r="L568" i="15"/>
  <c r="L567" i="15"/>
  <c r="L566" i="15"/>
  <c r="L565" i="15"/>
  <c r="L564" i="15"/>
  <c r="L563" i="15"/>
  <c r="L562" i="15"/>
  <c r="L561" i="15"/>
  <c r="L560" i="15"/>
  <c r="L559" i="15"/>
  <c r="L558" i="15"/>
  <c r="L557" i="15"/>
  <c r="L556" i="15"/>
  <c r="L555" i="15"/>
  <c r="L554" i="15"/>
  <c r="L553" i="15"/>
  <c r="L552" i="15"/>
  <c r="L551" i="15"/>
  <c r="L550" i="15"/>
  <c r="L549" i="15"/>
  <c r="L548" i="15"/>
  <c r="L547" i="15"/>
  <c r="L546" i="15"/>
  <c r="L545" i="15"/>
  <c r="L544" i="15"/>
  <c r="L543" i="15"/>
  <c r="L542" i="15"/>
  <c r="L541" i="15"/>
  <c r="L540" i="15"/>
  <c r="L539" i="15"/>
  <c r="L538" i="15"/>
  <c r="L537" i="15"/>
  <c r="L536" i="15"/>
  <c r="L535" i="15"/>
  <c r="L534" i="15"/>
  <c r="L533" i="15"/>
  <c r="L532" i="15"/>
  <c r="L531" i="15"/>
  <c r="L530" i="15"/>
  <c r="L529" i="15"/>
  <c r="L528" i="15"/>
  <c r="L527" i="15"/>
  <c r="L526" i="15"/>
  <c r="L525" i="15"/>
  <c r="L524" i="15"/>
  <c r="L523" i="15"/>
  <c r="L522" i="15"/>
  <c r="L521" i="15"/>
  <c r="L520" i="15"/>
  <c r="L519" i="15"/>
  <c r="L518" i="15"/>
  <c r="L517" i="15"/>
  <c r="L516" i="15"/>
  <c r="L515" i="15"/>
  <c r="L514" i="15"/>
  <c r="L513" i="15"/>
  <c r="L512" i="15"/>
  <c r="L511" i="15"/>
  <c r="L510" i="15"/>
  <c r="L509" i="15"/>
  <c r="L508" i="15"/>
  <c r="L507" i="15"/>
  <c r="L506" i="15"/>
  <c r="L505" i="15"/>
  <c r="L504" i="15"/>
  <c r="L503" i="15"/>
  <c r="L502" i="15"/>
  <c r="L501" i="15"/>
  <c r="L500" i="15"/>
  <c r="L499" i="15"/>
  <c r="L498" i="15"/>
  <c r="L497" i="15"/>
  <c r="L496" i="15"/>
  <c r="L495" i="15"/>
  <c r="L494" i="15"/>
  <c r="L493" i="15"/>
  <c r="L492" i="15"/>
  <c r="L491" i="15"/>
  <c r="L490" i="15"/>
  <c r="L489" i="15"/>
  <c r="L488" i="15"/>
  <c r="L487" i="15"/>
  <c r="L486" i="15"/>
  <c r="L485" i="15"/>
  <c r="L484" i="15"/>
  <c r="L483" i="15"/>
  <c r="L482" i="15"/>
  <c r="L481" i="15"/>
  <c r="L480" i="15"/>
  <c r="L479" i="15"/>
  <c r="L478" i="15"/>
  <c r="L477" i="15"/>
  <c r="L476" i="15"/>
  <c r="L475" i="15"/>
  <c r="L474" i="15"/>
  <c r="L473" i="15"/>
  <c r="L472" i="15"/>
  <c r="L471" i="15"/>
  <c r="L470" i="15"/>
  <c r="L469" i="15"/>
  <c r="L468" i="15"/>
  <c r="L467" i="15"/>
  <c r="L466" i="15"/>
  <c r="L465" i="15"/>
  <c r="L464" i="15"/>
  <c r="L463" i="15"/>
  <c r="L462" i="15"/>
  <c r="L461" i="15"/>
  <c r="L460" i="15"/>
  <c r="L459" i="15"/>
  <c r="L458" i="15"/>
  <c r="L457" i="15"/>
  <c r="L456" i="15"/>
  <c r="L455" i="15"/>
  <c r="L454" i="15"/>
  <c r="L453" i="15"/>
  <c r="L452" i="15"/>
  <c r="L451" i="15"/>
  <c r="L450" i="15"/>
  <c r="L449" i="15"/>
  <c r="L448" i="15"/>
  <c r="L447" i="15"/>
  <c r="L446" i="15"/>
  <c r="L445" i="15"/>
  <c r="L444" i="15"/>
  <c r="L443" i="15"/>
  <c r="L442" i="15"/>
  <c r="L441" i="15"/>
  <c r="L440" i="15"/>
  <c r="L439" i="15"/>
  <c r="L438" i="15"/>
  <c r="L437" i="15"/>
  <c r="L436" i="15"/>
  <c r="L435" i="15"/>
  <c r="L434" i="15"/>
  <c r="L433" i="15"/>
  <c r="L432" i="15"/>
  <c r="L431" i="15"/>
  <c r="L430" i="15"/>
  <c r="L429" i="15"/>
  <c r="L428" i="15"/>
  <c r="L427" i="15"/>
  <c r="L426" i="15"/>
  <c r="L425" i="15"/>
  <c r="L424" i="15"/>
  <c r="L423" i="15"/>
  <c r="L422" i="15"/>
  <c r="L421" i="15"/>
  <c r="L420" i="15"/>
  <c r="L419" i="15"/>
  <c r="L418" i="15"/>
  <c r="L417" i="15"/>
  <c r="L416" i="15"/>
  <c r="L415" i="15"/>
  <c r="L414" i="15"/>
  <c r="L413" i="15"/>
  <c r="L412" i="15"/>
  <c r="L411" i="15"/>
  <c r="L410" i="15"/>
  <c r="L409" i="15"/>
  <c r="L408" i="15"/>
  <c r="L407" i="15"/>
  <c r="L406" i="15"/>
  <c r="L405" i="15"/>
  <c r="L404" i="15"/>
  <c r="L403" i="15"/>
  <c r="L402" i="15"/>
  <c r="L401" i="15"/>
  <c r="L400" i="15"/>
  <c r="L399" i="15"/>
  <c r="L398" i="15"/>
  <c r="L397" i="15"/>
  <c r="L396" i="15"/>
  <c r="L395" i="15"/>
  <c r="L394" i="15"/>
  <c r="L393" i="15"/>
  <c r="L392" i="15"/>
  <c r="L391" i="15"/>
  <c r="L390" i="15"/>
  <c r="L389" i="15"/>
  <c r="L388" i="15"/>
  <c r="L387" i="15"/>
  <c r="L386" i="15"/>
  <c r="L385" i="15"/>
  <c r="L384" i="15"/>
  <c r="L383" i="15"/>
  <c r="L382" i="15"/>
  <c r="L381" i="15"/>
  <c r="L380" i="15"/>
  <c r="L379" i="15"/>
  <c r="L378" i="15"/>
  <c r="L377" i="15"/>
  <c r="L376" i="15"/>
  <c r="L375" i="15"/>
  <c r="L374" i="15"/>
  <c r="L373" i="15"/>
  <c r="L372" i="15"/>
  <c r="L371" i="15"/>
  <c r="L370" i="15"/>
  <c r="L369" i="15"/>
  <c r="L368" i="15"/>
  <c r="L367" i="15"/>
  <c r="L366" i="15"/>
  <c r="L365" i="15"/>
  <c r="L364" i="15"/>
  <c r="L363" i="15"/>
  <c r="L362" i="15"/>
  <c r="L361" i="15"/>
  <c r="L360" i="15"/>
  <c r="L359" i="15"/>
  <c r="L358" i="15"/>
  <c r="L357" i="15"/>
  <c r="L356" i="15"/>
  <c r="L355" i="15"/>
  <c r="L354" i="15"/>
  <c r="L353" i="15"/>
  <c r="L352" i="15"/>
  <c r="L351" i="15"/>
  <c r="L350" i="15"/>
  <c r="L349" i="15"/>
  <c r="L348" i="15"/>
  <c r="L347" i="15"/>
  <c r="L346" i="15"/>
  <c r="L345" i="15"/>
  <c r="L344" i="15"/>
  <c r="L343" i="15"/>
  <c r="L342" i="15"/>
  <c r="L341" i="15"/>
  <c r="L340" i="15"/>
  <c r="L339" i="15"/>
  <c r="L338" i="15"/>
  <c r="L337" i="15"/>
  <c r="L336" i="15"/>
  <c r="L335" i="15"/>
  <c r="L334" i="15"/>
  <c r="L333" i="15"/>
  <c r="L332" i="15"/>
  <c r="L331" i="15"/>
  <c r="L330" i="15"/>
  <c r="L329" i="15"/>
  <c r="L328" i="15"/>
  <c r="L327" i="15"/>
  <c r="L326" i="15"/>
  <c r="L325" i="15"/>
  <c r="L324" i="15"/>
  <c r="L323" i="15"/>
  <c r="L322" i="15"/>
  <c r="L321" i="15"/>
  <c r="L320" i="15"/>
  <c r="L319" i="15"/>
  <c r="L318" i="15"/>
  <c r="L317" i="15"/>
  <c r="L316" i="15"/>
  <c r="L315" i="15"/>
  <c r="L314" i="15"/>
  <c r="L313" i="15"/>
  <c r="L312" i="15"/>
  <c r="L311" i="15"/>
  <c r="L310" i="15"/>
  <c r="L309" i="15"/>
  <c r="L308" i="15"/>
  <c r="L307" i="15"/>
  <c r="L306" i="15"/>
  <c r="L305" i="15"/>
  <c r="L304" i="15"/>
  <c r="L303" i="15"/>
  <c r="L302" i="15"/>
  <c r="L301" i="15"/>
  <c r="L300" i="15"/>
  <c r="L299" i="15"/>
  <c r="L298" i="15"/>
  <c r="L297" i="15"/>
  <c r="L296" i="15"/>
  <c r="L295" i="15"/>
  <c r="L294" i="15"/>
  <c r="L293" i="15"/>
  <c r="L292" i="15"/>
  <c r="L291" i="15"/>
  <c r="L290" i="15"/>
  <c r="L289" i="15"/>
  <c r="L288" i="15"/>
  <c r="L287" i="15"/>
  <c r="L286" i="15"/>
  <c r="L285" i="15"/>
  <c r="L284" i="15"/>
  <c r="L283" i="15"/>
  <c r="L282" i="15"/>
  <c r="L281" i="15"/>
  <c r="L280" i="15"/>
  <c r="L279" i="15"/>
  <c r="L278" i="15"/>
  <c r="L277" i="15"/>
  <c r="L276" i="15"/>
  <c r="L275" i="15"/>
  <c r="L274" i="15"/>
  <c r="L273" i="15"/>
  <c r="L272" i="15"/>
  <c r="L271" i="15"/>
  <c r="L270" i="15"/>
  <c r="L269" i="15"/>
  <c r="L268" i="15"/>
  <c r="L267" i="15"/>
  <c r="L266" i="15"/>
  <c r="L265" i="15"/>
  <c r="L264" i="15"/>
  <c r="L263" i="15"/>
  <c r="L262" i="15"/>
  <c r="L261" i="15"/>
  <c r="L260" i="15"/>
  <c r="L259" i="15"/>
  <c r="L258" i="15"/>
  <c r="L257" i="15"/>
  <c r="L256" i="15"/>
  <c r="L255" i="15"/>
  <c r="L254" i="15"/>
  <c r="L253" i="15"/>
  <c r="L252" i="15"/>
  <c r="L251" i="15"/>
  <c r="L250" i="15"/>
  <c r="L249" i="15"/>
  <c r="L248" i="15"/>
  <c r="L247" i="15"/>
  <c r="L246" i="15"/>
  <c r="L245" i="15"/>
  <c r="L244" i="15"/>
  <c r="L243" i="15"/>
  <c r="L242" i="15"/>
  <c r="L241" i="15"/>
  <c r="L240" i="15"/>
  <c r="L239" i="15"/>
  <c r="L238" i="15"/>
  <c r="L237" i="15"/>
  <c r="L236" i="15"/>
  <c r="L235" i="15"/>
  <c r="L234" i="15"/>
  <c r="L233" i="15"/>
  <c r="L232" i="15"/>
  <c r="L231" i="15"/>
  <c r="L230" i="15"/>
  <c r="L229" i="15"/>
  <c r="L228" i="15"/>
  <c r="L227" i="15"/>
  <c r="L226" i="15"/>
  <c r="L225" i="15"/>
  <c r="L224" i="15"/>
  <c r="L223" i="15"/>
  <c r="L222" i="15"/>
  <c r="L221" i="15"/>
  <c r="L220" i="15"/>
  <c r="L219" i="15"/>
  <c r="L218" i="15"/>
  <c r="L217" i="15"/>
  <c r="L216" i="15"/>
  <c r="L215" i="15"/>
  <c r="L214" i="15"/>
  <c r="L213" i="15"/>
  <c r="L212" i="15"/>
  <c r="L211" i="15"/>
  <c r="L210" i="15"/>
  <c r="L209" i="15"/>
  <c r="L208" i="15"/>
  <c r="L207" i="15"/>
  <c r="L206" i="15"/>
  <c r="L205" i="15"/>
  <c r="L204" i="15"/>
  <c r="L203" i="15"/>
  <c r="L202" i="15"/>
  <c r="L201" i="15"/>
  <c r="L200" i="15"/>
  <c r="L199" i="15"/>
  <c r="L198" i="15"/>
  <c r="L197" i="15"/>
  <c r="L196" i="15"/>
  <c r="L195" i="15"/>
  <c r="L194" i="15"/>
  <c r="L193" i="15"/>
  <c r="L192" i="15"/>
  <c r="L191" i="15"/>
  <c r="L190" i="15"/>
  <c r="L189" i="15"/>
  <c r="L188" i="15"/>
  <c r="L187" i="15"/>
  <c r="L186" i="15"/>
  <c r="L185" i="15"/>
  <c r="L184" i="15"/>
  <c r="L183" i="15"/>
  <c r="L182" i="15"/>
  <c r="L181" i="15"/>
  <c r="L180" i="15"/>
  <c r="L179" i="15"/>
  <c r="L178" i="15"/>
  <c r="L177" i="15"/>
  <c r="L176" i="15"/>
  <c r="L175" i="15"/>
  <c r="L174" i="15"/>
  <c r="L173" i="15"/>
  <c r="L172" i="15"/>
  <c r="L171" i="15"/>
  <c r="L170" i="15"/>
  <c r="L169" i="15"/>
  <c r="L168" i="15"/>
  <c r="L167" i="15"/>
  <c r="L166" i="15"/>
  <c r="L165" i="15"/>
  <c r="L164" i="15"/>
  <c r="L163" i="15"/>
  <c r="L162" i="15"/>
  <c r="L161" i="15"/>
  <c r="L160" i="15"/>
  <c r="L159" i="15"/>
  <c r="L158" i="15"/>
  <c r="L157" i="15"/>
  <c r="L156" i="15"/>
  <c r="L155" i="15"/>
  <c r="L154" i="15"/>
  <c r="L153" i="15"/>
  <c r="L152" i="15"/>
  <c r="L151" i="15"/>
  <c r="L150" i="15"/>
  <c r="L149" i="15"/>
  <c r="L148" i="15"/>
  <c r="L147" i="15"/>
  <c r="L146" i="15"/>
  <c r="L145" i="15"/>
  <c r="L144" i="15"/>
  <c r="L143" i="15"/>
  <c r="L142" i="15"/>
  <c r="L141" i="15"/>
  <c r="L140" i="15"/>
  <c r="L139" i="15"/>
  <c r="L138" i="15"/>
  <c r="L137" i="15"/>
  <c r="L136" i="15"/>
  <c r="L135" i="15"/>
  <c r="L134" i="15"/>
  <c r="L133" i="15"/>
  <c r="L132" i="15"/>
  <c r="L131" i="15"/>
  <c r="L130" i="15"/>
  <c r="L129" i="15"/>
  <c r="L128" i="15"/>
  <c r="L127" i="15"/>
  <c r="L126" i="15"/>
  <c r="L125" i="15"/>
  <c r="L124" i="15"/>
  <c r="L123" i="15"/>
  <c r="L122" i="15"/>
  <c r="L121" i="15"/>
  <c r="L120" i="15"/>
  <c r="L119" i="15"/>
  <c r="L118" i="15"/>
  <c r="L117" i="15"/>
  <c r="L116" i="15"/>
  <c r="L115" i="15"/>
  <c r="L114" i="15"/>
  <c r="L113" i="15"/>
  <c r="L112" i="15"/>
  <c r="L111" i="15"/>
  <c r="L110" i="15"/>
  <c r="L109" i="15"/>
  <c r="L108" i="15"/>
  <c r="L107" i="15"/>
  <c r="L106" i="15"/>
  <c r="L105" i="15"/>
  <c r="L104" i="15"/>
  <c r="L103" i="15"/>
  <c r="L102" i="15"/>
  <c r="L101" i="15"/>
  <c r="L100" i="15"/>
  <c r="L99" i="15"/>
  <c r="L98" i="15"/>
  <c r="L97" i="15"/>
  <c r="L96" i="15"/>
  <c r="L95" i="15"/>
  <c r="L94" i="15"/>
  <c r="L93" i="15"/>
  <c r="L92" i="15"/>
  <c r="L91" i="15"/>
  <c r="L90" i="15"/>
  <c r="L89" i="15"/>
  <c r="L88" i="15"/>
  <c r="L87" i="15"/>
  <c r="L86" i="15"/>
  <c r="L85" i="15"/>
  <c r="L84" i="15"/>
  <c r="L83" i="15"/>
  <c r="L82" i="15"/>
  <c r="L81" i="15"/>
  <c r="L80" i="15"/>
  <c r="L79" i="15"/>
  <c r="L78" i="15"/>
  <c r="L77" i="15"/>
  <c r="L76" i="15"/>
  <c r="L75" i="15"/>
  <c r="L74" i="15"/>
  <c r="L73" i="15"/>
  <c r="L72" i="15"/>
  <c r="L71" i="15"/>
  <c r="L70" i="15"/>
  <c r="L69" i="15"/>
  <c r="L68" i="15"/>
  <c r="L67" i="15"/>
  <c r="L66" i="15"/>
  <c r="L65" i="15"/>
  <c r="L64" i="15"/>
  <c r="L63" i="15"/>
  <c r="L62" i="15"/>
  <c r="L61" i="15"/>
  <c r="L60" i="15"/>
  <c r="L59" i="15"/>
  <c r="L58" i="15"/>
  <c r="L57" i="15"/>
  <c r="L56" i="15"/>
  <c r="L55" i="15"/>
  <c r="L54" i="15"/>
  <c r="L53" i="15"/>
  <c r="L52" i="15"/>
  <c r="L51" i="15"/>
  <c r="L50" i="15"/>
  <c r="L49" i="15"/>
  <c r="L48" i="15"/>
  <c r="L47" i="15"/>
  <c r="L46" i="15"/>
  <c r="L45" i="15"/>
  <c r="L44" i="15"/>
  <c r="L43" i="15"/>
  <c r="L42" i="15"/>
  <c r="L41" i="15"/>
  <c r="L40" i="15"/>
  <c r="L39" i="15"/>
  <c r="L38" i="15"/>
  <c r="L37" i="15"/>
  <c r="L36" i="15"/>
  <c r="L35" i="15"/>
  <c r="L34" i="15"/>
  <c r="L33" i="15"/>
  <c r="L32" i="15"/>
  <c r="L31" i="15"/>
  <c r="L30" i="15"/>
  <c r="L29" i="15"/>
  <c r="L28" i="15"/>
  <c r="L27" i="15"/>
  <c r="L26" i="15"/>
  <c r="L25" i="15"/>
  <c r="L24" i="15"/>
  <c r="L23" i="15"/>
  <c r="L22" i="15"/>
  <c r="L21" i="15"/>
  <c r="L20" i="15"/>
  <c r="L19" i="15"/>
  <c r="L18" i="15"/>
  <c r="L17" i="15"/>
  <c r="L16" i="15"/>
  <c r="L15" i="15"/>
  <c r="L14" i="15"/>
  <c r="L13" i="15"/>
  <c r="L12" i="15"/>
  <c r="L11" i="15"/>
  <c r="L10" i="15"/>
  <c r="L9" i="15"/>
  <c r="L8" i="15"/>
  <c r="L7" i="15"/>
  <c r="L6" i="15"/>
  <c r="L5" i="15"/>
  <c r="L4" i="15"/>
  <c r="L3" i="15"/>
  <c r="L2" i="15"/>
  <c r="L2733" i="15"/>
  <c r="L2732" i="15"/>
  <c r="L2731" i="15"/>
  <c r="L2730" i="15"/>
  <c r="L2729" i="15"/>
  <c r="L2728" i="15"/>
  <c r="L2727" i="15"/>
  <c r="L2726" i="15"/>
  <c r="L2725" i="15"/>
  <c r="L2724" i="15"/>
  <c r="L2723" i="15"/>
  <c r="L2722" i="15"/>
  <c r="L2721" i="15"/>
  <c r="L2720" i="15"/>
  <c r="L2719" i="15"/>
  <c r="L2718" i="15"/>
  <c r="L2717" i="15"/>
  <c r="L2716" i="15"/>
  <c r="L2715" i="15"/>
  <c r="L2714" i="15"/>
  <c r="L2713" i="15"/>
  <c r="L2712" i="15"/>
  <c r="L2711" i="15"/>
  <c r="L2710" i="15"/>
  <c r="L2709" i="15"/>
  <c r="L2708" i="15"/>
  <c r="L2707" i="15"/>
  <c r="L2706" i="15"/>
  <c r="L2705" i="15"/>
  <c r="L2704" i="15"/>
  <c r="L2703" i="15"/>
  <c r="L2702" i="15"/>
  <c r="L2701" i="15"/>
  <c r="L2700" i="15"/>
  <c r="L2699" i="15"/>
  <c r="L2698" i="15"/>
  <c r="L2697" i="15"/>
  <c r="L2696" i="15"/>
  <c r="L2695" i="15"/>
  <c r="L2694" i="15"/>
  <c r="L2693" i="15"/>
  <c r="L2692" i="15"/>
  <c r="L2691" i="15"/>
  <c r="L2690" i="15"/>
  <c r="L2689" i="15"/>
  <c r="L2688" i="15"/>
  <c r="L2687" i="15"/>
  <c r="L2686" i="15"/>
  <c r="L2685" i="15"/>
  <c r="L2684" i="15"/>
  <c r="L2683" i="15"/>
  <c r="L2682" i="15"/>
  <c r="L2681" i="15"/>
  <c r="L2680" i="15"/>
  <c r="L2679" i="15"/>
  <c r="L2678" i="15"/>
  <c r="L2677" i="15"/>
  <c r="L2676" i="15"/>
  <c r="L2675" i="15"/>
  <c r="L2674" i="15"/>
  <c r="L2673" i="15"/>
  <c r="L2672" i="15"/>
  <c r="L2671" i="15"/>
  <c r="L2670" i="15"/>
  <c r="L2669" i="15"/>
  <c r="L2668" i="15"/>
  <c r="L2667" i="15"/>
  <c r="L2666" i="15"/>
  <c r="L2665" i="15"/>
  <c r="L2664" i="15"/>
  <c r="L2658" i="15"/>
  <c r="L2657" i="15"/>
  <c r="L2656" i="15"/>
  <c r="L2655" i="15"/>
  <c r="L2654" i="15"/>
  <c r="L2653" i="15"/>
  <c r="L2652" i="15"/>
  <c r="L2651" i="15"/>
  <c r="L2650" i="15"/>
  <c r="L2649" i="15"/>
  <c r="L2648" i="15"/>
  <c r="L2647" i="15"/>
  <c r="L2646" i="15"/>
  <c r="L2645" i="15"/>
  <c r="L2644" i="15"/>
  <c r="L2643" i="15"/>
  <c r="L2642" i="15"/>
  <c r="L2641" i="15"/>
  <c r="L2640" i="15"/>
  <c r="L2639" i="15"/>
  <c r="L2638" i="15"/>
  <c r="L2637" i="15"/>
  <c r="L2636" i="15"/>
  <c r="L2635" i="15"/>
  <c r="L2634" i="15"/>
  <c r="L2633" i="15"/>
  <c r="L2632" i="15"/>
  <c r="L2631" i="15"/>
  <c r="L2630" i="15"/>
  <c r="L2629" i="15"/>
  <c r="L2628" i="15"/>
  <c r="L2627" i="15"/>
  <c r="L2626" i="15"/>
  <c r="L2625" i="15"/>
  <c r="L2624" i="15"/>
  <c r="L2623" i="15"/>
  <c r="L2622" i="15"/>
  <c r="H460" i="14"/>
  <c r="H459" i="14"/>
  <c r="H458" i="14"/>
  <c r="H457" i="14"/>
  <c r="H456" i="14"/>
  <c r="H455" i="14"/>
  <c r="H454" i="14"/>
  <c r="H453" i="14"/>
  <c r="H452" i="14"/>
  <c r="H451" i="14"/>
  <c r="H450" i="14"/>
  <c r="H449" i="14"/>
  <c r="H448" i="14"/>
  <c r="H447" i="14"/>
  <c r="H446" i="14"/>
  <c r="H445" i="14"/>
  <c r="H444" i="14"/>
  <c r="H443" i="14"/>
  <c r="H442" i="14"/>
  <c r="H441" i="14"/>
  <c r="H440" i="14"/>
  <c r="H439" i="14"/>
  <c r="H438" i="14"/>
  <c r="H437" i="14"/>
  <c r="H436" i="14"/>
  <c r="H435" i="14"/>
  <c r="H434" i="14"/>
  <c r="H433" i="14"/>
  <c r="H432" i="14"/>
  <c r="H431" i="14"/>
  <c r="H430" i="14"/>
  <c r="H429" i="14"/>
  <c r="H428" i="14"/>
  <c r="H427" i="14"/>
  <c r="H426" i="14"/>
  <c r="H425" i="14"/>
  <c r="H424" i="14"/>
  <c r="H423" i="14"/>
  <c r="H422" i="14"/>
  <c r="H421" i="14"/>
  <c r="H420" i="14"/>
  <c r="H419" i="14"/>
  <c r="H418" i="14"/>
  <c r="H417" i="14"/>
  <c r="H416" i="14"/>
  <c r="H415" i="14"/>
  <c r="H414" i="14"/>
  <c r="H413" i="14"/>
  <c r="H412" i="14"/>
  <c r="H411" i="14"/>
  <c r="H410" i="14"/>
  <c r="H409" i="14"/>
  <c r="H408" i="14"/>
  <c r="H407" i="14"/>
  <c r="H406" i="14"/>
  <c r="H405" i="14"/>
  <c r="H404" i="14"/>
  <c r="H403" i="14"/>
  <c r="H402" i="14"/>
  <c r="H401" i="14"/>
  <c r="H400" i="14"/>
  <c r="H399" i="14"/>
  <c r="H398" i="14"/>
  <c r="H397" i="14"/>
  <c r="H396" i="14"/>
  <c r="H395" i="14"/>
  <c r="H394" i="14"/>
  <c r="H393" i="14"/>
  <c r="H392" i="14"/>
  <c r="H391" i="14"/>
  <c r="H286" i="14"/>
  <c r="H285" i="14"/>
  <c r="H284" i="14"/>
  <c r="H283" i="14"/>
  <c r="H282" i="14"/>
  <c r="H281" i="14"/>
  <c r="H280" i="14"/>
  <c r="H279" i="14"/>
  <c r="H278" i="14"/>
  <c r="H277" i="14"/>
  <c r="H276" i="14"/>
  <c r="H275" i="14"/>
  <c r="H274" i="14"/>
  <c r="H273" i="14"/>
  <c r="H272" i="14"/>
  <c r="H271" i="14"/>
  <c r="H270" i="14"/>
  <c r="H269" i="14"/>
  <c r="H268" i="14"/>
  <c r="H267" i="14"/>
  <c r="H266" i="14"/>
  <c r="H265" i="14"/>
  <c r="H264" i="14"/>
  <c r="H263" i="14"/>
  <c r="H262" i="14"/>
  <c r="H261" i="14"/>
  <c r="H260" i="14"/>
  <c r="H259" i="14"/>
  <c r="H258" i="14"/>
  <c r="H257" i="14"/>
  <c r="H256" i="14"/>
  <c r="H255" i="14"/>
  <c r="H254" i="14"/>
  <c r="H253" i="14"/>
  <c r="H252" i="14"/>
  <c r="H251" i="14"/>
  <c r="H250" i="14"/>
  <c r="H249" i="14"/>
  <c r="H248" i="14"/>
  <c r="H247" i="14"/>
  <c r="H246" i="14"/>
  <c r="H245" i="14"/>
  <c r="H244" i="14"/>
  <c r="H243" i="14"/>
  <c r="H242" i="14"/>
  <c r="H241" i="14"/>
  <c r="H240" i="14"/>
  <c r="H239" i="14"/>
  <c r="H238" i="14"/>
  <c r="H237" i="14"/>
  <c r="H236" i="14"/>
  <c r="H235" i="14"/>
  <c r="H234" i="14"/>
  <c r="H233" i="14"/>
  <c r="H232" i="14"/>
  <c r="H231" i="14"/>
  <c r="H230" i="14"/>
  <c r="H229" i="14"/>
  <c r="H228" i="14"/>
  <c r="H227" i="14"/>
  <c r="H226" i="14"/>
  <c r="H225" i="14"/>
  <c r="H224" i="14"/>
  <c r="H223" i="14"/>
  <c r="H222" i="14"/>
  <c r="H221" i="14"/>
  <c r="H220" i="14"/>
  <c r="H219" i="14"/>
  <c r="H218" i="14"/>
  <c r="H217" i="14"/>
  <c r="H216" i="14"/>
  <c r="H215" i="14"/>
  <c r="H214" i="14"/>
  <c r="H213" i="14"/>
  <c r="H212" i="14"/>
  <c r="H211" i="14"/>
  <c r="H210" i="14"/>
  <c r="H209" i="14"/>
  <c r="H208" i="14"/>
  <c r="H207" i="14"/>
  <c r="H206" i="14"/>
  <c r="H205" i="14"/>
  <c r="H204" i="14"/>
  <c r="H203" i="14"/>
  <c r="H63" i="14"/>
  <c r="H62" i="14"/>
  <c r="H61" i="14"/>
  <c r="H60" i="14"/>
  <c r="H59" i="14"/>
  <c r="H58" i="14"/>
  <c r="H57" i="14"/>
  <c r="H56" i="14"/>
  <c r="H55" i="14"/>
  <c r="H54" i="14"/>
  <c r="H53" i="14"/>
  <c r="H52" i="14"/>
  <c r="H51" i="14"/>
  <c r="H50" i="14"/>
  <c r="H49" i="14"/>
  <c r="H48" i="14"/>
  <c r="H47" i="14"/>
  <c r="H46" i="14"/>
  <c r="H45" i="14"/>
  <c r="H44" i="14"/>
  <c r="H43" i="14"/>
  <c r="H42" i="14"/>
  <c r="H41" i="14"/>
  <c r="H40" i="14"/>
  <c r="H39" i="14"/>
  <c r="H38" i="14"/>
  <c r="H37" i="14"/>
  <c r="H36" i="14"/>
  <c r="H35" i="14"/>
  <c r="H34" i="14"/>
  <c r="H33" i="14"/>
  <c r="H32" i="14"/>
  <c r="H31" i="14"/>
  <c r="H30" i="14"/>
  <c r="H29" i="14"/>
  <c r="H28" i="14"/>
  <c r="H27" i="14"/>
  <c r="H26" i="14"/>
  <c r="H25" i="14"/>
  <c r="H24" i="14"/>
  <c r="H23" i="14"/>
  <c r="H22" i="14"/>
  <c r="H21" i="14"/>
  <c r="H20" i="14"/>
  <c r="H19" i="14"/>
  <c r="H18" i="14"/>
  <c r="H17" i="14"/>
  <c r="H16" i="14"/>
  <c r="H15" i="14"/>
  <c r="H14" i="14"/>
  <c r="H13" i="14"/>
  <c r="H12" i="14"/>
  <c r="H11" i="14"/>
  <c r="H10" i="14"/>
  <c r="H9" i="14"/>
  <c r="H8" i="14"/>
  <c r="H7" i="14"/>
  <c r="H6" i="14"/>
  <c r="H5" i="14"/>
  <c r="H4" i="14"/>
  <c r="H3" i="14"/>
  <c r="H2" i="14"/>
  <c r="H192" i="14"/>
  <c r="H191" i="14"/>
  <c r="H190" i="14"/>
  <c r="H189" i="14"/>
  <c r="H188" i="14"/>
  <c r="H187" i="14"/>
  <c r="H186" i="14"/>
  <c r="H185" i="14"/>
  <c r="H184" i="14"/>
  <c r="H183" i="14"/>
  <c r="H182" i="14"/>
  <c r="H181" i="14"/>
  <c r="H180" i="14"/>
  <c r="H179" i="14"/>
  <c r="H178" i="14"/>
  <c r="H177" i="14"/>
  <c r="H176" i="14"/>
  <c r="H175" i="14"/>
  <c r="H174" i="14"/>
  <c r="H173" i="14"/>
  <c r="H172" i="14"/>
  <c r="H171" i="14"/>
  <c r="H170" i="14"/>
  <c r="H169" i="14"/>
  <c r="H168" i="14"/>
  <c r="H167" i="14"/>
  <c r="H166" i="14"/>
  <c r="H165" i="14"/>
  <c r="H164" i="14"/>
  <c r="H163" i="14"/>
  <c r="H162" i="14"/>
  <c r="H161" i="14"/>
  <c r="H160" i="14"/>
  <c r="H159" i="14"/>
  <c r="H158" i="14"/>
  <c r="H157" i="14"/>
  <c r="H156" i="14"/>
  <c r="H155" i="14"/>
  <c r="H154" i="14"/>
  <c r="H153" i="14"/>
  <c r="H152" i="14"/>
  <c r="H151" i="14"/>
  <c r="H150" i="14"/>
  <c r="H149" i="14"/>
  <c r="H148" i="14"/>
  <c r="H147" i="14"/>
  <c r="H146" i="14"/>
  <c r="H145" i="14"/>
  <c r="H144" i="14"/>
  <c r="H143" i="14"/>
  <c r="H142" i="14"/>
  <c r="H141" i="14"/>
  <c r="H140" i="14"/>
  <c r="H139" i="14"/>
  <c r="H138" i="14"/>
  <c r="H137" i="14"/>
  <c r="H136" i="14"/>
  <c r="H135" i="14"/>
  <c r="H134" i="14"/>
  <c r="H133" i="14"/>
  <c r="H132" i="14"/>
  <c r="H131" i="14"/>
  <c r="H130" i="14"/>
  <c r="H129" i="14"/>
  <c r="H128" i="14"/>
  <c r="H127" i="14"/>
  <c r="H126" i="14"/>
  <c r="H125" i="14"/>
  <c r="H124" i="14"/>
  <c r="H123" i="14"/>
  <c r="H122" i="14"/>
  <c r="H121" i="14"/>
  <c r="H120" i="14"/>
  <c r="H119" i="14"/>
  <c r="H118" i="14"/>
  <c r="H117" i="14"/>
  <c r="H116" i="14"/>
  <c r="H115" i="14"/>
  <c r="H114" i="14"/>
  <c r="H113" i="14"/>
  <c r="H112" i="14"/>
  <c r="H111" i="14"/>
  <c r="H110" i="14"/>
  <c r="H109" i="14"/>
  <c r="H108" i="14"/>
  <c r="H107" i="14"/>
  <c r="H106" i="14"/>
  <c r="H105" i="14"/>
  <c r="H104" i="14"/>
  <c r="H103" i="14"/>
  <c r="H102" i="14"/>
  <c r="H101" i="14"/>
  <c r="H100" i="14"/>
  <c r="H99" i="14"/>
  <c r="H98" i="14"/>
  <c r="H97" i="14"/>
  <c r="H96" i="14"/>
  <c r="H95" i="14"/>
  <c r="H94" i="14"/>
  <c r="H93" i="14"/>
  <c r="H92" i="14"/>
  <c r="H91" i="14"/>
  <c r="H90" i="14"/>
  <c r="H89" i="14"/>
  <c r="H88" i="14"/>
  <c r="H87" i="14"/>
  <c r="H86" i="14"/>
  <c r="H85" i="14"/>
  <c r="H84" i="14"/>
  <c r="H83" i="14"/>
  <c r="H82" i="14"/>
  <c r="H81" i="14"/>
  <c r="H80" i="14"/>
  <c r="H79" i="14"/>
  <c r="H78" i="14"/>
  <c r="H77" i="14"/>
  <c r="H76" i="14"/>
  <c r="H75" i="14"/>
  <c r="H74" i="14"/>
  <c r="H73" i="14"/>
  <c r="H72" i="14"/>
  <c r="H71" i="14"/>
  <c r="H70" i="14"/>
  <c r="H69" i="14"/>
  <c r="H68" i="14"/>
  <c r="H67" i="14"/>
  <c r="H66" i="14"/>
  <c r="H65" i="14"/>
  <c r="H64" i="14"/>
  <c r="H202" i="14"/>
  <c r="H201" i="14"/>
  <c r="H200" i="14"/>
  <c r="H199" i="14"/>
  <c r="H198" i="14"/>
  <c r="H197" i="14"/>
  <c r="H196" i="14"/>
  <c r="H195" i="14"/>
  <c r="H194" i="14"/>
  <c r="H193" i="14"/>
  <c r="H390" i="14"/>
  <c r="H389" i="14"/>
  <c r="H388" i="14"/>
  <c r="H387" i="14"/>
  <c r="H386" i="14"/>
  <c r="H385" i="14"/>
  <c r="H384" i="14"/>
  <c r="H383" i="14"/>
  <c r="H382" i="14"/>
  <c r="H381" i="14"/>
  <c r="H380" i="14"/>
  <c r="H379" i="14"/>
  <c r="H378" i="14"/>
  <c r="H377" i="14"/>
  <c r="H376" i="14"/>
  <c r="H375" i="14"/>
  <c r="H374" i="14"/>
  <c r="H373" i="14"/>
  <c r="H372" i="14"/>
  <c r="H371" i="14"/>
  <c r="H370" i="14"/>
  <c r="H369" i="14"/>
  <c r="H368" i="14"/>
  <c r="H367" i="14"/>
  <c r="H366" i="14"/>
  <c r="H365" i="14"/>
  <c r="H364" i="14"/>
  <c r="H363" i="14"/>
  <c r="H362" i="14"/>
  <c r="H361" i="14"/>
  <c r="H360" i="14"/>
  <c r="H359" i="14"/>
  <c r="H358" i="14"/>
  <c r="H357" i="14"/>
  <c r="H356" i="14"/>
  <c r="H355" i="14"/>
  <c r="H354" i="14"/>
  <c r="H353" i="14"/>
  <c r="H352" i="14"/>
  <c r="H351" i="14"/>
  <c r="H350" i="14"/>
  <c r="H349" i="14"/>
  <c r="H348" i="14"/>
  <c r="H347" i="14"/>
  <c r="H346" i="14"/>
  <c r="H345" i="14"/>
  <c r="H344" i="14"/>
  <c r="H343" i="14"/>
  <c r="H342" i="14"/>
  <c r="H341" i="14"/>
  <c r="H340" i="14"/>
  <c r="H339" i="14"/>
  <c r="H338" i="14"/>
  <c r="H337" i="14"/>
  <c r="H336" i="14"/>
  <c r="H335" i="14"/>
  <c r="H334" i="14"/>
  <c r="H333" i="14"/>
  <c r="H332" i="14"/>
  <c r="H331" i="14"/>
  <c r="H330" i="14"/>
  <c r="H329" i="14"/>
  <c r="H328" i="14"/>
  <c r="H327" i="14"/>
  <c r="H326" i="14"/>
  <c r="H325" i="14"/>
  <c r="H324" i="14"/>
  <c r="H323" i="14"/>
  <c r="H322" i="14"/>
  <c r="H321" i="14"/>
  <c r="H320" i="14"/>
  <c r="H319" i="14"/>
  <c r="H318" i="14"/>
  <c r="H317" i="14"/>
  <c r="H316" i="14"/>
  <c r="H315" i="14"/>
  <c r="H314" i="14"/>
  <c r="H313" i="14"/>
  <c r="H312" i="14"/>
  <c r="H311" i="14"/>
  <c r="H310" i="14"/>
  <c r="H309" i="14"/>
  <c r="H308" i="14"/>
  <c r="H307" i="14"/>
  <c r="H306" i="14"/>
  <c r="H305" i="14"/>
  <c r="H304" i="14"/>
  <c r="H303" i="14"/>
  <c r="H302" i="14"/>
  <c r="H301" i="14"/>
  <c r="H300" i="14"/>
  <c r="H299" i="14"/>
  <c r="H298" i="14"/>
  <c r="H297" i="14"/>
  <c r="H296" i="14"/>
  <c r="H295" i="14"/>
  <c r="H294" i="14"/>
  <c r="H293" i="14"/>
  <c r="H292" i="14"/>
  <c r="H291" i="14"/>
  <c r="H290" i="14"/>
  <c r="H289" i="14"/>
  <c r="H288" i="14"/>
  <c r="H287" i="14"/>
  <c r="L4349" i="15"/>
  <c r="L4185" i="15"/>
  <c r="L4186" i="15"/>
  <c r="L4187" i="15"/>
  <c r="L4188" i="15"/>
  <c r="L4189" i="15"/>
  <c r="L4190" i="15"/>
  <c r="L4191" i="15"/>
  <c r="L4192" i="15"/>
  <c r="L4193" i="15"/>
  <c r="L4194" i="15"/>
  <c r="L4195" i="15"/>
  <c r="L4196" i="15"/>
  <c r="L4197" i="15"/>
  <c r="L4198" i="15"/>
  <c r="L4199" i="15"/>
  <c r="L4200" i="15"/>
  <c r="L4201" i="15"/>
  <c r="L4202" i="15"/>
  <c r="L4203" i="15"/>
  <c r="L4204" i="15"/>
  <c r="L4205" i="15"/>
  <c r="L4206" i="15"/>
  <c r="L4207" i="15"/>
  <c r="L4208" i="15"/>
  <c r="L4209" i="15"/>
  <c r="L4210" i="15"/>
  <c r="L4211" i="15"/>
  <c r="L4212" i="15"/>
  <c r="L4213" i="15"/>
  <c r="L4214" i="15"/>
  <c r="L4215" i="15"/>
  <c r="L4216" i="15"/>
  <c r="L4217" i="15"/>
  <c r="L4218" i="15"/>
  <c r="L4219" i="15"/>
  <c r="L4220" i="15"/>
  <c r="L4221" i="15"/>
  <c r="L4222" i="15"/>
  <c r="L4223" i="15"/>
  <c r="L4224" i="15"/>
  <c r="L4225" i="15"/>
  <c r="L4226" i="15"/>
  <c r="L4227" i="15"/>
  <c r="L4228" i="15"/>
  <c r="L4229" i="15"/>
  <c r="L4230" i="15"/>
  <c r="L4231" i="15"/>
  <c r="L4232" i="15"/>
  <c r="L4233" i="15"/>
  <c r="L4234" i="15"/>
  <c r="L4235" i="15"/>
  <c r="L4236" i="15"/>
  <c r="L4237" i="15"/>
  <c r="L4238" i="15"/>
  <c r="L4239" i="15"/>
  <c r="L4240" i="15"/>
  <c r="L4241" i="15"/>
  <c r="L4242" i="15"/>
  <c r="L4243" i="15"/>
  <c r="L4244" i="15"/>
  <c r="L4245" i="15"/>
  <c r="L4246" i="15"/>
  <c r="L4247" i="15"/>
  <c r="L4248" i="15"/>
  <c r="L4249" i="15"/>
  <c r="L4250" i="15"/>
  <c r="L4251" i="15"/>
  <c r="L4252" i="15"/>
  <c r="L4253" i="15"/>
  <c r="L4254" i="15"/>
  <c r="L4255" i="15"/>
  <c r="L4256" i="15"/>
  <c r="L4257" i="15"/>
  <c r="L4258" i="15"/>
  <c r="L4259" i="15"/>
  <c r="L4260" i="15"/>
  <c r="L4261" i="15"/>
  <c r="L4262" i="15"/>
  <c r="L4263" i="15"/>
  <c r="L4264" i="15"/>
  <c r="L4265" i="15"/>
  <c r="L4266" i="15"/>
  <c r="L4267" i="15"/>
  <c r="L4268" i="15"/>
  <c r="L4269" i="15"/>
  <c r="L4270" i="15"/>
  <c r="L4271" i="15"/>
  <c r="L4272" i="15"/>
  <c r="L4273" i="15"/>
  <c r="L4274" i="15"/>
  <c r="L4275" i="15"/>
  <c r="L4276" i="15"/>
  <c r="L4277" i="15"/>
  <c r="L4278" i="15"/>
  <c r="L4279" i="15"/>
  <c r="L4280" i="15"/>
  <c r="L4281" i="15"/>
  <c r="L4282" i="15"/>
  <c r="L4283" i="15"/>
  <c r="L4284" i="15"/>
  <c r="L4285" i="15"/>
  <c r="L4286" i="15"/>
  <c r="L4287" i="15"/>
  <c r="L4288" i="15"/>
  <c r="L4289" i="15"/>
  <c r="L4184" i="15"/>
  <c r="L4050" i="15"/>
  <c r="L4051" i="15"/>
  <c r="L4052" i="15"/>
  <c r="L4053" i="15"/>
  <c r="L4054" i="15"/>
  <c r="L4055" i="15"/>
  <c r="L4056" i="15"/>
  <c r="L4057" i="15"/>
  <c r="L4058" i="15"/>
  <c r="L4059" i="15"/>
  <c r="L4060" i="15"/>
  <c r="L4061" i="15"/>
  <c r="L4062" i="15"/>
  <c r="L4063" i="15"/>
  <c r="L4064" i="15"/>
  <c r="L4065" i="15"/>
  <c r="L4066" i="15"/>
  <c r="L4067" i="15"/>
  <c r="L4068" i="15"/>
  <c r="L4069" i="15"/>
  <c r="L4070" i="15"/>
  <c r="L4071" i="15"/>
  <c r="L4072" i="15"/>
  <c r="L4073" i="15"/>
  <c r="L4074" i="15"/>
  <c r="L4075" i="15"/>
  <c r="L4076" i="15"/>
  <c r="L4077" i="15"/>
  <c r="L4078" i="15"/>
  <c r="L4079" i="15"/>
  <c r="L4080" i="15"/>
  <c r="L4081" i="15"/>
  <c r="L4082" i="15"/>
  <c r="L4083" i="15"/>
  <c r="L4084" i="15"/>
  <c r="L4085" i="15"/>
  <c r="L4086" i="15"/>
  <c r="L4087" i="15"/>
  <c r="L4088" i="15"/>
  <c r="L4089" i="15"/>
  <c r="L4090" i="15"/>
  <c r="L4091" i="15"/>
  <c r="L4092" i="15"/>
  <c r="L4093" i="15"/>
  <c r="L4094" i="15"/>
  <c r="L4095" i="15"/>
  <c r="L4096" i="15"/>
  <c r="L4097" i="15"/>
  <c r="L4098" i="15"/>
  <c r="L4099" i="15"/>
  <c r="L4100" i="15"/>
  <c r="L4101" i="15"/>
  <c r="L4102" i="15"/>
  <c r="L4103" i="15"/>
  <c r="L4104" i="15"/>
  <c r="L4105" i="15"/>
  <c r="L4106" i="15"/>
  <c r="L4107" i="15"/>
  <c r="L4108" i="15"/>
  <c r="L4109" i="15"/>
  <c r="L4110" i="15"/>
  <c r="L4111" i="15"/>
  <c r="L4112" i="15"/>
  <c r="L4113" i="15"/>
  <c r="L4114" i="15"/>
  <c r="L4115" i="15"/>
  <c r="L4116" i="15"/>
  <c r="L4117" i="15"/>
  <c r="L4118" i="15"/>
  <c r="L4119" i="15"/>
  <c r="L4120" i="15"/>
  <c r="L4121" i="15"/>
  <c r="L4122" i="15"/>
  <c r="L4123" i="15"/>
  <c r="L4124" i="15"/>
  <c r="L4125" i="15"/>
  <c r="L4126" i="15"/>
  <c r="L4127" i="15"/>
  <c r="L4128" i="15"/>
  <c r="L4129" i="15"/>
  <c r="L4130" i="15"/>
  <c r="L4131" i="15"/>
  <c r="L4132" i="15"/>
  <c r="L4133" i="15"/>
  <c r="L4134" i="15"/>
  <c r="L4135" i="15"/>
  <c r="L4136" i="15"/>
  <c r="L4137" i="15"/>
  <c r="L4138" i="15"/>
  <c r="L4139" i="15"/>
  <c r="L4140" i="15"/>
  <c r="L4141" i="15"/>
  <c r="L4142" i="15"/>
  <c r="L4143" i="15"/>
  <c r="L4144" i="15"/>
  <c r="L4145" i="15"/>
  <c r="L4146" i="15"/>
  <c r="L4147" i="15"/>
  <c r="L4148" i="15"/>
  <c r="L4149" i="15"/>
  <c r="L4150" i="15"/>
  <c r="L4151" i="15"/>
  <c r="L4152" i="15"/>
  <c r="L4153" i="15"/>
  <c r="L4154" i="15"/>
  <c r="L4155" i="15"/>
  <c r="L4156" i="15"/>
  <c r="L4157" i="15"/>
  <c r="L4158" i="15"/>
  <c r="L4159" i="15"/>
  <c r="L4160" i="15"/>
  <c r="L4161" i="15"/>
  <c r="L4162" i="15"/>
  <c r="L4163" i="15"/>
  <c r="L4164" i="15"/>
  <c r="L4165" i="15"/>
  <c r="L4166" i="15"/>
  <c r="L4167" i="15"/>
  <c r="L4168" i="15"/>
  <c r="L4169" i="15"/>
  <c r="L4170" i="15"/>
  <c r="L4171" i="15"/>
  <c r="L4172" i="15"/>
  <c r="L4173" i="15"/>
  <c r="L4174" i="15"/>
  <c r="L4175" i="15"/>
  <c r="L4176" i="15"/>
  <c r="L4177" i="15"/>
  <c r="L4178" i="15"/>
  <c r="L4179" i="15"/>
  <c r="L4180" i="15"/>
  <c r="L4181" i="15"/>
  <c r="L4182" i="15"/>
  <c r="L4183" i="15"/>
  <c r="L4049" i="15"/>
  <c r="L3957" i="15"/>
  <c r="L3958" i="15"/>
  <c r="L3959" i="15"/>
  <c r="L3960" i="15"/>
  <c r="L3961" i="15"/>
  <c r="L3962" i="15"/>
  <c r="L3963" i="15"/>
  <c r="L3964" i="15"/>
  <c r="L3965" i="15"/>
  <c r="L3966" i="15"/>
  <c r="L3967" i="15"/>
  <c r="L3968" i="15"/>
  <c r="L3969" i="15"/>
  <c r="L3970" i="15"/>
  <c r="L3971" i="15"/>
  <c r="L3972" i="15"/>
  <c r="L3973" i="15"/>
  <c r="L3974" i="15"/>
  <c r="L3975" i="15"/>
  <c r="L3976" i="15"/>
  <c r="L3977" i="15"/>
  <c r="L3978" i="15"/>
  <c r="L3979" i="15"/>
  <c r="L3980" i="15"/>
  <c r="L3981" i="15"/>
  <c r="L3982" i="15"/>
  <c r="L3983" i="15"/>
  <c r="L3984" i="15"/>
  <c r="L3985" i="15"/>
  <c r="L3986" i="15"/>
  <c r="L3987" i="15"/>
  <c r="L3988" i="15"/>
  <c r="L3989" i="15"/>
  <c r="L3990" i="15"/>
  <c r="L3991" i="15"/>
  <c r="L3992" i="15"/>
  <c r="L3993" i="15"/>
  <c r="L3994" i="15"/>
  <c r="L3995" i="15"/>
  <c r="L3996" i="15"/>
  <c r="L3997" i="15"/>
  <c r="L3998" i="15"/>
  <c r="L3999" i="15"/>
  <c r="L4000" i="15"/>
  <c r="L4001" i="15"/>
  <c r="L4002" i="15"/>
  <c r="L4003" i="15"/>
  <c r="L4004" i="15"/>
  <c r="L4005" i="15"/>
  <c r="L4006" i="15"/>
  <c r="L4007" i="15"/>
  <c r="L4008" i="15"/>
  <c r="L4009" i="15"/>
  <c r="L4010" i="15"/>
  <c r="L4011" i="15"/>
  <c r="L4012" i="15"/>
  <c r="L4013" i="15"/>
  <c r="L4014" i="15"/>
  <c r="L4015" i="15"/>
  <c r="L4016" i="15"/>
  <c r="L4017" i="15"/>
  <c r="L4018" i="15"/>
  <c r="L4019" i="15"/>
  <c r="L4020" i="15"/>
  <c r="L4021" i="15"/>
  <c r="L4022" i="15"/>
  <c r="L4023" i="15"/>
  <c r="L4024" i="15"/>
  <c r="L4025" i="15"/>
  <c r="L4026" i="15"/>
  <c r="L4027" i="15"/>
  <c r="L4028" i="15"/>
  <c r="L4029" i="15"/>
  <c r="L4030" i="15"/>
  <c r="L4031" i="15"/>
  <c r="L4032" i="15"/>
  <c r="L4033" i="15"/>
  <c r="L4034" i="15"/>
  <c r="L4035" i="15"/>
  <c r="L4036" i="15"/>
  <c r="L4037" i="15"/>
  <c r="L4038" i="15"/>
  <c r="L4039" i="15"/>
  <c r="L4040" i="15"/>
  <c r="L4041" i="15"/>
  <c r="L4042" i="15"/>
  <c r="L4043" i="15"/>
  <c r="L4044" i="15"/>
  <c r="L4045" i="15"/>
  <c r="L4046" i="15"/>
  <c r="L4047" i="15"/>
  <c r="L4048" i="15"/>
  <c r="L3956" i="15"/>
  <c r="L3861" i="15"/>
  <c r="L3862" i="15"/>
  <c r="L3863" i="15"/>
  <c r="L3864" i="15"/>
  <c r="L3865" i="15"/>
  <c r="L3866" i="15"/>
  <c r="L3867" i="15"/>
  <c r="L3868" i="15"/>
  <c r="L3869" i="15"/>
  <c r="L3870" i="15"/>
  <c r="L3871" i="15"/>
  <c r="L3872" i="15"/>
  <c r="L3873" i="15"/>
  <c r="L3874" i="15"/>
  <c r="L3875" i="15"/>
  <c r="L3876" i="15"/>
  <c r="L3877" i="15"/>
  <c r="L3878" i="15"/>
  <c r="L3879" i="15"/>
  <c r="L3880" i="15"/>
  <c r="L3881" i="15"/>
  <c r="L3882" i="15"/>
  <c r="L3883" i="15"/>
  <c r="L3884" i="15"/>
  <c r="L3885" i="15"/>
  <c r="L3886" i="15"/>
  <c r="L3887" i="15"/>
  <c r="L3888" i="15"/>
  <c r="L3889" i="15"/>
  <c r="L3890" i="15"/>
  <c r="L3891" i="15"/>
  <c r="L3892" i="15"/>
  <c r="L3893" i="15"/>
  <c r="L3894" i="15"/>
  <c r="L3895" i="15"/>
  <c r="L3896" i="15"/>
  <c r="L3897" i="15"/>
  <c r="L3898" i="15"/>
  <c r="L3899" i="15"/>
  <c r="L3900" i="15"/>
  <c r="L3901" i="15"/>
  <c r="L3902" i="15"/>
  <c r="L3903" i="15"/>
  <c r="L3904" i="15"/>
  <c r="L3905" i="15"/>
  <c r="L3906" i="15"/>
  <c r="L3907" i="15"/>
  <c r="L3908" i="15"/>
  <c r="L3909" i="15"/>
  <c r="L3910" i="15"/>
  <c r="L3911" i="15"/>
  <c r="L3912" i="15"/>
  <c r="L3913" i="15"/>
  <c r="L3914" i="15"/>
  <c r="L3915" i="15"/>
  <c r="L3916" i="15"/>
  <c r="L3917" i="15"/>
  <c r="L3918" i="15"/>
  <c r="L3919" i="15"/>
  <c r="L3920" i="15"/>
  <c r="L3921" i="15"/>
  <c r="L3922" i="15"/>
  <c r="L3923" i="15"/>
  <c r="L3924" i="15"/>
  <c r="L3925" i="15"/>
  <c r="L3926" i="15"/>
  <c r="L3927" i="15"/>
  <c r="L3928" i="15"/>
  <c r="L3929" i="15"/>
  <c r="L3930" i="15"/>
  <c r="L3931" i="15"/>
  <c r="L3932" i="15"/>
  <c r="L3933" i="15"/>
  <c r="L3934" i="15"/>
  <c r="L3935" i="15"/>
  <c r="L3936" i="15"/>
  <c r="L3937" i="15"/>
  <c r="L3938" i="15"/>
  <c r="L3939" i="15"/>
  <c r="L3940" i="15"/>
  <c r="L3941" i="15"/>
  <c r="L3942" i="15"/>
  <c r="L3943" i="15"/>
  <c r="L3944" i="15"/>
  <c r="L3945" i="15"/>
  <c r="L3946" i="15"/>
  <c r="L3947" i="15"/>
  <c r="L3948" i="15"/>
  <c r="L3949" i="15"/>
  <c r="L3950" i="15"/>
  <c r="L3951" i="15"/>
  <c r="L3952" i="15"/>
  <c r="L3953" i="15"/>
  <c r="L3954" i="15"/>
  <c r="L3860" i="15"/>
  <c r="L4621" i="15"/>
  <c r="L4592" i="15"/>
  <c r="L4591" i="15"/>
  <c r="L4590" i="15"/>
  <c r="L4589" i="15"/>
  <c r="L4588" i="15"/>
  <c r="L4587" i="15"/>
  <c r="L4586" i="15"/>
  <c r="L4585" i="15"/>
  <c r="L4584" i="15"/>
  <c r="L4583" i="15"/>
  <c r="L4582" i="15"/>
  <c r="L4357" i="15"/>
  <c r="L4354" i="15"/>
  <c r="L4353" i="15"/>
  <c r="L4352" i="15"/>
  <c r="L4351" i="15"/>
  <c r="L4348" i="15"/>
  <c r="L4347" i="15"/>
  <c r="L4346" i="15"/>
  <c r="L4345" i="15"/>
  <c r="L4344" i="15"/>
  <c r="L4343" i="15"/>
  <c r="L4342" i="15"/>
  <c r="L4341" i="15"/>
  <c r="L4340" i="15"/>
  <c r="L4339" i="15"/>
  <c r="L4338" i="15"/>
  <c r="L4337" i="15"/>
  <c r="L4336" i="15"/>
  <c r="L4335" i="15"/>
  <c r="L4334" i="15"/>
  <c r="L4333" i="15"/>
  <c r="L4332" i="15"/>
  <c r="L4331" i="15"/>
  <c r="L4330" i="15"/>
  <c r="L4329" i="15"/>
  <c r="L4328" i="15"/>
  <c r="L4327" i="15"/>
  <c r="L4326" i="15"/>
  <c r="L4325" i="15"/>
  <c r="L4324" i="15"/>
  <c r="L4323" i="15"/>
  <c r="L4322" i="15"/>
  <c r="L4321" i="15"/>
  <c r="L4320" i="15"/>
  <c r="L4319" i="15"/>
  <c r="L4318" i="15"/>
  <c r="L4317" i="15"/>
  <c r="L4316" i="15"/>
  <c r="L4315" i="15"/>
  <c r="L4314" i="15"/>
  <c r="L4313" i="15"/>
  <c r="L4312" i="15"/>
  <c r="L4311" i="15"/>
  <c r="L4310" i="15"/>
  <c r="L4309" i="15"/>
  <c r="L4308" i="15"/>
  <c r="L4307" i="15"/>
  <c r="L4306" i="15"/>
  <c r="L4305" i="15"/>
  <c r="L4304" i="15"/>
  <c r="L4303" i="15"/>
  <c r="L4302" i="15"/>
  <c r="L4301" i="15"/>
  <c r="L4300" i="15"/>
  <c r="L4299" i="15"/>
  <c r="L4298" i="15"/>
  <c r="L4297" i="15"/>
  <c r="L4296" i="15"/>
  <c r="L4295" i="15"/>
  <c r="L4294" i="15"/>
  <c r="L4293" i="15"/>
  <c r="L4292" i="15"/>
  <c r="L4291" i="15"/>
  <c r="L4290" i="15"/>
  <c r="C116" i="20" l="1"/>
  <c r="Q14" i="20"/>
  <c r="N8" i="20"/>
  <c r="N10" i="20"/>
  <c r="P14" i="20"/>
  <c r="O14" i="20"/>
  <c r="N9" i="20"/>
  <c r="N11" i="20"/>
  <c r="T14" i="20"/>
  <c r="R14" i="20"/>
  <c r="N7" i="20"/>
  <c r="S14" i="20"/>
  <c r="C25" i="17"/>
  <c r="H26" i="17" s="1"/>
  <c r="C102" i="17"/>
  <c r="N103" i="17" s="1"/>
  <c r="E9" i="17"/>
  <c r="H14" i="17"/>
  <c r="G14" i="17"/>
  <c r="E8" i="17"/>
  <c r="F14" i="17"/>
  <c r="E12" i="17"/>
  <c r="I14" i="17"/>
  <c r="E7" i="17"/>
  <c r="E11" i="17"/>
  <c r="D8" i="20"/>
  <c r="D11" i="20"/>
  <c r="D10" i="20"/>
  <c r="D9" i="20"/>
  <c r="E14" i="20"/>
  <c r="D12" i="20"/>
  <c r="F14" i="20"/>
  <c r="G14" i="20"/>
  <c r="H14" i="20"/>
  <c r="J14" i="20"/>
  <c r="I14" i="20"/>
  <c r="C26" i="20"/>
  <c r="C128" i="20"/>
  <c r="H129" i="20" s="1"/>
  <c r="R27" i="20" l="1"/>
  <c r="E27" i="20"/>
  <c r="F129" i="20"/>
  <c r="G129" i="20"/>
  <c r="E117" i="20"/>
  <c r="F117" i="20"/>
  <c r="X129" i="20"/>
  <c r="Y129" i="20"/>
  <c r="D117" i="20"/>
  <c r="G117" i="20"/>
  <c r="N129" i="20"/>
  <c r="S129" i="20"/>
  <c r="I129" i="20"/>
  <c r="K129" i="20"/>
  <c r="J129" i="20"/>
  <c r="W129" i="20"/>
  <c r="AB129" i="20"/>
  <c r="AE129" i="20"/>
  <c r="AC129" i="20"/>
  <c r="AF129" i="20"/>
  <c r="AA129" i="20"/>
  <c r="L129" i="20"/>
  <c r="E129" i="20"/>
  <c r="AD129" i="20"/>
  <c r="V129" i="20"/>
  <c r="R129" i="20"/>
  <c r="O129" i="20"/>
  <c r="M129" i="20"/>
  <c r="P129" i="20"/>
  <c r="U129" i="20"/>
  <c r="Q129" i="20"/>
  <c r="T129" i="20"/>
  <c r="Z129" i="20"/>
  <c r="N26" i="17"/>
  <c r="E26" i="17"/>
  <c r="L26" i="17"/>
  <c r="G26" i="17"/>
  <c r="J26" i="17"/>
  <c r="K26" i="17"/>
  <c r="F26" i="17"/>
  <c r="D26" i="17"/>
  <c r="K103" i="17"/>
  <c r="I26" i="17"/>
  <c r="M26" i="17"/>
  <c r="L103" i="17"/>
  <c r="Q103" i="17"/>
  <c r="R103" i="17"/>
  <c r="O103" i="17"/>
  <c r="E103" i="17"/>
  <c r="P103" i="17"/>
  <c r="I103" i="17"/>
  <c r="J103" i="17"/>
  <c r="S103" i="17"/>
  <c r="H103" i="17"/>
  <c r="F103" i="17"/>
  <c r="G103" i="17"/>
  <c r="D103" i="17"/>
  <c r="M103" i="17"/>
  <c r="D129" i="20"/>
  <c r="D27" i="20"/>
  <c r="G27" i="20"/>
  <c r="P27" i="20"/>
  <c r="K27" i="20"/>
  <c r="M27" i="20"/>
  <c r="H27" i="20"/>
  <c r="O27" i="20"/>
  <c r="N27" i="20"/>
  <c r="J27" i="20"/>
  <c r="L27" i="20"/>
  <c r="Q27" i="20"/>
  <c r="F27" i="20"/>
  <c r="I27" i="20"/>
</calcChain>
</file>

<file path=xl/sharedStrings.xml><?xml version="1.0" encoding="utf-8"?>
<sst xmlns="http://schemas.openxmlformats.org/spreadsheetml/2006/main" count="61922" uniqueCount="11524">
  <si>
    <t>Escrache</t>
  </si>
  <si>
    <t>https://hatecrime.osce.org/spain</t>
  </si>
  <si>
    <t>-</t>
  </si>
  <si>
    <t>OSCE</t>
  </si>
  <si>
    <t>OIDAC, OLRC</t>
  </si>
  <si>
    <t>A Catholic church was burgled and vandalized and hosts were thrown to the floor. Eight thousand Euros were stolen.</t>
  </si>
  <si>
    <t>A Catholic church was vandalized with graffiti for the second time in two months.</t>
  </si>
  <si>
    <t>A religious statue was intentionally damaged inside a Catholic church.</t>
  </si>
  <si>
    <t>A Catholic church was vandalized with graffiti.</t>
  </si>
  <si>
    <t>OLRC</t>
  </si>
  <si>
    <t>A mosque was vandalized with graffiti.</t>
  </si>
  <si>
    <t>A tabernacle was stolen from a church and consecrated hosts were thrown on the street.</t>
  </si>
  <si>
    <t>Cabinet of Social Studies (GES)</t>
  </si>
  <si>
    <t>The president of an anti-racism association was subjected to death threats on social media.</t>
  </si>
  <si>
    <t>Several rubbish containers at the entrance of a Catholic church were set on fire.</t>
  </si>
  <si>
    <t>Foreign shop owners, including of Chinese and Pakistani origins, were insulted, attacked and robbed by a group.</t>
  </si>
  <si>
    <t>A Catholic cathedral was vandalized with graffiti.</t>
  </si>
  <si>
    <t>A university chapel was broken into and vandalized with graffiti.</t>
  </si>
  <si>
    <t>A Catholic site was broken into and many religious statues were beheaded.</t>
  </si>
  <si>
    <t>A Catholic cemetery was vandalized and 42 tombs were desecrated.</t>
  </si>
  <si>
    <t>A Catholic church was targeted in an arson attack, causing damage to property and religious art.</t>
  </si>
  <si>
    <t>Cabinet of Social Studies (GES), OLRC</t>
  </si>
  <si>
    <t>A site designated for a Mosque was vandalized and covered with blood and pieces of pork.</t>
  </si>
  <si>
    <t>A Catholic basilica was targeted in an arson attack.</t>
  </si>
  <si>
    <t>A school for students with special needs was covered in racist and disablist graffiti.</t>
  </si>
  <si>
    <t>Medieval Jewish gravestones placed in a cathedral's wall were destroyed.</t>
  </si>
  <si>
    <t>A church's cross was broken and a religious statue was beheaded.</t>
  </si>
  <si>
    <t>A mosque was vandalized with anti-Muslim graffiti and a pig's head was left on the building's door.</t>
  </si>
  <si>
    <t>FELGBT</t>
  </si>
  <si>
    <t>Homophobic stickers were pasted on vehicles and in public spaces during the local pride march.</t>
  </si>
  <si>
    <t>A Catholic church was vandalized, religious statues were damaged, hosts were thrown on the ground and valuable religious items were stolen.</t>
  </si>
  <si>
    <t>A Catholic cemetery was vandalized and several tombs were desecrated.</t>
  </si>
  <si>
    <t>A man carrying banners for the local LGBT pride was subjected to death threats by a group.</t>
  </si>
  <si>
    <t>A Nativity scene was damaged and an item stolen.</t>
  </si>
  <si>
    <t>A synagogue was vandalized with anti-Semitic graffiti.</t>
  </si>
  <si>
    <t>A male performer in women's clothing was subjected to homophobic insults and death threats during a show.</t>
  </si>
  <si>
    <t>A Nativity scene was burnt down in an arson attack.</t>
  </si>
  <si>
    <t>Several parish priests received death threats, were blackmailed and were extorted.</t>
  </si>
  <si>
    <t>A Catholic school was vandalized with graffiti.</t>
  </si>
  <si>
    <t>A football referee received death threats via social media after halting a match because of homophobic insults.</t>
  </si>
  <si>
    <t>Anti-Semitic and racist graffiti were painted onto street signs.</t>
  </si>
  <si>
    <t>An LGBT-rights organization received multiple death threats via social media.</t>
  </si>
  <si>
    <t>A man was subjected to homophobic slurs, pushed and slapped in the face by a group.</t>
  </si>
  <si>
    <t>A gay man was subjected to homophobic slurs, spat at and punched in the face.</t>
  </si>
  <si>
    <t>A gay couple was subjected to insults and assaulted by a group. A police officer was also attacked during this attack.</t>
  </si>
  <si>
    <t>A group of LGBT activists carrying rainbow flags were physically assaulted.</t>
  </si>
  <si>
    <t>OIDAC</t>
  </si>
  <si>
    <t>A Catholic church was broken into, religious items and collection boxes were stolen, and consecrated hosts were thrown to the ground.</t>
  </si>
  <si>
    <t>A church was vandalized with racist and satanic graffiti.</t>
  </si>
  <si>
    <t>A priest suffered a fatal stroke after he was physically assaulted in a church.</t>
  </si>
  <si>
    <t>A cemetery chapel was vandalized, the tabernacle, the ciborium and the consecrated hosts it contained were stolen.</t>
  </si>
  <si>
    <t>San Sebastián</t>
  </si>
  <si>
    <t>COVITE</t>
  </si>
  <si>
    <t>https://covite.org/observatorio-de-radicalizacion-2016/</t>
  </si>
  <si>
    <t>Hernani</t>
  </si>
  <si>
    <t>Lekeitio</t>
  </si>
  <si>
    <t>Alsasua</t>
  </si>
  <si>
    <t>https://covite.org</t>
  </si>
  <si>
    <t>Hospitalet de Llobregat</t>
  </si>
  <si>
    <t>Catalunya Somos Todos</t>
  </si>
  <si>
    <t>http://catalunyasomostodos.com/wp-content/uploads/2017/02/Informe-CST-CAST.pdf</t>
  </si>
  <si>
    <t>Barcelona</t>
  </si>
  <si>
    <t>Tarragona</t>
  </si>
  <si>
    <t>Olot</t>
  </si>
  <si>
    <t>Lleida</t>
  </si>
  <si>
    <t>Mataró</t>
  </si>
  <si>
    <t>Vic</t>
  </si>
  <si>
    <t>Manresa</t>
  </si>
  <si>
    <t>UNHCR</t>
  </si>
  <si>
    <t>A gay man in drag dress was insulted and hit with a telescopic baton.</t>
  </si>
  <si>
    <t>FELGBT, ILGA-Europe</t>
  </si>
  <si>
    <t>A gay teacher was subjected to insults and death threats at school.</t>
  </si>
  <si>
    <t>Two gay men were insulted and physically assaulted after kissing in public.</t>
  </si>
  <si>
    <t>A man perceived as gay was subjected to a death threat and physically assaulted at a club and also afterwards on the street, where he was also robbed.</t>
  </si>
  <si>
    <t>A young gay man was subjected to homophobic insults and physically assaulted at a gay-friendly bar.</t>
  </si>
  <si>
    <t>A gay man was subjected to insults, death threats and physically assaulted due to his sexual orientation.</t>
  </si>
  <si>
    <t>A gay man was threatened with having his HIV status made public.</t>
  </si>
  <si>
    <t>A boy perceived as transgender was insulted and physically assaulted in the street.</t>
  </si>
  <si>
    <t>A gay man was insulted, beaten and pelted with stones by a group. The victim was left lying unconscious on train tracks.</t>
  </si>
  <si>
    <t>Two gay men were threatened and physically assaulted in a public place by a group.</t>
  </si>
  <si>
    <t>Two young gay men were physically assaulted by a group.</t>
  </si>
  <si>
    <t>A gay man was physically assaulted outside a restaurant.</t>
  </si>
  <si>
    <t>A gay man was physically assaulted by a group in a cruising area.</t>
  </si>
  <si>
    <t>A transgender woman was insulted and physically assaulted while at a bus stop.</t>
  </si>
  <si>
    <t>A gay man was subjected to insults and physically assaulted during a party in a park.</t>
  </si>
  <si>
    <t>A gay man was insulted and threatened.</t>
  </si>
  <si>
    <t>A gay man was physically assaulted at a subway stop.</t>
  </si>
  <si>
    <t>A gay man was subjected to death threats after posting footage of a homophobic attack on social media.</t>
  </si>
  <si>
    <t>Madrid Observatory against LGTB phobia - Arcopoli</t>
  </si>
  <si>
    <t>A gay man was subjected to homophobic insults and physically assaulted by a group.</t>
  </si>
  <si>
    <t>A gay man was subjected to death threats, physical assault and an attempted drowning at a swimming venue.</t>
  </si>
  <si>
    <t>A gay man was threatened due to his sexual orientation.</t>
  </si>
  <si>
    <t>A lesbian woman received a number of threatening phone calls.</t>
  </si>
  <si>
    <t>A Honduran transgender woman was subjected to transphobic and racist insults and physically assaulted.</t>
  </si>
  <si>
    <t>Two gay men were subjected to homophobic insults and physically assaulted by a group.</t>
  </si>
  <si>
    <t>Two gay men were threatened with physical assault.</t>
  </si>
  <si>
    <t>Two gay men were subjected to homophobic insults and threatened in a hostel.</t>
  </si>
  <si>
    <t>An LGBT-themed public bench was vandalized with homophobic graffiti.</t>
  </si>
  <si>
    <t>Two gay men were subjected to homophobic insults and death threats by a group.</t>
  </si>
  <si>
    <t>A man perceived as gay was subjected to death threats.</t>
  </si>
  <si>
    <t>A lesbian teenage girl was subjected to homophobic insults and physically assaulted by a group.</t>
  </si>
  <si>
    <t>A transgender woman was insulted and physically assaulted.</t>
  </si>
  <si>
    <t>A gay man was threatened with the revelation of his sexual orientation on social media.</t>
  </si>
  <si>
    <t>A transgender woman was insulted and threatened by a hate group.</t>
  </si>
  <si>
    <t>A gay man was ambushed, drugged and physically assaulted.</t>
  </si>
  <si>
    <t>A male teenager was physically assaulted and left unconscious by a group. The police opened an investigation into the incident.</t>
  </si>
  <si>
    <t>A gay teenage boy was subjected to homophobic insults and physically assaulted by a group at school.</t>
  </si>
  <si>
    <t>A man was physically attacked by a group due to his sexual orientation. The victim required medical attention.</t>
  </si>
  <si>
    <t>Two gay men were physically assaulted by a group.</t>
  </si>
  <si>
    <t>A transgender woman was insulted, threatened and assaulted by a group.</t>
  </si>
  <si>
    <t>A gay man was subjected to homophobic insults and death threats.</t>
  </si>
  <si>
    <t>A gay male asylum seeker was subjected to death threats at home.</t>
  </si>
  <si>
    <t>A man was sexually assaulted in a nightclub due to his perceived sexuality and gender identity.</t>
  </si>
  <si>
    <t>A woman was physically assaulted by a group due to her perceived sexual orientation. The victim was hospitalized.</t>
  </si>
  <si>
    <t>A teenage transgender boy was insulted and threatened over the phone.</t>
  </si>
  <si>
    <t>Two gay men were physically assaulted by a group in the street.</t>
  </si>
  <si>
    <t>A gay man was physically assaulted by a group in an area with a significant homosexual population.</t>
  </si>
  <si>
    <t>A transgender man was sexually assaulted in the street. The police opened an investigation into the incident.</t>
  </si>
  <si>
    <t>A rainbow flag was nearly torn down by a perpetrator shouting anti-LGBT insults during a pride event.</t>
  </si>
  <si>
    <t>A gay couple was physically assaulted by a hate group during a pride event. The perpetrators were arrested.</t>
  </si>
  <si>
    <t>A group of gay men were physically assaulted and pelted with glass bottles by a hate group during a pride event.</t>
  </si>
  <si>
    <t>Two gay men were physically assaulted on public transport on the margins of a pride event.</t>
  </si>
  <si>
    <t>Two gay men were physically assaulted by a group during a pride event.</t>
  </si>
  <si>
    <t>Three gay men were subjected to homophobic insults and physically assaulted during a pride event.</t>
  </si>
  <si>
    <t>A gay man was subjected to homophobic insults and physically assaulted by a group after intervening when his door was damaged. The victim required medical attention.</t>
  </si>
  <si>
    <t>Four men perceived as gay were subjected to homophobic insults, death threats and physically assaulted by a group.</t>
  </si>
  <si>
    <t>A gay man was subjected to homophobic insults and physically assaulted. The victim required medical attention.</t>
  </si>
  <si>
    <t>A transgender woman was physically assaulted on public transport.</t>
  </si>
  <si>
    <t>A gay man was physically assaulted in a nightclub.</t>
  </si>
  <si>
    <t>A gay man was subjected to homophobic insult and physically assaulted on a train.</t>
  </si>
  <si>
    <t>A gay teenager was subjected to homophobic insult and physically assaulted by a group.</t>
  </si>
  <si>
    <t>A gay man was subjected to homophobic insults and physically assaulted in the street.</t>
  </si>
  <si>
    <t>A gay man was chased and threatened.</t>
  </si>
  <si>
    <t>A transgender person was insulted and physically assaulted by a group.</t>
  </si>
  <si>
    <t>A man perceived as gay was drugged and sexually assaulted. The victim required medical attention.</t>
  </si>
  <si>
    <t>A man perceived as gay was physically assaulted by a group during dance rehearsals.</t>
  </si>
  <si>
    <t>A gay couple was threatened in their neighbourhood and their door was vandalized.</t>
  </si>
  <si>
    <t>A gay man was subjected to homophobic insults and physically assaulted by a group in the street. The victim required medical attention.</t>
  </si>
  <si>
    <t>A gay couple was chased and threatened at a swimming pool by a group.</t>
  </si>
  <si>
    <t>Two gay men were subjected to homophobic insults and threatened by a group.</t>
  </si>
  <si>
    <t>A gay man was subjected to homophobic insults, death threats and physically assaulted.</t>
  </si>
  <si>
    <t>A tabernacle containing consecrated hosts was stolen from a Catholic church.</t>
  </si>
  <si>
    <t>A gay man was physically assaulted due to his sexual orientation.</t>
  </si>
  <si>
    <t>A Catholic church's gate was vandalized with anti-Christian graffiti.</t>
  </si>
  <si>
    <t>A public LGBT-themed bench was vandalized. This was one in a series of similar incidents.</t>
  </si>
  <si>
    <t>A male couple's house door was vandalized with homophobic inscriptions.</t>
  </si>
  <si>
    <t>A gay couple was insulted and chased by a car due to their sexual orientation.</t>
  </si>
  <si>
    <t>A gay man was subjected to homophobic insults and threats due to his sexual orientation.</t>
  </si>
  <si>
    <t>A lesbian was subjected to homophobic insults and physically assaulted due to her sexual orientation and appearance.</t>
  </si>
  <si>
    <t>A gay couple was physically assaulted and their vehicle was damaged due to their sexual orientation.</t>
  </si>
  <si>
    <t>A gay couple was subjected to homophobic insults and threatened with a broken glass bottle, which was then thrown at the victims.</t>
  </si>
  <si>
    <t>Two gay men were insulted and brutally physically assaulted by a group, resulting in loss of consciousness and bone fractures to one of the victims.</t>
  </si>
  <si>
    <t>A gay man was physically assaulted in the street by a group.</t>
  </si>
  <si>
    <t>A gay man was subjected to homophobic insults and physically assaulted in a taxi.</t>
  </si>
  <si>
    <t>A lesbian couple was physically assaulted by a group.</t>
  </si>
  <si>
    <t>A gay couple was physically assaulted in the street.</t>
  </si>
  <si>
    <t>A gay man was subjected to homophobic insults and physically assaulted in a public market.</t>
  </si>
  <si>
    <t>A gay teenager was repeatedly subjected physically assaulted at home due to his sexual orientation.</t>
  </si>
  <si>
    <t>FELGBT, ILGA-Europe, Spanish Observatory against LGBTphobia</t>
  </si>
  <si>
    <t>A transgender woman was subjected to homophobic insults and physically assaulted by a group.</t>
  </si>
  <si>
    <t>A lesbian sitting with her girlfriend in a park was subjected to homophobic insults and physically assaulted.</t>
  </si>
  <si>
    <t>A gay man was subjected to homophobic insults, threats and physically assaulted.</t>
  </si>
  <si>
    <t>A gay man's business was vandalized with homophobic graffiti.</t>
  </si>
  <si>
    <t>An altarpiece was stolen from a Catholic church and consecrated hosts were thrown to the floor.</t>
  </si>
  <si>
    <t>A gay man was blackmailed with the revelation of his sexual orientation.</t>
  </si>
  <si>
    <t>A transgender woman was threatened due to her gender identity.</t>
  </si>
  <si>
    <t>Union of Islamic Communities of Spain</t>
  </si>
  <si>
    <t>A Muslim woman was physically assaulted and subjected to racist insults by police officers.</t>
  </si>
  <si>
    <t>Two Senegalese people were subjected to racist insults and physically assaulted.</t>
  </si>
  <si>
    <t>The area around a mosque was vandalized with anti-Islam graffiti.</t>
  </si>
  <si>
    <t>A Muslim woman was spat at and insulted due to her Muslim faith.</t>
  </si>
  <si>
    <t>A Cameroonian man was subjected to racist insults and threatened by a group.</t>
  </si>
  <si>
    <t>A church was vandalized with anti-Christian graffiti by a group.</t>
  </si>
  <si>
    <t>A Senegalese woman was subjected to racist insults and physically assaulted. The perpetrator was arrested.</t>
  </si>
  <si>
    <t>A site designated for a mosque was vandalized when a pig's head was left on its window.</t>
  </si>
  <si>
    <t>A Muslim cemetery was vandalized when graves were covered in excrements and ornaments were destroyed.</t>
  </si>
  <si>
    <t>A mosque was vandalized with anti-Muslim and threatening graffiti.</t>
  </si>
  <si>
    <t>A Moroccan diplomat was physically assaulted and the consulate was vandalized with graffiti in the days following a terrorist attack.</t>
  </si>
  <si>
    <t>A mosque and commercial premises managed by Pakistani people were vandalized with anti-Muslim and racist graffiti.</t>
  </si>
  <si>
    <t>A young Moroccan boy was subjected to death threats and insults and physically assaulted.</t>
  </si>
  <si>
    <t>A man opposing an anti-Muslim protest was physically assaulted.</t>
  </si>
  <si>
    <t>A mosque was vandalized with anti-Muslim graffiti and a pig's head was left at the site.</t>
  </si>
  <si>
    <t>Two Muslim women were subjected to anti-Muslim insults and physically assaulted.</t>
  </si>
  <si>
    <t>A gay couple was subjected to homophobic insults and threats at home and one of the victims was chased with a car by the perpetrators.</t>
  </si>
  <si>
    <t>An Islamic cultural centre was vandalized with red paint.</t>
  </si>
  <si>
    <t>A mosque was vandalized with anti-Muslim graffiti</t>
  </si>
  <si>
    <t>A public space was vandalized with xenophobic and anti-Muslim graffiti.</t>
  </si>
  <si>
    <t>A public space was vandalized with anti-Muslim graffiti.</t>
  </si>
  <si>
    <t>OLRC, Union of Islamic Communities of Spain</t>
  </si>
  <si>
    <t>A Muslim woman was physically assaulted by a group.</t>
  </si>
  <si>
    <t>A mosque was vandalized with anti-Muslim graffiti.</t>
  </si>
  <si>
    <t>Three Moroccan teenagers were physically assaulted and threatened.</t>
  </si>
  <si>
    <t>A Muslim cemetery was vandalized with anti-Muslim graffiti.</t>
  </si>
  <si>
    <t>A butcher's shop selling halal meat was vandalized with graffiti.</t>
  </si>
  <si>
    <t>A public building was vandalized with anti-Muslim graffiti.</t>
  </si>
  <si>
    <t>A Catholic church was vandalized with anti-Muslim graffiti.</t>
  </si>
  <si>
    <t>A tombstone in a Catholic cathedral was damaged and vandalized. The perpetrator was arrested and charged.</t>
  </si>
  <si>
    <t>A Muslim man was physically assaulted after the locks on his store were vandalized.</t>
  </si>
  <si>
    <t>A male Moroccan teenager was repeatedly subjected to threats and insults.</t>
  </si>
  <si>
    <t>A religious mosaic was vandalized for the second time in four months.</t>
  </si>
  <si>
    <t>A ciborium containing consecrated hosts was stolen from a tabernacle in a Catholic basilica.</t>
  </si>
  <si>
    <t>The walls outside a university were vandalized with anti-Christian and threatening graffiti.</t>
  </si>
  <si>
    <t>A religious statue on a pilgrimage route was beheaded.</t>
  </si>
  <si>
    <t>A Catholic nun was physically assaulted because of her vocation.</t>
  </si>
  <si>
    <t>A religious image in a Catholic cathedral's doorway was broken into pieces.</t>
  </si>
  <si>
    <t>Participants and a priest at a Catholic wedding were subjected to threats and an attempted physical assault.</t>
  </si>
  <si>
    <t>A church was vandalized with graffiti.</t>
  </si>
  <si>
    <t>A monastery was vandalized and graffiti were spray-painted on the glass case protecting religious relics.</t>
  </si>
  <si>
    <t>A religious wood carving was the target of an arson attack in a Catholic church.</t>
  </si>
  <si>
    <t>A public space was vandalized with a graffiti targeting residents opposed to the removal of a cross from near a church.</t>
  </si>
  <si>
    <t>A religious image was vandalized.</t>
  </si>
  <si>
    <t>A gay man and his sister were brutally physically assaulted by a group after the man had repeatedly been subjected to death threats.</t>
  </si>
  <si>
    <t>A church was vandalized during Easter.</t>
  </si>
  <si>
    <t>A gay man was insulted and physically assaulted due to his sexual orientation.</t>
  </si>
  <si>
    <t>A female couple accompanying their daughter was physically assaulted by a group after the victims kissed.</t>
  </si>
  <si>
    <t>A mass was disrupted when flares were hurled inside a Catholic cathedral.</t>
  </si>
  <si>
    <t>The website for a Christian publicity campaign was hacked and data were stolen and used in a blackmail attempt.</t>
  </si>
  <si>
    <t>SETA</t>
  </si>
  <si>
    <t>A mosque was vandalized with anti-Islam graffiti.</t>
  </si>
  <si>
    <t>A religious statue was decapitated.</t>
  </si>
  <si>
    <t>A pregnant Muslim woman wearing a headscarf was subjected to xenophobic insults and death threats and physically assaulted by a group.</t>
  </si>
  <si>
    <t>A Moroccan man was subjected to xenophobic and anti-Muslim slurs and physically assaulted by a group the day after a car ramming attack.</t>
  </si>
  <si>
    <t>A Catholic basilica was vandalized with offensive graffiti and black paint was thrown on a mosaic.</t>
  </si>
  <si>
    <t>A priest was physically assaulted and robbed in his parish home by a group.</t>
  </si>
  <si>
    <t>Two gay men were insulted and physically assaulted by a group after revealing their sexual orientation.</t>
  </si>
  <si>
    <t>A gay man was insulted and physically assaulted in a bar.</t>
  </si>
  <si>
    <t>A Catholic church was vandalized and its door, window, and rectory were damaged.</t>
  </si>
  <si>
    <t>A lesbian woman was subjected to a physical assault and attempted strangling by a group due to her sexual orientation.</t>
  </si>
  <si>
    <t>A Catholic nun was insulted and physically assaulted, resulting in a broken nose.</t>
  </si>
  <si>
    <t>A Catholic church was vandalized with graffiti and a religious sculpture was broken.</t>
  </si>
  <si>
    <t>A male Moroccan teenager was subjected to racist insults and physically assaulted a day after a car ramming attack.</t>
  </si>
  <si>
    <t>The wall of a Catholic church was vandalized with threatening graffiti and a religious statue was damaged.</t>
  </si>
  <si>
    <t>A religious statue inside a Catholic church was damaged and a part of another statue was stolen.</t>
  </si>
  <si>
    <t>A transgender person was insulted and physically assaulted due to their gender identity.</t>
  </si>
  <si>
    <t>A Catholic church was vandalized with threatening graffiti.</t>
  </si>
  <si>
    <t>A banner placed in front of a Jewish cultural centre was set on fire.</t>
  </si>
  <si>
    <t>The walls of a  Jewish community centre were vandalized with anti-Semitic graffiti.</t>
  </si>
  <si>
    <t>The walls of a Jewish community centre were vandalized with threatening anti-Semitic graffiti.</t>
  </si>
  <si>
    <t>The office wall of a political party was vandalized with racist and anti-Semitic graffiti.</t>
  </si>
  <si>
    <t>A gay teenage boy was subjected to homophobic insults and physically assaulted while travelling in public transport.</t>
  </si>
  <si>
    <t>A Catholic convent was vandalized with anti-Christian graffiti. The police opened an investigation into the incident.</t>
  </si>
  <si>
    <t>A Catholic church was broken into and its walls were vandalized with graffiti.</t>
  </si>
  <si>
    <t>Spanish Observatory against LGBTphobia</t>
  </si>
  <si>
    <t>A man was insulted and physically assaulted due to his sexual orientation.</t>
  </si>
  <si>
    <t>A Catholic church was broken into, windows were broken and the altar was damaged.</t>
  </si>
  <si>
    <t>Posters promoting the rights of transgender people were destroyed in multiple locations.</t>
  </si>
  <si>
    <t>A transgender person was physically assaulted and insulted due to their sexual orientation.</t>
  </si>
  <si>
    <t>A Catholic church was vandalized with anti-Christian graffiti.</t>
  </si>
  <si>
    <t>Two men were physically assaulted near a nightclub due to their sexual orientation.</t>
  </si>
  <si>
    <t>A gay man was physically assaulted and insulted by a group due to his sexual orientation.</t>
  </si>
  <si>
    <t>A transgender man and his friend were insulted and physically assaulted.</t>
  </si>
  <si>
    <t>An LGBT organization received multiple threats via social media.</t>
  </si>
  <si>
    <t>An LGBT-rainbow-themed pedestrian crossing was vandalized with a swastika graffiti.</t>
  </si>
  <si>
    <t>Madrid Observatory against LGTB phobia - Arcopoli, Spanish Observatory against LGBTphobia</t>
  </si>
  <si>
    <t>Two lesbian women and a friend were physically assaulted due to their sexual orientation.</t>
  </si>
  <si>
    <t>A Catholic church was burglarized and hosts were desecrated.</t>
  </si>
  <si>
    <t>An LGBT couple was physically assaulted and threatened due to their sexual orientation.</t>
  </si>
  <si>
    <t>A gay couple was threatened due to their sexual orientation.</t>
  </si>
  <si>
    <t>Street furniture and a school were vandalized with homophobic graffiti and death threats towards the LGBTI community.</t>
  </si>
  <si>
    <t>Several gay men were subjected to homophobic insults and physically assaulted by a hate group in a park.</t>
  </si>
  <si>
    <t>A Catholic church was targeted in an arson attack with a petrol bomb.</t>
  </si>
  <si>
    <t>A religious statue was decapitated inside a Catholic chapel.</t>
  </si>
  <si>
    <t>A gay couple was physically assaulted due to their sexual orientation by a group.</t>
  </si>
  <si>
    <t>Two gay men were physically assaulted in a park due to their sexual orientation.</t>
  </si>
  <si>
    <t>A gay couple was subjected to homophobic insults and physically assaulted due to their sexual orientation.</t>
  </si>
  <si>
    <t>A gay couple was insulted and physically assaulted with a bottle thrown in the face of one of the victims.</t>
  </si>
  <si>
    <t>Various groups were subjected to death threats and racist insults via social media.</t>
  </si>
  <si>
    <t>The walls of a Catholic cathedral were vandalized with graffiti. The perpetrator was arrested by the police.</t>
  </si>
  <si>
    <t>A pig's head was left on the site designated for a new mosque.</t>
  </si>
  <si>
    <t>A mosque was vandalized with anti-Muslim and threatening graffiti a day after a vehicle ramming attack.</t>
  </si>
  <si>
    <t>A mosque was targeted in an anti-Muslim attack in which smoke canisters and flares were thrown at the building by a group a few days after a vehicle ramming attack.</t>
  </si>
  <si>
    <t>An LGBT organization volunteer was physically assaulted and insulted.</t>
  </si>
  <si>
    <t>A gay man was ambushed through a dating app, murdered and dismembered.</t>
  </si>
  <si>
    <t>OLRC, SETA, Union of Islamic Communities of Spain</t>
  </si>
  <si>
    <t>A mosque was vandalized with anti-Muslim and threatening graffiti a few days after a vehicle ramming attack.</t>
  </si>
  <si>
    <t>A gay man was subjected to homophobic insults and physically assaulted due to his sexual orientation.</t>
  </si>
  <si>
    <t>A Muslim cultural centre was vandalized with red paint a few days after a vehicle ramming attack.</t>
  </si>
  <si>
    <t>A transgender female activist was insulted and threatened via social media.</t>
  </si>
  <si>
    <t>A gay man was subjected to homophobic insults and a physical assault resulting in injuries.</t>
  </si>
  <si>
    <t>A mosque was vandalized with anti-Muslim graffiti and a pig's head was left at its entrance a few days after a vehicle ramming attack.</t>
  </si>
  <si>
    <t>Spanish Observatory against LGBTphobia, UNHCR</t>
  </si>
  <si>
    <t>A gay man was physically assaulted and robbed due to his sexual orientation.</t>
  </si>
  <si>
    <t>A mosque was vandalized with anti-Muslim graffiti a few days after a vehicle ramming attack.</t>
  </si>
  <si>
    <t>Two men, perceived as gay, were insulted and threatened by a group.</t>
  </si>
  <si>
    <t>A Muslim cultural centre was vandalized with nationalistic graffiti.</t>
  </si>
  <si>
    <t>Religious objects were stolen from a Catholic church and hosts were thrown to the floor.</t>
  </si>
  <si>
    <t>A Catholic convent was burgled, a tabernacle was damaged and a chalice, including consecrated hosts, was stolen. Some hosts were thrown to the floor.</t>
  </si>
  <si>
    <t>A gay man's car was damaged due to his sexual orientation.</t>
  </si>
  <si>
    <t>A gay man was physically assaulted on a train due to his sexual orientation.</t>
  </si>
  <si>
    <t>A transsexual person was insulted and physically assaulted on the street due to the victim's gender identity.</t>
  </si>
  <si>
    <t>The construction site for a new mosque was repeatedly vandalized when locks were damaged several times over a period of two weeks.</t>
  </si>
  <si>
    <t>A transgender man and his friend were physically assaulted in a nightclub due to the gender identity of the former.</t>
  </si>
  <si>
    <t>Worshippers attending a mass were threatened with flares lit by a group inside a Catholic church.</t>
  </si>
  <si>
    <t>A transgender woman was insulted and physically assaulted by a group.</t>
  </si>
  <si>
    <t>A Syrian asylum seeker was subjected to anti-Arab insults and physically assaulted.</t>
  </si>
  <si>
    <t>A Honduran asylum seeker was subjected to xenophobic insults, physically assaulted and robbed of his bicycle by a group.</t>
  </si>
  <si>
    <t>A Cameroonian refugee was subjected to racist insults and physically assaulted by a police officer.</t>
  </si>
  <si>
    <t>A Moroccan asylum seeker was subjected to anti-Arab and homophobic insults and stabbed in the abdomen.</t>
  </si>
  <si>
    <t>Two refugee children were physically assaulted by a group wielding metal bars in two separate incidents. The victims required medical attention.</t>
  </si>
  <si>
    <t>A Moroccan woman was subjected to racist insults and physically assaulted by a group wielding sticks and knives. Two male and one female relatives of the victim were also attacked after intervening.</t>
  </si>
  <si>
    <t>A Colombian man was subjected to racist insults and physically assaulted.</t>
  </si>
  <si>
    <t>A Cameroonian woman was subjected to misogynist and racist insults and physically assaulted by police officers.</t>
  </si>
  <si>
    <t>A cross monument was vandalized with graffiti and covered with red paint.</t>
  </si>
  <si>
    <t>Religious objects, including consecrated hosts, were stolen from a Catholic church.</t>
  </si>
  <si>
    <t>A wall near a Catholic monument was vandalized with anti-Christian graffiti.</t>
  </si>
  <si>
    <t>A gay couple was subjected to homophobic insults and physically assaulted by a group.</t>
  </si>
  <si>
    <t>Walls in a public park were vandalized with anti-Semitic graffiti.</t>
  </si>
  <si>
    <t>A gay couple was a target of an attack in which they were nearly purposefully hit by a car, insulted and physically assaulted.</t>
  </si>
  <si>
    <t>City walls were vandalized with anti-Christian graffiti.</t>
  </si>
  <si>
    <t>A gay man leaving an LGBT club was subjected to homophobic insults, had a glass broken over his face and was thrown to the ground. The victim sustained a broken arm.</t>
  </si>
  <si>
    <t>Numerous places in a city were vandalized with anti-Muslim stickers.</t>
  </si>
  <si>
    <t>A series of anti-Muslim graffiti was painted on the walls of the city a few days after a vehicle ramming attack.</t>
  </si>
  <si>
    <t>A monument commemorating war victims was vandalized with anti-Semitic graffiti.</t>
  </si>
  <si>
    <t>A monument commemorating victims of the Holocaust was vandalized with anti-Semitic graffiti.</t>
  </si>
  <si>
    <t>A statue was stolen from a nativity scene.</t>
  </si>
  <si>
    <t>Cabinet of Social Studies (GES), UNHCR, Union of Islamic Communities of Spain</t>
  </si>
  <si>
    <t>A Moroccan woman was insulted, physically assaulted and dragged by the hair in the street by a group armed with sharp objects. The victim suffered head injuries and numerous cuts. The victim's relatives were also physically assaulted when they intervened.</t>
  </si>
  <si>
    <t>A Columbian was insulted and physically assaulted. The victim was injured.</t>
  </si>
  <si>
    <t>A boy was insulted and physically assaulted on a bus due to his ethnic origin.</t>
  </si>
  <si>
    <t>Participants in a pride march were physically assaulted by a group.</t>
  </si>
  <si>
    <t>A homosexual couple was spat at and subjected to a physical assault and homophobic slurs by a group.</t>
  </si>
  <si>
    <t>A migrant settlement was repeatedly targeted in arson attacks.</t>
  </si>
  <si>
    <t>A Dominican woman was insulted and physically assaulted. The victim was hospitalized.</t>
  </si>
  <si>
    <t>A cemetery for members of the Spanish International Brigades was vandalized with neo-Nazi and anti-Semitic graffiti.</t>
  </si>
  <si>
    <t>A man of African descent was subjected to racist insults and physically assaulted.</t>
  </si>
  <si>
    <t>A man of African descent's property was vandalized.</t>
  </si>
  <si>
    <t>Cabinet of Social Studies (GES), Union of Islamic Communities of Spain</t>
  </si>
  <si>
    <t>The future site of a mosque was repeatedly vandalized.</t>
  </si>
  <si>
    <t>A community facility was vandalized with swastika and Nazi graffiti. Windows and equipment within the building were damaged.</t>
  </si>
  <si>
    <t>A male Colombian doctor was threatened and physically assaulted while conducting a medical examination.</t>
  </si>
  <si>
    <t>Several public spaces in a town were vandalized with xenophobic graffiti.</t>
  </si>
  <si>
    <t>A man of African descent was insulted and physically assaulted.</t>
  </si>
  <si>
    <t>Santurce</t>
  </si>
  <si>
    <t>https://covite.org/observatorio-de-radicalizacion-2017/</t>
  </si>
  <si>
    <t>Vitoria</t>
  </si>
  <si>
    <t>Mondragón</t>
  </si>
  <si>
    <t>Zarautz</t>
  </si>
  <si>
    <t>Lasarte-Oria</t>
  </si>
  <si>
    <t>Lazkao</t>
  </si>
  <si>
    <t>Gaztelu</t>
  </si>
  <si>
    <t>Bilbao</t>
  </si>
  <si>
    <t>Arechavaleta</t>
  </si>
  <si>
    <t>Soraluze-Placencia de las Armas</t>
  </si>
  <si>
    <t>Bergara</t>
  </si>
  <si>
    <t>Rentería</t>
  </si>
  <si>
    <t>Lasarte</t>
  </si>
  <si>
    <t>Ondárroa</t>
  </si>
  <si>
    <t>Etxarri-Aranatz</t>
  </si>
  <si>
    <t>Pamplona</t>
  </si>
  <si>
    <t>Cendea de Olza</t>
  </si>
  <si>
    <t>Ansoáin</t>
  </si>
  <si>
    <t>Usúrbil</t>
  </si>
  <si>
    <t>El País</t>
  </si>
  <si>
    <t>https://elpais.com/politica/2017/10/01/actualidad/1506832232_706322.html</t>
  </si>
  <si>
    <t>An LGBTI community building was vandalized with neo-Nazi stickers containing homophobic messages.</t>
  </si>
  <si>
    <t>A train station was vandalized with neo-Nazi stickers containing homophobic messages.</t>
  </si>
  <si>
    <t>A bar outside a sauna was vandalized with homophobic threats and graffiti.</t>
  </si>
  <si>
    <t>The office nameplate of a well-known male stylist was vandalized with homophobic inscriptions due to his sexual orientation.</t>
  </si>
  <si>
    <t>A gay man was subjected to homophobic insults and physically assaulted by a group. The victim suffered a fractured nose.</t>
  </si>
  <si>
    <t>A car belonging to a gay man was vandalized when a rainbow sticker was removed and the letter X was scratched in its place.</t>
  </si>
  <si>
    <t>A rainbow flag hanging from a gay person's balcony was vandalized when eggs were thrown at it at night.</t>
  </si>
  <si>
    <t>A gay couple, including one minor, received death threats via social media.</t>
  </si>
  <si>
    <t>A bus stop was vandalized with homophobic graffiti and references to hate groups.</t>
  </si>
  <si>
    <t>A square where a pride event is held was vandalized with homophobic graffiti.</t>
  </si>
  <si>
    <t>A gay man was subjected to homophobic insults and threatened with violence via social media.</t>
  </si>
  <si>
    <t>The windscreen of a car belonging to a gay person was damaged with a stone. A rainbow flag was inside the car.</t>
  </si>
  <si>
    <t>A street was vandalized with stickers containing neo-Nazi, homophobic and anti-Semitic messages.</t>
  </si>
  <si>
    <t>Kantor Center, OLRC</t>
  </si>
  <si>
    <t>OLRC, SETA</t>
  </si>
  <si>
    <t>The walls of a mosque were vandalized with anti-Muslim graffiti.</t>
  </si>
  <si>
    <t>A car belonging to a police officer who reported a homophobic incident was damaged. An investigation was opened into the incident.</t>
  </si>
  <si>
    <t>A bus shelter was vandalized with homophobic graffiti and references to hate groups.</t>
  </si>
  <si>
    <t>A mosque was vandalized with racist and neo-Nazi graffiti.</t>
  </si>
  <si>
    <t>A mosque was vandalized with anti-Muslim graffiti and desecrated when pork meat was left outside it by a group comprised of members of a political party known for xenophobic rhetoric. The perpetrators were sentenced.</t>
  </si>
  <si>
    <t>A woman and her Senegalese husband were repeatedly subjected to racist insults, photographed without their consent and had pork meat placed near their house. The perpetrator was issued with a restraining order.</t>
  </si>
  <si>
    <t>A transgender woman of South American origin was subjected to transphobic insults and a brutal physical assault. The victim sustained several injuries.</t>
  </si>
  <si>
    <t>A mosque was repeatedly vandalized with graffiti and its keyholes were damaged.</t>
  </si>
  <si>
    <t>The tabernacle of a Catholic church was vandalized and desecrated.</t>
  </si>
  <si>
    <t>A Catholic church was targeted in an arson attack. Several items had previously been stolen from the church.</t>
  </si>
  <si>
    <t>Several stone crosses at a Catholic church were destroyed. The notice board was torn down and a window was broken.</t>
  </si>
  <si>
    <t>A street was vandalized with stickers containing homophobic and anti-Semitic messages.</t>
  </si>
  <si>
    <t>A Catholic church was burglarized and vandalized when collection money was stolen, religious items were damaged and hosts were scattered on the floor. An investigation was opened into the incident.</t>
  </si>
  <si>
    <t>Benches painted in rainbow colours were vandalized with homophobic graffiti.</t>
  </si>
  <si>
    <t>A school wall painted with the rainbow flag was vandalized with swastika graffiti.</t>
  </si>
  <si>
    <t>A train station was vandalized with homophobic graffiti.</t>
  </si>
  <si>
    <t>Rainbow stickers on a car belonging to a gay man were removed for the second time.</t>
  </si>
  <si>
    <t>The facade of a school was vandalized with homophobic graffiti.</t>
  </si>
  <si>
    <t>A gay politician and his partner were subjected to homophobic insults and threats by a group.</t>
  </si>
  <si>
    <t>A gay couple was subjected to homophobic insults and threats.</t>
  </si>
  <si>
    <t>A gay couple was repeatedly subjected to homophobic insults and death threats. The perpetrator received a restraining order.</t>
  </si>
  <si>
    <t>A gay male blogger was subjected to homophobic insults and threats via social media.</t>
  </si>
  <si>
    <t>Gay persons were threatened with violence by a group armed with sticks.</t>
  </si>
  <si>
    <t>Street benches were vandalized with homophobic graffiti.</t>
  </si>
  <si>
    <t>A gay couple was repeatedly subjected to homophobic insults and threats in their neighbourhood. The perpetrators also spat in the victims' mailbox.</t>
  </si>
  <si>
    <t>A transgender man was subjected to homophobic insults and threats.</t>
  </si>
  <si>
    <t>A gay man was subjected to homophobic insults and threatened with violence at home.</t>
  </si>
  <si>
    <t>A male gay restaurant employee was subjected to homophobic insults and physically assaulted with a stick by the restaurant owner's brother. The victim sustained injuries and was dismissed one day after the incident. The victim had previously been subjected to homophobic insults in the restaurant.</t>
  </si>
  <si>
    <t>A gay man and his partner were subjected to homophobic insults, threatened with a stone and physically assaulted in a swimming pool. One victims sustained injuries.</t>
  </si>
  <si>
    <t>A gay couple was subjected to homophobic insults, death threats and a physical assault in the street. One of the victims sustained injuries and was hospitalized overnight. An investigation was opened into the incident and the perpetrator was identified.</t>
  </si>
  <si>
    <t>A man dressed as a woman was robbed and brutally beaten. The victim was hospitalized and placed in intensive care. An investigation was opened into the incident.</t>
  </si>
  <si>
    <t>A gay man was subjected to homophobic insults and physically assaulted by a group of ten while on his way home.</t>
  </si>
  <si>
    <t>A transgender woman was physically assaulted by a group, resulting in injuries.</t>
  </si>
  <si>
    <t>The Moroccan consulate and several neighbouring buildings were vandalized with anti-Muslim, xenophobic and swastika graffiti. The perpetrator was arrested.</t>
  </si>
  <si>
    <t>A gay boy was subjected to homophobic insults and physically assaulted, resulting in injuries. The perpetrators were tried and sentenced.</t>
  </si>
  <si>
    <t>A Moroccan man was subjected to racist and homophobic insults and physically assaulted with a stick at work, resulting in injuries.</t>
  </si>
  <si>
    <t>A mosque was vandalized with anti-Muslim and anti-Semitic graffiti. A pig's head was hung on the premises.</t>
  </si>
  <si>
    <t>A Moroccan man was stabbed to death in the neighbourhood. The perpetrator, who had previously expressed racist views, was arrested, prosecuted and sentenced.</t>
  </si>
  <si>
    <t>A Moroccan man was hit with a manhole cover and left unconscious in the street. The victim suffered serious injuries and was hospitalized.</t>
  </si>
  <si>
    <t>A building was vandalized with racist graffiti.</t>
  </si>
  <si>
    <t>A transgender woman was subjected to transphobic insults and a brutal physical assault. An acquaintance of the perpetrator who attempted to intervene was subjected to homophobic insults and physically assaulted.</t>
  </si>
  <si>
    <t>A cross at a Catholic cemetery was damaged and the walls of a religious guild were vandalized with graffiti.</t>
  </si>
  <si>
    <t>A Catholic church was burglarized, a chalice was stolen and several religious items were damaged.</t>
  </si>
  <si>
    <t>A mosque was vandalized with anti-Muslim graffiti and Nazi symbols, and a pig's head was hung on its window.</t>
  </si>
  <si>
    <t>A religious monument with a cross was vandalized with graffiti.</t>
  </si>
  <si>
    <t>A cross in a park was vandalized with graffiti.</t>
  </si>
  <si>
    <t>The entrance to a Catholic church was set on fire.</t>
  </si>
  <si>
    <t>A statue on the facade of a cathedral was vandalized with graffiti.</t>
  </si>
  <si>
    <t>The entrance to a church was vandalized with anti-Christian graffiti.</t>
  </si>
  <si>
    <t>A cross and a statue on a mountain were vandalized with graffiti.</t>
  </si>
  <si>
    <t>The door of a church was set on fire. The perpetrator was arrested.</t>
  </si>
  <si>
    <t>Two Moroccan men were physically assaulted by a hate group.</t>
  </si>
  <si>
    <t>The interior of a Catholic church, a well-known place of pilgrimage, was significantly damaged.</t>
  </si>
  <si>
    <t>The interior of a Catholic church was significantly damaged and several religious items were stolen.</t>
  </si>
  <si>
    <t>The wall of a mosque was vandalized with anti-Muslim graffiti and a pig's head hung on the building.</t>
  </si>
  <si>
    <t>The interior of a Church was vandalized when a shrine, glass case and pedestal were destroyed and a statue of Christ was stolen.</t>
  </si>
  <si>
    <t>A mosque was vandalized by a hate group.</t>
  </si>
  <si>
    <t>A cross monument was vandalized with graffiti.</t>
  </si>
  <si>
    <t>An Evangelical church was vandalized with threatening and anti-Christian graffiti.</t>
  </si>
  <si>
    <t>A nativity scene was set on fire and several figurines were burned.</t>
  </si>
  <si>
    <t>A stone cross was damaged when the perpetrators tried to pull it down using cables.</t>
  </si>
  <si>
    <t>Several images of a nativity scene were destroyed and vandalized with paint.</t>
  </si>
  <si>
    <t>A car belonging to a gay man was severely damaged and vandalized with homophobic graffiti. The victim had  previously been subjected to homophobic insults and threats, which he reported to the police.</t>
  </si>
  <si>
    <t>A gay politician was subjected to threats. The victim had been repeatedly subjected to homophobic insults in the past.</t>
  </si>
  <si>
    <t>A gay couple was subjected to homophobic insults, chased and threatened due to their sexual orientation. The victims had previously been subjected to homophobic insults and physically assaults.</t>
  </si>
  <si>
    <t>A gay man was repeatedly subjected to anti-LGBTI insults and physically assaulted.</t>
  </si>
  <si>
    <t>A man was subjected to homophobic insults, spat at and physically assaulted by a group in a bar.</t>
  </si>
  <si>
    <t>Five gay people were subjected to homophobic insults and physically assaulted by a group of ten. The victims sustained injuries. An investigation was opened into the incident.</t>
  </si>
  <si>
    <t>A well-known male LGBTI activist was beaten to death at his house during a pride event.</t>
  </si>
  <si>
    <t>A transgender man was subjected to transphobic insults and a brutal physical assault when hit in the face with a bottle at a bus stop.</t>
  </si>
  <si>
    <t>A man of North African origin was subjected to racist insults and physically assaulted by a group of 15 people. Three perpetrators were sentenced.</t>
  </si>
  <si>
    <t>Eight boys of Algerian origin were physically assaulted by a hate group. Two of the victims were injured and hospitalized.</t>
  </si>
  <si>
    <t>The wall of a primary school was vandalized with racist graffiti.</t>
  </si>
  <si>
    <t>A man of Algerian origin was stabbed to death in the street. The perpetrator was arrested, prosecuted and sentenced.</t>
  </si>
  <si>
    <t>A mosque had stones thrown at it. The police opened an investigation into the incident.</t>
  </si>
  <si>
    <t>Kantor Center</t>
  </si>
  <si>
    <t>A monument commemorating Holocaust victims located at a Jewish cemetery was vandalized with swastika graffiti. A suspect was arrested.</t>
  </si>
  <si>
    <t>A gay man was subjected to insults and physically assaulted at work.</t>
  </si>
  <si>
    <t>Two women, one of them transgender, were subjected to transphobic insults and physically assaulted by a group. One victim sustained a fractured nose. An investigation was opened into the incident. The suspects had previously committed similar acts.</t>
  </si>
  <si>
    <t>A transgender woman was subjected to death threats and a man was physically assaulted when he intervened. A witness was also subjected to death threats. The perpetrator was arrested.</t>
  </si>
  <si>
    <t>A gay man was hit in the face in a nightclub, resulting in injuries. The perpetrator was arrested and charged.</t>
  </si>
  <si>
    <t>A public space was vandalized with threatening, homophobic and Nazi graffiti.</t>
  </si>
  <si>
    <t>A gay man received homophobic insults and threats via social media.</t>
  </si>
  <si>
    <t>A man was subjected to homophobic insults, death threats and a physical assault by a group of four in a nightclub. The victim sustained injuries.</t>
  </si>
  <si>
    <t>A gay man was subjected to homophobic insults, punched in the head and spat at in the street.</t>
  </si>
  <si>
    <t>A male member of the LGBTI community was subjected to insults and physically assaulted in the street.</t>
  </si>
  <si>
    <t>A gay couple was subjected to insults, physically assaulted and robbed by a group due to their sexual orientation. The victims sustained injuries. Three suspects were arrested.</t>
  </si>
  <si>
    <t>Two gay men were physically assaulted by a group during a festival. An investigation was opened into the incident.</t>
  </si>
  <si>
    <t>A gay man was physically assaulted by members of a hate group. An investigation was opened into the incident.</t>
  </si>
  <si>
    <t>A gay man was subjected to homophobic and offensive insults and a physical assault due to his sexual orientation. The victim sustained injuries.</t>
  </si>
  <si>
    <t>A non-binary woman was subjected to homophobic insults and punched in the head three times in her neighbourhood.</t>
  </si>
  <si>
    <t>A man was subjected to homophobic insults and physically assaulted.</t>
  </si>
  <si>
    <t>A religious statue was vandalized with graffiti.</t>
  </si>
  <si>
    <t>A nativity scene on a mountain summit was destroyed.</t>
  </si>
  <si>
    <t>A transgender couple was repeatedly subjected to transphobic insults and threats and physically assaulted in their neighbourhood.</t>
  </si>
  <si>
    <t>A window of a former bank office was vandalized with anti-Semitic graffiti.</t>
  </si>
  <si>
    <t>Public places were vandalized with neo-Nazi stickers containing homophobic messages.</t>
  </si>
  <si>
    <t>A seat on the metro was vandalized with homophobic graffiti.</t>
  </si>
  <si>
    <t>A street was vandalized with neo-Nazi stickers containing homophobic messages.</t>
  </si>
  <si>
    <t>A gay schoolboy was repeatedly subjected to homophobic insults and threats at school, including by teachers. The victim had previously been physically assaulted at school due to his sexual orientation.</t>
  </si>
  <si>
    <t>A bench painted by the local council in rainbow colours was vandalized with homophobic and racist graffiti.</t>
  </si>
  <si>
    <t>Participants of a religious ceremony were threatened by a group.</t>
  </si>
  <si>
    <t>A church was targetted in an arson attack when its doors were set on fire during a prayer.</t>
  </si>
  <si>
    <t>A public space near a pride event was vandalized with homophobic graffiti.</t>
  </si>
  <si>
    <t>A portable toilet near a pride event was vandalized with neo-Nazi stickers containing homophobic messages.</t>
  </si>
  <si>
    <t>At least nine churches were burglarized in the same region by an organized group.</t>
  </si>
  <si>
    <t>A gay man was subjected to homophobic insults and a brutal physical assault. The victim lost consciousness and required hospitalization.</t>
  </si>
  <si>
    <t>A gay man was raped in the street.</t>
  </si>
  <si>
    <t>A Moroccan man was subjected to homophobic insults and physically assaulted by family members.</t>
  </si>
  <si>
    <t>A transgender woman and gay man were physically assaulted in the metro due to their gender identity and sexual orientation.</t>
  </si>
  <si>
    <t>Two people were subjected to homophobic insults and physically assaulted by a group due to their sexual orientation during a religious festival. Three suspects were identified.</t>
  </si>
  <si>
    <t>A park was vandalized with homophobic graffiti.</t>
  </si>
  <si>
    <t>A Syrian transgender woman was physically assaulted and threatened with being sent back to Syria by family members.</t>
  </si>
  <si>
    <t>A gay man was subjected to an attempted sexual assault and had his passport and phone stolen.</t>
  </si>
  <si>
    <t>A gay man was subjected to homophobic insults, physically assaulted with a knife, threatened and robbed. The perpetrator stole his money, mobile phone and documents.</t>
  </si>
  <si>
    <t>A gay asylum seeker was subjected to homophobic insults and threatened in his neighbourhood.</t>
  </si>
  <si>
    <t>A gay asylum seeker was subjected to homophobic insults and physically assaulted in his apartment.</t>
  </si>
  <si>
    <t>A Holocaust memorial was vandalized with anti-Semitic graffiti.</t>
  </si>
  <si>
    <t>https://catalunyasomostodos.com/wp-content/uploads/2019/01/CAST-Informe-2018.pdf</t>
  </si>
  <si>
    <t>Terrasa</t>
  </si>
  <si>
    <t>Sitges</t>
  </si>
  <si>
    <t>Lérida</t>
  </si>
  <si>
    <t>A gay couple was subjected to an attempted robbery, homophobic insults and threats.</t>
  </si>
  <si>
    <t>A transgender woman and a gay man were subjected to homophobic insults and physically assaulted after leaving a bar.</t>
  </si>
  <si>
    <t>A building hosting asylum seekers and refugees was vandalized with xenophobic graffiti.</t>
  </si>
  <si>
    <t>An Ivorian asylum seeker was subjected to racist insults and physically assaulted by a group in a public square. An investigation was opened into the incident.</t>
  </si>
  <si>
    <t>A Venezuelan asylum seeker was subjected to xenophobic insults, threatened and physically assaulted by a group in the neighbourhood. An investigation was opened into the incident.</t>
  </si>
  <si>
    <t>The offices of several organizations that support migrants were vandalized with xenophobic and racist stickers and graffiti.</t>
  </si>
  <si>
    <t>A space near a train station was vandalized with anti-Semitic graffiti.</t>
  </si>
  <si>
    <t>A gay man was threatened and robbed by masked perpetrators.</t>
  </si>
  <si>
    <t>A young transgender man was subjected to transphobic insults and physically assaulted with plastic and metal objects by a group when returning home in the morning.</t>
  </si>
  <si>
    <t>A transgender gay person was physically assaulted in a nightclub.</t>
  </si>
  <si>
    <t>A transgender woman was physically assaulted when a beer can was thrown at her.</t>
  </si>
  <si>
    <t>A transgender woman was subjected to insults and a brutal physical assault by a group in a bar. The victim sustained injuries, including a broken rib. An investigation was opened into the incident.</t>
  </si>
  <si>
    <t>A pedestrian crossing was vandalized with homophobic graffiti.</t>
  </si>
  <si>
    <t>Several buildings containing the offices of trade unions, political parties and public bodies were repeatedly vandalized with anti-LGBTI graffiti.</t>
  </si>
  <si>
    <t>An outside recreational area was vandalized with homophobic graffiti.</t>
  </si>
  <si>
    <t>A bench painted in rainbow colours was vandalized with homophobic graffiti.</t>
  </si>
  <si>
    <t>Muslim Human Rights Association</t>
  </si>
  <si>
    <t>A mosque was vandalized with anti-Muslim and racist graffiti.</t>
  </si>
  <si>
    <t>A mosque was vandalized with anti-Muslim and racist graffiti, including swastikas, for the second time in one month.</t>
  </si>
  <si>
    <t>Threats against the opening of a mosque were made via social media.</t>
  </si>
  <si>
    <t>A street near the site of a new mosque was vandalized with anti-Muslim posters.</t>
  </si>
  <si>
    <t>Participants of a demonstration supporting the opening of a mosque were attacked by a hate group.</t>
  </si>
  <si>
    <t>A gay man was subjected to homophobic insults and threats in his neighbourhood due to his sexual orientation. An investigation was opened into the incident.</t>
  </si>
  <si>
    <t>A gay man was subjected to homophobic insults and physically assaulted after he kissed a man. The victim was hospitalized.</t>
  </si>
  <si>
    <t>A Muslim woman wearing a headscarf was subjected to anti-Muslim threats by a group while walking with her two children in the street.</t>
  </si>
  <si>
    <t>A group consisting mostly of young Muslims was physically assaulted when a glass was thrown at them during a Muslim festival.</t>
  </si>
  <si>
    <t>Several Moroccan Muslim women were repeatedly sexually assaulted while employed as migrant labourers on a farm.</t>
  </si>
  <si>
    <t>A Moroccan migrant was subjected to threats, racist insults and a physical assault, resulting in head injuries.</t>
  </si>
  <si>
    <t>A woman wearing a headscarf was subjected to racist and anti-Muslim insults on public transport.</t>
  </si>
  <si>
    <t>A teenage Muslim boy was subjected to anti-Muslim and racist insults and physically assaulted when beaten up by a group of police officers. The victim sustained injuries.</t>
  </si>
  <si>
    <t>A Catholic church was targeted in an attempted arson attack when a Molotov cocktail was thrown through the window but did not explode. The church facade had been vandalized with threatening graffiti a few days earlier.</t>
  </si>
  <si>
    <t>A hospital chapel was burglarized and vandalized when the ciborium was stolen and the consecrated hosts were scattered at the entrance.</t>
  </si>
  <si>
    <t>A group of people wearing Catholic t-shirts was subjected to insults and physically assaulted. One victim sustained injuries.</t>
  </si>
  <si>
    <t>A gay man and his parents were subjected to homophobic threats in their neighbourhood.</t>
  </si>
  <si>
    <t>Three churches were vandalized with anti-Catholic graffiti.</t>
  </si>
  <si>
    <t>A street was vandalized with stickers containing homophobic messages.</t>
  </si>
  <si>
    <t>A Catholic church was vandalized when stone crosses, a bulletin board, a window and a sign pointing to the parish house were destroyed.</t>
  </si>
  <si>
    <t>A Christian religious procession was repeatedly threatened.</t>
  </si>
  <si>
    <t>The house of a parish priest was vandalized with eggs by a group.</t>
  </si>
  <si>
    <t>A poster announcing a religious concert at a bus stop was vandalized with threatening and anti-Christian graffiti.</t>
  </si>
  <si>
    <t>Pictures of a bishop were set on fire by a group. The incident was filmed and the video, which included threatening messages, was published.</t>
  </si>
  <si>
    <t>The walls of a Catholic school were vandalized with anti-Christian graffiti.</t>
  </si>
  <si>
    <t>An apartment block was vandalized with anti-Muslim graffiti.</t>
  </si>
  <si>
    <t>Members of a Christian association were subjected to insults and threatened by a group. One victim was physically assaulted when a blackboard was broken on his head, resulting in hospitalization. An investigation was opened into the incident.</t>
  </si>
  <si>
    <t>A church was vandalized. An investigation was opened into the incident.</t>
  </si>
  <si>
    <t>A church was burglarized and money, objects and construction tools were stolen. An investigation was opened into the incident.</t>
  </si>
  <si>
    <t>A gay man was subjected to insults and threatened with having his sexual orientation revealed over the phone.</t>
  </si>
  <si>
    <t>A migrant transgender man was physically assaulted by a group in the street at night.</t>
  </si>
  <si>
    <t>A transgender woman was subjected to transphobic insults and physically assaulted, resulting in injuries.</t>
  </si>
  <si>
    <t>A gay man was subjected to homophobic insults and pushed aggressively in the street at night.</t>
  </si>
  <si>
    <t>A gay couple was physically assaulted by a group when stones were thrown at them after they kissed in public during a local festival.</t>
  </si>
  <si>
    <t>Jehovah's Witnesses</t>
  </si>
  <si>
    <t>A Jehovah's Witness was kicked and had their display stand damaged while engaging in religious activities in the street. An investigation was opened into the incident.</t>
  </si>
  <si>
    <t>A Kingdom Hall was vandalized with homophobic and insulting graffiti targeting Jehovah's Witnesses.</t>
  </si>
  <si>
    <t>A Jehovah's Witness was physically assaulted while engaging in religious activities in the street. An investigation was opened into the incident.</t>
  </si>
  <si>
    <t>A Jehovah's Witness was kicked and punched while engaging in religious activities in the street. An investigation was opened into the incident.</t>
  </si>
  <si>
    <t>A gay man was subjected to homophobic insults and raped in the street.</t>
  </si>
  <si>
    <t>A transgender man was repeatedly followed, chased and threatened by a group that threw eggs, stones and sticks at him. The perpetrators also attacked the victim at home.</t>
  </si>
  <si>
    <t>A gay couple was threatened with a stick in their neighbourhood.</t>
  </si>
  <si>
    <t>Two lesbian women were threatened in the metro due to their sexual orientation. One of the victims was punched.</t>
  </si>
  <si>
    <t>Benches painted in the colours of the rainbow by the local council were vandalized with homophobic graffiti.</t>
  </si>
  <si>
    <t>A lesbian woman was physically assaulted due to her sexual orientation. The perpetrator had previously rebuked her for kissing another woman.</t>
  </si>
  <si>
    <t>A gay man was physically assaulted by a group outside a nightclub, resulting in the victim losing consciousness. The victim was later subjected to homophobic insults by police officers at the scene.</t>
  </si>
  <si>
    <t>A gay man was stalked, blackmailed and threatened over the phone.</t>
  </si>
  <si>
    <t>A gay man was repeatedly subjected to insults and threats in his neighbourhood.</t>
  </si>
  <si>
    <t>The premises of a community association were vandalized with homophobic and swastika graffiti, as well as references to a hate group. An investigation was opened into the incident.</t>
  </si>
  <si>
    <t>A gay couple was subjected to homophobic insults and pushed to the floor in a hotel due to their sexual orientation.</t>
  </si>
  <si>
    <t>A lesbian couple was pushed, kicked and punched at a nightclub.</t>
  </si>
  <si>
    <t>A gay man was subjected to homophobic insults and beaten by a group outside a nightclub, resulting in injuries.</t>
  </si>
  <si>
    <t>A gay man was physically assaulted in the street.</t>
  </si>
  <si>
    <t>A gay man was subjected to insults and threats in his neighbourhood.</t>
  </si>
  <si>
    <t>A gay couple was subjected to homophobic insults and threats in the street.</t>
  </si>
  <si>
    <t>A transgender woman was beaten at home due to her gender identity.</t>
  </si>
  <si>
    <t>A man was chased and subjected to homophobic insults and threats by perpetrators driving a car.</t>
  </si>
  <si>
    <t>A gay man was physically assaulted by a family member at home due to his sexual orientation.</t>
  </si>
  <si>
    <t>The grounds of a mosque were vandalized with anti-Muslim and neo-Nazi graffiti, including swastikas.</t>
  </si>
  <si>
    <t>A Senegalese man was subjected to racist insults and a brutal physical assault in the street, resulting in injuries.</t>
  </si>
  <si>
    <t>A wall near a mosque was vandalized with anti-Muslim graffiti.</t>
  </si>
  <si>
    <t>A Moroccan boy was sexually assaulted by a group at school. The victim had previously been subjected to racist and anti-Muslim insults by other students.</t>
  </si>
  <si>
    <t>The facade of an organization's offices was vandalized with xenophobic and racist graffiti.</t>
  </si>
  <si>
    <t>A mosque was vandalized with anti-Muslim and swastika graffiti. The mosque had previously been vandalized with similar graffiti.</t>
  </si>
  <si>
    <t>The house of a Moroccan family was vandalized with racist graffiti, the doormat was set on fire and the lock was damaged.</t>
  </si>
  <si>
    <t>A Senegalese man was subjected to racist insults and physically assaulted in the street.</t>
  </si>
  <si>
    <t>A gay man was subjected to homophobic insults and death threats in the street.</t>
  </si>
  <si>
    <t>A gay man received death threats via social media.</t>
  </si>
  <si>
    <t>A gay man was insulted by a group in the metro. One of the perpetrators pushed him at the top of the stairs and threw a can at him.</t>
  </si>
  <si>
    <t>Two gay men were physically assaulted due to their sexual orientation. The attack occurred when the men kissed following their university entrance exams.</t>
  </si>
  <si>
    <t>Several buildings were vandalized with neo-Nazi stickers containing homophobic messages.</t>
  </si>
  <si>
    <t>https://covite.org/observatorio-de-radicalizacion-2018/</t>
  </si>
  <si>
    <t>Arrigorriaga</t>
  </si>
  <si>
    <t>Zarátamo</t>
  </si>
  <si>
    <t>Ibarra</t>
  </si>
  <si>
    <t>Burlada</t>
  </si>
  <si>
    <t>Galdácano</t>
  </si>
  <si>
    <t>Basauri</t>
  </si>
  <si>
    <t>Bacáicoa</t>
  </si>
  <si>
    <t>Tafalla</t>
  </si>
  <si>
    <t>Sopelana</t>
  </si>
  <si>
    <t>Oñate</t>
  </si>
  <si>
    <t>Algorta</t>
  </si>
  <si>
    <t>Deba</t>
  </si>
  <si>
    <t>Derio</t>
  </si>
  <si>
    <t>Legutiano</t>
  </si>
  <si>
    <t>Arrasate</t>
  </si>
  <si>
    <t>Durango</t>
  </si>
  <si>
    <t>Andoain</t>
  </si>
  <si>
    <t>Tolosa</t>
  </si>
  <si>
    <t>Oiartzun</t>
  </si>
  <si>
    <t>Munguía</t>
  </si>
  <si>
    <t>Besalú</t>
  </si>
  <si>
    <t>Observatorio Cívico de la Violencia Política en Cataluña</t>
  </si>
  <si>
    <t>https://www.impulsociudadano.org/wp-content/uploads/2019/08/Informe-sobre-violencia-pol%C3%ADtica-en-Cataluña_Primer-semestre-de-2019_Difusión-online.pdf</t>
  </si>
  <si>
    <t>Vilaseca</t>
  </si>
  <si>
    <t>Almacelles</t>
  </si>
  <si>
    <t>Tortosa</t>
  </si>
  <si>
    <t>Blanes</t>
  </si>
  <si>
    <t>La Seu de Urgell</t>
  </si>
  <si>
    <t>Torroella de Montgrí</t>
  </si>
  <si>
    <t>Montcada i Reixac</t>
  </si>
  <si>
    <t>Sant Carles de la Ràpita</t>
  </si>
  <si>
    <t>Figueres</t>
  </si>
  <si>
    <t>Vilafranca del Penedés</t>
  </si>
  <si>
    <t>Sant Feliu de Guíxols</t>
  </si>
  <si>
    <t>Esplugues de Llobregat</t>
  </si>
  <si>
    <t>Gavà</t>
  </si>
  <si>
    <t>Martorell</t>
  </si>
  <si>
    <t>Berga</t>
  </si>
  <si>
    <t>Solsona</t>
  </si>
  <si>
    <t>Cerdanyola del Vallés</t>
  </si>
  <si>
    <t>Rubí</t>
  </si>
  <si>
    <t>Santa Coloma de Farners</t>
  </si>
  <si>
    <t>Granollers</t>
  </si>
  <si>
    <t>Ripoll</t>
  </si>
  <si>
    <t>Mollet del Vallés</t>
  </si>
  <si>
    <t>San Cugat del Vallés</t>
  </si>
  <si>
    <t>Cerdanyola del Vallés-Bellaterra</t>
  </si>
  <si>
    <t>Reus</t>
  </si>
  <si>
    <t>Santa Maria d ́Oló</t>
  </si>
  <si>
    <t>Sant Celoni</t>
  </si>
  <si>
    <t>Sabadell</t>
  </si>
  <si>
    <t>Alfarràs</t>
  </si>
  <si>
    <t>Amer</t>
  </si>
  <si>
    <t>Sant Pol de Mar</t>
  </si>
  <si>
    <t>Hospitalet de l ́Infant</t>
  </si>
  <si>
    <t>Vilobí d ́Onyar</t>
  </si>
  <si>
    <t>Llinars del Vallés</t>
  </si>
  <si>
    <t>Medinyà</t>
  </si>
  <si>
    <t>Tàrrega</t>
  </si>
  <si>
    <t>Sant Vicenç de Castellet</t>
  </si>
  <si>
    <t>La Roca del Vallés</t>
  </si>
  <si>
    <t>El Masnou</t>
  </si>
  <si>
    <t>Gurb</t>
  </si>
  <si>
    <t>Sant Cugat del Vallés</t>
  </si>
  <si>
    <t>Camarles</t>
  </si>
  <si>
    <t>Santa Cristina d ́Aro</t>
  </si>
  <si>
    <t>Cassà de la Selva</t>
  </si>
  <si>
    <t>Palol de Rebardit</t>
  </si>
  <si>
    <t>Das</t>
  </si>
  <si>
    <t>Sant Julià de Ramis</t>
  </si>
  <si>
    <t>Torregrossa</t>
  </si>
  <si>
    <t>Sant Feliu de Llobregat</t>
  </si>
  <si>
    <t>Puigcerdà</t>
  </si>
  <si>
    <t>Sant Boi de Llobregat</t>
  </si>
  <si>
    <t>Sant Julià de Vilatorta</t>
  </si>
  <si>
    <t>Ribes de Fresser</t>
  </si>
  <si>
    <t>Bellaterra-Cerdanyola del Vallés</t>
  </si>
  <si>
    <t>Tona</t>
  </si>
  <si>
    <t>Santa Coloma de Cervelló</t>
  </si>
  <si>
    <t>Paret del Vallés</t>
  </si>
  <si>
    <t>Badalona</t>
  </si>
  <si>
    <t>ABC</t>
  </si>
  <si>
    <t>https://www.abc.es/espana/abci-balance-protestas-600-heridos-27-millones-danos-y-199-detenidos-201910220420_noticia.html</t>
  </si>
  <si>
    <t>https://covite.org/observatorio-de-radicalizacion-2019/</t>
  </si>
  <si>
    <t>Amurrio</t>
  </si>
  <si>
    <t>Laudio</t>
  </si>
  <si>
    <t>Astigarraga</t>
  </si>
  <si>
    <t>Azpeitia</t>
  </si>
  <si>
    <t>Almería</t>
  </si>
  <si>
    <t>Federación de Comunidades Judías de España y el Movimiento contra la Intolerancia</t>
  </si>
  <si>
    <t>https://observatorioantisemitismo.fcje.org</t>
  </si>
  <si>
    <t>Valencia</t>
  </si>
  <si>
    <t>Oviedo</t>
  </si>
  <si>
    <t>Callosa de Segura</t>
  </si>
  <si>
    <t>Observatorio para la libertad religiosa y de conciencia</t>
  </si>
  <si>
    <t>http://libertadreligiosa.es/revista-de-prensa-2019-2/</t>
  </si>
  <si>
    <t>Soria</t>
  </si>
  <si>
    <t>Torregarcía</t>
  </si>
  <si>
    <t>Pasaia</t>
  </si>
  <si>
    <t>Vigo</t>
  </si>
  <si>
    <t>Ávila</t>
  </si>
  <si>
    <t>Jaén</t>
  </si>
  <si>
    <t>Alicante</t>
  </si>
  <si>
    <t>Madrid</t>
  </si>
  <si>
    <t>Cáceres</t>
  </si>
  <si>
    <t>Guadalajara</t>
  </si>
  <si>
    <t>Granada</t>
  </si>
  <si>
    <t>Olivenza</t>
  </si>
  <si>
    <t>Gerona</t>
  </si>
  <si>
    <t>https://www.impulsociudadano.org/wp-content/uploads/2020/05/Informe-violencia-pol%C3%ADtica-segundo-semestre-2019.pdf</t>
  </si>
  <si>
    <t>Igualada</t>
  </si>
  <si>
    <t>Corbera de Llobregat</t>
  </si>
  <si>
    <t>Cambrils</t>
  </si>
  <si>
    <t>Cardedeu</t>
  </si>
  <si>
    <t>La Garriga</t>
  </si>
  <si>
    <t>Sant Sadurní d’Anoia</t>
  </si>
  <si>
    <t>Vandellós</t>
  </si>
  <si>
    <t>Calella</t>
  </si>
  <si>
    <t>El Prat de Llobregat</t>
  </si>
  <si>
    <t>Moià</t>
  </si>
  <si>
    <t>Odena</t>
  </si>
  <si>
    <t>Pobla de Claramunt</t>
  </si>
  <si>
    <t>Ripollet</t>
  </si>
  <si>
    <t>Vilassar de Mar</t>
  </si>
  <si>
    <t>Alcover</t>
  </si>
  <si>
    <t>Querol</t>
  </si>
  <si>
    <t>Valls</t>
  </si>
  <si>
    <t>Anglès</t>
  </si>
  <si>
    <t>Argelaguer</t>
  </si>
  <si>
    <t>Banyoles</t>
  </si>
  <si>
    <t>Calonge</t>
  </si>
  <si>
    <t>Celrà</t>
  </si>
  <si>
    <t>Fornells</t>
  </si>
  <si>
    <t>La Bisbal de l’Empordà</t>
  </si>
  <si>
    <t>Santa Coloma de Farnés</t>
  </si>
  <si>
    <t>Ullà</t>
  </si>
  <si>
    <t>Verges</t>
  </si>
  <si>
    <t>Vilabrareix</t>
  </si>
  <si>
    <t>Canovelles</t>
  </si>
  <si>
    <t>Sant Vicenç dels Horts</t>
  </si>
  <si>
    <t>Amposta</t>
  </si>
  <si>
    <t>Sant Gregori</t>
  </si>
  <si>
    <t>Sant Miquel de Fluvià-Flaçà</t>
  </si>
  <si>
    <t>Sils</t>
  </si>
  <si>
    <t>Urtx-Puigcerdà</t>
  </si>
  <si>
    <t>Figueras</t>
  </si>
  <si>
    <t>Altafulla</t>
  </si>
  <si>
    <t>La Plana-Picamoixons</t>
  </si>
  <si>
    <t>Argentona</t>
  </si>
  <si>
    <t>Santpedor</t>
  </si>
  <si>
    <t>La Garriga-Les Franqueses</t>
  </si>
  <si>
    <t>Mont-roig del Camp</t>
  </si>
  <si>
    <t>Esparreguera</t>
  </si>
  <si>
    <t>Montroig-Miami</t>
  </si>
  <si>
    <t>Castellnou-Golmés</t>
  </si>
  <si>
    <t>Molins de Rei</t>
  </si>
  <si>
    <t>Figueras-Flaçà</t>
  </si>
  <si>
    <t>Mora de Ebro</t>
  </si>
  <si>
    <t>Llers</t>
  </si>
  <si>
    <t>Folgueroles</t>
  </si>
  <si>
    <t>La Junquera</t>
  </si>
  <si>
    <t>Báscara</t>
  </si>
  <si>
    <t>SETA: foundation for political, economic and social research</t>
  </si>
  <si>
    <t>https://www.islamophobiaeurope.com/wp-content/uploads/2020/06/EIR_2019.pdf</t>
  </si>
  <si>
    <t>Crosses with the word “Christ” were painted on a mosque in Avila.</t>
  </si>
  <si>
    <t>Physical and verbal attack on a Muslim woman.</t>
  </si>
  <si>
    <t>Melilla</t>
  </si>
  <si>
    <t>Two Muslim women verbally abused by doctor in hospital.</t>
  </si>
  <si>
    <t>Two Muslim women were verbally intimidated in a shop.</t>
  </si>
  <si>
    <t>Castelldefels</t>
  </si>
  <si>
    <t>One minor and two educators were injured when 25 hooded men assaulted a shelter for minors (Castelldefels). About 60 protesters threw stones at the facility the day after the attack.</t>
  </si>
  <si>
    <t>Islamophobic graffiti on a school.</t>
  </si>
  <si>
    <t>Santander</t>
  </si>
  <si>
    <t xml:space="preserve">Muslim woman carrying her child verbally abused on the street. </t>
  </si>
  <si>
    <t>Zaragoza</t>
  </si>
  <si>
    <t>A man verbally abused and threatened a Muslim woman and her nephew with violence at train station.</t>
  </si>
  <si>
    <t>Woman verbally harassed and denied access when accompanying her children to the compound swimming pool.</t>
  </si>
  <si>
    <t>Racist graffiti “Death to all Moors” appeared at 9 locations in Vitoria-Gasteiz.</t>
  </si>
  <si>
    <t>A dozen people violently broke into a Pakistani-owned super- market (Barcelona). They caused damage, stole goods, and injured the own- er and his two children (aged 2 and 7). The aggressors who were described as “Nazi-aesthetic people” fled.</t>
  </si>
  <si>
    <t>A man painting Islamophobic graffiti was surprised in Vito- ria-Gasteiz by pedestrians. He accused the current Basque president (I. Urkullu) of “Islamizing Europe.”129 The next day, more Islamophobic graffiti showed up.</t>
  </si>
  <si>
    <t>A group of individuals brutally beat an unaccompanied migrant minor in Zaragoza. They severely injured his skull and fled, leaving him lying on the street. Doctors feared for his life. Later, the victim said he was “cornered” by at least seven individuals.</t>
  </si>
  <si>
    <t>All family members recently arrived from Melilla to Hoyos (Ávila) were harassed at school and in town.</t>
  </si>
  <si>
    <t>A group of Moroccan teenagers from the Hortaleza foster home was attacked by 10 youngsters with nightsticks, leaving three minors with bruises and minor injuries.</t>
  </si>
  <si>
    <t>A cross was painted on the Soria Islamic Cultural Center</t>
  </si>
  <si>
    <t>Islamophobic and xenophobic posters signed by far-right Democracia Nacional appear on the Aranjuez Islamic Center.</t>
  </si>
  <si>
    <t>https://covite.org/observatorio-de-radicalizacion-2020/</t>
  </si>
  <si>
    <t>Leioa</t>
  </si>
  <si>
    <t>https://www.abc.es/espana/pais-vasco/abci-desconocidos-atacan-placa-recuerdo-gregorio-ordonez-semana-despues-colocacion-202002021945_noticia.html?ref=https%3A%2F%2Fwww.google.com%2F</t>
  </si>
  <si>
    <t>Salt</t>
  </si>
  <si>
    <t>El Independiente</t>
  </si>
  <si>
    <t>https://www.elindependiente.com/politica/2020/02/24/queman-coche-concejal-vox-municipio-catalan-salt/</t>
  </si>
  <si>
    <t>El Mundo</t>
  </si>
  <si>
    <t>https://www.elmundo.es/espana/2020/01/13/5e1cb43afdddffee298b4641.html</t>
  </si>
  <si>
    <t>http://libertadreligiosa.es/revista-de-prensa-2020/</t>
  </si>
  <si>
    <t>Villanueva de la Cañada</t>
  </si>
  <si>
    <t>Langreo</t>
  </si>
  <si>
    <t>Ciudad Real</t>
  </si>
  <si>
    <t>La Sexta</t>
  </si>
  <si>
    <t>https://www.lasexta.com/noticias/nacional/habla-medico-alcazar-san-juan-que-pidieron-abandonar-casa-senti-triste-llevo-mes-partiendome-lomo-hospital_202004145e95d3c607619c0001130a3c.html</t>
  </si>
  <si>
    <t>https://www.elmundo.es/cataluna/2020/04/15/5e96b3e821efa0376a8b45e4.html</t>
  </si>
  <si>
    <t>Cartagena</t>
  </si>
  <si>
    <t>Antena 3</t>
  </si>
  <si>
    <t>https://www.antena3.com/noticias/sociedad/nota-que-encontrado-trabajadora-supermercado-cartagena-sus-vecinos-edificio-coronavirus_202004135e948db08781e90001ab949e.html</t>
  </si>
  <si>
    <t>Línea de la Concepción</t>
  </si>
  <si>
    <t>https://elpais.com/espana/2020-03-25/un-grupo-de-jovenes-de-la-linea-de-la-concepcion-recibe-a-pedradas-a-ambulancias-de-enfermos-de-coronavirus.html</t>
  </si>
  <si>
    <t>Cadena Ser</t>
  </si>
  <si>
    <t>https://cadenaser.com/emisora/2020/04/13/radio_madrid/1586793140_236187.html</t>
  </si>
  <si>
    <t>Castellón</t>
  </si>
  <si>
    <t>https://www.elmundo.es/comunidad-valenciana/castellon/2020/07/08/5f04ea6afdddffe52d8b47d6.html</t>
  </si>
  <si>
    <t>El diario</t>
  </si>
  <si>
    <t>https://www.eldiario.es/desalambre/agresion-racista-madrid-estadounidense-atacado_1_1036549.html</t>
  </si>
  <si>
    <t>The nativity scene in front of a Catholic church was vandalized.</t>
  </si>
  <si>
    <t>A nativity scene was vandalized and targeted by fireworks and firecrackers.</t>
  </si>
  <si>
    <t>A nativity scene was vandalized.</t>
  </si>
  <si>
    <t>Transgender Europe (TGEU)</t>
  </si>
  <si>
    <t>A transgender woman was killed and her body left in a rubbish container.</t>
  </si>
  <si>
    <t>A Senegalese man was physically assaulted by a group.</t>
  </si>
  <si>
    <t>A Muslim woman wearing a face veil, and her child wearing a headscarf, were subjected to racist insults. The child was slapped when she answered the insult.</t>
  </si>
  <si>
    <t>A Senegalese man was insulted and attacked by a group.</t>
  </si>
  <si>
    <t>A bullet was left as a threat in a Muslim prayer room.</t>
  </si>
  <si>
    <t>A butcher shop owned by a Muslim was the target of an arson attack, racist graffiti were left on the floor.</t>
  </si>
  <si>
    <t>A school was vandalized with anti-Muslim graffiti.</t>
  </si>
  <si>
    <t>Lunaria, SETA</t>
  </si>
  <si>
    <t>A 34 year old Tunisian man was killed after he was assaulted and tortured by a group. His body was mutilated almost beyond recognition.</t>
  </si>
  <si>
    <t>A Nigerian asylum seeker was assaulted and killed after he and his wife were subjected to racist insults. The assault caused a coma from which the victim never recovered and subsequently died.</t>
  </si>
  <si>
    <t>Lunaria</t>
  </si>
  <si>
    <t>A Moroccan man was assaulted by a group following racist insults. The victim had a bottle thrown at him and required surgical treatment following the incident.</t>
  </si>
  <si>
    <t>A Pakistani man was attacked and stabbed while walking along a street.</t>
  </si>
  <si>
    <t>An Eritrean asylum seeker residing in a shelter for refugees was assaulted by a group while traveling in public transport. Racist insults were made before the assault and the victim required surgery.</t>
  </si>
  <si>
    <t>Three Gambian students were subjected to racist insults and physically assaulted by a large group. One of the students was shot in the head during the incident and survived.</t>
  </si>
  <si>
    <t>A Bolivian man and the owner of the bar at which he worked were assaulted with blunt objects after being subjected to racist and homophobic insults.</t>
  </si>
  <si>
    <t>Two Bengali men selling roses on the seafront were assaulted by a group after being subjected to racist insults.</t>
  </si>
  <si>
    <t>A Sri Lankan man was assaulted by a group and hit with a metal bar for no apparent reason. The victim was hospitalized after the attack.</t>
  </si>
  <si>
    <t>A Senegalese man was subjected to racist insults and assaulted by another resident of the charitable organization hosting the victim.</t>
  </si>
  <si>
    <t>A Tunisian man was subjected to racists insults and assaulted after an altercation involving a vehicle blocking street access to a person with a disability.</t>
  </si>
  <si>
    <t>Three women students, an Albanian, a Roma and one of African descent, were assaulted following several incidents of racist insults in school.</t>
  </si>
  <si>
    <t>The president of a local organization working for the inclusion of Roma people was assaulted after being subjected to racist insults.</t>
  </si>
  <si>
    <t>Two Bangladeshi men were assaulted and stabbed by a group with no apparent motive. The victims required hospitalization.</t>
  </si>
  <si>
    <t>A Kenyan woman was insulted, assaulted and robbed while using a taxi.</t>
  </si>
  <si>
    <t>A Tunisian woman wearing a headscarf was subjected to racist insults and spat at several times while walking her children to school.</t>
  </si>
  <si>
    <t>A Ghanaian man was subjected to racist insults while walking by a bar. He was assaulted after asking for an explanation.</t>
  </si>
  <si>
    <t>A bus driver was pepper sprayed after intervening to defend a Moroccan woman who was subjected to racist insults.</t>
  </si>
  <si>
    <t>Minors residing in a migrant reception centre were subjected to racist insults and had rocks thrown at them.</t>
  </si>
  <si>
    <t>A Moroccan man was assaulted after being subjected to racist insults.</t>
  </si>
  <si>
    <t>Two Pakistani men were shoved, kicked and punched while traveling in a bus after being subjected to racist slurs. The two victims were forced off of the bus and their belongings were damaged.</t>
  </si>
  <si>
    <t>A Moroccan family was physically assaulted after being threatened and subjected to racist insults. The perpetrator was arrested and charged.</t>
  </si>
  <si>
    <t>A teenager wearing a kippah was attacked by a group after being subjected to racist insults.</t>
  </si>
  <si>
    <t>A Bangladeshi man was assaulted, after being subjected to racist threats and insults, while going about his work cleaning litter.</t>
  </si>
  <si>
    <t>The doors to a reception centre were battered by a car in an attempt to force the residents out of the building so that they could be assaulted.</t>
  </si>
  <si>
    <t>A reception centre for asylum seekers was targeted in two separate Molotov cocktail attacks over the course of a weekend.</t>
  </si>
  <si>
    <t>Roma residences were targeted in an arson attack committed by a group.</t>
  </si>
  <si>
    <t>A shelter for migrants was targeted in an arson attack following tensions about the purpose of the residence.</t>
  </si>
  <si>
    <t>Two vehicles belonging to Romanians were specifically targeted in an arson attack.</t>
  </si>
  <si>
    <t>A building designated to host asylum seekers was the target of an arson attack.</t>
  </si>
  <si>
    <t>A building designated as a shelter for refugees was the target of an arson attack. The owner of the building had been threatened during protests before the incident.</t>
  </si>
  <si>
    <t>Two apartments used to house asylum seekers were damaged in targeted attacks.</t>
  </si>
  <si>
    <t>The shutters of a building that previously housed a kebab restaurant were covered with racist and anti-Muslim graffiti.</t>
  </si>
  <si>
    <t>Nazi symbols were spray painted on a plaque commemorating a historic Jewish ghetto.</t>
  </si>
  <si>
    <t>Racist graffiti and a swastika were spray painted on a road sign.</t>
  </si>
  <si>
    <t>Racist graffiti were painted on the wall of a building designated to become a Muslim cultural centre.</t>
  </si>
  <si>
    <t>Swastikas, racist, and neo-nazi messages were painted on a local stadium.</t>
  </si>
  <si>
    <t>A swastika, racist, and anti-Semitic graffiti were painted on an overpass.</t>
  </si>
  <si>
    <t>Lunaria, Osservatorio antisemitismo</t>
  </si>
  <si>
    <t>Nazi symbols and a swastika were spray-painted next to a shop owned by a Jewish person.</t>
  </si>
  <si>
    <t>Two Pakistani men found a pig’s head next to their kebab shop.</t>
  </si>
  <si>
    <t>A Kingdom Hall was vandalized with insulting graffiti.</t>
  </si>
  <si>
    <t>A Kingdom Hall's was vandalized, a glass door was broken, two surveillance cameras and the gas meter were damaged.</t>
  </si>
  <si>
    <t>A Kingdom Hall was repeatedly vandalized within a month. Several objects, including a small oven, were thrown at the building and engine oil was poured over the parking lot.</t>
  </si>
  <si>
    <t>Association 21 July</t>
  </si>
  <si>
    <t>A trailer in a Roma settlement was targeted in an arson attack.</t>
  </si>
  <si>
    <t>A number of houses belonging to 10 Roma people were vandalized and partly destroyed during their absence.</t>
  </si>
  <si>
    <t>Roma houses were damaged during a protest.</t>
  </si>
  <si>
    <t>A group attempted to attack a Roma settlement following a football match but were prevented by police.</t>
  </si>
  <si>
    <t>A Romanian woman was injured during an attack in which three paper bombs were thrown at a Roma settlement.</t>
  </si>
  <si>
    <t>The house of a municipal councillor was vandalised with anti-Roma graffiti.</t>
  </si>
  <si>
    <t>A Roma settlement was the target of an arson attack. This was one of two such incidents targeting this settlement.</t>
  </si>
  <si>
    <t>A Roma settlement was the target of an arson attack. This was the second such incident targeting this settlement.</t>
  </si>
  <si>
    <t>A Roma settlement was attacked and damaged by a group armed with sticks and a firearm.</t>
  </si>
  <si>
    <t>A caravan inhabited by a Roma family was targeted in an arson attack.</t>
  </si>
  <si>
    <t>A Catholic church was broken into and a crucifix was damaged.</t>
  </si>
  <si>
    <t>Osservatorio antisemitismo</t>
  </si>
  <si>
    <t>A group of students visibly identifiable as Jewish was insulted and assaulted by another group while leaving a football field.</t>
  </si>
  <si>
    <t>A Jewish cemetery was vandalized, religious items were stolen and damaged.</t>
  </si>
  <si>
    <t>A menorah placed on a tombstone was covered in white paint.</t>
  </si>
  <si>
    <t>A swastika was painted on a school wall.</t>
  </si>
  <si>
    <t>A swastika was painted on a medieval tower.</t>
  </si>
  <si>
    <t>Swastikas were spray-painted on a city wall.</t>
  </si>
  <si>
    <t>Graffiti denying the Holocaust were painted on a gym's wall.</t>
  </si>
  <si>
    <t>A swastika was scratched on the plaque dedicating a school after Anne Frank.</t>
  </si>
  <si>
    <t>Swastikas were spray paint on a number of city walls.</t>
  </si>
  <si>
    <t>A Jewish association's website was hacked and content was replaced with anti-Semitic messages.</t>
  </si>
  <si>
    <t>A Catholic church was targeted in an arson attack.</t>
  </si>
  <si>
    <t>A fresco in a basilica was vandalized with graffiti.</t>
  </si>
  <si>
    <t>Santa Sede, OIDAC</t>
  </si>
  <si>
    <t>A Catholic church was vandalized, a religious statue and a marble lectern were broken.</t>
  </si>
  <si>
    <t>Santa Sede</t>
  </si>
  <si>
    <t>Two hundred Euros and a tabernacle containing consecrated hosts were stolen from a Catholic seminary. After consultation, the authorities responded that the offender could not be identified and the case was not investigated as a hate crime.</t>
  </si>
  <si>
    <t>A relic was stolen and consecrated hosts were scattered on the floor of a Catholic church. After consultation, the authorities responded that the offender could not be identified and the case was not investigated as a hate crime.</t>
  </si>
  <si>
    <t>Three religious objects with consecrated hosts were stolen from a Catholic church. After consultation, the authorities responded that the offender was identified but the case was not investigated as a hate crime.</t>
  </si>
  <si>
    <t>A religious object with consecrated hosts and a 17th Century relic were stolen from a Catholic church. After consultation, the authorities responded that the offender could not be identified and the case was not investigated as a hate crime.</t>
  </si>
  <si>
    <t>A tabernacle was vandalized and consecrated hosts were stolen from a Catholic church. After consultation, the authorities responded that the offender could not be identified and the case was not investigated as a hate crime.</t>
  </si>
  <si>
    <t>Two tabernacles and a religious object containing consecrated hosts were stolen from a Catholic church. After consultation, the authorities responded that the offender could not be identified and the case was not investigated as a hate crime.</t>
  </si>
  <si>
    <t>A chalice and consecrated hosts were stolen from a Catholic seminary. After consultation, the authorities responded that the offender could not be identified and the case was not investigated as a hate crime.</t>
  </si>
  <si>
    <t>One hundred graves and statues were vandalized and funeral objects were stolen from a Catholic cemetery. After consultation, the authorities responded that the offender could not be identified and the case was not investigated as a hate crime.</t>
  </si>
  <si>
    <t>A grave was desecrated in a Catholic cemetery. After consultation, the authorities responded that the offender could not be identified and the case was not investigated as a hate crime.</t>
  </si>
  <si>
    <t>Two graves were vandalized and bones scattered in a Catholic cemetery. After consultation, the authorities responded that the offender could not be identified and the case was not investigated as a hate crime.</t>
  </si>
  <si>
    <t>A religious statue was vandalized with graffiti. After consultation, the authorities responded that the offender could not be identified and the case was not investigated as a hate crime.</t>
  </si>
  <si>
    <t>The interior of a Catholic church was vandalized with graffiti. After consultation, the authorities responded that the offender could not be identified and the case was not investigated as a hate crime.</t>
  </si>
  <si>
    <t>The crucifix inside a Catholic church was damaged. After consultation, the authorities responded that the offender was identified but the case was not investigated as a hate crime.</t>
  </si>
  <si>
    <t>Religious statues, crucifixes, and candlesticks were damaged in several Catholic churches. A perpetrator was arrested.</t>
  </si>
  <si>
    <t>A crucifix was vandalized with paint for the second time in 10 months.</t>
  </si>
  <si>
    <t>Three Cameroonians were subjected to racist insults and threatened at a supermarket.</t>
  </si>
  <si>
    <t>A Roma's family house was damaged by rifle fire and their car was the target of an arson attack.</t>
  </si>
  <si>
    <t>A Catholic church was vandalized, a religious statue was decapitated and graffiti were painted on the walls.</t>
  </si>
  <si>
    <t>A school was vandalized when a crucifix was removed and replaced with satanic graffiti. After consultation, the authorities responded that the offender was identified but the case was not investigated as a hate crime.</t>
  </si>
  <si>
    <t>Graves were vandalized and funeral objects stolen from a Catholic cemetery. After consultation, the authorities responded that the offender could not be identified and the case was not investigated as a hate crime.</t>
  </si>
  <si>
    <t>A Catholic church was vandalized and religious objects were stolen. After consultation, the authorities responded that the offender could not be identified and the case was not investigated as a hate crime.</t>
  </si>
  <si>
    <t>A basilica was broken into and religious objects were stolen.</t>
  </si>
  <si>
    <t>The glass cases protecting religious statues were broken and jewels were stolen.</t>
  </si>
  <si>
    <t>A pregnant woman of African descent was physically assaulted, robbed and subjected to threats and racist slurs. The perpetrators were apprehended by the police.</t>
  </si>
  <si>
    <t>A pregnant Senegalese woman was robbed, subjected to racist insults, threatened and physically assaulted on a bus. The perpetrators were arrested.</t>
  </si>
  <si>
    <t>A Moroccan woman was physically assaulted and subjected to racist insults while queuing at the supermarket with her grandmother. The police intervened on the scene.</t>
  </si>
  <si>
    <t>A woman of Filipino origin was physically assaulted and subjected to racist insults while travelling on a bus.</t>
  </si>
  <si>
    <t>Six Bengali and Chinese vendors were threatened, physically assaulted and robbed by a group later that was later identified in a police investigation.</t>
  </si>
  <si>
    <t>A big tent designated to host Ramadan prayers had a pig's head thrown at it.</t>
  </si>
  <si>
    <t>A schoolgirl was subjected to threatening racist insults at a summer centre.</t>
  </si>
  <si>
    <t>A male migrant was subjected to racist insults and threats by a group in the street.</t>
  </si>
  <si>
    <t>A male migrant was subjected to racist insults and physically assaulted by a police officer in a police station.</t>
  </si>
  <si>
    <t>A Senegalese male street vendor was threatened and subjected to racist insults and an attempted physical assault by a group at a beach resort.</t>
  </si>
  <si>
    <t>A Moroccan family's door was vandalized. The family had repeatedly threatened over the past ten years.</t>
  </si>
  <si>
    <t>An Italian woman of African descent was subjected to racists and sexist insults and threatened on a bus.</t>
  </si>
  <si>
    <t>Three police officers were physically assaulted by a group during the evacuation of a house designated to host an Italian-Eritrean family that was illegally occupied.</t>
  </si>
  <si>
    <t>Three mayors of towns hosting asylum seekers received threatening letters containing faeces and messages against the reception of refugees.</t>
  </si>
  <si>
    <t>A man of African descent was physically assaulted and threatened. A woman who tried to defend the victim was subjected to sexist insults.</t>
  </si>
  <si>
    <t>A male Moroccan nurse was subjected to racist insults and threats.</t>
  </si>
  <si>
    <t>A male Bengali vendor was physically assaulted by a group.</t>
  </si>
  <si>
    <t>A Malian man was threatened at knifepoint and subjected to an attempted physical assault and racial insults.</t>
  </si>
  <si>
    <t>A male street vendor of Indian origin was physically assaulted, kicked and punched.</t>
  </si>
  <si>
    <t>A Bengali man was physically assaulted by a group on a railway carriage. The police opened an investigation into the incident.</t>
  </si>
  <si>
    <t>A Nigerian asylum seeker was insulted, repeatedly nearly run over, punched and stabbed, causing severe injuries and hospitalization. The perpetrator was arrested.</t>
  </si>
  <si>
    <t>An adolescent schoolboy of Tunisian origin was physically assaulted, threatened and subjected to racist insults.</t>
  </si>
  <si>
    <t>A Nigerian man was subjected to racist insults and death threats and pepper sprayed when begging in front of a supermarket. The police opened an investigation into the incident.</t>
  </si>
  <si>
    <t>A man of Eritrean origin was physically assaulted and subjected to racist insults by a group at a stadium.</t>
  </si>
  <si>
    <t>A Moroccan boy was subjected to racists insults and physically assaulted, causing serious injuries requiring surgery.</t>
  </si>
  <si>
    <t>A man of Bengali origin was physically assaulted and subjected to racial insults by a group because he had been assigned public housing.</t>
  </si>
  <si>
    <t>A young male migrant was insulted and physically assaulted before he being chased out of a café by a group.</t>
  </si>
  <si>
    <t>A male Cameroonian student was physically assaulted and subjected to racist insults on a bus. Criminal proceedings were initiated against the perpetrator.</t>
  </si>
  <si>
    <t>A young male asylum seeker was subjected to racist insults and physically assaulted by a group, resulting in a head injury. Two attackers were identified by the police and the case was reported to the prosecution service.</t>
  </si>
  <si>
    <t>A foreign woman was subjected to racists insults and threatened. The police intervened after the incident was reported by witnesses.</t>
  </si>
  <si>
    <t>A Moroccan man was subjected to racist insults and pepper-sprayed in a street market. The perpetrator was arrested.</t>
  </si>
  <si>
    <t>A young Eritrean man was physically assaulted and subjected to racist insults by a group.</t>
  </si>
  <si>
    <t>An Egyptian man insulted, then the victim was hit with a shovel and a club before he was stabbed in the chest. The victim was hospitalized. The perpetrator was arrested.</t>
  </si>
  <si>
    <t>A Nigerian woman was subjected to racist insults and physically assaulted while getting on a bus.</t>
  </si>
  <si>
    <t>Three migrants were subjected to racist insults, chased and beaten by a group wielding plastic pipes and wooden boards.</t>
  </si>
  <si>
    <t>Three Central African asylum seekers were threatened at gunpoint at a bus stop near a reception centre where they were hosted. The prosecution service opened an investigation into the case.</t>
  </si>
  <si>
    <t>A transgender migrant woman was stabbed to death in a park. The police arrested one suspect.</t>
  </si>
  <si>
    <t>A male North African migrant was threatened at gunpoint before shots were fired in the air near the reception centre where he was hosted. The prosecution service started an investigation into the incident, which was the similar incident in the same location.</t>
  </si>
  <si>
    <t>An employee at a reception centre for refugees was threatened at gunpoint and shots were fired in the air near the victim's workplace. This was the third similar incident in a week. The prosecution service opened an investigation into the incident.</t>
  </si>
  <si>
    <t>Two men of Bengali and Egyptian origin were subjected to racist insults, the Bengali man was physically assaulted by a group and hospitalized. Charges were brought against one perpetrator.</t>
  </si>
  <si>
    <t>A high school girl of African descent was physically assaulted and subjected to racist and sexist insults on a bus.</t>
  </si>
  <si>
    <t>Four Pakistani asylum seekers were physically assaulted after being falsely accused of taking pictures of underaged boys.</t>
  </si>
  <si>
    <t>An Ivorian man subjected to racist insults and threatened by a group that had their faces partially covered.</t>
  </si>
  <si>
    <t>Two Senegalese men irregularly employed in a local company were physically assaulted by a group armed with chains and metal bars after the victims had asked to be paid for their labour.</t>
  </si>
  <si>
    <t>A Bengali man physically assaulted when returning from work at night.</t>
  </si>
  <si>
    <t>A Nigerian man was physically assaulted by a group and left unconscious in front of his home. The police opened an investigation into the incident.</t>
  </si>
  <si>
    <t>A Moroccan family's apartment was the target of an arson attack while the victims were home. Two Moroccan women were injured while the other three dwellers managed to escape. An investigation into the incident was opened.</t>
  </si>
  <si>
    <t>A Nigerian man's door was shot at four times. An investigation into the incident was opened.</t>
  </si>
  <si>
    <t>A young man of Cameroonian origin was physically assaulted, earlier he and his female friends had been subjected to racist and sexist insults.</t>
  </si>
  <si>
    <t>A female Italian legislator of Congolese origin and an Italian mayor received racist death threats via social media after they held a meeting.</t>
  </si>
  <si>
    <t>The inhabitants of a Roma settlement were subjected to death threats.</t>
  </si>
  <si>
    <t>A Dominican woman, in the presence of her daughter, was subjected to racist insults and threats at home.</t>
  </si>
  <si>
    <t>A Senegalese man died during a police operation against illegal merchants during which the victim had been chased and hit by police officers.</t>
  </si>
  <si>
    <t>Four migrants of African descent and one homeless Polish person were subjected to physical assaults, threats and racist slurs by police officers. An investigation was opened into the case.</t>
  </si>
  <si>
    <t>Three people were injured after they had been subjected to racist insults, fascist salutes and a physical assault by a group.</t>
  </si>
  <si>
    <t>A Kingdom Hall was vandalised and glass objects were thrown at the building.</t>
  </si>
  <si>
    <t>A Kingdom Hall was attacked when a large stone was thrown at an open window during a religious meeting. An investigation into the incident was opened.</t>
  </si>
  <si>
    <t>Worshipers were threatened with attacks on a Kingdom Hall and their literature carts while distributing religious materials.</t>
  </si>
  <si>
    <t>A Jewish man and his family received anti-Semitic threats via a mobile messaging application.</t>
  </si>
  <si>
    <t>A street sign near an old Jewish ghetto was vandalized with Nazi graffiti.</t>
  </si>
  <si>
    <t>A plaque commemorating the victims of concentration camps by a synagogue was vandalized with swastika graffiti.</t>
  </si>
  <si>
    <t>A Jewish blog was hacked and Islamic messages were published there.</t>
  </si>
  <si>
    <t>An Italian-Jewish man's vehicle was vandalized with a swastika graffiti.</t>
  </si>
  <si>
    <t>A school named after Anna Frank was vandalized with anti-Semitic and swastika graffiti.</t>
  </si>
  <si>
    <t>A wreath placed by a Holocaust memorial was stolen.</t>
  </si>
  <si>
    <t>A railway station's platform was vandalized with swastika, anti-Semitic and racist graffiti.</t>
  </si>
  <si>
    <t>A woman received anti-Semitic death threats via social media.</t>
  </si>
  <si>
    <t>An underpass was vandalized with anti-Semitic graffiti.</t>
  </si>
  <si>
    <t>Vatican City was targeted with a poster threatening a violent attack on Christmas.</t>
  </si>
  <si>
    <t>Public spaces in a town were vandalized with anti-Semitic graffiti targeting politicians.</t>
  </si>
  <si>
    <t>Public walls in a town were vandalized with anti-Semitic and xenophobic graffiti. Charges were brought against the perpetrators.</t>
  </si>
  <si>
    <t>A wall near a railway station was vandalized with anti-Semitic graffiti.</t>
  </si>
  <si>
    <t>A sidewalk was vandalized with anti-Semitic, anti-Roma and neo-Nazi graffiti.</t>
  </si>
  <si>
    <t>A football stadium was vandalized with hundreds of stickers and anti-Semitic and racist graffiti by a group.</t>
  </si>
  <si>
    <t>A parking meter was repeatedly vandalized with anti-Semitic stickers targeting a politician.</t>
  </si>
  <si>
    <t>A high school was vandalized with anti-Semitic graffiti.</t>
  </si>
  <si>
    <t>A city wall was vandalized with anti-Semitic graffiti targeting the head of a local football club.</t>
  </si>
  <si>
    <t>A city centre was vandalized with anti-Semitic graffiti against a politician.</t>
  </si>
  <si>
    <t>A bus stop near a Jewish school and kosher shops was vandalized with anti-Semitic and swastika graffiti.</t>
  </si>
  <si>
    <t>A cemetery's wall was vandalized with anti-Semitic graffiti.</t>
  </si>
  <si>
    <t>Two Roma women rummaging through a supermarket's rubbish were locked into the metal cage surrounding the garbage bins and subjected to racist insults by a group, which was filmed and posted on social media. The police opened an investigation into the incident.</t>
  </si>
  <si>
    <t>A politician was repeatedly subjected to anti-Semitic insults and threats via the Internet.</t>
  </si>
  <si>
    <t>Benches in front of a Holocaust memorial were vandalized with racist and anti-Semitic graffiti.</t>
  </si>
  <si>
    <t>A politician was subjected to threatening anti-Semitic insults via social media.</t>
  </si>
  <si>
    <t>A parking meter was repeatedly vandalized with anti-Semitic stickers.</t>
  </si>
  <si>
    <t>Municipal employees were subjected to anti-Semitic insults and death threats via social media.</t>
  </si>
  <si>
    <t>A Jewish woman received anti-Semitic threats written on the local Jewish community's newsletter in her mailbox.</t>
  </si>
  <si>
    <t>A parking meter was vandalized with anti-Semitic sticker targeting an organization that monitors anti-Semitic incidents.</t>
  </si>
  <si>
    <t>Two commemorative plaques dedicated to a former Israeli politician were vandalized on Israel's memorial day.</t>
  </si>
  <si>
    <t>An honorary consul of Israel was repeatedly subjected to letters containing anti-Semitic insults and death threats.</t>
  </si>
  <si>
    <t>The wall of a Holocaust memorial was vandalized with anti-Semitic graffiti.</t>
  </si>
  <si>
    <t>A parking meter was vandalized with an anti-Semitic sticker.</t>
  </si>
  <si>
    <t>Two police officers were subjected to anti-Semitic death threats and physically assaulted by a perpetrator armed with a knife.</t>
  </si>
  <si>
    <t>A Rabbi's social media profile was hacked and anti-Semitic insults were posted there.</t>
  </si>
  <si>
    <t>A mural dedicated to football players was vandalized with anti-Semitic graffiti.</t>
  </si>
  <si>
    <t>A bus stop was vandalized with an anti-Semitic sticker.</t>
  </si>
  <si>
    <t>A Bengali vendor was physically assaulted by a group wielding a cane. The victim was hit in the head and sustained serious injuries. The police opened an investigation into the incident.</t>
  </si>
  <si>
    <t>The menorah engraved on a gravestone was vandalized in the days following International Holocaust Remembrance Day.</t>
  </si>
  <si>
    <t>Several walls were vandalized with anti-Semitic posters on International Holocaust Remembrance Day.</t>
  </si>
  <si>
    <t>The Chief Rabbi and other members of the local Jewish community were stalked with insulting text messages.</t>
  </si>
  <si>
    <t>A man wearing a kippah was threatened and insulted by a group.</t>
  </si>
  <si>
    <t>A stone commemorating Holocaust victims was vandalized.</t>
  </si>
  <si>
    <t>A politician was subjected to anti-Semitic and threatening insults via social media.</t>
  </si>
  <si>
    <t>The walls of several sheds were vandalized with anti-Semitic and swastika graffiti.</t>
  </si>
  <si>
    <t>A Jewish man was targeted in anti-Semitic graffiti on his home phone.</t>
  </si>
  <si>
    <t>The inhabitants of a Roma settlement were threatened and torches were thrown towards the settlement by a group during an anti-Roma protest.</t>
  </si>
  <si>
    <t>A teenage Roma girl of Serbian origin and two of her friends were subjected to racist and sexist insults, chased and one of the victims was hit twice in the head with a club. The police opened an investigation into the incident.</t>
  </si>
  <si>
    <t>Five homes were damaged when a Roma settlement was targeted in an arson attack. This was one in a series of incidents.</t>
  </si>
  <si>
    <t>The inhabitants of a Roma settlement were subjected to death threats by a group. This was one in a series of incidents.</t>
  </si>
  <si>
    <t>The inhabitants of a Roma settlement were pelted with stones and one of the Roma housing containers was set on fire.</t>
  </si>
  <si>
    <t>An urn containing the remains of a saint was stolen from a Catholic basilica.</t>
  </si>
  <si>
    <t>A bar frequented by North African migrants was the target of an arson attack.</t>
  </si>
  <si>
    <t>A hotel designated to host migrants was the target of an arson attack involving a petrol bomb.</t>
  </si>
  <si>
    <t>Migrant street vendors were physically assaulted by a hate group.</t>
  </si>
  <si>
    <t>City wall was vandalized with anti-Semitic graffiti and death threats against a politician.</t>
  </si>
  <si>
    <t>A Bengali and an Egyptian man were physically assaulted by a hate group.</t>
  </si>
  <si>
    <t>The residents of a migration centre were physically assaulted by a hate group.</t>
  </si>
  <si>
    <t>The marble head of a religious statue was vandalized and used as a toilet.</t>
  </si>
  <si>
    <t>Two priests were physically assaulted with a broken glass bottle in a Catholic basilica. Both victims were hospitalized.</t>
  </si>
  <si>
    <t>The glass case containing a religious statue was broken and a nativity scene was set on fire in a Catholic church's courtyard.</t>
  </si>
  <si>
    <t>A car belonging to a volunteer at a reception centre for homeless migrants was vandalized.</t>
  </si>
  <si>
    <t>The entrance to a shelter for asylum seekers was damaged by a paper bomb.</t>
  </si>
  <si>
    <t>A facility designated to host migrants was targeted in an arson attack.</t>
  </si>
  <si>
    <t>A street vendor of Bengali origin was robbed and subjected to racist insults by a group.</t>
  </si>
  <si>
    <t>A restaurant managed by Roma and local women was vandalized burgled two days after a similar incident took place.</t>
  </si>
  <si>
    <t>Dozens of pictures portraying African women that were part of an exhibition held in a hospital were damaged.</t>
  </si>
  <si>
    <t>An apartment hosting asylum seekers was targeted in an arson attack involving petrol bombs. Two asylum seekers were in the home at the time of the incident. The police opened an investigation into the incident.</t>
  </si>
  <si>
    <t>The front door of a facility hosting 12 asylum seekers was set on fire. An investigation into the incident was opened.</t>
  </si>
  <si>
    <t>A house designated to host migrants was almost destroyed in an arson attack. A protest against the arrival of migrants had previously taken place. The police opened an investigation into the incident.</t>
  </si>
  <si>
    <t>A schoolgirl of Brazilian origin committed suicide. The victim was continuously subjected to bullying and racist insults.</t>
  </si>
  <si>
    <t>A café managed by a Moroccan couple was targeted in an arson attack involving a petrol bomb.</t>
  </si>
  <si>
    <t>An office window for a politician of Bengali origin was broken when two beer bottles were thrown through it while people were in the room.</t>
  </si>
  <si>
    <t>A mural painting portraying migrants of African descent was vandalized.</t>
  </si>
  <si>
    <t>A facility designated to host asylum seekers was the target of an arson attack.</t>
  </si>
  <si>
    <t>A hotel designated to host asylum seekers was destroyed in an arson attack. The police opened an investigation into the incident.</t>
  </si>
  <si>
    <t>A reception centre hosting 66 asylum seekers was targeted in a bomb attack at night that injured two Nigerians. The police opened an investigation into the incident.</t>
  </si>
  <si>
    <t>A man hosting asylum seekers on his land was threatened, his gate was demolished and his crops destroyed. The police opened an investigation into the incident.</t>
  </si>
  <si>
    <t>A former school designated to host asylum seekers was damaged. The police opened an investigation into the incident.</t>
  </si>
  <si>
    <t>Migrants' bicycles were set on fire following recurring protests on social media against a facility hosting asylum seekers. The police opened an investigation into the incidents.</t>
  </si>
  <si>
    <t>A facility designated to host asylum seekers the target of an arson attack for the second time. A window was demolished, food and beds were set on fire and the furniture was pickaxed. The police opened an investigation into the incident.</t>
  </si>
  <si>
    <t>Gay Center</t>
  </si>
  <si>
    <t>A gay teenager was repeatedly insulted, beaten and burned because of his sexual orientation.</t>
  </si>
  <si>
    <t>A man received threatening notes containing homophobic insults at his workplace.</t>
  </si>
  <si>
    <t>A young gay man was kidnapped and subjected to an exorcism after revealing his sexual orientation.</t>
  </si>
  <si>
    <t>A transgender woman and her boyfriend were chased, insulted, threatened and assaulted after her gender identity was noticed.</t>
  </si>
  <si>
    <t>A Jewish couple's home was vandalized with anti-Semitic death threats.</t>
  </si>
  <si>
    <t>Two girls, one disabled and one of African descent, were subjected to threats and bullying by a group at school. The police opened an investigation into the incident.</t>
  </si>
  <si>
    <t>A male rapper of Ghanaian origin was subjected to threats and racial insults that lead to the cancellation of five concerts over a period of one month.</t>
  </si>
  <si>
    <t>A former hotel designated to host asylum seekers was damaged and a threatening graffiti against the local prefect was sprayed on the floor. The police opened an investigation on this incident.</t>
  </si>
  <si>
    <t>A restaurant managed by Roma and local women was vandalized and damaged. A computer was stolen.</t>
  </si>
  <si>
    <t>An Egyptian man was subjected to racist insults, threatened with a knife, beaten and robbed at night while working at a flower shop. The victim suffered injuries to the head and abdomen and was hospitalized.</t>
  </si>
  <si>
    <t>A Bangladeshi man was threatened, robbed and beaten by a group at the seaside. An investigation was opened into the incident.</t>
  </si>
  <si>
    <t>Arcigay</t>
  </si>
  <si>
    <t>A gay man was subjected to homophobic insults, robbed and physically assaulted by a hate group. The victim was hospitalized and the police opened an investigation into the incident.</t>
  </si>
  <si>
    <t>A Bangladeshi man was stopped in the street, subjected to racist insults, beaten unconscious and robbed by a group posing as police. The victim sustained injuries and was hospitalized.</t>
  </si>
  <si>
    <t>An Ivorian man was subjected to racist insults, robbed and beaten by a group. An investigation was opened into the incident.</t>
  </si>
  <si>
    <t>Asylum seekers living in a designated housing facility were threatened when stones were thrown at the windows and the entrance was set on fire.</t>
  </si>
  <si>
    <t>A Moroccan man was subjected to racist insults and blackmailed by perpetrators, including a self-proclaimed neo-Nazi. The perpetrators were arrested.</t>
  </si>
  <si>
    <t>A Senegalese man was beaten by a tourist at the beach, resulting in facial injuries. The perpetrator was questioned by police.</t>
  </si>
  <si>
    <t>A Nigerian man was shot at while walking in the street. The victim sustained an arm injury. An investigation was opened into the incident.</t>
  </si>
  <si>
    <t>Two North African men were subjected to a brutal physical assault. The victims sustained injuries and were hospitalized.</t>
  </si>
  <si>
    <t>An Italian woman of Moroccan descent was subjected to racist insults, threats and physically assaulted. The perpetrator was arrested and prosecuted.</t>
  </si>
  <si>
    <t>An Indian man was shot at from a car while on a bike. The victim suffered abdominal injuries.</t>
  </si>
  <si>
    <t>An Albanian man was beaten while begging in the street. The police identified a suspect and confiscated three guns from his house.</t>
  </si>
  <si>
    <t>A Gambian man living in an asylum centre was subjected to racist insults and physically assaulted by a group while getting off a bus. The victim suffered injuries to his face and one finger and was hospitalized.</t>
  </si>
  <si>
    <t>A North African man was subjected to racist insults and physically assaulted at night.</t>
  </si>
  <si>
    <t>Two people of African descent were subjected to racist insults, threatened with a gun and had stones thrown at them from a balcony while leaving an Italian-Senegalese restaurant. The victims suffered leg injuries. Other people of African descent and the owners of the restaurant were subjected to similar acts earlier that day.</t>
  </si>
  <si>
    <t>An Ivorian man was beaten, resulting in injuries. The perpetrator was sued for assault.</t>
  </si>
  <si>
    <t>A migrant man was dragged out of a car and sprayed in the face with pepper spray while handcuffed by two police officers.</t>
  </si>
  <si>
    <t>A Muslim Italian man was subject to anti-Muslim insults, beaten and spat at in the street. The victim sustained head, arm and leg injuries. An investigation was opened into the incident.</t>
  </si>
  <si>
    <t>A Ghanaian man was subjected to racist insults, spat at and slapped by a police officer, who was warning the victim not to speak on the phone while driving. An investigation was opened into the incident.</t>
  </si>
  <si>
    <t>The square near a shop owned by the son of a Holocaust survivor was vandalized with swastika and anti-Semitic graffiti.</t>
  </si>
  <si>
    <t>A Nigerian man was subjected to racist insults and beaten by a group. The victim sustained injuries to the head and face and was hospitalized. An investigation was opened into the incident.</t>
  </si>
  <si>
    <t>A Holocaust remembrance monument was repeatedly vandalized and damaged in an area that used to be a Jewish cemetery. The most recent incident happened two days before International Holocaust Remembrance Day.</t>
  </si>
  <si>
    <t>A migrant boy was subjected to xenophobic insults and physically assaulted, including when hit in the face with a car door. The victim suffered injuries to his genitals and knee and was hospitalized. An investigation was opened into the incident.</t>
  </si>
  <si>
    <t>A stolperstein stone commemorating a Holocaust victim was stolen.</t>
  </si>
  <si>
    <t>The wall near a local health unit had a poster denying the Holocaust.</t>
  </si>
  <si>
    <t>The wall near a church, a café and a newsstand were vandalized with swastika and anti-Semitic graffiti.</t>
  </si>
  <si>
    <t>A Jewish man was repeatedly insulted, most recently on Holocaust Remembrance Day, in a café.</t>
  </si>
  <si>
    <t>A house was vandalized with anti-Semitic graffiti.</t>
  </si>
  <si>
    <t>A group of people wearing symbols of the Jewish Infantry Brigade Group on Italia's Liberation Day was subjected to anti-Semitic insults and threats by a group.</t>
  </si>
  <si>
    <t>A Jewish man and his wife were subjected to anti-Semitic insults and threats both in person and via social media.</t>
  </si>
  <si>
    <t>A Beninese man was subjected to racist insults and beaten by a group in the street. The victim suffered injuries.</t>
  </si>
  <si>
    <t>A hairdresser's shop was vandalized with anti-Semitic graffiti and a nearby car was set on fire. The police opened an investigation into the incident.</t>
  </si>
  <si>
    <t>A column was vandalized with anti-Semitic graffiti.</t>
  </si>
  <si>
    <t>A foreign woman was subjected to racist insults, filmed and physically assaulted on a bus. The victim was hospitalized.</t>
  </si>
  <si>
    <t>A Dominican boy was subjected to racist insults, threatened with a belt and a knife and stabbed in the elbow by a group of ten. The victim was hospitalized.</t>
  </si>
  <si>
    <t>A young Roma woman was subjected to racist insults and death threats and chased by a group in the metro.</t>
  </si>
  <si>
    <t>A Nigerian woman was pepper-sprayed in the face and thrown out of a car after being asked for sexual intercourse. The victim required medical treatment. Another Nigerian woman was targeted in a similar incident and was hospitalized. An investigation was opened into both incidents.</t>
  </si>
  <si>
    <t>A male Gambian asylum seeker was physically assaulted in a park. The victim suffered facial injuries, lost two teeth and required medical treatment.</t>
  </si>
  <si>
    <t>A Nigerian man and two Ivorian men were subjected to racist insults and physically assaulted by a group at night. All the victims sustained injuries and were hospitalized. An investigation was opened into the incident.</t>
  </si>
  <si>
    <t>An Italian man was physically assaulted on a bus after defending a man of African descent who had been subjected to racist insults.</t>
  </si>
  <si>
    <t>A wall was vandalized with anti-Semitic graffiti.</t>
  </si>
  <si>
    <t>A female Polish bartender was subjected to racist insults and beaten by a group after reminding a customer that smoking was not allowed inside. The victim was hospitalized for several days. Three suspects were arrested.</t>
  </si>
  <si>
    <t>A Moroccan boy was beaten with baseball bats by a group. The victim was injured and hospitalized.</t>
  </si>
  <si>
    <t>A migrant man was subjected to racist insults and beaten by a group of five people at night. The attack occurred in the street where the victim usually begs or sells lighters. The victim suffered head injuries.</t>
  </si>
  <si>
    <t>A Pakistani man was shot at from a car while walking on the street with his friends. The victim sustained elbow injuries. The police identified and arrested the perpetrators.</t>
  </si>
  <si>
    <t>A male bar owner of African descent and his colleague were subjected to xenophobic insults and threatened with a knife.</t>
  </si>
  <si>
    <t>A woman of North African origin was subjected to racist insults and physically assaulted at a parking lot in the evening.</t>
  </si>
  <si>
    <t>A Senegalese man was beaten with bottles by a group of 20 people, including his landlord, who forced their way into his apartment. The police intervened and stopped the attack. The victim sustained injuries and was hospitalized.</t>
  </si>
  <si>
    <t>A male Indian student was insulted, thrown off his bike and beaten outside his home in the evening.</t>
  </si>
  <si>
    <t>An Italian man of Chinese descent was insulted and beaten unconscious by a group. The victim was hospitalized and an investigation was opened into the incident.</t>
  </si>
  <si>
    <t>A Senegalese man was subjected to racist insults and beaten while walking to work at night. The victim required medical treatment.</t>
  </si>
  <si>
    <t>A Senegalese man and a Ghanaian man were beaten with baseball bats by a group due to the colour of their skin. The victims were hospitalized.</t>
  </si>
  <si>
    <t>Several migrants were subjected to at least seven physical assaults by a group over a period of eight months. The suspects were arrested, and weapons and racist materials were found in their homes.</t>
  </si>
  <si>
    <t>An Indian man was subjected to racist insults and beaten unconscious by members of a hate group on a train. A woman who intervened was hit in the face. The incident was recorded and posted on a xenophobic social media group. The perpetrators were arrested.</t>
  </si>
  <si>
    <t>A male Ivorian human right activist and cultural mediator was subjected to xenophobic insults and beaten with sticks by a group. The victim sustained injuries.</t>
  </si>
  <si>
    <t>A foreign male anti-Fascist activist was threatened by a group affiliated with different hate groups who were patrolling the streets.</t>
  </si>
  <si>
    <t>A Nigerian man was put in a cardboard box and beaten by a group in the street. The victim sustained serious injuries to the spine. A suspect was arrested and faced criminal proceedings.</t>
  </si>
  <si>
    <t>A Guinean man was beaten by a group due to the colour of his skin when walking home in the afternoon.</t>
  </si>
  <si>
    <t>Two Italian boys of Congolese descent were subjected to racist insults and beaten by a group. The victims suffered head and facial injuries and one lost consciousness. Both victims were hospitalized.</t>
  </si>
  <si>
    <t>A male LGBTI activist was subjected to homophobic and anti-disability insults and physically assaulted in the street. The victim was hospitalized.</t>
  </si>
  <si>
    <t>A gay man wearing a pink jacket was subjected to homophobic insults and physically assaulted by a group.</t>
  </si>
  <si>
    <t>A male Bangladeshi flower seller was beaten and chased by a group. A male witness tried to intervene and was threatened by the perpetrators. The victim was hospitalized. The perpetrators were arrested.</t>
  </si>
  <si>
    <t>A property hosting asylum seekers was vandalized when a pig's head was placed on the fence during the month of Ramadan.</t>
  </si>
  <si>
    <t>A shop managed by Egyptians was vandalized with anti-Muslim graffiti.</t>
  </si>
  <si>
    <t>A male Senegalese street vendor, a well-known member of the local mosque, was shot.</t>
  </si>
  <si>
    <t>A gay Italian teenage boy of Romanian origin was repeatedly subjected to insults and physical assaults by family members.</t>
  </si>
  <si>
    <t>A lesbian teenage girl was repeatedly subjected to insults and physical assaults by family members due to her sexual orientation.</t>
  </si>
  <si>
    <t>A lesbian Peruvian couple was repeatedly subjected to homophobic insults, threats and physical assaults in their neighbourhood.</t>
  </si>
  <si>
    <t>A gay Syrian asylum seeker was repeatedly subjected to homophobic insults, threats and physical assaults at home.</t>
  </si>
  <si>
    <t>A gay Ecuadorian man was sexually assaulted at work.</t>
  </si>
  <si>
    <t>A boy of Egyptian origin was subjected to racist insults and beaten by a group of players after refereeing a football match.</t>
  </si>
  <si>
    <t>A Senegalese man was subjected to racist and xenophobic insults and beaten with a glass by a group. The victim sustained injuries and was hospitalized. Five suspects were identified and charged.</t>
  </si>
  <si>
    <t>A woman of African descent and her one-year-old daughter were subjected to racist insults, physically assaulted and spat at on a tram. The woman was also sexually assaulted by the same perpetrator.</t>
  </si>
  <si>
    <t>Association 21 July, Lunaria</t>
  </si>
  <si>
    <t>A Roma family of seven, including four children, was targeted in a bombing attack when two Molotov cocktails were thrown into their trailer. An investigation was opened into the incident.</t>
  </si>
  <si>
    <t>A housing unit designated to host refugees was set on fire. Anti-refugee protests were held in the months prior to the incident.</t>
  </si>
  <si>
    <t>A housing unit designated to host asylum seekers was set on fire. The owner of the building had previously received threats and reported the incident.</t>
  </si>
  <si>
    <t>An Ivorian man was subjected to racist insults and physically assaulted by a group. A man who tried to intervene was also beaten by the perpetrators.</t>
  </si>
  <si>
    <t>A stone commemorating a Holocaust victim was vandalized.</t>
  </si>
  <si>
    <t>A public exhibition commemorating Holocaust victims was vandalized.</t>
  </si>
  <si>
    <t>A Roma family of eight, including three children, was targeted in a bombing attack when a Molotov cocktail was thrown into their trailer. An investigation was opened into the incident.</t>
  </si>
  <si>
    <t>Sixty-five Sinti people were threatened when their houses were targeted with explosives at night. The houses were damaged and four cars were destroyed.</t>
  </si>
  <si>
    <t>A trailer owned by a Roma person was set on fire at a Roma settlement. An investigation was opened into the incident.</t>
  </si>
  <si>
    <t>Twenty migrants were threatened when their housing facility was shot at and damaged at night.</t>
  </si>
  <si>
    <t>Twenty residents of a Roma settlement were targeted with two Molotov cocktails in a bombing attack. An investigation was opened into the incident.</t>
  </si>
  <si>
    <t>OSCE Office for Democratic Institution and Human Rights</t>
  </si>
  <si>
    <t>The classrooms and furniture of a school that assists foreigners were vandalized, including with homophobic and racist graffiti.</t>
  </si>
  <si>
    <t>Residents of a Roma settlement were threatened with violence, expulsion and the demolition of their homes by protesters who attempted to forcibly enter the settlement.</t>
  </si>
  <si>
    <t>The headquarters of an organization that assists migrants and refugees was damaged when masked perpetrators threw stones and bricks against the glass door.</t>
  </si>
  <si>
    <t>A mosque was set on fire. An investigation was opened into the incident.</t>
  </si>
  <si>
    <t>A house designated to host migrants was set on fire and damaged.</t>
  </si>
  <si>
    <t>A poster announcing the concert of a violinist of African descent was vandalized when the musician's face was cut out.</t>
  </si>
  <si>
    <t>A poster promoting a sports event was vandalized when the photo of a black athlete was cut out. Similar incidents had occurred in previous years.</t>
  </si>
  <si>
    <t>An information panel at a church was knocked down. The church had previously been targeted in similar attacks.</t>
  </si>
  <si>
    <t>A chapel, two religious statues and a cross were vandalized.</t>
  </si>
  <si>
    <t>A church was vandalized when holy water was poured on the ground, the altar cloth and a liturgical object were displaced and excrement was left under the altar table. An investigation was opened into the incident.</t>
  </si>
  <si>
    <t>Thirty-nine inhabitants of a housing unit for asylum seekers were threatened when explosives were detonated at the entrance to the facility. The unit was also vandalized with a racist poster containing a swastika and racist slogans targeting the residents.</t>
  </si>
  <si>
    <t>A building designated to host asylum seekers was targeted in an arson attack. An investigation was opened into the incident.</t>
  </si>
  <si>
    <t>A Roma girl was shot in the back with an air gun. The perpetrators shouted the name of a politician known for his anti-Roma and anti-migrant opinions.</t>
  </si>
  <si>
    <t>Two Malian men were repeatedly shot with an air gun fired from a passing car. The perpetrators shouted the name of a politician known for his anti-migrant opinions.</t>
  </si>
  <si>
    <t>A information poster about migration in the Mediterranean Sea was vandalized with racist graffiti.</t>
  </si>
  <si>
    <t>Residents of a Roma settlement were targeted with a paper bomb in a bombing attack. An investigation was opened into the incident.</t>
  </si>
  <si>
    <t>Seven members of a Roma family, including four children, were targeted in a bomb attack while asleep in their camper van.</t>
  </si>
  <si>
    <t>Several participants in an anti-racist protest, including a women with a baby, were threatened, chased and some of them subjected to a brutal physical assault by a hate group. At least three victims sustained injuries.</t>
  </si>
  <si>
    <t>A male activist and migrant was threatened and physically assaulted with the use of a bar by a group. The victim sustained injuries.</t>
  </si>
  <si>
    <t>The residents of a facility for asylum seekers were subjected to racist insults, threatened and had objects thrown at them. Three suspects were arrested.</t>
  </si>
  <si>
    <t>A Roma man was insulted and physically assaulted by a group on a tram. The victim sustained injuries and his belongings were damaged. An investigation was opened into the incident.</t>
  </si>
  <si>
    <t>A 13-month-old Roma girl was shot at with a compressed air gun, resulting in serious injuries. An investigation was opened into the incident and a suspect identified.</t>
  </si>
  <si>
    <t>A church was broken into and two religious statues were seriously vandalized. The church had previously been targeted in similar incidents.</t>
  </si>
  <si>
    <t>A nativity scene was vandalized in a Catholic church when the arms of the Jesus figurine were broken off.</t>
  </si>
  <si>
    <t>A nativity scene in a Catholic church was vandalized.</t>
  </si>
  <si>
    <t>The walls and gates of a Catholic church were vandalized with satanic graffiti.</t>
  </si>
  <si>
    <t>A Catholic church was vandalized when a crucifix and two candelabra were removed from the altar and paintings were damaged. An anti-Christian note was also found at the scene.</t>
  </si>
  <si>
    <t>A Catholic church was set on fire.</t>
  </si>
  <si>
    <t>The windows of a Catholic church were damaged when stones were thrown at them.</t>
  </si>
  <si>
    <t>Boxes containing consecrated hosts were stolen from two Catholic churches.</t>
  </si>
  <si>
    <t>A statue of Jesus was stolen from the altar of a Catholic church.</t>
  </si>
  <si>
    <t>A box containing consecrated hosts and money from the collection box were stolen from a Catholic church.</t>
  </si>
  <si>
    <t>A box containing consecrated hosts was stolen from a Catholic church.</t>
  </si>
  <si>
    <t>A crucifix and a religious statue were stolen from a Catholic church.</t>
  </si>
  <si>
    <t>A tarbernacle was forcibly opened and a chalice with consecrated hosts was stolen from a Catholic church.</t>
  </si>
  <si>
    <t>A church was subjected to an arson attack when its doors were intentionally set on fire. An investigation into the incident was opened.</t>
  </si>
  <si>
    <t>A tomb at a Catholic cemetery was desecrated when the coffin was dug up and the remains scattered.</t>
  </si>
  <si>
    <t>Two tombs at a Catholic cemetery were desecrated when the remains were removed and satanic graffiti was sprayed at the site.</t>
  </si>
  <si>
    <t>A tomb was opened at a Catholic cemetery and the remains were tampered with.</t>
  </si>
  <si>
    <t>Several tombs were damaged at a Catholic cemetery.</t>
  </si>
  <si>
    <t>A male LGBTI activist was subjected to homophobic insults and physically assaulted by a group. The victim was injured and an investigation was opened into the incident.</t>
  </si>
  <si>
    <t>A female LGBTI lawyer and activist was subjected to death threats via social media.</t>
  </si>
  <si>
    <t>The gate outside a church which holds regularly holds prayers against homophobia was vandalized with a homophobic banner by a hate group.</t>
  </si>
  <si>
    <t>A Roma woman was beaten, pulled by her hair and repeatedly thrown against the side of a metro train. An investigation was opened into the incident.</t>
  </si>
  <si>
    <t>A school was vandalized with homophobic, racist and anti-Muslim graffiti.</t>
  </si>
  <si>
    <t>A gay man had petrol thrown in his face and his house was vandalized with homophobic and swastika graffiti. The victim was treated in the hospital and the police opened an investigation into the incident.</t>
  </si>
  <si>
    <t>A statue of the Virgin Mary at a church was decapitated.</t>
  </si>
  <si>
    <t>The doors of a church were vandalized with red paint.</t>
  </si>
  <si>
    <t>A statue of Saint Anthony was vandalized in a church while a prayer was taking place. An investigation was opened into the incident.</t>
  </si>
  <si>
    <t>A Christian sports centre was targeted in an arson attack and its walls were vandalized with insulting graffiti.</t>
  </si>
  <si>
    <t>A church was vandalized with graffiti. The church had previously been targeted in similar attacks.</t>
  </si>
  <si>
    <t>An abandoned church was vandalized with anti-Christian graffiti.</t>
  </si>
  <si>
    <t>A bas-relief of the Virgin Mary on a wall of a chapel was vandalized with graffiti.</t>
  </si>
  <si>
    <t>Two Malian men were shot at with a rifle. One victim was killed and the other was injured. The perpetrator was arrested and sentenced.</t>
  </si>
  <si>
    <t>An Ecuadorian man was shot dead by a police officer. The perpetrator was charged with manslaughter and excessive use of force.</t>
  </si>
  <si>
    <t>The doors of a church were targeted in an arson attack. The church had previously been targeted in similar attacks.</t>
  </si>
  <si>
    <t>A Moroccan man was chased, pushed off the road, attacked and killed. Two suspects were charged with murder.</t>
  </si>
  <si>
    <t>A Cameroonian man was subjected to racist insults and physically assaulted by a group.</t>
  </si>
  <si>
    <t>A Moroccan boy was subjected to racist insults and physically assaulted by a group. The victim suffered facial injuries and was hospitalized.</t>
  </si>
  <si>
    <t>Two Egyptian boys were subjected to racist insults, threatened and physically assaulted with a gun by a group. An investigation was opened into the incident and one suspect was arrested.</t>
  </si>
  <si>
    <t>A Gambian man was shot at. The victim sustained injuries and required hospitalization. The perpetrator was sentenced.</t>
  </si>
  <si>
    <t>A Moroccan man was physically assaulted with a baseball bat. The victim suffered jaw injuries and was hospitalized.</t>
  </si>
  <si>
    <t>Six people of African descent, one female and five male, were shot at with a gun in the street, resulting in injuries. A suspect was arrested.</t>
  </si>
  <si>
    <t>An Italian-Moroccan man and his four friends were subjected to racist insults and physically assaulted in front of a club by a hate group of 20 people. The victims sustained injuries. An investigation was opened into the incident.</t>
  </si>
  <si>
    <t>The storage facilities of a church designated to a charity project in the Democratic Republic of Congo were targeted in an arson attack causing damage to the building.</t>
  </si>
  <si>
    <t>The face of the Virgin Mary on a seventeenth-century painting in a church was vandalized with black paint and anti-Christian inscriptions.</t>
  </si>
  <si>
    <t>A Romanian man was threatened with a gun, physically assaulted, abducted, hung from a beam and beaten with a stick by his employer over the course of two days. The victim suffered serious injuries and was hospitalized. The perpetrator, who had committed similar acts in the past, was arrested and charged.</t>
  </si>
  <si>
    <t>A Mexican man was hit by a motorcycle while walking on a pedestrian crossing. After indicating that he would call the police, the victim was subjected to racist insults by the driver of the motorcycle.</t>
  </si>
  <si>
    <t>An Italian boy of African descent was physically assaulted while playing football in a park. The victim suffered chest injuries and was hospitalized.</t>
  </si>
  <si>
    <t>A Gambian man had tiles thrown at him by a group. The victim suffered head injuries and required treatment. Two of the perpetrators were reported to the police.</t>
  </si>
  <si>
    <t>The entrances to a hotel and a centre for asylum seekers were vandalized with red paint and a poster containing racist and anti-Muslim messages.</t>
  </si>
  <si>
    <t>Two Senegalese men were subjected to racist insults and physically assaulted during an argument over a parking place. One victim was hit in the back with a wire cutter. The victims were treated by paramedics. The suspects were arrested.</t>
  </si>
  <si>
    <t>The entrance to a church was set on fire with the use of gasoline. A suspect was arrested and an investigation was opened into the incident.</t>
  </si>
  <si>
    <t>A church serving a community of African descent was targeted in an arson attack.</t>
  </si>
  <si>
    <t>Six migrants of African descent were shot at and injured. The perpetrator was arrested.</t>
  </si>
  <si>
    <t>Lunaria, SETA, UNHCR</t>
  </si>
  <si>
    <t>A male Senegalese street vendor was shot dead in the city centre. The perpetrator was arrested.</t>
  </si>
  <si>
    <t>A centre housing asylum seekers was attacked with a Molotov cocktail at night.</t>
  </si>
  <si>
    <t>A Pakistani man was physically assaulted by a group in the street. The victim suffered chest injuries and was hospitalized.</t>
  </si>
  <si>
    <t>Two male Chinese students were subjected to racist insults and a brutal physical assault by a group in the street. The victims suffered facial injures and were hospitalized. An investigation was opened into the incident.</t>
  </si>
  <si>
    <t>Lunaria, UNHCR</t>
  </si>
  <si>
    <t>Two Malian men and one guest at a refugee centre were subjected to xenophobic insults and shot at by a group in a car at night. One victim suffered throat injuries. An investigation was opened into the incident.</t>
  </si>
  <si>
    <t>An Ivorian man was shot at with an air gun, sustaining injuries.</t>
  </si>
  <si>
    <t>A Sri Lankan man was subjected to insults, death threats and a brutal physical assault by his superiors at work, forcing him to resign. The victim suffered several injuries and was hospitalized.</t>
  </si>
  <si>
    <t>An Italian boy of African descent was insulted and physically assaulted by a group at the entrance to his house. The perpetrators were arrested and sentenced.</t>
  </si>
  <si>
    <t>Two Nigerian men were shot at with an air gun, resulting in injuries. An investigation was opened into the incident.</t>
  </si>
  <si>
    <t>A centre for LGBTI refugees and migrants was vandalized with xenophobic, homophobic and Nazi graffiti.</t>
  </si>
  <si>
    <t>Three Dominican men were physically assaulted by a group in the street. One victim suffered facial injuries and was hospitalized.</t>
  </si>
  <si>
    <t>An asylum seeker was physically assaulted when a glass was thrown at him, resulting in injuries. Several other asylum seekers were subjected to threats. The housing facility hosting the victims was later targeted in an arson attack by the same perpetrator. A suspect was arrested and charged with racially motivated offences.</t>
  </si>
  <si>
    <t>An employee of a Pakistani store was shot at five times by perpetrators riding a scooter at night. An investigation was opened into the incident.</t>
  </si>
  <si>
    <t>An Italian girl of Filipino origin was subjected to racist insults and physically assaulted by a group when on her way home from school. An investigation was opened into the incident.</t>
  </si>
  <si>
    <t>The window of an African shop was damaged and vandalized with graffiti.</t>
  </si>
  <si>
    <t>A Somalian man was hit by a car outside an asylum centre. The victim sustained injuries and was hospitalized. Two migrants had been subjected to a similar assault in the same place two months earlier.</t>
  </si>
  <si>
    <t>A Bangladeshi man was subjected to racist insults and physically assaulted in his neighbourhood by a group at night. The victim suffered serious facial and eye injuries.</t>
  </si>
  <si>
    <t>An Italian man of African descent and his girlfriend were subjected to racist insults and physically assaulted by a group in the street. The female victim suffered foot injuries.</t>
  </si>
  <si>
    <t>A man of African descent was subjected to racist insults and physically assaulted by a group in the street. The victim was hospitalized.</t>
  </si>
  <si>
    <t>The houses of Roma people and migrants were repeatedly attacked with stones, fruits, vegetables and firecrackers by a group. An investigation involving 13 suspects was opened into the incidents.</t>
  </si>
  <si>
    <t>An Italian man of Moroccan descent was subjected to racist insults and physically assaulted by a group while walking home with his young daughter. A male neighbour tried to intervene and was also physically assaulted. Both men suffered injuries. The perpetrators were identified and arrested.</t>
  </si>
  <si>
    <t>A male migrant was subjected to xenophobic insults and had a brick thrown at him while selling items on the beach.</t>
  </si>
  <si>
    <t>A male Pakistani owner of a kebab restaurant was insulted, threatened and beaten by a group. The victim sustained serious injuries and was hospitalized. An investigation was opened into the incident.</t>
  </si>
  <si>
    <t>A Bangladeshi man was subjected to insults, an attempted robbery and physically assaulted by a group while he was walking with another Bangladeshi man. The victim suffered facial injuries. The perpetrator was arrested at the scene.</t>
  </si>
  <si>
    <t>A Ghanaian Baptist church was burglarized, valuable equipment was stolen and the premises set on fire.</t>
  </si>
  <si>
    <t>A Nigerian man was physically assaulted by two men armed with knives who broke into an asylum centre at night. The victim suffered injures and was hospitalized. An investigation was opened into the incident.</t>
  </si>
  <si>
    <t>An Algerian man was stabbed with a knife by a group in the street. The perpetrators were arrested and sentenced.</t>
  </si>
  <si>
    <t>A centre for asylum seekers was attacked with two Molotov cocktails. The building had previously been targeted with eggs and fruits. An investigation was opened into the incident.</t>
  </si>
  <si>
    <t>A Nigerian man was chased and beaten with a metal rod. Both the victim and the perpetrator were arrested.</t>
  </si>
  <si>
    <t>Thirteen asylum seekers were threatened when their accommodation was targeted with an explosive by a group. The entrance to the building was damaged. Five suspects were arrested, including in connection to an earlier attack on the same building.</t>
  </si>
  <si>
    <t>A Bangladeshi man was subjected to racist insults and a brutal physical assault, including with a stick, by a group of seven. The victim suffered serious facial injuries. The perpetrators were arrested and prosecuted.</t>
  </si>
  <si>
    <t>A foreign man was physically assaulted when slapped, punched and beaten with a mobile phone in the street. The victim sustained injuries and was hospitalized.</t>
  </si>
  <si>
    <t>A reception facility for migrants was targeted with Molotov cocktails in an arson attack and damaged.</t>
  </si>
  <si>
    <t>Several Indian families, including children, were subjected to racist insults and spat at by a group while sitting in a park. One male victim was beaten with brass knuckles, sustained serious facial injuries and was hospitalized.</t>
  </si>
  <si>
    <t>An Italian man of Dominican descent was physically assaulted by a group while riding a scooter at night. The victim suffered several injuries.</t>
  </si>
  <si>
    <t>A Malian man was shot at with a gun from a car while walking home at night. The victim suffered serious abdominal injuries and was hospitalized.</t>
  </si>
  <si>
    <t>A well-known member of a local Jewish community was repeatedly subjected to threatening anti-Semitic insults.</t>
  </si>
  <si>
    <t>A foreign man was physically assaulted by a group, resulting in injuries. An investigation was opened into the incident.</t>
  </si>
  <si>
    <t>Twenty stones commemorating Holocaust victims were removed. An investigation was opened into the incident.</t>
  </si>
  <si>
    <t>A Bangladeshi man was subjected to a brutal physical assault by a group. The victim lost consciousness, suffered several injuries and was hospitalized.</t>
  </si>
  <si>
    <t>Two men visibly identifiable as Jewish were subjected to anti-Semitic insults and threatening gestures by a group.</t>
  </si>
  <si>
    <t>A Ghanian man was assaulted in his house by three police officers and held at a police station without reason over night. The three perpetrators were arrested and charged with planting false evidence on the victim in order to get promoted.</t>
  </si>
  <si>
    <t>Two Romanian women working in a bar were subjected to racist insults and sexually assaulted by a group of regular customers. The perpetrators also vandalized the bar.</t>
  </si>
  <si>
    <t>A boy of African descent was subjected to racist insults, physically assaulted and spat at on a bus.</t>
  </si>
  <si>
    <t>An Italian girl of African descent was repeatedly subjected to xenophobic and racist insults and threats at school.</t>
  </si>
  <si>
    <t>A Nigerian woman was subjected to xenophobic insults and physically assaulted when waiting to use an ATM. The victim sustained injuries and was hospitalized.</t>
  </si>
  <si>
    <t>A group of people were subjected to racist and sexist insults and threatened by a group outside a centre for asylum seekers. The building had previously been vandalized by swastika graffiti.</t>
  </si>
  <si>
    <t>A boy of Senegalese origin was physically assaulted in a lift.</t>
  </si>
  <si>
    <t>A Moroccan Muslim woman wearing a headscarf was pushed and subjected to anti-Muslim insults in the metro.</t>
  </si>
  <si>
    <t>A church wall was vandalized with graffiti, including Islamic inscriptions.</t>
  </si>
  <si>
    <t>A male migrant was subjected to racist insults and threats. Police officers present at the scene did not intervene.</t>
  </si>
  <si>
    <t>A wall was vandalized with an anti-Semitic graffiti.</t>
  </si>
  <si>
    <t>A man was threatened and pushed by a group due to the colour of his skin. A woman who tried to intervene was also threatened.</t>
  </si>
  <si>
    <t>A Gabonese man was subjected to racist insults and physically assaulted by perpetrators with a dog while sitting in a park in the evening. One suspect was arrested.</t>
  </si>
  <si>
    <t>A pig's head was placed on the gate of a building housing asylum seekers on a Muslim holiday. An investigation was opened into the incident.</t>
  </si>
  <si>
    <t>A confessional in a cathedral was set on fire. One suspect with a history of committing similar incidents was arrested.</t>
  </si>
  <si>
    <t>A Gambian man was physically assaulted when tomatoes were thrown at him in the street.</t>
  </si>
  <si>
    <t>A church was vandalized with anti-Christian graffiti and set on fire.</t>
  </si>
  <si>
    <t>A church was repeatedly vandalized, furniture was damaged and the walls were smeared with paint.</t>
  </si>
  <si>
    <t>A church was burglarized, a tabernacle was desecrated and the hosts were stolen. This was the third burglary of a church in the region in five months.</t>
  </si>
  <si>
    <t>The glass door of a church was smashed for the fourth time in several months. An adjacent convent was also repeatedly vandalized.</t>
  </si>
  <si>
    <t>A church was targeted in an arson attack and desecrated when excrement was left in the confessional.</t>
  </si>
  <si>
    <t>A church was vandalized and set on fire at night.</t>
  </si>
  <si>
    <t>A Jewish community institution received a letter containing anti-Semitic threats.</t>
  </si>
  <si>
    <t>A man of African descent was subjected to threats and an attempted physical assault when he was almost run over by a car while crossing the street.</t>
  </si>
  <si>
    <t>An Italian man of African descent was subjected to xenophobic and racist insults and threats, as well an attempted physical assault when he was almost run over by a car while crossing the street.</t>
  </si>
  <si>
    <t>A man of African descent was subjected to racist insults and death threats in the street.</t>
  </si>
  <si>
    <t>A male migrant was subjected to racist and anti-Muslim insults and death threats by his employer after requesting sick leave.</t>
  </si>
  <si>
    <t>A wall across from two schools was vandalized with anti-Semitic graffiti.</t>
  </si>
  <si>
    <t>An Italian Muslim woman wearing a headscarf was subjected to xenophobic insults and death threats by a perpetrator with a dog in the metro.</t>
  </si>
  <si>
    <t>A man of African descent was subjected to racist insults and death threats by a perpetrator armed with a gun in the street.</t>
  </si>
  <si>
    <t>A male migrant was threatened with a gun at a train station.</t>
  </si>
  <si>
    <t>Notebooks in the foyer of a theatre were vandalized with anti-Semitic inscriptions.</t>
  </si>
  <si>
    <t>Children were subjected to xenophobic insults and threatened with a knife by two perpetrators while taking part in two public performances at a multicultural centre.</t>
  </si>
  <si>
    <t>A male migrant was threatened with a gun in the street. The perpetrator was arrested and more weapons were found in his apartment.</t>
  </si>
  <si>
    <t>An Ethiopian man was repeatedly subjected to racist insults and death threats and physically assaulted.</t>
  </si>
  <si>
    <t>A man of African descent was subjected to racist insults and pushed by a group. Three suspects were identified.</t>
  </si>
  <si>
    <t>The guest book at an exhibition related to the passing of anti-Semitic laws in Italia was vandalized with anti-Semitic inscriptions.</t>
  </si>
  <si>
    <t>A playground was vandalized with anti-Semitic graffiti.</t>
  </si>
  <si>
    <t>An Egyptian man was subjected to racist insults and physically assaulted. The police arrived at the scene and identified the suspect.</t>
  </si>
  <si>
    <t>An Italian-Ivorian boy was subjected to racist insults, chased, physically assaulted and humiliated when sprayed with white foam by a group.</t>
  </si>
  <si>
    <t>A man of African descent, a supermarket employee, was subjected to racist insults and physically assaulted when beer cans were thrown at him.</t>
  </si>
  <si>
    <t>A female student was subjected to racist insults and physically assaulted at school. The victim sustained injuries and underwent medical treatment.</t>
  </si>
  <si>
    <t>A Nigerian woman was shot in the foot by a perpetrator on a scooter.</t>
  </si>
  <si>
    <t>An Ivorian man was shot at while cycling by perpetrators in a car. The victim suffered abdominal injuries and was hospitalized. An investigation was opened into the incident.</t>
  </si>
  <si>
    <t>A local Jewish community was threatened with the destruction of their synagogue via social media. The police opened an investigation into the incident.</t>
  </si>
  <si>
    <t>Twenty stolpersteine stones commemorating victims of the Holocaust were stolen. The police opened an investigation into the incident.</t>
  </si>
  <si>
    <t>A group of Muslims was subjected to anti-Muslim insults. One of the victims, a Moroccan man, was physically assaulted with an iron rod, resulting in foot injuries. A suspect was arrested.</t>
  </si>
  <si>
    <t>A Moroccan man was subjected to a brutal physical assault with an iron bat by perpetrators who broke into his house. The victim suffered a traumatic brain injury, a broken nose, a broken knee and injuries to the chest and abdomen. The perpetrators were arrested and sentenced.</t>
  </si>
  <si>
    <t>A Kingdom Hall was vandalized when stones were thrown at it.</t>
  </si>
  <si>
    <t>A Kingdom Hall was damaged when stones were thrown at the window.</t>
  </si>
  <si>
    <t>A Ghanaian man was subjected to racist insults and physically assaulted while helping a woman to carry her suitcase at the station. Police officers present at the time did not take action. The victim suffered several injures.</t>
  </si>
  <si>
    <t>Two Nigerian men were shot at with rubber bullets from an air gun fired from a car while waiting at the bus station.</t>
  </si>
  <si>
    <t>A 14-month-old Romanian Roma girl was shot in the back with an air gun while being carried by her mother. The girl sustained serious injuries and was hospitalized. The perpetrator was arrested and prosecuted.</t>
  </si>
  <si>
    <t>A Kingdom Hall was vandalized when the signpost, outdoor lighting and video surveillance equipment were damaged.</t>
  </si>
  <si>
    <t>A Kingdom Hall was vandalized when its sign was stained with paint. The perpetrator received a police caution.</t>
  </si>
  <si>
    <t>A Jehovah's Witness was physically assaulted in a hospital, resulting in neck and back injuries.</t>
  </si>
  <si>
    <t>A Jehovah's Witness was hit when a vehicle was rammed into members of the community near a Kingdom Hall. The perpetrator also broke a window of the Kingdom Hall during a religious meeting.</t>
  </si>
  <si>
    <t>An Italian man of Mauritian descent was subjected to racist insults and beaten by two men while sitting in a bar. The victim suffered facial and jaw injuries.</t>
  </si>
  <si>
    <t>An Egyptian man and a social worker were subjected to racist insults and physically assaulted in an asylum centre. Both victims sustained injuries.</t>
  </si>
  <si>
    <t>A Sinhalese man was subjected to racist insults and physically assaulted while speaking Sinhalese on the phone in public. The victim suffered injuries and was hospitalized.</t>
  </si>
  <si>
    <t>A Guinean man was shot at from a scooter while walking on a street at night. The victim suffered facial injuries.</t>
  </si>
  <si>
    <t>A Cape Verdean man was shot at while working on a suspended platform. The victim sustained injuries and was hospitalized.</t>
  </si>
  <si>
    <t>A Senegalese man was subjected to racist insults and physically assaulted by a group. The victim suffered facial injuries. One suspect was arrested.</t>
  </si>
  <si>
    <t>A Nigerian man was threatened with a knife and physically assaulted while begging in front of a shop.</t>
  </si>
  <si>
    <t>A Gambian man was subjected to racist insults and physically assaulted by a group.</t>
  </si>
  <si>
    <t>An Italian woman of Nigerian descent was physically assaulted when an egg was thrown at her from a car while she was walking home at night. She suffered an eye injury and required surgery. Three suspects were arrested.</t>
  </si>
  <si>
    <t>A Senegalese man was shot at by perpetrators on a scooter while talking to his friends in the street at night. The victim suffered leg injuries, was hospitalized and required surgery.</t>
  </si>
  <si>
    <t>A Gambian man was subjected to racist insults and shot at by perpetrators on bicycles while on his way to church.</t>
  </si>
  <si>
    <t>An Italian man of Moroccan descent was subjected to racist insults and physically assaulted at the entrance to his home. The victim sustained head and abdominal injuries and was hospitalized.</t>
  </si>
  <si>
    <t>A Nigerian homeless man was beaten by a group in the street. The victim suffered injuries to his nose and leg and was treated by paramedics.</t>
  </si>
  <si>
    <t>A North African man was hit by a car belonging to the owner of the company where he worked while protesting the non-payment of salaries. The victim sustained injuries.</t>
  </si>
  <si>
    <t>Six unaccompanied boys - five Gambian and one Ivorian - were subjected to racist insults, chased and beaten with sticks by a group of 15 people at the beach. Seven suspects were arrested a month after the incident.</t>
  </si>
  <si>
    <t>A Cameroonian man was shot at by a group while walking in the street. The victim sustained foot injuries. Three suspects were arrested.</t>
  </si>
  <si>
    <t>A Bangladeshi man was subjected to racist insults and beaten with a stick by a group. Another Bangladeshi man who tried to intervene was also beaten.</t>
  </si>
  <si>
    <t>A Dominican man was subjected to racist and xenophobic insults and beaten with a stick by a group. The suspects were charged with racially motivated physical violence.</t>
  </si>
  <si>
    <t>The house of a priest, known for his work against racism, was burgled and vandalized. An investigation was opened into the incident.</t>
  </si>
  <si>
    <t>A box containing consecrated hosts was stolen and the hosts were scattered in a Catholic church.</t>
  </si>
  <si>
    <t>A tabernacle was forcibly opened and two boxes containing consecrated hosts were stolen from a Catholic church.</t>
  </si>
  <si>
    <t>Consecrated hosts were stolen from a tabernacle in a Catholic church.</t>
  </si>
  <si>
    <t>Verona</t>
  </si>
  <si>
    <t>ILGA-Europe</t>
  </si>
  <si>
    <t>The annual meeting of the anti-LGBT World Congress of Families, supported by the government, was held in Verona on 30 March.</t>
  </si>
  <si>
    <t>Guidonia Montecelio</t>
  </si>
  <si>
    <t>Collebeato</t>
  </si>
  <si>
    <t>Lecce</t>
  </si>
  <si>
    <t>Rieti</t>
  </si>
  <si>
    <t>Lecco</t>
  </si>
  <si>
    <t>Formia</t>
  </si>
  <si>
    <t>Trentino</t>
  </si>
  <si>
    <t>Piacenza</t>
  </si>
  <si>
    <t>Albano Laziale</t>
  </si>
  <si>
    <t>Carpineto Romano</t>
  </si>
  <si>
    <t>ILGA-Europe, Arcigay</t>
  </si>
  <si>
    <t>Castelfranco</t>
  </si>
  <si>
    <t>Pomezia</t>
  </si>
  <si>
    <t>Giugliano de Campania</t>
  </si>
  <si>
    <t>Bolotona</t>
  </si>
  <si>
    <t>Foggia</t>
  </si>
  <si>
    <t>Caldogno</t>
  </si>
  <si>
    <t>Arma di Tagia</t>
  </si>
  <si>
    <t>Bari</t>
  </si>
  <si>
    <t xml:space="preserve">Villa Guardia </t>
  </si>
  <si>
    <t>Arezzo</t>
  </si>
  <si>
    <t>San Vitaliano</t>
  </si>
  <si>
    <t>Sciarborasca</t>
  </si>
  <si>
    <t>Perugia</t>
  </si>
  <si>
    <t>San Remo</t>
  </si>
  <si>
    <t>Mantua</t>
  </si>
  <si>
    <t>Avellino</t>
  </si>
  <si>
    <t>Pontedera</t>
  </si>
  <si>
    <t>Siena</t>
  </si>
  <si>
    <t>Calderara di Reno</t>
  </si>
  <si>
    <t>Montecatini Terme</t>
  </si>
  <si>
    <t>Peschiera del Garda</t>
  </si>
  <si>
    <t>Ancona</t>
  </si>
  <si>
    <t>Bagnolo en Piano</t>
  </si>
  <si>
    <t>Treviglio</t>
  </si>
  <si>
    <t>Tolentino</t>
  </si>
  <si>
    <t>Morrovalle</t>
  </si>
  <si>
    <t>Castelraimondo</t>
  </si>
  <si>
    <t>Acireale</t>
  </si>
  <si>
    <t>Novara</t>
  </si>
  <si>
    <t>Vaiano</t>
  </si>
  <si>
    <t>Borgaro Torinese</t>
  </si>
  <si>
    <t>Senigallia</t>
  </si>
  <si>
    <t>Savona</t>
  </si>
  <si>
    <t>Caorso</t>
  </si>
  <si>
    <t>Castellamare di Stabia</t>
  </si>
  <si>
    <t>Città di Castello</t>
  </si>
  <si>
    <t>Boltiere</t>
  </si>
  <si>
    <t>Lucca</t>
  </si>
  <si>
    <t>Orzinuovi</t>
  </si>
  <si>
    <t>Melzo</t>
  </si>
  <si>
    <t>Desio</t>
  </si>
  <si>
    <t>Giugliano</t>
  </si>
  <si>
    <t>Brescia</t>
  </si>
  <si>
    <t>Vicofaro</t>
  </si>
  <si>
    <t>Parma</t>
  </si>
  <si>
    <t>Trapani</t>
  </si>
  <si>
    <t>Benevento</t>
  </si>
  <si>
    <t>Ragusa</t>
  </si>
  <si>
    <t>Catanzaro</t>
  </si>
  <si>
    <t>Pesaro</t>
  </si>
  <si>
    <t>Cittiglio</t>
  </si>
  <si>
    <t>Livorno</t>
  </si>
  <si>
    <t>Agrate Brianza</t>
  </si>
  <si>
    <t>Carpinello</t>
  </si>
  <si>
    <t>Falconara Marittima</t>
  </si>
  <si>
    <t>Adria</t>
  </si>
  <si>
    <t>Sassari</t>
  </si>
  <si>
    <t>Pozzuoli</t>
  </si>
  <si>
    <t>Tramezzina</t>
  </si>
  <si>
    <t>Anzio</t>
  </si>
  <si>
    <t>Asís</t>
  </si>
  <si>
    <t>Sassuolo</t>
  </si>
  <si>
    <t>Trofarello</t>
  </si>
  <si>
    <t>Cosenza</t>
  </si>
  <si>
    <t>Palermo</t>
  </si>
  <si>
    <t>Cagliari</t>
  </si>
  <si>
    <t>Jesolo</t>
  </si>
  <si>
    <t>Ponte di Piave</t>
  </si>
  <si>
    <t>Gallarte</t>
  </si>
  <si>
    <t>Chioggia</t>
  </si>
  <si>
    <t>Rocca di Mezzo</t>
  </si>
  <si>
    <t>Varese</t>
  </si>
  <si>
    <t>Bibbiena</t>
  </si>
  <si>
    <t>Latina</t>
  </si>
  <si>
    <t>Borgo Vasugana</t>
  </si>
  <si>
    <t>Sulmona</t>
  </si>
  <si>
    <t>Palagiano</t>
  </si>
  <si>
    <t>Campligia</t>
  </si>
  <si>
    <t>Muggia</t>
  </si>
  <si>
    <t>Rivalta</t>
  </si>
  <si>
    <t>Aprilia</t>
  </si>
  <si>
    <t>Vazzola</t>
  </si>
  <si>
    <t>Fossò</t>
  </si>
  <si>
    <t>Paestum</t>
  </si>
  <si>
    <t>Tarento</t>
  </si>
  <si>
    <t>Rávena</t>
  </si>
  <si>
    <t>Pistoia</t>
  </si>
  <si>
    <t>Treviso</t>
  </si>
  <si>
    <t>Sondrio</t>
  </si>
  <si>
    <t>Giugliano in Campania</t>
  </si>
  <si>
    <t>Ascoli Piceno</t>
  </si>
  <si>
    <t>Ravanusa</t>
  </si>
  <si>
    <t>Bolzano</t>
  </si>
  <si>
    <t>Castel San Giorgio</t>
  </si>
  <si>
    <t>Bosa</t>
  </si>
  <si>
    <t>Sutera</t>
  </si>
  <si>
    <t>Ferrara</t>
  </si>
  <si>
    <t>Casssirate d'Adda</t>
  </si>
  <si>
    <t xml:space="preserve">Regio Emilia </t>
  </si>
  <si>
    <t>Minerbe</t>
  </si>
  <si>
    <t>Mugnano di Napoli</t>
  </si>
  <si>
    <t>Cremona</t>
  </si>
  <si>
    <t>Vallerano</t>
  </si>
  <si>
    <t>Rotecastello</t>
  </si>
  <si>
    <t>Borgo Mezzanone</t>
  </si>
  <si>
    <t>Canegrate</t>
  </si>
  <si>
    <t>Messina</t>
  </si>
  <si>
    <t>Cairo Montenotte</t>
  </si>
  <si>
    <t>Lamezia Terme</t>
  </si>
  <si>
    <t>Laconi</t>
  </si>
  <si>
    <t>Trieste</t>
  </si>
  <si>
    <t>Ponte San Pietro</t>
  </si>
  <si>
    <t>Carate Brianza</t>
  </si>
  <si>
    <t>Lumezzane</t>
  </si>
  <si>
    <t>Bollengo</t>
  </si>
  <si>
    <t>Prato</t>
  </si>
  <si>
    <t>Foligno</t>
  </si>
  <si>
    <t>Melegnano</t>
  </si>
  <si>
    <t>Frosinone</t>
  </si>
  <si>
    <t>Brindisi</t>
  </si>
  <si>
    <t>Diano Marina</t>
  </si>
  <si>
    <t>Marcianise</t>
  </si>
  <si>
    <t>Bellusco</t>
  </si>
  <si>
    <t>Cassino</t>
  </si>
  <si>
    <t>Gravina di Pugglia</t>
  </si>
  <si>
    <t>Eboli</t>
  </si>
  <si>
    <t>Viterbo</t>
  </si>
  <si>
    <t>Arzano</t>
  </si>
  <si>
    <t>Venaria Reale</t>
  </si>
  <si>
    <t>Avezzano</t>
  </si>
  <si>
    <t>Serino</t>
  </si>
  <si>
    <t>Padua</t>
  </si>
  <si>
    <t>Citadella</t>
  </si>
  <si>
    <t>Trepuzzi</t>
  </si>
  <si>
    <t>Pisa</t>
  </si>
  <si>
    <t>Pieve di Soligo</t>
  </si>
  <si>
    <t>Rovigo</t>
  </si>
  <si>
    <t>Mereto di Tomba</t>
  </si>
  <si>
    <t>Monfalcone</t>
  </si>
  <si>
    <t>Caserta</t>
  </si>
  <si>
    <t>Pontida</t>
  </si>
  <si>
    <t>Trento</t>
  </si>
  <si>
    <t>Fosdinovo</t>
  </si>
  <si>
    <t>Vicenza</t>
  </si>
  <si>
    <t>San Benedetto Po</t>
  </si>
  <si>
    <t>Valgiano</t>
  </si>
  <si>
    <t>Mosnigo</t>
  </si>
  <si>
    <t>Ossi</t>
  </si>
  <si>
    <t>Arbus</t>
  </si>
  <si>
    <t>Revine</t>
  </si>
  <si>
    <t>Vallelonga</t>
  </si>
  <si>
    <t>Scorrano</t>
  </si>
  <si>
    <t>Rezzato</t>
  </si>
  <si>
    <t>San Daniele del Friuli</t>
  </si>
  <si>
    <t>Monza</t>
  </si>
  <si>
    <t>Guastalla</t>
  </si>
  <si>
    <t>Calolziocorte</t>
  </si>
  <si>
    <t xml:space="preserve">Cesano Boscone </t>
  </si>
  <si>
    <t>Mondovì</t>
  </si>
  <si>
    <t>Dronero</t>
  </si>
  <si>
    <t>Sarravezza</t>
  </si>
  <si>
    <t>Mercato San Severino</t>
  </si>
  <si>
    <t>Carovigno</t>
  </si>
  <si>
    <t>Tegate</t>
  </si>
  <si>
    <t>Orbetello</t>
  </si>
  <si>
    <t>Como</t>
  </si>
  <si>
    <t>Romanengo</t>
  </si>
  <si>
    <t xml:space="preserve">Civitanova Marche </t>
  </si>
  <si>
    <t>Bagheria</t>
  </si>
  <si>
    <t>Olbia</t>
  </si>
  <si>
    <t>Marsala</t>
  </si>
  <si>
    <t>Tavullia</t>
  </si>
  <si>
    <t>Fabriano</t>
  </si>
  <si>
    <t>Ivrea</t>
  </si>
  <si>
    <t>Pedemonte</t>
  </si>
  <si>
    <t>Caprino Veronese</t>
  </si>
  <si>
    <t>Frascati</t>
  </si>
  <si>
    <t>Molfetta</t>
  </si>
  <si>
    <t>Reppublica</t>
  </si>
  <si>
    <t xml:space="preserve">Gay Center </t>
  </si>
  <si>
    <t>San Giuliano Terme</t>
  </si>
  <si>
    <t>Vernazza</t>
  </si>
  <si>
    <t>Cronacche di ordinario razismo</t>
  </si>
  <si>
    <t>Terracina</t>
  </si>
  <si>
    <t>Rozzano</t>
  </si>
  <si>
    <t xml:space="preserve">Agrigento </t>
  </si>
  <si>
    <t>Mondragone</t>
  </si>
  <si>
    <t>Lavino</t>
  </si>
  <si>
    <t>Segrate</t>
  </si>
  <si>
    <t>Spoleto</t>
  </si>
  <si>
    <t>Bergamo</t>
  </si>
  <si>
    <t>Rimini</t>
  </si>
  <si>
    <t>Rivoli</t>
  </si>
  <si>
    <t>FRA</t>
  </si>
  <si>
    <t>Pavia</t>
  </si>
  <si>
    <t>OIDAC, Observatory of Christianophobia</t>
  </si>
  <si>
    <t>Eight works of art were stolen from a Catholic church.</t>
  </si>
  <si>
    <t>A church was vandalized when a central altar stone was moved and a statue was broken.</t>
  </si>
  <si>
    <t>A religious statue was vandalized with used oil. Two perpetrators confessed to the incident.</t>
  </si>
  <si>
    <t>A Catholic church was vandalized over the course of one month.</t>
  </si>
  <si>
    <t>Observatory of Christianophobia</t>
  </si>
  <si>
    <t>A floating nativity scene placed in a municipal port was vandalized.</t>
  </si>
  <si>
    <t>A municipal nativity scene was vandalized.</t>
  </si>
  <si>
    <t>Worshippers at a mass were threatened by a perpetrator armed with shears.</t>
  </si>
  <si>
    <t>A  dozen graves were vandalized, flowerpots, vases, crucifixes were broken and one crucifix was planted upside down in a cemetery.</t>
  </si>
  <si>
    <t>A cemetery was vandalized when twenty crucifixes were removed from gravestones and thrown to the ground.</t>
  </si>
  <si>
    <t>A Catholic church was vandalized and a prayer book was partially burnt.</t>
  </si>
  <si>
    <t>A Catholic church was vandalized when its stained-glass windows were broken.</t>
  </si>
  <si>
    <t>A Catholic church was vandalized when its stained-glass window was broken and excrement were left inside.</t>
  </si>
  <si>
    <t>A cross was damaged. An investigation was opened into the incident.</t>
  </si>
  <si>
    <t>A Jehovah's Witness was pelted with stones by a group.</t>
  </si>
  <si>
    <t>A Jehovah's Witness was threatened at knifepoint.</t>
  </si>
  <si>
    <t>A Jehovah's Witness was physically assaulted and had his head hit against a table.</t>
  </si>
  <si>
    <t>A Catholic church was vandalized when pews, marble plaques and chandeliers were damaged.</t>
  </si>
  <si>
    <t>A Coptic Orthodox church was vandalized with graffiti and its door set on fire.</t>
  </si>
  <si>
    <t>A Catholic church was vandalized when three statues were destroyed and pews turned over.</t>
  </si>
  <si>
    <t>Rooms in a parish building were vandalized and the building door was set on fire.</t>
  </si>
  <si>
    <t>A cross was knocked down.</t>
  </si>
  <si>
    <t>A Catholic church was vandalized and religious objects were stolen.</t>
  </si>
  <si>
    <t>CCIF</t>
  </si>
  <si>
    <t>A communal cemetery was vandalized when crucifixes from thirty graves were torn out and placed in a bag.</t>
  </si>
  <si>
    <t>A cemetery was vandalized and about thirty graves were damaged.</t>
  </si>
  <si>
    <t>A Catholic church was vandalized when red paint was poured into holy water.</t>
  </si>
  <si>
    <t>A religious statue was vandalized with black paint and swastika graffiti.</t>
  </si>
  <si>
    <t>A historical cross was destroyed.</t>
  </si>
  <si>
    <t>Eleven graves belonging to Serbian families of Roma origin were searched, vandalized and robbed by a group in a cemetery.</t>
  </si>
  <si>
    <t>A woman wearing a headscarf and a surgical mask was physically assaulted while travelling on public transport.</t>
  </si>
  <si>
    <t>A Muslim woman had her headscarf ripped off and was repeatedly punched.</t>
  </si>
  <si>
    <t>A Muslim family's home was vandalized when pig scraps were thrown at their courtyard and windows.</t>
  </si>
  <si>
    <t>A Catholic priest was threatened with an air pistol during mass.</t>
  </si>
  <si>
    <t>A Catholic church was vandalized when four windows were broken.</t>
  </si>
  <si>
    <t>A Catholic church's stained glass windows were damaged when bricks were thrown through them.</t>
  </si>
  <si>
    <t>Participants in a baptism ceremony were threatened in a Catholic church. The police arrested the perpetrator, who had also threatened to bomb two other churches.</t>
  </si>
  <si>
    <t>Several graves were vandalised in a cemetery.</t>
  </si>
  <si>
    <t>A Catholic church was vandalized with graffiti and its doors damaged with fire. This was one of two incidents in the same town on the same day.</t>
  </si>
  <si>
    <t>A Catholic church was vandalized with graffiti including a swastika.</t>
  </si>
  <si>
    <t>A Catholic church was vandalized and a religious painting was damaged with a sharp object.</t>
  </si>
  <si>
    <t>An elderly woman wearing a headscarf was subjected to xenophobic insults and physically assaulted.</t>
  </si>
  <si>
    <t>A Catholic church's door was vandalized with anti-Catholic graffiti.</t>
  </si>
  <si>
    <t>A cemetery was vandalized when four graves plaques were spray-painted swastikas and items were thrown on the ground.</t>
  </si>
  <si>
    <t>A religious statue was decapitated in a Catholic shrine on the top of a hill.</t>
  </si>
  <si>
    <t>A religious statue was destroyed. This was one of three similar incidents committed in the same region around the same time.</t>
  </si>
  <si>
    <t>A Catholic church was vandalized when several objects, including a Bible, were desecrated with excrements and urine.</t>
  </si>
  <si>
    <t>Several religious statues were decapitated or otherwise vandalized in a church.</t>
  </si>
  <si>
    <t>A Muslim woman was attacked by a perpetrator wielding a metal bar and a chair following years of harassment.</t>
  </si>
  <si>
    <t>A couple, including a woman wearing a headscarf, was insulted, had food thrown at them and their car was damaged.</t>
  </si>
  <si>
    <t>An elderly disabled man was subjected to racist slurs and physically assaulted, resulting in severe injuries and hospitalization.</t>
  </si>
  <si>
    <t>A Muslim family was subjected to anti-Muslim and xenophobic slurs. Pig scraps and toilet paper were thrown at the family's property.</t>
  </si>
  <si>
    <t>A Muslim man's garden was vandalized and a pig's head was hung on a tree.</t>
  </si>
  <si>
    <t>A pig's head was hung on the door of a mosque. Two suspects were arrested by the police.</t>
  </si>
  <si>
    <t>A shrine in a cave was repeatedly vandalized, a religious statue and other objects were destroyed.</t>
  </si>
  <si>
    <t>A parish building was repeatedly vandalized.</t>
  </si>
  <si>
    <t>A stone cross in a forest was felled and broken into pieces.</t>
  </si>
  <si>
    <t>Several gravestones were vandalized in a cemetery.</t>
  </si>
  <si>
    <t>About forty gravestones were vandalized and bronze crosses were stolen from a cemetery.</t>
  </si>
  <si>
    <t>About twenty gravestones were vandalized and bronze crosses were stolen from a cemetery.</t>
  </si>
  <si>
    <t>A metal cross was sawed down.</t>
  </si>
  <si>
    <t>A Jehovah's Witness was physically assaulted at a bus stop.</t>
  </si>
  <si>
    <t>A Jehovah's Witness was physically assaulted.</t>
  </si>
  <si>
    <t>A cemetery was vandalized when crosses, statues, and two grave plates were destroyed.</t>
  </si>
  <si>
    <t>A Christian bookshop was vandalized with graffiti.</t>
  </si>
  <si>
    <t>A tabernacle was stolen from a Catholic chapel. Several similar thefts had occurred in the same chapel.</t>
  </si>
  <si>
    <t>A Catholic church's bulletin board was set on fire.</t>
  </si>
  <si>
    <t>The glass door to a Catholic church's sacristy was broken.</t>
  </si>
  <si>
    <t>Several religious statues were vandalized over one week.</t>
  </si>
  <si>
    <t>A Catholic church was burgled and vandalized.</t>
  </si>
  <si>
    <t>A cross in front of a Catholic church was vandalized and felled.</t>
  </si>
  <si>
    <t>A Catholic chapel was vandalized with anti-Christian graffiti.</t>
  </si>
  <si>
    <t>Sixty-two gravestones and crosses were vandalized in a cemetery. The perpetrators were arrested.</t>
  </si>
  <si>
    <t>Approximately twenty gravestones were vandalized in a cemetery.</t>
  </si>
  <si>
    <t>Stained-glass windows in a Catholic church were vandalized.</t>
  </si>
  <si>
    <t>Approximately forty graves were vandalized in a cemetery.</t>
  </si>
  <si>
    <t>A Jehovah's Witness was physically assaulted and his literature cart was broken while he was distributing religious materials.</t>
  </si>
  <si>
    <t>A female teacher at a Catholic school was physically assaulted during a lesson.</t>
  </si>
  <si>
    <t>A Catholic church was broken into and vandalized. A processional cross and maintenance equipment were stolen.</t>
  </si>
  <si>
    <t>A religious statue was destroyed and a cross was vandalized at a religious site.</t>
  </si>
  <si>
    <t>A Catholic church's sacristy was broken into and vandalized.</t>
  </si>
  <si>
    <t>Four cemeteries were vandalized when graves, crosses, vases and grave plaques were damaged or destroyed over one week.</t>
  </si>
  <si>
    <t>An Orthodox chapel was vandalized when the image of a cross mounted on a wall was broken.</t>
  </si>
  <si>
    <t>An Iraqi Christian refugee family and a Roma family, both living in a former vicarage next to a Catholic church, were threatened when perpetrators fired an air rifle and threw stones at the building, breaking a window.</t>
  </si>
  <si>
    <t>Several tombstones were vandalized in a cemetery.</t>
  </si>
  <si>
    <t>A religious statue was vandalized with black paint.</t>
  </si>
  <si>
    <t>A Catholic kindergarten was vandalized. The two perpetrators were sentenced.</t>
  </si>
  <si>
    <t>A Muslim man was threatened in the days following a terrorist attack.</t>
  </si>
  <si>
    <t>A cemetery was vandalized three times over one week.</t>
  </si>
  <si>
    <t>Worshippers were threatened during the Easter mass.</t>
  </si>
  <si>
    <t>Priests and nuns participating in a religious procession were threatened and physically assaulted by a group.</t>
  </si>
  <si>
    <t>A cemetery was vandalized when fourteen graves were damaged.</t>
  </si>
  <si>
    <t>A Catholic church was vandalized.</t>
  </si>
  <si>
    <t>Four roadside shrines were vandalized or stolen. A similar act of vandalismo had occurred in a nearby village two days prior to the incidents.</t>
  </si>
  <si>
    <t>A Catholic church was vandalized, fire extinguishers were emptied and several candles were broken.</t>
  </si>
  <si>
    <t>A church was vandalized and the crown on a religious statue was stolen.</t>
  </si>
  <si>
    <t>A monastery was broken into, looted and vandalized.</t>
  </si>
  <si>
    <t>A cross was stolen from a public site.</t>
  </si>
  <si>
    <t>Thirty-two graves were excavated and searched in a cemetery.</t>
  </si>
  <si>
    <t>A church was vandalized when a holy water font, a statue, and an altar were damaged with an axe.</t>
  </si>
  <si>
    <t>A dozen graves were vandalized and one coffin was opened in a cemetery.</t>
  </si>
  <si>
    <t>ORIW</t>
  </si>
  <si>
    <t>Two men visibly identifiable as Jewish were threatened with a hacksaw and physically assaulted. The victims were hospitalized.</t>
  </si>
  <si>
    <t>Religious statues in a Catholic church were decapitated.</t>
  </si>
  <si>
    <t>A Catholic chapel was vandalized with graffiti.</t>
  </si>
  <si>
    <t>A man of an African descent was subjected to racist insults, physically assaulted and sexually assaulted with a telescopic baton by a group of police officers.</t>
  </si>
  <si>
    <t>A church was vandalized when its furniture and equipment were turned over and damaged.</t>
  </si>
  <si>
    <t>A dozen graves were vandalized in a cemetery.</t>
  </si>
  <si>
    <t>Forty-two tombstones were vandalized and damaged when most of them were knocked down in a cemetery.</t>
  </si>
  <si>
    <t>A Catholic shrine in a cave was vandalized, religious statues and a cross were broken.</t>
  </si>
  <si>
    <t>A religious statue was vandalized with red paint.</t>
  </si>
  <si>
    <t>A Jehovah's Witness was physically assaulted by a group.</t>
  </si>
  <si>
    <t>A Jehovah's Witness was slapped and his glasses were broken.</t>
  </si>
  <si>
    <t>Two women visibly identifiable as Muslim were subjected to racist and anti-Muslim slurs and physically assaulted.</t>
  </si>
  <si>
    <t>A Muslim woman wearing a headscarf was threatened with anti-Muslim insults.</t>
  </si>
  <si>
    <t>A woman visibly identifiable as Muslim was threatened and subjected to anti-Muslim insults.</t>
  </si>
  <si>
    <t>Thirty gravestones were vandalized in a cemetery.</t>
  </si>
  <si>
    <t>A religious statue was stolen from a cemetery.</t>
  </si>
  <si>
    <t>A Catholic church was broken into, the door was damaged and a nearby cemetery was vandalized.</t>
  </si>
  <si>
    <t>A historical cemetery was vandalized when graves were dug up and searched.</t>
  </si>
  <si>
    <t>A Catholic church was vandalized when a perpetrator urinated inside the building during a religious gathering.</t>
  </si>
  <si>
    <t>A church was vandalized with graffiti inside the building. An investigation was opened into the incident.</t>
  </si>
  <si>
    <t>A collection box was vandalized and its content stolen from a Catholic church.</t>
  </si>
  <si>
    <t>A religious statue dedicated to the dead was vandalized with red paint.</t>
  </si>
  <si>
    <t>A Catholic church's stained-glass window was broken when stones were thrown at it.</t>
  </si>
  <si>
    <t>A pregnant woman visibly identifiable as Muslim was threatened and subjected to xenophobic insults in a shopping centre.</t>
  </si>
  <si>
    <t>A religious statue was vandalized on private property.</t>
  </si>
  <si>
    <t>A commemorative cross was vandalized with graffiti.</t>
  </si>
  <si>
    <t>A mosque was vandalized when a wild boar's head was left by the entrance.</t>
  </si>
  <si>
    <t>A Catholic church was vandalized and burglarized when a stained-glass window was destroyed, a marble tabernacle was dismantled and its content was stolen.</t>
  </si>
  <si>
    <t>A religious statue was stolen from a Catholic cathedral during a funeral mass.</t>
  </si>
  <si>
    <t>Crosses and crucifixes were overturned and broken and headstones were toppled in a cemetery.</t>
  </si>
  <si>
    <t>A nativity scene was set on fire and destroyed on the eve of Epiphany.</t>
  </si>
  <si>
    <t>Christian tombstones were vandalized in a cemetery, crosses were cut down.</t>
  </si>
  <si>
    <t>SOS Homophobia</t>
  </si>
  <si>
    <t>A gay couple was subjected to homophobic insults and physically assaulted by a group. Some of the perpetrators were arrested.</t>
  </si>
  <si>
    <t>Santa Sede, OIDAC, Observatory of Christianophobia</t>
  </si>
  <si>
    <t>A Catholic seminary was vandalized with graffiti.</t>
  </si>
  <si>
    <t>A man perceived as Muslim was subjected to anti-Muslim insults and physically assaulted, resulting in a broken leg and numerous stitches.</t>
  </si>
  <si>
    <t>A Muslim woman was insulted and had her headscarf ripped off.</t>
  </si>
  <si>
    <t>Two cemeteries were vandalized.</t>
  </si>
  <si>
    <t>A mosque was vandalized when a boar´s head was left at its doorstep.</t>
  </si>
  <si>
    <t>A religious figure was stolen from a nativity scene by a Catholic church.</t>
  </si>
  <si>
    <t>LICRA</t>
  </si>
  <si>
    <t>A Muslim woman was subjected to racist insults and physically assaulted.</t>
  </si>
  <si>
    <t>A couple was subjected to anti-Semitic insults and faeces were smeared on their house.</t>
  </si>
  <si>
    <t>A pig's head was placed in front of a Muslim family's home.</t>
  </si>
  <si>
    <t>CCIF, SETA</t>
  </si>
  <si>
    <t>Two Muslim women wearing headscarves, and a child were run over by a vehicle.</t>
  </si>
  <si>
    <t>A Muslim woman wearing a headscarf and her son were insulted and assaulted.</t>
  </si>
  <si>
    <t>Two men visibly identifiable as Muslims were attacked by a group.</t>
  </si>
  <si>
    <t>A Muslim couple was insulted and attacked by a group. The man required hospitalization following the attack.</t>
  </si>
  <si>
    <t>A bearded man who was mistakenly identified as Muslim was stabbed in a bus and required immediate hospitalization. The perpetrator referred to "fearing what the victim might do" after the ensuing arrest.</t>
  </si>
  <si>
    <t>Two crucifixes were destroyed in a Catholic church.</t>
  </si>
  <si>
    <t>A Catholic cathedral was vandalized and burgled five times in a week.</t>
  </si>
  <si>
    <t>A Catholic church was vandalized with anarchist graffiti.</t>
  </si>
  <si>
    <t>A nativity crib was set alight in a church.</t>
  </si>
  <si>
    <t>Five Catholic churches were burgled and ransacked within three weeks.</t>
  </si>
  <si>
    <t>An incendiary device was left at the door of a Catholic church.</t>
  </si>
  <si>
    <t>A priest originally from Rwanda was physically assaulted, tied up, and robbed in a Catholic church.</t>
  </si>
  <si>
    <t>A wooden crib from a nativity scene was thrown in a river.</t>
  </si>
  <si>
    <t>A bathroom door in a Catholic school was vandalized with racist graffiti.</t>
  </si>
  <si>
    <t>Santa Sede, Observatory of Christianophobia</t>
  </si>
  <si>
    <t>A cemetery was vandalized, 17 Christian tombstones and crosses were overturned.</t>
  </si>
  <si>
    <t>A Catholic church was vandalized with black paint.</t>
  </si>
  <si>
    <t>A cemetery was vandalized, ten tombstones were destroyed and crosses were turned over</t>
  </si>
  <si>
    <t>Graves were vandalized in a local cemetery.</t>
  </si>
  <si>
    <t>Five graves were vandalized and burial vaults were opened in a local cemetery.</t>
  </si>
  <si>
    <t>Coordination against racism and islamophobia (CRI)</t>
  </si>
  <si>
    <t>A person perceived to be Muslim was subjected to anti-Muslim insults and physically assaulted by a group.</t>
  </si>
  <si>
    <t>Anti-Defamation League (ADL)</t>
  </si>
  <si>
    <t>A man visibly identifiable as Jewish was attacked near a synagogue and subjected to anti-Semitic slurs.</t>
  </si>
  <si>
    <t>A Celtic cross and a swastika were found on the window shutters of a mosque.</t>
  </si>
  <si>
    <t>A Catholic church was vandalized, a religious portrait, a crucifix and other objects of worship were thrown to the ground.</t>
  </si>
  <si>
    <t>A priest was physically assaulted and hit with a bottle after a church was broken into.</t>
  </si>
  <si>
    <t>A North African person was repeatedly physically assaulted at work.</t>
  </si>
  <si>
    <t>A woman of African descent was subjected to racist insults and punched in the face.</t>
  </si>
  <si>
    <t>A man and his mother were spat on and subjected to anti-Semitic insults.</t>
  </si>
  <si>
    <t>A man of African descent was subjected to racist insults and physically assaulted by a group during a football game.</t>
  </si>
  <si>
    <t>Graffiti were spray-painted on a Muslim butcher's truck.</t>
  </si>
  <si>
    <t>A boar's head was placed at the entrance of a mosque.</t>
  </si>
  <si>
    <t>A teenage Muslim girl wearing a headscarf was physically assaulted while travelling on a train.</t>
  </si>
  <si>
    <t>A nun was physically assaulted while distributing food to the poor.</t>
  </si>
  <si>
    <t>A Catholic church was broken into, a collection box was stolen and consecrated hosts were desecrated.</t>
  </si>
  <si>
    <t>A Catholic church was vandalized, religious statues, a crucifix, prayer books and a rosary were damaged.</t>
  </si>
  <si>
    <t>A woman was subjected to racist insults and wooden planks were thrown at her.</t>
  </si>
  <si>
    <t>A Jewish family's vehicle was severely damaged after kippas were found in the trunk.</t>
  </si>
  <si>
    <t>A Muslim woman wearing a headscarf was threatened by a man with a knife.</t>
  </si>
  <si>
    <t>A threatening letter and a knife were sent to the leader of a prayer house.</t>
  </si>
  <si>
    <t>An Arab man was subjected to racist insults and purposefully hit by a vehicle.</t>
  </si>
  <si>
    <t>A cemetery was vandalized twice in a week, Christian tombstones and crosses were removed or destroyed.</t>
  </si>
  <si>
    <t>A cemetery was vandalized, five tombstones were destroyed and crosses were turned over.</t>
  </si>
  <si>
    <t>A Muslim woman was assaulted and had her face veil torn off.</t>
  </si>
  <si>
    <t>Two Muslim sisters wearing headscarves were the victims of racial slurs and attacked in a parking lot. One of the victims suffered a broken nose.</t>
  </si>
  <si>
    <t>A religious statue was knocked down and the gate leading to the monument was torn off.</t>
  </si>
  <si>
    <t>A church was burglarized at night. Valuable objects and hosts were stolen and a tabernacle was vandalized.</t>
  </si>
  <si>
    <t>A tree known as a place of Catholic worship was set on fire.</t>
  </si>
  <si>
    <t>The interior of a Catholic church was vandalized when the cover of a baptismal font was broken and thrown on the ground and a religious statue was destroyed.</t>
  </si>
  <si>
    <t>A Catholic church was vandalized at night when religious objects were damaged.</t>
  </si>
  <si>
    <t>The facade of a Catholic church was vandalized with graffiti in red and black paint and the interior was destroyed. An investigation was opened into the incident.</t>
  </si>
  <si>
    <t>A Catholic church was burglarized and the wooden door to the sacristy was destroyed.</t>
  </si>
  <si>
    <t>A statue of Jesus Christ at a crossroads was vandalized when the face was covered with black paint.</t>
  </si>
  <si>
    <t>A religious statue was vandalized when the figures were decapitated.</t>
  </si>
  <si>
    <t>A Christian statue of historic value was vandalized.</t>
  </si>
  <si>
    <t>A Catholic bookstore was vandalized with anti-Christian graffiti.</t>
  </si>
  <si>
    <t>An elderly Catholic priest was physically assaulted and threatened with a knife during an attempted robbery. Two suspects were arrested and sentenced.</t>
  </si>
  <si>
    <t>Several tombs in a cemetery were vandalized when the statues and ornaments were overturned and broken.</t>
  </si>
  <si>
    <t>The windows of a church were damaged when pelted with stones.</t>
  </si>
  <si>
    <t>A chapel was vandalized and its interior ransacked when crosses and a religious statue were scattered and damaged.</t>
  </si>
  <si>
    <t>A private chapel was vandalized and ransacked, causing significant damage.</t>
  </si>
  <si>
    <t>A religious statue located on a roadside was vandalized.</t>
  </si>
  <si>
    <t>A replica of the Lourdes grotto pilgrimage site was vandalized when the statues were destroyed.</t>
  </si>
  <si>
    <t>A woman visibly identifiable as Muslim was spat in the face and on her veil while walking in the street.</t>
  </si>
  <si>
    <t>A church was vandalized, resulting in its temporary closure.</t>
  </si>
  <si>
    <t>A priest was physically assaulted and threatened with a knife when his house was burglarized. The victim was injured while trying to disarm a perpetrator.</t>
  </si>
  <si>
    <t>A church was broken into and vandalized.</t>
  </si>
  <si>
    <t>A cross in a town centre was vandalized with red paint.</t>
  </si>
  <si>
    <t>A woman, her son and her daughter were subjected to racist and xenophobic insults and physically assaulted in their car while waiting at a traffic light.</t>
  </si>
  <si>
    <t>A church was vandalized when its windows were damaged with stones.</t>
  </si>
  <si>
    <t>A church was burglarized and the interior, including a statue, was vandalized.</t>
  </si>
  <si>
    <t>Several tombs were vandalized in a cemetery, resulting in significant damage.</t>
  </si>
  <si>
    <t>A church was vandalized when its windows were shot at with a rifle.</t>
  </si>
  <si>
    <t>A church was vandalized when excrements were left at the altar.</t>
  </si>
  <si>
    <t>A statue in a Catholic church was damaged and a prayer book was vandalized with anti-Christian graffiti. The church had previously been targeted in similar attacks.</t>
  </si>
  <si>
    <t>The facade of a Catholic church was vandalized with anti-Christian graffiti.</t>
  </si>
  <si>
    <t>The main entrance of a Protestant church was vandalized with white paint.</t>
  </si>
  <si>
    <t>A Catholic church was burglarized by a group who broke in through the windows. The perpetrators were arrested at the scene.</t>
  </si>
  <si>
    <t>A church was vandalized with anti-Christian graffiti.</t>
  </si>
  <si>
    <t>Tombstones in a cemetery were vandalized.</t>
  </si>
  <si>
    <t>Approximately 30 tombstones in a cemetery were vandalized and damaged.</t>
  </si>
  <si>
    <t>A church was vandalized, causing significant damage to a religious statue and the interior.</t>
  </si>
  <si>
    <t>The garden of a community centre associated with a church was vandalized and several statues were damaged.</t>
  </si>
  <si>
    <t>A chapel was vandalized, causing damage to the interior. This was the second such incident in the same year.</t>
  </si>
  <si>
    <t>A vehicle belonging to a priest was set on fire when parked outside the church. The fire also damaged the building's exterior.</t>
  </si>
  <si>
    <t>A crucifix was vandalized in a place of worship.</t>
  </si>
  <si>
    <t>A religious statue was overturned and damaged in a chapel.</t>
  </si>
  <si>
    <t>A cathedral was vandalized when the marble altars were broken.</t>
  </si>
  <si>
    <t>A church was burglarized, causing damage, and ceremonial objects were stolen.</t>
  </si>
  <si>
    <t>A Catholic chapel was burglarized and vandalized when a painting was stolen and objects and religious art were damaged. A model of the chapel was set on fire.</t>
  </si>
  <si>
    <t>A church was repeatedly broken into and burglarized over a period of four months. After the donation box was secured in a safe, the interior of the church was vandalized and a guestbook desecrated with offensive comments.</t>
  </si>
  <si>
    <t>A church was burglarized and several objects, including ceremonial items, were stolen.</t>
  </si>
  <si>
    <t>A Catholic priest was physically assaulted while leading a mass in a church. The perpetrator was arrested and detained.</t>
  </si>
  <si>
    <t>A Catholic monument and shrine were vandalized at night. An investigation was opened into the incident. The perpetrators confessed to the crime and were charged.</t>
  </si>
  <si>
    <t>A Catholic cemetery was vandalized on the eve of Pentecost. Up to 40 graves were destroyed, including the crosses on the graves.</t>
  </si>
  <si>
    <t>Thirty-nine tombstones in a Christian cemetery were vandalized or damaged.</t>
  </si>
  <si>
    <t>A replica of the Lourdes Grotto pilgrimage site was vandalized, causing significant damage.</t>
  </si>
  <si>
    <t>Multiple tombstones were damaged in a Christian cemetery.</t>
  </si>
  <si>
    <t>A Christian cemetery was vandalized when 17 tombstones were damaged.</t>
  </si>
  <si>
    <t>A woman and her daughter were subjected to anti-Muslim insults and physically assaulted in a shop.</t>
  </si>
  <si>
    <t>A woman visibly identifiable as Muslim, wearing a jilbab, was deliberately hit by a car while crossing the road.</t>
  </si>
  <si>
    <t>A woman was subjected to racist and xenophobic insults and physically assaulted in her neighbourhood. The victim's daughter was also physically assaulted after she intervened.</t>
  </si>
  <si>
    <t>A woman visibly identifiable as Muslim was subjected to anti-Muslim insults and hard her veil torn off in the street.</t>
  </si>
  <si>
    <t>A religious statue was vandalized when damaged with stones.</t>
  </si>
  <si>
    <t>A religious statue was vandalized.</t>
  </si>
  <si>
    <t>A cemetery was vandalized when over 20 tombstones were damaged and crosses destroyed.</t>
  </si>
  <si>
    <t>The windows of a church were repeatedly vandalized when pelted with stones.</t>
  </si>
  <si>
    <t>A church was vandalized and burglarized.</t>
  </si>
  <si>
    <t>A priest was subjected to a death threat.</t>
  </si>
  <si>
    <t>A religious statue was destroyed in a place of worship.</t>
  </si>
  <si>
    <t>A Muslim woman was insulted and physically assault at home during a dispute over her conversion to Islam.</t>
  </si>
  <si>
    <t>A church door was vandalized with anti-Christian and swastika graffiti.</t>
  </si>
  <si>
    <t>A church door was vandalized with anti-Christian graffiti.</t>
  </si>
  <si>
    <t>Town walls were vandalized with anti-Muslim inscriptions.</t>
  </si>
  <si>
    <t>Thirty tombs in a cemetery were vandalized or damaged.</t>
  </si>
  <si>
    <t>The crosses of 15 tombstones in a cemetery were moved or damaged.</t>
  </si>
  <si>
    <t>Urns in a Christian cemetery were damaged and one was stolen.</t>
  </si>
  <si>
    <t>Worshippers at a church were threatened and subjected to insults during a service.</t>
  </si>
  <si>
    <t>A religious statue was stolen from a Catholic church.</t>
  </si>
  <si>
    <t>A Catholic cemetery was vandalized when 18 graves with crosses were broken. An investigation was opened into the incident.</t>
  </si>
  <si>
    <t>The stairs and doors of a Catholic church were vandalized when doused with blood.</t>
  </si>
  <si>
    <t>A Catholic cathedral was vandalized with anti-Christian graffiti. A suspect who had allegedly committed similar acts was arrested.</t>
  </si>
  <si>
    <t>The grave of a local abbot and Catholic leader was knocked down and vandalized with graffiti. The incident coincided with an annual event to commemorate the abbot's death.</t>
  </si>
  <si>
    <t>A priest and the congregation were threatened with violence inside a church.</t>
  </si>
  <si>
    <t>An illuminated cross placed on a hill by a Catholic community was vandalized when valuable parts of the cross were stolen on Easter Sunday.</t>
  </si>
  <si>
    <t>A relic was stolen from a Catholic cathedral.</t>
  </si>
  <si>
    <t>A tabernacle in a Catholic church was vandalized.</t>
  </si>
  <si>
    <t>A Catholic church was broken into and vandalized. An investigation was opened into the incident. A similar incident had occurred previously.</t>
  </si>
  <si>
    <t>The tomb of a well-known priest was vandalized and damaged during Easter.</t>
  </si>
  <si>
    <t>A church was broken into and the interior vandalized.</t>
  </si>
  <si>
    <t>A priest was stabbed during a burglary in his home, resulting in serious injuries.</t>
  </si>
  <si>
    <t>A Christian community building belonging to a nearby church was broken into and vandalized, causing damage.</t>
  </si>
  <si>
    <t>A church was burglarized, resulting in damage, and ceremonial objects were stolen.</t>
  </si>
  <si>
    <t>A church was burglarized, resulting in damage to the tabernacles, and ceremonial objects were stolen.</t>
  </si>
  <si>
    <t>A chapel was vandalized and the pedestal of a religious statue was damaged.</t>
  </si>
  <si>
    <t>A tabernacle door was damaged during an attempted burglary of a church.</t>
  </si>
  <si>
    <t>A Christian cemetery was vandalized when crosses on approximately 200 graves were overturned.</t>
  </si>
  <si>
    <t>A church was broken into and religious statues were knocked over and damaged.</t>
  </si>
  <si>
    <t>The back door of a church was vandalized with anti-Christian graffiti.</t>
  </si>
  <si>
    <t>A chapel was repeatedly subjected to thefts and vandalismo.</t>
  </si>
  <si>
    <t>An online post including explicit instructions to plan an attack targeting Muslims was published by a hate group.</t>
  </si>
  <si>
    <t>The tabernacle of a church was broken into and ceremonial objects were stolen.</t>
  </si>
  <si>
    <t>A Catholic church was burglarized and vandalized on Easter Monday.</t>
  </si>
  <si>
    <t>A Christian cemetery was vandalized when crosses on 18 tombstones were destroyed.</t>
  </si>
  <si>
    <t>Statues on a tombstone were stolen in a cemetery frequently targeted by vandalismo.</t>
  </si>
  <si>
    <t>A Jehovah's Witness was punched in the face while engaging in religious activities.</t>
  </si>
  <si>
    <t>A woman visibly identifiable as Muslim had her veil torn off in the cinema.</t>
  </si>
  <si>
    <t>A woman visibly identifiable as Muslim was subjected to racist insults, physically assaulted and had her veil torn off after the perpetrator had broken into her home. This was the second such attack on the victim.</t>
  </si>
  <si>
    <t>A Muslim man was shot dead in his car. The perpetrator admitted to killing the victim using anti-Muslim and racist language.</t>
  </si>
  <si>
    <t>Several tombs and tombstones in a cemetery were destroyed.</t>
  </si>
  <si>
    <t>The facade of a church was vandalized and female worshippers were subjected to insults.</t>
  </si>
  <si>
    <t>An iron cross of religious and historic value was vandalized at night.</t>
  </si>
  <si>
    <t>The facade and doors of a Catholic cathedral were vandalized with anti-Christian graffiti.</t>
  </si>
  <si>
    <t>More than 45 tombstones in a Christian cemetery were vandalized, with some severely damaged.</t>
  </si>
  <si>
    <t>A Muslim woman was subjected to racist insults and subjected to a brutal agresión when punched and  attacked with tear gas by an organized hate group. An investigation was opened into the incident.</t>
  </si>
  <si>
    <t>A Jehovah's Witness was physically assaulted while engaging in religious activities. The victim sustained a head injury.</t>
  </si>
  <si>
    <t>A Kingdom Hall was vandalized with swastika and insulting graffiti.</t>
  </si>
  <si>
    <t>A Jehovah's Witness was punched in the face and body and stabbed with a knife while engaging in religious activities in public. The perpetrator was sentenced to ten months in prison.</t>
  </si>
  <si>
    <t>Two windows in the entrance door of a Church crypt were broken.</t>
  </si>
  <si>
    <t>A roadside cross was severely damaged when hit by a car.</t>
  </si>
  <si>
    <t>The outside of a church was vandalized, including with swastika graffiti.</t>
  </si>
  <si>
    <t>A tabernacle in a church was vandalized.</t>
  </si>
  <si>
    <t>A tabernacle in a church was forced open and vandalized.</t>
  </si>
  <si>
    <t>The entrance to a church was vandalized with anti-Christian inscriptions.</t>
  </si>
  <si>
    <t>Two Jehovah's Witnesses were subjected to insults, kicked and had stones thrown at them while engaging in religious activities.</t>
  </si>
  <si>
    <t>A church was repeatedly vandalized when ceremonial paintings and objects, including an organ, were damaged. A ceremonial cup was stolen.</t>
  </si>
  <si>
    <t>A church was vandalized when several candles were broken and vases and furniture overturned.</t>
  </si>
  <si>
    <t>A cemetery was vandalized when several gravestone ornaments were knocked down or broken.</t>
  </si>
  <si>
    <t>A church was vandalized for the second time in a week when the furniture was overturned and a fire extinguisher emptied.</t>
  </si>
  <si>
    <t>Up to 75 tombstones in a cemetery were damaged or vandalized.</t>
  </si>
  <si>
    <t>A church was vandalized when the tabernacle was damaged and ceremonial objects were broken or stolen.</t>
  </si>
  <si>
    <t>A boy praying at a church was threatened, ordered to undress and, when he refused, was physically assaulted with a knife. The victim sustained leg injuries.</t>
  </si>
  <si>
    <t>The tabernacle of a church was broken into and vandalized, and ceremonial objects were stolen.</t>
  </si>
  <si>
    <t>The stoup in a church was damaged and taken apart.</t>
  </si>
  <si>
    <t>A church was burglarized when a window and two doors were broken and a donation box was stolen.</t>
  </si>
  <si>
    <t>A tabernacle in a church was vandalized and ceremonial objects were stolen.</t>
  </si>
  <si>
    <t>A tabernacle in a church was broken into, vandalized and ceremonial objects were stolen.</t>
  </si>
  <si>
    <t>The interior of a church was vandalized, causing damage to elements of the structure and ceremonial objects.</t>
  </si>
  <si>
    <t>Two crosses on a mountain were damaged.</t>
  </si>
  <si>
    <t>A church was burglarized and vandalized.</t>
  </si>
  <si>
    <t>A church was burglarized and a relic was stolen.</t>
  </si>
  <si>
    <t>A crucifix inside a mountain hut for hikers was desecrated when the figure of Jesus Christ was dismembered.</t>
  </si>
  <si>
    <t>A Catholic church has been broken and vandalized by a group who also defecated on the altar.</t>
  </si>
  <si>
    <t>Ten graves were damaged in a cemetery.</t>
  </si>
  <si>
    <t>Anti-Defamation League (ADL), Kantor Center</t>
  </si>
  <si>
    <t>A man visibly identifiable as Jewish was stabbed for religious motives.</t>
  </si>
  <si>
    <t>A cross-dresser was subjected to homophobic insults and physically assaulted by a group. The perpetrators were arrested.</t>
  </si>
  <si>
    <t>A gay couple was subjected to homophobic insults and one of the victims was assaulted with a club. The perpetrator was arrested.</t>
  </si>
  <si>
    <t>Four stained glass windows on a Catholic church were damaged when 40 stones were thrown at them.</t>
  </si>
  <si>
    <t>A religious statue was vandalized and decapitated.</t>
  </si>
  <si>
    <t>A Kingdom Hall was vandalized with graffiti, windows were broken and lamps were stolen.</t>
  </si>
  <si>
    <t>A Jewish woman had her home's mezuzah stolen twice.</t>
  </si>
  <si>
    <t>Pork was placed in front of a mosque following the murder of a priest.</t>
  </si>
  <si>
    <t>A mosque was vandalized with graffiti and a pig's head was left at the entrance of the building.</t>
  </si>
  <si>
    <t>A man was purposefully nearly run over by a vehicle. The driver referred to the 14 July 2016 terrorist attack in Nice, which had occurred shortly before the incident.</t>
  </si>
  <si>
    <t>A man wearing a traditional dress was insulted and assaulted and left unconscious in an elevator.</t>
  </si>
  <si>
    <t>An Arab man was subjected to racist insults, threatened and physically assaulted in his building.</t>
  </si>
  <si>
    <t>A Kingdom Hall was threatened with destruction.</t>
  </si>
  <si>
    <t>A religious statue was destroyed in a Catholic church.</t>
  </si>
  <si>
    <t>A chapel was vandalized with anti-Catholic graffti.</t>
  </si>
  <si>
    <t>The remains of a wild boar were left in front of a mosque.</t>
  </si>
  <si>
    <t>A Muslim woman wearing a headscarf was assaulted in a supermarket.</t>
  </si>
  <si>
    <t>About twenty Christian tombs were vandalized in a cemetery.</t>
  </si>
  <si>
    <t>A cemetery was vandalized, 18 tombstones were damaged and crosses were destroyed.</t>
  </si>
  <si>
    <t>Objects were thrown at a gay man.</t>
  </si>
  <si>
    <t>A man was subjected to anti-Semitic insults and pushed several times by a police officer.</t>
  </si>
  <si>
    <t>A woman perceived to be Muslim was threatened with an axe.</t>
  </si>
  <si>
    <t>An Arab family was subject to racist insults and two of its members were physically assaulted.</t>
  </si>
  <si>
    <t>Four Catholic churches were vandalized with graffiti.</t>
  </si>
  <si>
    <t>A Catholic church was desecrated by a group that vandalized the building and defecated in the holy water and on the altar.</t>
  </si>
  <si>
    <t>A religious figure was vandalized.</t>
  </si>
  <si>
    <t>A Catholic church was vandalized, its electric panel and bells were damaged.</t>
  </si>
  <si>
    <t>A cross was damaged with a sledgehammer.</t>
  </si>
  <si>
    <t>A bottle was thrown at a group of people commemorating the victims of a previous anti-LGBT attack.</t>
  </si>
  <si>
    <t>A woman was subjected to racist insults and physically assaulted in front of her children.</t>
  </si>
  <si>
    <t>A Catholic chapel was vandalized, crosses and statues were destroyed.</t>
  </si>
  <si>
    <t>A roadside cross was broken.</t>
  </si>
  <si>
    <t>A Catholic church was vandalized when two fire extinguishers were completely discharged in the church.</t>
  </si>
  <si>
    <t>A Catholic church was vandalized, the stained glass windows, doors and the tabernacle were broken.</t>
  </si>
  <si>
    <t>The stained glass windows of a Catholic chapel were broken when stones were thrown at them.</t>
  </si>
  <si>
    <t>A religious object containing consecrated hosts was stolen from a Catholic church.</t>
  </si>
  <si>
    <t>A Catholic church was vandalized, including the tabernacle containing consecrated hosts.</t>
  </si>
  <si>
    <t>Several tombs were damaged in a cemetery.</t>
  </si>
  <si>
    <t>A cemetery, including more than 20 tombstones, was vandalized.</t>
  </si>
  <si>
    <t>Tombstones and other property were vandalized in a local cemetery.</t>
  </si>
  <si>
    <t>A woman was physically assaulted and subjected to racist insults.</t>
  </si>
  <si>
    <t>An elderly Muslim person was insulted and physically assaulted.</t>
  </si>
  <si>
    <t>A Catholic cathedral was vandalized with anti-religious graffiti.The perpetrators were arrested.</t>
  </si>
  <si>
    <t>A Catholic church was vandalized, its tabernacle was broken and consecrated hosts were thrown on the ground.</t>
  </si>
  <si>
    <t>Two neighbouring cemeteries were vandalized, and crosses and tombs were broken.</t>
  </si>
  <si>
    <t>A Catholic church's presbytery was vandalized and statues were broken.</t>
  </si>
  <si>
    <t>Consecrated hosts and other objects were stolen from a Catholic church.</t>
  </si>
  <si>
    <t>A man was subjected to anti-Semitic insults and physically assaulted by a group.</t>
  </si>
  <si>
    <t>A couple was subjected to racist insults and physically assaulted.</t>
  </si>
  <si>
    <t>Three Muslim graves were vandalized.</t>
  </si>
  <si>
    <t>Anti-Migrant graffiti were painted on the wall of a shop owned by a Muslim woman.</t>
  </si>
  <si>
    <t>A Catholic school was vandalized twice in two weeks. Several objects were destroyed or stolen.</t>
  </si>
  <si>
    <t>A priest was physically assaulted during the attempted burglary of a Church.</t>
  </si>
  <si>
    <t>A cemetery was vandalized and 23 crosses and gravestones were broken.</t>
  </si>
  <si>
    <t>A Catholic church was broken into and vandalized. A sound system was stolen.</t>
  </si>
  <si>
    <t>Over 40 tombs were vandalized in a cemetery.</t>
  </si>
  <si>
    <t>A Muslim woman wearing a headscarf was insulted and threatened while she was travelling in a car with her family.</t>
  </si>
  <si>
    <t>A woman of African descent was spat on, threatened and insulted.</t>
  </si>
  <si>
    <t>A Muslim woman wearing a headscarf was insulted and assaulted. The perpetrator broke one of her fingers and ripped off her headscarf.</t>
  </si>
  <si>
    <t>Two swastikas were drawn on a synagogue.</t>
  </si>
  <si>
    <t>A Jewish boy was assaulted by a group using anti-Semitic slurs.</t>
  </si>
  <si>
    <t>A transgender woman was attacked by a group and subjected to transphobic insults.</t>
  </si>
  <si>
    <t>A Muslim woman wearing a headscarf was insulted and attacked while walking in a park with her child. The assailant tried to remove her headscarf.</t>
  </si>
  <si>
    <t>Two female Jehovah's Witnesses were threatened with a firearm after entering a courtyard.</t>
  </si>
  <si>
    <t>A Catholic church was vandalized with dog faeces twice in a week.</t>
  </si>
  <si>
    <t>Stones were thrown at the stained-glass windows of a Catholic church.</t>
  </si>
  <si>
    <t>A Catholic church was vandalized with graffiti. The same church was targeted multiple times.</t>
  </si>
  <si>
    <t>A Catholic church was shot at for the second time.</t>
  </si>
  <si>
    <t>A Catholic chapel was vandalized.</t>
  </si>
  <si>
    <t>A Catholic church was vandalized with anarchist slogans and covered with red paint.</t>
  </si>
  <si>
    <t>Several religious statues were damaged in a Catholic chapel.</t>
  </si>
  <si>
    <t>A Catholic chapel was vandalized and some of its relics were damaged.</t>
  </si>
  <si>
    <t>The websites of 106 Catholic parishes were hacked by a group.</t>
  </si>
  <si>
    <t>A woman was tear gassed and subjected to racist insults.</t>
  </si>
  <si>
    <t>Private property was vandalized with swastika graffiti.</t>
  </si>
  <si>
    <t>A Muslim woman was physically assaulted in front of her son’s school.</t>
  </si>
  <si>
    <t>A Muslim butcher shop was vandalized. Everything inside was destroyed.</t>
  </si>
  <si>
    <t>A prayer room and the outside of the building were vandalized with graffiti.</t>
  </si>
  <si>
    <t>Sixteen crosses were vandalized in a cemetery.</t>
  </si>
  <si>
    <t>The front of a halal butcher shop was strafed with bullets.</t>
  </si>
  <si>
    <t>A Muslim organization received multiple threatening letters, one of which contained slices of pork.</t>
  </si>
  <si>
    <t>The windows of an Islamic financial agency were broken.</t>
  </si>
  <si>
    <t>A Muslim woman wearing a headscarf was verbally abused threatened with a knife outside her children's school.</t>
  </si>
  <si>
    <t>Threatening letters and pornography were found in front of a Muslim prayer room.</t>
  </si>
  <si>
    <t>A cemetery was vandalized and about 40 gravestones were damaged.</t>
  </si>
  <si>
    <t>A Catholic chapel was vandalized several times during evening mass, with eggs thrown at the building's windows.</t>
  </si>
  <si>
    <t>A Catholic chapel was broken into and a religious statue was damaged. The chapel had been the target of several incidents in previous days.</t>
  </si>
  <si>
    <t>A Catholic chapel undergoing restoration work was vandalized.</t>
  </si>
  <si>
    <t>A Catholic church was broken into and vandalized, religious objects were stolen.</t>
  </si>
  <si>
    <t>Christian gravestones were vandalized in a cemetery.</t>
  </si>
  <si>
    <t>A Catholic church was vandalized and property was stolen.</t>
  </si>
  <si>
    <t>A religious statue was vandalized in a Catholic chapel.</t>
  </si>
  <si>
    <t>A religious item containing consecrated hosts was stolen from a Catholic church.</t>
  </si>
  <si>
    <t>A Catholic church was vandalized by a group that entered the building, broke a stained glass window, destroyed property and scattered consecrated hosts on the ground.</t>
  </si>
  <si>
    <t>A Catholic church's door was vandalized with satanic graffiti.</t>
  </si>
  <si>
    <t>A cross was vandalized.</t>
  </si>
  <si>
    <t>The nativity scene exhibited in a Catholic church was vandalized on two separate occasions.</t>
  </si>
  <si>
    <t>Twenty statues in a Catholic church's nativity scene were beheaded.</t>
  </si>
  <si>
    <t>A threatening letter that also contained pork was sent to a mosque.</t>
  </si>
  <si>
    <t>A boar's head was thrown into a mosque.</t>
  </si>
  <si>
    <t>Several Muslim graves were vandalized.</t>
  </si>
  <si>
    <t>A man visibly identifiable as Jewish was attacked with a machete on his way to the synagogue.</t>
  </si>
  <si>
    <t>A man was abducted and physically assaulted because of his sexual orientation.</t>
  </si>
  <si>
    <t>A basilica was vandalized and its door was broken.</t>
  </si>
  <si>
    <t>Over a one month period, eggs are thrown at the windows of a Catholic church every evening during the religious service.</t>
  </si>
  <si>
    <t>A Catholic church was vandalized when air rifle pellets were shot through a stained galssed window.</t>
  </si>
  <si>
    <t>A mosque was vandalized with graffiti spray-painted on the walls and the remains of a wild boar were left inside the building.</t>
  </si>
  <si>
    <t>Furniture in a Catholic church was set on fire. The church had previously been the target of vandalismo.</t>
  </si>
  <si>
    <t>A historic cross in a forest was toppled.</t>
  </si>
  <si>
    <t>Religious items were stolen from a Catholic church.</t>
  </si>
  <si>
    <t>A Christian was murdered in a refugee camp following many other incidents in which Christian refugees were physically assaulted.</t>
  </si>
  <si>
    <t>A Catholic church was vandalized with graffiti smeared with tar.</t>
  </si>
  <si>
    <t>A Catholic church was vandalized, including a nativity scene inside the building.</t>
  </si>
  <si>
    <t>A transgender woman was spat at and kicked in the back. A pen was also thrown at her.</t>
  </si>
  <si>
    <t>A gay couple was physically assaulted by a group.</t>
  </si>
  <si>
    <t>Following a parking dispute, a gay man was subjected to homophobic insults and physically assaulted.</t>
  </si>
  <si>
    <t>A gay couple was physically assaulted and subjected to homophobic insults.</t>
  </si>
  <si>
    <t>A lesbian woman was subjected to homophobic insults and physically assaulted by a group.</t>
  </si>
  <si>
    <t>A teenage girl was forced to undress, physically assaulted and harassed via social media after revealing her sexual orientation.</t>
  </si>
  <si>
    <t>A teenager, perceived as gay, was harassed and physically assaulted at school.</t>
  </si>
  <si>
    <t>A Catholic cathedral was vandalized with anti-religious graffiti.</t>
  </si>
  <si>
    <t>Forty-four crucifixes were stolen from a cemetery.</t>
  </si>
  <si>
    <t>A man was subjected to homophobic insults and spat at in the metro.</t>
  </si>
  <si>
    <t>Consultation Network for the Victims of Racism</t>
  </si>
  <si>
    <t>An irregular migrant was physically assaulted by a group wielding sticks.</t>
  </si>
  <si>
    <t>A gay man was subjected to homophobic insults, spat at and hit on the head by a group.</t>
  </si>
  <si>
    <t>A woman was physically assaulted after revealing her gender identity.</t>
  </si>
  <si>
    <t>A lesbian couple was subjected to homophobic insults, spat at and kicked by a man in the metro.</t>
  </si>
  <si>
    <t>A woman was subjected to transphobic insults and stones were thrown at her by a group.</t>
  </si>
  <si>
    <t>Two men were subjected to homophobic insults and sprayed with tear gas by two soldiers.</t>
  </si>
  <si>
    <t>A man was physically assaulted at a well-known meeting point for gay men.</t>
  </si>
  <si>
    <t>A transgender woman was subjected to transphobic insults and kicked in the back.</t>
  </si>
  <si>
    <t>Dijon</t>
  </si>
  <si>
    <t>Lyon</t>
  </si>
  <si>
    <t>The stained glass windows of a Catholic church were destroyed when shot at with a rifle. An investigation was opened into the incident.</t>
  </si>
  <si>
    <t>The altar of a Catholic church was desecrated with excrement and urine. An investigation was opened into the incident.</t>
  </si>
  <si>
    <t>The sacristy of a Catholic church was broken into, the room ransacked, ceremonial objects vandalized and the altar broken.</t>
  </si>
  <si>
    <t>A Catholic church was vandalized when more than 40 pieces of furniture were destroyed. The church had previously been targeted in similar attacks.</t>
  </si>
  <si>
    <t>A Christian statue above the entrance to a private house was removed and decapitated at night.</t>
  </si>
  <si>
    <t>A church was vandalized when a crucifix was removed and thrown outside.</t>
  </si>
  <si>
    <t>Worshippers at a Catholic church were subjected to a death threat.</t>
  </si>
  <si>
    <t>A man was subjected to anti-Christian insults and physically assaulted in the street.</t>
  </si>
  <si>
    <t>A religious statue on a public intersection was vandalized when the head of the statue was removed.</t>
  </si>
  <si>
    <t>A granite cross was destroyed outside a Church.</t>
  </si>
  <si>
    <t>A Catholic monument was vandalized when a religious statue was destroyed and desecrated with excrements.</t>
  </si>
  <si>
    <t>Worshippers at a Church were intimidated and threatened when firecrackers were thrown by a group. The Church was also vandalized with anti-Christian posters.</t>
  </si>
  <si>
    <t>A church was damaged when stones were thrown at the windows.</t>
  </si>
  <si>
    <t>A religious statue inside a Church was destroyed.</t>
  </si>
  <si>
    <t>A woman visibly identifiable as Muslim was subjected to insults about the way she was dressed and kicked in a bus.</t>
  </si>
  <si>
    <t>A woman was subjected to anti-Muslim and racists insults and physically assaulted on a bus.</t>
  </si>
  <si>
    <t>A shop front displaying Christian symbols was vandalized during an unrelated protest. Statements threatening Christians were heard at the scene.</t>
  </si>
  <si>
    <t>A church was vandalized when the glass pane of a noticeboard was shattered.</t>
  </si>
  <si>
    <t>The offices of a church were broken into and vandalized.</t>
  </si>
  <si>
    <t>The interior of a church was vandalized.</t>
  </si>
  <si>
    <t>A Christmas nativity scene was vandalized.</t>
  </si>
  <si>
    <t>A religious figurine was destroyed shortly before midnight mass in a chapel.</t>
  </si>
  <si>
    <t>A nativity scene in a church was ransacked and the figurines were damaged.</t>
  </si>
  <si>
    <t>A church was vandalized when fireworks were set off nearby, causing damage to the windows of the sacristy.</t>
  </si>
  <si>
    <t>A man with a beard and dressed in ethnic clothing was physically assaulted on the train where he worked by three police officers. The victim, who perceived the attack to be due to his appearance, sustained injuries and was incapacitated for 45 days.</t>
  </si>
  <si>
    <t>A Catholic church was burglarized and vandalized when a tabernacle was forced open and the hosts were desecrated.</t>
  </si>
  <si>
    <t>Troyes</t>
  </si>
  <si>
    <t>Alpes-Maritimes</t>
  </si>
  <si>
    <t>Lille</t>
  </si>
  <si>
    <t>Hauts-de-France</t>
  </si>
  <si>
    <t>Pas-de-Calais</t>
  </si>
  <si>
    <t>Département du Nord</t>
  </si>
  <si>
    <t>Gironde</t>
  </si>
  <si>
    <t>Oloron</t>
  </si>
  <si>
    <t>Tonay Charente</t>
  </si>
  <si>
    <t>Tarbes</t>
  </si>
  <si>
    <t>Esparron-de-Pallières</t>
  </si>
  <si>
    <t>Brue-Auriac</t>
  </si>
  <si>
    <t>Oise</t>
  </si>
  <si>
    <t>Giroussens</t>
  </si>
  <si>
    <t>Cognac</t>
  </si>
  <si>
    <t>Rennes</t>
  </si>
  <si>
    <t>Avolsheim</t>
  </si>
  <si>
    <t>Montpellier</t>
  </si>
  <si>
    <t>Villeurbanne</t>
  </si>
  <si>
    <t>Argenton-les-Vallées</t>
  </si>
  <si>
    <t>Asson</t>
  </si>
  <si>
    <t>Saint Genest</t>
  </si>
  <si>
    <t>Toulouse</t>
  </si>
  <si>
    <t>Brion-prés-Thouet</t>
  </si>
  <si>
    <t>Autun</t>
  </si>
  <si>
    <t>Pays d'Iroise</t>
  </si>
  <si>
    <t>Lourdes</t>
  </si>
  <si>
    <t>Belle Roche</t>
  </si>
  <si>
    <t>Marlhes</t>
  </si>
  <si>
    <t>Montluçon</t>
  </si>
  <si>
    <t>Saint Tropez</t>
  </si>
  <si>
    <t>Bois-de-Céné</t>
  </si>
  <si>
    <t>Mayenne</t>
  </si>
  <si>
    <t>L'Isle-Jourdain</t>
  </si>
  <si>
    <t>Saint-Julien-l'Ars</t>
  </si>
  <si>
    <t>Morthemer</t>
  </si>
  <si>
    <t>Chauvigny</t>
  </si>
  <si>
    <t>Lussac-les-Chateaux</t>
  </si>
  <si>
    <t>Confolens</t>
  </si>
  <si>
    <t>Reichstett</t>
  </si>
  <si>
    <t>Neuwiller-Lès-Saverne</t>
  </si>
  <si>
    <t>Grâce</t>
  </si>
  <si>
    <t>Naintré</t>
  </si>
  <si>
    <t>Dangé-Saint-Romain</t>
  </si>
  <si>
    <t>Saints</t>
  </si>
  <si>
    <t>San Pedro de Talmont</t>
  </si>
  <si>
    <t>Houilles</t>
  </si>
  <si>
    <t>Lusignan</t>
  </si>
  <si>
    <t>Lavaur</t>
  </si>
  <si>
    <t>Labastide</t>
  </si>
  <si>
    <t>Nîmes</t>
  </si>
  <si>
    <t>Grenoble</t>
  </si>
  <si>
    <t>Sélestat</t>
  </si>
  <si>
    <t>Saint-Gilles</t>
  </si>
  <si>
    <t>Maisons-Laffitte</t>
  </si>
  <si>
    <t>Caen</t>
  </si>
  <si>
    <t>Quatzenheim</t>
  </si>
  <si>
    <t>SOS Racisme</t>
  </si>
  <si>
    <t>Rouen</t>
  </si>
  <si>
    <t>Angers</t>
  </si>
  <si>
    <t>Anti-defamation League (ADL)</t>
  </si>
  <si>
    <t>Westhoffen</t>
  </si>
  <si>
    <t>Toulon</t>
  </si>
  <si>
    <t>Montrouge</t>
  </si>
  <si>
    <t>Saint-Genevieve-des-Bois</t>
  </si>
  <si>
    <t>Sarcelles</t>
  </si>
  <si>
    <t>Béziers</t>
  </si>
  <si>
    <t>Creil</t>
  </si>
  <si>
    <t>Trémorel</t>
  </si>
  <si>
    <t>Port-d’Envaux</t>
  </si>
  <si>
    <t>Folschviller</t>
  </si>
  <si>
    <t>Yutz</t>
  </si>
  <si>
    <t>Pyrénées-Atlantiques</t>
  </si>
  <si>
    <t>Chauvé</t>
  </si>
  <si>
    <t>Brèst</t>
  </si>
  <si>
    <t>Le Quesnoy</t>
  </si>
  <si>
    <t>Talence</t>
  </si>
  <si>
    <t>Saint-Laurent-de-la-Salanque</t>
  </si>
  <si>
    <t>Mont-Saint-Aignan</t>
  </si>
  <si>
    <t>Mans</t>
  </si>
  <si>
    <t>Albi</t>
  </si>
  <si>
    <t>Charleroi</t>
  </si>
  <si>
    <t>Sudinfo.be</t>
  </si>
  <si>
    <t>Lannion</t>
  </si>
  <si>
    <t>Vulaines-sur-Seine</t>
  </si>
  <si>
    <t>Villefranche-de-Rouergue</t>
  </si>
  <si>
    <t>Wingen-sur-Moder</t>
  </si>
  <si>
    <t>Avranches</t>
  </si>
  <si>
    <t>Quelaines-Saint-Gault</t>
  </si>
  <si>
    <t>Sète</t>
  </si>
  <si>
    <t>Meximieux</t>
  </si>
  <si>
    <t>Mantes-la-Ville</t>
  </si>
  <si>
    <t>Vereaux</t>
  </si>
  <si>
    <t>Bouguenais</t>
  </si>
  <si>
    <t>Nantes</t>
  </si>
  <si>
    <t>Osséja</t>
  </si>
  <si>
    <t>Barjac</t>
  </si>
  <si>
    <t>Aisne</t>
  </si>
  <si>
    <t>Morbihan</t>
  </si>
  <si>
    <t>Loire-Atlantique</t>
  </si>
  <si>
    <t>Wihr-au-Val</t>
  </si>
  <si>
    <t>Hautmont</t>
  </si>
  <si>
    <t>Vallée-du-Tir</t>
  </si>
  <si>
    <t>Bonnieux</t>
  </si>
  <si>
    <t>Menton</t>
  </si>
  <si>
    <t>Limerzel</t>
  </si>
  <si>
    <t>Gers</t>
  </si>
  <si>
    <t>Urville-Naqueville</t>
  </si>
  <si>
    <t>Vendée</t>
  </si>
  <si>
    <t>Cannes</t>
  </si>
  <si>
    <t>Montpezar-de-Quercy</t>
  </si>
  <si>
    <t>Bergerac</t>
  </si>
  <si>
    <t>Assé-le-Béranger</t>
  </si>
  <si>
    <t>Troisfontaines</t>
  </si>
  <si>
    <t>Gujan-Mestras</t>
  </si>
  <si>
    <t>Munster</t>
  </si>
  <si>
    <t>Marly-Gomot</t>
  </si>
  <si>
    <t>Coteaux-du-Blanzacais</t>
  </si>
  <si>
    <t>Montricoux</t>
  </si>
  <si>
    <t>Saint Pierre de Riviere</t>
  </si>
  <si>
    <t>Heulley-Cotton</t>
  </si>
  <si>
    <t>Bescat</t>
  </si>
  <si>
    <t>Schoeneck</t>
  </si>
  <si>
    <t>Rostrenen</t>
  </si>
  <si>
    <t>Morlaix</t>
  </si>
  <si>
    <t>Sumene</t>
  </si>
  <si>
    <t>Lieurey</t>
  </si>
  <si>
    <t xml:space="preserve">Valvigneres </t>
  </si>
  <si>
    <t>Saint Die</t>
  </si>
  <si>
    <t>Andancette</t>
  </si>
  <si>
    <t>Aveyron</t>
  </si>
  <si>
    <t xml:space="preserve">SOS Homophobia </t>
  </si>
  <si>
    <t>SOS Homophobia Rapport 2020</t>
  </si>
  <si>
    <t>Bourgogne</t>
  </si>
  <si>
    <t>Besançon</t>
  </si>
  <si>
    <t>La Réunion</t>
  </si>
  <si>
    <t>Metz</t>
  </si>
  <si>
    <t>Aix-en-Provence</t>
  </si>
  <si>
    <t>Île-Saint-Denis</t>
  </si>
  <si>
    <t>Cholet</t>
  </si>
  <si>
    <t>Boulogne-Billancourt</t>
  </si>
  <si>
    <t>Biarritz</t>
  </si>
  <si>
    <t>https://hatecrime.osce.org/germany</t>
  </si>
  <si>
    <t>Department for Research and Information on Anti-Semitism – RIAS, VDK Berlin, ZIF</t>
  </si>
  <si>
    <t>The president of a Jewish association was subjected to a threatening letter.</t>
  </si>
  <si>
    <t>Anti-Semitic and anti-Muslim graffiti were written on a billboard.</t>
  </si>
  <si>
    <t>Christian refugees were subjected to death threats.</t>
  </si>
  <si>
    <t>A male refugee was subjected to death threats after converting to Christianity.</t>
  </si>
  <si>
    <t>Inssan</t>
  </si>
  <si>
    <t>A Muslim woman wearing a headscarf was threatened with sexual assault by a man while travelling in public transport.</t>
  </si>
  <si>
    <t>A mosque was damaged twice in the same day after a car was driven into the building doors and a window was broken by the same perpetrator.</t>
  </si>
  <si>
    <t>A mosque was the target of an arson attack shortly before the celebration of the German national day.</t>
  </si>
  <si>
    <t>A teenage Muslim girl wearing a headscarf was subjected to racist insults and had her headscarf ripped off.</t>
  </si>
  <si>
    <t>A Muslim woman wearing a headscarf was subjected to anti-Muslim slurs and punched in the face.</t>
  </si>
  <si>
    <t>A pig's carcass was left on a mosque's building site.</t>
  </si>
  <si>
    <t>A man and his two daughters, refugees from Tunisia, were physically assaulted by a group and robbed.</t>
  </si>
  <si>
    <t>The baby of an Eritrean Christian woman was subjected to death threats.</t>
  </si>
  <si>
    <t>Holy See</t>
  </si>
  <si>
    <t>A Christian woman was stabbed and killed in a student dormitory. After consultation, the German authorities responded that the perpetrator was sentenced and the case has not been categorized as a hate crime.</t>
  </si>
  <si>
    <t>A male Christian refugee was stabbed in the back while sleeping.</t>
  </si>
  <si>
    <t>A refugee centre was attacked by a group armed with knives that tried to break into the building. The perpetrators were arrested.</t>
  </si>
  <si>
    <t>A mosque was the target of an arson attack.</t>
  </si>
  <si>
    <t>A man visibly identifiable as Jewish was physically assaulted and subjected to anti-Semitic insults by a group.</t>
  </si>
  <si>
    <t>A retirement home for Jewish people was vandalized with swastikas.</t>
  </si>
  <si>
    <t>A man was subjected to anti-Semitic insults and struck on the head with a glass bottle. The perpetrator was arrested.</t>
  </si>
  <si>
    <t>A man perceived to be Jewish received death threats and was subjected to anti-Semitic insults at work.</t>
  </si>
  <si>
    <t>An Israeli citizen was punched in the face after revealing his nationality.</t>
  </si>
  <si>
    <t>A synagogue and a bridge next to an Israeli flag were vandalized with anti-Semitic graffiti.</t>
  </si>
  <si>
    <t>A Jewish cemetery was vandalized, several tombstones were knocked down and windows were broken.</t>
  </si>
  <si>
    <t>A Jewish cemetery was vandalized.</t>
  </si>
  <si>
    <t>A Jewish cemetery was vandalized, faeces were left on one of the walls.</t>
  </si>
  <si>
    <t>A Jewish cemetery was vandalized with anti-Semitic graffiti.</t>
  </si>
  <si>
    <t>Assyrian refugees were threatened in their refugee accommodations.</t>
  </si>
  <si>
    <t>A man visibly identifiable as Jewish was attacked by a group shouting anti-Semitic slurs.</t>
  </si>
  <si>
    <t>Feces were put on the wall of a Jewish cemetery.</t>
  </si>
  <si>
    <t>A man visibly identifiable as Jewish was verbally identified as Jewish and attacked.</t>
  </si>
  <si>
    <t>A Christian asylum seeker was insulted and physically assaulted after he revealed his faith.</t>
  </si>
  <si>
    <t>A Lutheran refugee was physically assaulted and had the cross he was wearing ripped off.</t>
  </si>
  <si>
    <t>An Afghan refugee was physically assaulted by a group after converting to Christianity.</t>
  </si>
  <si>
    <t>Six Christian refugees were threatened by a large group for reading the bible in a centre for refugees.</t>
  </si>
  <si>
    <t>A Catholic monument was vandalized with pink paint.</t>
  </si>
  <si>
    <t>A Christian academy was vandalized with paint bombs.</t>
  </si>
  <si>
    <t>A religious statue was removed from a Catholic chapel and altar clothes were burned.</t>
  </si>
  <si>
    <t>Four wooden crosses were damaged with an axe over a period of four months.</t>
  </si>
  <si>
    <t>A religious statue was damaged twice within a few weeks.</t>
  </si>
  <si>
    <t>A Christian pensioner was murdered in her sleep, a cross was placed in her hands and graffiti were left on the wall.</t>
  </si>
  <si>
    <t>A Christian refugee and his roommate were physically assaulted by a group.</t>
  </si>
  <si>
    <t>Two transgender women were threatened and had stones thrown at them by a group.</t>
  </si>
  <si>
    <t>Holy See, OIDAC</t>
  </si>
  <si>
    <t>A church has been vandalized, with crosses, statues, paintings, chandeliers and other equipment damaged. The altar was set on fire. After consultation, the German authorities responded that the perpetrator had not yet been identified and the case was not categorized as a hate crime.</t>
  </si>
  <si>
    <t>An Ethiopian Orthodox priest was insulted and had stones thrown at him by a group.</t>
  </si>
  <si>
    <t>MANEO</t>
  </si>
  <si>
    <t>The patrons of a gay bar were subjected to death threats.</t>
  </si>
  <si>
    <t>Two men were subjected to homophobic insults and physically assaulted by a group.</t>
  </si>
  <si>
    <t>The windows of a museum with an exhibition on LGBT life were damaged by air-rifle bullets.</t>
  </si>
  <si>
    <t>A gay man's house was vandalized with homophobic graffiti.</t>
  </si>
  <si>
    <t>A transgender person was threatened and physically assaulted at night by a group.</t>
  </si>
  <si>
    <t>A gay couple was subjected to homophobic insults and spat at.</t>
  </si>
  <si>
    <t>A lesbian woman was threatened with sexual assault.</t>
  </si>
  <si>
    <t>A gay man was attacked and pepper-sprayed by a group in a park.</t>
  </si>
  <si>
    <t>Three men perceived as gay were insulted and attacked by a group.</t>
  </si>
  <si>
    <t>A man was subjected to homophobic and racist insults and physically assaulted in a metro station.</t>
  </si>
  <si>
    <t>A man perceived as gay was insulted, pushed and spat at in public transport.</t>
  </si>
  <si>
    <t>A man walking out of a gay bar was physically assaulted by a group.</t>
  </si>
  <si>
    <t>A gay couple returning from an LGBT event was physically assaulted by a group.</t>
  </si>
  <si>
    <t>A gay man returning from an LGBT event was insulted and physically assaulted in public transport.</t>
  </si>
  <si>
    <t>Two men were subjected to homophobic insults and physically assaulted by a group in a metro.</t>
  </si>
  <si>
    <t>Three men were subjected to homophobic insults and physically assaulted by a group while travelling in the metro.</t>
  </si>
  <si>
    <t>A gay couple was subjected to threats before a police officer intervened.</t>
  </si>
  <si>
    <t>A man wearing woman's clothing was subjected to transphobic insults and physically assaulted.</t>
  </si>
  <si>
    <t>Three men perceived as gay were subjected to homophobic insults and had acidic liquids thrown at them.</t>
  </si>
  <si>
    <t>A gay couple was subjected to death threats in front of a supermarket.</t>
  </si>
  <si>
    <t>A gay couple was threatened, subjected to homophobic insults, and assaulted with a hammer in a park.</t>
  </si>
  <si>
    <t>A man, perceived as gay, was insulted and spat at in the street.</t>
  </si>
  <si>
    <t>A bottle was thrown at a gay man kissing his partner.</t>
  </si>
  <si>
    <t>Two gay men were physically assaulted in the street.</t>
  </si>
  <si>
    <t>A transgender person was insulted, physically assaulted and robbed in a park.</t>
  </si>
  <si>
    <t>A transgender person was insulted and physically assaulted by a group in a metro.</t>
  </si>
  <si>
    <t>A man perceived as gay was insulted and physically assaulted at a tramway station.</t>
  </si>
  <si>
    <t>A man wearing woman's clothing for a theme night was insulted and physically assaulted in a nightclub.</t>
  </si>
  <si>
    <t>A gay man was ambushed, physically assaulted and robbed.</t>
  </si>
  <si>
    <t>A man was sexually assaulted and robbed in front of a gay bar.</t>
  </si>
  <si>
    <t>A gay man was sexually assaulted and robbed in the street at night.</t>
  </si>
  <si>
    <t>A gay man was sexually assaulted and robbed in the street.</t>
  </si>
  <si>
    <t>A religious shrine was vandalized.</t>
  </si>
  <si>
    <t>A female asylum-seeker was physically assaulted after she converted to Christianity.</t>
  </si>
  <si>
    <t>A Kingdom Hall was pelted with eggs.</t>
  </si>
  <si>
    <t>A Kingdom Hall was vandalized for the second time in a month.</t>
  </si>
  <si>
    <t>A Kingdom Hall was vandalized for the third time in the same year. The building was pelted with eggs by a group twice in the same night.</t>
  </si>
  <si>
    <t>A Kingdom Hall was vandalized with graffiti.</t>
  </si>
  <si>
    <t>A Kingdom Hall window was shot at with an air rifle.</t>
  </si>
  <si>
    <t>The shutters of a Kingdom Hall were shot at with an air rifle.</t>
  </si>
  <si>
    <t>A Kingdom Hall was targeted in an arson attack.</t>
  </si>
  <si>
    <t>A Kingdom Hall was targeted in an arson attack that damaged a window.</t>
  </si>
  <si>
    <t>Fourteen Christian refugees fled their accommodations after being subjected to death threats.</t>
  </si>
  <si>
    <t>A group of Spanish tourists was spat at and subjected to anti-Semitic slurs near a Holocaust memorial.</t>
  </si>
  <si>
    <t>Plates commemorating female Jewish students were stolen from a school on Hitler’s birthday.</t>
  </si>
  <si>
    <t>A sticker denying the Holocaust was left on a bus stop.</t>
  </si>
  <si>
    <t>Four stolpersteine, stones commemorating Holocaust victims, were covered with white paint.</t>
  </si>
  <si>
    <t>Several stolpersteine, stones commemorating Holocaust victims, were vandalized shortly for the second time in a month.</t>
  </si>
  <si>
    <t>A star of David was drawn on a political campaign poster.</t>
  </si>
  <si>
    <t>A newspaper received a threatening letter with anti-Semitic contents.</t>
  </si>
  <si>
    <t>A Stolperstein stone commemorating a victim of the Holocaust was damaged.</t>
  </si>
  <si>
    <t>Anti-Semitic graffiti were drawn on a public transport platform.</t>
  </si>
  <si>
    <t>A couple was subjected to threats and anti-Semitic slurs and assaulted while travelling on public transport.</t>
  </si>
  <si>
    <t>A Jewish man was subjected to anti-Semitic slurs and physically assaulted.</t>
  </si>
  <si>
    <t>A man visibly identifiable as Jewish man was subjected to anti-Semitic slurs and assaulted when he tried to get away.</t>
  </si>
  <si>
    <t>A mezuzah, a parchment with religious text, placed near an apartment door was destroyed.</t>
  </si>
  <si>
    <t>Department for Research and Information on Anti-Semitism – RIAS, Kantor Center, VDK Berlin, ZIF</t>
  </si>
  <si>
    <t>A man visibly identifiable as Jewish was subjected to anti-Semitic insults and assaulted.</t>
  </si>
  <si>
    <t>Three Stolpersteine stones commemorating victims of the Holocaust were covered with paint.</t>
  </si>
  <si>
    <t>An apartment entrance was vandalized with anti-Semitic graffiti twice within a few weeks.</t>
  </si>
  <si>
    <t>A man was assaulted after revealing his Isreali citizenship. His partner was also assaulted after she came to his defence.</t>
  </si>
  <si>
    <t>A Stolperstein commemorating a victim of the Holocaust was vandalized with spray paint.</t>
  </si>
  <si>
    <t>Thirteen religious statues in the same area were damaged over the course of several weeks. After consultation, the German authorities responded that the investigation was ongoing and the case had not been categorized as a hate crime.</t>
  </si>
  <si>
    <t>A park waste bin was vandalized with anti-Semitic graffiti.</t>
  </si>
  <si>
    <t>A German journalist received a threatening letter containing anti-Semitic insults.</t>
  </si>
  <si>
    <t>Swastikas and anti-Semitic graffiti were spray-painted on a public wall.</t>
  </si>
  <si>
    <t>The victim was threatened and subjected to anti-Semitic slurs while reading a Jewish newspaper.</t>
  </si>
  <si>
    <t>A Holocaust memorial was smeared with paint.</t>
  </si>
  <si>
    <t>A Jewish family returning from vacation discovered a swastika on their kitchen window.</t>
  </si>
  <si>
    <t>A Holocaust memorial was smeared with paint for the second time in a few month.</t>
  </si>
  <si>
    <t>A part of a Holocaust memorial was destroyed. This memorial was vandalized on several occasions.</t>
  </si>
  <si>
    <t>A memorial commemorating women protested the National Socialist regime was vandalized and smeared with paint.</t>
  </si>
  <si>
    <t>A Holocaust memorial was smeared with paint and Holocaust denial messages.</t>
  </si>
  <si>
    <t>A Holocaust memorial was smeared with black paint. The same memorial was vandalized on many occasions.</t>
  </si>
  <si>
    <t>A Holocaust memorial was vandalized.</t>
  </si>
  <si>
    <t>A Holocaust memorial was smeared with paint. The same memorial was vandalized on several occasions.</t>
  </si>
  <si>
    <t>A note denying the Holocaust was pasted on a Holocaust memorial.</t>
  </si>
  <si>
    <t>An Israeli tourist and his daughter were subjected to anti-Semitic insults, threatened and assaulted by a group.</t>
  </si>
  <si>
    <t>A political campaign poster was vandalized with anti-Semitic graffiti.</t>
  </si>
  <si>
    <t>A Holocaust memorial was vandalized with graffiti. The same memorial was vandalized on multiple occasions.</t>
  </si>
  <si>
    <t>A Holocaust memorial was smeared with paint. The same memorial was vandalized on multiple occasions.</t>
  </si>
  <si>
    <t>A post box was destroyed and a Jewish newspaper stolen.</t>
  </si>
  <si>
    <t>A Jewish family's apartment door of a Jewish family was vandalized and the word „Jew“ was painted on their door.</t>
  </si>
  <si>
    <t>Anti-Semitic graffiti was spray painted near a Jewish institution.</t>
  </si>
  <si>
    <t>A Jewish man was subjected to anti-Semitic insults, threatened and chase after leaving his apartment.</t>
  </si>
  <si>
    <t>A memorial commemorating women who protested against the National Socialist regime was vandalized.</t>
  </si>
  <si>
    <t>A man visibly identifiable as Jewish was insulted and threatened by a group.</t>
  </si>
  <si>
    <t>A man visibly identifiable as Jewish was spat at after confirming that he was Jewish.</t>
  </si>
  <si>
    <t>Two Israeli men carrying an Israeli flag were insulted, threatened and spat on by a group during a football match.</t>
  </si>
  <si>
    <t>A banner denouncing anti-Semitism was destroyed during a demonstration.</t>
  </si>
  <si>
    <t>An anti-Semitic sticker was pasted on a school wall.</t>
  </si>
  <si>
    <t>Racist and anti-Semitic messages were spray painted on a wall.</t>
  </si>
  <si>
    <t>A political campaign poster was vandalized with anti-Semitic messages.</t>
  </si>
  <si>
    <t>Two posters promoting the commemoration of the liberation of the Auschwitz-Birkenau concentration camp were destroyed.</t>
  </si>
  <si>
    <t>Patrons of a bar were subjected to anti-Semitic insults and had a glass bottle thrown at them.</t>
  </si>
  <si>
    <t>A man working on a project to counter anti-Semitism received a threatening letter with anti-Semitic contents.</t>
  </si>
  <si>
    <t>For the second time in three months, a summit cross was chopped down with an axe.</t>
  </si>
  <si>
    <t>A woman was subjected to anti-Semitic insults and had a chair thrown at her during a consultation meeting.</t>
  </si>
  <si>
    <t>Dozens of religious statues were destroyed.</t>
  </si>
  <si>
    <t>Anti-Semitic graffiti was spray painted on a wall.</t>
  </si>
  <si>
    <t>A man responding to anti-Semitic statements was threatened with a knife.</t>
  </si>
  <si>
    <t>A man was subjected to anti-Semitic insults and assaulted.</t>
  </si>
  <si>
    <t>A public transport station and the surrounding area were vandalized with anti-Semitic graffiti.</t>
  </si>
  <si>
    <t>Over 35 Stolpersteine stones commemorating the victims of the Holocaust were sprayed with grey paint.</t>
  </si>
  <si>
    <t>A retired man was subjected to anti-Semitic insults and hit on the head with a glass bottle.</t>
  </si>
  <si>
    <t>Twelve people died and more than 50 were injured after a Christmas market was attacked by a perpetrator who purposefully drove a truck through the market. After consultation, the German authorities responded that while the investigation was underway, the case was categorized as a politically motivated crime - a category that includes hate crimes.</t>
  </si>
  <si>
    <t>A Jewish woman wearing a necklace with Hebrew letters was stalked and subjected to racist and xenophobic insults.</t>
  </si>
  <si>
    <t>The Israeli embassy's information booth at an LGBTIQ festival was attacked by a group and one employee was physically assaulted.</t>
  </si>
  <si>
    <t>Several vehicles were vandalized with anti-Semitic insults and threats.</t>
  </si>
  <si>
    <t>An anti-Semitic message was painted on a wall.</t>
  </si>
  <si>
    <t>A wall near a school was vandalized with anti-Semitic drawings.</t>
  </si>
  <si>
    <t>A plank placed in a street was vandalized with an anti-Semitic drawing.</t>
  </si>
  <si>
    <t>The fence surrounding a German government institution was vandalized with anti-Semitic drawings.</t>
  </si>
  <si>
    <t>A sign showing the way to a documentation centre on forced labour under the National Socialist regime was vandalized with anti-Semitic graffiti.</t>
  </si>
  <si>
    <t>A threatening email containing anti-Semitic insults was sent to the head of a civil society group, explicitly referring to her Jewish background.</t>
  </si>
  <si>
    <t>A Jewish woman who leads a civil society group was subjected to over a dozen threatening messages, including death and rape threats, throughout the year. These messages included sexist and anti-Semitic language.</t>
  </si>
  <si>
    <t>FAIR international - Federation against Injustice and Racism e. V.</t>
  </si>
  <si>
    <t>A mosque was vandalized.</t>
  </si>
  <si>
    <t>A Kingdom Hall was broken into and vandalized.</t>
  </si>
  <si>
    <t>A Kingdom Hall was shot at with an air pistol damaging one of its windows.</t>
  </si>
  <si>
    <t>A Kingdom Hall was vandalized when eggs were thrown at the building.</t>
  </si>
  <si>
    <t>Two Jehovah's Witnesses were subjected to death threats by a perpetrator armed with an iron bar because of their religious activities. The perpetrator was fined.</t>
  </si>
  <si>
    <t>A Kingdom Hall was repeatedly vandalized with insulting graffiti over three months.</t>
  </si>
  <si>
    <t>A Kingdom Hall was targeted in an arson attack in which a petrol bomb was thrown at the building.</t>
  </si>
  <si>
    <t>A Kingdom Hall was damaged when its windows were pelted with stones.</t>
  </si>
  <si>
    <t>A Kingdom Hall was vandalized with Satanic graffiti.</t>
  </si>
  <si>
    <t>A transgender person was chased in the street and subjected to insults and threats.</t>
  </si>
  <si>
    <t>A boy was physically assaulted in the street due to his perceived sexual orientation. The police opened an investigation into the incident.</t>
  </si>
  <si>
    <t>A gay man was insulted and physically assaulted with a bottle by a group. The perpetrators were arrested and convicted.</t>
  </si>
  <si>
    <t>A man was repeatedly subjected to homophobic insults and physically assaulted, first by an individual and then by a group, over the course of a day. The police opened an investigation into the incidents.</t>
  </si>
  <si>
    <t>A gay man was physically assaulted when walking hand in hand with his partner. The perpetrator was charged for the incident.</t>
  </si>
  <si>
    <t>A man was subjected to homophobic insults and physically assaulted by a group. The police opened an investigation into the incident.</t>
  </si>
  <si>
    <t>A gay couple was subjected to homophobic insults and were spat at.</t>
  </si>
  <si>
    <t>Two gay men were subjected to homophobic insults, spat at and were pelted with stones.</t>
  </si>
  <si>
    <t>A lesbian couple was subjected to homophobic insults, spat at and one of the victims was also physically assaulted. The police opened an investigation into the incident.</t>
  </si>
  <si>
    <t>A restaurant front and the restaurant owner's car were vandalized with homophobic graffiti.</t>
  </si>
  <si>
    <t>A gay man was subjected to homophobic insults, tied to a tree and beaten. The police opened an investigation into the incident.</t>
  </si>
  <si>
    <t>A cross was vandalized. The police opened an investigation into the incident.</t>
  </si>
  <si>
    <t>A church was vandalized when two organs were filled with construction foam, a fire extinguisher was emptied and red paint was poured in front of an altar and a baptismal font.</t>
  </si>
  <si>
    <t>A man was subjected to homophobic insults and physically assaulted by a group.</t>
  </si>
  <si>
    <t>Two gay men were subjected to homophobic insults and threatened.</t>
  </si>
  <si>
    <t>A Bosnian mosque was targeted in an arson attack while the Imam was inside the building.</t>
  </si>
  <si>
    <t>A mosque received threatening letters with anti-Muslim messages.</t>
  </si>
  <si>
    <t>Department for Research and Information on Anti-Semitism – RIAS</t>
  </si>
  <si>
    <t>A Jewish boy was threatened following months of harassment in school after his Jeiwhs identity was revealed.</t>
  </si>
  <si>
    <t>A woman participating in a German-Israeli event and wearing an Israeli flag on her back was endangered by a bystander who attempted to set the flag on fire.</t>
  </si>
  <si>
    <t>Firecrackers were ignited near a mosque by a group.</t>
  </si>
  <si>
    <t>A mosque was vandalized when a pig corpse was left in front of the building.</t>
  </si>
  <si>
    <t>A mosque was vandalized with a swastika graffiti.</t>
  </si>
  <si>
    <t>A man criticizing publicly displayed banners with anti-Semitic content was physically assaulted.</t>
  </si>
  <si>
    <t>A mosque was vandalized with swastika graffiti and a pig's corpse was left in front of the building.</t>
  </si>
  <si>
    <t>A mosque was targeted in an arson attack.</t>
  </si>
  <si>
    <t>A mosque was vandalized with anti-Muslim graffiti and a window was broken.</t>
  </si>
  <si>
    <t>An Afghan Christian man was physically assaulted for wearing a cross.</t>
  </si>
  <si>
    <t>A mosque was targeted with explosives in an arson attack.</t>
  </si>
  <si>
    <t>A man was threatened and physically assaulted after he refused to listen to anti-Semitic conspiracy theories.</t>
  </si>
  <si>
    <t>A Jewish female civil society representative received an email with anti-Semitic death threats.</t>
  </si>
  <si>
    <t>A Jewish singer was subjected to death threats via social media.</t>
  </si>
  <si>
    <t>A female Isreali tourist was subjected to death threats by a group due to her perceived Jewish origins.</t>
  </si>
  <si>
    <t>A woman was subjected to anti-Semitic slurs and threatened after she pointed out the anti-Semitic content of a leaflet.</t>
  </si>
  <si>
    <t>A woman was subjected to anti-Semitic insults and threatened with an arson attack on her house and children.</t>
  </si>
  <si>
    <t>A female journalist known for her solidarity with Israel and her companion were subjected to anti-Semitic insults and threatened.</t>
  </si>
  <si>
    <t>A mosque window was broken by a masked group.</t>
  </si>
  <si>
    <t>A mosque and an adjacent store were vandalized by a group using firecrackers.</t>
  </si>
  <si>
    <t>A mosque was targeted in an arson attack by a group.</t>
  </si>
  <si>
    <t>A mosque was vandalized and a pig's corpse was left in front of the building.</t>
  </si>
  <si>
    <t>A man visibly identifiable as Jewish was subjected to anti-Semitic insults and threatened in the metro by a group.</t>
  </si>
  <si>
    <t>A man wearing a T-shirt promoting a Jewish sports club was subjected to anti-Semitic insults and threatened with extermination.</t>
  </si>
  <si>
    <t>The statue of a Czechoslovak journalist executed by the Nazis during the Second World War was vandalized with anti-Semitic graffiti.</t>
  </si>
  <si>
    <t>A Jewish memorial site was vandalized with anti-Semitic graffiti. Several other sites in the area were similarly targeted during the same period.</t>
  </si>
  <si>
    <t>A stone commemorating a Holocaust victim was vandalized with paint.</t>
  </si>
  <si>
    <t>The wall of a restaurant offering Israeli cuisine was vandalized with anti-Semitic graffiti.</t>
  </si>
  <si>
    <t>A wall near a synagogue was vandalized with anti-Semitic graffiti. A similar incident occurred nearby.</t>
  </si>
  <si>
    <t>The elevator in a house inhabited by Jewish families was vandalized with a scratched swastika graffiti.</t>
  </si>
  <si>
    <t>Several stones commemorating Holocaust victims were stolen or vandalized overnight.</t>
  </si>
  <si>
    <t>A movie poster was vandalized with anti-Semitic and racist inscriptions.</t>
  </si>
  <si>
    <t>A homeless man was repeatedly physically assaulted in various shelters due to his star of David tattoo.</t>
  </si>
  <si>
    <t>A wall in a metro station was vandalized with an anti-Semitic inscription.</t>
  </si>
  <si>
    <t>Worshipers at a mosque were threatened.</t>
  </si>
  <si>
    <t>Members of a mosque's congregation were threatened.</t>
  </si>
  <si>
    <t>A mosque was vandalized with swastika graffiti.</t>
  </si>
  <si>
    <t>A mosque was targeted in an arson attack. An investigation was opened into the case.</t>
  </si>
  <si>
    <t>A mosque was vandalized and damaged.</t>
  </si>
  <si>
    <t>A German politician known for his welcoming stance towards refugees was stabbed and seriously injured in a knife attack.</t>
  </si>
  <si>
    <t>A mosque was vandalized and burgled.</t>
  </si>
  <si>
    <t>A mosque was vandalized and repeatedly burgled within one week.</t>
  </si>
  <si>
    <t>A mosque was vandalized and a Koran was torn with its pages left all over the mosque.</t>
  </si>
  <si>
    <t>A mosque was vandalized and a pig's head was left in front of the building.</t>
  </si>
  <si>
    <t>A German man was killed and seven people were injured in a knife attack at a market because of their perceived Christian faith.</t>
  </si>
  <si>
    <t>A church was targeted in an arson attack in which petrol bombs were thrown at the building.</t>
  </si>
  <si>
    <t>Lesbian and Gay Federation in Germany</t>
  </si>
  <si>
    <t>A gay Syrian asylum seeker was threatened at knifepoint and physically assaulted by a group because of his sexual orientation.</t>
  </si>
  <si>
    <t>A man was insulted and physically assaulted by a group for wearing crosses around his neck.</t>
  </si>
  <si>
    <t>A gay man was physically assaulted in a metro, threatened with rape, followed and insulted because of his sexual orientation.</t>
  </si>
  <si>
    <t>Six religious statues were vandalized over one week.</t>
  </si>
  <si>
    <t>An Afghan woman who converted to Christianity was stabbed to death in front of her children because of her faith. The perpetrator was arrested and sentenced.</t>
  </si>
  <si>
    <t>A mosque was vandalized with anti-Muslim graffitti.</t>
  </si>
  <si>
    <t>A mosque was vandalised and a pig's head left in front of the building.</t>
  </si>
  <si>
    <t>A mosque was targeted in an arson attack on the day of Kristallnacht.</t>
  </si>
  <si>
    <t>A mosque's windows were pelted with stones. The site had been vandalized with anti-Muslim inscriptions and pig parts in the past.</t>
  </si>
  <si>
    <t>A pregnant Kenyan woman was subjected to racist insults and physically assaulted.</t>
  </si>
  <si>
    <t>A group of Muslim workers were subjected to anti-Muslim threats via social media.</t>
  </si>
  <si>
    <t>The window of a Muslim doctor's office was broken and vandalized with a swastika inscription.</t>
  </si>
  <si>
    <t>A Syrian person was stabbed and subjected to racist insults.</t>
  </si>
  <si>
    <t>A schoolgirl of African descent was subjected to racist insults, physically assaulted and robbed at a tramway stop.</t>
  </si>
  <si>
    <t>A Syrian child was shot at and injured with an air rifle.</t>
  </si>
  <si>
    <t>A Muslim girl wearing a headscarf was physically assaulted at a bus stop.</t>
  </si>
  <si>
    <t>A Muslim girl wearing a headscarf was physically assaulted in a parking lot.</t>
  </si>
  <si>
    <t>A Muslim woman wearing a headscarf was subjected to anti-Muslim insults and physically assaulted at a public transportation stop.</t>
  </si>
  <si>
    <t>A man was subjected to sexist insults, threatened and robbed.</t>
  </si>
  <si>
    <t>A gay teenage couple was subjected to homophobic insults and physically assaulted by a group.</t>
  </si>
  <si>
    <t>A church was vandalized with threatening anti-Christian graffiti.</t>
  </si>
  <si>
    <t>A Turkish community club was targeted in an arson attack.</t>
  </si>
  <si>
    <t>A Turkish man was physically assaulted and subjected to racist insults.</t>
  </si>
  <si>
    <t>A summit cross was sawed off. Similar incidents had occurred four times before in previous years. After consultation, the German authorities reported that the incident was investigated as a crime without bias motivation.</t>
  </si>
  <si>
    <t>A Muslim intercultural association's door was smeared with animal excrements.</t>
  </si>
  <si>
    <t>An Egyptian woman died as after she was hit by a vehicle, the victim was subjected to anti-Muslim insults.</t>
  </si>
  <si>
    <t>A tree near a Muslim festival had pig parts nailed to it.</t>
  </si>
  <si>
    <t>A Muslim woman wearing a headscarf was insulted and physically assaulted at a tram stop.</t>
  </si>
  <si>
    <t>A Muslim woman wearing a headscarf was subjected to anti-Muslim insults and physically assaulted.</t>
  </si>
  <si>
    <t>A Turkish teenager was subjected to racist insults, threatened and physically assaulted.</t>
  </si>
  <si>
    <t>A Turkish family was subjected to racists insults and physically assaulted in their home by police officers.</t>
  </si>
  <si>
    <t>Two Turkish Muslim women were subjected to anti-Muslim insults and attacked by dogs in their neighbourhood.</t>
  </si>
  <si>
    <t>An Eritrean man was physically assaulted.</t>
  </si>
  <si>
    <t>A Muslim woman wearing a headscarf was subjected to anti-Muslim insults and physically assaulted outside a university.</t>
  </si>
  <si>
    <t>A Turkish organization's premises were vandalized with racist graffiti.</t>
  </si>
  <si>
    <t>A university building was vandalized with racist and anti-Muslim graffiti.</t>
  </si>
  <si>
    <t>A pupil was subjected to racist slurs and physically assaulted, resulting in a broken arm, at school.</t>
  </si>
  <si>
    <t>A Jewish boy was subjected to continuous anti-Semitic insults and physically assaulted at school. The victim changed school after he was threatened with a realistic toy gun.</t>
  </si>
  <si>
    <t>The windows of a mosque were destroyed.</t>
  </si>
  <si>
    <t>A recycling container in front of a mosque was set on fire.</t>
  </si>
  <si>
    <t>A mosque was vandalized with xenophobic graffiti.</t>
  </si>
  <si>
    <t>A Muslim family, including two infants in a stroller, was physically assaulted on a bus. One male and one female victim sustained facial injuries. The perpetrator was arrested.</t>
  </si>
  <si>
    <t>A Muslim girl was repeatedly subjected to physical assaults by a group at school due to her ethnicity.</t>
  </si>
  <si>
    <t>A Muslim woman wearing a headscarf was physically assaulted by a perpetrator who attempted to remove the victim's headscarf.</t>
  </si>
  <si>
    <t>A Muslim woman wearing a headscarf was subjected to insults and spat at three times at a tram stop.</t>
  </si>
  <si>
    <t>A Muslim woman was subjected to death threats.</t>
  </si>
  <si>
    <t>A mosque was targeted in an arson attack. One man was injured as a result.</t>
  </si>
  <si>
    <t>A Muslim woman was subjected to xenophobic insults and threats in the street.</t>
  </si>
  <si>
    <t>Several people were threatened when the windows of a mosque were broken during prayer and political stickers were placed on the building. An investigation was opened into the incident.</t>
  </si>
  <si>
    <t>A Muslim woman was subjected to xenophobic and anti-Muslim insults and death threats.</t>
  </si>
  <si>
    <t>One person was injured when a mosque was shot at. The mosque was also damaged.</t>
  </si>
  <si>
    <t>A Muslim woman wearing a headscarf was subjected to insults, threatened and thrown out of a bus.</t>
  </si>
  <si>
    <t>An Islamic cultural centre and prayer room were targeted in an arson attack.</t>
  </si>
  <si>
    <t>A Muslim man and woman were attacked outside their home. The woman was physically assaulted when the perpetrator attempted to remove her headscarf.</t>
  </si>
  <si>
    <t>A Muslim woman wearing a headscarf was spat at in a shopping centre.</t>
  </si>
  <si>
    <t>A pregnant Muslim woman was punched in the belly twice at a train station.</t>
  </si>
  <si>
    <t>A Muslim woman was spat at in the street.</t>
  </si>
  <si>
    <t>A Muslim woman wearing a headscarf was subjected to anti-Muslim insults and death threats.</t>
  </si>
  <si>
    <t>The washrooms in a mosque were vandalized with swastika graffiti.</t>
  </si>
  <si>
    <t>A Muslim woman was subjected to insults and physically assaulted at a train station when her headscarf was torn off and her hair pulled.</t>
  </si>
  <si>
    <t>A mosque was targeted with explosives in an arson attack. Four other mosques were vandalized with political graffiti.</t>
  </si>
  <si>
    <t>A Muslim woman was physically assaulted when her face veil was pulled. The victim sustained injuries as a result.</t>
  </si>
  <si>
    <t>A mosque was vandalized with political graffiti.</t>
  </si>
  <si>
    <t>A Muslim woman had her headscarf torn off in public.</t>
  </si>
  <si>
    <t>A Muslim woman had her face veil torn off in public.</t>
  </si>
  <si>
    <t>A Muslim girl had her headscarf torn off by a group in public.</t>
  </si>
  <si>
    <t>A Muslim woman was hit in the face after being asked about her headscarf.</t>
  </si>
  <si>
    <t>A Muslim woman was subjected to insults and physically assaulted on a train when her headscarf was almost pulled off. An investigation was opened into the incident.</t>
  </si>
  <si>
    <t>A mosque was burned down in an arson attack.</t>
  </si>
  <si>
    <t>A Muslim woman wearing a headscarf was subjected to insults, physically assaulted and spat at in a shop.</t>
  </si>
  <si>
    <t>Muslim healthcare professionals were subjected to anti-Muslim insults, threatened and physically assaulted with a knife at work. One victim sustained injuries.</t>
  </si>
  <si>
    <t>A couple visibly identifiable as Muslim was subjected to anti-Muslim insults and physically assaulted by a group in public. One victim sustained injuries.</t>
  </si>
  <si>
    <t>A Syrian woman and her baby were pushed into a pond. The victim was previously subjected to insults by a group.</t>
  </si>
  <si>
    <t>Two Muslim women wearing headscarves were subjected to anti-Muslim insults, threatened and physically assaulted in public. One victim sustained severe injuries.</t>
  </si>
  <si>
    <t>A Muslim woman wearing a headscarf was subjected to racist insults and physically assaulted.</t>
  </si>
  <si>
    <t>A Muslim student wearing a headscarf was physically assaulted at school when hit with a book by a teacher.</t>
  </si>
  <si>
    <t>A Muslim woman wearing a headscarf was threatened with violence on a train.</t>
  </si>
  <si>
    <t>Two Turkish Muslim women were attacked in their neighbourhood due to their nationality.</t>
  </si>
  <si>
    <t>A Muslim boy was subjected to racist insults and a physical assault at school.</t>
  </si>
  <si>
    <t>Two gay men, visibly a couple, were attacked and pushed off a train by a group. The victims sustained injuries.</t>
  </si>
  <si>
    <t>A transgender woman was subjected to homophobic insults and physically assaulted in a metro train. The victim sustained injuries.</t>
  </si>
  <si>
    <t>A public poster promoting diversity was vandalized to erase the picture of a kissing gay couple.</t>
  </si>
  <si>
    <t>A monument dedicated to the first homosexual emancipation movement was repeatedly vandalized.</t>
  </si>
  <si>
    <t>The window of a restaurant was vandalized with homophobic graffiti.</t>
  </si>
  <si>
    <t>A man was subjected to homophobic insults, beaten multiple times and robbed by a group of five men. The victim sustained injuries.</t>
  </si>
  <si>
    <t>A gay man was subjected to homophobic insults and physically assaulted at night. The victim sustained injuries.</t>
  </si>
  <si>
    <t>The facade of a barbershop was vandalized with homophobic graffiti.</t>
  </si>
  <si>
    <t>The owner of a Jewish kosher restaurant was physically assaulted and the restaurant was vandalized by a masked group of 12 people.</t>
  </si>
  <si>
    <t>A man wearing a shirt with a rainbow flag was threatened, including with broken bottles, by a group.</t>
  </si>
  <si>
    <t>A gay man was subjected to homophobic insults, physically assaulted with a knife and tear gas, and robbed by a group of 15 perpetrators. The victim sustained injuries.</t>
  </si>
  <si>
    <t>A transgender woman was physically assaulted at a bus stop, resulting in injuries.</t>
  </si>
  <si>
    <t>Two gay men were subjected to homophobic insults and had stones thrown at them by a group.</t>
  </si>
  <si>
    <t>A gay couple was subjected to homophobic insults and threatened with a knife by a group. An investigation was opened into the incident and two perpetrators were arrested.</t>
  </si>
  <si>
    <t>A gay man was chased by a car and subjected to homophobic insults by the passengers.</t>
  </si>
  <si>
    <t>Three men, some of whom were asylum seekers, were subjected to homophobic insults and threatened with a knife by a group. One perpetrator was detained and the weapon seized.</t>
  </si>
  <si>
    <t>A gay man was asked about his sexual orientation and subsequently subjected to homophobic insults, chased and threatened with a metal stick by a group.</t>
  </si>
  <si>
    <t>Two gay men were subjected to homophobic insults, and one victim was physically assaulted, by a group.</t>
  </si>
  <si>
    <t>A transgender victim was subjected to transphobic and homophobic insults and death threats and pushed towards the railway tracks at a metro station. The victim sustained injuries.</t>
  </si>
  <si>
    <t>A female participant of an LGBTI festival was subjected to homophobic insults and physically assaulted when hit in the face with a bottle at a train station. The victim sustained head injuries and required medical assistance.</t>
  </si>
  <si>
    <t>A lesbian couple was subjected to homophobic insults and physically assaulted in a metro station. The victims sustained injuries.</t>
  </si>
  <si>
    <t>Two men, one of whom was wearing women's clothing, were subjected to insults and a brutal physical assault, including with a paving stone. The victim wearing women's clothing was injured and hospitalized.</t>
  </si>
  <si>
    <t>A man was subjected to homophobic insults and punched in the face, resulting in injuries.</t>
  </si>
  <si>
    <t>A man was subjected to homophobic insults by a group outside his home. Once the victim was inside his flat, the perpetrators threw a stone, breaking the window.</t>
  </si>
  <si>
    <t>A gay man and his female friend were subjected to homophobic and sexist insults and death threats while walking in the street at night.</t>
  </si>
  <si>
    <t>A gay man with a rainbow sticker on his phone was subjected to homophobic insults and death threats in a metro train.</t>
  </si>
  <si>
    <t>Customers of a gay bar were subjected to homophobic insults. Eggs were thrown at their belongings stored in the cloakroom.</t>
  </si>
  <si>
    <t>A gay couple living at a centre for asylum seekers was subjected to homophobic insults, threatened and had their sexual orientation involuntarily revealed to other residents of the asylum centre.</t>
  </si>
  <si>
    <t>A gay man who posted a video on social media was subjected to death threats by several users of the online platform.</t>
  </si>
  <si>
    <t>A Turkish restaurant was targeted in an arson attack. The incident followed similar attacks on one Jewish and two Persian restaurants. An investigation was opened into the incident.</t>
  </si>
  <si>
    <t>A man was physically assaulted when his Persian restaurant was attacked by a group, resulting in serious injuries. The restaurant walls were vandalized with swastika graffiti and windows were smashed. An investigation was opened into the incident.</t>
  </si>
  <si>
    <t>Munich Chronicle</t>
  </si>
  <si>
    <t>A man was punched in the face in a restaurant after challenging the perpetrator for uttering anti-Semitic and racist insults.</t>
  </si>
  <si>
    <t>Walls in a city centre were vandalized with anti-Semitic graffiti, including Holocaust denial.</t>
  </si>
  <si>
    <t>A bisexual man was repeatedly hit in the face and head, including with a glass bottle, and kicked to the ground after being subjected to homophobic and transphobic insults by a group of football fans on the metro. The victim sustained bruises and a broken tooth.</t>
  </si>
  <si>
    <t>A playground was vandalized with xenophobic and swastika graffiti.</t>
  </si>
  <si>
    <t>A man of Iraqi origin was subjected to anti-Semitic insults and threats in a restaurant.</t>
  </si>
  <si>
    <t>A Syrian man was subjected to racist insults and physically assaulted with an iron chain by a group, resulting in serious injuries. An investigation was opened into the incident.</t>
  </si>
  <si>
    <t>The entrance to a doctor's surgery was vandalized with swastika graffiti.</t>
  </si>
  <si>
    <t>A couple with a child was subjected to racist insults and threatened with a knife on a train. The perpetrator was arrested.</t>
  </si>
  <si>
    <t>The windows and facade of a police station were vandalized with swastika graffiti.</t>
  </si>
  <si>
    <t>A park bench was vandalized with anti-Semitic and swastika graffiti.</t>
  </si>
  <si>
    <t>A house with a poster denouncing racism was vandalized with swastika and neo-Nazi graffiti.</t>
  </si>
  <si>
    <t>A man of Nigerian origin was subjected to racist insults and hit in the stomach in a supermarket. The victim sustained abdominal injuries.</t>
  </si>
  <si>
    <t>A man was subjected to xenophobic insults and death threats by a group wielding a knife.</t>
  </si>
  <si>
    <t>A male taxi driver of Iranian origin was subjected to xenophobic insults and death threats.</t>
  </si>
  <si>
    <t>Three men from India were subjected to xenophobic and racist insults, beaten and kicked by a group. An investigation was opened into the incident.</t>
  </si>
  <si>
    <t>A taxi driver of Sri Lankan origin was subjected to xenophobic insults and beaten by a group of seven. One perpetrator attempted to hit the victim on the head with a high-heeled shoe.</t>
  </si>
  <si>
    <t>Two people of African descent were subjected to racist insults on a train. A man who tried to intervene was hit in the face, sustaining injuries and broken glasses.</t>
  </si>
  <si>
    <t>Three Turkish men were subjected to xenophobic insults and beaten by perpetrators who broke into their car, kicking the driver in the face. The victims sustained injuries and the car was damaged.</t>
  </si>
  <si>
    <t>A Nigerian man was subjected to xenophobic insults, death threats and a pepper spray attack at a tram stop. An investigation was opened into the incident and the perpetrator was arrested.</t>
  </si>
  <si>
    <t>Public toilets were vandalized with anti-Semitic and anti-Muslim graffiti.</t>
  </si>
  <si>
    <t>A man was subjected to racist and xenophobic insults and punched and kicked from behind by a perpetrator who performed a Nazi salute.</t>
  </si>
  <si>
    <t>A woman was subjected to homophobic insults and punched in the face by a group in front of a club. The victim sustained facial injuries.</t>
  </si>
  <si>
    <t>A man was subjected to xenophobic insults and punched in the face. The victim sustained injuries and his glasses were broken.</t>
  </si>
  <si>
    <t>The premises of a kindergarten were vandalized with swastika and neo-Nazi graffiti.</t>
  </si>
  <si>
    <t>A 61-year-old taxi driver of African descent was subjected to racist insults, threats and a brutal physical assault. The victim was pulled by the hair, hit in the face and beaten and kicked while lying on the ground. The victim sustained injuries.</t>
  </si>
  <si>
    <t>A pavement and a house were vandalized with swastika graffiti.</t>
  </si>
  <si>
    <t>A Jewish restaurant was targeted in an arson attack.</t>
  </si>
  <si>
    <t>Several trees were vandalized when swastikas were engraved on them.</t>
  </si>
  <si>
    <t>A man working in a bakery was subjected to anti-Turkish insults. The perpetrator then threw a packet of biscuits at him, damaging a ceiling lamp.</t>
  </si>
  <si>
    <t>The entrance to a club was vandalized with swastika graffiti.</t>
  </si>
  <si>
    <t>A Catholic chapel was broken into and vandalized when consecrated hosts were scattered outside.</t>
  </si>
  <si>
    <t>A church in a Catholic abbey was broken into and vandalized shortly before Christmas. Sacred objects were destroyed and prayer books were set on fire.</t>
  </si>
  <si>
    <t>A Protestant church that provides assistance to refugees and migrants was repeatedly vandalized when stones were thrown at the windows several times in one month.</t>
  </si>
  <si>
    <t>A 14th century church was set on fire and destroyed. A church in a nearby town was also targeted in an arson attack on the same day.</t>
  </si>
  <si>
    <t>A church was targeted in an arson attack. A church in a nearby town was also set on fire on the same day.</t>
  </si>
  <si>
    <t>A wooden door in a Protestant church was set on fire.</t>
  </si>
  <si>
    <t>The interior of a church was vandalized with a fire extinguisher. Easter eggs were scattered and smashed against the baptismal font, a container with holy water was emptied and the altar candles and cloth were burned.</t>
  </si>
  <si>
    <t>A gay man was physically assaulted and injured by a group.</t>
  </si>
  <si>
    <t>A Catholic church was targeted in an arson attack when a fire was lit outside the church doors. A nearby New Apostolic church was targeted in a similar attack on the same day.</t>
  </si>
  <si>
    <t>A New Apostolic church was targeted in an arson attack when a fire was lit outside the church doors. A nearby Catholic church was targeted in a similar attack on the same day.</t>
  </si>
  <si>
    <t>Three men were physically assaulted and injured by a group due to their perceived sexual orientation. One of the victims was hospitalized and kept in an artificial coma. The police opened an investigation into the incident.</t>
  </si>
  <si>
    <t>A tabernacle was forced opened and the consecrated hosts and other liturgical objects of high spiritual value were stolen.</t>
  </si>
  <si>
    <t>A bench in a chapel was vandalized after the premises were set on fire with the use of home made combustibles.</t>
  </si>
  <si>
    <t>A church, its interior, and religious objects were vandalized causing significant damage.</t>
  </si>
  <si>
    <t>A Turkish shop near a mosque was targeted in an arson attack.</t>
  </si>
  <si>
    <t>A figure of Jesus Christ on a cross was vandalized and severely damaged with a blunt object.</t>
  </si>
  <si>
    <t>A prayer book was set on fire at a church. An investigation into the incident was opened.</t>
  </si>
  <si>
    <t>Four windows of an Evangelical church were destroyed.</t>
  </si>
  <si>
    <t>A stained glass window of a Catholic church was destroyed with stones.</t>
  </si>
  <si>
    <t>Several items in a church were vandalized after the premises set on fire.</t>
  </si>
  <si>
    <t>Religious items in a church, including a baptismal font and an Easter candle, were vandalized.</t>
  </si>
  <si>
    <t>Several items in a church were destroyed after the premises were set on fire.</t>
  </si>
  <si>
    <t>Several statues in a church were damaged and prayer books were vandalized with anti-Christian inscriptions.</t>
  </si>
  <si>
    <t>Three windows of a church were broken with stones.</t>
  </si>
  <si>
    <t>A window of a church was destroyed with an object thrown at it.</t>
  </si>
  <si>
    <t>An Evangelical church was vandalized with graffiti and one of the windows was broken.</t>
  </si>
  <si>
    <t>Two benches in a church were damaged after they were set on fire.</t>
  </si>
  <si>
    <t>A Benedictine abbey was broken into at night, several religious objects were destroyed and numerous documents were burned.</t>
  </si>
  <si>
    <t>Equipment of a church was set on fire and damaged.</t>
  </si>
  <si>
    <t>A mosque was vandalized when 26 wooden crosses were placed around the building.</t>
  </si>
  <si>
    <t>A church was vandalized when candlesticks, bronze objects, the altar and the pulpit cover were damaged. A window was destroyed and the sanctuary and the basement of the church were also damaged. One suspect was arrested.</t>
  </si>
  <si>
    <t>A church was vandalized when a stained glass window was smashed and many valuable artefacts were damaged.</t>
  </si>
  <si>
    <t>A church was repeatedly vandalized over a period of six months.</t>
  </si>
  <si>
    <t>A bin at the side entrance to a church was set on fire.</t>
  </si>
  <si>
    <t>A prayer book in a church was set on fire.</t>
  </si>
  <si>
    <t>A church was repeatedly desecrated with urine and vandalized when the donation box was damaged and wine was poured in the holy water.</t>
  </si>
  <si>
    <t>Several churches in the same town were vandalized. An investigation was opened into the incident.</t>
  </si>
  <si>
    <t>A Christian statue was knocked off a pedestal in a convent. This was the first of two incidents of vandalism targeting the convent over two days. An investigation was opened into the incident.</t>
  </si>
  <si>
    <t>A large wooden crucifix was knocked down in a convent. The convent had been targeted in a similar attack the day before. An investigation was opened into the incident.</t>
  </si>
  <si>
    <t>Two large statues of saints were knocked down in a church. An investigation was opened into the incident.</t>
  </si>
  <si>
    <t>The windows of a church were repeatedly broken when pelted with stones. An investigation was opened into the incident.</t>
  </si>
  <si>
    <t>A church was repeatedly vandalized with graffiti and damaged when 18 glass windows were smashed. An investigation was opened into the incident.</t>
  </si>
  <si>
    <t>A church was desecrated when excrement and urine were left in the basin for holy water.</t>
  </si>
  <si>
    <t>A Lutheran church was vandalized when the facade and windows were pelted with stones by a group shouting Islamic slogans. A window was broken the following day. An investigation was opened into the incident.</t>
  </si>
  <si>
    <t>The stained glass windows of a church were broken when pelted with stones on four consecutive days.</t>
  </si>
  <si>
    <t>A church was vandalized when several statues were damaged, a prayer book was burned, anti-Christian inscriptions were left in a prayer request book and the holy water was desecrated with an unspecified liquid.</t>
  </si>
  <si>
    <t>Confessionals and donation boxes in a church were damaged. An investigation was opened into the incident.</t>
  </si>
  <si>
    <t>A church was targeted in an arson attack. An investigation was opened into the incident.</t>
  </si>
  <si>
    <t>A way of the cross was damaged near a war memorial at a Catholic church. An investigation was opened into the incident.</t>
  </si>
  <si>
    <t>A memorial cross in a cemetery next to a pilgrimage church was knocked down. An investigation was opened into the incident.</t>
  </si>
  <si>
    <t>One person of Syrian origin was injured when a mosque was shot at with an air rifle.</t>
  </si>
  <si>
    <t>A church was vandalized when a holy water container was opened, several crosses were displaced and an altar carpet was desecrated with dog excrement.</t>
  </si>
  <si>
    <t>A church was set on fire for the second time in one month. An investigation was opened into the incident.</t>
  </si>
  <si>
    <t>A man was beaten by a perpetrator carrying an anti-Semitic sign during a demonstration.</t>
  </si>
  <si>
    <t>Passengers on a tram were subjected to anti-Semitic insults and threats by perpetrators wielding broken bottles and hitting the walls.</t>
  </si>
  <si>
    <t>A religious statue in front of a church was vandalized with black graffiti and sexual images on the eve of a Christian holiday.</t>
  </si>
  <si>
    <t>A man perceived to be Jewish was subjected to anti-Semitic insults and threatened by a group on a train.</t>
  </si>
  <si>
    <t>A hat belonging to a male Jewish student was vandalized with swastikas at school.</t>
  </si>
  <si>
    <t>A letterbox belonging to a Jewish resident was vandalized with anti-Semitic graffiti.</t>
  </si>
  <si>
    <t>The entrance to a Jewish person's home was vandalized with swastika graffiti.</t>
  </si>
  <si>
    <t>A Holocaust memorial for a synagogue destroyed during Kristallnacht was vandalized when engraved with anti-Semitic symbols.</t>
  </si>
  <si>
    <t>A mosque was vandalized with anti-Muslim and racist graffiti, including swastikas.</t>
  </si>
  <si>
    <t>Buildings were repeatedly vandalized with anti-Semitic inscriptions and symbols over a period of two months.</t>
  </si>
  <si>
    <t>Several memorial stones were damaged on the anniversary of the Kristallnacht.</t>
  </si>
  <si>
    <t>Several gravestones in a Jewish cemetery were destroyed with an axe.</t>
  </si>
  <si>
    <t>A gravestone in a Jewish cemetery was vandalized when engraved with a swastika.</t>
  </si>
  <si>
    <t>Gravestones in a Jewish cemetery were vandalized with graffiti.</t>
  </si>
  <si>
    <t>The entrance door to a Jewish cemetery was vandalized with anti-Semitic graffiti.</t>
  </si>
  <si>
    <t>The entrance stairway to a Jewish cemetery was vandalized with swastika graffiti.</t>
  </si>
  <si>
    <t>A window of a synagogue was broken.</t>
  </si>
  <si>
    <t>A war memorial at a Catholic church was vandalized when stone slabs were knocked down. A nearby way of the cross had been damaged a few days earlier.</t>
  </si>
  <si>
    <t>A Kingdom Hall was set on fire, damaging the entrance. This was one in a series of seven arson attacks.</t>
  </si>
  <si>
    <t>Two Jehovah's Witnesses were repeatedly subjected to death threats via social media. The perpetrator was put on probation.</t>
  </si>
  <si>
    <t>Two Jehovah's Witnesses were subjected to death threats and physically assaulted by a perpetrator wielding an axe. The victims had been engaged in religious activities in public. An investigation was opened into the incident.</t>
  </si>
  <si>
    <t>A Jehovah's Witness was threatened with a knife attack while engaging in religious activities in the street.</t>
  </si>
  <si>
    <t>Two Jehovah's Witnesses were subjected to insults, threatened with a gun and chased while engaging in religious activities in the street.</t>
  </si>
  <si>
    <t>Shop windows were vandalized with threatening graffiti targeting Jehovah's Witnesses. An investigation was opened into the incident.</t>
  </si>
  <si>
    <t>Jehovah's Witnesses were threatened when sharp objects and an insulting letter were left in the parking lot of a Kingdom Hall.</t>
  </si>
  <si>
    <t>Jehovah's Witnesses received a letter threatening them with violence while engaging in religious activities in the street.</t>
  </si>
  <si>
    <t>A mosque was targeted in an arson attack when Molotov cocktails were thrown through the windows.</t>
  </si>
  <si>
    <t>A mosque was subjected to arson attack.</t>
  </si>
  <si>
    <t>A mosque was vandalized when a pig's carcass was left inside and around the building.</t>
  </si>
  <si>
    <t>A mosque was vandalized when fireworks were thrown at the building.</t>
  </si>
  <si>
    <t>A mosque construction site was vandalized with a cardboard figure of a pig.</t>
  </si>
  <si>
    <t>https://www.adl.org/resources/reports/global-anti-semitism-select-incidents-in-2019</t>
  </si>
  <si>
    <t>German Jewish leader and Holocaust survivor Charlotte Knobloch was threatened by supporters of the far-right German political party AfD following her speech about Holocaust victims to German parliament.</t>
  </si>
  <si>
    <t>Chemnitz</t>
  </si>
  <si>
    <t>Street signs near the synagogue, commemorating Rabbi Hugo Fuchs, were torn down and destroyed.</t>
  </si>
  <si>
    <t>Dortmund</t>
  </si>
  <si>
    <t>Four israeli children were humiliated and discriminated against. As soon as the staff took note of their Israeli passports, they immediately became aggressive and angry, extended certain courtesies to other passengers that were not made available to those who were Israeli and were overall extremely discriminatory towards the Israeli group.</t>
  </si>
  <si>
    <t>Two men reportedly attacked a Jewish man, striking him in the back while he was walking at night. A police statement said the victim was wearing clothes identifying his faith.</t>
  </si>
  <si>
    <t>Security personnel subdued a knife wielding man reportedly attempting to run into a synagogue. The assailant allegedly called out “Allahu Akbar” and “Fuck Israel.”</t>
  </si>
  <si>
    <t>Halle</t>
  </si>
  <si>
    <t>On Yom Kippur, a gun wielding man tried unsuccessfully to enter a synagogue where approximately 80 congregants were worshiping. After the failed attempt, the gunman shot at nearby individuals, killing two and wounding two others, none of whom were affiliated with the synagogue</t>
  </si>
  <si>
    <t>An elderly man was beaten in an attack police allege to be motivated by anti-Semitism. A teenager was initially arrested after the incident and reportedly called the pensioner a “Jew.”</t>
  </si>
  <si>
    <t>Police investigated an attack in a fitness studio where the perpetrator allegedly tore off a teenager’s kippah in the locker room, called him a “dirty Jew,” and exclaimed “Free Palestine.”</t>
  </si>
  <si>
    <t>A teenage student was allegedly strangled by three peers while they yelled anti-Semitic abuse at him.</t>
  </si>
  <si>
    <t>RIAS Berlín</t>
  </si>
  <si>
    <t>https://www.report-antisemitism.de/documents/2019-09-26_rias-be_Annual_Antisemitische-Vorfaelle-Halbjahr-2019.pdf</t>
  </si>
  <si>
    <t>A woman who had spoken Hebrew on the M27 bus on the phone was so violently pulled off her head by a man that the victim almost fell off her seat.</t>
  </si>
  <si>
    <t>A Jew was denied access to a pub. A man insulted the victim anti-Semitically, then pushed him into a corner and grabbed his neck.</t>
  </si>
  <si>
    <t>A Jewish student was beaten by a teenager who was not a schoolchild. When a friend came to the aid of the victim, he was also attacked. In the run-up, a young person from the same school must have incited several acquaintances to attack the person concerned because of his Jewish background</t>
  </si>
  <si>
    <t>A young man who was recognized as a Jew due to his kippah and his mother were overtaken by a man who immediately began to speak aggressively in Arabic to the two and addressed the person concerned as "Yahudi" (Arabic / Turkish: "Jew") insult. After that, the man spat towards the victim, who could dodge, and ran quickly, again saying something in Arabic in an aggressive tone while walking.</t>
  </si>
  <si>
    <t>A young man was approached by three men in a green area near the Rathaus Steglitz underground station, who asked him several questions, including: also about his religion. When the victim said that he was a Jew, one of the three men hit him in the face.</t>
  </si>
  <si>
    <t>A memorial stele for the victims of the “Generalplan Ost” at the former location of the responsible Reich Commissioner was found damaged. The glass surface of the stele was hammered in.</t>
  </si>
  <si>
    <t>The stumbling block for Joseph Mannheim in Schillingstrasse was found to be severely damaged. Someone had tried to pull the metal off the stone.</t>
  </si>
  <si>
    <t>At the memorial for the victims of the terrorist attack on Breitscheidplatz, an Israel flag was found burned next to the picture of the Israeli murdered Dalia Elyakim. It was replaced by two new paper flags, which were stolen on the same day.</t>
  </si>
  <si>
    <t xml:space="preserve">On the mural by Anne Frank in front of the entrance to the Anne Frank Center appears a graffiti with the next text: "Anne Frank to Israel" and "Way!" </t>
  </si>
  <si>
    <t>At the Weißensee Jewish Cemetery, seven gravestones were overturned and five family graves were damaged. Only two days earlier, three overturned gravestones were found in the same cemetery.</t>
  </si>
  <si>
    <t>In the context of a neighborhood dispute, a man was insulted by his neighbor, including as “Judensau”, “Judenfotze”, “Judenwichser” or “Falsches Judenpack”. In addition, the neighbor threatened with something about Hitler.</t>
  </si>
  <si>
    <t>During a conversation with a man he had never known before, a man had answered "Israel" to the question of where he came from. Then his interlocutor said: "What the Germans have done to you, you are now doing with the Arabs! You have bombs and they have knives. What is a knife against your bombs? Here, I even have one myself ”, whereupon he pointed to his pocket.</t>
  </si>
  <si>
    <t>The person concerned, who was recognizable as a Jew because of his kippah, became on Kurfürstendamm by another man who was just leaving a shop and saw the person concerned, with the words “Shit Jew, Shit Jew. I will kill you, you child killer ”insulted and threatened.</t>
  </si>
  <si>
    <t>A Jewish woman received a threatening letter. When opened, she found an ash-like substance in the envelope.</t>
  </si>
  <si>
    <t>After the home game against Werder Bremen on the way from the stadium to the S-Bahn, a group of fans of the Hertha BSC roared again and again "Jews Bremen".</t>
  </si>
  <si>
    <t>Observatory on Intolerance and Discrimination against Christians in Europe</t>
  </si>
  <si>
    <t>On December 31st German pro-life journalist Gunnar Schupelius’s car was destroyed in an arson attack for which the so-called “Autonomous Feminist Cell” claimed responsibility.</t>
  </si>
  <si>
    <t>Buscchoven</t>
  </si>
  <si>
    <t>A visitor to the St. Katharina Kirche in Buschhoven discovered that a fire had been set in the church during the early afternoon.</t>
  </si>
  <si>
    <t>Magdeburg</t>
  </si>
  <si>
    <t>Munich</t>
  </si>
  <si>
    <t>Police suspect leftist activists were responsible for the vandalism of four Munich-area churches that left parishioners outraged and dismayed. Slogans such as "Burn the churches down" and "Neither God nor master - destroy the patriarchy" were painted on the entrances of the churches resulting in thousands of euros in damage.</t>
  </si>
  <si>
    <t>Hüsten</t>
  </si>
  <si>
    <t>The windows of St. Peter's Church in Hüsten in Germany were damaged by vandals who were caught throwing stones. After witnesses heard the sound of stones hitting the church, police patrol cars caught the perpetrators. An investigation continues</t>
  </si>
  <si>
    <t>A few weeks after four churches around Munich were painted with leftist slogans, the Salesianum, a Catholic youth center run by the religious community of Don Bosco, was vandalized with swastikas, SS runes, and "Widerstand Süd," a neo-Nazi network. According to reports, the location was likely not chosen by chance, because the Salesianum also looks after underage refugees.</t>
  </si>
  <si>
    <t>Tübingen</t>
  </si>
  <si>
    <t>On December 27th an anonymous group attacked the independent evangelical church TOS Ministries Tübingen in southern Germany. Several masked people simultaneously set a minibus owned by the church on fire and sprayed the entry area of the church with purple paint. According to the police, the attack resulted in damage of 40,000 euros. A group calling itself a "Feminist Autonomous Cell" (“Feministische Autonome Zelle” FAZ) claimed responsibility for the attack a few days later in an online letter.</t>
  </si>
  <si>
    <t>54-year-old Fr. Gandoulou, originally from the Congo, sustained fatal injuries after being beaten with a metal cross and stabbed in the head with an umbrella tip.</t>
  </si>
  <si>
    <t>Hellenthal</t>
  </si>
  <si>
    <t>Over 120 firefighters worked for hours to extinguish a fire at the Evangelischen Kirche in Hellenthal on February 21st. The fire began in the half-timbered church annex and spread to the roof of 18th century church. A firewall prevented further damage to the church itself, and the nave and valuable church books were saved.</t>
  </si>
  <si>
    <t>Radical feminists claimed responsibility for breaking into the Pro Femina crisis pregnancy center in Berlin during the night of October 5-6. They smashed the windows on the third floor, smeared a hallway with paint and butyric acid (a foul smelling chemical) and the slogan "Pro Choice!", and glued closed the locks.</t>
  </si>
  <si>
    <t>Wenden</t>
  </si>
  <si>
    <t>The sexton of St-Elisabeth-Kirche Schönau (Wenden) filed a complaint with the police for property damage after discovering several objects were sprayed with wax in the entrance area of ​​the church. The vandals also threw two fist-sized stones into the corndoned-off area of ​​the church, tore up information sheets, and scattered the paper onto the floor. In addition, two hymnals were taken.</t>
  </si>
  <si>
    <t>Caldern</t>
  </si>
  <si>
    <t>Media reports that German lawyer Seda Başay-Yıldız who rep- resented the family of the first murder victim of the right-wing terrorist cell National Socialist Underground (NSU) receives a threatening letter from right-wing extremists.</t>
  </si>
  <si>
    <t>Kassel</t>
  </si>
  <si>
    <t>CDU politician Walter Lübcke who campaigned for the ad- mission of refugees is murdered by a right-wing extremist.</t>
  </si>
  <si>
    <t>SPD Politician Sawsan Chebli receives death threats by right- wing extremists who write that they will not except an “Islamisation” of Germany.</t>
  </si>
  <si>
    <t>Wallerstein</t>
  </si>
  <si>
    <t>CSU politician Şener Şahin announces that he will run for mayor in Wallerstein. Members of the local party organisation are not will- ing to accept a Muslim candidate. Later, Şahin withdraws his candidacy.</t>
  </si>
  <si>
    <t>https://www.intoleranceagainstchristians.eu/index.php?id=3&amp;txtSearch=&amp;radSearchFilterType=cases&amp;selCountry=3&amp;selTimeFrame=&amp;txtDateStart=&amp;txtDateStop=#searchResults</t>
  </si>
  <si>
    <t>Between 6:00 and 7:20 pm on the evening of March 26th, an unknown perpetrator vandalized the St. Michael Kirche on Kämpenstraße in Versmold. A shelf with Easter candles was knocked over, and the candles were scattered throughout the church. A large glass sanctuary lamp with the eternal flame candle was destroyed and a microphone was torn out of the ambo.</t>
  </si>
  <si>
    <t>Blieskastel</t>
  </si>
  <si>
    <t xml:space="preserve">An unknown person set fire to the seat cushion of a wooden prayer bench in the Catholic Church of Saint Anna in Blieskastel-Biesingen. </t>
  </si>
  <si>
    <t>Kerken</t>
  </si>
  <si>
    <t>Unknown perpetrators broke into the Evangelical church on the Ringstraße in Aldekerk, Kerken through a broken window between the evening of March 21st and the morning of the 22nd. They searched several cupboards and stole two nativity figures, before fleeing in an unknown direction.</t>
  </si>
  <si>
    <t>Lüneburg</t>
  </si>
  <si>
    <t>The Lüneburg police opened an investigation into the theft of the Jesus figure from the church on Friedenstrasse</t>
  </si>
  <si>
    <t>Rhauderfehn</t>
  </si>
  <si>
    <t>A 33-year-old man from Rhauderfehn with Ivorian nationality disrupted services in three churches in Rhauderfehn and Ostrhauderfehn by shouting and threatening the worshippers.</t>
  </si>
  <si>
    <t>Lüdenscheid</t>
  </si>
  <si>
    <t>An unknown perpetrator destroyed the prayer room of the Christuskirche in Lüdenscheid using a fire extinguisher.</t>
  </si>
  <si>
    <t>Krefeld</t>
  </si>
  <si>
    <t>Fires were set in the Catholic church Maria Waldrast in Krefeld. Between 10:00 and 6:00 p.m. someone set fire to a bible under a prayer bench in the nave of the church, as well as the paper displays in the entrance.</t>
  </si>
  <si>
    <t>Guxhagen</t>
  </si>
  <si>
    <t xml:space="preserve">Alerted by loud noises coming from the St. Pankratius church, a witness discovered a vandalized entrance, a broken window, and that the altar cover and a tablecloth had been set on fire. </t>
  </si>
  <si>
    <t>Göttschied</t>
  </si>
  <si>
    <t>Schwalbach am Taunus</t>
  </si>
  <si>
    <t>Der Tagesspiegel</t>
  </si>
  <si>
    <t>https://www.tagesspiegel.de/berlin/polizei-justiz/chinesin-in-berlin-rassistisch-beleidigt-zwei-frauen-gehen-auf-23-jaehrige-an-s-bahnhof-beusselstrasse-los/25498396.html</t>
  </si>
  <si>
    <t>Agencia de los Derechos Fundamentales</t>
  </si>
  <si>
    <t>https://fra.europa.eu/sites/default/files/fra_uploads/germany-report-covid-19-april-2020_en.pdf</t>
  </si>
  <si>
    <t>A Chinese student being denied renting a flat on the grounds that the owner “did not want to have Coronavirus”.</t>
  </si>
  <si>
    <t>The owner of a grocery denying Chinese tourists access to his shop.</t>
  </si>
  <si>
    <t>A person of Chinese origin who had been refused access to a doctor’s office, allegedly to protect other patients from a possible risk of COVID 19 infection.</t>
  </si>
  <si>
    <t>Leipzig</t>
  </si>
  <si>
    <t>The football club RD Leipzig expelled a group of Japanese people from its stadium, allegedly because of fear of Coronavirus.</t>
  </si>
  <si>
    <t>Action and Protection Foundation (TEV)</t>
  </si>
  <si>
    <t>https://tev.hu/wp-content/uploads/2017/02/TEV-EJ2016_72dpi.pdf</t>
  </si>
  <si>
    <t>On the night of 22 July, one or more persons removed the memorial plaque placed on the rabbi’s house in Kőszeg, reconsecrated in May.</t>
  </si>
  <si>
    <t>On 4 August, the Holocaust memorial in Nyíregyháza was damaged. A graven marble tie was removed from the pedes- tal of the memorial and was left broken on the ground.</t>
  </si>
  <si>
    <t>At dawn on 31 August, a member of a group of 4–6 people damaged the com- memorative plaque at the synagogue on Teleki square.</t>
  </si>
  <si>
    <t>The ticket inspection turned into a physical assault as the inspector pulled the passen- ger’s hair and called her a “homeless Jewish whore”. The verbal insult continued after they got off the bus.</t>
  </si>
  <si>
    <t>Sociologist István Jávor was attacked and insulted at the Budapest District 8 Office of Govern- ment Issued Documents.</t>
  </si>
  <si>
    <t>The menorah from a Holocaust memorial was stolen. The police began an investigation into the incident.</t>
  </si>
  <si>
    <t>A swastika was engraved on the entrance to a bank.</t>
  </si>
  <si>
    <t>An anti-Semitic graffiti was found on a tourist lookout.</t>
  </si>
  <si>
    <t>Graffiti, including a swastika, were painted on a Christian church. The police began an investigation into this incident.</t>
  </si>
  <si>
    <t>A swastika graffiti was found in a national park.</t>
  </si>
  <si>
    <t>A stone was thrown through the window of a synagogue. The police began an investigation into the incident.</t>
  </si>
  <si>
    <t>Racist graffiti were painted on a public wall.</t>
  </si>
  <si>
    <t>An exhibition dedicated to Holocaust remembrance was vandalized.</t>
  </si>
  <si>
    <t>Anti-Semitic graffiti were painted on the wall a shopping centre.</t>
  </si>
  <si>
    <t>A transgender woman was assaulted with no apparent motive.</t>
  </si>
  <si>
    <t>A transgender woman was sexually assaulted in a bar.</t>
  </si>
  <si>
    <t>A Holocaust memorial was vandalized and symbolic items destroyed.</t>
  </si>
  <si>
    <t>Several Roma people were insulted, threatened at knifepoint and had flammable liquid poured on them and nearly set alight.</t>
  </si>
  <si>
    <t>A local government property was vandalized with swastika graffiti.</t>
  </si>
  <si>
    <t>A transgender woman was subjected to death threats via social media.</t>
  </si>
  <si>
    <t>The owner of a guesthouse accommodating refugees was threatened and his vehicle was damaged.</t>
  </si>
  <si>
    <t>Action and Protection Foundation (TEV), UNHCR</t>
  </si>
  <si>
    <t>A street sign was vandalized with anti-Semitic graffiti.</t>
  </si>
  <si>
    <t>A Catholic chapel was broken into and vandalized, many religious items were broken and set on fire. After consultation, the Hungarian authorities confirmed that the two perpetrators were sentenced.</t>
  </si>
  <si>
    <t>Hungarian Helsinki Committee, Working Group Against Hate Crimes</t>
  </si>
  <si>
    <t>A Roma woman and her children were insulted and physically assaulted in the metro.</t>
  </si>
  <si>
    <t>A non-Hungarian citizen was physically assaulted. A court qualified the case as a hate crime.</t>
  </si>
  <si>
    <t>A group was subjected to anti-Roma insults, doused with petrol and threatened at knifepoint.</t>
  </si>
  <si>
    <t>A woman was insulted and physically assaulted after she intervened to defend a vendor who had been subjected to racist insults.</t>
  </si>
  <si>
    <t>A bus stop was vandalized with xenophobic and anti-migrant graffiti.</t>
  </si>
  <si>
    <t>A group of Roma people was subjected to anti-Roma insults and physically assaulted by a group at a bar.</t>
  </si>
  <si>
    <t>A bus stop was vandalized with anti-Semitic graffiti.</t>
  </si>
  <si>
    <t>A group of refugees was threatened and physically assaulted near the border by a group.</t>
  </si>
  <si>
    <t>A law faculty's buildings were vandalized with racist and swastika graffiti.</t>
  </si>
  <si>
    <t>Benches along a path were vandalized with anti-Semitic and anti-migrant graffiti.</t>
  </si>
  <si>
    <t>The pavement by a bus stop was vandalized with anti-Semitic graffiti.</t>
  </si>
  <si>
    <t>A man, his wife, and daughter were subjected to anti-Semitic death threats over the phone. Charges were brought against the perpetrator.</t>
  </si>
  <si>
    <t>A restaurant was vandalized with swastika graffiti.</t>
  </si>
  <si>
    <t>A park bench was vandalized with anti-Semitic, anti-Muslim and anti-migrant graffiti.</t>
  </si>
  <si>
    <t>A memorial to murdered Jewish forced labourers was vandalized. The police opened an investigation into the incident.</t>
  </si>
  <si>
    <t>The fence of a Protestant church was vandalized swastika graffiti.</t>
  </si>
  <si>
    <t>Heating pipes were vandalized with neo-Nazi graffiti.</t>
  </si>
  <si>
    <t>A church was vandalized with swastika graffiti. The perpetrators were sentenced.</t>
  </si>
  <si>
    <t>Tombstones in a Jewish cemetery were destroyed.</t>
  </si>
  <si>
    <t>A Holocaust memorial was vandalized with paint.</t>
  </si>
  <si>
    <t>Transgender Europe (TGEU), Transvanilla Transgender Association</t>
  </si>
  <si>
    <t>A transgender woman was insulted and sexually assaulted in a restaurant.</t>
  </si>
  <si>
    <t>Hungarian Civil Liberties Union - HCLU, Transgender Europe (TGEU), Transvanilla Transgender Association</t>
  </si>
  <si>
    <t>A transgender woman received online death threats.</t>
  </si>
  <si>
    <t>A man visibly identifiable as Jewish was physically attacked and his kippah was pulled off.</t>
  </si>
  <si>
    <t>A wall beside a Chinese shop was vandalized with neo-Nazi and swastika graffiti.</t>
  </si>
  <si>
    <t>A shopkeeper in a Kosher store was subjected to insults, threatened and physically assaulted when his kippah was torn off his head.</t>
  </si>
  <si>
    <t>The office of a political party was vandalized with swastika graffiti.</t>
  </si>
  <si>
    <t>Election posters were vandalized with anti-Semitic and swastika graffiti.</t>
  </si>
  <si>
    <t>A man visibly identifiable as Jewish was subjected to anti-Semitic insults and physically assaulted in public.</t>
  </si>
  <si>
    <t>A bus stop was vandalized with anti-Semitic graffiti, including death threats.</t>
  </si>
  <si>
    <t>A house was vandalized with anti-Semitic and swastika graffiti. The tires of the landlord's car were punctured.</t>
  </si>
  <si>
    <t>Several houses and cars were vandalized with racist and swastika graffiti.</t>
  </si>
  <si>
    <t>A bus stop was vandalized with anti-Semitic, anti-migrant and anti-Muslim graffiti.</t>
  </si>
  <si>
    <t>Two men visibly identifiable as Jewish were subjected to insults and physically assaulted in public.</t>
  </si>
  <si>
    <t>A wall of a private house was vandalized with anti-Semitic and swastika graffiti.</t>
  </si>
  <si>
    <t>A poster on a bus stop was vandalized with anti-Semitic graffiti.</t>
  </si>
  <si>
    <t>The building of a Jewish congregation was vandalized when the glass signboard was smashed. An investigation was opened into the incident.</t>
  </si>
  <si>
    <t>A Canadian rabbi was physically assaulted and had his kippah knocked off his head at shopping mall. The perpetrator was arrested and charged.</t>
  </si>
  <si>
    <t>A young girl of African descent was subjected to racist insults and threats on a bus.</t>
  </si>
  <si>
    <t>A church door was repeatedly vandalized with offensive, racist and swastika graffiti.</t>
  </si>
  <si>
    <t>One Hungarian man and one Scottish man were subjected to racist insults and physically assaulted by a group.</t>
  </si>
  <si>
    <t>An Egyptian couple was subjected to racist insults, slapped, beaten and spat at by a group in a bar due to the colour of their skin.</t>
  </si>
  <si>
    <t>An Indonesian man was subjected to racist insults and had a beer can thrown at him in the street.</t>
  </si>
  <si>
    <t>An Afghan man was physically assaulted in the street, resulting in injuries. An investigation was opened into the incident.</t>
  </si>
  <si>
    <t>A Muslim woman wearing a headscarf was physically assaulted with a walking stick in the street.</t>
  </si>
  <si>
    <t>A male Syrian LGBTI activist was subjected to insults and physically assaulted by a group at a music festival due to his perceived Roma origin.</t>
  </si>
  <si>
    <t>A Muslim girl wearing a headscarf was physically assaulted when pushed off a bus.</t>
  </si>
  <si>
    <t>Miklós Maróth, a member of the Hungarian Academy of Sciences (HAS) and president of the Eötvös Loránd Research Network (ELKH), makes Islamophobic statements in an interview.</t>
  </si>
  <si>
    <t>https://tev.hu/wp-content/uploads/2019/06/TEV_Havi-2019-jan-eng_72dpi.pdf</t>
  </si>
  <si>
    <t>unknown perpetrators had painted an anti-Semitic inscription on a poster of Maimonidész Secondary School.</t>
  </si>
  <si>
    <t>A newspaper in Veszprém wrote that Pál Péter Walter, lead- er of Youth of Our Homeland (youth wing of Our Homeland Movement) posted a photo of his companions posing with Nazi salutes.</t>
  </si>
  <si>
    <t>Népszava reported that Nazi symbols lined the firewall of a gram- mar school in Pestszentlôrinc</t>
  </si>
  <si>
    <t>https://tev.hu/en/monthly-report/</t>
  </si>
  <si>
    <t>Unknown individuals painted a black Star of David over the face of a news- reader on a glass surface poster advertising ATV’s news program.</t>
  </si>
  <si>
    <t>Unidentified individuals painted Anti-Semitic graffiti on an advertisement board</t>
  </si>
  <si>
    <t>The building of the Hun- garian Embassy in Belgrade was defaced with swastikas. Besides the autocratic sym- bols, someone wrote “Get out of my street” and “Fascists.”</t>
  </si>
  <si>
    <t>Drunk tourists maltreat religious Jews in party district.</t>
  </si>
  <si>
    <t>Street signed changed to ’Hitler Adolf park’ in Budapest</t>
  </si>
  <si>
    <t>Anti-Semitic writing on a DK campaign poster. Unk- nown individuals shredded parts of the poster and wrote "Jewish bitch” on Dobrev’s face.</t>
  </si>
  <si>
    <t>Anti-Semitic writing on a Fidesz-KDNP campaign poster.</t>
  </si>
  <si>
    <t>Hateful graffiti on Monument to the Roma Victims of the Holocaust.</t>
  </si>
  <si>
    <t>Swastikas painted on former synagogue and party seat in Tapolca.</t>
  </si>
  <si>
    <t>APF received notification of an assault with anti-Semitic motives through our hotline. The notifier told us they had been insulted, threatened and physically at- tacked, partly because of their heritage.</t>
  </si>
  <si>
    <t>Gas balloon with swastika flag noticed at Nyugati railway station.</t>
  </si>
  <si>
    <t>According to the personal reportage Népszava published, in addition to the well- known shouts of “filthy Jews”, a group of approximately 10 0 people were chanting “Only through the chimney!” and “Flee and save yourselves! Flee and save yourselves!” and were throwing things at visiting supporters.</t>
  </si>
  <si>
    <t>A group of five young men with bicycles were first provoking each other, then started to follow the cantor and his companion and were shouting and singing hateful and in- citing messages addressed to them and the whole of the Jewish community.</t>
  </si>
  <si>
    <t>Stolpersteins were damaged.</t>
  </si>
  <si>
    <t>A Star of David hang- ing from the gallows was drawn on the post- er of an opposition candidate in Budapest. The antisemitic diagram was on the poster of Tamás Borka-Szász, mayor candidate of DK in Budapest District 7.</t>
  </si>
  <si>
    <t>Politician received antisemitic message. Ákos Hadházy received numerous threatening and antisemitic messages.</t>
  </si>
  <si>
    <t>Several dozens of far-righters raided a community place called Auróra in Budapest District 8 on 23 October. Although the community place was closed at the time, raiders took off the rainbow flag at the entrance and set fire to it. They put stickers with Neo-Nazi writings all over the place’s entrance – said Ádám Schönberger, who runs Auróra, to Index.</t>
  </si>
  <si>
    <t>Antisemitic posters appeared on the streets of Budapest.</t>
  </si>
  <si>
    <t>Open antisemitic incitement in an article published in the Magyar Nemzet.</t>
  </si>
  <si>
    <t>Jewish monument scribbled over in Makó. ssomeone scribbled ‘Jews are murderers’ on the pedestal of the Makó Jewish monument.</t>
  </si>
  <si>
    <t>Számok</t>
  </si>
  <si>
    <t>https://www.facebook.com/szamokadatok/</t>
  </si>
  <si>
    <t>Total</t>
  </si>
  <si>
    <t>Campaign Against Homophobia (KPH), Lambda Warsaw</t>
  </si>
  <si>
    <t>Threatening inscriptions were scrawled on the staircase outside a gay man's apartment after the victim was threatened and blackmailed.</t>
  </si>
  <si>
    <t>Campaign Against Homophobia (KPH), ILGA-Europe, Lambda Warsaw, UNHCR in Polonia</t>
  </si>
  <si>
    <t>A stone was thrown through the office window of an LGBT organization.</t>
  </si>
  <si>
    <t>The office of an LGBT rights organization was vandalized, racist and homophobic messages were inscribed on the door and the organization's name plate was torn and burnt.</t>
  </si>
  <si>
    <t>Campaign Against Homophobia (KPH), ILGA-Europe, Lambda Warsaw</t>
  </si>
  <si>
    <t>A group shouting homophobic slogans tried to forcibly enter the office of an LGBT rights organization.</t>
  </si>
  <si>
    <t>The office window of an LGBT rights organization was broken.</t>
  </si>
  <si>
    <t>The office window of an LGBT rights organization was broken for the second time in ten days.</t>
  </si>
  <si>
    <t>A boy was subjected to homophobic insults and threatened while travelling on public transport.</t>
  </si>
  <si>
    <t>A poster showing two men hugging was vandalized with homophobic graffiti.</t>
  </si>
  <si>
    <t>A gay man was blackmailed because of his sexual orientation.</t>
  </si>
  <si>
    <t>On the night before the local equality march, all the rainbow flags displayed on the march route were taken down or stolen.</t>
  </si>
  <si>
    <t>A gay student was threatened via social media.</t>
  </si>
  <si>
    <t>The victim received a threatening homophobic message via social media.</t>
  </si>
  <si>
    <t>A man was physically assaulted after intervening to defend a girl who had a rainbow flag taken away during an equality march. The perpetrator was arrested.</t>
  </si>
  <si>
    <t>A gay man was subjected to homophobic insults and assaulted, during which he had a cobblestone thrown at him.</t>
  </si>
  <si>
    <t>A gay man was physically assaulted.</t>
  </si>
  <si>
    <t>A group of activists was attacked and subjected to homophobic insults and nationalist slurs by a group.</t>
  </si>
  <si>
    <t>Two men holding hands were subjected to homophobic insults, attacked and robbed by a group. The perpetrators were convicted.</t>
  </si>
  <si>
    <t>A man was subjected to homophobic slurs and threats.</t>
  </si>
  <si>
    <t>A lesbian woman was subjected to homophobic slurs and spat at during a wediing.</t>
  </si>
  <si>
    <t>The victim was subjected to homophobic insults and threats via social media.</t>
  </si>
  <si>
    <t>Never Again</t>
  </si>
  <si>
    <t>A house near a synagogue was vandalized with anti-Roma and anti-Semitic graffiti.</t>
  </si>
  <si>
    <t>A cemetery was vandalized with swastika graffiti.</t>
  </si>
  <si>
    <t>An opera building was vandalized with anti-Ukrainian graffiti. A suspect was arrested.</t>
  </si>
  <si>
    <t>A Palestinian man was physically assaulted by a group.</t>
  </si>
  <si>
    <t>A monument commemorating the Roma and Sinti genocide was vandalized.</t>
  </si>
  <si>
    <t>A Roma family was insulted and physically assaulted by a group.</t>
  </si>
  <si>
    <t>A plaque commemorating Holocaust victims was vandalized with a swastika graffiti.</t>
  </si>
  <si>
    <t>A monument dedicated to an inter-cultural activist was vandalized.</t>
  </si>
  <si>
    <t>Anti-Muslim stickers were placed on the room doors of Muslim students.</t>
  </si>
  <si>
    <t>UNHCR in Polonia</t>
  </si>
  <si>
    <t>A multicultural mural located near a centre for asylum seekers was destroyed.</t>
  </si>
  <si>
    <t>A man was subjected to homophobic insults and assaulted by a group.</t>
  </si>
  <si>
    <t>A woman was physically assaulted and repeatedly threatened after her sexual orientation was revealed.</t>
  </si>
  <si>
    <t>A gay couple was subjected to homophobic insults and attacked.</t>
  </si>
  <si>
    <t>Ordo Iuris Institute</t>
  </si>
  <si>
    <t>A religious statue was stolen from a chapel and destroyed by a group. The perpetrators were arrested.</t>
  </si>
  <si>
    <t>Insults and satanic signs were written on the entrance to a basilica.</t>
  </si>
  <si>
    <t>A cross placed at the entrance of a church was destroyed.</t>
  </si>
  <si>
    <t>A church was vandalized a few days after money was stolen. Both incidents were carried out by the same group.</t>
  </si>
  <si>
    <t>Open Dialog Foundation</t>
  </si>
  <si>
    <t>A Ukrainian human rights activist was threatened multiple times via social media.</t>
  </si>
  <si>
    <t>Hosts were desecrated by a group during a religious service.</t>
  </si>
  <si>
    <t>A group of Ukrainians was attacked by a group armed with knives and clubs. One of the victims was hospitalized.</t>
  </si>
  <si>
    <t>Two Ukrainian women had stones thrown at them.</t>
  </si>
  <si>
    <t>A religious statue was shot at four times.</t>
  </si>
  <si>
    <t>Three men perceived as homosexual and a woman were insulted and subjected to death threats in a tramway.</t>
  </si>
  <si>
    <t>A cemetery was vandalized and gravestones damaged.</t>
  </si>
  <si>
    <t>A roadside shrine was broken into and covered in black paint.</t>
  </si>
  <si>
    <t>Anti-Christian messages were spray-painted on a convent's wall.</t>
  </si>
  <si>
    <t>Multimedia equipment and religious cabinet were burgled from a church, and satanic symbols were left on the walls.</t>
  </si>
  <si>
    <t>Alcohol was poured on a church altar during a ceremony.</t>
  </si>
  <si>
    <t>Turkish students were physically assaulted by a group. One of the victims was hospitalized.</t>
  </si>
  <si>
    <t>Two social activists were insulted and physically assaulted.</t>
  </si>
  <si>
    <t>Two participants in a commemorative event dedicated to the soldiers of the Ukrainian People's Republic were insulted and physically assaulted by a group.</t>
  </si>
  <si>
    <t>An Indian man was physically assaulted on public transport.</t>
  </si>
  <si>
    <t>A man subjected to racist insults and physically assaulted on a train.</t>
  </si>
  <si>
    <t>A Roma man was abducted and robbed by police officers.</t>
  </si>
  <si>
    <t>A Vietnamese family was physically assaulted and robbed after their apartment was broken into and damaged. The victims had previously been threatened at knifepoint.</t>
  </si>
  <si>
    <t>A teenager of African descent was threatened and subjected to racist insults.</t>
  </si>
  <si>
    <t>A man speaking German was hit on the head after being asked to speak Polish and required hospitalization. The perpetrator was arrested and convicted.</t>
  </si>
  <si>
    <t>A Roma woman and a Polish man were insulted and physically assaulted by a group.</t>
  </si>
  <si>
    <t>Two Asian women were insulted and threatened on public transport. The perpetrator was arrested and convicted.</t>
  </si>
  <si>
    <t>A Qatari woman and her husband were threatened and the husband was physically assaulted when she refused to remove her headscarf.</t>
  </si>
  <si>
    <t>An Indian student was subjected to racist insults and physically assaulted.</t>
  </si>
  <si>
    <t>Never Again, SETA</t>
  </si>
  <si>
    <t>A Chilean man perceived to be Arab was physically assaulted on a train.</t>
  </si>
  <si>
    <t>An Egyptian man was physically assaulted, insulted and thrown off a tramway by a group.</t>
  </si>
  <si>
    <t>A Pakistani man was physically assaulted by a group in a park.</t>
  </si>
  <si>
    <t>Never Again, SETA, UNHCR in Polonia</t>
  </si>
  <si>
    <t>A Chechen woman wearing a headscarf was insulted and physically assaulted.</t>
  </si>
  <si>
    <t>SETA, UNHCR in Polonia</t>
  </si>
  <si>
    <t>A Muslim woman wearing a headscarf was insulted and physically assaulted on public transport.</t>
  </si>
  <si>
    <t>Turkish students were insulted, humiliated and physically assaulted in a shop.</t>
  </si>
  <si>
    <t>A Chechen man was stabbed at a skate park. The perpetrator was arrested and convicted.</t>
  </si>
  <si>
    <t>The Bangladeshi owner of a restaurant was insulted and physically assaulted by a group. The victim's establishment was also damaged. The victim was hospitalized.</t>
  </si>
  <si>
    <t>Three Ukrainians were subjected to racist insults and threatened on a street. One of the victims was then physically assaulted and stabbed with a knife.The perpetrator was arrested and convicted.</t>
  </si>
  <si>
    <t>A British citizen of Egyptian origin was physically assaulted. The perpetrator was arrested at the scene when police officers intervened.</t>
  </si>
  <si>
    <t>A Polish man was physically assaulted after intervening when a Palestinian man was subjected to racist insults.</t>
  </si>
  <si>
    <t>A group of foreign students was physically assaulted by a group claiming to defend Polonia.</t>
  </si>
  <si>
    <t>A Tunisian man was insulted and threatened. The perpetrator was arrested.</t>
  </si>
  <si>
    <t>An Egyptian student was insulted and physically assaulted in the city centre.</t>
  </si>
  <si>
    <t>A Spanish man was threatened and physically assaulted by a group.</t>
  </si>
  <si>
    <t>Two Tunisian nationals were subjected to racist insults and physically assaulted. Two suspects were arrested.</t>
  </si>
  <si>
    <t>A Nigerian man was physically assaulted.</t>
  </si>
  <si>
    <t>Turkish and Bulgarian students were physically assaulted and subjected to racist insults by a group. The perpetrators were arrested.</t>
  </si>
  <si>
    <t>Two roadside shrines were covered with satanic symbols and vulgar drawings.</t>
  </si>
  <si>
    <t>A cemetery was vandalized and several tombstones were damaged.</t>
  </si>
  <si>
    <t>Over 100 tombstones were destroyed in a cemetery.</t>
  </si>
  <si>
    <t>Four Ukrainians were assaulted because of their nationality.</t>
  </si>
  <si>
    <t>Students from Turkey, Czechia and Slovakia were attacked by a group claiming to defend their country.</t>
  </si>
  <si>
    <t>A Syrian refugee was assaulted for the third time without any apparent reason.</t>
  </si>
  <si>
    <t>A Russian citizen of Chechen origin was subjected to racist insults and assaulted in a knife attack.</t>
  </si>
  <si>
    <t>Twenty-nine tombstones were damaged or destroyed by a group. One perpetrator was arrested.</t>
  </si>
  <si>
    <t>A church was burgled and hosts were desecrated.</t>
  </si>
  <si>
    <t>A church was burgled and vestments were set on fire.</t>
  </si>
  <si>
    <t>Seven gravestones were damaged in a Catholic cemetery. After consultation, the Polish authorities reported that no such incident was registered in the police database.</t>
  </si>
  <si>
    <t>A Tunisian citizen was identified as Arab and physically assaulted. A perpetrator was arrested.</t>
  </si>
  <si>
    <t>A Roma family was threatened and had their house damaged by a group who threw stones and bottles at the residence.</t>
  </si>
  <si>
    <t>Two men, including a Bangladeshi employee and the owner, were subjected to racist insults and physically assaulted by a group that also vandalized the restaurant.</t>
  </si>
  <si>
    <t>Never Again Association, Union of Ukrainians in Polonia</t>
  </si>
  <si>
    <t>A Ukrainian man was physically assaulted by a group wielding clubs with nails in them. Charges were brought against the perpetrators.</t>
  </si>
  <si>
    <t>A Nigerian man was subjected to racist insults, threats and an attempted physical assault. Charges were brought against two suspects.</t>
  </si>
  <si>
    <t>Three Ukrainian men were insulted and physically assaulted by a group. Charges were brought against three perpetrators.</t>
  </si>
  <si>
    <t>A Russian-speaking man was physically assaulted by a group.</t>
  </si>
  <si>
    <t>A woman was physically assaulted at an anti-discrimination protest.</t>
  </si>
  <si>
    <t>A Ukrainian couple was subjected to racist insults and physically assaulted. Charges were brought against the perpetrators.</t>
  </si>
  <si>
    <t>Ukrainian employees and the company's owner were subjected to xenophobic death threats, pelted with stones and bottles and attacked by a group wielding clubs and a baton. Charges were brought against the perpetrators.</t>
  </si>
  <si>
    <t>An Indian man was threatened and subjected to racist insults. A Brazilian man who intervened was also insulted and physically assaulted.</t>
  </si>
  <si>
    <t>Never Again, Union of Ukrainians in Polonia</t>
  </si>
  <si>
    <t>Three Ukrainian women were subjected to xenophobic insults and one victim was hit over the head with a bottle and physically assaulted. The victim was hospitalized.</t>
  </si>
  <si>
    <t>A Ukrainian man was subjected to xenophobic insults and physically assaulted. The victim was hospitalised.</t>
  </si>
  <si>
    <t>A Chechen woman visibly identifiable as Muslim was subjected to anti-Muslim death threats and physically assaulted in the street. Charges were brought against the perpetrator.</t>
  </si>
  <si>
    <t>A Ukrainian woman was subjected to xenophobic insults and physically assaulted. Charges were brought against the perpetrator.</t>
  </si>
  <si>
    <t>A Turkish man and his friends were chased, threatened, subjected to xenophobic insults and an attempted physical assault by a group. The bar in which the victims found refuge was then vandalized.</t>
  </si>
  <si>
    <t>Never Again, SETA, UNHCR</t>
  </si>
  <si>
    <t>A Pakistani Muslim man was physically assaulted after being questioned about his faith by a group.</t>
  </si>
  <si>
    <t>Three Pakistani Muslim men were physically assaulted.</t>
  </si>
  <si>
    <t>A Bangladeshi man was physically assaulted at a bus stop by a masked assailant.</t>
  </si>
  <si>
    <t>A Malian man was physically assaulted by a group at a bus stop and suffered head injuries as a result. The perpetrators were arrested and sentenced.</t>
  </si>
  <si>
    <t>Two Ukrainians were insulted and physically assaulted for speaking Ukrainian in public.</t>
  </si>
  <si>
    <t>A Turkish student was subject to racist insults and physically assaulted. The victim was hospitalized.</t>
  </si>
  <si>
    <t>Two gay men and a friend were subjected to homophobic insults and physically assaulted.</t>
  </si>
  <si>
    <t>A Greek man was physically assaulted on a bus by a group.</t>
  </si>
  <si>
    <t>An Italian man was subjected to xenophobic and anti-Turkish insults, physically assaulted and robbed.</t>
  </si>
  <si>
    <t>A group of Roma people were physically assaulted, with many sustaining serious injuries when their street was attacked by a group large group armed baseball clubs and other weapons.</t>
  </si>
  <si>
    <t>A restaurant employee was subjected to racist insults and physically assaulted by a group.</t>
  </si>
  <si>
    <t>A Ukrainian teenager was insulted and physically assaulted by a group wielding wooden planks. A bystander who intervened to defend the victim was also assaulted.</t>
  </si>
  <si>
    <t>An Indian man was subjected to racist insults and physically assaulted.</t>
  </si>
  <si>
    <t>UNHCR, Union of Ukrainians in Polonia</t>
  </si>
  <si>
    <t>Ukrainian students were subjected to anti-Ukrainian insults and physically assaulted by a group. Charges were brought against them.</t>
  </si>
  <si>
    <t>Union of Ukrainians in Polonia</t>
  </si>
  <si>
    <t>A Ukrainian man was physically assaulted by a group and sustained severe injuries. The perpetrators were arrested.</t>
  </si>
  <si>
    <t>Two Ukrainian men physically assaulted by a group.</t>
  </si>
  <si>
    <t>A Ukrainian couple was subjected to racist insults, threatened and physically assaulted with pepper spray in the street and chased into a restaurant. The perpetrator was arrested.</t>
  </si>
  <si>
    <t>A group of Ukrainian workers and their Polish employer were subjected to xenophobic insults and physically assaulted by a group.</t>
  </si>
  <si>
    <t>A Ukrainian woman was subjected to xenophobic insults and threatened at knifepoint.</t>
  </si>
  <si>
    <t>A Ukrainian woman was subjected to racist insults and physically assaulted.</t>
  </si>
  <si>
    <t>A Ukrainian man was subjected to racist insults, physically assaulted and robbed.</t>
  </si>
  <si>
    <t>A Ukrainian couple was subjected to xenophobic insults, physically assaulted and teargassed.</t>
  </si>
  <si>
    <t>A Ukrainian man was insulted and physically assaulted by a group. An investigation was opened into the incident.</t>
  </si>
  <si>
    <t>A man of African descent was subjected to racist insults and kicked out from a bus.</t>
  </si>
  <si>
    <t>A Ukrainian man was attacked by a perpetrator armed with a knife.</t>
  </si>
  <si>
    <t>An Indian man was subjected to racist insutls and physically assaulted.</t>
  </si>
  <si>
    <t>A Vietnamese man was insulted and threatened at gunpoint.</t>
  </si>
  <si>
    <t>A Cuban woman was subjected to racist insults, spat at and physically assaulted.</t>
  </si>
  <si>
    <t>A man with dark skin was attacked by a perpetrator yielding an ax.</t>
  </si>
  <si>
    <t>A British citizen of Afghan descent had a can thrown at him and was physically assaulted by a perpetrator wielding a chain.</t>
  </si>
  <si>
    <t>An Ethiopian man was subjected to racist insults and physically assaulted.</t>
  </si>
  <si>
    <t>An Egyptian man was insulted, choked and beaten by a group in a kebab restaurant.</t>
  </si>
  <si>
    <t>An Ecuadorian man lost an eye after he was insulted and physically assaulted near a bar associated with the local Latin American community.</t>
  </si>
  <si>
    <t>A young man who was perceived as gay was insulted, physically assaulted and spat at by a group.</t>
  </si>
  <si>
    <t>Three young people were subjected to homophobic insulted and physically assaulted after leaving an LGBT club.</t>
  </si>
  <si>
    <t>A gay man was subjected to homophobic insults and physically assaulted by two police officers after his sexual orientation was revealed.</t>
  </si>
  <si>
    <t>A man was arrested by police officers after kissing another man in the street and was sexually assaulted while in police custody.</t>
  </si>
  <si>
    <t>A gay man was insulted and spat at during a public demonstration.</t>
  </si>
  <si>
    <t>A gay man was insulted and physically assaulted outside an LGBT-friendly club. The incident was investigated and ended in a court settlement in which the victim was compensated.</t>
  </si>
  <si>
    <t>Two women walking with their arms around each other were insulted and threatened with physical assault.</t>
  </si>
  <si>
    <t>Members of a political party talking about homosexuality were insulted and physically assaulted by a group. Bottles were then thrown at a cafe where they later took refuge.</t>
  </si>
  <si>
    <t>A girl was physically assaulted by a group and had pins ripped from her while going home from a pride event.</t>
  </si>
  <si>
    <t>A gay man was threatened with expulsion from his home because of his sexual orientation.</t>
  </si>
  <si>
    <t>Two lesbians were physically assaulted and one of them had her glasses broken.</t>
  </si>
  <si>
    <t>A gay man was physically assaulted by a perpetrator who had previously subjected the victim to homophobic insults.</t>
  </si>
  <si>
    <t>A person was physically assaulted by a group in front of an LGBT-friendly club.</t>
  </si>
  <si>
    <t>A gay teenager committed suicide after being repeatedly threatened and bullied due to his sexual orientation.</t>
  </si>
  <si>
    <t>A gay man was subjected to death threats by a group who came to the victim's mother's home.</t>
  </si>
  <si>
    <t>A girl was insulted and had a pin ripped from her jacket after leaving an LGBT event.</t>
  </si>
  <si>
    <t>A gay couple was pelted with eggs and subjected to homophobic insults in their building's staircase.</t>
  </si>
  <si>
    <t>Two women were insulted after sharing a kiss and one of the victims was physically assaulted.</t>
  </si>
  <si>
    <t>A schoolboy was repeatedly intimidated, threatened and physically assaulted at school due to his perceived sexual orientation.</t>
  </si>
  <si>
    <t>A young girl was repeatedly subjected to insults and physical assaults at home due to her sexual orientation.</t>
  </si>
  <si>
    <t>A small firework and insulting flyers, accompanied by shouted homophobic insults, were thrown into a room while screening an LGBTQI film.</t>
  </si>
  <si>
    <t>A man was subjected to homophobic insults, threatened and his home was invaded.</t>
  </si>
  <si>
    <t>Never Again, UNHCR</t>
  </si>
  <si>
    <t>A restaurant managed by an Indian citizen was vandalized with racist and anti-Muslim graffiti and its windows and a door were damaged.</t>
  </si>
  <si>
    <t>A restaurant owned by a Kurdish man was vandalized and its windows were broken.</t>
  </si>
  <si>
    <t>A restaurant managed by an Egyptian man was targeted in an arson attack.</t>
  </si>
  <si>
    <t>A Saudi Arabian man was physically assaulted. The victim's nose was broken.</t>
  </si>
  <si>
    <t>Three Turkish men were subjected to xenophobic insults and physically assaulted by a group. The victims were injured.</t>
  </si>
  <si>
    <t>A restaurant owned by a Pakistani man was vandalized when a rubbish bin was thrown inside the building and windows were broken. The owner had been subjected to xenophobic insults prior to the incident.</t>
  </si>
  <si>
    <t>A rainbow flag was stolen by a group from an event held by an LGBT organization.</t>
  </si>
  <si>
    <t>A rainbow flag was stolen from two women and set on fire after the victims were insulted. The perpetrators sang an anti-LGBT song as the flag was burning.</t>
  </si>
  <si>
    <t>People participating in a picket against homophobia were physically assaulted by a group.</t>
  </si>
  <si>
    <t>A monument dedicated the rescue of Jewish children in 1939 was damaged.</t>
  </si>
  <si>
    <t>A female Muslim student wearing a headscarf was subjected to racist insults and spat at.</t>
  </si>
  <si>
    <t>An apartment belonging to a Polish-Tunisian couple was severely damaged. The Tunisian man had repeatedly been attacked previously.</t>
  </si>
  <si>
    <t>A Jewish cemetery was destroyed during construction work.</t>
  </si>
  <si>
    <t>A Ukrainian consulate was vandalized with xenophobic graffiti. Charges were brought against the perpetrator.</t>
  </si>
  <si>
    <t>An LGBT organization's office was vandalized and two rainbow flags were stolen.</t>
  </si>
  <si>
    <t>An LGBT friendly cafe was attacked, gas was sprayed in the stairway and a chair was thrown at the premises by a hate group during a pride event.</t>
  </si>
  <si>
    <t>University security guards were subjected to death threats by a hate group during the screening of a movie on marriage equality.</t>
  </si>
  <si>
    <t>A centre for Muslim culture was severely damaged when its windows were smashed with stones and pieces of concrete. This was the second attack in two months.</t>
  </si>
  <si>
    <t>A cemetery monument dedicated to a Ukrainian military movement was vandalized.</t>
  </si>
  <si>
    <t>A religious statue in a Catholic church was decapitated twice in a short period of time.</t>
  </si>
  <si>
    <t>A religious figure and part of a Catholic priest's gravestone was vandalized with black paint.</t>
  </si>
  <si>
    <t>A roadside shrine was broken into, its interior was vandalized and a religious statue was destroyed.</t>
  </si>
  <si>
    <t>A Catholic church was vandalized and its altar damaged. Two perpetrators were arrested.</t>
  </si>
  <si>
    <t>A religious statue in a Catholic shrine was destroyed.</t>
  </si>
  <si>
    <t>A religious painting in a Catholic church was vandalized with black paint. A perpetrator was arrested.</t>
  </si>
  <si>
    <t>A Catholic chapel was vandalized and its windows were broken.</t>
  </si>
  <si>
    <t>A holy water fount in a Catholic church was desecrated with faeces and fish heads on a religious holiday. The perpetrators were arrested.</t>
  </si>
  <si>
    <t>A religious shrine was pushed over and damaged.</t>
  </si>
  <si>
    <t>Two tombstones in a Catholic cemetery were vandalized with graffiti.</t>
  </si>
  <si>
    <t>A Catholic church was vandalized with graffiti. Three perpetrators were arrested.</t>
  </si>
  <si>
    <t>A religious statue outside a Catholic church was damaged.</t>
  </si>
  <si>
    <t>A Catholic church was burgled and various religious objects were vandalized and damaged.</t>
  </si>
  <si>
    <t>A Catholic church was burgled and various religious objects were vandalized or stolen.</t>
  </si>
  <si>
    <t>A religious painting in a Catholic church was vandalized with graffiti.</t>
  </si>
  <si>
    <t>A chapel of the Evangelical Augsburg Church was vandalized and graffiti were painted on the building. The perpetrators were sentenced.</t>
  </si>
  <si>
    <t>A plaque and a cross at a Catholic church were damaged.</t>
  </si>
  <si>
    <t>A tomb in a Christian cemetery was damaged.</t>
  </si>
  <si>
    <t>A tomb was damaged in a Roman Catholic cemetery. An investigation into the incident was opened.</t>
  </si>
  <si>
    <t>The door of a Catholic church was vandalized with satanic drawings and inscriptions. An investigation into the incident was opened.</t>
  </si>
  <si>
    <t>A Catholic chapel was vandalized, religious objects were demolished, and graffiti inscribed on the sacristy door. An investigation into the incident was opened.</t>
  </si>
  <si>
    <t>A Catholic cemetery was vandalized. Two perpetrators were arrested.</t>
  </si>
  <si>
    <t>Religious objects were vandalized or stolen from a nativity scene.</t>
  </si>
  <si>
    <t>A kebab restaurant was demolished and the owner's flat burned down by a mob of two to three hundred people.</t>
  </si>
  <si>
    <t>A kebab restaurant was damaged.</t>
  </si>
  <si>
    <t>A Jewish cultural center was vandalized with xenophobic stickers.</t>
  </si>
  <si>
    <t>A Saudi student was physically assaulted and suffered a broken nose. The perpetrator was arrested.</t>
  </si>
  <si>
    <t>An LGBT event at a university was disrupted when a firecracker with an anti-LGBT message was thrown inside the building.</t>
  </si>
  <si>
    <t>A Jewish cemetery was vandalized with swastika graffiti.</t>
  </si>
  <si>
    <t>An Iranian-owned cafe was vandalized for the fifth time with xenophobic inscriptions that included death threats.</t>
  </si>
  <si>
    <t>The office of an LGBT rights association were vandalized and its windows were broken.</t>
  </si>
  <si>
    <t>A primary school was vandalized with an anti-Muslim graffiti.</t>
  </si>
  <si>
    <t>The vehicle belonging to a member of the Ukrainian minority association was vandalized.</t>
  </si>
  <si>
    <t>The vehicle belonging to a member of a Ukrainian minority association was vandalized for the second time in two months.</t>
  </si>
  <si>
    <t>Flower pots set on a Greek Catholic church's staircase were destroyed by a group.</t>
  </si>
  <si>
    <t>A window in a building belonging to a Ukrainian minority association was broken.</t>
  </si>
  <si>
    <t>Members of a Ukrainian minority association received a threatening letter at a regional office.</t>
  </si>
  <si>
    <t>Never Again, Campaign Against Homophobia (KPH), Lambda Warsaw</t>
  </si>
  <si>
    <t>The windows of an LGBT rights organization were broken.</t>
  </si>
  <si>
    <t>A gravestone in a Catholic cemetery was vandalized. After consultation, the Polish authorities responded that the incident was investigated as a crime without bias motivation.</t>
  </si>
  <si>
    <t>A tabernacle containing hosts and other religious objects were stolen from a Catholic church. After consultation, the Polish authorities responded that the incident was investigated as a crime without bias motivation.</t>
  </si>
  <si>
    <t>A Chechen Muslim family had a pig's head thrown at their balcony at the beginning of Ramadan.</t>
  </si>
  <si>
    <t>A rally in support of refugees was pelted with eggs and had firecrackers thrown at them by a hate group.</t>
  </si>
  <si>
    <t>A Ukrainian consulate building was vandalized with anti-Ukrainian graffiti.</t>
  </si>
  <si>
    <t>A kebab restaurant was vandalized by a large hate group shouting anti-Muslim and anti-Turkish insults.</t>
  </si>
  <si>
    <t>A hostel lodging foreigners was attacked by a group wielding knives and bottles.</t>
  </si>
  <si>
    <t>A Saudi Arabian student was insulted and physically assaulted in a shopping mall. The perpetrator was arrested and charged.</t>
  </si>
  <si>
    <t>Three Moroccan citizens were subjected to xenophobic insults and threatened with a gun. The prosecution opened an investigation into the incident.</t>
  </si>
  <si>
    <t>A Moroccan man was subjected to racist insults and threatened in a shop. The perpetrator was arrested and detained.</t>
  </si>
  <si>
    <t>Several Chechen women living in a refugee centre were subjected to xenophobic insults and death threats. The perpetrator was arrested and charged.</t>
  </si>
  <si>
    <t>A Muslim woman wearing a headscarf was subjected to anti-Muslim and misogynist insults and a lit cigarette was thrown at her in the street.</t>
  </si>
  <si>
    <t>The altar of a Catholic church was vandalized, collection money was stolen and Christmas decorations were set on fire. An investigation into the incident found that the suspect had previously committed similar acts.</t>
  </si>
  <si>
    <t>Never Again, Open Dialog Foundation, SETA</t>
  </si>
  <si>
    <t>The male Egyptian owner of a kebab bar was subjected to racist insults, death threats and physically assaulted by a group armed with a metal bar. The victim was hospitalized and the bar's door was damaged. The perpetrators were arrested and charged.</t>
  </si>
  <si>
    <t>Religious objects in a Catholic church were vandalized during a religious gathering. The suspect was arrested and detained.</t>
  </si>
  <si>
    <t>Several Pakistani owners and the employee of a kebab bar were subjected to racist insults, threatened with arson and physically assaulted. The bar's windows were broken. The perpetrators were arrested and charged.</t>
  </si>
  <si>
    <t>A restaurant owned by a Polish-Egyptian couple was damaged, the owners were subjected to racist and anti-Muslim insults and threats and an employee was physically assaulted and spat at. The perpetrators were prosecuted.</t>
  </si>
  <si>
    <t>A Christian cemetery was vandalized when several tombstones were damaged with a blunt tool and decorative elements were removed from one tombstone. An investigation was opened into the incident.</t>
  </si>
  <si>
    <t>Four Turkish students were subjected to xenophobic insults and physically assaulted on a tram.</t>
  </si>
  <si>
    <t>A Catholic church was vandalized with offensive graffiti. An investigation was opened into the incident.</t>
  </si>
  <si>
    <t>Two passengers of Turkish origin were subjected to racist insults and one of them was hit in the face on a bus by a group. Two perpetrators were arrested.</t>
  </si>
  <si>
    <t>Three Arab students were subjected to racist insults and physically assaulted by a group at a train station. One victim was beaten until they lost conscious.</t>
  </si>
  <si>
    <t>Several Roma children were physically assaulted by a group armed with bats, machetes and axes in a street inhabited mainly by Roma, with at least one victim sustaining injuries. Twelve suspects were arrested.</t>
  </si>
  <si>
    <t>A mural symbolizing co-operation among international students was vandalized with racist graffiti.</t>
  </si>
  <si>
    <t>A Guinean man was subjected to racist insults and physically assaulted by a group in a park. The suspects were arrested and an investigation was opened into the incident.</t>
  </si>
  <si>
    <t>A Turkish girl was subjected to xenophobic and racist insults and beaten due to the colour of her skin. The victim required hospitalized. An investigation was opened into the incident.</t>
  </si>
  <si>
    <t>Open Dialog Foundation, UNHCR</t>
  </si>
  <si>
    <t>An Indian man was attacked by a group due to his perceived Arab origin. The perpetrators tried to throw him onto an underground road. The perpetrators were arrested and an investigation was opened into the incident.</t>
  </si>
  <si>
    <t>A male Taiwanese student was subjected to a brutal physical assault by a masked group. The victim sustained serious head injuries, requiring hospitalization and surgery. The suspects were arrested and an investigation was opened into the incident.</t>
  </si>
  <si>
    <t>A man of Bolivian origin was subjected to racist insults and threats. A suspect was arrested and detained, and an investigation was opened into the incident.</t>
  </si>
  <si>
    <t>Two Ukrainian men were subjected to racist insults and hit in the head on a bus due to their ethnicity. The perpetrator was arrested and charged.</t>
  </si>
  <si>
    <t>An Indian man and his Polish friend were physically assaulted by perpetrators wearing patriotic clothing. The suspects were arrested and charged with a racially motivated assault.</t>
  </si>
  <si>
    <t>A Moroccan man was subjected to racist insults and physically assaulted in a shop. A suspect was arrested and charged with a racially motivated assault.</t>
  </si>
  <si>
    <t>A Polish man was subjected to a brutal physical assault when kicked, beaten in the head and robbed by a group due to his perceived Arab origin. Three suspects were arrested.</t>
  </si>
  <si>
    <t>Seven Belarussian people were attacked with pepper spray and glass bottles by a group in the street because they were speaking Russian. An investigation was opened into the incident.</t>
  </si>
  <si>
    <t>A Guinean man was subjected to racist insults, kicked and punched by a group. Two of the three perpetrators were arrested, detained and charged with assault motivated by nationality.</t>
  </si>
  <si>
    <t>A Bangladeshi man was subjected to a brutal physical assault by a group near his home. The victim sustained a broken nose and numerous wounds to his face. An investigation was opened into the incident.</t>
  </si>
  <si>
    <t>A Muslim woman was subjected to xenophobic insults and physically assaulted in her neighbourhood. An investigation was opened into the incident.</t>
  </si>
  <si>
    <t>A Turkish man was subjected to racist insults and physically assaulted in a night club. The victim's friend - a Cuban man - tried to stop the attack but was punched in the face and lost a tooth. An investigation was opened into the incident.</t>
  </si>
  <si>
    <t>A German Muslim girl was spat at in the face. The perpetrator was sentenced to imprisonment.</t>
  </si>
  <si>
    <t>A Turkish man was subjected to racist and xenophobic insults and punched in the face by a group on a bus. The victim was hospitalized. An investigation was opened into the incident.</t>
  </si>
  <si>
    <t>The entrance to a Catholic church was vandalized with anti-Christian graffiti.</t>
  </si>
  <si>
    <t>A girl was subjected to racist and xenophobic insults and physically assaulted in the street due to the colour of her skin. The victim sustained injuries and was hospitalized. An investigation was opened into the incident.</t>
  </si>
  <si>
    <t>Two Ukrainian men were subjected to xenophobic insults and physically assaulted on a bus. The victims were hospitalized. A criminal investigation was opened into the incident.</t>
  </si>
  <si>
    <t>A Mongolian man was subjected to xenophobic insults and physically assaulted on a tram. An investigation was opened into the incident.</t>
  </si>
  <si>
    <t>A Ukrainian man was subjected to xenophobic insults and beaten.</t>
  </si>
  <si>
    <t>A Moroccan man was subjected to racist insults and threatened by the security guard in a shop. The perpetrator was placed under surveillance and ordered not to approach the victim.</t>
  </si>
  <si>
    <t>An Algerian man was subjected to racist insults, beaten and kicked.</t>
  </si>
  <si>
    <t>An Austrian man and his colleagues were subjected to racist insults and a brutal physical assault by a group because they spoke German. An investigation was opened into the incident.</t>
  </si>
  <si>
    <t>A South Korean citizen was subjected to racist insults and hit in the face. The perpetrator was arrested and charged.</t>
  </si>
  <si>
    <t>A Belarusian man was subjected to racist insults and physically assaulted by a group. The perpetrators were arrested and charged.</t>
  </si>
  <si>
    <t>An Albanian man was subjected to xenophobic and racist insults, death threats, spat at and physically assaulted at a bus station due to his ethnicity. The perpetrator was arrested and charged with a hate-motivated crime.</t>
  </si>
  <si>
    <t>A Ukrainian man was physically assaulted by a group in a shopping mall. The victim sustained injuries and was hospitalized. An investigation was opened into the incident.</t>
  </si>
  <si>
    <t>Several LGBTI activists were subjected to homophobic insults and threatened by a hate group during an LGBTI event. The victims had their colourful picnic decorations destroyed. One suspect was arrested and charged.</t>
  </si>
  <si>
    <t>A Jehovah's Witness was subjected to insults and physically assaulted when kicked by a perpetrator wielding a knife-shaped object. The victim had been engaged in religious activities in the street.</t>
  </si>
  <si>
    <t>A male Jehovah's Witness was shot at while engaging in religious activities in public.</t>
  </si>
  <si>
    <t>A Jehovah's Witness was physically assaulted while engaging in religious activities in the street. The victim had previously been attacked by the same perpetrator in a similar context.</t>
  </si>
  <si>
    <t>Several human rights activists were subjected to insults and had smoke candles and flares thrown at them by a group waving racist and xenophobic banners. The victims' banners were forcibly taken and set on fire. An investigation was opened into the incident.</t>
  </si>
  <si>
    <t>The victim was subjected to homophobic slurs and a physical assault by a group.</t>
  </si>
  <si>
    <t>The victim was stalked and repeatedly subjected to insults and threats due to their sexual orientation by family members.</t>
  </si>
  <si>
    <t>The victim was subjected to homophobic insults and threats in their neighbourhood. The door to the victim's apartment was also damaged.</t>
  </si>
  <si>
    <t>A gay student was repeatedly subjected to physical assaults at school.</t>
  </si>
  <si>
    <t>A gay victim was stalked and subjected to threats that their sexual orientation would be disclosed.</t>
  </si>
  <si>
    <t>A victim was subjected to homophobic insults and physically assaulted in the street.</t>
  </si>
  <si>
    <t>A transgender person was physically assaulted while in detention.</t>
  </si>
  <si>
    <t>Three people were physically assaulted by a group in the street due to their perceived homosexual orientation. One of the victims sustained a face injury.</t>
  </si>
  <si>
    <t>A gay victim was physically assaulted in the street due to their sexual orientation.</t>
  </si>
  <si>
    <t>The parents of a man perceived as gay were repeatedly subjected to threats and physical assault when objects were thrown at them in their neighbourhood.</t>
  </si>
  <si>
    <t>Campaign Against Homophobia (KPH), Lambda Warsaw, Open Dialog Foundation</t>
  </si>
  <si>
    <t>An LGBTI activist was subjected to homophobic insults and threatened by a group.</t>
  </si>
  <si>
    <t>Two participants of a pride parade were subjected to homophobic insults and a brutal physical assault by members of a hate group, resulting in injuries.</t>
  </si>
  <si>
    <t>A religious statue was vandalized with paint and destroyed. An investigation was opened into the incident.</t>
  </si>
  <si>
    <t>A Catholic church and its community centre were vandalized in an attempted burglary. An investigation was opened into the incident.</t>
  </si>
  <si>
    <t>A Catholic church was vandalized when religious items were scattered and set on fire, resulting in the destruction of several benches. An investigation was opened into the incident.</t>
  </si>
  <si>
    <t>A shrine was burglarized when the glass window was smashed and a religious figure was stolen from inside.</t>
  </si>
  <si>
    <t>A Catholic church was targeted in an arson attack and burglarized. An investigation was opened into the incident.</t>
  </si>
  <si>
    <t>Cars belonging to persons of Roma origin were targeted in an arson attack with Molotov cocktails. An investigation was opened into the incident.</t>
  </si>
  <si>
    <t>A Catholic church was vandalized when a religious sculpture was damaged with a machete. The suspects were arrested.</t>
  </si>
  <si>
    <t>A wall and the roof of a Catholic chapel were damaged. Two suspects were charged.</t>
  </si>
  <si>
    <t>A Catholic statue was vandalized with black paint.</t>
  </si>
  <si>
    <t>A church was vandalized with offensive graffiti. An investigation was opened into the incident.</t>
  </si>
  <si>
    <t>A Catholic church was vandalized when ink was poured on two confessionals and the stoup. One suspect was arrested and detained.</t>
  </si>
  <si>
    <t>A church was vandalized with graffiti for the second time in two weeks. An investigation was opened into the incident.</t>
  </si>
  <si>
    <t>A person was shot at with a gas pistol after witnessing acts of vandalism against two churches in the area. A suspect was identified and charged.</t>
  </si>
  <si>
    <t>A statue of the Virgin Mary was vandalized. An investigation was opened into the incident.</t>
  </si>
  <si>
    <t>Twenty-three statues in front of a Catholic church were vandalized.</t>
  </si>
  <si>
    <t>A Catholic church was burglarized when candles and a religious figure were stolen. An investigation was opened into the incident.</t>
  </si>
  <si>
    <t>A statue on a Catholic church was damaged when stones were thrown at it. Other church property was also vandalized.</t>
  </si>
  <si>
    <t>A Catholic church was burglarized when the entrance door was damaged and a donation box was stolen. A suspect was arrested.</t>
  </si>
  <si>
    <t>Christmas decorations on a Catholic church were vandalized.</t>
  </si>
  <si>
    <t>The pulpit in a Catholic church was vandalized with graffiti.</t>
  </si>
  <si>
    <t>A stained glass window in a Catholic church was smashed. One suspect was arrested and detained.</t>
  </si>
  <si>
    <t>Employees of a restaurant owned by Moroccan citizens were subjected to racist and xenophobic insults and threats by two armed perpetrators. The perpetrators were arrested and detained, and an investigation was opened into the incident.</t>
  </si>
  <si>
    <t>A male Angolan student was hit with a pool cue by a group in a bar. An investigation was opened into the incident.</t>
  </si>
  <si>
    <t>A garage door was vandalized with anti-migrant and racist graffiti.</t>
  </si>
  <si>
    <t>The front door of a flat belonging to an Italian man was vandalized with swastika, star of David and xenophobic graffiti. An investigation was opened into the incident.</t>
  </si>
  <si>
    <t>A Ukrainian man was subjected to racist insults and physically assaulted in a tram. The perpetrator was arrested and charged.</t>
  </si>
  <si>
    <t>The walls of a Catholic church were vandalized with anti-Christian graffiti.</t>
  </si>
  <si>
    <t>The walls of a bar were vandalized with xenophobic and racist graffiti. An investigation was opened into the incident.</t>
  </si>
  <si>
    <t>The walls of a restaurant were vandalized with xenophobic and racist graffiti, including references to a hate group. An investigation was opened into the incident.</t>
  </si>
  <si>
    <t>Pakistani employees of a kebab restaurant were subjected to racist insults and physically assaulted. The perpetrators broke a window and threatened to set fire to the restaurant. Two suspects were arrested and an investigation was opened into the incident.</t>
  </si>
  <si>
    <t>The walls and windows of a mausoleum dedicated to a rabbi were damaged. An investigation was opened into the incident.</t>
  </si>
  <si>
    <t>The gate of a Jewish cemetery was vandalized with anti-Semitic graffiti and an information board was pulled down. An investigation was opened into the incident.</t>
  </si>
  <si>
    <t>A Catholic monument was vandalized with an offensive poster.</t>
  </si>
  <si>
    <t>A statue of Jesus Christ was damaged with the use of a machete. Two suspects were arrested.</t>
  </si>
  <si>
    <t>A Catholic monument was vandalized with an anti-Christian poster.</t>
  </si>
  <si>
    <t>Two confessionals in a church were vandalized with blue ink causing damage to the furniture.</t>
  </si>
  <si>
    <t>The Catholic section of a cemetery was vandalized when graves and approximately 15 wooden crosses were destroyed. An investigation was opened into the incident.</t>
  </si>
  <si>
    <t>The entrance to a Catholic church was targeted in an arson attack. A suspect was charged.</t>
  </si>
  <si>
    <t>A Catholic chapel was vandalized when religious objects were stolen and destroyed. An investigation was opened into the incident.</t>
  </si>
  <si>
    <t>Twenty-two religious statues near a Catholic church were destroyed. The suspects were arrested and detained.</t>
  </si>
  <si>
    <t>Religious statues and a cross in front of a Catholic church were destroyed during Christmas. An investigation was opened into the incident.</t>
  </si>
  <si>
    <t>A large stone was thrown through a window of a synagogue on a Jewish holiday. The perpetrator was arrested and was found to have previously committed similar acts.</t>
  </si>
  <si>
    <t>A wall next to the apartment of an Italian man working as a guide at Auschwitz was vandalized with xenophobic graffiti. An investigation was opened into the incident.</t>
  </si>
  <si>
    <t>Poland’s ruling Law and Justice (PiS) party leader Jarosław Kaczyński said that the Warsaw mayor’s support of LGBT people was an attack on children and families. The Church and other conservative circles used similar rhetoric.</t>
  </si>
  <si>
    <t>Lublin</t>
  </si>
  <si>
    <t>Lublin city presented awards to local officials opposing “LGBT ideology”.</t>
  </si>
  <si>
    <t>Schools were then subjected to random inspections by the Ministry, to see if they had any rainbow materials or clothing on the premises. Rainbow Friday was not targeted this year.</t>
  </si>
  <si>
    <t>Kielce</t>
  </si>
  <si>
    <t>Local authorities tried to ban the first ever Equality March in Kielce, though it was successfully held on 13 July.</t>
  </si>
  <si>
    <t xml:space="preserve">ILGA-Europe, Open Dialogue </t>
  </si>
  <si>
    <t>The Lublin Pride march, held on 28 September, was under serious threat due to an attempted bomb attack that the police successfully blocked.</t>
  </si>
  <si>
    <t>Artist Elżbieta Podlesna’s home was raided on 6 May, after they posted pictures around the city featuring the Virgin Mary and baby Jesus with rainbow halos.</t>
  </si>
  <si>
    <t>Olecko</t>
  </si>
  <si>
    <t>Acts of vandalism against the Church of the Blessed Virgin Mary, where anti-religious phrases such as "Catholicism Deceives" and "Lead us not" (referring to part of the Lord's Prayer) were painted.</t>
  </si>
  <si>
    <t>Kwidzyn</t>
  </si>
  <si>
    <t>A priest discovered a destroyed and trampled cross in the porch of the entrance to the church of Saint John the Evangelist</t>
  </si>
  <si>
    <t>Częstochowa</t>
  </si>
  <si>
    <t>Posters of Our Lady of Częstochowa (a sacred image of the Virgin Mary and Child) scattered around the church of St. Maksymilian Kolbe with rainbows replacing the golden halos</t>
  </si>
  <si>
    <t>Center for Monitoring Racist and Xenophobic Behavior, Never Again, Open Dialogue</t>
  </si>
  <si>
    <t>Center for Monitoring Racist and Xenophobic Behavior</t>
  </si>
  <si>
    <t>Center for Monitoring Racist and Xenophobic Behavior, ILGA-Europe</t>
  </si>
  <si>
    <t>Sieradz</t>
  </si>
  <si>
    <t>Zduńska Wola</t>
  </si>
  <si>
    <t>Orchòw</t>
  </si>
  <si>
    <t>Starogard</t>
  </si>
  <si>
    <t>Devastation of Figure of John Paul II</t>
  </si>
  <si>
    <t>Desecration of Holy Symbols in Museum</t>
  </si>
  <si>
    <t>Two women verbally attacked and took photos of a priest after he refused the order of celebrating a holy mass</t>
  </si>
  <si>
    <t>Trzebnica</t>
  </si>
  <si>
    <t>Devastation of Stations of the Cross</t>
  </si>
  <si>
    <t>Panewniki</t>
  </si>
  <si>
    <t>Vandals devastated four rosary chapels at the Calvary at the Basilica of the Franciscan Fathers in Katowice-Panewniki.</t>
  </si>
  <si>
    <t>Koszutka</t>
  </si>
  <si>
    <t>Vandals threw stones at the figure of Jesus on the Cross in front of the church in Katowice Koszutka.</t>
  </si>
  <si>
    <t>Toruń</t>
  </si>
  <si>
    <t>The performance titled "The enemy is born" (as a insulting paraphrase of religious song “God is born”) insults Catholics and listeners of Catholic “Radio Maria” and calls for hatred against christians.</t>
  </si>
  <si>
    <t>Unknown attacker entered the rectory and assaulted a man staying there and killed him. The priest who came to the place tried to stop the aggressor but he was also attacked.</t>
  </si>
  <si>
    <t>Płock</t>
  </si>
  <si>
    <t>During Easter, the police had to intervene in the church in Górki regarding an incident caused by LGBT activists who by provocation maliciously disturbed</t>
  </si>
  <si>
    <t>Ostrów</t>
  </si>
  <si>
    <t>Insulting posters with the image of the Black Madonna of Jasna Góra with a rainbow halo were placed on the gate to the archbishop's palace, the walls of the cathedral and the figure of the Virgin Mary with the Child.</t>
  </si>
  <si>
    <t>Unknown perpetrators put up the poster, which presents Mother of God with LGBT symbols</t>
  </si>
  <si>
    <t>Piłka</t>
  </si>
  <si>
    <t>Parishioners reported vandalism at the cemetery. On some graves, the stripes were broken from crosses.</t>
  </si>
  <si>
    <t>Mazovia</t>
  </si>
  <si>
    <t>Gdansk</t>
  </si>
  <si>
    <t>Unknown perpetrators demaged the monument of John Paul II and Ronald Reagan, they painted it by watercolor</t>
  </si>
  <si>
    <t>Some of the participants of the March pictured the Holy Sacrament as female genitals, other man was dressed as a priest and held a wooden banner with a drawing of a vagina in the place where the Blessed Sacrament is traditionally located during the Corpus Christi procession</t>
  </si>
  <si>
    <t>Barwice</t>
  </si>
  <si>
    <t>Unknown perpetrator vandalised monument of Pope John Paul II.</t>
  </si>
  <si>
    <t>Płońsk</t>
  </si>
  <si>
    <t>The crucifix was torn off the wall and shattered against the floor.</t>
  </si>
  <si>
    <t>Rypin</t>
  </si>
  <si>
    <t>46-year-old man devastated the altar with an ax</t>
  </si>
  <si>
    <t>Konin</t>
  </si>
  <si>
    <t>Unknown perpetrators smashed several windows of the entrance door to the lower church</t>
  </si>
  <si>
    <t>An employee of the Ikea was fired for expressing his opinion by citing fragments of the Holy Bible in response to the ideological agitation of the employer</t>
  </si>
  <si>
    <t>Suchy Las</t>
  </si>
  <si>
    <t>The perpetrator entered the porch, smashed the glass and got into the presbytery that was closed at this time, after which she turned upside down everything on the altar. The cross and the Easter pass were destroyed.</t>
  </si>
  <si>
    <t>Turek</t>
  </si>
  <si>
    <t>Szczecin</t>
  </si>
  <si>
    <t>In the sacristy of the basilica of St. John the Baptist in Szczecin three men physically attacked the priest and devastated the church</t>
  </si>
  <si>
    <t>Artist from Wroclaw made offensive vagina sculptures of the image Our Lady with an intention to sell them online.</t>
  </si>
  <si>
    <t>Artist projected offensive graphics, which presents Holy Cross as a Nazi Symbol and was published and spread through social media.</t>
  </si>
  <si>
    <t>Vandals painted the inside and outside of the church walls and benches with paint</t>
  </si>
  <si>
    <t>Włocławek</t>
  </si>
  <si>
    <t>Four chapels with figures of the Virgin Mary and Jesus were destroyed</t>
  </si>
  <si>
    <t>A priest, going to the patient on the first Friday of September, was offended and attacked by a male perpetrator.</t>
  </si>
  <si>
    <t>Swidnica</t>
  </si>
  <si>
    <t>During the Sunday Holy Mass celebrated in the Świdnica cathedral, a group of LGBT activists burst into the church</t>
  </si>
  <si>
    <t>Unknown perpetrator devastated exteriors of the church in Olecko.</t>
  </si>
  <si>
    <t>During the pre-election meeting the candidate sneered about Smolensk national disaster, and in offensive manner used the words of Christian prayer: “In the name of Father, Son and “twin brother”</t>
  </si>
  <si>
    <t>Polska</t>
  </si>
  <si>
    <t>Well-known musician in Poland Adam Darski shared photo, where he trampled the picture of Our Lady</t>
  </si>
  <si>
    <t>Unknown perpetrators vandalised Church in Warsaw.</t>
  </si>
  <si>
    <t>Otwock</t>
  </si>
  <si>
    <t>A local monitoring registered the destruction of the Virgin Mary figurine that stood at Warszawska street in Otwock</t>
  </si>
  <si>
    <t>Biskupiec</t>
  </si>
  <si>
    <t>Perpetrator set fire to the door of the historic church tower, after that he set another fire to the wooden cart inside the neighbors' buildings.</t>
  </si>
  <si>
    <t>LGBT activists and their political supporters gathered under the Krakow ‘Papal Window’ and organized harassing disco party</t>
  </si>
  <si>
    <t>Mosiny</t>
  </si>
  <si>
    <t>El Español</t>
  </si>
  <si>
    <t>Open Dialogue</t>
  </si>
  <si>
    <t>ILGA-Europe, Never Again</t>
  </si>
  <si>
    <t xml:space="preserve">The first Equality March in Białystok, attended by roughly 1,000 people, was violently attacked by groups of extremists who burned flags, threw smoke bombs, bottles and rotten eggs at the participants, and injured and beat up several people. 20 people arrested. </t>
  </si>
  <si>
    <t>Grupa Stonewall, Never Again</t>
  </si>
  <si>
    <t>Lambda Warsaw, Open Dialogue</t>
  </si>
  <si>
    <t>Lambda Warsaw, ILGA-Europe</t>
  </si>
  <si>
    <t>The conservative Gazeta Polska newspaper launched a campaign enclosing “LGBT-free zone” stickers in its weekly edition</t>
  </si>
  <si>
    <t>"Never Again" Association, Vice</t>
  </si>
  <si>
    <t xml:space="preserve">Twitter </t>
  </si>
  <si>
    <t xml:space="preserve">Kalwaria Zabrydowska </t>
  </si>
  <si>
    <t>Radom</t>
  </si>
  <si>
    <t>Poznan</t>
  </si>
  <si>
    <t>Oświęcim</t>
  </si>
  <si>
    <t>Jarocin</t>
  </si>
  <si>
    <t>Sosnowiec</t>
  </si>
  <si>
    <t>Zabrze</t>
  </si>
  <si>
    <t xml:space="preserve">Lublin </t>
  </si>
  <si>
    <t>Attack on a Muslim woman wearing hijab</t>
  </si>
  <si>
    <t>Mielno</t>
  </si>
  <si>
    <t>Bytów</t>
  </si>
  <si>
    <t>Auschwitz</t>
  </si>
  <si>
    <t>Sopot</t>
  </si>
  <si>
    <t>Gdynia</t>
  </si>
  <si>
    <t>Bielawa</t>
  </si>
  <si>
    <t>Zory</t>
  </si>
  <si>
    <t>Kalisz</t>
  </si>
  <si>
    <t>Lodz</t>
  </si>
  <si>
    <t>Pulawy</t>
  </si>
  <si>
    <t>Two men attacked a 16-year-old boy on a bus. First, they called him a "queer," "moron," "pansy," then, they threatened him with a knife and kicked him after blocking his way to the driver</t>
  </si>
  <si>
    <t xml:space="preserve">A 51-year-old Congolese citizen was attacked in downtown Warsaw by two unknown men. </t>
  </si>
  <si>
    <t>A taxi driver from Warsaw stopped in the middle of the road and attacked a Ukrainian driver working for Uber</t>
  </si>
  <si>
    <t>Brzeziny</t>
  </si>
  <si>
    <t>A restaurant owner from Bangladesh was insulted and beaten after he asked a drunken man to leave his restaurant.</t>
  </si>
  <si>
    <t>Legnica</t>
  </si>
  <si>
    <t>Several dozen tombstones were destroyed in the municipal cemetery near the Greek-Catholic temple in Legnica. Most of them are Ukrainian graves.</t>
  </si>
  <si>
    <t>Jastrzębsko Stare</t>
  </si>
  <si>
    <t>The body of a Ukrainian man abandoned in the forest by the owner of the plant where he worked.</t>
  </si>
  <si>
    <t>A young couple from India was insulted based on their nationality in a Warsaw supermarket.</t>
  </si>
  <si>
    <t>Młava</t>
  </si>
  <si>
    <t>Two 22-year-old residents of Działdowo Poviat in the city of Mława insulted and assaulted an Egyptian working in a catering establishment.</t>
  </si>
  <si>
    <t xml:space="preserve">Attack on a Ukrainian woman in the park with a dog because of her nationality. </t>
  </si>
  <si>
    <t>Władysławowo</t>
  </si>
  <si>
    <t>Brutal beating of two Ukrainian brothers in a club.</t>
  </si>
  <si>
    <t>A 26-year-old Roma man was found injured at night, near his house. The man’s legs and pelvis were broken, and he died in the hospital</t>
  </si>
  <si>
    <t xml:space="preserve">A 31-year-old Indian citizen was attacked by a young woman. </t>
  </si>
  <si>
    <t>Pikulice</t>
  </si>
  <si>
    <t>Desecration of Ukrainian graves</t>
  </si>
  <si>
    <t>Zary</t>
  </si>
  <si>
    <t>Two young Poles beat up a Ukrainian man, 30-year-old Andriy, to the point of unconsciousness</t>
  </si>
  <si>
    <t xml:space="preserve">Twenty-four-year-old Stanislav was hit in the head with a bottle in the centre of Poznań.  He was hit with a bottle by a Polish man, one of the participants in the brawl. </t>
  </si>
  <si>
    <t>Just after winning the Eurovision Junior competition, racist insults and comments started to be published online against 12-year-old Vika Gabor</t>
  </si>
  <si>
    <t>Attack by "family defenders" on two boys</t>
  </si>
  <si>
    <t>Beating of a fashion designer on homophobic grounds</t>
  </si>
  <si>
    <t>Rzeszów</t>
  </si>
  <si>
    <t>Racist attack on a Muslim woman and her three-month-old child</t>
  </si>
  <si>
    <t>On the eve of Independence Day, the Internal Security Agency detained people linked with nationalist elements who were preparing an assassination attempt against Muslims in Poland.</t>
  </si>
  <si>
    <t>Białystok</t>
  </si>
  <si>
    <t xml:space="preserve">Insulting Jews, disturbing a Jewish music concert organized by Israeli Embassy. </t>
  </si>
  <si>
    <t>Fascist symbols on the library walls</t>
  </si>
  <si>
    <t>Misdemeanour menacing against the current mayor of Gdańsk</t>
  </si>
  <si>
    <t>Wysoka</t>
  </si>
  <si>
    <t>Unknown people vandalized several tombstones, knocked over plaques and crosses, and broke many candles in the parish cemetery in Wysoka</t>
  </si>
  <si>
    <t>The church of St Maximilian Kolbe, in the town of Konin, Poland was vandalized by unknown perpetrators.</t>
  </si>
  <si>
    <t>Ściegny</t>
  </si>
  <si>
    <t>Unidentified perpetrators destroyed a statue of the Virgin Mary in a church in Ściegny</t>
  </si>
  <si>
    <t>Wojanów</t>
  </si>
  <si>
    <t>A roadside crucifix and figures of angels standing around the cross were destroyed beyond repair.</t>
  </si>
  <si>
    <t>Bielsko-Biala</t>
  </si>
  <si>
    <t>Campaign Against Homophobia (KPH)</t>
  </si>
  <si>
    <t>Katowice</t>
  </si>
  <si>
    <t>KPH</t>
  </si>
  <si>
    <t>The main entrance door of the church on Dąbrówki Street in Poznań was smeared by an unknown perpetrator.</t>
  </si>
  <si>
    <t>Jacinki, Kościernica, Szczeglino</t>
  </si>
  <si>
    <t>A 29-year-old man who confessed to damaging roadside shrines in Jacinki, Kościernica and Szczeglino.</t>
  </si>
  <si>
    <t>The church of St Maximilian Kolbe, in the town of Konin, Poland was vandalized</t>
  </si>
  <si>
    <t xml:space="preserve">Unidentified perpetrators destroyed a roadside crucifix and figures of angels </t>
  </si>
  <si>
    <t>Control</t>
  </si>
  <si>
    <t>Gorzów Wielkopolski</t>
  </si>
  <si>
    <t>Lubien</t>
  </si>
  <si>
    <t>Opole</t>
  </si>
  <si>
    <t>Siedlce</t>
  </si>
  <si>
    <t>Tarnów</t>
  </si>
  <si>
    <t>Będzin</t>
  </si>
  <si>
    <t>Nysa</t>
  </si>
  <si>
    <t>Olsztyn</t>
  </si>
  <si>
    <t>Nowy Targ</t>
  </si>
  <si>
    <t>Proszowice</t>
  </si>
  <si>
    <t>Przeworsk</t>
  </si>
  <si>
    <t>Radomsko</t>
  </si>
  <si>
    <t>Karmanowice</t>
  </si>
  <si>
    <t>Justynów</t>
  </si>
  <si>
    <t>Gliwice</t>
  </si>
  <si>
    <t>Gniezno</t>
  </si>
  <si>
    <t>Brzesko</t>
  </si>
  <si>
    <t>Bydgoszcz</t>
  </si>
  <si>
    <t>Szprotawa</t>
  </si>
  <si>
    <t>Tychy</t>
  </si>
  <si>
    <t>Zielona Góra</t>
  </si>
  <si>
    <t>Szynkielów</t>
  </si>
  <si>
    <t>Chełm</t>
  </si>
  <si>
    <t>Chorzów</t>
  </si>
  <si>
    <t>Gołków</t>
  </si>
  <si>
    <t>Kłodzko</t>
  </si>
  <si>
    <t>Kiełczów</t>
  </si>
  <si>
    <t>Łuków</t>
  </si>
  <si>
    <t>Słupsk</t>
  </si>
  <si>
    <t>Wałbrzych</t>
  </si>
  <si>
    <t>Wólka Kosowska</t>
  </si>
  <si>
    <t>Żelichowo</t>
  </si>
  <si>
    <t>Żuromin</t>
  </si>
  <si>
    <t>Aleksandrów Łódzki</t>
  </si>
  <si>
    <t>Never Again, Open Dialogue</t>
  </si>
  <si>
    <t>Wprost</t>
  </si>
  <si>
    <t>LICRA, SOS Racismo</t>
  </si>
  <si>
    <t>RFI</t>
  </si>
  <si>
    <t>POL-100</t>
  </si>
  <si>
    <t>POL-101</t>
  </si>
  <si>
    <t>POL-102</t>
  </si>
  <si>
    <t>POL-103</t>
  </si>
  <si>
    <t>POL-104</t>
  </si>
  <si>
    <t>POL-105</t>
  </si>
  <si>
    <t>POL-106</t>
  </si>
  <si>
    <t>POL-107</t>
  </si>
  <si>
    <t>POL-108</t>
  </si>
  <si>
    <t>POL-109</t>
  </si>
  <si>
    <t>POL-110</t>
  </si>
  <si>
    <t>POL-111</t>
  </si>
  <si>
    <t>POL-112</t>
  </si>
  <si>
    <t>POL-113</t>
  </si>
  <si>
    <t>POL-114</t>
  </si>
  <si>
    <t>POL-115</t>
  </si>
  <si>
    <t>POL-116</t>
  </si>
  <si>
    <t>POL-117</t>
  </si>
  <si>
    <t>POL-118</t>
  </si>
  <si>
    <t>POL-119</t>
  </si>
  <si>
    <t>POL-120</t>
  </si>
  <si>
    <t>POL-121</t>
  </si>
  <si>
    <t>POL-122</t>
  </si>
  <si>
    <t>POL-123</t>
  </si>
  <si>
    <t>POL-124</t>
  </si>
  <si>
    <t>POL-125</t>
  </si>
  <si>
    <t>POL-126</t>
  </si>
  <si>
    <t>POL-127</t>
  </si>
  <si>
    <t>POL-128</t>
  </si>
  <si>
    <t>POL-129</t>
  </si>
  <si>
    <t>POL-130</t>
  </si>
  <si>
    <t>POL-131</t>
  </si>
  <si>
    <t>POL-132</t>
  </si>
  <si>
    <t>POL-133</t>
  </si>
  <si>
    <t>POL-134</t>
  </si>
  <si>
    <t>POL-135</t>
  </si>
  <si>
    <t>POL-136</t>
  </si>
  <si>
    <t>POL-137</t>
  </si>
  <si>
    <t>POL-138</t>
  </si>
  <si>
    <t>POL-139</t>
  </si>
  <si>
    <t>POL-140</t>
  </si>
  <si>
    <t>POL-141</t>
  </si>
  <si>
    <t>POL-142</t>
  </si>
  <si>
    <t>POL-143</t>
  </si>
  <si>
    <t>POL-144</t>
  </si>
  <si>
    <t>POL-145</t>
  </si>
  <si>
    <t>POL-146</t>
  </si>
  <si>
    <t>POL-147</t>
  </si>
  <si>
    <t>POL-148</t>
  </si>
  <si>
    <t>POL-149</t>
  </si>
  <si>
    <t>POL-150</t>
  </si>
  <si>
    <t>POL-151</t>
  </si>
  <si>
    <t>POL-152</t>
  </si>
  <si>
    <t>POL-153</t>
  </si>
  <si>
    <t>POL-154</t>
  </si>
  <si>
    <t>POL-155</t>
  </si>
  <si>
    <t>POL-156</t>
  </si>
  <si>
    <t>POL-157</t>
  </si>
  <si>
    <t>POL-158</t>
  </si>
  <si>
    <t>POL-159</t>
  </si>
  <si>
    <t>POL-160</t>
  </si>
  <si>
    <t>POL-161</t>
  </si>
  <si>
    <t>POL-162</t>
  </si>
  <si>
    <t>POL-163</t>
  </si>
  <si>
    <t>POL-164</t>
  </si>
  <si>
    <t>POL-165</t>
  </si>
  <si>
    <t>POL-166</t>
  </si>
  <si>
    <t>POL-167</t>
  </si>
  <si>
    <t>POL-168</t>
  </si>
  <si>
    <t>POL-169</t>
  </si>
  <si>
    <t>POL-170</t>
  </si>
  <si>
    <t>POL-171</t>
  </si>
  <si>
    <t>POL-172</t>
  </si>
  <si>
    <t>POL-173</t>
  </si>
  <si>
    <t>POL-174</t>
  </si>
  <si>
    <t>POL-175</t>
  </si>
  <si>
    <t>POL-176</t>
  </si>
  <si>
    <t>POL-177</t>
  </si>
  <si>
    <t>POL-178</t>
  </si>
  <si>
    <t>POL-179</t>
  </si>
  <si>
    <t>POL-180</t>
  </si>
  <si>
    <t>POL-181</t>
  </si>
  <si>
    <t>POL-182</t>
  </si>
  <si>
    <t>POL-183</t>
  </si>
  <si>
    <t>POL-184</t>
  </si>
  <si>
    <t>POL-185</t>
  </si>
  <si>
    <t>POL-186</t>
  </si>
  <si>
    <t>POL-187</t>
  </si>
  <si>
    <t>POL-188</t>
  </si>
  <si>
    <t>POL-189</t>
  </si>
  <si>
    <t>POL-190</t>
  </si>
  <si>
    <t>POL-191</t>
  </si>
  <si>
    <t>POL-192</t>
  </si>
  <si>
    <t>POL-193</t>
  </si>
  <si>
    <t>POL-194</t>
  </si>
  <si>
    <t>POL-195</t>
  </si>
  <si>
    <t>POL-196</t>
  </si>
  <si>
    <t>POL-197</t>
  </si>
  <si>
    <t>POL-198</t>
  </si>
  <si>
    <t>POL-199</t>
  </si>
  <si>
    <t>POL-200</t>
  </si>
  <si>
    <t>POL-201</t>
  </si>
  <si>
    <t>POL-202</t>
  </si>
  <si>
    <t>POL-203</t>
  </si>
  <si>
    <t>POL-204</t>
  </si>
  <si>
    <t>POL-205</t>
  </si>
  <si>
    <t>POL-206</t>
  </si>
  <si>
    <t>POL-207</t>
  </si>
  <si>
    <t>POL-208</t>
  </si>
  <si>
    <t>POL-209</t>
  </si>
  <si>
    <t>POL-210</t>
  </si>
  <si>
    <t>POL-211</t>
  </si>
  <si>
    <t>POL-212</t>
  </si>
  <si>
    <t>POL-213</t>
  </si>
  <si>
    <t>POL-214</t>
  </si>
  <si>
    <t>POL-215</t>
  </si>
  <si>
    <t>POL-216</t>
  </si>
  <si>
    <t>POL-217</t>
  </si>
  <si>
    <t>POL-218</t>
  </si>
  <si>
    <t>POL-219</t>
  </si>
  <si>
    <t>POL-220</t>
  </si>
  <si>
    <t>POL-221</t>
  </si>
  <si>
    <t>POL-222</t>
  </si>
  <si>
    <t>POL-223</t>
  </si>
  <si>
    <t>POL-224</t>
  </si>
  <si>
    <t>POL-225</t>
  </si>
  <si>
    <t>POL-226</t>
  </si>
  <si>
    <t>POL-227</t>
  </si>
  <si>
    <t>POL-228</t>
  </si>
  <si>
    <t>POL-229</t>
  </si>
  <si>
    <t>POL-230</t>
  </si>
  <si>
    <t>POL-231</t>
  </si>
  <si>
    <t>POL-232</t>
  </si>
  <si>
    <t>POL-233</t>
  </si>
  <si>
    <t>POL-234</t>
  </si>
  <si>
    <t>POL-235</t>
  </si>
  <si>
    <t>POL-236</t>
  </si>
  <si>
    <t>POL-237</t>
  </si>
  <si>
    <t>POL-238</t>
  </si>
  <si>
    <t>POL-239</t>
  </si>
  <si>
    <t>POL-240</t>
  </si>
  <si>
    <t>POL-241</t>
  </si>
  <si>
    <t>POL-242</t>
  </si>
  <si>
    <t>POL-243</t>
  </si>
  <si>
    <t>POL-244</t>
  </si>
  <si>
    <t>POL-245</t>
  </si>
  <si>
    <t>POL-246</t>
  </si>
  <si>
    <t>POL-247</t>
  </si>
  <si>
    <t>POL-248</t>
  </si>
  <si>
    <t>POL-249</t>
  </si>
  <si>
    <t>POL-250</t>
  </si>
  <si>
    <t>POL-251</t>
  </si>
  <si>
    <t>POL-252</t>
  </si>
  <si>
    <t>POL-253</t>
  </si>
  <si>
    <t>POL-254</t>
  </si>
  <si>
    <t>POL-255</t>
  </si>
  <si>
    <t>POL-256</t>
  </si>
  <si>
    <t>POL-257</t>
  </si>
  <si>
    <t>POL-258</t>
  </si>
  <si>
    <t>POL-259</t>
  </si>
  <si>
    <t>POL-260</t>
  </si>
  <si>
    <t>POL-261</t>
  </si>
  <si>
    <t>POL-262</t>
  </si>
  <si>
    <t>POL-263</t>
  </si>
  <si>
    <t>POL-264</t>
  </si>
  <si>
    <t>POL-265</t>
  </si>
  <si>
    <t>POL-266</t>
  </si>
  <si>
    <t>POL-267</t>
  </si>
  <si>
    <t>POL-268</t>
  </si>
  <si>
    <t>POL-269</t>
  </si>
  <si>
    <t>POL-270</t>
  </si>
  <si>
    <t>POL-271</t>
  </si>
  <si>
    <t>POL-272</t>
  </si>
  <si>
    <t>POL-273</t>
  </si>
  <si>
    <t>POL-274</t>
  </si>
  <si>
    <t>POL-275</t>
  </si>
  <si>
    <t>POL-276</t>
  </si>
  <si>
    <t>POL-277</t>
  </si>
  <si>
    <t>POL-278</t>
  </si>
  <si>
    <t>POL-279</t>
  </si>
  <si>
    <t>POL-280</t>
  </si>
  <si>
    <t>POL-281</t>
  </si>
  <si>
    <t>POL-282</t>
  </si>
  <si>
    <t>POL-283</t>
  </si>
  <si>
    <t>POL-284</t>
  </si>
  <si>
    <t>POL-285</t>
  </si>
  <si>
    <t>POL-286</t>
  </si>
  <si>
    <t>POL-287</t>
  </si>
  <si>
    <t>POL-288</t>
  </si>
  <si>
    <t>POL-289</t>
  </si>
  <si>
    <t>POL-290</t>
  </si>
  <si>
    <t>POL-291</t>
  </si>
  <si>
    <t>POL-292</t>
  </si>
  <si>
    <t>POL-293</t>
  </si>
  <si>
    <t>POL-294</t>
  </si>
  <si>
    <t>POL-295</t>
  </si>
  <si>
    <t>POL-296</t>
  </si>
  <si>
    <t>POL-297</t>
  </si>
  <si>
    <t>POL-298</t>
  </si>
  <si>
    <t>POL-299</t>
  </si>
  <si>
    <t>POL-300</t>
  </si>
  <si>
    <t>POL-301</t>
  </si>
  <si>
    <t>POL-302</t>
  </si>
  <si>
    <t>POL-303</t>
  </si>
  <si>
    <t>POL-304</t>
  </si>
  <si>
    <t>POL-305</t>
  </si>
  <si>
    <t>POL-306</t>
  </si>
  <si>
    <t>POL-307</t>
  </si>
  <si>
    <t>POL-308</t>
  </si>
  <si>
    <t>POL-309</t>
  </si>
  <si>
    <t>POL-310</t>
  </si>
  <si>
    <t>POL-311</t>
  </si>
  <si>
    <t>POL-312</t>
  </si>
  <si>
    <t>POL-313</t>
  </si>
  <si>
    <t>POL-314</t>
  </si>
  <si>
    <t>POL-315</t>
  </si>
  <si>
    <t>POL-316</t>
  </si>
  <si>
    <t>POL-317</t>
  </si>
  <si>
    <t>POL-318</t>
  </si>
  <si>
    <t>POL-319</t>
  </si>
  <si>
    <t>POL-320</t>
  </si>
  <si>
    <t>POL-321</t>
  </si>
  <si>
    <t>POL-322</t>
  </si>
  <si>
    <t>POL-323</t>
  </si>
  <si>
    <t>POL-324</t>
  </si>
  <si>
    <t>POL-325</t>
  </si>
  <si>
    <t>POL-326</t>
  </si>
  <si>
    <t>POL-327</t>
  </si>
  <si>
    <t>POL-328</t>
  </si>
  <si>
    <t>POL-329</t>
  </si>
  <si>
    <t>POL-330</t>
  </si>
  <si>
    <t>POL-331</t>
  </si>
  <si>
    <t>POL-332</t>
  </si>
  <si>
    <t>POL-333</t>
  </si>
  <si>
    <t>POL-334</t>
  </si>
  <si>
    <t>POL-335</t>
  </si>
  <si>
    <t>POL-336</t>
  </si>
  <si>
    <t>POL-337</t>
  </si>
  <si>
    <t>POL-338</t>
  </si>
  <si>
    <t>POL-339</t>
  </si>
  <si>
    <t>POL-340</t>
  </si>
  <si>
    <t>POL-341</t>
  </si>
  <si>
    <t>POL-342</t>
  </si>
  <si>
    <t>POL-343</t>
  </si>
  <si>
    <t>POL-344</t>
  </si>
  <si>
    <t>POL-345</t>
  </si>
  <si>
    <t>POL-346</t>
  </si>
  <si>
    <t>POL-347</t>
  </si>
  <si>
    <t>POL-348</t>
  </si>
  <si>
    <t>POL-349</t>
  </si>
  <si>
    <t>POL-350</t>
  </si>
  <si>
    <t>POL-351</t>
  </si>
  <si>
    <t>POL-352</t>
  </si>
  <si>
    <t>POL-353</t>
  </si>
  <si>
    <t>POL-354</t>
  </si>
  <si>
    <t>POL-355</t>
  </si>
  <si>
    <t>POL-356</t>
  </si>
  <si>
    <t>POL-357</t>
  </si>
  <si>
    <t>POL-358</t>
  </si>
  <si>
    <t>POL-359</t>
  </si>
  <si>
    <t>POL-360</t>
  </si>
  <si>
    <t>POL-361</t>
  </si>
  <si>
    <t>POL-362</t>
  </si>
  <si>
    <t>POL-363</t>
  </si>
  <si>
    <t>POL-364</t>
  </si>
  <si>
    <t>POL-365</t>
  </si>
  <si>
    <t>POL-366</t>
  </si>
  <si>
    <t>POL-367</t>
  </si>
  <si>
    <t>POL-368</t>
  </si>
  <si>
    <t>POL-369</t>
  </si>
  <si>
    <t>POL-370</t>
  </si>
  <si>
    <t>POL-371</t>
  </si>
  <si>
    <t>POL-372</t>
  </si>
  <si>
    <t>POL-373</t>
  </si>
  <si>
    <t>POL-374</t>
  </si>
  <si>
    <t>POL-375</t>
  </si>
  <si>
    <t>POL-376</t>
  </si>
  <si>
    <t>POL-377</t>
  </si>
  <si>
    <t>POL-378</t>
  </si>
  <si>
    <t>POL-379</t>
  </si>
  <si>
    <t>POL-380</t>
  </si>
  <si>
    <t>POL-381</t>
  </si>
  <si>
    <t>POL-382</t>
  </si>
  <si>
    <t>POL-383</t>
  </si>
  <si>
    <t>POL-384</t>
  </si>
  <si>
    <t>POL-385</t>
  </si>
  <si>
    <t>POL-386</t>
  </si>
  <si>
    <t>POL-387</t>
  </si>
  <si>
    <t>POL-388</t>
  </si>
  <si>
    <t>POL-389</t>
  </si>
  <si>
    <t>POL-390</t>
  </si>
  <si>
    <t>POL-391</t>
  </si>
  <si>
    <t>POL-392</t>
  </si>
  <si>
    <t>POL-393</t>
  </si>
  <si>
    <t>POL-394</t>
  </si>
  <si>
    <t>POL-395</t>
  </si>
  <si>
    <t>POL-396</t>
  </si>
  <si>
    <t>POL-397</t>
  </si>
  <si>
    <t>POL-398</t>
  </si>
  <si>
    <t>POL-399</t>
  </si>
  <si>
    <t>POL-400</t>
  </si>
  <si>
    <t>POL-401</t>
  </si>
  <si>
    <t>POL-402</t>
  </si>
  <si>
    <t>POL-403</t>
  </si>
  <si>
    <t>POL-404</t>
  </si>
  <si>
    <t>POL-405</t>
  </si>
  <si>
    <t>POL-406</t>
  </si>
  <si>
    <t>POL-407</t>
  </si>
  <si>
    <t>POL-408</t>
  </si>
  <si>
    <t>POL-409</t>
  </si>
  <si>
    <t>POL-410</t>
  </si>
  <si>
    <t>POL-411</t>
  </si>
  <si>
    <t>POL-412</t>
  </si>
  <si>
    <t>POL-413</t>
  </si>
  <si>
    <t>POL-414</t>
  </si>
  <si>
    <t>POL-415</t>
  </si>
  <si>
    <t>POL-416</t>
  </si>
  <si>
    <t>POL-417</t>
  </si>
  <si>
    <t>POL-418</t>
  </si>
  <si>
    <t>POL-419</t>
  </si>
  <si>
    <t>POL-420</t>
  </si>
  <si>
    <t>POL-421</t>
  </si>
  <si>
    <t>POL-422</t>
  </si>
  <si>
    <t>POL-423</t>
  </si>
  <si>
    <t>POL-424</t>
  </si>
  <si>
    <t>POL-425</t>
  </si>
  <si>
    <t>POL-426</t>
  </si>
  <si>
    <t>POL-427</t>
  </si>
  <si>
    <t>POL-428</t>
  </si>
  <si>
    <t>POL-429</t>
  </si>
  <si>
    <t>POL-430</t>
  </si>
  <si>
    <t>POL-431</t>
  </si>
  <si>
    <t>POL-432</t>
  </si>
  <si>
    <t>POL-433</t>
  </si>
  <si>
    <t>POL-434</t>
  </si>
  <si>
    <t>POL-435</t>
  </si>
  <si>
    <t>POL-436</t>
  </si>
  <si>
    <t>POL-437</t>
  </si>
  <si>
    <t>POL-438</t>
  </si>
  <si>
    <t>POL-439</t>
  </si>
  <si>
    <t>POL-440</t>
  </si>
  <si>
    <t>POL-441</t>
  </si>
  <si>
    <t>POL-442</t>
  </si>
  <si>
    <t>POL-443</t>
  </si>
  <si>
    <t>POL-444</t>
  </si>
  <si>
    <t>POL-445</t>
  </si>
  <si>
    <t>POL-446</t>
  </si>
  <si>
    <t>POL-447</t>
  </si>
  <si>
    <t>POL-448</t>
  </si>
  <si>
    <t>POL-449</t>
  </si>
  <si>
    <t>POL-450</t>
  </si>
  <si>
    <t>POL-451</t>
  </si>
  <si>
    <t>POL-452</t>
  </si>
  <si>
    <t>POL-453</t>
  </si>
  <si>
    <t>POL-454</t>
  </si>
  <si>
    <t>POL-455</t>
  </si>
  <si>
    <t>POL-456</t>
  </si>
  <si>
    <t>POL-457</t>
  </si>
  <si>
    <t>POL-458</t>
  </si>
  <si>
    <t>POL-459</t>
  </si>
  <si>
    <t>POL-460</t>
  </si>
  <si>
    <t>POL-461</t>
  </si>
  <si>
    <t>POL-462</t>
  </si>
  <si>
    <t>POL-463</t>
  </si>
  <si>
    <t>POL-464</t>
  </si>
  <si>
    <t>POL-465</t>
  </si>
  <si>
    <t>POL-466</t>
  </si>
  <si>
    <t>POL-467</t>
  </si>
  <si>
    <t>POL-468</t>
  </si>
  <si>
    <t>POL-469</t>
  </si>
  <si>
    <t>POL-470</t>
  </si>
  <si>
    <t>POL-471</t>
  </si>
  <si>
    <t>POL-472</t>
  </si>
  <si>
    <t>POL-473</t>
  </si>
  <si>
    <t>POL-474</t>
  </si>
  <si>
    <t>POL-475</t>
  </si>
  <si>
    <t>POL-476</t>
  </si>
  <si>
    <t>POL-477</t>
  </si>
  <si>
    <t>POL-478</t>
  </si>
  <si>
    <t>POL-479</t>
  </si>
  <si>
    <t>POL-480</t>
  </si>
  <si>
    <t>POL-481</t>
  </si>
  <si>
    <t>POL-482</t>
  </si>
  <si>
    <t>POL-483</t>
  </si>
  <si>
    <t>POL-484</t>
  </si>
  <si>
    <t>POL-485</t>
  </si>
  <si>
    <t>POL-486</t>
  </si>
  <si>
    <t>POL-487</t>
  </si>
  <si>
    <t>POL-488</t>
  </si>
  <si>
    <t>POL-489</t>
  </si>
  <si>
    <t>POL-490</t>
  </si>
  <si>
    <t>POL-491</t>
  </si>
  <si>
    <t>POL-492</t>
  </si>
  <si>
    <t>POL-493</t>
  </si>
  <si>
    <t>POL-494</t>
  </si>
  <si>
    <t>POL-495</t>
  </si>
  <si>
    <t>POL-496</t>
  </si>
  <si>
    <t>POL-497</t>
  </si>
  <si>
    <t>POL-498</t>
  </si>
  <si>
    <t>POL-499</t>
  </si>
  <si>
    <t>POL-500</t>
  </si>
  <si>
    <t>POL-501</t>
  </si>
  <si>
    <t>POL-502</t>
  </si>
  <si>
    <t>POL-503</t>
  </si>
  <si>
    <t>POL-504</t>
  </si>
  <si>
    <t>POL-505</t>
  </si>
  <si>
    <t>POL-506</t>
  </si>
  <si>
    <t>POL-507</t>
  </si>
  <si>
    <t>POL-508</t>
  </si>
  <si>
    <t>POL-509</t>
  </si>
  <si>
    <t>POL-510</t>
  </si>
  <si>
    <t>POL-511</t>
  </si>
  <si>
    <t>POL-512</t>
  </si>
  <si>
    <t>POL-513</t>
  </si>
  <si>
    <t>POL-514</t>
  </si>
  <si>
    <t>POL-515</t>
  </si>
  <si>
    <t>POL-516</t>
  </si>
  <si>
    <t>POL-517</t>
  </si>
  <si>
    <t>POL-518</t>
  </si>
  <si>
    <t>POL-519</t>
  </si>
  <si>
    <t>POL-520</t>
  </si>
  <si>
    <t>POL-521</t>
  </si>
  <si>
    <t>POL-522</t>
  </si>
  <si>
    <t>POL-523</t>
  </si>
  <si>
    <t>POL-524</t>
  </si>
  <si>
    <t>POL-525</t>
  </si>
  <si>
    <t>POL-526</t>
  </si>
  <si>
    <t>POL-527</t>
  </si>
  <si>
    <t>POL-528</t>
  </si>
  <si>
    <t>POL-529</t>
  </si>
  <si>
    <t>POL-530</t>
  </si>
  <si>
    <t>POL-531</t>
  </si>
  <si>
    <t>POL-532</t>
  </si>
  <si>
    <t>POL-533</t>
  </si>
  <si>
    <t>POL-534</t>
  </si>
  <si>
    <t>POL-535</t>
  </si>
  <si>
    <t>POL-536</t>
  </si>
  <si>
    <t>POL-537</t>
  </si>
  <si>
    <t>POL-538</t>
  </si>
  <si>
    <t>POL-539</t>
  </si>
  <si>
    <t>POL-540</t>
  </si>
  <si>
    <t>POL-541</t>
  </si>
  <si>
    <t>POL-542</t>
  </si>
  <si>
    <t>POL-543</t>
  </si>
  <si>
    <t>POL-544</t>
  </si>
  <si>
    <t>POL-545</t>
  </si>
  <si>
    <t>POL-546</t>
  </si>
  <si>
    <t>POL-547</t>
  </si>
  <si>
    <t>POL-548</t>
  </si>
  <si>
    <t>POL-549</t>
  </si>
  <si>
    <t>POL-550</t>
  </si>
  <si>
    <t>POL-551</t>
  </si>
  <si>
    <t>POL-552</t>
  </si>
  <si>
    <t>POL-553</t>
  </si>
  <si>
    <t>POL-554</t>
  </si>
  <si>
    <t>POL-555</t>
  </si>
  <si>
    <t>POL-556</t>
  </si>
  <si>
    <t>POL-557</t>
  </si>
  <si>
    <t>POL-558</t>
  </si>
  <si>
    <t>POL-559</t>
  </si>
  <si>
    <t>POL-560</t>
  </si>
  <si>
    <t>POL-561</t>
  </si>
  <si>
    <t>POL-562</t>
  </si>
  <si>
    <t>POL-563</t>
  </si>
  <si>
    <t>POL-564</t>
  </si>
  <si>
    <t>POL-565</t>
  </si>
  <si>
    <t>POL-566</t>
  </si>
  <si>
    <t>POL-567</t>
  </si>
  <si>
    <t>POL-568</t>
  </si>
  <si>
    <t>POL-569</t>
  </si>
  <si>
    <t>POL-570</t>
  </si>
  <si>
    <t>POL-571</t>
  </si>
  <si>
    <t>POL-572</t>
  </si>
  <si>
    <t>POL-573</t>
  </si>
  <si>
    <t>POL-574</t>
  </si>
  <si>
    <t>POL-575</t>
  </si>
  <si>
    <t>POL-576</t>
  </si>
  <si>
    <t>POL-577</t>
  </si>
  <si>
    <t>POL-578</t>
  </si>
  <si>
    <t>POL-579</t>
  </si>
  <si>
    <t>POL-580</t>
  </si>
  <si>
    <t>POL-581</t>
  </si>
  <si>
    <t>POL-582</t>
  </si>
  <si>
    <t>POL-583</t>
  </si>
  <si>
    <t>POL-584</t>
  </si>
  <si>
    <t>POL-585</t>
  </si>
  <si>
    <t>POL-586</t>
  </si>
  <si>
    <t>POL-587</t>
  </si>
  <si>
    <t>POL-588</t>
  </si>
  <si>
    <t>POL-589</t>
  </si>
  <si>
    <t>POL-590</t>
  </si>
  <si>
    <t>POL-591</t>
  </si>
  <si>
    <t>POL-592</t>
  </si>
  <si>
    <t>POL-593</t>
  </si>
  <si>
    <t>POL-594</t>
  </si>
  <si>
    <t>POL-595</t>
  </si>
  <si>
    <t>POL-596</t>
  </si>
  <si>
    <t>POL-597</t>
  </si>
  <si>
    <t>POL-598</t>
  </si>
  <si>
    <t>POL-599</t>
  </si>
  <si>
    <t>POL-600</t>
  </si>
  <si>
    <t>POL-601</t>
  </si>
  <si>
    <t>POL-602</t>
  </si>
  <si>
    <t>POL-603</t>
  </si>
  <si>
    <t>POL-604</t>
  </si>
  <si>
    <t>POL-605</t>
  </si>
  <si>
    <t>POL-606</t>
  </si>
  <si>
    <t>POL-607</t>
  </si>
  <si>
    <t>POL-608</t>
  </si>
  <si>
    <t>POL-609</t>
  </si>
  <si>
    <t>POL-610</t>
  </si>
  <si>
    <t>POL-611</t>
  </si>
  <si>
    <t>POL-612</t>
  </si>
  <si>
    <t>POL-613</t>
  </si>
  <si>
    <t>POL-614</t>
  </si>
  <si>
    <t>POL-615</t>
  </si>
  <si>
    <t>POL-616</t>
  </si>
  <si>
    <t>POL-617</t>
  </si>
  <si>
    <t>POL-618</t>
  </si>
  <si>
    <t>POL-619</t>
  </si>
  <si>
    <t>POL-620</t>
  </si>
  <si>
    <t>POL-621</t>
  </si>
  <si>
    <t>POL-622</t>
  </si>
  <si>
    <t>POL-623</t>
  </si>
  <si>
    <t>POL-624</t>
  </si>
  <si>
    <t>POL-625</t>
  </si>
  <si>
    <t>POL-626</t>
  </si>
  <si>
    <t>POL-627</t>
  </si>
  <si>
    <t>POL-628</t>
  </si>
  <si>
    <t>POL-629</t>
  </si>
  <si>
    <t>POL-630</t>
  </si>
  <si>
    <t>POL-631</t>
  </si>
  <si>
    <t>POL-632</t>
  </si>
  <si>
    <t>POL-633</t>
  </si>
  <si>
    <t>POL-634</t>
  </si>
  <si>
    <t>POL-635</t>
  </si>
  <si>
    <t>POL-636</t>
  </si>
  <si>
    <t>POL-637</t>
  </si>
  <si>
    <t>POL-638</t>
  </si>
  <si>
    <t>POL-639</t>
  </si>
  <si>
    <t>POL-640</t>
  </si>
  <si>
    <t>POL-641</t>
  </si>
  <si>
    <t>POL-642</t>
  </si>
  <si>
    <t>POL-643</t>
  </si>
  <si>
    <t>POL-644</t>
  </si>
  <si>
    <t>POL-645</t>
  </si>
  <si>
    <t>POL-646</t>
  </si>
  <si>
    <t>POL-647</t>
  </si>
  <si>
    <t>POL-648</t>
  </si>
  <si>
    <t>POL-649</t>
  </si>
  <si>
    <t>POL-650</t>
  </si>
  <si>
    <t>POL-651</t>
  </si>
  <si>
    <t>POL-652</t>
  </si>
  <si>
    <t>POL-653</t>
  </si>
  <si>
    <t>POL-654</t>
  </si>
  <si>
    <t>POL-655</t>
  </si>
  <si>
    <t>POL-656</t>
  </si>
  <si>
    <t>POL-657</t>
  </si>
  <si>
    <t>POL-658</t>
  </si>
  <si>
    <t>POL-659</t>
  </si>
  <si>
    <t>POL-660</t>
  </si>
  <si>
    <t>POL-661</t>
  </si>
  <si>
    <t>POL-662</t>
  </si>
  <si>
    <t>POL-663</t>
  </si>
  <si>
    <t>POL-664</t>
  </si>
  <si>
    <t>POL-665</t>
  </si>
  <si>
    <t>POL-666</t>
  </si>
  <si>
    <t>POL-667</t>
  </si>
  <si>
    <t>POL-668</t>
  </si>
  <si>
    <t>POL-669</t>
  </si>
  <si>
    <t>POL-670</t>
  </si>
  <si>
    <t>POL-671</t>
  </si>
  <si>
    <t>POL-672</t>
  </si>
  <si>
    <t>POL-673</t>
  </si>
  <si>
    <t>POL-674</t>
  </si>
  <si>
    <t>POL-675</t>
  </si>
  <si>
    <t>POL-676</t>
  </si>
  <si>
    <t>POL-677</t>
  </si>
  <si>
    <t>POL-678</t>
  </si>
  <si>
    <t>POL-679</t>
  </si>
  <si>
    <t>POL-680</t>
  </si>
  <si>
    <t>POL-681</t>
  </si>
  <si>
    <t>POL-682</t>
  </si>
  <si>
    <t>POL-683</t>
  </si>
  <si>
    <t>POL-684</t>
  </si>
  <si>
    <t>POL-685</t>
  </si>
  <si>
    <t>POL-686</t>
  </si>
  <si>
    <t>POL-687</t>
  </si>
  <si>
    <t>POL-688</t>
  </si>
  <si>
    <t>POL-689</t>
  </si>
  <si>
    <t>POL-690</t>
  </si>
  <si>
    <t>POL-691</t>
  </si>
  <si>
    <t>POL-692</t>
  </si>
  <si>
    <t>POL-693</t>
  </si>
  <si>
    <t>POL-694</t>
  </si>
  <si>
    <t>POL-695</t>
  </si>
  <si>
    <t>POL-696</t>
  </si>
  <si>
    <t>POL-697</t>
  </si>
  <si>
    <t>POL-698</t>
  </si>
  <si>
    <t>POL-699</t>
  </si>
  <si>
    <t>POL-700</t>
  </si>
  <si>
    <t>POL-701</t>
  </si>
  <si>
    <t>POL-702</t>
  </si>
  <si>
    <t>POL-703</t>
  </si>
  <si>
    <t>POL-704</t>
  </si>
  <si>
    <t>POL-705</t>
  </si>
  <si>
    <t>POL-706</t>
  </si>
  <si>
    <t>POL-707</t>
  </si>
  <si>
    <t>POL-708</t>
  </si>
  <si>
    <t>POL-709</t>
  </si>
  <si>
    <t>POL-710</t>
  </si>
  <si>
    <t>POL-711</t>
  </si>
  <si>
    <t>POL-712</t>
  </si>
  <si>
    <t>POL-713</t>
  </si>
  <si>
    <t>POL-714</t>
  </si>
  <si>
    <t>POL-715</t>
  </si>
  <si>
    <t>POL-716</t>
  </si>
  <si>
    <t>POL-717</t>
  </si>
  <si>
    <t>POL-718</t>
  </si>
  <si>
    <t>POL-719</t>
  </si>
  <si>
    <t>POL-720</t>
  </si>
  <si>
    <t>POL-721</t>
  </si>
  <si>
    <t>POL-722</t>
  </si>
  <si>
    <t>POL-723</t>
  </si>
  <si>
    <t>POL-724</t>
  </si>
  <si>
    <t>POL-725</t>
  </si>
  <si>
    <t>POL-726</t>
  </si>
  <si>
    <t>POL-727</t>
  </si>
  <si>
    <t>POL-728</t>
  </si>
  <si>
    <t>POL-729</t>
  </si>
  <si>
    <t>POL-730</t>
  </si>
  <si>
    <t>POL-731</t>
  </si>
  <si>
    <t>POL-732</t>
  </si>
  <si>
    <t>POL-733</t>
  </si>
  <si>
    <t>POL-734</t>
  </si>
  <si>
    <t>POL-735</t>
  </si>
  <si>
    <t>POL-736</t>
  </si>
  <si>
    <t>POL-737</t>
  </si>
  <si>
    <t>POL-738</t>
  </si>
  <si>
    <t>POL-739</t>
  </si>
  <si>
    <t>POL-740</t>
  </si>
  <si>
    <t>POL-741</t>
  </si>
  <si>
    <t>POL-742</t>
  </si>
  <si>
    <t>POL-743</t>
  </si>
  <si>
    <t>POL-744</t>
  </si>
  <si>
    <t>POL-745</t>
  </si>
  <si>
    <t>POL-746</t>
  </si>
  <si>
    <t>POL-747</t>
  </si>
  <si>
    <t>POL-748</t>
  </si>
  <si>
    <t>POL-749</t>
  </si>
  <si>
    <t>POL-750</t>
  </si>
  <si>
    <t>POL-751</t>
  </si>
  <si>
    <t>POL-752</t>
  </si>
  <si>
    <t>POL-753</t>
  </si>
  <si>
    <t>POL-754</t>
  </si>
  <si>
    <t>POL-755</t>
  </si>
  <si>
    <t>POL-756</t>
  </si>
  <si>
    <t>POL-757</t>
  </si>
  <si>
    <t>POL-758</t>
  </si>
  <si>
    <t>POL-759</t>
  </si>
  <si>
    <t>POL-760</t>
  </si>
  <si>
    <t>POL-761</t>
  </si>
  <si>
    <t>POL-762</t>
  </si>
  <si>
    <t>POL-763</t>
  </si>
  <si>
    <t>POL-764</t>
  </si>
  <si>
    <t>POL-765</t>
  </si>
  <si>
    <t>HUN-100</t>
  </si>
  <si>
    <t>HUN-101</t>
  </si>
  <si>
    <t>HUN-102</t>
  </si>
  <si>
    <t>HUN-103</t>
  </si>
  <si>
    <t>HUN-104</t>
  </si>
  <si>
    <t>HUN-105</t>
  </si>
  <si>
    <t>HUN-106</t>
  </si>
  <si>
    <t>HUN-107</t>
  </si>
  <si>
    <t>HUN-108</t>
  </si>
  <si>
    <t>HUN-109</t>
  </si>
  <si>
    <t>HUN-110</t>
  </si>
  <si>
    <t>HUN-111</t>
  </si>
  <si>
    <t>HUN-112</t>
  </si>
  <si>
    <t>HUN-113</t>
  </si>
  <si>
    <t>HUN-114</t>
  </si>
  <si>
    <t>HUN-115</t>
  </si>
  <si>
    <t>HUN-116</t>
  </si>
  <si>
    <t>HUN-117</t>
  </si>
  <si>
    <t>HUN-118</t>
  </si>
  <si>
    <t>HUN-119</t>
  </si>
  <si>
    <t>HUN-120</t>
  </si>
  <si>
    <t>HUN-121</t>
  </si>
  <si>
    <t>HUN-122</t>
  </si>
  <si>
    <t>HUN-123</t>
  </si>
  <si>
    <t>HUN-124</t>
  </si>
  <si>
    <t>HUN-125</t>
  </si>
  <si>
    <t>HUN-126</t>
  </si>
  <si>
    <t>HUN-127</t>
  </si>
  <si>
    <t>HUN-128</t>
  </si>
  <si>
    <t>HUN-129</t>
  </si>
  <si>
    <t>HUN-130</t>
  </si>
  <si>
    <t>HUN-131</t>
  </si>
  <si>
    <t>HUN-132</t>
  </si>
  <si>
    <t>HUN-133</t>
  </si>
  <si>
    <t>HUN-134</t>
  </si>
  <si>
    <t>HUN-135</t>
  </si>
  <si>
    <t>HUN-136</t>
  </si>
  <si>
    <t>HUN-137</t>
  </si>
  <si>
    <t>ALE-100</t>
  </si>
  <si>
    <t>ALE-101</t>
  </si>
  <si>
    <t>ALE-102</t>
  </si>
  <si>
    <t>ALE-103</t>
  </si>
  <si>
    <t>ALE-104</t>
  </si>
  <si>
    <t>ALE-105</t>
  </si>
  <si>
    <t>ALE-106</t>
  </si>
  <si>
    <t>ALE-107</t>
  </si>
  <si>
    <t>ALE-108</t>
  </si>
  <si>
    <t>ALE-109</t>
  </si>
  <si>
    <t>ALE-110</t>
  </si>
  <si>
    <t>ALE-111</t>
  </si>
  <si>
    <t>ALE-112</t>
  </si>
  <si>
    <t>ALE-113</t>
  </si>
  <si>
    <t>ALE-114</t>
  </si>
  <si>
    <t>ALE-115</t>
  </si>
  <si>
    <t>ALE-116</t>
  </si>
  <si>
    <t>ALE-117</t>
  </si>
  <si>
    <t>ALE-118</t>
  </si>
  <si>
    <t>ALE-119</t>
  </si>
  <si>
    <t>ALE-120</t>
  </si>
  <si>
    <t>ALE-121</t>
  </si>
  <si>
    <t>ALE-122</t>
  </si>
  <si>
    <t>ALE-123</t>
  </si>
  <si>
    <t>ALE-124</t>
  </si>
  <si>
    <t>ALE-125</t>
  </si>
  <si>
    <t>ALE-126</t>
  </si>
  <si>
    <t>ALE-127</t>
  </si>
  <si>
    <t>ALE-128</t>
  </si>
  <si>
    <t>ALE-129</t>
  </si>
  <si>
    <t>ALE-130</t>
  </si>
  <si>
    <t>ALE-131</t>
  </si>
  <si>
    <t>ALE-132</t>
  </si>
  <si>
    <t>ALE-133</t>
  </si>
  <si>
    <t>ALE-134</t>
  </si>
  <si>
    <t>ALE-135</t>
  </si>
  <si>
    <t>ALE-136</t>
  </si>
  <si>
    <t>ALE-137</t>
  </si>
  <si>
    <t>ALE-138</t>
  </si>
  <si>
    <t>ALE-139</t>
  </si>
  <si>
    <t>ALE-140</t>
  </si>
  <si>
    <t>ALE-141</t>
  </si>
  <si>
    <t>ALE-142</t>
  </si>
  <si>
    <t>ALE-143</t>
  </si>
  <si>
    <t>ALE-144</t>
  </si>
  <si>
    <t>ALE-145</t>
  </si>
  <si>
    <t>ALE-146</t>
  </si>
  <si>
    <t>ALE-147</t>
  </si>
  <si>
    <t>ALE-148</t>
  </si>
  <si>
    <t>ALE-149</t>
  </si>
  <si>
    <t>ALE-150</t>
  </si>
  <si>
    <t>ALE-151</t>
  </si>
  <si>
    <t>ALE-152</t>
  </si>
  <si>
    <t>ALE-153</t>
  </si>
  <si>
    <t>ALE-154</t>
  </si>
  <si>
    <t>ALE-155</t>
  </si>
  <si>
    <t>ALE-156</t>
  </si>
  <si>
    <t>ALE-157</t>
  </si>
  <si>
    <t>ALE-158</t>
  </si>
  <si>
    <t>ALE-159</t>
  </si>
  <si>
    <t>ALE-160</t>
  </si>
  <si>
    <t>ALE-161</t>
  </si>
  <si>
    <t>ALE-162</t>
  </si>
  <si>
    <t>ALE-163</t>
  </si>
  <si>
    <t>ALE-164</t>
  </si>
  <si>
    <t>ALE-165</t>
  </si>
  <si>
    <t>ALE-166</t>
  </si>
  <si>
    <t>ALE-167</t>
  </si>
  <si>
    <t>ALE-168</t>
  </si>
  <si>
    <t>ALE-169</t>
  </si>
  <si>
    <t>ALE-170</t>
  </si>
  <si>
    <t>ALE-171</t>
  </si>
  <si>
    <t>ALE-172</t>
  </si>
  <si>
    <t>ALE-173</t>
  </si>
  <si>
    <t>ALE-174</t>
  </si>
  <si>
    <t>ALE-175</t>
  </si>
  <si>
    <t>ALE-176</t>
  </si>
  <si>
    <t>ALE-177</t>
  </si>
  <si>
    <t>ALE-178</t>
  </si>
  <si>
    <t>ALE-179</t>
  </si>
  <si>
    <t>ALE-180</t>
  </si>
  <si>
    <t>ALE-181</t>
  </si>
  <si>
    <t>ALE-182</t>
  </si>
  <si>
    <t>ALE-183</t>
  </si>
  <si>
    <t>ALE-184</t>
  </si>
  <si>
    <t>ALE-185</t>
  </si>
  <si>
    <t>ALE-186</t>
  </si>
  <si>
    <t>ALE-187</t>
  </si>
  <si>
    <t>ALE-188</t>
  </si>
  <si>
    <t>ALE-189</t>
  </si>
  <si>
    <t>ALE-190</t>
  </si>
  <si>
    <t>ALE-191</t>
  </si>
  <si>
    <t>ALE-192</t>
  </si>
  <si>
    <t>ALE-193</t>
  </si>
  <si>
    <t>ALE-194</t>
  </si>
  <si>
    <t>ALE-195</t>
  </si>
  <si>
    <t>ALE-196</t>
  </si>
  <si>
    <t>ALE-197</t>
  </si>
  <si>
    <t>ALE-198</t>
  </si>
  <si>
    <t>ALE-199</t>
  </si>
  <si>
    <t>ALE-200</t>
  </si>
  <si>
    <t>ALE-201</t>
  </si>
  <si>
    <t>ALE-202</t>
  </si>
  <si>
    <t>ALE-203</t>
  </si>
  <si>
    <t>ALE-204</t>
  </si>
  <si>
    <t>ALE-205</t>
  </si>
  <si>
    <t>ALE-206</t>
  </si>
  <si>
    <t>ALE-207</t>
  </si>
  <si>
    <t>ALE-208</t>
  </si>
  <si>
    <t>ALE-209</t>
  </si>
  <si>
    <t>ALE-210</t>
  </si>
  <si>
    <t>ALE-211</t>
  </si>
  <si>
    <t>ALE-212</t>
  </si>
  <si>
    <t>ALE-213</t>
  </si>
  <si>
    <t>ALE-214</t>
  </si>
  <si>
    <t>ALE-215</t>
  </si>
  <si>
    <t>ALE-216</t>
  </si>
  <si>
    <t>ALE-217</t>
  </si>
  <si>
    <t>ALE-218</t>
  </si>
  <si>
    <t>ALE-219</t>
  </si>
  <si>
    <t>ALE-220</t>
  </si>
  <si>
    <t>ALE-221</t>
  </si>
  <si>
    <t>ALE-222</t>
  </si>
  <si>
    <t>ALE-223</t>
  </si>
  <si>
    <t>ALE-224</t>
  </si>
  <si>
    <t>ALE-225</t>
  </si>
  <si>
    <t>ALE-226</t>
  </si>
  <si>
    <t>ALE-227</t>
  </si>
  <si>
    <t>ALE-228</t>
  </si>
  <si>
    <t>ALE-229</t>
  </si>
  <si>
    <t>ALE-230</t>
  </si>
  <si>
    <t>ALE-231</t>
  </si>
  <si>
    <t>ALE-232</t>
  </si>
  <si>
    <t>ALE-233</t>
  </si>
  <si>
    <t>ALE-234</t>
  </si>
  <si>
    <t>ALE-235</t>
  </si>
  <si>
    <t>ALE-236</t>
  </si>
  <si>
    <t>ALE-237</t>
  </si>
  <si>
    <t>ALE-238</t>
  </si>
  <si>
    <t>ALE-239</t>
  </si>
  <si>
    <t>ALE-240</t>
  </si>
  <si>
    <t>ALE-241</t>
  </si>
  <si>
    <t>ALE-242</t>
  </si>
  <si>
    <t>ALE-243</t>
  </si>
  <si>
    <t>ALE-244</t>
  </si>
  <si>
    <t>ALE-245</t>
  </si>
  <si>
    <t>ALE-246</t>
  </si>
  <si>
    <t>ALE-247</t>
  </si>
  <si>
    <t>ALE-248</t>
  </si>
  <si>
    <t>ALE-249</t>
  </si>
  <si>
    <t>ALE-250</t>
  </si>
  <si>
    <t>ALE-251</t>
  </si>
  <si>
    <t>ALE-252</t>
  </si>
  <si>
    <t>ALE-253</t>
  </si>
  <si>
    <t>ALE-254</t>
  </si>
  <si>
    <t>ALE-255</t>
  </si>
  <si>
    <t>ALE-256</t>
  </si>
  <si>
    <t>ALE-257</t>
  </si>
  <si>
    <t>ALE-258</t>
  </si>
  <si>
    <t>ALE-259</t>
  </si>
  <si>
    <t>ALE-260</t>
  </si>
  <si>
    <t>ALE-261</t>
  </si>
  <si>
    <t>ALE-262</t>
  </si>
  <si>
    <t>ALE-263</t>
  </si>
  <si>
    <t>ALE-264</t>
  </si>
  <si>
    <t>ALE-265</t>
  </si>
  <si>
    <t>ALE-266</t>
  </si>
  <si>
    <t>ALE-267</t>
  </si>
  <si>
    <t>ALE-268</t>
  </si>
  <si>
    <t>ALE-269</t>
  </si>
  <si>
    <t>ALE-270</t>
  </si>
  <si>
    <t>ALE-271</t>
  </si>
  <si>
    <t>ALE-272</t>
  </si>
  <si>
    <t>ALE-273</t>
  </si>
  <si>
    <t>ALE-274</t>
  </si>
  <si>
    <t>ALE-275</t>
  </si>
  <si>
    <t>ALE-276</t>
  </si>
  <si>
    <t>ALE-277</t>
  </si>
  <si>
    <t>ALE-278</t>
  </si>
  <si>
    <t>ALE-279</t>
  </si>
  <si>
    <t>ALE-280</t>
  </si>
  <si>
    <t>ALE-281</t>
  </si>
  <si>
    <t>ALE-282</t>
  </si>
  <si>
    <t>ALE-283</t>
  </si>
  <si>
    <t>ALE-284</t>
  </si>
  <si>
    <t>ALE-285</t>
  </si>
  <si>
    <t>ALE-286</t>
  </si>
  <si>
    <t>ALE-287</t>
  </si>
  <si>
    <t>ALE-288</t>
  </si>
  <si>
    <t>ALE-289</t>
  </si>
  <si>
    <t>ALE-290</t>
  </si>
  <si>
    <t>ALE-291</t>
  </si>
  <si>
    <t>ALE-292</t>
  </si>
  <si>
    <t>ALE-293</t>
  </si>
  <si>
    <t>ALE-294</t>
  </si>
  <si>
    <t>ALE-295</t>
  </si>
  <si>
    <t>ALE-296</t>
  </si>
  <si>
    <t>ALE-297</t>
  </si>
  <si>
    <t>ALE-298</t>
  </si>
  <si>
    <t>ALE-299</t>
  </si>
  <si>
    <t>ALE-300</t>
  </si>
  <si>
    <t>ALE-301</t>
  </si>
  <si>
    <t>ALE-302</t>
  </si>
  <si>
    <t>ALE-303</t>
  </si>
  <si>
    <t>ALE-304</t>
  </si>
  <si>
    <t>ALE-305</t>
  </si>
  <si>
    <t>ALE-306</t>
  </si>
  <si>
    <t>ALE-307</t>
  </si>
  <si>
    <t>ALE-308</t>
  </si>
  <si>
    <t>ALE-309</t>
  </si>
  <si>
    <t>ALE-310</t>
  </si>
  <si>
    <t>ALE-311</t>
  </si>
  <si>
    <t>ALE-312</t>
  </si>
  <si>
    <t>ALE-313</t>
  </si>
  <si>
    <t>ALE-314</t>
  </si>
  <si>
    <t>ALE-315</t>
  </si>
  <si>
    <t>ALE-316</t>
  </si>
  <si>
    <t>ALE-317</t>
  </si>
  <si>
    <t>ALE-318</t>
  </si>
  <si>
    <t>ALE-319</t>
  </si>
  <si>
    <t>ALE-320</t>
  </si>
  <si>
    <t>ALE-321</t>
  </si>
  <si>
    <t>ALE-322</t>
  </si>
  <si>
    <t>ALE-323</t>
  </si>
  <si>
    <t>ALE-324</t>
  </si>
  <si>
    <t>ALE-325</t>
  </si>
  <si>
    <t>ALE-326</t>
  </si>
  <si>
    <t>ALE-327</t>
  </si>
  <si>
    <t>ALE-328</t>
  </si>
  <si>
    <t>ALE-329</t>
  </si>
  <si>
    <t>ALE-330</t>
  </si>
  <si>
    <t>ALE-331</t>
  </si>
  <si>
    <t>ALE-332</t>
  </si>
  <si>
    <t>ALE-333</t>
  </si>
  <si>
    <t>ALE-334</t>
  </si>
  <si>
    <t>ALE-335</t>
  </si>
  <si>
    <t>ALE-336</t>
  </si>
  <si>
    <t>ALE-337</t>
  </si>
  <si>
    <t>ALE-338</t>
  </si>
  <si>
    <t>ALE-339</t>
  </si>
  <si>
    <t>ALE-340</t>
  </si>
  <si>
    <t>ALE-341</t>
  </si>
  <si>
    <t>ALE-342</t>
  </si>
  <si>
    <t>ALE-343</t>
  </si>
  <si>
    <t>ALE-344</t>
  </si>
  <si>
    <t>ALE-345</t>
  </si>
  <si>
    <t>ALE-346</t>
  </si>
  <si>
    <t>ALE-347</t>
  </si>
  <si>
    <t>ALE-348</t>
  </si>
  <si>
    <t>ALE-349</t>
  </si>
  <si>
    <t>ALE-350</t>
  </si>
  <si>
    <t>ALE-351</t>
  </si>
  <si>
    <t>ALE-352</t>
  </si>
  <si>
    <t>ALE-353</t>
  </si>
  <si>
    <t>ALE-354</t>
  </si>
  <si>
    <t>ALE-355</t>
  </si>
  <si>
    <t>ALE-356</t>
  </si>
  <si>
    <t>ALE-357</t>
  </si>
  <si>
    <t>ALE-358</t>
  </si>
  <si>
    <t>ALE-359</t>
  </si>
  <si>
    <t>ALE-360</t>
  </si>
  <si>
    <t>ALE-361</t>
  </si>
  <si>
    <t>ALE-362</t>
  </si>
  <si>
    <t>ALE-363</t>
  </si>
  <si>
    <t>ALE-364</t>
  </si>
  <si>
    <t>ALE-365</t>
  </si>
  <si>
    <t>ALE-366</t>
  </si>
  <si>
    <t>ALE-367</t>
  </si>
  <si>
    <t>ALE-368</t>
  </si>
  <si>
    <t>ALE-369</t>
  </si>
  <si>
    <t>ALE-370</t>
  </si>
  <si>
    <t>ALE-371</t>
  </si>
  <si>
    <t>ALE-372</t>
  </si>
  <si>
    <t>ALE-373</t>
  </si>
  <si>
    <t>ALE-374</t>
  </si>
  <si>
    <t>ALE-375</t>
  </si>
  <si>
    <t>ALE-376</t>
  </si>
  <si>
    <t>ALE-377</t>
  </si>
  <si>
    <t>ALE-378</t>
  </si>
  <si>
    <t>ALE-379</t>
  </si>
  <si>
    <t>ALE-380</t>
  </si>
  <si>
    <t>ALE-381</t>
  </si>
  <si>
    <t>ALE-382</t>
  </si>
  <si>
    <t>ALE-383</t>
  </si>
  <si>
    <t>ALE-384</t>
  </si>
  <si>
    <t>ALE-385</t>
  </si>
  <si>
    <t>ALE-386</t>
  </si>
  <si>
    <t>ALE-387</t>
  </si>
  <si>
    <t>ALE-388</t>
  </si>
  <si>
    <t>ALE-389</t>
  </si>
  <si>
    <t>ALE-390</t>
  </si>
  <si>
    <t>ALE-391</t>
  </si>
  <si>
    <t>ALE-392</t>
  </si>
  <si>
    <t>ALE-393</t>
  </si>
  <si>
    <t>ALE-394</t>
  </si>
  <si>
    <t>ALE-395</t>
  </si>
  <si>
    <t>ALE-396</t>
  </si>
  <si>
    <t>ALE-397</t>
  </si>
  <si>
    <t>ALE-398</t>
  </si>
  <si>
    <t>ALE-399</t>
  </si>
  <si>
    <t>ALE-400</t>
  </si>
  <si>
    <t>ALE-401</t>
  </si>
  <si>
    <t>ALE-402</t>
  </si>
  <si>
    <t>ALE-403</t>
  </si>
  <si>
    <t>ALE-404</t>
  </si>
  <si>
    <t>ALE-405</t>
  </si>
  <si>
    <t>ALE-406</t>
  </si>
  <si>
    <t>ALE-407</t>
  </si>
  <si>
    <t>ALE-408</t>
  </si>
  <si>
    <t>ALE-409</t>
  </si>
  <si>
    <t>ALE-410</t>
  </si>
  <si>
    <t>ALE-411</t>
  </si>
  <si>
    <t>ALE-412</t>
  </si>
  <si>
    <t>ALE-413</t>
  </si>
  <si>
    <t>ALE-414</t>
  </si>
  <si>
    <t>ALE-415</t>
  </si>
  <si>
    <t>ALE-416</t>
  </si>
  <si>
    <t>ALE-417</t>
  </si>
  <si>
    <t>ALE-418</t>
  </si>
  <si>
    <t>ALE-419</t>
  </si>
  <si>
    <t>ALE-420</t>
  </si>
  <si>
    <t>ALE-421</t>
  </si>
  <si>
    <t>ALE-422</t>
  </si>
  <si>
    <t>ALE-423</t>
  </si>
  <si>
    <t>ALE-424</t>
  </si>
  <si>
    <t>ALE-425</t>
  </si>
  <si>
    <t>ALE-426</t>
  </si>
  <si>
    <t>ALE-427</t>
  </si>
  <si>
    <t>ALE-428</t>
  </si>
  <si>
    <t>ALE-429</t>
  </si>
  <si>
    <t>ALE-430</t>
  </si>
  <si>
    <t>ALE-431</t>
  </si>
  <si>
    <t>ALE-432</t>
  </si>
  <si>
    <t>ALE-433</t>
  </si>
  <si>
    <t>ALE-434</t>
  </si>
  <si>
    <t>ALE-435</t>
  </si>
  <si>
    <t>ALE-436</t>
  </si>
  <si>
    <t>ALE-437</t>
  </si>
  <si>
    <t>ALE-438</t>
  </si>
  <si>
    <t>ALE-439</t>
  </si>
  <si>
    <t>ALE-440</t>
  </si>
  <si>
    <t>ALE-441</t>
  </si>
  <si>
    <t>ALE-442</t>
  </si>
  <si>
    <t>ALE-443</t>
  </si>
  <si>
    <t>ALE-444</t>
  </si>
  <si>
    <t>ALE-445</t>
  </si>
  <si>
    <t>ALE-446</t>
  </si>
  <si>
    <t>ALE-447</t>
  </si>
  <si>
    <t>ALE-448</t>
  </si>
  <si>
    <t>ALE-449</t>
  </si>
  <si>
    <t>ALE-450</t>
  </si>
  <si>
    <t>ALE-451</t>
  </si>
  <si>
    <t>ALE-452</t>
  </si>
  <si>
    <t>ALE-453</t>
  </si>
  <si>
    <t>ALE-454</t>
  </si>
  <si>
    <t>ALE-455</t>
  </si>
  <si>
    <t>ALE-456</t>
  </si>
  <si>
    <t>ALE-457</t>
  </si>
  <si>
    <t>ALE-458</t>
  </si>
  <si>
    <t>ALE-459</t>
  </si>
  <si>
    <t>ALE-460</t>
  </si>
  <si>
    <t>ALE-461</t>
  </si>
  <si>
    <t>ALE-462</t>
  </si>
  <si>
    <t>ALE-463</t>
  </si>
  <si>
    <t>ALE-464</t>
  </si>
  <si>
    <t>ALE-465</t>
  </si>
  <si>
    <t>ALE-466</t>
  </si>
  <si>
    <t>ALE-467</t>
  </si>
  <si>
    <t>ALE-468</t>
  </si>
  <si>
    <t>ALE-469</t>
  </si>
  <si>
    <t>ALE-470</t>
  </si>
  <si>
    <t>ALE-471</t>
  </si>
  <si>
    <t>ALE-472</t>
  </si>
  <si>
    <t>ALE-473</t>
  </si>
  <si>
    <t>ALE-474</t>
  </si>
  <si>
    <t>ALE-475</t>
  </si>
  <si>
    <t>ALE-476</t>
  </si>
  <si>
    <t>ALE-477</t>
  </si>
  <si>
    <t>ALE-478</t>
  </si>
  <si>
    <t>ALE-479</t>
  </si>
  <si>
    <t>ALE-480</t>
  </si>
  <si>
    <t>ALE-481</t>
  </si>
  <si>
    <t>ALE-482</t>
  </si>
  <si>
    <t>ALE-483</t>
  </si>
  <si>
    <t>ALE-484</t>
  </si>
  <si>
    <t>ALE-485</t>
  </si>
  <si>
    <t>ALE-486</t>
  </si>
  <si>
    <t>ALE-487</t>
  </si>
  <si>
    <t>ALE-488</t>
  </si>
  <si>
    <t>ALE-489</t>
  </si>
  <si>
    <t>ALE-490</t>
  </si>
  <si>
    <t>ALE-491</t>
  </si>
  <si>
    <t>ALE-492</t>
  </si>
  <si>
    <t>ALE-493</t>
  </si>
  <si>
    <t>ALE-494</t>
  </si>
  <si>
    <t>ALE-495</t>
  </si>
  <si>
    <t>ALE-496</t>
  </si>
  <si>
    <t>ALE-497</t>
  </si>
  <si>
    <t>ALE-498</t>
  </si>
  <si>
    <t>ALE-499</t>
  </si>
  <si>
    <t>ALE-500</t>
  </si>
  <si>
    <t>ALE-501</t>
  </si>
  <si>
    <t>ALE-502</t>
  </si>
  <si>
    <t>ALE-503</t>
  </si>
  <si>
    <t>ALE-504</t>
  </si>
  <si>
    <t>ALE-505</t>
  </si>
  <si>
    <t>ALE-506</t>
  </si>
  <si>
    <t>ALE-507</t>
  </si>
  <si>
    <t>ALE-508</t>
  </si>
  <si>
    <t>ALE-509</t>
  </si>
  <si>
    <t>ALE-510</t>
  </si>
  <si>
    <t>ALE-511</t>
  </si>
  <si>
    <t>ALE-512</t>
  </si>
  <si>
    <t>ALE-513</t>
  </si>
  <si>
    <t>ALE-514</t>
  </si>
  <si>
    <t>ALE-515</t>
  </si>
  <si>
    <t>ALE-516</t>
  </si>
  <si>
    <t>ALE-517</t>
  </si>
  <si>
    <t>ALE-518</t>
  </si>
  <si>
    <t>ALE-519</t>
  </si>
  <si>
    <t>ALE-520</t>
  </si>
  <si>
    <t>ALE-521</t>
  </si>
  <si>
    <t>ALE-522</t>
  </si>
  <si>
    <t>ALE-523</t>
  </si>
  <si>
    <t>ALE-524</t>
  </si>
  <si>
    <t>ALE-525</t>
  </si>
  <si>
    <t>ALE-526</t>
  </si>
  <si>
    <t>ALE-527</t>
  </si>
  <si>
    <t>ALE-528</t>
  </si>
  <si>
    <t>ALE-529</t>
  </si>
  <si>
    <t>ALE-530</t>
  </si>
  <si>
    <t>ALE-531</t>
  </si>
  <si>
    <t>ALE-532</t>
  </si>
  <si>
    <t>ALE-533</t>
  </si>
  <si>
    <t>ALE-534</t>
  </si>
  <si>
    <t>ALE-535</t>
  </si>
  <si>
    <t>ALE-536</t>
  </si>
  <si>
    <t>ALE-537</t>
  </si>
  <si>
    <t>ALE-538</t>
  </si>
  <si>
    <t>ALE-539</t>
  </si>
  <si>
    <t>ALE-540</t>
  </si>
  <si>
    <t>ALE-541</t>
  </si>
  <si>
    <t>ALE-542</t>
  </si>
  <si>
    <t>ALE-543</t>
  </si>
  <si>
    <t>ALE-544</t>
  </si>
  <si>
    <t>ALE-545</t>
  </si>
  <si>
    <t>ALE-546</t>
  </si>
  <si>
    <t>ALE-547</t>
  </si>
  <si>
    <t>ALE-548</t>
  </si>
  <si>
    <t>ALE-549</t>
  </si>
  <si>
    <t>ALE-550</t>
  </si>
  <si>
    <t>ALE-551</t>
  </si>
  <si>
    <t>ALE-552</t>
  </si>
  <si>
    <t>ALE-553</t>
  </si>
  <si>
    <t>ALE-554</t>
  </si>
  <si>
    <t>ALE-555</t>
  </si>
  <si>
    <t>ALE-556</t>
  </si>
  <si>
    <t>ALE-557</t>
  </si>
  <si>
    <t>ALE-558</t>
  </si>
  <si>
    <t>ALE-559</t>
  </si>
  <si>
    <t>ALE-560</t>
  </si>
  <si>
    <t>ALE-561</t>
  </si>
  <si>
    <t>ALE-562</t>
  </si>
  <si>
    <t>ALE-563</t>
  </si>
  <si>
    <t>ALE-564</t>
  </si>
  <si>
    <t>ALE-565</t>
  </si>
  <si>
    <t>ALE-566</t>
  </si>
  <si>
    <t>ALE-567</t>
  </si>
  <si>
    <t>ALE-568</t>
  </si>
  <si>
    <t>ALE-569</t>
  </si>
  <si>
    <t>ALE-570</t>
  </si>
  <si>
    <t>ALE-571</t>
  </si>
  <si>
    <t>ALE-572</t>
  </si>
  <si>
    <t>ALE-573</t>
  </si>
  <si>
    <t>ALE-574</t>
  </si>
  <si>
    <t>ALE-575</t>
  </si>
  <si>
    <t>ALE-576</t>
  </si>
  <si>
    <t>ALE-577</t>
  </si>
  <si>
    <t>ALE-578</t>
  </si>
  <si>
    <t>ALE-579</t>
  </si>
  <si>
    <t>ALE-580</t>
  </si>
  <si>
    <t>ALE-581</t>
  </si>
  <si>
    <t>ALE-582</t>
  </si>
  <si>
    <t>ALE-583</t>
  </si>
  <si>
    <t>ALE-584</t>
  </si>
  <si>
    <t>ALE-585</t>
  </si>
  <si>
    <t>ALE-586</t>
  </si>
  <si>
    <t>ALE-587</t>
  </si>
  <si>
    <t>ALE-588</t>
  </si>
  <si>
    <t>ALE-589</t>
  </si>
  <si>
    <t>ALE-590</t>
  </si>
  <si>
    <t>ALE-591</t>
  </si>
  <si>
    <t>ALE-592</t>
  </si>
  <si>
    <t>ALE-593</t>
  </si>
  <si>
    <t>ALE-594</t>
  </si>
  <si>
    <t>ALE-595</t>
  </si>
  <si>
    <t>ALE-596</t>
  </si>
  <si>
    <t>ALE-597</t>
  </si>
  <si>
    <t>ALE-598</t>
  </si>
  <si>
    <t>ALE-599</t>
  </si>
  <si>
    <t>ALE-600</t>
  </si>
  <si>
    <t>ALE-601</t>
  </si>
  <si>
    <t>ALE-602</t>
  </si>
  <si>
    <t>ALE-603</t>
  </si>
  <si>
    <t>ALE-604</t>
  </si>
  <si>
    <t>ALE-605</t>
  </si>
  <si>
    <t>ALE-606</t>
  </si>
  <si>
    <t>ALE-607</t>
  </si>
  <si>
    <t>ALE-608</t>
  </si>
  <si>
    <t>ALE-609</t>
  </si>
  <si>
    <t>ALE-610</t>
  </si>
  <si>
    <t>ALE-611</t>
  </si>
  <si>
    <t>ALE-612</t>
  </si>
  <si>
    <t>ALE-613</t>
  </si>
  <si>
    <t>ALE-614</t>
  </si>
  <si>
    <t>ALE-615</t>
  </si>
  <si>
    <t>ALE-616</t>
  </si>
  <si>
    <t>ALE-617</t>
  </si>
  <si>
    <t>ALE-618</t>
  </si>
  <si>
    <t>ALE-619</t>
  </si>
  <si>
    <t>ALE-620</t>
  </si>
  <si>
    <t>ALE-621</t>
  </si>
  <si>
    <t>ALE-622</t>
  </si>
  <si>
    <t>ALE-623</t>
  </si>
  <si>
    <t>ALE-624</t>
  </si>
  <si>
    <t>ALE-625</t>
  </si>
  <si>
    <t>ALE-626</t>
  </si>
  <si>
    <t>ALE-627</t>
  </si>
  <si>
    <t>ALE-628</t>
  </si>
  <si>
    <t>ALE-629</t>
  </si>
  <si>
    <t>ALE-630</t>
  </si>
  <si>
    <t>ALE-631</t>
  </si>
  <si>
    <t>ALE-632</t>
  </si>
  <si>
    <t>ALE-633</t>
  </si>
  <si>
    <t>ALE-634</t>
  </si>
  <si>
    <t>ALE-635</t>
  </si>
  <si>
    <t>ALE-636</t>
  </si>
  <si>
    <t>ALE-637</t>
  </si>
  <si>
    <t>ALE-638</t>
  </si>
  <si>
    <t>ALE-639</t>
  </si>
  <si>
    <t>ALE-640</t>
  </si>
  <si>
    <t>ALE-641</t>
  </si>
  <si>
    <t>ALE-642</t>
  </si>
  <si>
    <t>ALE-643</t>
  </si>
  <si>
    <t>ALE-644</t>
  </si>
  <si>
    <t>ALE-645</t>
  </si>
  <si>
    <t>ALE-646</t>
  </si>
  <si>
    <t>ALE-647</t>
  </si>
  <si>
    <t>ALE-648</t>
  </si>
  <si>
    <t>ALE-649</t>
  </si>
  <si>
    <t>ALE-650</t>
  </si>
  <si>
    <t>ALE-651</t>
  </si>
  <si>
    <t>ALE-652</t>
  </si>
  <si>
    <t>ALE-653</t>
  </si>
  <si>
    <t>ALE-654</t>
  </si>
  <si>
    <t>ALE-655</t>
  </si>
  <si>
    <t>ALE-656</t>
  </si>
  <si>
    <t>ALE-657</t>
  </si>
  <si>
    <t>ALE-658</t>
  </si>
  <si>
    <t>ALE-659</t>
  </si>
  <si>
    <t>ALE-660</t>
  </si>
  <si>
    <t>ALE-661</t>
  </si>
  <si>
    <t>ALE-662</t>
  </si>
  <si>
    <t>ALE-663</t>
  </si>
  <si>
    <t>ALE-664</t>
  </si>
  <si>
    <t>ALE-665</t>
  </si>
  <si>
    <t>ALE-666</t>
  </si>
  <si>
    <t>ALE-667</t>
  </si>
  <si>
    <t>ALE-668</t>
  </si>
  <si>
    <t>ALE-669</t>
  </si>
  <si>
    <t>ALE-670</t>
  </si>
  <si>
    <t>ALE-671</t>
  </si>
  <si>
    <t>ALE-672</t>
  </si>
  <si>
    <t>ALE-673</t>
  </si>
  <si>
    <t>ALE-674</t>
  </si>
  <si>
    <t>ALE-675</t>
  </si>
  <si>
    <t>ALE-676</t>
  </si>
  <si>
    <t>ALE-677</t>
  </si>
  <si>
    <t>ALE-678</t>
  </si>
  <si>
    <t>ALE-679</t>
  </si>
  <si>
    <t>ALE-680</t>
  </si>
  <si>
    <t>ALE-681</t>
  </si>
  <si>
    <t>ALE-682</t>
  </si>
  <si>
    <t>ALE-683</t>
  </si>
  <si>
    <t>ALE-684</t>
  </si>
  <si>
    <t>ALE-685</t>
  </si>
  <si>
    <t>ALE-686</t>
  </si>
  <si>
    <t>ALE-687</t>
  </si>
  <si>
    <t>ALE-688</t>
  </si>
  <si>
    <t>ALE-689</t>
  </si>
  <si>
    <t>ALE-690</t>
  </si>
  <si>
    <t>ALE-691</t>
  </si>
  <si>
    <t>ALE-692</t>
  </si>
  <si>
    <t>ALE-693</t>
  </si>
  <si>
    <t>ALE-694</t>
  </si>
  <si>
    <t>ALE-695</t>
  </si>
  <si>
    <t>ALE-696</t>
  </si>
  <si>
    <t>ALE-697</t>
  </si>
  <si>
    <t>ALE-698</t>
  </si>
  <si>
    <t>ALE-699</t>
  </si>
  <si>
    <t>ALE-700</t>
  </si>
  <si>
    <t>ALE-701</t>
  </si>
  <si>
    <t>ALE-702</t>
  </si>
  <si>
    <t>ALE-703</t>
  </si>
  <si>
    <t>ALE-704</t>
  </si>
  <si>
    <t>ALE-705</t>
  </si>
  <si>
    <t>ALE-706</t>
  </si>
  <si>
    <t>ALE-707</t>
  </si>
  <si>
    <t>ALE-708</t>
  </si>
  <si>
    <t>ALE-709</t>
  </si>
  <si>
    <t>ALE-710</t>
  </si>
  <si>
    <t>ALE-711</t>
  </si>
  <si>
    <t>ALE-712</t>
  </si>
  <si>
    <t>ALE-713</t>
  </si>
  <si>
    <t>ALE-714</t>
  </si>
  <si>
    <t>ALE-715</t>
  </si>
  <si>
    <t>ALE-716</t>
  </si>
  <si>
    <t>ALE-717</t>
  </si>
  <si>
    <t>ALE-718</t>
  </si>
  <si>
    <t>ALE-719</t>
  </si>
  <si>
    <t>ALE-720</t>
  </si>
  <si>
    <t>ALE-721</t>
  </si>
  <si>
    <t>ALE-722</t>
  </si>
  <si>
    <t>ALE-723</t>
  </si>
  <si>
    <t>ALE-724</t>
  </si>
  <si>
    <t>ALE-725</t>
  </si>
  <si>
    <t>ALE-726</t>
  </si>
  <si>
    <t>ALE-727</t>
  </si>
  <si>
    <t>ALE-728</t>
  </si>
  <si>
    <t>ALE-729</t>
  </si>
  <si>
    <t>ALE-730</t>
  </si>
  <si>
    <t>ALE-731</t>
  </si>
  <si>
    <t>ALE-732</t>
  </si>
  <si>
    <t>ALE-733</t>
  </si>
  <si>
    <t>ALE-734</t>
  </si>
  <si>
    <t>ALE-735</t>
  </si>
  <si>
    <t>ALE-736</t>
  </si>
  <si>
    <t>ALE-737</t>
  </si>
  <si>
    <t>ALE-738</t>
  </si>
  <si>
    <t>ALE-739</t>
  </si>
  <si>
    <t>ALE-740</t>
  </si>
  <si>
    <t>ALE-741</t>
  </si>
  <si>
    <t>ALE-742</t>
  </si>
  <si>
    <t>ALE-743</t>
  </si>
  <si>
    <t>ALE-744</t>
  </si>
  <si>
    <t>ALE-745</t>
  </si>
  <si>
    <t>ALE-746</t>
  </si>
  <si>
    <t>ALE-747</t>
  </si>
  <si>
    <t>ALE-748</t>
  </si>
  <si>
    <t>ALE-749</t>
  </si>
  <si>
    <t>ALE-750</t>
  </si>
  <si>
    <t>ALE-751</t>
  </si>
  <si>
    <t>ALE-752</t>
  </si>
  <si>
    <t>ALE-753</t>
  </si>
  <si>
    <t>ALE-754</t>
  </si>
  <si>
    <t>ALE-755</t>
  </si>
  <si>
    <t>ALE-756</t>
  </si>
  <si>
    <t>ALE-757</t>
  </si>
  <si>
    <t>ALE-758</t>
  </si>
  <si>
    <t>ALE-759</t>
  </si>
  <si>
    <t>ALE-760</t>
  </si>
  <si>
    <t>ALE-761</t>
  </si>
  <si>
    <t>ALE-762</t>
  </si>
  <si>
    <t>ALE-763</t>
  </si>
  <si>
    <t>ALE-764</t>
  </si>
  <si>
    <t>ALE-765</t>
  </si>
  <si>
    <t>ALE-766</t>
  </si>
  <si>
    <t>ALE-767</t>
  </si>
  <si>
    <t>ALE-768</t>
  </si>
  <si>
    <t>ALE-769</t>
  </si>
  <si>
    <t>ALE-770</t>
  </si>
  <si>
    <t>ALE-771</t>
  </si>
  <si>
    <t>ALE-772</t>
  </si>
  <si>
    <t>ALE-773</t>
  </si>
  <si>
    <t>ALE-774</t>
  </si>
  <si>
    <t>ALE-775</t>
  </si>
  <si>
    <t>ALE-776</t>
  </si>
  <si>
    <t>ALE-777</t>
  </si>
  <si>
    <t>ALE-778</t>
  </si>
  <si>
    <t>ALE-779</t>
  </si>
  <si>
    <t>ALE-780</t>
  </si>
  <si>
    <t>ALE-781</t>
  </si>
  <si>
    <t>ALE-782</t>
  </si>
  <si>
    <t>ALE-783</t>
  </si>
  <si>
    <t>ALE-784</t>
  </si>
  <si>
    <t>ALE-785</t>
  </si>
  <si>
    <t>ALE-786</t>
  </si>
  <si>
    <t>ALE-787</t>
  </si>
  <si>
    <t>ALE-788</t>
  </si>
  <si>
    <t>ALE-789</t>
  </si>
  <si>
    <t>ALE-790</t>
  </si>
  <si>
    <t>ALE-791</t>
  </si>
  <si>
    <t>ALE-792</t>
  </si>
  <si>
    <t>ALE-793</t>
  </si>
  <si>
    <t>ALE-794</t>
  </si>
  <si>
    <t>ALE-795</t>
  </si>
  <si>
    <t>ALE-796</t>
  </si>
  <si>
    <t>ALE-797</t>
  </si>
  <si>
    <t>ALE-798</t>
  </si>
  <si>
    <t>ALE-799</t>
  </si>
  <si>
    <t>ALE-800</t>
  </si>
  <si>
    <t>ALE-801</t>
  </si>
  <si>
    <t>ALE-802</t>
  </si>
  <si>
    <t>ALE-803</t>
  </si>
  <si>
    <t>ALE-804</t>
  </si>
  <si>
    <t>ALE-805</t>
  </si>
  <si>
    <t>ALE-806</t>
  </si>
  <si>
    <t>ALE-807</t>
  </si>
  <si>
    <t>ALE-808</t>
  </si>
  <si>
    <t>ALE-809</t>
  </si>
  <si>
    <t>ALE-810</t>
  </si>
  <si>
    <t>ALE-811</t>
  </si>
  <si>
    <t>ALE-812</t>
  </si>
  <si>
    <t>ALE-813</t>
  </si>
  <si>
    <t>ALE-814</t>
  </si>
  <si>
    <t>ALE-815</t>
  </si>
  <si>
    <t>ALE-816</t>
  </si>
  <si>
    <t>ALE-817</t>
  </si>
  <si>
    <t>ALE-818</t>
  </si>
  <si>
    <t>ALE-819</t>
  </si>
  <si>
    <t>ALE-820</t>
  </si>
  <si>
    <t>ALE-821</t>
  </si>
  <si>
    <t>ALE-822</t>
  </si>
  <si>
    <t>ALE-823</t>
  </si>
  <si>
    <t>ALE-824</t>
  </si>
  <si>
    <t>ALE-825</t>
  </si>
  <si>
    <t>ALE-826</t>
  </si>
  <si>
    <t>ALE-827</t>
  </si>
  <si>
    <t>ALE-828</t>
  </si>
  <si>
    <t>ALE-829</t>
  </si>
  <si>
    <t>ALE-830</t>
  </si>
  <si>
    <t>ALE-831</t>
  </si>
  <si>
    <t>ALE-832</t>
  </si>
  <si>
    <t>ALE-833</t>
  </si>
  <si>
    <t>ALE-834</t>
  </si>
  <si>
    <t>ALE-835</t>
  </si>
  <si>
    <t>ALE-836</t>
  </si>
  <si>
    <t>ALE-837</t>
  </si>
  <si>
    <t>ALE-838</t>
  </si>
  <si>
    <t>ALE-839</t>
  </si>
  <si>
    <t>ALE-840</t>
  </si>
  <si>
    <t>ALE-841</t>
  </si>
  <si>
    <t>ALE-842</t>
  </si>
  <si>
    <t>ALE-843</t>
  </si>
  <si>
    <t>ALE-844</t>
  </si>
  <si>
    <t>ALE-845</t>
  </si>
  <si>
    <t>ALE-846</t>
  </si>
  <si>
    <t>ALE-847</t>
  </si>
  <si>
    <t>ALE-848</t>
  </si>
  <si>
    <t>ALE-849</t>
  </si>
  <si>
    <t>ALE-850</t>
  </si>
  <si>
    <t>ALE-851</t>
  </si>
  <si>
    <t>ALE-852</t>
  </si>
  <si>
    <t>ALE-853</t>
  </si>
  <si>
    <t>ALE-854</t>
  </si>
  <si>
    <t>ALE-855</t>
  </si>
  <si>
    <t>ALE-856</t>
  </si>
  <si>
    <t>ALE-857</t>
  </si>
  <si>
    <t>ALE-858</t>
  </si>
  <si>
    <t>ALE-859</t>
  </si>
  <si>
    <t>ALE-860</t>
  </si>
  <si>
    <t>ALE-861</t>
  </si>
  <si>
    <t>ALE-862</t>
  </si>
  <si>
    <t>ALE-863</t>
  </si>
  <si>
    <t>ALE-864</t>
  </si>
  <si>
    <t>ALE-865</t>
  </si>
  <si>
    <t>ALE-866</t>
  </si>
  <si>
    <t>ALE-867</t>
  </si>
  <si>
    <t>ALE-868</t>
  </si>
  <si>
    <t>ALE-869</t>
  </si>
  <si>
    <t>ALE-870</t>
  </si>
  <si>
    <t>ALE-871</t>
  </si>
  <si>
    <t>ALE-872</t>
  </si>
  <si>
    <t>ALE-873</t>
  </si>
  <si>
    <t>ALE-874</t>
  </si>
  <si>
    <t>ALE-875</t>
  </si>
  <si>
    <t>ALE-876</t>
  </si>
  <si>
    <t>ALE-877</t>
  </si>
  <si>
    <t>ALE-878</t>
  </si>
  <si>
    <t>ALE-879</t>
  </si>
  <si>
    <t>ALE-880</t>
  </si>
  <si>
    <t>ALE-881</t>
  </si>
  <si>
    <t>ALE-882</t>
  </si>
  <si>
    <t>ALE-883</t>
  </si>
  <si>
    <t>ALE-884</t>
  </si>
  <si>
    <t>ALE-885</t>
  </si>
  <si>
    <t>ALE-886</t>
  </si>
  <si>
    <t>ALE-887</t>
  </si>
  <si>
    <t>ALE-888</t>
  </si>
  <si>
    <t>ALE-889</t>
  </si>
  <si>
    <t>ALE-890</t>
  </si>
  <si>
    <t>ALE-891</t>
  </si>
  <si>
    <t>ALE-892</t>
  </si>
  <si>
    <t>ALE-893</t>
  </si>
  <si>
    <t>ALE-894</t>
  </si>
  <si>
    <t>ALE-895</t>
  </si>
  <si>
    <t>ALE-896</t>
  </si>
  <si>
    <t>ALE-897</t>
  </si>
  <si>
    <t>ALE-898</t>
  </si>
  <si>
    <t>ALE-899</t>
  </si>
  <si>
    <t>ALE-900</t>
  </si>
  <si>
    <t>ALE-901</t>
  </si>
  <si>
    <t>ALE-902</t>
  </si>
  <si>
    <t>ALE-903</t>
  </si>
  <si>
    <t>ALE-904</t>
  </si>
  <si>
    <t>ALE-905</t>
  </si>
  <si>
    <t>ALE-906</t>
  </si>
  <si>
    <t>ALE-907</t>
  </si>
  <si>
    <t>ALE-908</t>
  </si>
  <si>
    <t>ALE-909</t>
  </si>
  <si>
    <t>ALE-910</t>
  </si>
  <si>
    <t>ALE-911</t>
  </si>
  <si>
    <t>ALE-912</t>
  </si>
  <si>
    <t>ALE-913</t>
  </si>
  <si>
    <t>ALE-914</t>
  </si>
  <si>
    <t>ALE-915</t>
  </si>
  <si>
    <t>ALE-916</t>
  </si>
  <si>
    <t>ALE-917</t>
  </si>
  <si>
    <t>ALE-918</t>
  </si>
  <si>
    <t>ALE-919</t>
  </si>
  <si>
    <t>ALE-920</t>
  </si>
  <si>
    <t>ALE-921</t>
  </si>
  <si>
    <t>ALE-922</t>
  </si>
  <si>
    <t>ALE-923</t>
  </si>
  <si>
    <t>ALE-924</t>
  </si>
  <si>
    <t>ALE-925</t>
  </si>
  <si>
    <t>ALE-926</t>
  </si>
  <si>
    <t>ALE-927</t>
  </si>
  <si>
    <t>ALE-928</t>
  </si>
  <si>
    <t>ALE-929</t>
  </si>
  <si>
    <t>ALE-930</t>
  </si>
  <si>
    <t>ALE-931</t>
  </si>
  <si>
    <t>ALE-932</t>
  </si>
  <si>
    <t>ALE-933</t>
  </si>
  <si>
    <t>ALE-934</t>
  </si>
  <si>
    <t>ALE-935</t>
  </si>
  <si>
    <t>ALE-936</t>
  </si>
  <si>
    <t>ALE-937</t>
  </si>
  <si>
    <t>ALE-938</t>
  </si>
  <si>
    <t>ALE-939</t>
  </si>
  <si>
    <t>ALE-940</t>
  </si>
  <si>
    <t>ALE-941</t>
  </si>
  <si>
    <t>ALE-942</t>
  </si>
  <si>
    <t>ALE-943</t>
  </si>
  <si>
    <t>ALE-944</t>
  </si>
  <si>
    <t>ALE-945</t>
  </si>
  <si>
    <t>ALE-946</t>
  </si>
  <si>
    <t>ALE-947</t>
  </si>
  <si>
    <t>ALE-948</t>
  </si>
  <si>
    <t>ALE-949</t>
  </si>
  <si>
    <t>ALE-950</t>
  </si>
  <si>
    <t>ALE-951</t>
  </si>
  <si>
    <t>ALE-952</t>
  </si>
  <si>
    <t>ALE-953</t>
  </si>
  <si>
    <t>ALE-954</t>
  </si>
  <si>
    <t>ALE-955</t>
  </si>
  <si>
    <t>ALE-956</t>
  </si>
  <si>
    <t>ALE-957</t>
  </si>
  <si>
    <t>ALE-958</t>
  </si>
  <si>
    <t>ALE-959</t>
  </si>
  <si>
    <t>ALE-960</t>
  </si>
  <si>
    <t>ALE-961</t>
  </si>
  <si>
    <t>ALE-962</t>
  </si>
  <si>
    <t>ALE-963</t>
  </si>
  <si>
    <t>ALE-964</t>
  </si>
  <si>
    <t>ALE-965</t>
  </si>
  <si>
    <t>ALE-966</t>
  </si>
  <si>
    <t>ALE-967</t>
  </si>
  <si>
    <t>ALE-968</t>
  </si>
  <si>
    <t>ALE-969</t>
  </si>
  <si>
    <t>ALE-970</t>
  </si>
  <si>
    <t>ALE-971</t>
  </si>
  <si>
    <t>ALE-972</t>
  </si>
  <si>
    <t>ALE-973</t>
  </si>
  <si>
    <t>ALE-974</t>
  </si>
  <si>
    <t>ALE-975</t>
  </si>
  <si>
    <t>ALE-976</t>
  </si>
  <si>
    <t>ALE-977</t>
  </si>
  <si>
    <t>ALE-978</t>
  </si>
  <si>
    <t>FRA-100</t>
  </si>
  <si>
    <t>FRA-101</t>
  </si>
  <si>
    <t>FRA-102</t>
  </si>
  <si>
    <t>FRA-103</t>
  </si>
  <si>
    <t>FRA-104</t>
  </si>
  <si>
    <t>FRA-105</t>
  </si>
  <si>
    <t>FRA-106</t>
  </si>
  <si>
    <t>FRA-107</t>
  </si>
  <si>
    <t>FRA-108</t>
  </si>
  <si>
    <t>FRA-109</t>
  </si>
  <si>
    <t>FRA-110</t>
  </si>
  <si>
    <t>FRA-111</t>
  </si>
  <si>
    <t>FRA-112</t>
  </si>
  <si>
    <t>FRA-113</t>
  </si>
  <si>
    <t>FRA-114</t>
  </si>
  <si>
    <t>FRA-115</t>
  </si>
  <si>
    <t>FRA-116</t>
  </si>
  <si>
    <t>FRA-117</t>
  </si>
  <si>
    <t>FRA-118</t>
  </si>
  <si>
    <t>FRA-119</t>
  </si>
  <si>
    <t>FRA-120</t>
  </si>
  <si>
    <t>FRA-121</t>
  </si>
  <si>
    <t>FRA-122</t>
  </si>
  <si>
    <t>FRA-123</t>
  </si>
  <si>
    <t>FRA-124</t>
  </si>
  <si>
    <t>FRA-125</t>
  </si>
  <si>
    <t>FRA-126</t>
  </si>
  <si>
    <t>FRA-127</t>
  </si>
  <si>
    <t>FRA-128</t>
  </si>
  <si>
    <t>FRA-129</t>
  </si>
  <si>
    <t>FRA-130</t>
  </si>
  <si>
    <t>FRA-131</t>
  </si>
  <si>
    <t>FRA-132</t>
  </si>
  <si>
    <t>FRA-133</t>
  </si>
  <si>
    <t>FRA-134</t>
  </si>
  <si>
    <t>FRA-135</t>
  </si>
  <si>
    <t>FRA-136</t>
  </si>
  <si>
    <t>FRA-137</t>
  </si>
  <si>
    <t>FRA-138</t>
  </si>
  <si>
    <t>FRA-139</t>
  </si>
  <si>
    <t>FRA-140</t>
  </si>
  <si>
    <t>FRA-141</t>
  </si>
  <si>
    <t>FRA-142</t>
  </si>
  <si>
    <t>FRA-143</t>
  </si>
  <si>
    <t>FRA-144</t>
  </si>
  <si>
    <t>FRA-145</t>
  </si>
  <si>
    <t>FRA-146</t>
  </si>
  <si>
    <t>FRA-147</t>
  </si>
  <si>
    <t>FRA-148</t>
  </si>
  <si>
    <t>FRA-149</t>
  </si>
  <si>
    <t>FRA-150</t>
  </si>
  <si>
    <t>FRA-151</t>
  </si>
  <si>
    <t>FRA-152</t>
  </si>
  <si>
    <t>FRA-153</t>
  </si>
  <si>
    <t>FRA-154</t>
  </si>
  <si>
    <t>FRA-155</t>
  </si>
  <si>
    <t>FRA-156</t>
  </si>
  <si>
    <t>FRA-157</t>
  </si>
  <si>
    <t>FRA-158</t>
  </si>
  <si>
    <t>FRA-159</t>
  </si>
  <si>
    <t>FRA-160</t>
  </si>
  <si>
    <t>FRA-161</t>
  </si>
  <si>
    <t>FRA-162</t>
  </si>
  <si>
    <t>FRA-163</t>
  </si>
  <si>
    <t>FRA-164</t>
  </si>
  <si>
    <t>FRA-165</t>
  </si>
  <si>
    <t>FRA-166</t>
  </si>
  <si>
    <t>FRA-167</t>
  </si>
  <si>
    <t>FRA-168</t>
  </si>
  <si>
    <t>FRA-169</t>
  </si>
  <si>
    <t>FRA-170</t>
  </si>
  <si>
    <t>FRA-171</t>
  </si>
  <si>
    <t>FRA-172</t>
  </si>
  <si>
    <t>FRA-173</t>
  </si>
  <si>
    <t>FRA-174</t>
  </si>
  <si>
    <t>FRA-175</t>
  </si>
  <si>
    <t>FRA-176</t>
  </si>
  <si>
    <t>FRA-177</t>
  </si>
  <si>
    <t>FRA-178</t>
  </si>
  <si>
    <t>FRA-179</t>
  </si>
  <si>
    <t>FRA-180</t>
  </si>
  <si>
    <t>FRA-181</t>
  </si>
  <si>
    <t>FRA-182</t>
  </si>
  <si>
    <t>FRA-183</t>
  </si>
  <si>
    <t>FRA-184</t>
  </si>
  <si>
    <t>FRA-185</t>
  </si>
  <si>
    <t>FRA-186</t>
  </si>
  <si>
    <t>FRA-187</t>
  </si>
  <si>
    <t>FRA-188</t>
  </si>
  <si>
    <t>FRA-189</t>
  </si>
  <si>
    <t>FRA-190</t>
  </si>
  <si>
    <t>FRA-191</t>
  </si>
  <si>
    <t>FRA-192</t>
  </si>
  <si>
    <t>FRA-193</t>
  </si>
  <si>
    <t>FRA-194</t>
  </si>
  <si>
    <t>FRA-195</t>
  </si>
  <si>
    <t>FRA-196</t>
  </si>
  <si>
    <t>FRA-197</t>
  </si>
  <si>
    <t>FRA-198</t>
  </si>
  <si>
    <t>FRA-199</t>
  </si>
  <si>
    <t>FRA-200</t>
  </si>
  <si>
    <t>FRA-201</t>
  </si>
  <si>
    <t>FRA-202</t>
  </si>
  <si>
    <t>FRA-203</t>
  </si>
  <si>
    <t>FRA-204</t>
  </si>
  <si>
    <t>FRA-205</t>
  </si>
  <si>
    <t>FRA-206</t>
  </si>
  <si>
    <t>FRA-207</t>
  </si>
  <si>
    <t>FRA-208</t>
  </si>
  <si>
    <t>FRA-209</t>
  </si>
  <si>
    <t>FRA-210</t>
  </si>
  <si>
    <t>FRA-211</t>
  </si>
  <si>
    <t>FRA-212</t>
  </si>
  <si>
    <t>FRA-213</t>
  </si>
  <si>
    <t>FRA-214</t>
  </si>
  <si>
    <t>FRA-215</t>
  </si>
  <si>
    <t>FRA-216</t>
  </si>
  <si>
    <t>FRA-217</t>
  </si>
  <si>
    <t>FRA-218</t>
  </si>
  <si>
    <t>FRA-219</t>
  </si>
  <si>
    <t>FRA-220</t>
  </si>
  <si>
    <t>FRA-221</t>
  </si>
  <si>
    <t>FRA-222</t>
  </si>
  <si>
    <t>FRA-223</t>
  </si>
  <si>
    <t>FRA-224</t>
  </si>
  <si>
    <t>FRA-225</t>
  </si>
  <si>
    <t>FRA-226</t>
  </si>
  <si>
    <t>FRA-227</t>
  </si>
  <si>
    <t>FRA-228</t>
  </si>
  <si>
    <t>FRA-229</t>
  </si>
  <si>
    <t>FRA-230</t>
  </si>
  <si>
    <t>FRA-231</t>
  </si>
  <si>
    <t>FRA-232</t>
  </si>
  <si>
    <t>FRA-233</t>
  </si>
  <si>
    <t>FRA-234</t>
  </si>
  <si>
    <t>FRA-235</t>
  </si>
  <si>
    <t>FRA-236</t>
  </si>
  <si>
    <t>FRA-237</t>
  </si>
  <si>
    <t>FRA-238</t>
  </si>
  <si>
    <t>FRA-239</t>
  </si>
  <si>
    <t>FRA-240</t>
  </si>
  <si>
    <t>FRA-241</t>
  </si>
  <si>
    <t>FRA-242</t>
  </si>
  <si>
    <t>FRA-243</t>
  </si>
  <si>
    <t>FRA-244</t>
  </si>
  <si>
    <t>FRA-245</t>
  </si>
  <si>
    <t>FRA-246</t>
  </si>
  <si>
    <t>FRA-247</t>
  </si>
  <si>
    <t>FRA-248</t>
  </si>
  <si>
    <t>FRA-249</t>
  </si>
  <si>
    <t>FRA-250</t>
  </si>
  <si>
    <t>FRA-251</t>
  </si>
  <si>
    <t>FRA-252</t>
  </si>
  <si>
    <t>FRA-253</t>
  </si>
  <si>
    <t>FRA-254</t>
  </si>
  <si>
    <t>FRA-255</t>
  </si>
  <si>
    <t>FRA-256</t>
  </si>
  <si>
    <t>FRA-257</t>
  </si>
  <si>
    <t>FRA-258</t>
  </si>
  <si>
    <t>FRA-259</t>
  </si>
  <si>
    <t>FRA-260</t>
  </si>
  <si>
    <t>FRA-261</t>
  </si>
  <si>
    <t>FRA-262</t>
  </si>
  <si>
    <t>FRA-263</t>
  </si>
  <si>
    <t>FRA-264</t>
  </si>
  <si>
    <t>FRA-265</t>
  </si>
  <si>
    <t>FRA-266</t>
  </si>
  <si>
    <t>FRA-267</t>
  </si>
  <si>
    <t>FRA-268</t>
  </si>
  <si>
    <t>FRA-269</t>
  </si>
  <si>
    <t>FRA-270</t>
  </si>
  <si>
    <t>FRA-271</t>
  </si>
  <si>
    <t>FRA-272</t>
  </si>
  <si>
    <t>FRA-273</t>
  </si>
  <si>
    <t>FRA-274</t>
  </si>
  <si>
    <t>FRA-275</t>
  </si>
  <si>
    <t>FRA-276</t>
  </si>
  <si>
    <t>FRA-277</t>
  </si>
  <si>
    <t>FRA-278</t>
  </si>
  <si>
    <t>FRA-279</t>
  </si>
  <si>
    <t>FRA-280</t>
  </si>
  <si>
    <t>FRA-281</t>
  </si>
  <si>
    <t>FRA-282</t>
  </si>
  <si>
    <t>FRA-283</t>
  </si>
  <si>
    <t>FRA-284</t>
  </si>
  <si>
    <t>FRA-285</t>
  </si>
  <si>
    <t>FRA-286</t>
  </si>
  <si>
    <t>FRA-287</t>
  </si>
  <si>
    <t>FRA-288</t>
  </si>
  <si>
    <t>FRA-289</t>
  </si>
  <si>
    <t>FRA-290</t>
  </si>
  <si>
    <t>FRA-291</t>
  </si>
  <si>
    <t>FRA-292</t>
  </si>
  <si>
    <t>FRA-293</t>
  </si>
  <si>
    <t>FRA-294</t>
  </si>
  <si>
    <t>FRA-295</t>
  </si>
  <si>
    <t>FRA-296</t>
  </si>
  <si>
    <t>FRA-297</t>
  </si>
  <si>
    <t>FRA-298</t>
  </si>
  <si>
    <t>FRA-299</t>
  </si>
  <si>
    <t>FRA-300</t>
  </si>
  <si>
    <t>FRA-301</t>
  </si>
  <si>
    <t>FRA-302</t>
  </si>
  <si>
    <t>FRA-303</t>
  </si>
  <si>
    <t>FRA-304</t>
  </si>
  <si>
    <t>FRA-305</t>
  </si>
  <si>
    <t>FRA-306</t>
  </si>
  <si>
    <t>FRA-307</t>
  </si>
  <si>
    <t>FRA-308</t>
  </si>
  <si>
    <t>FRA-309</t>
  </si>
  <si>
    <t>FRA-310</t>
  </si>
  <si>
    <t>FRA-311</t>
  </si>
  <si>
    <t>FRA-312</t>
  </si>
  <si>
    <t>FRA-313</t>
  </si>
  <si>
    <t>FRA-314</t>
  </si>
  <si>
    <t>FRA-315</t>
  </si>
  <si>
    <t>FRA-316</t>
  </si>
  <si>
    <t>FRA-317</t>
  </si>
  <si>
    <t>FRA-318</t>
  </si>
  <si>
    <t>FRA-319</t>
  </si>
  <si>
    <t>FRA-320</t>
  </si>
  <si>
    <t>FRA-321</t>
  </si>
  <si>
    <t>FRA-322</t>
  </si>
  <si>
    <t>FRA-323</t>
  </si>
  <si>
    <t>FRA-324</t>
  </si>
  <si>
    <t>FRA-325</t>
  </si>
  <si>
    <t>FRA-326</t>
  </si>
  <si>
    <t>FRA-327</t>
  </si>
  <si>
    <t>FRA-328</t>
  </si>
  <si>
    <t>FRA-329</t>
  </si>
  <si>
    <t>FRA-330</t>
  </si>
  <si>
    <t>FRA-331</t>
  </si>
  <si>
    <t>FRA-332</t>
  </si>
  <si>
    <t>FRA-333</t>
  </si>
  <si>
    <t>FRA-334</t>
  </si>
  <si>
    <t>FRA-335</t>
  </si>
  <si>
    <t>FRA-336</t>
  </si>
  <si>
    <t>FRA-337</t>
  </si>
  <si>
    <t>FRA-338</t>
  </si>
  <si>
    <t>FRA-339</t>
  </si>
  <si>
    <t>FRA-340</t>
  </si>
  <si>
    <t>FRA-341</t>
  </si>
  <si>
    <t>FRA-342</t>
  </si>
  <si>
    <t>FRA-343</t>
  </si>
  <si>
    <t>FRA-344</t>
  </si>
  <si>
    <t>FRA-345</t>
  </si>
  <si>
    <t>FRA-346</t>
  </si>
  <si>
    <t>FRA-347</t>
  </si>
  <si>
    <t>FRA-348</t>
  </si>
  <si>
    <t>FRA-349</t>
  </si>
  <si>
    <t>FRA-350</t>
  </si>
  <si>
    <t>FRA-351</t>
  </si>
  <si>
    <t>FRA-352</t>
  </si>
  <si>
    <t>FRA-353</t>
  </si>
  <si>
    <t>FRA-354</t>
  </si>
  <si>
    <t>FRA-355</t>
  </si>
  <si>
    <t>FRA-356</t>
  </si>
  <si>
    <t>FRA-357</t>
  </si>
  <si>
    <t>FRA-358</t>
  </si>
  <si>
    <t>FRA-359</t>
  </si>
  <si>
    <t>FRA-360</t>
  </si>
  <si>
    <t>FRA-361</t>
  </si>
  <si>
    <t>FRA-362</t>
  </si>
  <si>
    <t>FRA-363</t>
  </si>
  <si>
    <t>FRA-364</t>
  </si>
  <si>
    <t>FRA-365</t>
  </si>
  <si>
    <t>FRA-366</t>
  </si>
  <si>
    <t>FRA-367</t>
  </si>
  <si>
    <t>FRA-368</t>
  </si>
  <si>
    <t>FRA-369</t>
  </si>
  <si>
    <t>FRA-370</t>
  </si>
  <si>
    <t>FRA-371</t>
  </si>
  <si>
    <t>FRA-372</t>
  </si>
  <si>
    <t>FRA-373</t>
  </si>
  <si>
    <t>FRA-374</t>
  </si>
  <si>
    <t>FRA-375</t>
  </si>
  <si>
    <t>FRA-376</t>
  </si>
  <si>
    <t>FRA-377</t>
  </si>
  <si>
    <t>FRA-378</t>
  </si>
  <si>
    <t>FRA-379</t>
  </si>
  <si>
    <t>FRA-380</t>
  </si>
  <si>
    <t>FRA-381</t>
  </si>
  <si>
    <t>FRA-382</t>
  </si>
  <si>
    <t>FRA-383</t>
  </si>
  <si>
    <t>FRA-384</t>
  </si>
  <si>
    <t>FRA-385</t>
  </si>
  <si>
    <t>FRA-386</t>
  </si>
  <si>
    <t>FRA-387</t>
  </si>
  <si>
    <t>FRA-388</t>
  </si>
  <si>
    <t>FRA-389</t>
  </si>
  <si>
    <t>FRA-390</t>
  </si>
  <si>
    <t>FRA-391</t>
  </si>
  <si>
    <t>FRA-392</t>
  </si>
  <si>
    <t>FRA-393</t>
  </si>
  <si>
    <t>FRA-394</t>
  </si>
  <si>
    <t>FRA-395</t>
  </si>
  <si>
    <t>FRA-396</t>
  </si>
  <si>
    <t>FRA-397</t>
  </si>
  <si>
    <t>FRA-398</t>
  </si>
  <si>
    <t>FRA-399</t>
  </si>
  <si>
    <t>FRA-400</t>
  </si>
  <si>
    <t>FRA-401</t>
  </si>
  <si>
    <t>FRA-402</t>
  </si>
  <si>
    <t>FRA-403</t>
  </si>
  <si>
    <t>FRA-404</t>
  </si>
  <si>
    <t>FRA-405</t>
  </si>
  <si>
    <t>FRA-406</t>
  </si>
  <si>
    <t>FRA-407</t>
  </si>
  <si>
    <t>FRA-408</t>
  </si>
  <si>
    <t>FRA-409</t>
  </si>
  <si>
    <t>FRA-410</t>
  </si>
  <si>
    <t>FRA-411</t>
  </si>
  <si>
    <t>FRA-412</t>
  </si>
  <si>
    <t>FRA-413</t>
  </si>
  <si>
    <t>FRA-414</t>
  </si>
  <si>
    <t>FRA-415</t>
  </si>
  <si>
    <t>FRA-416</t>
  </si>
  <si>
    <t>FRA-417</t>
  </si>
  <si>
    <t>FRA-418</t>
  </si>
  <si>
    <t>FRA-419</t>
  </si>
  <si>
    <t>FRA-420</t>
  </si>
  <si>
    <t>FRA-421</t>
  </si>
  <si>
    <t>FRA-422</t>
  </si>
  <si>
    <t>FRA-423</t>
  </si>
  <si>
    <t>FRA-424</t>
  </si>
  <si>
    <t>FRA-425</t>
  </si>
  <si>
    <t>FRA-426</t>
  </si>
  <si>
    <t>FRA-427</t>
  </si>
  <si>
    <t>FRA-428</t>
  </si>
  <si>
    <t>FRA-429</t>
  </si>
  <si>
    <t>FRA-430</t>
  </si>
  <si>
    <t>FRA-431</t>
  </si>
  <si>
    <t>FRA-432</t>
  </si>
  <si>
    <t>FRA-433</t>
  </si>
  <si>
    <t>FRA-434</t>
  </si>
  <si>
    <t>FRA-435</t>
  </si>
  <si>
    <t>FRA-436</t>
  </si>
  <si>
    <t>FRA-437</t>
  </si>
  <si>
    <t>FRA-438</t>
  </si>
  <si>
    <t>FRA-439</t>
  </si>
  <si>
    <t>FRA-440</t>
  </si>
  <si>
    <t>FRA-441</t>
  </si>
  <si>
    <t>FRA-442</t>
  </si>
  <si>
    <t>FRA-443</t>
  </si>
  <si>
    <t>FRA-444</t>
  </si>
  <si>
    <t>FRA-445</t>
  </si>
  <si>
    <t>FRA-446</t>
  </si>
  <si>
    <t>FRA-447</t>
  </si>
  <si>
    <t>FRA-448</t>
  </si>
  <si>
    <t>FRA-449</t>
  </si>
  <si>
    <t>FRA-450</t>
  </si>
  <si>
    <t>FRA-451</t>
  </si>
  <si>
    <t>FRA-452</t>
  </si>
  <si>
    <t>FRA-453</t>
  </si>
  <si>
    <t>FRA-454</t>
  </si>
  <si>
    <t>FRA-455</t>
  </si>
  <si>
    <t>FRA-456</t>
  </si>
  <si>
    <t>FRA-457</t>
  </si>
  <si>
    <t>FRA-458</t>
  </si>
  <si>
    <t>FRA-459</t>
  </si>
  <si>
    <t>FRA-460</t>
  </si>
  <si>
    <t>FRA-461</t>
  </si>
  <si>
    <t>FRA-462</t>
  </si>
  <si>
    <t>FRA-463</t>
  </si>
  <si>
    <t>FRA-464</t>
  </si>
  <si>
    <t>FRA-465</t>
  </si>
  <si>
    <t>FRA-466</t>
  </si>
  <si>
    <t>FRA-467</t>
  </si>
  <si>
    <t>FRA-468</t>
  </si>
  <si>
    <t>FRA-469</t>
  </si>
  <si>
    <t>FRA-470</t>
  </si>
  <si>
    <t>FRA-471</t>
  </si>
  <si>
    <t>FRA-472</t>
  </si>
  <si>
    <t>FRA-473</t>
  </si>
  <si>
    <t>FRA-474</t>
  </si>
  <si>
    <t>FRA-475</t>
  </si>
  <si>
    <t>FRA-476</t>
  </si>
  <si>
    <t>FRA-477</t>
  </si>
  <si>
    <t>FRA-478</t>
  </si>
  <si>
    <t>FRA-479</t>
  </si>
  <si>
    <t>FRA-480</t>
  </si>
  <si>
    <t>FRA-481</t>
  </si>
  <si>
    <t>FRA-482</t>
  </si>
  <si>
    <t>FRA-483</t>
  </si>
  <si>
    <t>FRA-484</t>
  </si>
  <si>
    <t>FRA-485</t>
  </si>
  <si>
    <t>FRA-486</t>
  </si>
  <si>
    <t>FRA-487</t>
  </si>
  <si>
    <t>FRA-488</t>
  </si>
  <si>
    <t>FRA-489</t>
  </si>
  <si>
    <t>FRA-490</t>
  </si>
  <si>
    <t>FRA-491</t>
  </si>
  <si>
    <t>FRA-492</t>
  </si>
  <si>
    <t>FRA-493</t>
  </si>
  <si>
    <t>FRA-494</t>
  </si>
  <si>
    <t>FRA-495</t>
  </si>
  <si>
    <t>FRA-496</t>
  </si>
  <si>
    <t>FRA-497</t>
  </si>
  <si>
    <t>FRA-498</t>
  </si>
  <si>
    <t>FRA-499</t>
  </si>
  <si>
    <t>FRA-500</t>
  </si>
  <si>
    <t>FRA-501</t>
  </si>
  <si>
    <t>FRA-502</t>
  </si>
  <si>
    <t>FRA-503</t>
  </si>
  <si>
    <t>FRA-504</t>
  </si>
  <si>
    <t>FRA-505</t>
  </si>
  <si>
    <t>FRA-506</t>
  </si>
  <si>
    <t>FRA-507</t>
  </si>
  <si>
    <t>FRA-508</t>
  </si>
  <si>
    <t>FRA-509</t>
  </si>
  <si>
    <t>FRA-510</t>
  </si>
  <si>
    <t>FRA-511</t>
  </si>
  <si>
    <t>FRA-512</t>
  </si>
  <si>
    <t>FRA-513</t>
  </si>
  <si>
    <t>FRA-514</t>
  </si>
  <si>
    <t>FRA-515</t>
  </si>
  <si>
    <t>FRA-516</t>
  </si>
  <si>
    <t>FRA-517</t>
  </si>
  <si>
    <t>FRA-518</t>
  </si>
  <si>
    <t>FRA-519</t>
  </si>
  <si>
    <t>FRA-520</t>
  </si>
  <si>
    <t>FRA-521</t>
  </si>
  <si>
    <t>FRA-522</t>
  </si>
  <si>
    <t>FRA-523</t>
  </si>
  <si>
    <t>FRA-524</t>
  </si>
  <si>
    <t>FRA-525</t>
  </si>
  <si>
    <t>FRA-526</t>
  </si>
  <si>
    <t>FRA-527</t>
  </si>
  <si>
    <t>FRA-528</t>
  </si>
  <si>
    <t>FRA-529</t>
  </si>
  <si>
    <t>FRA-530</t>
  </si>
  <si>
    <t>FRA-531</t>
  </si>
  <si>
    <t>FRA-532</t>
  </si>
  <si>
    <t>FRA-533</t>
  </si>
  <si>
    <t>FRA-534</t>
  </si>
  <si>
    <t>FRA-535</t>
  </si>
  <si>
    <t>FRA-536</t>
  </si>
  <si>
    <t>FRA-537</t>
  </si>
  <si>
    <t>FRA-538</t>
  </si>
  <si>
    <t>FRA-539</t>
  </si>
  <si>
    <t>FRA-540</t>
  </si>
  <si>
    <t>FRA-541</t>
  </si>
  <si>
    <t>FRA-542</t>
  </si>
  <si>
    <t>FRA-543</t>
  </si>
  <si>
    <t>FRA-544</t>
  </si>
  <si>
    <t>FRA-545</t>
  </si>
  <si>
    <t>FRA-546</t>
  </si>
  <si>
    <t>FRA-547</t>
  </si>
  <si>
    <t>FRA-548</t>
  </si>
  <si>
    <t>FRA-549</t>
  </si>
  <si>
    <t>FRA-550</t>
  </si>
  <si>
    <t>FRA-551</t>
  </si>
  <si>
    <t>FRA-552</t>
  </si>
  <si>
    <t>FRA-553</t>
  </si>
  <si>
    <t>FRA-554</t>
  </si>
  <si>
    <t>FRA-555</t>
  </si>
  <si>
    <t>FRA-556</t>
  </si>
  <si>
    <t>FRA-557</t>
  </si>
  <si>
    <t>FRA-558</t>
  </si>
  <si>
    <t>FRA-559</t>
  </si>
  <si>
    <t>FRA-560</t>
  </si>
  <si>
    <t>FRA-561</t>
  </si>
  <si>
    <t>FRA-562</t>
  </si>
  <si>
    <t>FRA-563</t>
  </si>
  <si>
    <t>FRA-564</t>
  </si>
  <si>
    <t>FRA-565</t>
  </si>
  <si>
    <t>FRA-566</t>
  </si>
  <si>
    <t>FRA-567</t>
  </si>
  <si>
    <t>FRA-568</t>
  </si>
  <si>
    <t>FRA-569</t>
  </si>
  <si>
    <t>FRA-570</t>
  </si>
  <si>
    <t>FRA-571</t>
  </si>
  <si>
    <t>FRA-572</t>
  </si>
  <si>
    <t>FRA-573</t>
  </si>
  <si>
    <t>FRA-574</t>
  </si>
  <si>
    <t>FRA-575</t>
  </si>
  <si>
    <t>FRA-576</t>
  </si>
  <si>
    <t>FRA-577</t>
  </si>
  <si>
    <t>FRA-578</t>
  </si>
  <si>
    <t>FRA-579</t>
  </si>
  <si>
    <t>FRA-580</t>
  </si>
  <si>
    <t>FRA-581</t>
  </si>
  <si>
    <t>FRA-582</t>
  </si>
  <si>
    <t>FRA-583</t>
  </si>
  <si>
    <t>FRA-584</t>
  </si>
  <si>
    <t>FRA-585</t>
  </si>
  <si>
    <t>FRA-586</t>
  </si>
  <si>
    <t>FRA-587</t>
  </si>
  <si>
    <t>FRA-588</t>
  </si>
  <si>
    <t>FRA-589</t>
  </si>
  <si>
    <t>FRA-590</t>
  </si>
  <si>
    <t>FRA-591</t>
  </si>
  <si>
    <t>FRA-592</t>
  </si>
  <si>
    <t>FRA-593</t>
  </si>
  <si>
    <t>FRA-594</t>
  </si>
  <si>
    <t>FRA-595</t>
  </si>
  <si>
    <t>FRA-596</t>
  </si>
  <si>
    <t>FRA-597</t>
  </si>
  <si>
    <t>FRA-598</t>
  </si>
  <si>
    <t>FRA-599</t>
  </si>
  <si>
    <t>FRA-600</t>
  </si>
  <si>
    <t>FRA-601</t>
  </si>
  <si>
    <t>FRA-602</t>
  </si>
  <si>
    <t>FRA-603</t>
  </si>
  <si>
    <t>FRA-604</t>
  </si>
  <si>
    <t>FRA-605</t>
  </si>
  <si>
    <t>FRA-606</t>
  </si>
  <si>
    <t>FRA-607</t>
  </si>
  <si>
    <t>FRA-608</t>
  </si>
  <si>
    <t>FRA-609</t>
  </si>
  <si>
    <t>FRA-610</t>
  </si>
  <si>
    <t>FRA-611</t>
  </si>
  <si>
    <t>FRA-612</t>
  </si>
  <si>
    <t>FRA-613</t>
  </si>
  <si>
    <t>FRA-614</t>
  </si>
  <si>
    <t>FRA-615</t>
  </si>
  <si>
    <t>FRA-616</t>
  </si>
  <si>
    <t>FRA-617</t>
  </si>
  <si>
    <t>FRA-618</t>
  </si>
  <si>
    <t>FRA-619</t>
  </si>
  <si>
    <t>FRA-620</t>
  </si>
  <si>
    <t>FRA-621</t>
  </si>
  <si>
    <t>FRA-622</t>
  </si>
  <si>
    <t>FRA-623</t>
  </si>
  <si>
    <t>FRA-624</t>
  </si>
  <si>
    <t>FRA-625</t>
  </si>
  <si>
    <t>FRA-626</t>
  </si>
  <si>
    <t>FRA-627</t>
  </si>
  <si>
    <t>FRA-628</t>
  </si>
  <si>
    <t>FRA-629</t>
  </si>
  <si>
    <t>FRA-630</t>
  </si>
  <si>
    <t>FRA-631</t>
  </si>
  <si>
    <t>FRA-632</t>
  </si>
  <si>
    <t>FRA-633</t>
  </si>
  <si>
    <t>FRA-634</t>
  </si>
  <si>
    <t>FRA-635</t>
  </si>
  <si>
    <t>FRA-636</t>
  </si>
  <si>
    <t>FRA-637</t>
  </si>
  <si>
    <t>FRA-638</t>
  </si>
  <si>
    <t>FRA-639</t>
  </si>
  <si>
    <t>FRA-640</t>
  </si>
  <si>
    <t>FRA-641</t>
  </si>
  <si>
    <t>FRA-642</t>
  </si>
  <si>
    <t>FRA-643</t>
  </si>
  <si>
    <t>FRA-644</t>
  </si>
  <si>
    <t>FRA-645</t>
  </si>
  <si>
    <t>FRA-646</t>
  </si>
  <si>
    <t>FRA-647</t>
  </si>
  <si>
    <t>FRA-648</t>
  </si>
  <si>
    <t>FRA-649</t>
  </si>
  <si>
    <t>FRA-650</t>
  </si>
  <si>
    <t>FRA-651</t>
  </si>
  <si>
    <t>FRA-652</t>
  </si>
  <si>
    <t>FRA-653</t>
  </si>
  <si>
    <t>FRA-654</t>
  </si>
  <si>
    <t>FRA-655</t>
  </si>
  <si>
    <t>FRA-656</t>
  </si>
  <si>
    <t>FRA-657</t>
  </si>
  <si>
    <t>FRA-658</t>
  </si>
  <si>
    <t>FRA-659</t>
  </si>
  <si>
    <t>FRA-660</t>
  </si>
  <si>
    <t>FRA-661</t>
  </si>
  <si>
    <t>FRA-662</t>
  </si>
  <si>
    <t>FRA-663</t>
  </si>
  <si>
    <t>FRA-664</t>
  </si>
  <si>
    <t>FRA-665</t>
  </si>
  <si>
    <t>FRA-666</t>
  </si>
  <si>
    <t>FRA-667</t>
  </si>
  <si>
    <t>FRA-668</t>
  </si>
  <si>
    <t>FRA-669</t>
  </si>
  <si>
    <t>FRA-670</t>
  </si>
  <si>
    <t>FRA-671</t>
  </si>
  <si>
    <t>FRA-672</t>
  </si>
  <si>
    <t>FRA-673</t>
  </si>
  <si>
    <t>FRA-674</t>
  </si>
  <si>
    <t>FRA-675</t>
  </si>
  <si>
    <t>FRA-676</t>
  </si>
  <si>
    <t>FRA-677</t>
  </si>
  <si>
    <t>FRA-678</t>
  </si>
  <si>
    <t>FRA-679</t>
  </si>
  <si>
    <t>FRA-680</t>
  </si>
  <si>
    <t>FRA-681</t>
  </si>
  <si>
    <t>FRA-682</t>
  </si>
  <si>
    <t>FRA-683</t>
  </si>
  <si>
    <t>FRA-684</t>
  </si>
  <si>
    <t>FRA-685</t>
  </si>
  <si>
    <t>FRA-686</t>
  </si>
  <si>
    <t>FRA-687</t>
  </si>
  <si>
    <t>FRA-688</t>
  </si>
  <si>
    <t>FRA-689</t>
  </si>
  <si>
    <t>FRA-690</t>
  </si>
  <si>
    <t>FRA-691</t>
  </si>
  <si>
    <t>FRA-692</t>
  </si>
  <si>
    <t>FRA-693</t>
  </si>
  <si>
    <t>FRA-694</t>
  </si>
  <si>
    <t>FRA-695</t>
  </si>
  <si>
    <t>FRA-696</t>
  </si>
  <si>
    <t>FRA-697</t>
  </si>
  <si>
    <t>FRA-698</t>
  </si>
  <si>
    <t>FRA-699</t>
  </si>
  <si>
    <t>FRA-700</t>
  </si>
  <si>
    <t>FRA-701</t>
  </si>
  <si>
    <t>FRA-702</t>
  </si>
  <si>
    <t>FRA-703</t>
  </si>
  <si>
    <t>FRA-704</t>
  </si>
  <si>
    <t>FRA-705</t>
  </si>
  <si>
    <t>FRA-706</t>
  </si>
  <si>
    <t>FRA-707</t>
  </si>
  <si>
    <t>FRA-708</t>
  </si>
  <si>
    <t>FRA-709</t>
  </si>
  <si>
    <t>FRA-710</t>
  </si>
  <si>
    <t>FRA-711</t>
  </si>
  <si>
    <t>FRA-712</t>
  </si>
  <si>
    <t>FRA-713</t>
  </si>
  <si>
    <t>FRA-714</t>
  </si>
  <si>
    <t>FRA-715</t>
  </si>
  <si>
    <t>FRA-716</t>
  </si>
  <si>
    <t>FRA-717</t>
  </si>
  <si>
    <t>FRA-718</t>
  </si>
  <si>
    <t>FRA-719</t>
  </si>
  <si>
    <t>FRA-720</t>
  </si>
  <si>
    <t>FRA-721</t>
  </si>
  <si>
    <t>FRA-722</t>
  </si>
  <si>
    <t>FRA-723</t>
  </si>
  <si>
    <t>FRA-724</t>
  </si>
  <si>
    <t>FRA-725</t>
  </si>
  <si>
    <t>FRA-726</t>
  </si>
  <si>
    <t>FRA-727</t>
  </si>
  <si>
    <t>FRA-728</t>
  </si>
  <si>
    <t>FRA-729</t>
  </si>
  <si>
    <t>FRA-730</t>
  </si>
  <si>
    <t>FRA-731</t>
  </si>
  <si>
    <t>FRA-732</t>
  </si>
  <si>
    <t>FRA-733</t>
  </si>
  <si>
    <t>FRA-734</t>
  </si>
  <si>
    <t>FRA-735</t>
  </si>
  <si>
    <t>FRA-736</t>
  </si>
  <si>
    <t>FRA-737</t>
  </si>
  <si>
    <t>FRA-738</t>
  </si>
  <si>
    <t>FRA-739</t>
  </si>
  <si>
    <t>FRA-740</t>
  </si>
  <si>
    <t>FRA-741</t>
  </si>
  <si>
    <t>FRA-742</t>
  </si>
  <si>
    <t>FRA-743</t>
  </si>
  <si>
    <t>FRA-744</t>
  </si>
  <si>
    <t>FRA-745</t>
  </si>
  <si>
    <t>FRA-746</t>
  </si>
  <si>
    <t>FRA-747</t>
  </si>
  <si>
    <t>FRA-748</t>
  </si>
  <si>
    <t>FRA-749</t>
  </si>
  <si>
    <t>FRA-750</t>
  </si>
  <si>
    <t>FRA-751</t>
  </si>
  <si>
    <t>FRA-752</t>
  </si>
  <si>
    <t>FRA-753</t>
  </si>
  <si>
    <t>FRA-754</t>
  </si>
  <si>
    <t>FRA-755</t>
  </si>
  <si>
    <t>FRA-756</t>
  </si>
  <si>
    <t>FRA-757</t>
  </si>
  <si>
    <t>FRA-758</t>
  </si>
  <si>
    <t>FRA-759</t>
  </si>
  <si>
    <t>FRA-760</t>
  </si>
  <si>
    <t>FRA-761</t>
  </si>
  <si>
    <t>FRA-762</t>
  </si>
  <si>
    <t>FRA-763</t>
  </si>
  <si>
    <t>FRA-764</t>
  </si>
  <si>
    <t>FRA-765</t>
  </si>
  <si>
    <t>FRA-766</t>
  </si>
  <si>
    <t>FRA-767</t>
  </si>
  <si>
    <t>FRA-768</t>
  </si>
  <si>
    <t>FRA-769</t>
  </si>
  <si>
    <t>FRA-770</t>
  </si>
  <si>
    <t>FRA-771</t>
  </si>
  <si>
    <t>FRA-772</t>
  </si>
  <si>
    <t>FRA-773</t>
  </si>
  <si>
    <t>FRA-774</t>
  </si>
  <si>
    <t>FRA-775</t>
  </si>
  <si>
    <t>FRA-776</t>
  </si>
  <si>
    <t>FRA-777</t>
  </si>
  <si>
    <t>FRA-778</t>
  </si>
  <si>
    <t>FRA-779</t>
  </si>
  <si>
    <t>FRA-780</t>
  </si>
  <si>
    <t>FRA-781</t>
  </si>
  <si>
    <t>FRA-782</t>
  </si>
  <si>
    <t>FRA-783</t>
  </si>
  <si>
    <t>FRA-784</t>
  </si>
  <si>
    <t>FRA-785</t>
  </si>
  <si>
    <t>FRA-786</t>
  </si>
  <si>
    <t>FRA-787</t>
  </si>
  <si>
    <t>FRA-788</t>
  </si>
  <si>
    <t>FRA-789</t>
  </si>
  <si>
    <t>FRA-790</t>
  </si>
  <si>
    <t>FRA-791</t>
  </si>
  <si>
    <t>FRA-792</t>
  </si>
  <si>
    <t>FRA-793</t>
  </si>
  <si>
    <t>FRA-794</t>
  </si>
  <si>
    <t>FRA-795</t>
  </si>
  <si>
    <t>FRA-796</t>
  </si>
  <si>
    <t>FRA-797</t>
  </si>
  <si>
    <t>FRA-798</t>
  </si>
  <si>
    <t>FRA-799</t>
  </si>
  <si>
    <t>FRA-800</t>
  </si>
  <si>
    <t>FRA-801</t>
  </si>
  <si>
    <t>FRA-802</t>
  </si>
  <si>
    <t>FRA-803</t>
  </si>
  <si>
    <t>FRA-804</t>
  </si>
  <si>
    <t>FRA-805</t>
  </si>
  <si>
    <t>FRA-806</t>
  </si>
  <si>
    <t>FRA-807</t>
  </si>
  <si>
    <t>FRA-808</t>
  </si>
  <si>
    <t>FRA-809</t>
  </si>
  <si>
    <t>FRA-810</t>
  </si>
  <si>
    <t>FRA-811</t>
  </si>
  <si>
    <t>FRA-812</t>
  </si>
  <si>
    <t>FRA-813</t>
  </si>
  <si>
    <t>FRA-814</t>
  </si>
  <si>
    <t>FRA-815</t>
  </si>
  <si>
    <t>FRA-816</t>
  </si>
  <si>
    <t>FRA-817</t>
  </si>
  <si>
    <t>FRA-818</t>
  </si>
  <si>
    <t>FRA-819</t>
  </si>
  <si>
    <t>FRA-820</t>
  </si>
  <si>
    <t>FRA-821</t>
  </si>
  <si>
    <t>FRA-822</t>
  </si>
  <si>
    <t>FRA-823</t>
  </si>
  <si>
    <t>FRA-824</t>
  </si>
  <si>
    <t>FRA-825</t>
  </si>
  <si>
    <t>FRA-826</t>
  </si>
  <si>
    <t>FRA-827</t>
  </si>
  <si>
    <t>FRA-828</t>
  </si>
  <si>
    <t>FRA-829</t>
  </si>
  <si>
    <t>FRA-830</t>
  </si>
  <si>
    <t>FRA-831</t>
  </si>
  <si>
    <t>FRA-832</t>
  </si>
  <si>
    <t>FRA-833</t>
  </si>
  <si>
    <t>FRA-834</t>
  </si>
  <si>
    <t>FRA-835</t>
  </si>
  <si>
    <t>FRA-836</t>
  </si>
  <si>
    <t>FRA-837</t>
  </si>
  <si>
    <t>FRA-838</t>
  </si>
  <si>
    <t>FRA-839</t>
  </si>
  <si>
    <t>FRA-840</t>
  </si>
  <si>
    <t>FRA-841</t>
  </si>
  <si>
    <t>FRA-842</t>
  </si>
  <si>
    <t>FRA-844</t>
  </si>
  <si>
    <t>FRA-845</t>
  </si>
  <si>
    <t>FRA-846</t>
  </si>
  <si>
    <t>FRA-847</t>
  </si>
  <si>
    <t>FRA-848</t>
  </si>
  <si>
    <t>FRA-849</t>
  </si>
  <si>
    <t>FRA-850</t>
  </si>
  <si>
    <t>FRA-851</t>
  </si>
  <si>
    <t>FRA-852</t>
  </si>
  <si>
    <t>FRA-853</t>
  </si>
  <si>
    <t>FRA-854</t>
  </si>
  <si>
    <t>FRA-855</t>
  </si>
  <si>
    <t>FRA-856</t>
  </si>
  <si>
    <t>FRA-857</t>
  </si>
  <si>
    <t>FRA-858</t>
  </si>
  <si>
    <t>FRA-859</t>
  </si>
  <si>
    <t>FRA-860</t>
  </si>
  <si>
    <t>FRA-861</t>
  </si>
  <si>
    <t>FRA-862</t>
  </si>
  <si>
    <t>FRA-863</t>
  </si>
  <si>
    <t>FRA-864</t>
  </si>
  <si>
    <t>FRA-865</t>
  </si>
  <si>
    <t>FRA-866</t>
  </si>
  <si>
    <t>FRA-867</t>
  </si>
  <si>
    <t>FRA-868</t>
  </si>
  <si>
    <t>FRA-869</t>
  </si>
  <si>
    <t>FRA-870</t>
  </si>
  <si>
    <t>FRA-871</t>
  </si>
  <si>
    <t>FRA-872</t>
  </si>
  <si>
    <t>FRA-873</t>
  </si>
  <si>
    <t>FRA-874</t>
  </si>
  <si>
    <t>FRA-875</t>
  </si>
  <si>
    <t>FRA-876</t>
  </si>
  <si>
    <t>FRA-877</t>
  </si>
  <si>
    <t>FRA-878</t>
  </si>
  <si>
    <t>FRA-879</t>
  </si>
  <si>
    <t>FRA-880</t>
  </si>
  <si>
    <t>FRA-881</t>
  </si>
  <si>
    <t>FRA-882</t>
  </si>
  <si>
    <t>FRA-883</t>
  </si>
  <si>
    <t>FRA-884</t>
  </si>
  <si>
    <t>FRA-885</t>
  </si>
  <si>
    <t>FRA-886</t>
  </si>
  <si>
    <t>FRA-887</t>
  </si>
  <si>
    <t>FRA-888</t>
  </si>
  <si>
    <t>FRA-889</t>
  </si>
  <si>
    <t>FRA-890</t>
  </si>
  <si>
    <t>FRA-891</t>
  </si>
  <si>
    <t>FRA-892</t>
  </si>
  <si>
    <t>FRA-893</t>
  </si>
  <si>
    <t>FRA-894</t>
  </si>
  <si>
    <t>FRA-895</t>
  </si>
  <si>
    <t>FRA-896</t>
  </si>
  <si>
    <t>FRA-897</t>
  </si>
  <si>
    <t>FRA-898</t>
  </si>
  <si>
    <t>FRA-899</t>
  </si>
  <si>
    <t>FRA-900</t>
  </si>
  <si>
    <t>FRA-901</t>
  </si>
  <si>
    <t>FRA-902</t>
  </si>
  <si>
    <t>FRA-903</t>
  </si>
  <si>
    <t>FRA-904</t>
  </si>
  <si>
    <t>FRA-905</t>
  </si>
  <si>
    <t>FRA-906</t>
  </si>
  <si>
    <t>FRA-907</t>
  </si>
  <si>
    <t>FRA-908</t>
  </si>
  <si>
    <t>FRA-909</t>
  </si>
  <si>
    <t>FRA-910</t>
  </si>
  <si>
    <t>FRA-911</t>
  </si>
  <si>
    <t>FRA-912</t>
  </si>
  <si>
    <t>FRA-913</t>
  </si>
  <si>
    <t>FRA-914</t>
  </si>
  <si>
    <t>FRA-915</t>
  </si>
  <si>
    <t>FRA-916</t>
  </si>
  <si>
    <t>FRA-917</t>
  </si>
  <si>
    <t>FRA-918</t>
  </si>
  <si>
    <t>FRA-919</t>
  </si>
  <si>
    <t>FRA-920</t>
  </si>
  <si>
    <t>FRA-921</t>
  </si>
  <si>
    <t>FRA-922</t>
  </si>
  <si>
    <t>FRA-923</t>
  </si>
  <si>
    <t>FRA-924</t>
  </si>
  <si>
    <t>FRA-925</t>
  </si>
  <si>
    <t>FRA-926</t>
  </si>
  <si>
    <t>FRA-927</t>
  </si>
  <si>
    <t>FRA-928</t>
  </si>
  <si>
    <t>FRA-929</t>
  </si>
  <si>
    <t>FRA-930</t>
  </si>
  <si>
    <t>FRA-931</t>
  </si>
  <si>
    <t>FRA-932</t>
  </si>
  <si>
    <t>FRA-933</t>
  </si>
  <si>
    <t>FRA-934</t>
  </si>
  <si>
    <t>FRA-935</t>
  </si>
  <si>
    <t>FRA-936</t>
  </si>
  <si>
    <t>FRA-937</t>
  </si>
  <si>
    <t>FRA-938</t>
  </si>
  <si>
    <t>FRA-939</t>
  </si>
  <si>
    <t>FRA-940</t>
  </si>
  <si>
    <t>FRA-941</t>
  </si>
  <si>
    <t>FRA-942</t>
  </si>
  <si>
    <t>FRA-943</t>
  </si>
  <si>
    <t>FRA-944</t>
  </si>
  <si>
    <t>FRA-945</t>
  </si>
  <si>
    <t>FRA-946</t>
  </si>
  <si>
    <t>FRA-947</t>
  </si>
  <si>
    <t>FRA-948</t>
  </si>
  <si>
    <t>FRA-949</t>
  </si>
  <si>
    <t>FRA-950</t>
  </si>
  <si>
    <t>FRA-951</t>
  </si>
  <si>
    <t>FRA-952</t>
  </si>
  <si>
    <t>FRA-953</t>
  </si>
  <si>
    <t>FRA-954</t>
  </si>
  <si>
    <t>FRA-955</t>
  </si>
  <si>
    <t>FRA-956</t>
  </si>
  <si>
    <t>FRA-957</t>
  </si>
  <si>
    <t>FRA-958</t>
  </si>
  <si>
    <t>FRA-959</t>
  </si>
  <si>
    <t>FRA-960</t>
  </si>
  <si>
    <t>FRA-961</t>
  </si>
  <si>
    <t>FRA-962</t>
  </si>
  <si>
    <t>FRA-963</t>
  </si>
  <si>
    <t>FRA-964</t>
  </si>
  <si>
    <t>FRA-965</t>
  </si>
  <si>
    <t>FRA-966</t>
  </si>
  <si>
    <t>FRA-967</t>
  </si>
  <si>
    <t>FRA-968</t>
  </si>
  <si>
    <t>FRA-969</t>
  </si>
  <si>
    <t>FRA-970</t>
  </si>
  <si>
    <t>FRA-971</t>
  </si>
  <si>
    <t>FRA-972</t>
  </si>
  <si>
    <t>FRA-973</t>
  </si>
  <si>
    <t>FRA-974</t>
  </si>
  <si>
    <t>FRA-975</t>
  </si>
  <si>
    <t>FRA-976</t>
  </si>
  <si>
    <t>FRA-977</t>
  </si>
  <si>
    <t>FRA-978</t>
  </si>
  <si>
    <t>FRA-979</t>
  </si>
  <si>
    <t>FRA-980</t>
  </si>
  <si>
    <t>FRA-981</t>
  </si>
  <si>
    <t>FRA-982</t>
  </si>
  <si>
    <t>FRA-983</t>
  </si>
  <si>
    <t>FRA-984</t>
  </si>
  <si>
    <t>FRA-985</t>
  </si>
  <si>
    <t>FRA-986</t>
  </si>
  <si>
    <t>FRA-987</t>
  </si>
  <si>
    <t>FRA-988</t>
  </si>
  <si>
    <t>FRA-989</t>
  </si>
  <si>
    <t>FRA-990</t>
  </si>
  <si>
    <t>FRA-991</t>
  </si>
  <si>
    <t>FRA-992</t>
  </si>
  <si>
    <t>FRA-993</t>
  </si>
  <si>
    <t>FRA-994</t>
  </si>
  <si>
    <t>FRA-995</t>
  </si>
  <si>
    <t>FRA-996</t>
  </si>
  <si>
    <t>FRA-997</t>
  </si>
  <si>
    <t>FRA-998</t>
  </si>
  <si>
    <t>FRA-999</t>
  </si>
  <si>
    <t>FRA-1000</t>
  </si>
  <si>
    <t>FRA-1001</t>
  </si>
  <si>
    <t>FRA-1002</t>
  </si>
  <si>
    <t>FRA-1003</t>
  </si>
  <si>
    <t>FRA-1004</t>
  </si>
  <si>
    <t>FRA-1005</t>
  </si>
  <si>
    <t>FRA-1006</t>
  </si>
  <si>
    <t>FRA-1007</t>
  </si>
  <si>
    <t>FRA-1008</t>
  </si>
  <si>
    <t>FRA-1009</t>
  </si>
  <si>
    <t>FRA-1010</t>
  </si>
  <si>
    <t>FRA-1011</t>
  </si>
  <si>
    <t>FRA-1012</t>
  </si>
  <si>
    <t>FRA-1013</t>
  </si>
  <si>
    <t>FRA-1014</t>
  </si>
  <si>
    <t>FRA-1015</t>
  </si>
  <si>
    <t>FRA-1016</t>
  </si>
  <si>
    <t>FRA-1017</t>
  </si>
  <si>
    <t>FRA-1018</t>
  </si>
  <si>
    <t>FRA-1019</t>
  </si>
  <si>
    <t>FRA-1020</t>
  </si>
  <si>
    <t>FRA-1021</t>
  </si>
  <si>
    <t>FRA-1022</t>
  </si>
  <si>
    <t>FRA-1023</t>
  </si>
  <si>
    <t>FRA-1024</t>
  </si>
  <si>
    <t>FRA-1025</t>
  </si>
  <si>
    <t>FRA-1026</t>
  </si>
  <si>
    <t>FRA-1027</t>
  </si>
  <si>
    <t>FRA-1028</t>
  </si>
  <si>
    <t>FRA-1029</t>
  </si>
  <si>
    <t>FRA-1030</t>
  </si>
  <si>
    <t>FRA-1031</t>
  </si>
  <si>
    <t>FRA-1032</t>
  </si>
  <si>
    <t>FRA-1033</t>
  </si>
  <si>
    <t>FRA-1034</t>
  </si>
  <si>
    <t>FRA-1035</t>
  </si>
  <si>
    <t>FRA-1036</t>
  </si>
  <si>
    <t>FRA-1037</t>
  </si>
  <si>
    <t>FRA-1038</t>
  </si>
  <si>
    <t>FRA-1039</t>
  </si>
  <si>
    <t>FRA-1040</t>
  </si>
  <si>
    <t>FRA-1041</t>
  </si>
  <si>
    <t>FRA-1042</t>
  </si>
  <si>
    <t>FRA-1043</t>
  </si>
  <si>
    <t>FRA-1044</t>
  </si>
  <si>
    <t>FRA-1045</t>
  </si>
  <si>
    <t>FRA-1046</t>
  </si>
  <si>
    <t>FRA-1047</t>
  </si>
  <si>
    <t>FRA-1048</t>
  </si>
  <si>
    <t>FRA-1049</t>
  </si>
  <si>
    <t>FRA-1050</t>
  </si>
  <si>
    <t>FRA-1051</t>
  </si>
  <si>
    <t>FRA-1052</t>
  </si>
  <si>
    <t>FRA-1053</t>
  </si>
  <si>
    <t>FRA-1054</t>
  </si>
  <si>
    <t>FRA-1055</t>
  </si>
  <si>
    <t>FRA-1056</t>
  </si>
  <si>
    <t>FRA-1057</t>
  </si>
  <si>
    <t>FRA-1058</t>
  </si>
  <si>
    <t>FRA-1059</t>
  </si>
  <si>
    <t>FRA-1060</t>
  </si>
  <si>
    <t>FRA-1061</t>
  </si>
  <si>
    <t>FRA-1062</t>
  </si>
  <si>
    <t>FRA-1063</t>
  </si>
  <si>
    <t>FRA-1064</t>
  </si>
  <si>
    <t>FRA-1065</t>
  </si>
  <si>
    <t>FRA-1066</t>
  </si>
  <si>
    <t>FRA-1067</t>
  </si>
  <si>
    <t>FRA-1068</t>
  </si>
  <si>
    <t>FRA-1069</t>
  </si>
  <si>
    <t>FRA-1070</t>
  </si>
  <si>
    <t>FRA-1071</t>
  </si>
  <si>
    <t>FRA-1072</t>
  </si>
  <si>
    <t>FRA-1073</t>
  </si>
  <si>
    <t>FRA-1074</t>
  </si>
  <si>
    <t>FRA-1075</t>
  </si>
  <si>
    <t>FRA-1076</t>
  </si>
  <si>
    <t>FRA-1077</t>
  </si>
  <si>
    <t>FRA-1078</t>
  </si>
  <si>
    <t>FRA-1079</t>
  </si>
  <si>
    <t>FRA-1080</t>
  </si>
  <si>
    <t>FRA-1081</t>
  </si>
  <si>
    <t>FRA-1082</t>
  </si>
  <si>
    <t>FRA-1083</t>
  </si>
  <si>
    <t>FRA-1084</t>
  </si>
  <si>
    <t>FRA-1085</t>
  </si>
  <si>
    <t>FRA-1086</t>
  </si>
  <si>
    <t>FRA-1087</t>
  </si>
  <si>
    <t>FRA-1088</t>
  </si>
  <si>
    <t>FRA-1089</t>
  </si>
  <si>
    <t>FRA-1090</t>
  </si>
  <si>
    <t>FRA-1091</t>
  </si>
  <si>
    <t>FRA-1092</t>
  </si>
  <si>
    <t>FRA-1093</t>
  </si>
  <si>
    <t>FRA-1094</t>
  </si>
  <si>
    <t>FRA-1095</t>
  </si>
  <si>
    <t>FRA-1096</t>
  </si>
  <si>
    <t>FRA-1097</t>
  </si>
  <si>
    <t>FRA-1098</t>
  </si>
  <si>
    <t>FRA-1099</t>
  </si>
  <si>
    <t>FRA-1100</t>
  </si>
  <si>
    <t>FRA-1101</t>
  </si>
  <si>
    <t>FRA-1102</t>
  </si>
  <si>
    <t>FRA-1103</t>
  </si>
  <si>
    <t>FRA-1104</t>
  </si>
  <si>
    <t>FRA-1105</t>
  </si>
  <si>
    <t>FRA-1106</t>
  </si>
  <si>
    <t>FRA-1107</t>
  </si>
  <si>
    <t>FRA-1108</t>
  </si>
  <si>
    <t>FRA-1109</t>
  </si>
  <si>
    <t>FRA-1110</t>
  </si>
  <si>
    <t>FRA-1111</t>
  </si>
  <si>
    <t>FRA-1112</t>
  </si>
  <si>
    <t>FRA-1113</t>
  </si>
  <si>
    <t>FRA-1114</t>
  </si>
  <si>
    <t>FRA-1115</t>
  </si>
  <si>
    <t>FRA-1116</t>
  </si>
  <si>
    <t>FRA-1117</t>
  </si>
  <si>
    <t>FRA-1118</t>
  </si>
  <si>
    <t>FRA-1119</t>
  </si>
  <si>
    <t>FRA-1120</t>
  </si>
  <si>
    <t>FRA-1121</t>
  </si>
  <si>
    <t>FRA-1122</t>
  </si>
  <si>
    <t>FRA-1123</t>
  </si>
  <si>
    <t>FRA-1124</t>
  </si>
  <si>
    <t>FRA-1125</t>
  </si>
  <si>
    <t>FRA-1126</t>
  </si>
  <si>
    <t>FRA-1127</t>
  </si>
  <si>
    <t>FRA-1128</t>
  </si>
  <si>
    <t>FRA-1129</t>
  </si>
  <si>
    <t>FRA-1130</t>
  </si>
  <si>
    <t>FRA-1131</t>
  </si>
  <si>
    <t>FRA-1132</t>
  </si>
  <si>
    <t>FRA-1133</t>
  </si>
  <si>
    <t>FRA-1134</t>
  </si>
  <si>
    <t>FRA-1135</t>
  </si>
  <si>
    <t>FRA-1136</t>
  </si>
  <si>
    <t>FRA-1137</t>
  </si>
  <si>
    <t>FRA-1138</t>
  </si>
  <si>
    <t>FRA-1139</t>
  </si>
  <si>
    <t>FRA-1140</t>
  </si>
  <si>
    <t>FRA-1141</t>
  </si>
  <si>
    <t>FRA-1142</t>
  </si>
  <si>
    <t>FRA-1143</t>
  </si>
  <si>
    <t>FRA-1144</t>
  </si>
  <si>
    <t>FRA-1145</t>
  </si>
  <si>
    <t>FRA-1146</t>
  </si>
  <si>
    <t>FRA-1147</t>
  </si>
  <si>
    <t>FRA-1148</t>
  </si>
  <si>
    <t>FRA-1149</t>
  </si>
  <si>
    <t>FRA-1150</t>
  </si>
  <si>
    <t>FRA-1151</t>
  </si>
  <si>
    <t>FRA-1152</t>
  </si>
  <si>
    <t>FRA-1153</t>
  </si>
  <si>
    <t>FRA-1154</t>
  </si>
  <si>
    <t>FRA-1155</t>
  </si>
  <si>
    <t>FRA-1156</t>
  </si>
  <si>
    <t>FRA-1157</t>
  </si>
  <si>
    <t>FRA-1158</t>
  </si>
  <si>
    <t>FRA-1159</t>
  </si>
  <si>
    <t>FRA-1160</t>
  </si>
  <si>
    <t>FRA-1161</t>
  </si>
  <si>
    <t>FRA-1162</t>
  </si>
  <si>
    <t>FRA-1163</t>
  </si>
  <si>
    <t>FRA-1164</t>
  </si>
  <si>
    <t>FRA-1165</t>
  </si>
  <si>
    <t>FRA-1166</t>
  </si>
  <si>
    <t>FRA-1167</t>
  </si>
  <si>
    <t>FRA-1168</t>
  </si>
  <si>
    <t>FRA-1169</t>
  </si>
  <si>
    <t>FRA-1170</t>
  </si>
  <si>
    <t>FRA-1171</t>
  </si>
  <si>
    <t>FRA-1172</t>
  </si>
  <si>
    <t>FRA-1173</t>
  </si>
  <si>
    <t>FRA-1174</t>
  </si>
  <si>
    <t>FRA-1175</t>
  </si>
  <si>
    <t>FRA-1176</t>
  </si>
  <si>
    <t>FRA-1177</t>
  </si>
  <si>
    <t>FRA-1178</t>
  </si>
  <si>
    <t>FRA-1179</t>
  </si>
  <si>
    <t>FRA-1180</t>
  </si>
  <si>
    <t>FRA-1181</t>
  </si>
  <si>
    <t>FRA-1182</t>
  </si>
  <si>
    <t>FRA-1183</t>
  </si>
  <si>
    <t>FRA-1184</t>
  </si>
  <si>
    <t>FRA-1185</t>
  </si>
  <si>
    <t>FRA-1186</t>
  </si>
  <si>
    <t>FRA-1187</t>
  </si>
  <si>
    <t>FRA-1188</t>
  </si>
  <si>
    <t>FRA-1189</t>
  </si>
  <si>
    <t>FRA-1190</t>
  </si>
  <si>
    <t>FRA-1191</t>
  </si>
  <si>
    <t>FRA-1192</t>
  </si>
  <si>
    <t>FRA-1193</t>
  </si>
  <si>
    <t>FRA-1194</t>
  </si>
  <si>
    <t>FRA-1195</t>
  </si>
  <si>
    <t>FRA-1196</t>
  </si>
  <si>
    <t>FRA-1197</t>
  </si>
  <si>
    <t>FRA-1198</t>
  </si>
  <si>
    <t>FRA-1199</t>
  </si>
  <si>
    <t>FRA-1200</t>
  </si>
  <si>
    <t>FRA-1201</t>
  </si>
  <si>
    <t>FRA-1202</t>
  </si>
  <si>
    <t>FRA-1203</t>
  </si>
  <si>
    <t>FRA-1204</t>
  </si>
  <si>
    <t>FRA-1205</t>
  </si>
  <si>
    <t>FRA-1206</t>
  </si>
  <si>
    <t>FRA-1207</t>
  </si>
  <si>
    <t>FRA-1208</t>
  </si>
  <si>
    <t>FRA-1209</t>
  </si>
  <si>
    <t>FRA-1210</t>
  </si>
  <si>
    <t>FRA-1211</t>
  </si>
  <si>
    <t>FRA-1212</t>
  </si>
  <si>
    <t>FRA-1213</t>
  </si>
  <si>
    <t>FRA-1214</t>
  </si>
  <si>
    <t>FRA-1215</t>
  </si>
  <si>
    <t>FRA-1216</t>
  </si>
  <si>
    <t>FRA-1217</t>
  </si>
  <si>
    <t>FRA-1218</t>
  </si>
  <si>
    <t>FRA-1219</t>
  </si>
  <si>
    <t>FRA-1220</t>
  </si>
  <si>
    <t>FRA-1221</t>
  </si>
  <si>
    <t>FRA-1222</t>
  </si>
  <si>
    <t>FRA-1223</t>
  </si>
  <si>
    <t>FRA-1224</t>
  </si>
  <si>
    <t>FRA-1225</t>
  </si>
  <si>
    <t>FRA-1226</t>
  </si>
  <si>
    <t>FRA-1227</t>
  </si>
  <si>
    <t>FRA-1228</t>
  </si>
  <si>
    <t>FRA-1229</t>
  </si>
  <si>
    <t>FRA-1230</t>
  </si>
  <si>
    <t>FRA-1231</t>
  </si>
  <si>
    <t>FRA-1232</t>
  </si>
  <si>
    <t>FRA-1233</t>
  </si>
  <si>
    <t>FRA-1234</t>
  </si>
  <si>
    <t>FRA-1235</t>
  </si>
  <si>
    <t>FRA-1236</t>
  </si>
  <si>
    <t>FRA-1237</t>
  </si>
  <si>
    <t>FRA-1238</t>
  </si>
  <si>
    <t>FRA-1239</t>
  </si>
  <si>
    <t>FRA-1240</t>
  </si>
  <si>
    <t>FRA-1241</t>
  </si>
  <si>
    <t>FRA-1242</t>
  </si>
  <si>
    <t>FRA-1243</t>
  </si>
  <si>
    <t>FRA-1244</t>
  </si>
  <si>
    <t>FRA-1245</t>
  </si>
  <si>
    <t>FRA-1246</t>
  </si>
  <si>
    <t>FRA-1247</t>
  </si>
  <si>
    <t>FRA-1248</t>
  </si>
  <si>
    <t>FRA-1249</t>
  </si>
  <si>
    <t>FRA-1250</t>
  </si>
  <si>
    <t>FRA-1251</t>
  </si>
  <si>
    <t>FRA-1252</t>
  </si>
  <si>
    <t>FRA-1253</t>
  </si>
  <si>
    <t>FRA-1254</t>
  </si>
  <si>
    <t>FRA-1255</t>
  </si>
  <si>
    <t>FRA-1256</t>
  </si>
  <si>
    <t>FRA-1257</t>
  </si>
  <si>
    <t>FRA-1258</t>
  </si>
  <si>
    <t>FRA-1259</t>
  </si>
  <si>
    <t>FRA-1260</t>
  </si>
  <si>
    <t>FRA-1261</t>
  </si>
  <si>
    <t>FRA-1262</t>
  </si>
  <si>
    <t>FRA-1263</t>
  </si>
  <si>
    <t>FRA-1264</t>
  </si>
  <si>
    <t>FRA-1265</t>
  </si>
  <si>
    <t>FRA-1266</t>
  </si>
  <si>
    <t>FRA-1267</t>
  </si>
  <si>
    <t>FRA-1268</t>
  </si>
  <si>
    <t>FRA-1269</t>
  </si>
  <si>
    <t>FRA-1270</t>
  </si>
  <si>
    <t>FRA-1271</t>
  </si>
  <si>
    <t>FRA-1272</t>
  </si>
  <si>
    <t>FRA-1273</t>
  </si>
  <si>
    <t>FRA-1274</t>
  </si>
  <si>
    <t>FRA-1275</t>
  </si>
  <si>
    <t>FRA-1276</t>
  </si>
  <si>
    <t>FRA-1277</t>
  </si>
  <si>
    <t>FRA-1278</t>
  </si>
  <si>
    <t>FRA-1279</t>
  </si>
  <si>
    <t>FRA-1280</t>
  </si>
  <si>
    <t>FRA-1281</t>
  </si>
  <si>
    <t>FRA-1282</t>
  </si>
  <si>
    <t>FRA-1283</t>
  </si>
  <si>
    <t>FRA-1284</t>
  </si>
  <si>
    <t>FRA-1285</t>
  </si>
  <si>
    <t>FRA-1286</t>
  </si>
  <si>
    <t>FRA-1287</t>
  </si>
  <si>
    <t>FRA-1288</t>
  </si>
  <si>
    <t>FRA-1289</t>
  </si>
  <si>
    <t>FRA-1290</t>
  </si>
  <si>
    <t>FRA-1291</t>
  </si>
  <si>
    <t>FRA-1292</t>
  </si>
  <si>
    <t>FRA-1293</t>
  </si>
  <si>
    <t>FRA-1294</t>
  </si>
  <si>
    <t>FRA-1295</t>
  </si>
  <si>
    <t>FRA-1296</t>
  </si>
  <si>
    <t>FRA-1297</t>
  </si>
  <si>
    <t>FRA-1298</t>
  </si>
  <si>
    <t>FRA-1299</t>
  </si>
  <si>
    <t>FRA-1300</t>
  </si>
  <si>
    <t>FRA-1301</t>
  </si>
  <si>
    <t>FRA-1302</t>
  </si>
  <si>
    <t>FRA-1303</t>
  </si>
  <si>
    <t>FRA-1304</t>
  </si>
  <si>
    <t>FRA-1305</t>
  </si>
  <si>
    <t>FRA-1306</t>
  </si>
  <si>
    <t>FRA-1307</t>
  </si>
  <si>
    <t>FRA-1308</t>
  </si>
  <si>
    <t>FRA-1309</t>
  </si>
  <si>
    <t>FRA-1310</t>
  </si>
  <si>
    <t>FRA-1311</t>
  </si>
  <si>
    <t>FRA-1312</t>
  </si>
  <si>
    <t>FRA-1313</t>
  </si>
  <si>
    <t>FRA-1314</t>
  </si>
  <si>
    <t>FRA-1315</t>
  </si>
  <si>
    <t>FRA-1316</t>
  </si>
  <si>
    <t>FRA-1317</t>
  </si>
  <si>
    <t>FRA-1318</t>
  </si>
  <si>
    <t>FRA-1319</t>
  </si>
  <si>
    <t>FRA-1320</t>
  </si>
  <si>
    <t>FRA-1321</t>
  </si>
  <si>
    <t>FRA-1322</t>
  </si>
  <si>
    <t>FRA-1323</t>
  </si>
  <si>
    <t>FRA-1324</t>
  </si>
  <si>
    <t>FRA-1325</t>
  </si>
  <si>
    <t>FRA-1326</t>
  </si>
  <si>
    <t>FRA-1327</t>
  </si>
  <si>
    <t>FRA-1328</t>
  </si>
  <si>
    <t>FRA-1329</t>
  </si>
  <si>
    <t>FRA-1330</t>
  </si>
  <si>
    <t>FRA-1331</t>
  </si>
  <si>
    <t>FRA-1332</t>
  </si>
  <si>
    <t>FRA-1333</t>
  </si>
  <si>
    <t>FRA-1334</t>
  </si>
  <si>
    <t>FRA-1335</t>
  </si>
  <si>
    <t>FRA-1336</t>
  </si>
  <si>
    <t>FRA-1337</t>
  </si>
  <si>
    <t>FRA-1338</t>
  </si>
  <si>
    <t>FRA-1339</t>
  </si>
  <si>
    <t>FRA-1340</t>
  </si>
  <si>
    <t>FRA-1341</t>
  </si>
  <si>
    <t>FRA-1342</t>
  </si>
  <si>
    <t>FRA-1343</t>
  </si>
  <si>
    <t>FRA-1344</t>
  </si>
  <si>
    <t>FRA-1345</t>
  </si>
  <si>
    <t>FRA-1346</t>
  </si>
  <si>
    <t>FRA-1347</t>
  </si>
  <si>
    <t>FRA-1348</t>
  </si>
  <si>
    <t>FRA-1349</t>
  </si>
  <si>
    <t>FRA-1350</t>
  </si>
  <si>
    <t>FRA-1351</t>
  </si>
  <si>
    <t>FRA-1352</t>
  </si>
  <si>
    <t>FRA-1353</t>
  </si>
  <si>
    <t>FRA-1354</t>
  </si>
  <si>
    <t>FRA-1355</t>
  </si>
  <si>
    <t>FRA-1356</t>
  </si>
  <si>
    <t>FRA-1357</t>
  </si>
  <si>
    <t>FRA-1358</t>
  </si>
  <si>
    <t>FRA-1359</t>
  </si>
  <si>
    <t>FRA-1360</t>
  </si>
  <si>
    <t>FRA-1361</t>
  </si>
  <si>
    <t>FRA-1362</t>
  </si>
  <si>
    <t>FRA-1363</t>
  </si>
  <si>
    <t>FRA-1364</t>
  </si>
  <si>
    <t>FRA-1365</t>
  </si>
  <si>
    <t>FRA-1367</t>
  </si>
  <si>
    <t>FRA-1368</t>
  </si>
  <si>
    <t>FRA-1369</t>
  </si>
  <si>
    <t>FRA-1370</t>
  </si>
  <si>
    <t>FRA-1371</t>
  </si>
  <si>
    <t>FRA-1372</t>
  </si>
  <si>
    <t>FRA-1373</t>
  </si>
  <si>
    <t>FRA-1374</t>
  </si>
  <si>
    <t>FRA-1375</t>
  </si>
  <si>
    <t>FRA-1376</t>
  </si>
  <si>
    <t>FRA-1377</t>
  </si>
  <si>
    <t>FRA-1378</t>
  </si>
  <si>
    <t>FRA-1379</t>
  </si>
  <si>
    <t>FRA-1380</t>
  </si>
  <si>
    <t>FRA-1381</t>
  </si>
  <si>
    <t>FRA-1382</t>
  </si>
  <si>
    <t>FRA-1383</t>
  </si>
  <si>
    <t>FRA-1384</t>
  </si>
  <si>
    <t>FRA-1385</t>
  </si>
  <si>
    <t>FRA-1386</t>
  </si>
  <si>
    <t>FRA-1387</t>
  </si>
  <si>
    <t>FRA-1388</t>
  </si>
  <si>
    <t>FRA-1389</t>
  </si>
  <si>
    <t>FRA-1390</t>
  </si>
  <si>
    <t>FRA-1391</t>
  </si>
  <si>
    <t>FRA-1392</t>
  </si>
  <si>
    <t>FRA-1393</t>
  </si>
  <si>
    <t>FRA-1394</t>
  </si>
  <si>
    <t>FRA-1395</t>
  </si>
  <si>
    <t>FRA-1396</t>
  </si>
  <si>
    <t>FRA-1397</t>
  </si>
  <si>
    <t>FRA-1398</t>
  </si>
  <si>
    <t>FRA-1399</t>
  </si>
  <si>
    <t>FRA-1400</t>
  </si>
  <si>
    <t>FRA-1401</t>
  </si>
  <si>
    <t>FRA-1402</t>
  </si>
  <si>
    <t>FRA-1403</t>
  </si>
  <si>
    <t>FRA-1404</t>
  </si>
  <si>
    <t>FRA-1405</t>
  </si>
  <si>
    <t>FRA-1406</t>
  </si>
  <si>
    <t>FRA-1407</t>
  </si>
  <si>
    <t>FRA-1408</t>
  </si>
  <si>
    <t>FRA-1409</t>
  </si>
  <si>
    <t>FRA-1410</t>
  </si>
  <si>
    <t>FRA-1411</t>
  </si>
  <si>
    <t>FRA-1412</t>
  </si>
  <si>
    <t>FRA-1413</t>
  </si>
  <si>
    <t>FRA-1414</t>
  </si>
  <si>
    <t>FRA-1415</t>
  </si>
  <si>
    <t>FRA-1416</t>
  </si>
  <si>
    <t>FRA-1417</t>
  </si>
  <si>
    <t>FRA-1418</t>
  </si>
  <si>
    <t>FRA-1419</t>
  </si>
  <si>
    <t>FRA-1420</t>
  </si>
  <si>
    <t>FRA-1421</t>
  </si>
  <si>
    <t>FRA-1422</t>
  </si>
  <si>
    <t>FRA-1423</t>
  </si>
  <si>
    <t>FRA-1424</t>
  </si>
  <si>
    <t>FRA-1425</t>
  </si>
  <si>
    <t>FRA-1426</t>
  </si>
  <si>
    <t>FRA-1427</t>
  </si>
  <si>
    <t>FRA-1428</t>
  </si>
  <si>
    <t>FRA-1429</t>
  </si>
  <si>
    <t>FRA-1430</t>
  </si>
  <si>
    <t>FRA-1431</t>
  </si>
  <si>
    <t>FRA-1432</t>
  </si>
  <si>
    <t>FRA-1433</t>
  </si>
  <si>
    <t>FRA-1434</t>
  </si>
  <si>
    <t>FRA-1435</t>
  </si>
  <si>
    <t>FRA-1436</t>
  </si>
  <si>
    <t>FRA-1437</t>
  </si>
  <si>
    <t>FRA-1438</t>
  </si>
  <si>
    <t>FRA-1439</t>
  </si>
  <si>
    <t>FRA-1440</t>
  </si>
  <si>
    <t>FRA-1441</t>
  </si>
  <si>
    <t>FRA-1442</t>
  </si>
  <si>
    <t>FRA-1443</t>
  </si>
  <si>
    <t>FRA-1444</t>
  </si>
  <si>
    <t>FRA-1445</t>
  </si>
  <si>
    <t>FRA-1446</t>
  </si>
  <si>
    <t>FRA-1447</t>
  </si>
  <si>
    <t>FRA-1448</t>
  </si>
  <si>
    <t>FRA-1449</t>
  </si>
  <si>
    <t>FRA-1450</t>
  </si>
  <si>
    <t>FRA-1451</t>
  </si>
  <si>
    <t>FRA-1452</t>
  </si>
  <si>
    <t>FRA-1453</t>
  </si>
  <si>
    <t>FRA-1454</t>
  </si>
  <si>
    <t>FRA-1455</t>
  </si>
  <si>
    <t>FRA-1456</t>
  </si>
  <si>
    <t>FRA-1457</t>
  </si>
  <si>
    <t>FRA-1458</t>
  </si>
  <si>
    <t>FRA-1459</t>
  </si>
  <si>
    <t>FRA-1460</t>
  </si>
  <si>
    <t>FRA-1461</t>
  </si>
  <si>
    <t>FRA-1462</t>
  </si>
  <si>
    <t>FRA-1463</t>
  </si>
  <si>
    <t>FRA-1464</t>
  </si>
  <si>
    <t>FRA-1465</t>
  </si>
  <si>
    <t>FRA-1466</t>
  </si>
  <si>
    <t>FRA-1467</t>
  </si>
  <si>
    <t>FRA-1468</t>
  </si>
  <si>
    <t>FRA-1469</t>
  </si>
  <si>
    <t>FRA-1470</t>
  </si>
  <si>
    <t>FRA-1471</t>
  </si>
  <si>
    <t>FRA-1472</t>
  </si>
  <si>
    <t>FRA-1473</t>
  </si>
  <si>
    <t>FRA-1474</t>
  </si>
  <si>
    <t>FRA-1475</t>
  </si>
  <si>
    <t>FRA-1476</t>
  </si>
  <si>
    <t>FRA-1477</t>
  </si>
  <si>
    <t>FRA-1478</t>
  </si>
  <si>
    <t>FRA-1479</t>
  </si>
  <si>
    <t>FRA-1480</t>
  </si>
  <si>
    <t>FRA-1481</t>
  </si>
  <si>
    <t>FRA-1482</t>
  </si>
  <si>
    <t>FRA-1483</t>
  </si>
  <si>
    <t>FRA-1484</t>
  </si>
  <si>
    <t>FRA-1485</t>
  </si>
  <si>
    <t>FRA-1486</t>
  </si>
  <si>
    <t>FRA-1487</t>
  </si>
  <si>
    <t>FRA-1488</t>
  </si>
  <si>
    <t>FRA-1489</t>
  </si>
  <si>
    <t>FRA-1490</t>
  </si>
  <si>
    <t>FRA-1491</t>
  </si>
  <si>
    <t>FRA-1492</t>
  </si>
  <si>
    <t>FRA-1493</t>
  </si>
  <si>
    <t>FRA-1494</t>
  </si>
  <si>
    <t>FRA-1495</t>
  </si>
  <si>
    <t>FRA-1496</t>
  </si>
  <si>
    <t>FRA-1497</t>
  </si>
  <si>
    <t>FRA-1498</t>
  </si>
  <si>
    <t>FRA-1499</t>
  </si>
  <si>
    <t>FRA-1500</t>
  </si>
  <si>
    <t>FRA-1501</t>
  </si>
  <si>
    <t>FRA-1502</t>
  </si>
  <si>
    <t>FRA-1503</t>
  </si>
  <si>
    <t>FRA-1504</t>
  </si>
  <si>
    <t>FRA-1505</t>
  </si>
  <si>
    <t>FRA-1506</t>
  </si>
  <si>
    <t>FRA-1507</t>
  </si>
  <si>
    <t>FRA-1508</t>
  </si>
  <si>
    <t>FRA-1509</t>
  </si>
  <si>
    <t>FRA-1510</t>
  </si>
  <si>
    <t>FRA-1511</t>
  </si>
  <si>
    <t>FRA-1512</t>
  </si>
  <si>
    <t>FRA-1513</t>
  </si>
  <si>
    <t>FRA-1514</t>
  </si>
  <si>
    <t>FRA-1515</t>
  </si>
  <si>
    <t>FRA-1516</t>
  </si>
  <si>
    <t>FRA-1517</t>
  </si>
  <si>
    <t>FRA-1518</t>
  </si>
  <si>
    <t>FRA-1519</t>
  </si>
  <si>
    <t>FRA-1520</t>
  </si>
  <si>
    <t>FRA-1521</t>
  </si>
  <si>
    <t>FRA-1522</t>
  </si>
  <si>
    <t>FRA-1523</t>
  </si>
  <si>
    <t>FRA-1524</t>
  </si>
  <si>
    <t>FRA-1525</t>
  </si>
  <si>
    <t>FRA-1526</t>
  </si>
  <si>
    <t>FRA-1527</t>
  </si>
  <si>
    <t>FRA-1528</t>
  </si>
  <si>
    <t>FRA-1529</t>
  </si>
  <si>
    <t>FRA-1530</t>
  </si>
  <si>
    <t>FRA-1531</t>
  </si>
  <si>
    <t>FRA-1532</t>
  </si>
  <si>
    <t>FRA-1533</t>
  </si>
  <si>
    <t>FRA-1534</t>
  </si>
  <si>
    <t>FRA-1535</t>
  </si>
  <si>
    <t>FRA-1536</t>
  </si>
  <si>
    <t>FRA-1537</t>
  </si>
  <si>
    <t>FRA-1538</t>
  </si>
  <si>
    <t>FRA-1539</t>
  </si>
  <si>
    <t>FRA-1540</t>
  </si>
  <si>
    <t>FRA-1541</t>
  </si>
  <si>
    <t>FRA-1542</t>
  </si>
  <si>
    <t>FRA-1543</t>
  </si>
  <si>
    <t>FRA-1544</t>
  </si>
  <si>
    <t>FRA-1545</t>
  </si>
  <si>
    <t>FRA-1546</t>
  </si>
  <si>
    <t>FRA-1547</t>
  </si>
  <si>
    <t>FRA-1548</t>
  </si>
  <si>
    <t>FRA-1549</t>
  </si>
  <si>
    <t>FRA-1550</t>
  </si>
  <si>
    <t>FRA-1551</t>
  </si>
  <si>
    <t>FRA-1552</t>
  </si>
  <si>
    <t>FRA-1553</t>
  </si>
  <si>
    <t>FRA-1554</t>
  </si>
  <si>
    <t>FRA-1555</t>
  </si>
  <si>
    <t>FRA-1556</t>
  </si>
  <si>
    <t>FRA-1557</t>
  </si>
  <si>
    <t>FRA-1558</t>
  </si>
  <si>
    <t>FRA-1559</t>
  </si>
  <si>
    <t>FRA-1560</t>
  </si>
  <si>
    <t>FRA-1561</t>
  </si>
  <si>
    <t>FRA-1562</t>
  </si>
  <si>
    <t>FRA-1563</t>
  </si>
  <si>
    <t>FRA-1564</t>
  </si>
  <si>
    <t>FRA-1565</t>
  </si>
  <si>
    <t>FRA-1566</t>
  </si>
  <si>
    <t>FRA-1567</t>
  </si>
  <si>
    <t>FRA-1568</t>
  </si>
  <si>
    <t>FRA-1569</t>
  </si>
  <si>
    <t>FRA-1570</t>
  </si>
  <si>
    <t>FRA-1571</t>
  </si>
  <si>
    <t>FRA-1572</t>
  </si>
  <si>
    <t>FRA-1573</t>
  </si>
  <si>
    <t>FRA-1574</t>
  </si>
  <si>
    <t>FRA-1575</t>
  </si>
  <si>
    <t>FRA-1576</t>
  </si>
  <si>
    <t>FRA-1577</t>
  </si>
  <si>
    <t>FRA-1578</t>
  </si>
  <si>
    <t>FRA-1579</t>
  </si>
  <si>
    <t>FRA-1580</t>
  </si>
  <si>
    <t>FRA-1581</t>
  </si>
  <si>
    <t>FRA-1582</t>
  </si>
  <si>
    <t>FRA-1583</t>
  </si>
  <si>
    <t>FRA-1584</t>
  </si>
  <si>
    <t>FRA-1585</t>
  </si>
  <si>
    <t>FRA-1586</t>
  </si>
  <si>
    <t>FRA-1587</t>
  </si>
  <si>
    <t>FRA-1588</t>
  </si>
  <si>
    <t>FRA-1589</t>
  </si>
  <si>
    <t>FRA-1590</t>
  </si>
  <si>
    <t>FRA-1591</t>
  </si>
  <si>
    <t>FRA-1592</t>
  </si>
  <si>
    <t>FRA-1593</t>
  </si>
  <si>
    <t>FRA-1594</t>
  </si>
  <si>
    <t>FRA-1595</t>
  </si>
  <si>
    <t>FRA-1596</t>
  </si>
  <si>
    <t>FRA-1597</t>
  </si>
  <si>
    <t>FRA-1598</t>
  </si>
  <si>
    <t>FRA-1599</t>
  </si>
  <si>
    <t>FRA-1600</t>
  </si>
  <si>
    <t>FRA-1601</t>
  </si>
  <si>
    <t>FRA-1602</t>
  </si>
  <si>
    <t>FRA-1603</t>
  </si>
  <si>
    <t>FRA-1604</t>
  </si>
  <si>
    <t>FRA-1605</t>
  </si>
  <si>
    <t>FRA-1606</t>
  </si>
  <si>
    <t>FRA-1607</t>
  </si>
  <si>
    <t>FRA-1608</t>
  </si>
  <si>
    <t>FRA-1609</t>
  </si>
  <si>
    <t>FRA-1610</t>
  </si>
  <si>
    <t>FRA-1611</t>
  </si>
  <si>
    <t>Open Dialogue Hate Crimes 2019</t>
  </si>
  <si>
    <t>Never Again Brown Book 2019</t>
  </si>
  <si>
    <t>Hate Crimes in Poland 2019</t>
  </si>
  <si>
    <t>Brown Book of the Epidemic</t>
  </si>
  <si>
    <t>ITA-100</t>
  </si>
  <si>
    <t>ITA-101</t>
  </si>
  <si>
    <t>ITA-102</t>
  </si>
  <si>
    <t>ITA-103</t>
  </si>
  <si>
    <t>ITA-104</t>
  </si>
  <si>
    <t>ITA-105</t>
  </si>
  <si>
    <t>ITA-106</t>
  </si>
  <si>
    <t>ITA-107</t>
  </si>
  <si>
    <t>ITA-108</t>
  </si>
  <si>
    <t>ITA-109</t>
  </si>
  <si>
    <t>ITA-110</t>
  </si>
  <si>
    <t>ITA-111</t>
  </si>
  <si>
    <t>ITA-112</t>
  </si>
  <si>
    <t>ITA-113</t>
  </si>
  <si>
    <t>ITA-114</t>
  </si>
  <si>
    <t>ITA-115</t>
  </si>
  <si>
    <t>ITA-116</t>
  </si>
  <si>
    <t>ITA-117</t>
  </si>
  <si>
    <t>ITA-118</t>
  </si>
  <si>
    <t>ITA-119</t>
  </si>
  <si>
    <t>ITA-120</t>
  </si>
  <si>
    <t>ITA-121</t>
  </si>
  <si>
    <t>ITA-122</t>
  </si>
  <si>
    <t>ITA-123</t>
  </si>
  <si>
    <t>ITA-124</t>
  </si>
  <si>
    <t>ITA-125</t>
  </si>
  <si>
    <t>ITA-126</t>
  </si>
  <si>
    <t>ITA-127</t>
  </si>
  <si>
    <t>ITA-128</t>
  </si>
  <si>
    <t>ITA-129</t>
  </si>
  <si>
    <t>ITA-130</t>
  </si>
  <si>
    <t>ITA-131</t>
  </si>
  <si>
    <t>ITA-132</t>
  </si>
  <si>
    <t>ITA-133</t>
  </si>
  <si>
    <t>ITA-134</t>
  </si>
  <si>
    <t>ITA-135</t>
  </si>
  <si>
    <t>ITA-136</t>
  </si>
  <si>
    <t>ITA-137</t>
  </si>
  <si>
    <t>ITA-138</t>
  </si>
  <si>
    <t>ITA-139</t>
  </si>
  <si>
    <t>ITA-140</t>
  </si>
  <si>
    <t>ITA-141</t>
  </si>
  <si>
    <t>ITA-142</t>
  </si>
  <si>
    <t>ITA-143</t>
  </si>
  <si>
    <t>ITA-144</t>
  </si>
  <si>
    <t>ITA-145</t>
  </si>
  <si>
    <t>ITA-146</t>
  </si>
  <si>
    <t>ITA-147</t>
  </si>
  <si>
    <t>ITA-148</t>
  </si>
  <si>
    <t>ITA-149</t>
  </si>
  <si>
    <t>ITA-150</t>
  </si>
  <si>
    <t>ITA-151</t>
  </si>
  <si>
    <t>ITA-152</t>
  </si>
  <si>
    <t>ITA-153</t>
  </si>
  <si>
    <t>ITA-154</t>
  </si>
  <si>
    <t>ITA-155</t>
  </si>
  <si>
    <t>ITA-156</t>
  </si>
  <si>
    <t>ITA-157</t>
  </si>
  <si>
    <t>ITA-158</t>
  </si>
  <si>
    <t>ITA-159</t>
  </si>
  <si>
    <t>ITA-160</t>
  </si>
  <si>
    <t>ITA-161</t>
  </si>
  <si>
    <t>ITA-162</t>
  </si>
  <si>
    <t>ITA-163</t>
  </si>
  <si>
    <t>ITA-164</t>
  </si>
  <si>
    <t>ITA-165</t>
  </si>
  <si>
    <t>ITA-166</t>
  </si>
  <si>
    <t>ITA-167</t>
  </si>
  <si>
    <t>ITA-168</t>
  </si>
  <si>
    <t>ITA-169</t>
  </si>
  <si>
    <t>ITA-170</t>
  </si>
  <si>
    <t>ITA-171</t>
  </si>
  <si>
    <t>ITA-172</t>
  </si>
  <si>
    <t>ITA-173</t>
  </si>
  <si>
    <t>ITA-174</t>
  </si>
  <si>
    <t>ITA-175</t>
  </si>
  <si>
    <t>ITA-176</t>
  </si>
  <si>
    <t>ITA-177</t>
  </si>
  <si>
    <t>ITA-178</t>
  </si>
  <si>
    <t>ITA-179</t>
  </si>
  <si>
    <t>ITA-180</t>
  </si>
  <si>
    <t>ITA-181</t>
  </si>
  <si>
    <t>ITA-182</t>
  </si>
  <si>
    <t>ITA-183</t>
  </si>
  <si>
    <t>ITA-184</t>
  </si>
  <si>
    <t>ITA-185</t>
  </si>
  <si>
    <t>ITA-186</t>
  </si>
  <si>
    <t>ITA-187</t>
  </si>
  <si>
    <t>ITA-188</t>
  </si>
  <si>
    <t>ITA-189</t>
  </si>
  <si>
    <t>ITA-190</t>
  </si>
  <si>
    <t>ITA-191</t>
  </si>
  <si>
    <t>ITA-192</t>
  </si>
  <si>
    <t>ITA-193</t>
  </si>
  <si>
    <t>ITA-194</t>
  </si>
  <si>
    <t>ITA-195</t>
  </si>
  <si>
    <t>ITA-196</t>
  </si>
  <si>
    <t>ITA-197</t>
  </si>
  <si>
    <t>ITA-198</t>
  </si>
  <si>
    <t>ITA-199</t>
  </si>
  <si>
    <t>ITA-200</t>
  </si>
  <si>
    <t>ITA-201</t>
  </si>
  <si>
    <t>ITA-202</t>
  </si>
  <si>
    <t>ITA-203</t>
  </si>
  <si>
    <t>ITA-204</t>
  </si>
  <si>
    <t>ITA-205</t>
  </si>
  <si>
    <t>ITA-206</t>
  </si>
  <si>
    <t>ITA-207</t>
  </si>
  <si>
    <t>ITA-208</t>
  </si>
  <si>
    <t>ITA-209</t>
  </si>
  <si>
    <t>ITA-210</t>
  </si>
  <si>
    <t>ITA-211</t>
  </si>
  <si>
    <t>ITA-212</t>
  </si>
  <si>
    <t>ITA-213</t>
  </si>
  <si>
    <t>ITA-214</t>
  </si>
  <si>
    <t>ITA-215</t>
  </si>
  <si>
    <t>ITA-216</t>
  </si>
  <si>
    <t>ITA-217</t>
  </si>
  <si>
    <t>ITA-218</t>
  </si>
  <si>
    <t>ITA-219</t>
  </si>
  <si>
    <t>ITA-220</t>
  </si>
  <si>
    <t>ITA-221</t>
  </si>
  <si>
    <t>ITA-222</t>
  </si>
  <si>
    <t>ITA-223</t>
  </si>
  <si>
    <t>ITA-224</t>
  </si>
  <si>
    <t>ITA-225</t>
  </si>
  <si>
    <t>ITA-226</t>
  </si>
  <si>
    <t>ITA-227</t>
  </si>
  <si>
    <t>ITA-228</t>
  </si>
  <si>
    <t>ITA-229</t>
  </si>
  <si>
    <t>ITA-230</t>
  </si>
  <si>
    <t>ITA-231</t>
  </si>
  <si>
    <t>ITA-232</t>
  </si>
  <si>
    <t>ITA-233</t>
  </si>
  <si>
    <t>ITA-234</t>
  </si>
  <si>
    <t>ITA-235</t>
  </si>
  <si>
    <t>ITA-236</t>
  </si>
  <si>
    <t>ITA-237</t>
  </si>
  <si>
    <t>ITA-238</t>
  </si>
  <si>
    <t>ITA-239</t>
  </si>
  <si>
    <t>ITA-240</t>
  </si>
  <si>
    <t>ITA-241</t>
  </si>
  <si>
    <t>ITA-242</t>
  </si>
  <si>
    <t>ITA-243</t>
  </si>
  <si>
    <t>ITA-244</t>
  </si>
  <si>
    <t>ITA-245</t>
  </si>
  <si>
    <t>ITA-246</t>
  </si>
  <si>
    <t>ITA-247</t>
  </si>
  <si>
    <t>ITA-248</t>
  </si>
  <si>
    <t>ITA-249</t>
  </si>
  <si>
    <t>ITA-250</t>
  </si>
  <si>
    <t>ITA-251</t>
  </si>
  <si>
    <t>ITA-252</t>
  </si>
  <si>
    <t>ITA-253</t>
  </si>
  <si>
    <t>ITA-254</t>
  </si>
  <si>
    <t>ITA-255</t>
  </si>
  <si>
    <t>ITA-256</t>
  </si>
  <si>
    <t>ITA-257</t>
  </si>
  <si>
    <t>ITA-258</t>
  </si>
  <si>
    <t>ITA-259</t>
  </si>
  <si>
    <t>ITA-260</t>
  </si>
  <si>
    <t>ITA-261</t>
  </si>
  <si>
    <t>ITA-262</t>
  </si>
  <si>
    <t>ITA-263</t>
  </si>
  <si>
    <t>ITA-264</t>
  </si>
  <si>
    <t>ITA-265</t>
  </si>
  <si>
    <t>ITA-266</t>
  </si>
  <si>
    <t>ITA-267</t>
  </si>
  <si>
    <t>ITA-268</t>
  </si>
  <si>
    <t>ITA-269</t>
  </si>
  <si>
    <t>ITA-270</t>
  </si>
  <si>
    <t>ITA-271</t>
  </si>
  <si>
    <t>ITA-272</t>
  </si>
  <si>
    <t>ITA-273</t>
  </si>
  <si>
    <t>ITA-274</t>
  </si>
  <si>
    <t>ITA-275</t>
  </si>
  <si>
    <t>ITA-276</t>
  </si>
  <si>
    <t>ITA-277</t>
  </si>
  <si>
    <t>ITA-278</t>
  </si>
  <si>
    <t>ITA-279</t>
  </si>
  <si>
    <t>ITA-280</t>
  </si>
  <si>
    <t>ITA-281</t>
  </si>
  <si>
    <t>ITA-282</t>
  </si>
  <si>
    <t>ITA-283</t>
  </si>
  <si>
    <t>ITA-284</t>
  </si>
  <si>
    <t>ITA-285</t>
  </si>
  <si>
    <t>ITA-286</t>
  </si>
  <si>
    <t>ITA-287</t>
  </si>
  <si>
    <t>ITA-288</t>
  </si>
  <si>
    <t>ITA-289</t>
  </si>
  <si>
    <t>ITA-290</t>
  </si>
  <si>
    <t>ITA-291</t>
  </si>
  <si>
    <t>ITA-292</t>
  </si>
  <si>
    <t>ITA-293</t>
  </si>
  <si>
    <t>ITA-294</t>
  </si>
  <si>
    <t>ITA-295</t>
  </si>
  <si>
    <t>ITA-296</t>
  </si>
  <si>
    <t>ITA-297</t>
  </si>
  <si>
    <t>ITA-298</t>
  </si>
  <si>
    <t>ITA-299</t>
  </si>
  <si>
    <t>ITA-300</t>
  </si>
  <si>
    <t>ITA-301</t>
  </si>
  <si>
    <t>ITA-302</t>
  </si>
  <si>
    <t>ITA-303</t>
  </si>
  <si>
    <t>ITA-304</t>
  </si>
  <si>
    <t>ITA-305</t>
  </si>
  <si>
    <t>ITA-306</t>
  </si>
  <si>
    <t>ITA-307</t>
  </si>
  <si>
    <t>ITA-308</t>
  </si>
  <si>
    <t>ITA-309</t>
  </si>
  <si>
    <t>ITA-310</t>
  </si>
  <si>
    <t>ITA-311</t>
  </si>
  <si>
    <t>ITA-312</t>
  </si>
  <si>
    <t>ITA-313</t>
  </si>
  <si>
    <t>ITA-314</t>
  </si>
  <si>
    <t>ITA-315</t>
  </si>
  <si>
    <t>ITA-316</t>
  </si>
  <si>
    <t>ITA-317</t>
  </si>
  <si>
    <t>ITA-318</t>
  </si>
  <si>
    <t>ITA-319</t>
  </si>
  <si>
    <t>ITA-320</t>
  </si>
  <si>
    <t>ITA-321</t>
  </si>
  <si>
    <t>ITA-322</t>
  </si>
  <si>
    <t>ITA-323</t>
  </si>
  <si>
    <t>ITA-324</t>
  </si>
  <si>
    <t>ITA-325</t>
  </si>
  <si>
    <t>ITA-326</t>
  </si>
  <si>
    <t>ITA-327</t>
  </si>
  <si>
    <t>ITA-328</t>
  </si>
  <si>
    <t>ITA-329</t>
  </si>
  <si>
    <t>ITA-330</t>
  </si>
  <si>
    <t>ITA-331</t>
  </si>
  <si>
    <t>ITA-332</t>
  </si>
  <si>
    <t>ITA-333</t>
  </si>
  <si>
    <t>ITA-334</t>
  </si>
  <si>
    <t>ITA-335</t>
  </si>
  <si>
    <t>ITA-336</t>
  </si>
  <si>
    <t>ITA-337</t>
  </si>
  <si>
    <t>ITA-338</t>
  </si>
  <si>
    <t>ITA-339</t>
  </si>
  <si>
    <t>ITA-340</t>
  </si>
  <si>
    <t>ITA-341</t>
  </si>
  <si>
    <t>ITA-342</t>
  </si>
  <si>
    <t>ITA-343</t>
  </si>
  <si>
    <t>ITA-344</t>
  </si>
  <si>
    <t>ITA-345</t>
  </si>
  <si>
    <t>ITA-346</t>
  </si>
  <si>
    <t>ITA-347</t>
  </si>
  <si>
    <t>ITA-348</t>
  </si>
  <si>
    <t>ITA-349</t>
  </si>
  <si>
    <t>ITA-350</t>
  </si>
  <si>
    <t>ITA-351</t>
  </si>
  <si>
    <t>ITA-352</t>
  </si>
  <si>
    <t>ITA-353</t>
  </si>
  <si>
    <t>ITA-354</t>
  </si>
  <si>
    <t>ITA-355</t>
  </si>
  <si>
    <t>ITA-356</t>
  </si>
  <si>
    <t>ITA-357</t>
  </si>
  <si>
    <t>ITA-358</t>
  </si>
  <si>
    <t>ITA-359</t>
  </si>
  <si>
    <t>ITA-360</t>
  </si>
  <si>
    <t>ITA-361</t>
  </si>
  <si>
    <t>ITA-362</t>
  </si>
  <si>
    <t>ITA-363</t>
  </si>
  <si>
    <t>ITA-364</t>
  </si>
  <si>
    <t>ITA-365</t>
  </si>
  <si>
    <t>ITA-366</t>
  </si>
  <si>
    <t>ITA-367</t>
  </si>
  <si>
    <t>ITA-368</t>
  </si>
  <si>
    <t>ITA-369</t>
  </si>
  <si>
    <t>ITA-370</t>
  </si>
  <si>
    <t>ITA-371</t>
  </si>
  <si>
    <t>ITA-372</t>
  </si>
  <si>
    <t>ITA-373</t>
  </si>
  <si>
    <t>ITA-374</t>
  </si>
  <si>
    <t>ITA-375</t>
  </si>
  <si>
    <t>ITA-376</t>
  </si>
  <si>
    <t>ITA-377</t>
  </si>
  <si>
    <t>ITA-378</t>
  </si>
  <si>
    <t>ITA-379</t>
  </si>
  <si>
    <t>ITA-380</t>
  </si>
  <si>
    <t>ITA-381</t>
  </si>
  <si>
    <t>ITA-382</t>
  </si>
  <si>
    <t>ITA-383</t>
  </si>
  <si>
    <t>ITA-384</t>
  </si>
  <si>
    <t>ITA-385</t>
  </si>
  <si>
    <t>ITA-386</t>
  </si>
  <si>
    <t>ITA-387</t>
  </si>
  <si>
    <t>ITA-388</t>
  </si>
  <si>
    <t>ITA-389</t>
  </si>
  <si>
    <t>ITA-390</t>
  </si>
  <si>
    <t>ITA-391</t>
  </si>
  <si>
    <t>ITA-392</t>
  </si>
  <si>
    <t>ITA-393</t>
  </si>
  <si>
    <t>ITA-394</t>
  </si>
  <si>
    <t>ITA-395</t>
  </si>
  <si>
    <t>ITA-396</t>
  </si>
  <si>
    <t>ITA-397</t>
  </si>
  <si>
    <t>ITA-398</t>
  </si>
  <si>
    <t>ITA-399</t>
  </si>
  <si>
    <t>ITA-400</t>
  </si>
  <si>
    <t>ITA-401</t>
  </si>
  <si>
    <t>ITA-402</t>
  </si>
  <si>
    <t>ITA-403</t>
  </si>
  <si>
    <t>ITA-404</t>
  </si>
  <si>
    <t>ITA-405</t>
  </si>
  <si>
    <t>ITA-406</t>
  </si>
  <si>
    <t>ITA-407</t>
  </si>
  <si>
    <t>ITA-408</t>
  </si>
  <si>
    <t>ITA-409</t>
  </si>
  <si>
    <t>ITA-410</t>
  </si>
  <si>
    <t>ITA-411</t>
  </si>
  <si>
    <t>ITA-412</t>
  </si>
  <si>
    <t>ITA-413</t>
  </si>
  <si>
    <t>ITA-414</t>
  </si>
  <si>
    <t>ITA-415</t>
  </si>
  <si>
    <t>ITA-416</t>
  </si>
  <si>
    <t>ITA-417</t>
  </si>
  <si>
    <t>ITA-418</t>
  </si>
  <si>
    <t>ITA-419</t>
  </si>
  <si>
    <t>ITA-420</t>
  </si>
  <si>
    <t>ITA-421</t>
  </si>
  <si>
    <t>ITA-422</t>
  </si>
  <si>
    <t>ITA-423</t>
  </si>
  <si>
    <t>ITA-424</t>
  </si>
  <si>
    <t>ITA-425</t>
  </si>
  <si>
    <t>ITA-426</t>
  </si>
  <si>
    <t>ITA-427</t>
  </si>
  <si>
    <t>ITA-428</t>
  </si>
  <si>
    <t>ITA-429</t>
  </si>
  <si>
    <t>ITA-430</t>
  </si>
  <si>
    <t>ITA-431</t>
  </si>
  <si>
    <t>ITA-432</t>
  </si>
  <si>
    <t>ITA-433</t>
  </si>
  <si>
    <t>ITA-434</t>
  </si>
  <si>
    <t>ITA-435</t>
  </si>
  <si>
    <t>ITA-436</t>
  </si>
  <si>
    <t>ITA-437</t>
  </si>
  <si>
    <t>ITA-438</t>
  </si>
  <si>
    <t>ITA-439</t>
  </si>
  <si>
    <t>ITA-440</t>
  </si>
  <si>
    <t>ITA-441</t>
  </si>
  <si>
    <t>ITA-442</t>
  </si>
  <si>
    <t>ITA-443</t>
  </si>
  <si>
    <t>ITA-444</t>
  </si>
  <si>
    <t>ITA-445</t>
  </si>
  <si>
    <t>ITA-446</t>
  </si>
  <si>
    <t>ITA-447</t>
  </si>
  <si>
    <t>ITA-448</t>
  </si>
  <si>
    <t>ITA-449</t>
  </si>
  <si>
    <t>ITA-450</t>
  </si>
  <si>
    <t>ITA-451</t>
  </si>
  <si>
    <t>ITA-452</t>
  </si>
  <si>
    <t>ITA-453</t>
  </si>
  <si>
    <t>ITA-454</t>
  </si>
  <si>
    <t>ITA-455</t>
  </si>
  <si>
    <t>ITA-456</t>
  </si>
  <si>
    <t>ITA-457</t>
  </si>
  <si>
    <t>ITA-458</t>
  </si>
  <si>
    <t>ITA-459</t>
  </si>
  <si>
    <t>ITA-460</t>
  </si>
  <si>
    <t>ITA-461</t>
  </si>
  <si>
    <t>ITA-462</t>
  </si>
  <si>
    <t>ITA-463</t>
  </si>
  <si>
    <t>ITA-464</t>
  </si>
  <si>
    <t>ITA-465</t>
  </si>
  <si>
    <t>ITA-466</t>
  </si>
  <si>
    <t>ITA-467</t>
  </si>
  <si>
    <t>ITA-468</t>
  </si>
  <si>
    <t>ITA-469</t>
  </si>
  <si>
    <t>ITA-470</t>
  </si>
  <si>
    <t>ITA-471</t>
  </si>
  <si>
    <t>ITA-472</t>
  </si>
  <si>
    <t>ITA-473</t>
  </si>
  <si>
    <t>ITA-474</t>
  </si>
  <si>
    <t>ITA-475</t>
  </si>
  <si>
    <t>ITA-476</t>
  </si>
  <si>
    <t>ITA-477</t>
  </si>
  <si>
    <t>ITA-478</t>
  </si>
  <si>
    <t>ITA-479</t>
  </si>
  <si>
    <t>ITA-480</t>
  </si>
  <si>
    <t>ITA-481</t>
  </si>
  <si>
    <t>ITA-482</t>
  </si>
  <si>
    <t>ITA-483</t>
  </si>
  <si>
    <t>ITA-484</t>
  </si>
  <si>
    <t>ITA-485</t>
  </si>
  <si>
    <t>ITA-486</t>
  </si>
  <si>
    <t>ITA-487</t>
  </si>
  <si>
    <t>ITA-488</t>
  </si>
  <si>
    <t>ITA-489</t>
  </si>
  <si>
    <t>ITA-490</t>
  </si>
  <si>
    <t>ITA-491</t>
  </si>
  <si>
    <t>ITA-492</t>
  </si>
  <si>
    <t>ITA-493</t>
  </si>
  <si>
    <t>ITA-494</t>
  </si>
  <si>
    <t>ITA-495</t>
  </si>
  <si>
    <t>ITA-496</t>
  </si>
  <si>
    <t>ITA-497</t>
  </si>
  <si>
    <t>ITA-498</t>
  </si>
  <si>
    <t>ITA-499</t>
  </si>
  <si>
    <t>ITA-500</t>
  </si>
  <si>
    <t>ITA-501</t>
  </si>
  <si>
    <t>ITA-502</t>
  </si>
  <si>
    <t>ITA-503</t>
  </si>
  <si>
    <t>ITA-504</t>
  </si>
  <si>
    <t>ITA-505</t>
  </si>
  <si>
    <t>ITA-506</t>
  </si>
  <si>
    <t>ITA-507</t>
  </si>
  <si>
    <t>ITA-508</t>
  </si>
  <si>
    <t>ITA-509</t>
  </si>
  <si>
    <t>ITA-510</t>
  </si>
  <si>
    <t>ITA-511</t>
  </si>
  <si>
    <t>ITA-512</t>
  </si>
  <si>
    <t>ITA-513</t>
  </si>
  <si>
    <t>ITA-514</t>
  </si>
  <si>
    <t>ITA-515</t>
  </si>
  <si>
    <t>ITA-516</t>
  </si>
  <si>
    <t>ITA-517</t>
  </si>
  <si>
    <t>ITA-518</t>
  </si>
  <si>
    <t>ITA-519</t>
  </si>
  <si>
    <t>ITA-520</t>
  </si>
  <si>
    <t>ITA-521</t>
  </si>
  <si>
    <t>ITA-522</t>
  </si>
  <si>
    <t>ITA-523</t>
  </si>
  <si>
    <t>ITA-524</t>
  </si>
  <si>
    <t>ITA-525</t>
  </si>
  <si>
    <t>ITA-526</t>
  </si>
  <si>
    <t>ITA-527</t>
  </si>
  <si>
    <t>ITA-528</t>
  </si>
  <si>
    <t>ITA-529</t>
  </si>
  <si>
    <t>ITA-530</t>
  </si>
  <si>
    <t>ITA-531</t>
  </si>
  <si>
    <t>ITA-532</t>
  </si>
  <si>
    <t>ITA-533</t>
  </si>
  <si>
    <t>ITA-534</t>
  </si>
  <si>
    <t>ITA-535</t>
  </si>
  <si>
    <t>ITA-536</t>
  </si>
  <si>
    <t>ITA-537</t>
  </si>
  <si>
    <t>ITA-538</t>
  </si>
  <si>
    <t>ITA-539</t>
  </si>
  <si>
    <t>ITA-540</t>
  </si>
  <si>
    <t>ITA-541</t>
  </si>
  <si>
    <t>ITA-542</t>
  </si>
  <si>
    <t>ITA-543</t>
  </si>
  <si>
    <t>ITA-544</t>
  </si>
  <si>
    <t>ITA-545</t>
  </si>
  <si>
    <t>ITA-546</t>
  </si>
  <si>
    <t>ITA-547</t>
  </si>
  <si>
    <t>ITA-548</t>
  </si>
  <si>
    <t>ITA-549</t>
  </si>
  <si>
    <t>ITA-550</t>
  </si>
  <si>
    <t>ITA-551</t>
  </si>
  <si>
    <t>ITA-552</t>
  </si>
  <si>
    <t>ITA-553</t>
  </si>
  <si>
    <t>ITA-554</t>
  </si>
  <si>
    <t>ITA-555</t>
  </si>
  <si>
    <t>ITA-556</t>
  </si>
  <si>
    <t>ITA-557</t>
  </si>
  <si>
    <t>ITA-558</t>
  </si>
  <si>
    <t>ITA-559</t>
  </si>
  <si>
    <t>ITA-560</t>
  </si>
  <si>
    <t>ITA-561</t>
  </si>
  <si>
    <t>ITA-562</t>
  </si>
  <si>
    <t>ITA-563</t>
  </si>
  <si>
    <t>ITA-564</t>
  </si>
  <si>
    <t>ITA-565</t>
  </si>
  <si>
    <t>ITA-566</t>
  </si>
  <si>
    <t>ITA-567</t>
  </si>
  <si>
    <t>ITA-568</t>
  </si>
  <si>
    <t>ITA-569</t>
  </si>
  <si>
    <t>ITA-570</t>
  </si>
  <si>
    <t>ITA-571</t>
  </si>
  <si>
    <t>ITA-572</t>
  </si>
  <si>
    <t>ITA-573</t>
  </si>
  <si>
    <t>ITA-574</t>
  </si>
  <si>
    <t>ITA-575</t>
  </si>
  <si>
    <t>ITA-576</t>
  </si>
  <si>
    <t>ITA-577</t>
  </si>
  <si>
    <t>ITA-578</t>
  </si>
  <si>
    <t>ITA-579</t>
  </si>
  <si>
    <t>ITA-580</t>
  </si>
  <si>
    <t>ITA-581</t>
  </si>
  <si>
    <t>ITA-582</t>
  </si>
  <si>
    <t>ITA-583</t>
  </si>
  <si>
    <t>ITA-584</t>
  </si>
  <si>
    <t>ITA-585</t>
  </si>
  <si>
    <t>ITA-586</t>
  </si>
  <si>
    <t>ITA-587</t>
  </si>
  <si>
    <t>ITA-588</t>
  </si>
  <si>
    <t>ITA-589</t>
  </si>
  <si>
    <t>ITA-590</t>
  </si>
  <si>
    <t>ITA-591</t>
  </si>
  <si>
    <t>ITA-592</t>
  </si>
  <si>
    <t>ITA-593</t>
  </si>
  <si>
    <t>ITA-594</t>
  </si>
  <si>
    <t>ITA-595</t>
  </si>
  <si>
    <t>ITA-596</t>
  </si>
  <si>
    <t>ITA-597</t>
  </si>
  <si>
    <t>ITA-598</t>
  </si>
  <si>
    <t>ITA-599</t>
  </si>
  <si>
    <t>ITA-600</t>
  </si>
  <si>
    <t>ITA-601</t>
  </si>
  <si>
    <t>ITA-602</t>
  </si>
  <si>
    <t>ITA-603</t>
  </si>
  <si>
    <t>ITA-604</t>
  </si>
  <si>
    <t>ITA-605</t>
  </si>
  <si>
    <t>ITA-606</t>
  </si>
  <si>
    <t>ITA-607</t>
  </si>
  <si>
    <t>ITA-608</t>
  </si>
  <si>
    <t>ITA-609</t>
  </si>
  <si>
    <t>ITA-610</t>
  </si>
  <si>
    <t>ITA-611</t>
  </si>
  <si>
    <t>ITA-612</t>
  </si>
  <si>
    <t>ITA-613</t>
  </si>
  <si>
    <t>ITA-614</t>
  </si>
  <si>
    <t>ITA-615</t>
  </si>
  <si>
    <t>ITA-616</t>
  </si>
  <si>
    <t>ITA-617</t>
  </si>
  <si>
    <t>ITA-618</t>
  </si>
  <si>
    <t>ITA-619</t>
  </si>
  <si>
    <t>ITA-620</t>
  </si>
  <si>
    <t>ITA-621</t>
  </si>
  <si>
    <t>ITA-622</t>
  </si>
  <si>
    <t>ITA-623</t>
  </si>
  <si>
    <t>ITA-624</t>
  </si>
  <si>
    <t>ITA-625</t>
  </si>
  <si>
    <t>ITA-626</t>
  </si>
  <si>
    <t>ITA-627</t>
  </si>
  <si>
    <t>ITA-628</t>
  </si>
  <si>
    <t>ITA-629</t>
  </si>
  <si>
    <t>ITA-630</t>
  </si>
  <si>
    <t>ITA-631</t>
  </si>
  <si>
    <t>ITA-632</t>
  </si>
  <si>
    <t>ITA-633</t>
  </si>
  <si>
    <t>ITA-634</t>
  </si>
  <si>
    <t>ITA-635</t>
  </si>
  <si>
    <t>ITA-636</t>
  </si>
  <si>
    <t>ITA-637</t>
  </si>
  <si>
    <t>ITA-638</t>
  </si>
  <si>
    <t>ITA-639</t>
  </si>
  <si>
    <t>ITA-640</t>
  </si>
  <si>
    <t>ITA-641</t>
  </si>
  <si>
    <t>ITA-642</t>
  </si>
  <si>
    <t>ITA-643</t>
  </si>
  <si>
    <t>ITA-644</t>
  </si>
  <si>
    <t>ITA-645</t>
  </si>
  <si>
    <t>ITA-646</t>
  </si>
  <si>
    <t>ITA-647</t>
  </si>
  <si>
    <t>ITA-648</t>
  </si>
  <si>
    <t>ITA-649</t>
  </si>
  <si>
    <t>ITA-650</t>
  </si>
  <si>
    <t>ITA-651</t>
  </si>
  <si>
    <t>ITA-652</t>
  </si>
  <si>
    <t>ITA-653</t>
  </si>
  <si>
    <t>ITA-654</t>
  </si>
  <si>
    <t>ITA-655</t>
  </si>
  <si>
    <t>ITA-656</t>
  </si>
  <si>
    <t>ITA-657</t>
  </si>
  <si>
    <t>ITA-658</t>
  </si>
  <si>
    <t>ITA-659</t>
  </si>
  <si>
    <t>ITA-660</t>
  </si>
  <si>
    <t>ITA-661</t>
  </si>
  <si>
    <t>ITA-662</t>
  </si>
  <si>
    <t>ITA-663</t>
  </si>
  <si>
    <t>ITA-664</t>
  </si>
  <si>
    <t>ITA-665</t>
  </si>
  <si>
    <t>ITA-666</t>
  </si>
  <si>
    <t>ITA-667</t>
  </si>
  <si>
    <t>ITA-668</t>
  </si>
  <si>
    <t>ITA-669</t>
  </si>
  <si>
    <t>ITA-670</t>
  </si>
  <si>
    <t>ITA-671</t>
  </si>
  <si>
    <t>ITA-672</t>
  </si>
  <si>
    <t>ITA-673</t>
  </si>
  <si>
    <t>ITA-674</t>
  </si>
  <si>
    <t>ITA-675</t>
  </si>
  <si>
    <t>ITA-676</t>
  </si>
  <si>
    <t>ITA-677</t>
  </si>
  <si>
    <t>ITA-678</t>
  </si>
  <si>
    <t>ITA-679</t>
  </si>
  <si>
    <t>ITA-680</t>
  </si>
  <si>
    <t>ITA-681</t>
  </si>
  <si>
    <t>ITA-682</t>
  </si>
  <si>
    <t>ITA-683</t>
  </si>
  <si>
    <t>ITA-684</t>
  </si>
  <si>
    <t>ITA-685</t>
  </si>
  <si>
    <t>ITA-686</t>
  </si>
  <si>
    <t>ITA-687</t>
  </si>
  <si>
    <t>ITA-688</t>
  </si>
  <si>
    <t>ITA-689</t>
  </si>
  <si>
    <t>ITA-690</t>
  </si>
  <si>
    <t>ITA-691</t>
  </si>
  <si>
    <t>ITA-692</t>
  </si>
  <si>
    <t>ITA-693</t>
  </si>
  <si>
    <t>ITA-694</t>
  </si>
  <si>
    <t>ITA-695</t>
  </si>
  <si>
    <t>ITA-696</t>
  </si>
  <si>
    <t>ITA-697</t>
  </si>
  <si>
    <t>ITA-698</t>
  </si>
  <si>
    <t>ITA-699</t>
  </si>
  <si>
    <t>ITA-700</t>
  </si>
  <si>
    <t>ITA-701</t>
  </si>
  <si>
    <t>ITA-702</t>
  </si>
  <si>
    <t>ITA-703</t>
  </si>
  <si>
    <t>ITA-704</t>
  </si>
  <si>
    <t>ITA-705</t>
  </si>
  <si>
    <t>ITA-706</t>
  </si>
  <si>
    <t>ITA-707</t>
  </si>
  <si>
    <t>ITA-708</t>
  </si>
  <si>
    <t>ITA-709</t>
  </si>
  <si>
    <t>ITA-710</t>
  </si>
  <si>
    <t>ITA-711</t>
  </si>
  <si>
    <t>ITA-712</t>
  </si>
  <si>
    <t>ITA-713</t>
  </si>
  <si>
    <t>ITA-714</t>
  </si>
  <si>
    <t>ITA-715</t>
  </si>
  <si>
    <t>ITA-716</t>
  </si>
  <si>
    <t>ITA-717</t>
  </si>
  <si>
    <t>ITA-718</t>
  </si>
  <si>
    <t>ITA-719</t>
  </si>
  <si>
    <t>ITA-720</t>
  </si>
  <si>
    <t>ITA-721</t>
  </si>
  <si>
    <t>ITA-722</t>
  </si>
  <si>
    <t>ITA-723</t>
  </si>
  <si>
    <t>ITA-724</t>
  </si>
  <si>
    <t>ITA-725</t>
  </si>
  <si>
    <t>ITA-726</t>
  </si>
  <si>
    <t>ITA-727</t>
  </si>
  <si>
    <t>ITA-728</t>
  </si>
  <si>
    <t>ITA-729</t>
  </si>
  <si>
    <t>ITA-730</t>
  </si>
  <si>
    <t>ITA-731</t>
  </si>
  <si>
    <t>ITA-732</t>
  </si>
  <si>
    <t>ITA-733</t>
  </si>
  <si>
    <t>ITA-734</t>
  </si>
  <si>
    <t>ITA-735</t>
  </si>
  <si>
    <t>ITA-736</t>
  </si>
  <si>
    <t>ITA-737</t>
  </si>
  <si>
    <t>ITA-738</t>
  </si>
  <si>
    <t>ITA-739</t>
  </si>
  <si>
    <t>ITA-740</t>
  </si>
  <si>
    <t>ITA-741</t>
  </si>
  <si>
    <t>ITA-742</t>
  </si>
  <si>
    <t>ITA-743</t>
  </si>
  <si>
    <t>ITA-744</t>
  </si>
  <si>
    <t>ITA-745</t>
  </si>
  <si>
    <t>ITA-746</t>
  </si>
  <si>
    <t>ITA-747</t>
  </si>
  <si>
    <t>ITA-748</t>
  </si>
  <si>
    <t>ITA-749</t>
  </si>
  <si>
    <t>ITA-750</t>
  </si>
  <si>
    <t>ITA-751</t>
  </si>
  <si>
    <t>ITA-752</t>
  </si>
  <si>
    <t>ITA-753</t>
  </si>
  <si>
    <t>ITA-754</t>
  </si>
  <si>
    <t>ITA-755</t>
  </si>
  <si>
    <t>ITA-756</t>
  </si>
  <si>
    <t>ITA-757</t>
  </si>
  <si>
    <t>ITA-758</t>
  </si>
  <si>
    <t>ITA-759</t>
  </si>
  <si>
    <t>ITA-760</t>
  </si>
  <si>
    <t>ITA-761</t>
  </si>
  <si>
    <t>ITA-762</t>
  </si>
  <si>
    <t>ITA-763</t>
  </si>
  <si>
    <t>ITA-764</t>
  </si>
  <si>
    <t>ITA-765</t>
  </si>
  <si>
    <t>ITA-766</t>
  </si>
  <si>
    <t>ITA-767</t>
  </si>
  <si>
    <t>ITA-768</t>
  </si>
  <si>
    <t>ITA-769</t>
  </si>
  <si>
    <t>ITA-770</t>
  </si>
  <si>
    <t>ITA-771</t>
  </si>
  <si>
    <t>ITA-772</t>
  </si>
  <si>
    <t>ITA-773</t>
  </si>
  <si>
    <t>ITA-774</t>
  </si>
  <si>
    <t>ITA-775</t>
  </si>
  <si>
    <t>ITA-776</t>
  </si>
  <si>
    <t>ITA-777</t>
  </si>
  <si>
    <t>ITA-778</t>
  </si>
  <si>
    <t>ITA-779</t>
  </si>
  <si>
    <t>ITA-780</t>
  </si>
  <si>
    <t>ITA-781</t>
  </si>
  <si>
    <t>ITA-782</t>
  </si>
  <si>
    <t>ITA-783</t>
  </si>
  <si>
    <t>ITA-784</t>
  </si>
  <si>
    <t>ITA-785</t>
  </si>
  <si>
    <t>ITA-786</t>
  </si>
  <si>
    <t>ITA-787</t>
  </si>
  <si>
    <t>ITA-788</t>
  </si>
  <si>
    <t>ITA-789</t>
  </si>
  <si>
    <t>ITA-790</t>
  </si>
  <si>
    <t>ITA-791</t>
  </si>
  <si>
    <t>ITA-792</t>
  </si>
  <si>
    <t>ITA-793</t>
  </si>
  <si>
    <t>ITA-794</t>
  </si>
  <si>
    <t>ITA-795</t>
  </si>
  <si>
    <t>ITA-796</t>
  </si>
  <si>
    <t>ITA-797</t>
  </si>
  <si>
    <t>ITA-798</t>
  </si>
  <si>
    <t>ITA-799</t>
  </si>
  <si>
    <t>ITA-800</t>
  </si>
  <si>
    <t>ITA-801</t>
  </si>
  <si>
    <t>ITA-802</t>
  </si>
  <si>
    <t>ITA-803</t>
  </si>
  <si>
    <t>ITA-804</t>
  </si>
  <si>
    <t>ITA-805</t>
  </si>
  <si>
    <t>ITA-806</t>
  </si>
  <si>
    <t>ITA-807</t>
  </si>
  <si>
    <t>ITA-808</t>
  </si>
  <si>
    <t>ITA-809</t>
  </si>
  <si>
    <t>ITA-810</t>
  </si>
  <si>
    <t>ITA-811</t>
  </si>
  <si>
    <t>ITA-812</t>
  </si>
  <si>
    <t>ITA-813</t>
  </si>
  <si>
    <t>ITA-814</t>
  </si>
  <si>
    <t>ITA-815</t>
  </si>
  <si>
    <t>ITA-816</t>
  </si>
  <si>
    <t>ITA-817</t>
  </si>
  <si>
    <t>ITA-818</t>
  </si>
  <si>
    <t>ITA-819</t>
  </si>
  <si>
    <t>ITA-820</t>
  </si>
  <si>
    <t>ITA-821</t>
  </si>
  <si>
    <t>ITA-822</t>
  </si>
  <si>
    <t>ITA-823</t>
  </si>
  <si>
    <t>ITA-824</t>
  </si>
  <si>
    <t>ITA-825</t>
  </si>
  <si>
    <t>ITA-826</t>
  </si>
  <si>
    <t>ITA-827</t>
  </si>
  <si>
    <t>ITA-828</t>
  </si>
  <si>
    <t>ITA-829</t>
  </si>
  <si>
    <t>ITA-830</t>
  </si>
  <si>
    <t>ITA-831</t>
  </si>
  <si>
    <t>ITA-832</t>
  </si>
  <si>
    <t>ITA-833</t>
  </si>
  <si>
    <t>ITA-834</t>
  </si>
  <si>
    <t>ITA-835</t>
  </si>
  <si>
    <t>ITA-836</t>
  </si>
  <si>
    <t>ITA-837</t>
  </si>
  <si>
    <t>ITA-838</t>
  </si>
  <si>
    <t>ITA-839</t>
  </si>
  <si>
    <t>ITA-840</t>
  </si>
  <si>
    <t>ITA-841</t>
  </si>
  <si>
    <t>ITA-842</t>
  </si>
  <si>
    <t>ITA-843</t>
  </si>
  <si>
    <t>ITA-844</t>
  </si>
  <si>
    <t>ITA-845</t>
  </si>
  <si>
    <t>ITA-846</t>
  </si>
  <si>
    <t>ITA-847</t>
  </si>
  <si>
    <t>ITA-848</t>
  </si>
  <si>
    <t>ITA-849</t>
  </si>
  <si>
    <t>ITA-850</t>
  </si>
  <si>
    <t>ITA-851</t>
  </si>
  <si>
    <t>ITA-852</t>
  </si>
  <si>
    <t>ITA-853</t>
  </si>
  <si>
    <t>ITA-854</t>
  </si>
  <si>
    <t>ITA-855</t>
  </si>
  <si>
    <t>ITA-856</t>
  </si>
  <si>
    <t>ITA-857</t>
  </si>
  <si>
    <t>ITA-858</t>
  </si>
  <si>
    <t>ITA-859</t>
  </si>
  <si>
    <t>ITA-860</t>
  </si>
  <si>
    <t>ITA-861</t>
  </si>
  <si>
    <t>ITA-862</t>
  </si>
  <si>
    <t>ITA-863</t>
  </si>
  <si>
    <t>ITA-864</t>
  </si>
  <si>
    <t>ITA-865</t>
  </si>
  <si>
    <t>ITA-866</t>
  </si>
  <si>
    <t>ITA-867</t>
  </si>
  <si>
    <t>ITA-868</t>
  </si>
  <si>
    <t>ITA-869</t>
  </si>
  <si>
    <t>ITA-870</t>
  </si>
  <si>
    <t>ITA-871</t>
  </si>
  <si>
    <t>ITA-872</t>
  </si>
  <si>
    <t>ITA-873</t>
  </si>
  <si>
    <t>ITA-874</t>
  </si>
  <si>
    <t>ITA-875</t>
  </si>
  <si>
    <t>ITA-876</t>
  </si>
  <si>
    <t>ITA-877</t>
  </si>
  <si>
    <t>ITA-878</t>
  </si>
  <si>
    <t>ITA-879</t>
  </si>
  <si>
    <t>ITA-880</t>
  </si>
  <si>
    <t>ITA-881</t>
  </si>
  <si>
    <t>ITA-882</t>
  </si>
  <si>
    <t>ITA-883</t>
  </si>
  <si>
    <t>ITA-884</t>
  </si>
  <si>
    <t>ITA-885</t>
  </si>
  <si>
    <t>ITA-886</t>
  </si>
  <si>
    <t>ITA-887</t>
  </si>
  <si>
    <t>ITA-888</t>
  </si>
  <si>
    <t>ITA-889</t>
  </si>
  <si>
    <t>ITA-890</t>
  </si>
  <si>
    <t>ITA-891</t>
  </si>
  <si>
    <t>ITA-892</t>
  </si>
  <si>
    <t>ITA-893</t>
  </si>
  <si>
    <t>ITA-894</t>
  </si>
  <si>
    <t>ITA-895</t>
  </si>
  <si>
    <t>ITA-896</t>
  </si>
  <si>
    <t>ITA-897</t>
  </si>
  <si>
    <t>ITA-898</t>
  </si>
  <si>
    <t>ITA-899</t>
  </si>
  <si>
    <t>ITA-900</t>
  </si>
  <si>
    <t>ITA-901</t>
  </si>
  <si>
    <t>ITA-902</t>
  </si>
  <si>
    <t>ITA-903</t>
  </si>
  <si>
    <t>ITA-904</t>
  </si>
  <si>
    <t>ITA-905</t>
  </si>
  <si>
    <t>ITA-906</t>
  </si>
  <si>
    <t>ITA-907</t>
  </si>
  <si>
    <t>ITA-908</t>
  </si>
  <si>
    <t>ITA-909</t>
  </si>
  <si>
    <t>ITA-910</t>
  </si>
  <si>
    <t>ITA-911</t>
  </si>
  <si>
    <t>ITA-912</t>
  </si>
  <si>
    <t>ITA-913</t>
  </si>
  <si>
    <t>ITA-914</t>
  </si>
  <si>
    <t>ITA-915</t>
  </si>
  <si>
    <t>ITA-916</t>
  </si>
  <si>
    <t>ITA-917</t>
  </si>
  <si>
    <t>ITA-918</t>
  </si>
  <si>
    <t>ITA-919</t>
  </si>
  <si>
    <t>ITA-920</t>
  </si>
  <si>
    <t>ITA-921</t>
  </si>
  <si>
    <t>ITA-922</t>
  </si>
  <si>
    <t>ITA-923</t>
  </si>
  <si>
    <t>ITA-924</t>
  </si>
  <si>
    <t>ITA-925</t>
  </si>
  <si>
    <t>ITA-926</t>
  </si>
  <si>
    <t>ITA-927</t>
  </si>
  <si>
    <t>ITA-928</t>
  </si>
  <si>
    <t>ITA-929</t>
  </si>
  <si>
    <t>ITA-930</t>
  </si>
  <si>
    <t>ITA-931</t>
  </si>
  <si>
    <t>ITA-932</t>
  </si>
  <si>
    <t>ITA-933</t>
  </si>
  <si>
    <t>ITA-934</t>
  </si>
  <si>
    <t>ITA-935</t>
  </si>
  <si>
    <t>ITA-936</t>
  </si>
  <si>
    <t>ITA-937</t>
  </si>
  <si>
    <t>ITA-938</t>
  </si>
  <si>
    <t>ITA-939</t>
  </si>
  <si>
    <t>ITA-940</t>
  </si>
  <si>
    <t>ITA-941</t>
  </si>
  <si>
    <t>ITA-942</t>
  </si>
  <si>
    <t>ITA-943</t>
  </si>
  <si>
    <t>ITA-944</t>
  </si>
  <si>
    <t>ITA-945</t>
  </si>
  <si>
    <t>ITA-946</t>
  </si>
  <si>
    <t>ITA-947</t>
  </si>
  <si>
    <t>ITA-948</t>
  </si>
  <si>
    <t>ITA-949</t>
  </si>
  <si>
    <t>ITA-950</t>
  </si>
  <si>
    <t>ITA-951</t>
  </si>
  <si>
    <t>ITA-952</t>
  </si>
  <si>
    <t>ITA-953</t>
  </si>
  <si>
    <t>ITA-954</t>
  </si>
  <si>
    <t>ITA-955</t>
  </si>
  <si>
    <t>ITA-956</t>
  </si>
  <si>
    <t>ITA-957</t>
  </si>
  <si>
    <t>ITA-958</t>
  </si>
  <si>
    <t>ITA-959</t>
  </si>
  <si>
    <t>ITA-960</t>
  </si>
  <si>
    <t>ITA-961</t>
  </si>
  <si>
    <t>ITA-962</t>
  </si>
  <si>
    <t>ITA-963</t>
  </si>
  <si>
    <t>ITA-964</t>
  </si>
  <si>
    <t>ITA-965</t>
  </si>
  <si>
    <t>ITA-966</t>
  </si>
  <si>
    <t>ITA-967</t>
  </si>
  <si>
    <t>ITA-968</t>
  </si>
  <si>
    <t>ITA-969</t>
  </si>
  <si>
    <t>ITA-970</t>
  </si>
  <si>
    <t>ITA-971</t>
  </si>
  <si>
    <t>ITA-972</t>
  </si>
  <si>
    <t>ITA-973</t>
  </si>
  <si>
    <t>ITA-974</t>
  </si>
  <si>
    <t>ITA-975</t>
  </si>
  <si>
    <t>ITA-976</t>
  </si>
  <si>
    <t>ITA-977</t>
  </si>
  <si>
    <t>ITA-978</t>
  </si>
  <si>
    <t>ITA-979</t>
  </si>
  <si>
    <t>ITA-980</t>
  </si>
  <si>
    <t>ITA-981</t>
  </si>
  <si>
    <t>ITA-982</t>
  </si>
  <si>
    <t>ITA-983</t>
  </si>
  <si>
    <t>ITA-984</t>
  </si>
  <si>
    <t>ITA-985</t>
  </si>
  <si>
    <t>ITA-986</t>
  </si>
  <si>
    <t>ITA-987</t>
  </si>
  <si>
    <t>ITA-988</t>
  </si>
  <si>
    <t>ITA-989</t>
  </si>
  <si>
    <t>ITA-990</t>
  </si>
  <si>
    <t>ITA-991</t>
  </si>
  <si>
    <t>ITA-992</t>
  </si>
  <si>
    <t>ITA-993</t>
  </si>
  <si>
    <t>ITA-994</t>
  </si>
  <si>
    <t>ITA-995</t>
  </si>
  <si>
    <t>ITA-996</t>
  </si>
  <si>
    <t>ITA-997</t>
  </si>
  <si>
    <t>ITA-998</t>
  </si>
  <si>
    <t>ITA-999</t>
  </si>
  <si>
    <t>ITA-1000</t>
  </si>
  <si>
    <t>ITA-1001</t>
  </si>
  <si>
    <t>ITA-1002</t>
  </si>
  <si>
    <t>ITA-1003</t>
  </si>
  <si>
    <t>ITA-1004</t>
  </si>
  <si>
    <t>ITA-1005</t>
  </si>
  <si>
    <t>ITA-1006</t>
  </si>
  <si>
    <t>ITA-1007</t>
  </si>
  <si>
    <t>ITA-1008</t>
  </si>
  <si>
    <t>ITA-1009</t>
  </si>
  <si>
    <t>ITA-1010</t>
  </si>
  <si>
    <t>ITA-1011</t>
  </si>
  <si>
    <t>ITA-1012</t>
  </si>
  <si>
    <t>ITA-1013</t>
  </si>
  <si>
    <t>ITA-1014</t>
  </si>
  <si>
    <t>ITA-1015</t>
  </si>
  <si>
    <t>ITA-1016</t>
  </si>
  <si>
    <t>ITA-1017</t>
  </si>
  <si>
    <t>ITA-1018</t>
  </si>
  <si>
    <t>ITA-1019</t>
  </si>
  <si>
    <t>ITA-1020</t>
  </si>
  <si>
    <t>ITA-1021</t>
  </si>
  <si>
    <t>ITA-1022</t>
  </si>
  <si>
    <t>ITA-1023</t>
  </si>
  <si>
    <t>ITA-1024</t>
  </si>
  <si>
    <t>ITA-1025</t>
  </si>
  <si>
    <t>ITA-1026</t>
  </si>
  <si>
    <t>ITA-1027</t>
  </si>
  <si>
    <t>ITA-1028</t>
  </si>
  <si>
    <t>ITA-1029</t>
  </si>
  <si>
    <t>ITA-1030</t>
  </si>
  <si>
    <t>ITA-1031</t>
  </si>
  <si>
    <t>ITA-1032</t>
  </si>
  <si>
    <t>ITA-1033</t>
  </si>
  <si>
    <t>ITA-1034</t>
  </si>
  <si>
    <t>ITA-1035</t>
  </si>
  <si>
    <t>ITA-1036</t>
  </si>
  <si>
    <t>ITA-1037</t>
  </si>
  <si>
    <t>ITA-1038</t>
  </si>
  <si>
    <t>ITA-1039</t>
  </si>
  <si>
    <t>ITA-1040</t>
  </si>
  <si>
    <t>ITA-1041</t>
  </si>
  <si>
    <t>ITA-1042</t>
  </si>
  <si>
    <t>ITA-1043</t>
  </si>
  <si>
    <t>ITA-1044</t>
  </si>
  <si>
    <t>ITA-1045</t>
  </si>
  <si>
    <t>ITA-1046</t>
  </si>
  <si>
    <t>ITA-1047</t>
  </si>
  <si>
    <t>ITA-1048</t>
  </si>
  <si>
    <t>ITA-1049</t>
  </si>
  <si>
    <t>ITA-1050</t>
  </si>
  <si>
    <t>ITA-1051</t>
  </si>
  <si>
    <t>ITA-1052</t>
  </si>
  <si>
    <t>ITA-1053</t>
  </si>
  <si>
    <t>ITA-1054</t>
  </si>
  <si>
    <t>ITA-1055</t>
  </si>
  <si>
    <t>ITA-1056</t>
  </si>
  <si>
    <t>ITA-1057</t>
  </si>
  <si>
    <t>ITA-1058</t>
  </si>
  <si>
    <t>ITA-1059</t>
  </si>
  <si>
    <t>ITA-1060</t>
  </si>
  <si>
    <t>ITA-1061</t>
  </si>
  <si>
    <t>ITA-1062</t>
  </si>
  <si>
    <t>ITA-1063</t>
  </si>
  <si>
    <t>ITA-1064</t>
  </si>
  <si>
    <t>ITA-1065</t>
  </si>
  <si>
    <t>ITA-1066</t>
  </si>
  <si>
    <t>ITA-1067</t>
  </si>
  <si>
    <t>ITA-1068</t>
  </si>
  <si>
    <t>ITA-1069</t>
  </si>
  <si>
    <t>ITA-1070</t>
  </si>
  <si>
    <t>ITA-1071</t>
  </si>
  <si>
    <t>ITA-1072</t>
  </si>
  <si>
    <t>ITA-1073</t>
  </si>
  <si>
    <t>ITA-1074</t>
  </si>
  <si>
    <t>ITA-1075</t>
  </si>
  <si>
    <t>ITA-1076</t>
  </si>
  <si>
    <t>ITA-1077</t>
  </si>
  <si>
    <t>ITA-1078</t>
  </si>
  <si>
    <t>ITA-1079</t>
  </si>
  <si>
    <t>ITA-1080</t>
  </si>
  <si>
    <t>ITA-1081</t>
  </si>
  <si>
    <t>ITA-1082</t>
  </si>
  <si>
    <t>ITA-1083</t>
  </si>
  <si>
    <t>ITA-1084</t>
  </si>
  <si>
    <t>ITA-1085</t>
  </si>
  <si>
    <t>ITA-1086</t>
  </si>
  <si>
    <t>ITA-1087</t>
  </si>
  <si>
    <t>ITA-1088</t>
  </si>
  <si>
    <t>ITA-1089</t>
  </si>
  <si>
    <t>ITA-1090</t>
  </si>
  <si>
    <t>ITA-1091</t>
  </si>
  <si>
    <t>ITA-1092</t>
  </si>
  <si>
    <t>ITA-1093</t>
  </si>
  <si>
    <t>ITA-1094</t>
  </si>
  <si>
    <t>Corriere della Sera, Twitter</t>
  </si>
  <si>
    <t>OSCE, Office for Democratic Institution and Human Rights</t>
  </si>
  <si>
    <t>POL-001</t>
  </si>
  <si>
    <t>POL-002</t>
  </si>
  <si>
    <t>POL-003</t>
  </si>
  <si>
    <t>POL-004</t>
  </si>
  <si>
    <t>POL-005</t>
  </si>
  <si>
    <t>POL-006</t>
  </si>
  <si>
    <t>POL-007</t>
  </si>
  <si>
    <t>POL-008</t>
  </si>
  <si>
    <t>POL-009</t>
  </si>
  <si>
    <t>POL-010</t>
  </si>
  <si>
    <t>POL-011</t>
  </si>
  <si>
    <t>POL-012</t>
  </si>
  <si>
    <t>POL-013</t>
  </si>
  <si>
    <t>POL-014</t>
  </si>
  <si>
    <t>POL-015</t>
  </si>
  <si>
    <t>POL-016</t>
  </si>
  <si>
    <t>POL-017</t>
  </si>
  <si>
    <t>POL-018</t>
  </si>
  <si>
    <t>POL-019</t>
  </si>
  <si>
    <t>POL-020</t>
  </si>
  <si>
    <t>POL-021</t>
  </si>
  <si>
    <t>POL-022</t>
  </si>
  <si>
    <t>POL-023</t>
  </si>
  <si>
    <t>POL-024</t>
  </si>
  <si>
    <t>POL-025</t>
  </si>
  <si>
    <t>POL-026</t>
  </si>
  <si>
    <t>POL-027</t>
  </si>
  <si>
    <t>POL-028</t>
  </si>
  <si>
    <t>POL-029</t>
  </si>
  <si>
    <t>POL-030</t>
  </si>
  <si>
    <t>POL-031</t>
  </si>
  <si>
    <t>POL-032</t>
  </si>
  <si>
    <t>POL-033</t>
  </si>
  <si>
    <t>POL-034</t>
  </si>
  <si>
    <t>POL-035</t>
  </si>
  <si>
    <t>POL-036</t>
  </si>
  <si>
    <t>POL-037</t>
  </si>
  <si>
    <t>POL-038</t>
  </si>
  <si>
    <t>POL-039</t>
  </si>
  <si>
    <t>POL-040</t>
  </si>
  <si>
    <t>POL-041</t>
  </si>
  <si>
    <t>POL-042</t>
  </si>
  <si>
    <t>POL-043</t>
  </si>
  <si>
    <t>POL-044</t>
  </si>
  <si>
    <t>POL-045</t>
  </si>
  <si>
    <t>POL-046</t>
  </si>
  <si>
    <t>POL-047</t>
  </si>
  <si>
    <t>POL-048</t>
  </si>
  <si>
    <t>POL-049</t>
  </si>
  <si>
    <t>POL-050</t>
  </si>
  <si>
    <t>POL-051</t>
  </si>
  <si>
    <t>POL-052</t>
  </si>
  <si>
    <t>POL-053</t>
  </si>
  <si>
    <t>POL-054</t>
  </si>
  <si>
    <t>POL-055</t>
  </si>
  <si>
    <t>POL-056</t>
  </si>
  <si>
    <t>POL-057</t>
  </si>
  <si>
    <t>POL-058</t>
  </si>
  <si>
    <t>POL-059</t>
  </si>
  <si>
    <t>POL-060</t>
  </si>
  <si>
    <t>POL-061</t>
  </si>
  <si>
    <t>POL-062</t>
  </si>
  <si>
    <t>POL-063</t>
  </si>
  <si>
    <t>POL-064</t>
  </si>
  <si>
    <t>POL-065</t>
  </si>
  <si>
    <t>POL-066</t>
  </si>
  <si>
    <t>POL-067</t>
  </si>
  <si>
    <t>POL-068</t>
  </si>
  <si>
    <t>POL-069</t>
  </si>
  <si>
    <t>POL-070</t>
  </si>
  <si>
    <t>POL-071</t>
  </si>
  <si>
    <t>POL-072</t>
  </si>
  <si>
    <t>POL-073</t>
  </si>
  <si>
    <t>POL-074</t>
  </si>
  <si>
    <t>POL-075</t>
  </si>
  <si>
    <t>POL-076</t>
  </si>
  <si>
    <t>POL-077</t>
  </si>
  <si>
    <t>POL-078</t>
  </si>
  <si>
    <t>POL-079</t>
  </si>
  <si>
    <t>POL-080</t>
  </si>
  <si>
    <t>POL-081</t>
  </si>
  <si>
    <t>POL-082</t>
  </si>
  <si>
    <t>POL-083</t>
  </si>
  <si>
    <t>POL-084</t>
  </si>
  <si>
    <t>POL-085</t>
  </si>
  <si>
    <t>POL-086</t>
  </si>
  <si>
    <t>POL-087</t>
  </si>
  <si>
    <t>POL-088</t>
  </si>
  <si>
    <t>POL-089</t>
  </si>
  <si>
    <t>POL-090</t>
  </si>
  <si>
    <t>POL-091</t>
  </si>
  <si>
    <t>POL-092</t>
  </si>
  <si>
    <t>POL-093</t>
  </si>
  <si>
    <t>POL-094</t>
  </si>
  <si>
    <t>POL-095</t>
  </si>
  <si>
    <t>POL-096</t>
  </si>
  <si>
    <t>POL-097</t>
  </si>
  <si>
    <t>POL-098</t>
  </si>
  <si>
    <t>POL-099</t>
  </si>
  <si>
    <t>HUN-001</t>
  </si>
  <si>
    <t>HUN-002</t>
  </si>
  <si>
    <t>HUN-003</t>
  </si>
  <si>
    <t>HUN-004</t>
  </si>
  <si>
    <t>HUN-005</t>
  </si>
  <si>
    <t>HUN-006</t>
  </si>
  <si>
    <t>HUN-007</t>
  </si>
  <si>
    <t>HUN-008</t>
  </si>
  <si>
    <t>HUN-009</t>
  </si>
  <si>
    <t>HUN-010</t>
  </si>
  <si>
    <t>HUN-011</t>
  </si>
  <si>
    <t>HUN-012</t>
  </si>
  <si>
    <t>HUN-013</t>
  </si>
  <si>
    <t>HUN-014</t>
  </si>
  <si>
    <t>HUN-015</t>
  </si>
  <si>
    <t>HUN-016</t>
  </si>
  <si>
    <t>HUN-017</t>
  </si>
  <si>
    <t>HUN-018</t>
  </si>
  <si>
    <t>HUN-019</t>
  </si>
  <si>
    <t>HUN-020</t>
  </si>
  <si>
    <t>HUN-021</t>
  </si>
  <si>
    <t>HUN-022</t>
  </si>
  <si>
    <t>HUN-023</t>
  </si>
  <si>
    <t>HUN-024</t>
  </si>
  <si>
    <t>HUN-025</t>
  </si>
  <si>
    <t>HUN-026</t>
  </si>
  <si>
    <t>HUN-027</t>
  </si>
  <si>
    <t>HUN-028</t>
  </si>
  <si>
    <t>HUN-029</t>
  </si>
  <si>
    <t>HUN-030</t>
  </si>
  <si>
    <t>HUN-031</t>
  </si>
  <si>
    <t>HUN-032</t>
  </si>
  <si>
    <t>HUN-033</t>
  </si>
  <si>
    <t>HUN-034</t>
  </si>
  <si>
    <t>HUN-035</t>
  </si>
  <si>
    <t>HUN-036</t>
  </si>
  <si>
    <t>HUN-037</t>
  </si>
  <si>
    <t>HUN-038</t>
  </si>
  <si>
    <t>HUN-039</t>
  </si>
  <si>
    <t>HUN-040</t>
  </si>
  <si>
    <t>HUN-041</t>
  </si>
  <si>
    <t>HUN-042</t>
  </si>
  <si>
    <t>HUN-043</t>
  </si>
  <si>
    <t>HUN-044</t>
  </si>
  <si>
    <t>HUN-045</t>
  </si>
  <si>
    <t>HUN-046</t>
  </si>
  <si>
    <t>HUN-047</t>
  </si>
  <si>
    <t>HUN-048</t>
  </si>
  <si>
    <t>HUN-049</t>
  </si>
  <si>
    <t>HUN-050</t>
  </si>
  <si>
    <t>HUN-051</t>
  </si>
  <si>
    <t>HUN-052</t>
  </si>
  <si>
    <t>HUN-053</t>
  </si>
  <si>
    <t>HUN-054</t>
  </si>
  <si>
    <t>HUN-055</t>
  </si>
  <si>
    <t>HUN-056</t>
  </si>
  <si>
    <t>HUN-057</t>
  </si>
  <si>
    <t>HUN-058</t>
  </si>
  <si>
    <t>HUN-059</t>
  </si>
  <si>
    <t>HUN-060</t>
  </si>
  <si>
    <t>HUN-061</t>
  </si>
  <si>
    <t>HUN-062</t>
  </si>
  <si>
    <t>HUN-063</t>
  </si>
  <si>
    <t>HUN-064</t>
  </si>
  <si>
    <t>HUN-065</t>
  </si>
  <si>
    <t>HUN-066</t>
  </si>
  <si>
    <t>HUN-067</t>
  </si>
  <si>
    <t>HUN-068</t>
  </si>
  <si>
    <t>HUN-069</t>
  </si>
  <si>
    <t>HUN-070</t>
  </si>
  <si>
    <t>HUN-071</t>
  </si>
  <si>
    <t>HUN-072</t>
  </si>
  <si>
    <t>HUN-073</t>
  </si>
  <si>
    <t>HUN-074</t>
  </si>
  <si>
    <t>HUN-075</t>
  </si>
  <si>
    <t>HUN-076</t>
  </si>
  <si>
    <t>HUN-077</t>
  </si>
  <si>
    <t>HUN-078</t>
  </si>
  <si>
    <t>HUN-079</t>
  </si>
  <si>
    <t>HUN-080</t>
  </si>
  <si>
    <t>HUN-081</t>
  </si>
  <si>
    <t>HUN-082</t>
  </si>
  <si>
    <t>HUN-083</t>
  </si>
  <si>
    <t>HUN-084</t>
  </si>
  <si>
    <t>HUN-085</t>
  </si>
  <si>
    <t>HUN-086</t>
  </si>
  <si>
    <t>HUN-087</t>
  </si>
  <si>
    <t>HUN-088</t>
  </si>
  <si>
    <t>HUN-089</t>
  </si>
  <si>
    <t>HUN-090</t>
  </si>
  <si>
    <t>HUN-091</t>
  </si>
  <si>
    <t>HUN-092</t>
  </si>
  <si>
    <t>HUN-093</t>
  </si>
  <si>
    <t>HUN-094</t>
  </si>
  <si>
    <t>HUN-095</t>
  </si>
  <si>
    <t>HUN-096</t>
  </si>
  <si>
    <t>HUN-097</t>
  </si>
  <si>
    <t>HUN-098</t>
  </si>
  <si>
    <t>HUN-099</t>
  </si>
  <si>
    <t>ALE-001</t>
  </si>
  <si>
    <t>ALE-002</t>
  </si>
  <si>
    <t>ALE-003</t>
  </si>
  <si>
    <t>ALE-004</t>
  </si>
  <si>
    <t>ALE-005</t>
  </si>
  <si>
    <t>ALE-006</t>
  </si>
  <si>
    <t>ALE-007</t>
  </si>
  <si>
    <t>ALE-008</t>
  </si>
  <si>
    <t>ALE-009</t>
  </si>
  <si>
    <t>ALE-010</t>
  </si>
  <si>
    <t>ALE-011</t>
  </si>
  <si>
    <t>ALE-012</t>
  </si>
  <si>
    <t>ALE-013</t>
  </si>
  <si>
    <t>ALE-014</t>
  </si>
  <si>
    <t>ALE-015</t>
  </si>
  <si>
    <t>ALE-016</t>
  </si>
  <si>
    <t>ALE-017</t>
  </si>
  <si>
    <t>ALE-018</t>
  </si>
  <si>
    <t>ALE-019</t>
  </si>
  <si>
    <t>ALE-020</t>
  </si>
  <si>
    <t>ALE-021</t>
  </si>
  <si>
    <t>ALE-022</t>
  </si>
  <si>
    <t>ALE-023</t>
  </si>
  <si>
    <t>ALE-024</t>
  </si>
  <si>
    <t>ALE-025</t>
  </si>
  <si>
    <t>ALE-026</t>
  </si>
  <si>
    <t>ALE-027</t>
  </si>
  <si>
    <t>ALE-028</t>
  </si>
  <si>
    <t>ALE-029</t>
  </si>
  <si>
    <t>ALE-030</t>
  </si>
  <si>
    <t>ALE-031</t>
  </si>
  <si>
    <t>ALE-032</t>
  </si>
  <si>
    <t>ALE-033</t>
  </si>
  <si>
    <t>ALE-034</t>
  </si>
  <si>
    <t>ALE-035</t>
  </si>
  <si>
    <t>ALE-036</t>
  </si>
  <si>
    <t>ALE-037</t>
  </si>
  <si>
    <t>ALE-038</t>
  </si>
  <si>
    <t>ALE-039</t>
  </si>
  <si>
    <t>ALE-040</t>
  </si>
  <si>
    <t>ALE-041</t>
  </si>
  <si>
    <t>ALE-042</t>
  </si>
  <si>
    <t>ALE-043</t>
  </si>
  <si>
    <t>ALE-044</t>
  </si>
  <si>
    <t>ALE-045</t>
  </si>
  <si>
    <t>ALE-046</t>
  </si>
  <si>
    <t>ALE-047</t>
  </si>
  <si>
    <t>ALE-048</t>
  </si>
  <si>
    <t>ALE-049</t>
  </si>
  <si>
    <t>ALE-050</t>
  </si>
  <si>
    <t>ALE-051</t>
  </si>
  <si>
    <t>ALE-052</t>
  </si>
  <si>
    <t>ALE-053</t>
  </si>
  <si>
    <t>ALE-054</t>
  </si>
  <si>
    <t>ALE-055</t>
  </si>
  <si>
    <t>ALE-056</t>
  </si>
  <si>
    <t>ALE-057</t>
  </si>
  <si>
    <t>ALE-058</t>
  </si>
  <si>
    <t>ALE-059</t>
  </si>
  <si>
    <t>ALE-060</t>
  </si>
  <si>
    <t>ALE-061</t>
  </si>
  <si>
    <t>ALE-062</t>
  </si>
  <si>
    <t>ALE-063</t>
  </si>
  <si>
    <t>ALE-064</t>
  </si>
  <si>
    <t>ALE-065</t>
  </si>
  <si>
    <t>ALE-066</t>
  </si>
  <si>
    <t>ALE-067</t>
  </si>
  <si>
    <t>ALE-068</t>
  </si>
  <si>
    <t>ALE-069</t>
  </si>
  <si>
    <t>ALE-070</t>
  </si>
  <si>
    <t>ALE-071</t>
  </si>
  <si>
    <t>ALE-072</t>
  </si>
  <si>
    <t>ALE-073</t>
  </si>
  <si>
    <t>ALE-074</t>
  </si>
  <si>
    <t>ALE-075</t>
  </si>
  <si>
    <t>ALE-076</t>
  </si>
  <si>
    <t>ALE-077</t>
  </si>
  <si>
    <t>ALE-078</t>
  </si>
  <si>
    <t>ALE-079</t>
  </si>
  <si>
    <t>ALE-080</t>
  </si>
  <si>
    <t>ALE-081</t>
  </si>
  <si>
    <t>ALE-082</t>
  </si>
  <si>
    <t>ALE-083</t>
  </si>
  <si>
    <t>ALE-084</t>
  </si>
  <si>
    <t>ALE-085</t>
  </si>
  <si>
    <t>ALE-086</t>
  </si>
  <si>
    <t>ALE-087</t>
  </si>
  <si>
    <t>ALE-088</t>
  </si>
  <si>
    <t>ALE-089</t>
  </si>
  <si>
    <t>ALE-090</t>
  </si>
  <si>
    <t>ALE-091</t>
  </si>
  <si>
    <t>ALE-092</t>
  </si>
  <si>
    <t>ALE-093</t>
  </si>
  <si>
    <t>ALE-094</t>
  </si>
  <si>
    <t>ALE-095</t>
  </si>
  <si>
    <t>ALE-096</t>
  </si>
  <si>
    <t>ALE-097</t>
  </si>
  <si>
    <t>ALE-098</t>
  </si>
  <si>
    <t>ALE-099</t>
  </si>
  <si>
    <t>FRA-001</t>
  </si>
  <si>
    <t>FRA-002</t>
  </si>
  <si>
    <t>FRA-003</t>
  </si>
  <si>
    <t>FRA-004</t>
  </si>
  <si>
    <t>FRA-005</t>
  </si>
  <si>
    <t>FRA-006</t>
  </si>
  <si>
    <t>FRA-007</t>
  </si>
  <si>
    <t>FRA-008</t>
  </si>
  <si>
    <t>FRA-009</t>
  </si>
  <si>
    <t>FRA-010</t>
  </si>
  <si>
    <t>FRA-011</t>
  </si>
  <si>
    <t>FRA-012</t>
  </si>
  <si>
    <t>FRA-013</t>
  </si>
  <si>
    <t>FRA-014</t>
  </si>
  <si>
    <t>FRA-015</t>
  </si>
  <si>
    <t>FRA-016</t>
  </si>
  <si>
    <t>FRA-017</t>
  </si>
  <si>
    <t>FRA-018</t>
  </si>
  <si>
    <t>FRA-019</t>
  </si>
  <si>
    <t>FRA-020</t>
  </si>
  <si>
    <t>FRA-021</t>
  </si>
  <si>
    <t>FRA-022</t>
  </si>
  <si>
    <t>FRA-023</t>
  </si>
  <si>
    <t>FRA-024</t>
  </si>
  <si>
    <t>FRA-025</t>
  </si>
  <si>
    <t>FRA-026</t>
  </si>
  <si>
    <t>FRA-027</t>
  </si>
  <si>
    <t>FRA-028</t>
  </si>
  <si>
    <t>FRA-029</t>
  </si>
  <si>
    <t>FRA-030</t>
  </si>
  <si>
    <t>FRA-031</t>
  </si>
  <si>
    <t>FRA-032</t>
  </si>
  <si>
    <t>FRA-033</t>
  </si>
  <si>
    <t>FRA-034</t>
  </si>
  <si>
    <t>FRA-035</t>
  </si>
  <si>
    <t>FRA-036</t>
  </si>
  <si>
    <t>FRA-037</t>
  </si>
  <si>
    <t>FRA-038</t>
  </si>
  <si>
    <t>FRA-039</t>
  </si>
  <si>
    <t>FRA-040</t>
  </si>
  <si>
    <t>FRA-041</t>
  </si>
  <si>
    <t>FRA-042</t>
  </si>
  <si>
    <t>FRA-043</t>
  </si>
  <si>
    <t>FRA-044</t>
  </si>
  <si>
    <t>FRA-045</t>
  </si>
  <si>
    <t>FRA-046</t>
  </si>
  <si>
    <t>FRA-047</t>
  </si>
  <si>
    <t>FRA-048</t>
  </si>
  <si>
    <t>FRA-049</t>
  </si>
  <si>
    <t>FRA-050</t>
  </si>
  <si>
    <t>FRA-051</t>
  </si>
  <si>
    <t>FRA-052</t>
  </si>
  <si>
    <t>FRA-053</t>
  </si>
  <si>
    <t>FRA-054</t>
  </si>
  <si>
    <t>FRA-055</t>
  </si>
  <si>
    <t>FRA-056</t>
  </si>
  <si>
    <t>FRA-057</t>
  </si>
  <si>
    <t>FRA-058</t>
  </si>
  <si>
    <t>FRA-059</t>
  </si>
  <si>
    <t>FRA-060</t>
  </si>
  <si>
    <t>FRA-061</t>
  </si>
  <si>
    <t>FRA-062</t>
  </si>
  <si>
    <t>FRA-063</t>
  </si>
  <si>
    <t>FRA-064</t>
  </si>
  <si>
    <t>FRA-065</t>
  </si>
  <si>
    <t>FRA-066</t>
  </si>
  <si>
    <t>FRA-067</t>
  </si>
  <si>
    <t>FRA-068</t>
  </si>
  <si>
    <t>FRA-069</t>
  </si>
  <si>
    <t>FRA-070</t>
  </si>
  <si>
    <t>FRA-071</t>
  </si>
  <si>
    <t>FRA-072</t>
  </si>
  <si>
    <t>FRA-073</t>
  </si>
  <si>
    <t>FRA-074</t>
  </si>
  <si>
    <t>FRA-075</t>
  </si>
  <si>
    <t>FRA-076</t>
  </si>
  <si>
    <t>FRA-077</t>
  </si>
  <si>
    <t>FRA-078</t>
  </si>
  <si>
    <t>FRA-079</t>
  </si>
  <si>
    <t>FRA-080</t>
  </si>
  <si>
    <t>FRA-081</t>
  </si>
  <si>
    <t>FRA-082</t>
  </si>
  <si>
    <t>FRA-083</t>
  </si>
  <si>
    <t>FRA-084</t>
  </si>
  <si>
    <t>FRA-085</t>
  </si>
  <si>
    <t>FRA-086</t>
  </si>
  <si>
    <t>FRA-087</t>
  </si>
  <si>
    <t>FRA-088</t>
  </si>
  <si>
    <t>FRA-089</t>
  </si>
  <si>
    <t>FRA-090</t>
  </si>
  <si>
    <t>FRA-091</t>
  </si>
  <si>
    <t>FRA-092</t>
  </si>
  <si>
    <t>FRA-093</t>
  </si>
  <si>
    <t>FRA-094</t>
  </si>
  <si>
    <t>FRA-095</t>
  </si>
  <si>
    <t>FRA-096</t>
  </si>
  <si>
    <t>FRA-097</t>
  </si>
  <si>
    <t>FRA-098</t>
  </si>
  <si>
    <t>FRA-099</t>
  </si>
  <si>
    <t>ESP-001</t>
  </si>
  <si>
    <t>ITA-001</t>
  </si>
  <si>
    <t>ITA-002</t>
  </si>
  <si>
    <t>ITA-003</t>
  </si>
  <si>
    <t>ITA-004</t>
  </si>
  <si>
    <t>ITA-005</t>
  </si>
  <si>
    <t>ITA-006</t>
  </si>
  <si>
    <t>ITA-007</t>
  </si>
  <si>
    <t>ITA-008</t>
  </si>
  <si>
    <t>ITA-009</t>
  </si>
  <si>
    <t>ITA-010</t>
  </si>
  <si>
    <t>ITA-011</t>
  </si>
  <si>
    <t>ITA-012</t>
  </si>
  <si>
    <t>ITA-013</t>
  </si>
  <si>
    <t>ITA-014</t>
  </si>
  <si>
    <t>ITA-015</t>
  </si>
  <si>
    <t>ITA-016</t>
  </si>
  <si>
    <t>ITA-017</t>
  </si>
  <si>
    <t>ITA-018</t>
  </si>
  <si>
    <t>ITA-019</t>
  </si>
  <si>
    <t>ITA-020</t>
  </si>
  <si>
    <t>ITA-021</t>
  </si>
  <si>
    <t>ITA-022</t>
  </si>
  <si>
    <t>ITA-023</t>
  </si>
  <si>
    <t>ITA-024</t>
  </si>
  <si>
    <t>ITA-025</t>
  </si>
  <si>
    <t>ITA-026</t>
  </si>
  <si>
    <t>ITA-027</t>
  </si>
  <si>
    <t>ITA-028</t>
  </si>
  <si>
    <t>ITA-029</t>
  </si>
  <si>
    <t>ITA-030</t>
  </si>
  <si>
    <t>ITA-031</t>
  </si>
  <si>
    <t>ITA-032</t>
  </si>
  <si>
    <t>ITA-033</t>
  </si>
  <si>
    <t>ITA-034</t>
  </si>
  <si>
    <t>ITA-035</t>
  </si>
  <si>
    <t>ITA-036</t>
  </si>
  <si>
    <t>ITA-037</t>
  </si>
  <si>
    <t>ITA-038</t>
  </si>
  <si>
    <t>ITA-039</t>
  </si>
  <si>
    <t>ITA-040</t>
  </si>
  <si>
    <t>ITA-041</t>
  </si>
  <si>
    <t>ITA-042</t>
  </si>
  <si>
    <t>ITA-043</t>
  </si>
  <si>
    <t>ITA-044</t>
  </si>
  <si>
    <t>ITA-045</t>
  </si>
  <si>
    <t>ITA-046</t>
  </si>
  <si>
    <t>ITA-047</t>
  </si>
  <si>
    <t>ITA-048</t>
  </si>
  <si>
    <t>ITA-049</t>
  </si>
  <si>
    <t>ITA-050</t>
  </si>
  <si>
    <t>ITA-051</t>
  </si>
  <si>
    <t>ITA-052</t>
  </si>
  <si>
    <t>ITA-053</t>
  </si>
  <si>
    <t>ITA-054</t>
  </si>
  <si>
    <t>ITA-055</t>
  </si>
  <si>
    <t>ITA-056</t>
  </si>
  <si>
    <t>ITA-057</t>
  </si>
  <si>
    <t>ITA-058</t>
  </si>
  <si>
    <t>ITA-059</t>
  </si>
  <si>
    <t>ITA-060</t>
  </si>
  <si>
    <t>ITA-061</t>
  </si>
  <si>
    <t>ITA-062</t>
  </si>
  <si>
    <t>ITA-063</t>
  </si>
  <si>
    <t>ITA-064</t>
  </si>
  <si>
    <t>ITA-065</t>
  </si>
  <si>
    <t>ITA-066</t>
  </si>
  <si>
    <t>ITA-067</t>
  </si>
  <si>
    <t>ITA-068</t>
  </si>
  <si>
    <t>ITA-069</t>
  </si>
  <si>
    <t>ITA-070</t>
  </si>
  <si>
    <t>ITA-071</t>
  </si>
  <si>
    <t>ITA-072</t>
  </si>
  <si>
    <t>ITA-073</t>
  </si>
  <si>
    <t>ITA-074</t>
  </si>
  <si>
    <t>ITA-075</t>
  </si>
  <si>
    <t>ITA-076</t>
  </si>
  <si>
    <t>ITA-077</t>
  </si>
  <si>
    <t>ITA-078</t>
  </si>
  <si>
    <t>ITA-079</t>
  </si>
  <si>
    <t>ITA-080</t>
  </si>
  <si>
    <t>ITA-081</t>
  </si>
  <si>
    <t>ITA-082</t>
  </si>
  <si>
    <t>ITA-083</t>
  </si>
  <si>
    <t>ITA-084</t>
  </si>
  <si>
    <t>ITA-085</t>
  </si>
  <si>
    <t>ITA-086</t>
  </si>
  <si>
    <t>ITA-087</t>
  </si>
  <si>
    <t>ITA-088</t>
  </si>
  <si>
    <t>ITA-089</t>
  </si>
  <si>
    <t>ITA-090</t>
  </si>
  <si>
    <t>ITA-091</t>
  </si>
  <si>
    <t>ITA-092</t>
  </si>
  <si>
    <t>ITA-093</t>
  </si>
  <si>
    <t>ITA-094</t>
  </si>
  <si>
    <t>ITA-095</t>
  </si>
  <si>
    <t>ITA-096</t>
  </si>
  <si>
    <t>ITA-097</t>
  </si>
  <si>
    <t>ITA-098</t>
  </si>
  <si>
    <t>ITA-099</t>
  </si>
  <si>
    <t>ESP-002</t>
  </si>
  <si>
    <t>ESP-003</t>
  </si>
  <si>
    <t>ESP-004</t>
  </si>
  <si>
    <t>ESP-005</t>
  </si>
  <si>
    <t>ESP-006</t>
  </si>
  <si>
    <t>ESP-007</t>
  </si>
  <si>
    <t>ESP-008</t>
  </si>
  <si>
    <t>ESP-009</t>
  </si>
  <si>
    <t>ESP-010</t>
  </si>
  <si>
    <t>ESP-011</t>
  </si>
  <si>
    <t>ESP-012</t>
  </si>
  <si>
    <t>ESP-013</t>
  </si>
  <si>
    <t>ESP-014</t>
  </si>
  <si>
    <t>ESP-015</t>
  </si>
  <si>
    <t>ESP-016</t>
  </si>
  <si>
    <t>ESP-017</t>
  </si>
  <si>
    <t>ESP-018</t>
  </si>
  <si>
    <t>ESP-019</t>
  </si>
  <si>
    <t>ESP-020</t>
  </si>
  <si>
    <t>ESP-021</t>
  </si>
  <si>
    <t>ESP-022</t>
  </si>
  <si>
    <t>ESP-023</t>
  </si>
  <si>
    <t>ESP-024</t>
  </si>
  <si>
    <t>ESP-025</t>
  </si>
  <si>
    <t>ESP-026</t>
  </si>
  <si>
    <t>ESP-027</t>
  </si>
  <si>
    <t>ESP-028</t>
  </si>
  <si>
    <t>ESP-029</t>
  </si>
  <si>
    <t>ESP-030</t>
  </si>
  <si>
    <t>ESP-031</t>
  </si>
  <si>
    <t>ESP-032</t>
  </si>
  <si>
    <t>ESP-033</t>
  </si>
  <si>
    <t>ESP-034</t>
  </si>
  <si>
    <t>ESP-035</t>
  </si>
  <si>
    <t>ESP-036</t>
  </si>
  <si>
    <t>ESP-037</t>
  </si>
  <si>
    <t>ESP-038</t>
  </si>
  <si>
    <t>ESP-039</t>
  </si>
  <si>
    <t>ESP-040</t>
  </si>
  <si>
    <t>ESP-041</t>
  </si>
  <si>
    <t>ESP-042</t>
  </si>
  <si>
    <t>ESP-043</t>
  </si>
  <si>
    <t>ESP-044</t>
  </si>
  <si>
    <t>ESP-045</t>
  </si>
  <si>
    <t>ESP-046</t>
  </si>
  <si>
    <t>ESP-047</t>
  </si>
  <si>
    <t>ESP-048</t>
  </si>
  <si>
    <t>ESP-049</t>
  </si>
  <si>
    <t>ESP-050</t>
  </si>
  <si>
    <t>ESP-051</t>
  </si>
  <si>
    <t>ESP-052</t>
  </si>
  <si>
    <t>ESP-053</t>
  </si>
  <si>
    <t>ESP-054</t>
  </si>
  <si>
    <t>ESP-055</t>
  </si>
  <si>
    <t>ESP-056</t>
  </si>
  <si>
    <t>ESP-057</t>
  </si>
  <si>
    <t>ESP-058</t>
  </si>
  <si>
    <t>ESP-059</t>
  </si>
  <si>
    <t>ESP-060</t>
  </si>
  <si>
    <t>ESP-061</t>
  </si>
  <si>
    <t>ESP-062</t>
  </si>
  <si>
    <t>ESP-063</t>
  </si>
  <si>
    <t>ESP-064</t>
  </si>
  <si>
    <t>ESP-065</t>
  </si>
  <si>
    <t>ESP-066</t>
  </si>
  <si>
    <t>ESP-067</t>
  </si>
  <si>
    <t>ESP-068</t>
  </si>
  <si>
    <t>ESP-069</t>
  </si>
  <si>
    <t>ESP-070</t>
  </si>
  <si>
    <t>ESP-071</t>
  </si>
  <si>
    <t>ESP-072</t>
  </si>
  <si>
    <t>ESP-073</t>
  </si>
  <si>
    <t>ESP-074</t>
  </si>
  <si>
    <t>ESP-075</t>
  </si>
  <si>
    <t>ESP-076</t>
  </si>
  <si>
    <t>ESP-077</t>
  </si>
  <si>
    <t>ESP-078</t>
  </si>
  <si>
    <t>ESP-079</t>
  </si>
  <si>
    <t>ESP-080</t>
  </si>
  <si>
    <t>ESP-081</t>
  </si>
  <si>
    <t>ESP-082</t>
  </si>
  <si>
    <t>ESP-083</t>
  </si>
  <si>
    <t>ESP-084</t>
  </si>
  <si>
    <t>ESP-085</t>
  </si>
  <si>
    <t>ESP-086</t>
  </si>
  <si>
    <t>ESP-087</t>
  </si>
  <si>
    <t>ESP-088</t>
  </si>
  <si>
    <t>ESP-089</t>
  </si>
  <si>
    <t>ESP-090</t>
  </si>
  <si>
    <t>ESP-091</t>
  </si>
  <si>
    <t>ESP-092</t>
  </si>
  <si>
    <t>ESP-093</t>
  </si>
  <si>
    <t>ESP-094</t>
  </si>
  <si>
    <t>ESP-095</t>
  </si>
  <si>
    <t>ESP-096</t>
  </si>
  <si>
    <t>ESP-097</t>
  </si>
  <si>
    <t>ESP-098</t>
  </si>
  <si>
    <t>ESP-099</t>
  </si>
  <si>
    <t>ESP-100</t>
  </si>
  <si>
    <t>ESP-101</t>
  </si>
  <si>
    <t>ESP-102</t>
  </si>
  <si>
    <t>ESP-103</t>
  </si>
  <si>
    <t>ESP-104</t>
  </si>
  <si>
    <t>ESP-105</t>
  </si>
  <si>
    <t>ESP-106</t>
  </si>
  <si>
    <t>ESP-107</t>
  </si>
  <si>
    <t>ESP-108</t>
  </si>
  <si>
    <t>ESP-109</t>
  </si>
  <si>
    <t>ESP-110</t>
  </si>
  <si>
    <t>ESP-111</t>
  </si>
  <si>
    <t>ESP-112</t>
  </si>
  <si>
    <t>ESP-113</t>
  </si>
  <si>
    <t>ESP-114</t>
  </si>
  <si>
    <t>ESP-115</t>
  </si>
  <si>
    <t>ESP-116</t>
  </si>
  <si>
    <t>ESP-117</t>
  </si>
  <si>
    <t>ESP-118</t>
  </si>
  <si>
    <t>ESP-119</t>
  </si>
  <si>
    <t>ESP-120</t>
  </si>
  <si>
    <t>ESP-121</t>
  </si>
  <si>
    <t>ESP-122</t>
  </si>
  <si>
    <t>ESP-123</t>
  </si>
  <si>
    <t>ESP-124</t>
  </si>
  <si>
    <t>ESP-125</t>
  </si>
  <si>
    <t>ESP-126</t>
  </si>
  <si>
    <t>ESP-127</t>
  </si>
  <si>
    <t>ESP-128</t>
  </si>
  <si>
    <t>ESP-129</t>
  </si>
  <si>
    <t>ESP-130</t>
  </si>
  <si>
    <t>ESP-131</t>
  </si>
  <si>
    <t>ESP-132</t>
  </si>
  <si>
    <t>ESP-133</t>
  </si>
  <si>
    <t>ESP-134</t>
  </si>
  <si>
    <t>ESP-135</t>
  </si>
  <si>
    <t>ESP-136</t>
  </si>
  <si>
    <t>ESP-137</t>
  </si>
  <si>
    <t>ESP-138</t>
  </si>
  <si>
    <t>ESP-139</t>
  </si>
  <si>
    <t>ESP-140</t>
  </si>
  <si>
    <t>ESP-141</t>
  </si>
  <si>
    <t>ESP-142</t>
  </si>
  <si>
    <t>ESP-143</t>
  </si>
  <si>
    <t>ESP-144</t>
  </si>
  <si>
    <t>ESP-145</t>
  </si>
  <si>
    <t>ESP-146</t>
  </si>
  <si>
    <t>ESP-147</t>
  </si>
  <si>
    <t>ESP-148</t>
  </si>
  <si>
    <t>ESP-149</t>
  </si>
  <si>
    <t>ESP-150</t>
  </si>
  <si>
    <t>ESP-151</t>
  </si>
  <si>
    <t>ESP-152</t>
  </si>
  <si>
    <t>ESP-153</t>
  </si>
  <si>
    <t>ESP-154</t>
  </si>
  <si>
    <t>ESP-155</t>
  </si>
  <si>
    <t>ESP-156</t>
  </si>
  <si>
    <t>ESP-157</t>
  </si>
  <si>
    <t>ESP-158</t>
  </si>
  <si>
    <t>ESP-159</t>
  </si>
  <si>
    <t>ESP-160</t>
  </si>
  <si>
    <t>ESP-161</t>
  </si>
  <si>
    <t>ESP-162</t>
  </si>
  <si>
    <t>ESP-163</t>
  </si>
  <si>
    <t>ESP-164</t>
  </si>
  <si>
    <t>ESP-165</t>
  </si>
  <si>
    <t>ESP-166</t>
  </si>
  <si>
    <t>ESP-167</t>
  </si>
  <si>
    <t>ESP-168</t>
  </si>
  <si>
    <t>ESP-169</t>
  </si>
  <si>
    <t>ESP-170</t>
  </si>
  <si>
    <t>ESP-171</t>
  </si>
  <si>
    <t>ESP-172</t>
  </si>
  <si>
    <t>ESP-173</t>
  </si>
  <si>
    <t>ESP-174</t>
  </si>
  <si>
    <t>ESP-175</t>
  </si>
  <si>
    <t>ESP-176</t>
  </si>
  <si>
    <t>ESP-177</t>
  </si>
  <si>
    <t>ESP-178</t>
  </si>
  <si>
    <t>ESP-179</t>
  </si>
  <si>
    <t>ESP-180</t>
  </si>
  <si>
    <t>ESP-181</t>
  </si>
  <si>
    <t>ESP-182</t>
  </si>
  <si>
    <t>ESP-183</t>
  </si>
  <si>
    <t>ESP-184</t>
  </si>
  <si>
    <t>ESP-185</t>
  </si>
  <si>
    <t>ESP-186</t>
  </si>
  <si>
    <t>ESP-187</t>
  </si>
  <si>
    <t>ESP-188</t>
  </si>
  <si>
    <t>ESP-189</t>
  </si>
  <si>
    <t>ESP-190</t>
  </si>
  <si>
    <t>ESP-191</t>
  </si>
  <si>
    <t>ESP-192</t>
  </si>
  <si>
    <t>ESP-193</t>
  </si>
  <si>
    <t>ESP-194</t>
  </si>
  <si>
    <t>ESP-195</t>
  </si>
  <si>
    <t>ESP-196</t>
  </si>
  <si>
    <t>ESP-197</t>
  </si>
  <si>
    <t>ESP-198</t>
  </si>
  <si>
    <t>ESP-199</t>
  </si>
  <si>
    <t>ESP-200</t>
  </si>
  <si>
    <t>ESP-201</t>
  </si>
  <si>
    <t>ESP-202</t>
  </si>
  <si>
    <t>ESP-203</t>
  </si>
  <si>
    <t>ESP-204</t>
  </si>
  <si>
    <t>ESP-205</t>
  </si>
  <si>
    <t>ESP-206</t>
  </si>
  <si>
    <t>ESP-207</t>
  </si>
  <si>
    <t>ESP-208</t>
  </si>
  <si>
    <t>ESP-209</t>
  </si>
  <si>
    <t>ESP-210</t>
  </si>
  <si>
    <t>ESP-211</t>
  </si>
  <si>
    <t>ESP-212</t>
  </si>
  <si>
    <t>ESP-213</t>
  </si>
  <si>
    <t>ESP-214</t>
  </si>
  <si>
    <t>ESP-215</t>
  </si>
  <si>
    <t>ESP-216</t>
  </si>
  <si>
    <t>ESP-217</t>
  </si>
  <si>
    <t>ESP-218</t>
  </si>
  <si>
    <t>ESP-219</t>
  </si>
  <si>
    <t>ESP-220</t>
  </si>
  <si>
    <t>ESP-221</t>
  </si>
  <si>
    <t>ESP-222</t>
  </si>
  <si>
    <t>ESP-223</t>
  </si>
  <si>
    <t>ESP-224</t>
  </si>
  <si>
    <t>ESP-225</t>
  </si>
  <si>
    <t>ESP-226</t>
  </si>
  <si>
    <t>ESP-227</t>
  </si>
  <si>
    <t>ESP-228</t>
  </si>
  <si>
    <t>ESP-229</t>
  </si>
  <si>
    <t>ESP-230</t>
  </si>
  <si>
    <t>ESP-231</t>
  </si>
  <si>
    <t>ESP-232</t>
  </si>
  <si>
    <t>ESP-233</t>
  </si>
  <si>
    <t>ESP-234</t>
  </si>
  <si>
    <t>ESP-235</t>
  </si>
  <si>
    <t>ESP-236</t>
  </si>
  <si>
    <t>ESP-237</t>
  </si>
  <si>
    <t>ESP-238</t>
  </si>
  <si>
    <t>ESP-239</t>
  </si>
  <si>
    <t>ESP-240</t>
  </si>
  <si>
    <t>ESP-241</t>
  </si>
  <si>
    <t>ESP-242</t>
  </si>
  <si>
    <t>ESP-243</t>
  </si>
  <si>
    <t>ESP-244</t>
  </si>
  <si>
    <t>ESP-245</t>
  </si>
  <si>
    <t>ESP-246</t>
  </si>
  <si>
    <t>ESP-247</t>
  </si>
  <si>
    <t>ESP-248</t>
  </si>
  <si>
    <t>ESP-249</t>
  </si>
  <si>
    <t>ESP-250</t>
  </si>
  <si>
    <t>ESP-251</t>
  </si>
  <si>
    <t>ESP-252</t>
  </si>
  <si>
    <t>ESP-253</t>
  </si>
  <si>
    <t>ESP-254</t>
  </si>
  <si>
    <t>ESP-255</t>
  </si>
  <si>
    <t>ESP-256</t>
  </si>
  <si>
    <t>ESP-257</t>
  </si>
  <si>
    <t>ESP-258</t>
  </si>
  <si>
    <t>ESP-259</t>
  </si>
  <si>
    <t>ESP-260</t>
  </si>
  <si>
    <t>ESP-261</t>
  </si>
  <si>
    <t>ESP-262</t>
  </si>
  <si>
    <t>ESP-263</t>
  </si>
  <si>
    <t>ESP-264</t>
  </si>
  <si>
    <t>ESP-265</t>
  </si>
  <si>
    <t>ESP-266</t>
  </si>
  <si>
    <t>ESP-267</t>
  </si>
  <si>
    <t>ESP-268</t>
  </si>
  <si>
    <t>ESP-269</t>
  </si>
  <si>
    <t>ESP-270</t>
  </si>
  <si>
    <t>ESP-271</t>
  </si>
  <si>
    <t>ESP-272</t>
  </si>
  <si>
    <t>ESP-273</t>
  </si>
  <si>
    <t>ESP-274</t>
  </si>
  <si>
    <t>ESP-275</t>
  </si>
  <si>
    <t>ESP-276</t>
  </si>
  <si>
    <t>ESP-277</t>
  </si>
  <si>
    <t>ESP-278</t>
  </si>
  <si>
    <t>ESP-279</t>
  </si>
  <si>
    <t>ESP-280</t>
  </si>
  <si>
    <t>ESP-281</t>
  </si>
  <si>
    <t>ESP-282</t>
  </si>
  <si>
    <t>ESP-283</t>
  </si>
  <si>
    <t>ESP-284</t>
  </si>
  <si>
    <t>ESP-285</t>
  </si>
  <si>
    <t>ESP-286</t>
  </si>
  <si>
    <t>ESP-287</t>
  </si>
  <si>
    <t>ESP-288</t>
  </si>
  <si>
    <t>ESP-289</t>
  </si>
  <si>
    <t>ESP-290</t>
  </si>
  <si>
    <t>ESP-291</t>
  </si>
  <si>
    <t>ESP-292</t>
  </si>
  <si>
    <t>ESP-293</t>
  </si>
  <si>
    <t>ESP-294</t>
  </si>
  <si>
    <t>ESP-295</t>
  </si>
  <si>
    <t>ESP-296</t>
  </si>
  <si>
    <t>ESP-297</t>
  </si>
  <si>
    <t>ESP-298</t>
  </si>
  <si>
    <t>ESP-299</t>
  </si>
  <si>
    <t>ESP-300</t>
  </si>
  <si>
    <t>ESP-301</t>
  </si>
  <si>
    <t>ESP-302</t>
  </si>
  <si>
    <t>ESP-303</t>
  </si>
  <si>
    <t>ESP-304</t>
  </si>
  <si>
    <t>ESP-305</t>
  </si>
  <si>
    <t>ESP-306</t>
  </si>
  <si>
    <t>ESP-307</t>
  </si>
  <si>
    <t>ESP-308</t>
  </si>
  <si>
    <t>ESP-309</t>
  </si>
  <si>
    <t>ESP-310</t>
  </si>
  <si>
    <t>ESP-311</t>
  </si>
  <si>
    <t>ESP-312</t>
  </si>
  <si>
    <t>ESP-313</t>
  </si>
  <si>
    <t>ESP-314</t>
  </si>
  <si>
    <t>ESP-315</t>
  </si>
  <si>
    <t>ESP-316</t>
  </si>
  <si>
    <t>ESP-317</t>
  </si>
  <si>
    <t>ESP-318</t>
  </si>
  <si>
    <t>ESP-319</t>
  </si>
  <si>
    <t>ESP-320</t>
  </si>
  <si>
    <t>ESP-321</t>
  </si>
  <si>
    <t>ESP-322</t>
  </si>
  <si>
    <t>ESP-323</t>
  </si>
  <si>
    <t>ESP-324</t>
  </si>
  <si>
    <t>ESP-325</t>
  </si>
  <si>
    <t>ESP-326</t>
  </si>
  <si>
    <t>ESP-327</t>
  </si>
  <si>
    <t>ESP-328</t>
  </si>
  <si>
    <t>ESP-329</t>
  </si>
  <si>
    <t>ESP-330</t>
  </si>
  <si>
    <t>ESP-331</t>
  </si>
  <si>
    <t>ESP-332</t>
  </si>
  <si>
    <t>ESP-333</t>
  </si>
  <si>
    <t>ESP-334</t>
  </si>
  <si>
    <t>ESP-335</t>
  </si>
  <si>
    <t>ESP-336</t>
  </si>
  <si>
    <t>ESP-337</t>
  </si>
  <si>
    <t>ESP-338</t>
  </si>
  <si>
    <t>ESP-339</t>
  </si>
  <si>
    <t>ESP-340</t>
  </si>
  <si>
    <t>ESP-341</t>
  </si>
  <si>
    <t>ESP-342</t>
  </si>
  <si>
    <t>ESP-343</t>
  </si>
  <si>
    <t>ESP-344</t>
  </si>
  <si>
    <t>ESP-345</t>
  </si>
  <si>
    <t>ESP-346</t>
  </si>
  <si>
    <t>ESP-347</t>
  </si>
  <si>
    <t>ESP-348</t>
  </si>
  <si>
    <t>ESP-349</t>
  </si>
  <si>
    <t>ESP-350</t>
  </si>
  <si>
    <t>ESP-351</t>
  </si>
  <si>
    <t>ESP-352</t>
  </si>
  <si>
    <t>ESP-353</t>
  </si>
  <si>
    <t>ESP-354</t>
  </si>
  <si>
    <t>ESP-355</t>
  </si>
  <si>
    <t>ESP-356</t>
  </si>
  <si>
    <t>ESP-357</t>
  </si>
  <si>
    <t>ESP-358</t>
  </si>
  <si>
    <t>ESP-359</t>
  </si>
  <si>
    <t>ESP-360</t>
  </si>
  <si>
    <t>ESP-361</t>
  </si>
  <si>
    <t>ESP-362</t>
  </si>
  <si>
    <t>ESP-363</t>
  </si>
  <si>
    <t>ESP-364</t>
  </si>
  <si>
    <t>ESP-365</t>
  </si>
  <si>
    <t>ESP-366</t>
  </si>
  <si>
    <t>ESP-367</t>
  </si>
  <si>
    <t>ESP-368</t>
  </si>
  <si>
    <t>ESP-369</t>
  </si>
  <si>
    <t>ESP-370</t>
  </si>
  <si>
    <t>ESP-371</t>
  </si>
  <si>
    <t>ESP-372</t>
  </si>
  <si>
    <t>ESP-373</t>
  </si>
  <si>
    <t>ESP-374</t>
  </si>
  <si>
    <t>ESP-375</t>
  </si>
  <si>
    <t>ESP-376</t>
  </si>
  <si>
    <t>ESP-377</t>
  </si>
  <si>
    <t>ESP-378</t>
  </si>
  <si>
    <t>ESP-379</t>
  </si>
  <si>
    <t>ESP-380</t>
  </si>
  <si>
    <t>ESP-381</t>
  </si>
  <si>
    <t>ESP-382</t>
  </si>
  <si>
    <t>ESP-383</t>
  </si>
  <si>
    <t>ESP-384</t>
  </si>
  <si>
    <t>ESP-385</t>
  </si>
  <si>
    <t>ESP-386</t>
  </si>
  <si>
    <t>ESP-387</t>
  </si>
  <si>
    <t>ESP-388</t>
  </si>
  <si>
    <t>ESP-389</t>
  </si>
  <si>
    <t>ESP-390</t>
  </si>
  <si>
    <t>ESP-391</t>
  </si>
  <si>
    <t>ESP-392</t>
  </si>
  <si>
    <t>ESP-393</t>
  </si>
  <si>
    <t>ESP-394</t>
  </si>
  <si>
    <t>ESP-395</t>
  </si>
  <si>
    <t>ESP-396</t>
  </si>
  <si>
    <t>ESP-397</t>
  </si>
  <si>
    <t>ESP-398</t>
  </si>
  <si>
    <t>ESP-399</t>
  </si>
  <si>
    <t>ESP-400</t>
  </si>
  <si>
    <t>ESP-401</t>
  </si>
  <si>
    <t>ESP-402</t>
  </si>
  <si>
    <t>ESP-403</t>
  </si>
  <si>
    <t>ESP-404</t>
  </si>
  <si>
    <t>ESP-405</t>
  </si>
  <si>
    <t>ESP-406</t>
  </si>
  <si>
    <t>ESP-407</t>
  </si>
  <si>
    <t>ESP-408</t>
  </si>
  <si>
    <t>ESP-409</t>
  </si>
  <si>
    <t>ESP-410</t>
  </si>
  <si>
    <t>ESP-411</t>
  </si>
  <si>
    <t>ESP-412</t>
  </si>
  <si>
    <t>ESP-413</t>
  </si>
  <si>
    <t>ESP-414</t>
  </si>
  <si>
    <t>ESP-415</t>
  </si>
  <si>
    <t>ESP-416</t>
  </si>
  <si>
    <t>ESP-417</t>
  </si>
  <si>
    <t>ESP-418</t>
  </si>
  <si>
    <t>ESP-419</t>
  </si>
  <si>
    <t>ESP-420</t>
  </si>
  <si>
    <t>ESP-421</t>
  </si>
  <si>
    <t>ESP-422</t>
  </si>
  <si>
    <t>ESP-423</t>
  </si>
  <si>
    <t>ESP-424</t>
  </si>
  <si>
    <t>ESP-425</t>
  </si>
  <si>
    <t>ESP-426</t>
  </si>
  <si>
    <t>ESP-427</t>
  </si>
  <si>
    <t>ESP-428</t>
  </si>
  <si>
    <t>ESP-429</t>
  </si>
  <si>
    <t>ESP-430</t>
  </si>
  <si>
    <t>ESP-431</t>
  </si>
  <si>
    <t>ESP-432</t>
  </si>
  <si>
    <t>ESP-433</t>
  </si>
  <si>
    <t>ESP-434</t>
  </si>
  <si>
    <t>ESP-435</t>
  </si>
  <si>
    <t>ESP-436</t>
  </si>
  <si>
    <t>ESP-437</t>
  </si>
  <si>
    <t>ESP-438</t>
  </si>
  <si>
    <t>ESP-439</t>
  </si>
  <si>
    <t>ESP-440</t>
  </si>
  <si>
    <t>ESP-441</t>
  </si>
  <si>
    <t>ESP-442</t>
  </si>
  <si>
    <t>ESP-443</t>
  </si>
  <si>
    <t>ESP-444</t>
  </si>
  <si>
    <t>ESP-445</t>
  </si>
  <si>
    <t>ESP-446</t>
  </si>
  <si>
    <t>ESP-447</t>
  </si>
  <si>
    <t>ESP-448</t>
  </si>
  <si>
    <t>ESP-449</t>
  </si>
  <si>
    <t>ESP-450</t>
  </si>
  <si>
    <t>ESP-451</t>
  </si>
  <si>
    <t>ESP-452</t>
  </si>
  <si>
    <t>ESP-453</t>
  </si>
  <si>
    <t>ESP-454</t>
  </si>
  <si>
    <t>ESP-455</t>
  </si>
  <si>
    <t>ESP-456</t>
  </si>
  <si>
    <t>ESP-457</t>
  </si>
  <si>
    <t>ESP-458</t>
  </si>
  <si>
    <t>ESP-459</t>
  </si>
  <si>
    <t>ESP-460</t>
  </si>
  <si>
    <t>ESP-461</t>
  </si>
  <si>
    <t>ESP-462</t>
  </si>
  <si>
    <t>ESP-463</t>
  </si>
  <si>
    <t>ESP-464</t>
  </si>
  <si>
    <t>ESP-465</t>
  </si>
  <si>
    <t>ESP-466</t>
  </si>
  <si>
    <t>ESP-467</t>
  </si>
  <si>
    <t>ESP-468</t>
  </si>
  <si>
    <t>ESP-469</t>
  </si>
  <si>
    <t>ESP-470</t>
  </si>
  <si>
    <t>ESP-471</t>
  </si>
  <si>
    <t>ESP-472</t>
  </si>
  <si>
    <t>ESP-473</t>
  </si>
  <si>
    <t>ESP-474</t>
  </si>
  <si>
    <t>ESP-475</t>
  </si>
  <si>
    <t>ESP-476</t>
  </si>
  <si>
    <t>ESP-477</t>
  </si>
  <si>
    <t>ESP-478</t>
  </si>
  <si>
    <t>ESP-479</t>
  </si>
  <si>
    <t>ESP-480</t>
  </si>
  <si>
    <t>ESP-481</t>
  </si>
  <si>
    <t>ESP-482</t>
  </si>
  <si>
    <t>ESP-483</t>
  </si>
  <si>
    <t>ESP-484</t>
  </si>
  <si>
    <t>ESP-485</t>
  </si>
  <si>
    <t>ESP-486</t>
  </si>
  <si>
    <t>ESP-487</t>
  </si>
  <si>
    <t>ESP-488</t>
  </si>
  <si>
    <t>ESP-489</t>
  </si>
  <si>
    <t>ESP-490</t>
  </si>
  <si>
    <t>ESP-491</t>
  </si>
  <si>
    <t>ESP-492</t>
  </si>
  <si>
    <t>ESP-493</t>
  </si>
  <si>
    <t>ESP-494</t>
  </si>
  <si>
    <t>ESP-495</t>
  </si>
  <si>
    <t>ESP-496</t>
  </si>
  <si>
    <t>ESP-497</t>
  </si>
  <si>
    <t>ESP-498</t>
  </si>
  <si>
    <t>ESP-499</t>
  </si>
  <si>
    <t>ESP-500</t>
  </si>
  <si>
    <t>ESP-501</t>
  </si>
  <si>
    <t>ESP-502</t>
  </si>
  <si>
    <t>ESP-503</t>
  </si>
  <si>
    <t>ESP-504</t>
  </si>
  <si>
    <t>ESP-505</t>
  </si>
  <si>
    <t>ESP-506</t>
  </si>
  <si>
    <t>ESP-507</t>
  </si>
  <si>
    <t>ESP-508</t>
  </si>
  <si>
    <t>ESP-509</t>
  </si>
  <si>
    <t>ESP-510</t>
  </si>
  <si>
    <t>ESP-511</t>
  </si>
  <si>
    <t>ESP-512</t>
  </si>
  <si>
    <t>ESP-513</t>
  </si>
  <si>
    <t>ESP-514</t>
  </si>
  <si>
    <t>ESP-515</t>
  </si>
  <si>
    <t>ESP-516</t>
  </si>
  <si>
    <t>ESP-517</t>
  </si>
  <si>
    <t>ESP-518</t>
  </si>
  <si>
    <t>ESP-519</t>
  </si>
  <si>
    <t>ESP-520</t>
  </si>
  <si>
    <t>ESP-521</t>
  </si>
  <si>
    <t>ESP-522</t>
  </si>
  <si>
    <t>ESP-523</t>
  </si>
  <si>
    <t>ESP-524</t>
  </si>
  <si>
    <t>ESP-525</t>
  </si>
  <si>
    <t>ESP-526</t>
  </si>
  <si>
    <t>ESP-527</t>
  </si>
  <si>
    <t>ESP-528</t>
  </si>
  <si>
    <t>ESP-529</t>
  </si>
  <si>
    <t>ESP-530</t>
  </si>
  <si>
    <t>ESP-531</t>
  </si>
  <si>
    <t>ESP-532</t>
  </si>
  <si>
    <t>ESP-533</t>
  </si>
  <si>
    <t>ESP-534</t>
  </si>
  <si>
    <t>ESP-535</t>
  </si>
  <si>
    <t>ESP-536</t>
  </si>
  <si>
    <t>ESP-537</t>
  </si>
  <si>
    <t>ESP-538</t>
  </si>
  <si>
    <t>ESP-539</t>
  </si>
  <si>
    <t>ESP-540</t>
  </si>
  <si>
    <t>ESP-541</t>
  </si>
  <si>
    <t>ESP-542</t>
  </si>
  <si>
    <t>ESP-543</t>
  </si>
  <si>
    <t>ESP-544</t>
  </si>
  <si>
    <t>ESP-545</t>
  </si>
  <si>
    <t>ESP-546</t>
  </si>
  <si>
    <t>ESP-547</t>
  </si>
  <si>
    <t>ESP-548</t>
  </si>
  <si>
    <t>ESP-549</t>
  </si>
  <si>
    <t>ESP-550</t>
  </si>
  <si>
    <t>ESP-551</t>
  </si>
  <si>
    <t>ESP-552</t>
  </si>
  <si>
    <t>ESP-553</t>
  </si>
  <si>
    <t>ESP-554</t>
  </si>
  <si>
    <t>ESP-555</t>
  </si>
  <si>
    <t>ESP-556</t>
  </si>
  <si>
    <t>ESP-557</t>
  </si>
  <si>
    <t>ESP-558</t>
  </si>
  <si>
    <t>ESP-559</t>
  </si>
  <si>
    <t>ESP-560</t>
  </si>
  <si>
    <t>ESP-561</t>
  </si>
  <si>
    <t>ESP-562</t>
  </si>
  <si>
    <t>ESP-563</t>
  </si>
  <si>
    <t>ESP-564</t>
  </si>
  <si>
    <t>ESP-565</t>
  </si>
  <si>
    <t>ESP-566</t>
  </si>
  <si>
    <t>ESP-567</t>
  </si>
  <si>
    <t>ESP-568</t>
  </si>
  <si>
    <t>ESP-569</t>
  </si>
  <si>
    <t>ESP-570</t>
  </si>
  <si>
    <t>ESP-571</t>
  </si>
  <si>
    <t>ESP-572</t>
  </si>
  <si>
    <t>ESP-573</t>
  </si>
  <si>
    <t>ESP-574</t>
  </si>
  <si>
    <t>ESP-575</t>
  </si>
  <si>
    <t>ESP-576</t>
  </si>
  <si>
    <t>ESP-577</t>
  </si>
  <si>
    <t>ESP-578</t>
  </si>
  <si>
    <t>ESP-579</t>
  </si>
  <si>
    <t>ESP-580</t>
  </si>
  <si>
    <t>ESP-581</t>
  </si>
  <si>
    <t>ESP-582</t>
  </si>
  <si>
    <t>ESP-583</t>
  </si>
  <si>
    <t>ESP-584</t>
  </si>
  <si>
    <t>ESP-585</t>
  </si>
  <si>
    <t>ESP-586</t>
  </si>
  <si>
    <t>ESP-587</t>
  </si>
  <si>
    <t>ESP-588</t>
  </si>
  <si>
    <t>ESP-589</t>
  </si>
  <si>
    <t>ESP-590</t>
  </si>
  <si>
    <t>ESP-591</t>
  </si>
  <si>
    <t>ESP-592</t>
  </si>
  <si>
    <t>ESP-593</t>
  </si>
  <si>
    <t>ESP-594</t>
  </si>
  <si>
    <t>ESP-595</t>
  </si>
  <si>
    <t>ESP-596</t>
  </si>
  <si>
    <t>ESP-597</t>
  </si>
  <si>
    <t>ESP-598</t>
  </si>
  <si>
    <t>ESP-599</t>
  </si>
  <si>
    <t>ESP-600</t>
  </si>
  <si>
    <t>ESP-601</t>
  </si>
  <si>
    <t>ESP-602</t>
  </si>
  <si>
    <t>ESP-603</t>
  </si>
  <si>
    <t>ESP-604</t>
  </si>
  <si>
    <t>ESP-605</t>
  </si>
  <si>
    <t>ESP-606</t>
  </si>
  <si>
    <t>ESP-607</t>
  </si>
  <si>
    <t>ESP-608</t>
  </si>
  <si>
    <t>ESP-609</t>
  </si>
  <si>
    <t>ESP-610</t>
  </si>
  <si>
    <t>ESP-611</t>
  </si>
  <si>
    <t>ESP-612</t>
  </si>
  <si>
    <t>ESP-613</t>
  </si>
  <si>
    <t>ESP-614</t>
  </si>
  <si>
    <t>ESP-615</t>
  </si>
  <si>
    <t>ESP-616</t>
  </si>
  <si>
    <t>ESP-617</t>
  </si>
  <si>
    <t>ESP-618</t>
  </si>
  <si>
    <t>ESP-619</t>
  </si>
  <si>
    <t>ESP-620</t>
  </si>
  <si>
    <t>ESP-621</t>
  </si>
  <si>
    <t>ESP-622</t>
  </si>
  <si>
    <t>ESP-623</t>
  </si>
  <si>
    <t>ESP-624</t>
  </si>
  <si>
    <t>ESP-625</t>
  </si>
  <si>
    <t>ESP-626</t>
  </si>
  <si>
    <t>ESP-627</t>
  </si>
  <si>
    <t>ESP-628</t>
  </si>
  <si>
    <t>ESP-629</t>
  </si>
  <si>
    <t>ESP-630</t>
  </si>
  <si>
    <t>ESP-631</t>
  </si>
  <si>
    <t>ESP-632</t>
  </si>
  <si>
    <t>ESP-633</t>
  </si>
  <si>
    <t>ESP-634</t>
  </si>
  <si>
    <t>ESP-635</t>
  </si>
  <si>
    <t>ESP-636</t>
  </si>
  <si>
    <t>ESP-637</t>
  </si>
  <si>
    <t>ESP-638</t>
  </si>
  <si>
    <t>ESP-639</t>
  </si>
  <si>
    <t>ESP-640</t>
  </si>
  <si>
    <t>ESP-641</t>
  </si>
  <si>
    <t>ESP-642</t>
  </si>
  <si>
    <t>ESP-643</t>
  </si>
  <si>
    <t>ESP-644</t>
  </si>
  <si>
    <t>ESP-645</t>
  </si>
  <si>
    <t>ESP-646</t>
  </si>
  <si>
    <t>ESP-647</t>
  </si>
  <si>
    <t>ESP-648</t>
  </si>
  <si>
    <t>ESP-649</t>
  </si>
  <si>
    <t>ESP-650</t>
  </si>
  <si>
    <t>ESP-651</t>
  </si>
  <si>
    <t>ESP-652</t>
  </si>
  <si>
    <t>ESP-653</t>
  </si>
  <si>
    <t>ESP-654</t>
  </si>
  <si>
    <t>ESP-655</t>
  </si>
  <si>
    <t>ESP-656</t>
  </si>
  <si>
    <t>ESP-657</t>
  </si>
  <si>
    <t>ESP-658</t>
  </si>
  <si>
    <t>ESP-659</t>
  </si>
  <si>
    <t>ESP-660</t>
  </si>
  <si>
    <t>ESP-661</t>
  </si>
  <si>
    <t>ESP-662</t>
  </si>
  <si>
    <t>ESP-663</t>
  </si>
  <si>
    <t>ESP-664</t>
  </si>
  <si>
    <t>ESP-665</t>
  </si>
  <si>
    <t>ESP-666</t>
  </si>
  <si>
    <t>ESP-667</t>
  </si>
  <si>
    <t>ESP-668</t>
  </si>
  <si>
    <t>ESP-669</t>
  </si>
  <si>
    <t>ESP-670</t>
  </si>
  <si>
    <t>ESP-671</t>
  </si>
  <si>
    <t>ESP-672</t>
  </si>
  <si>
    <t>ESP-673</t>
  </si>
  <si>
    <t>ESP-674</t>
  </si>
  <si>
    <t>ESP-675</t>
  </si>
  <si>
    <t>ESP-676</t>
  </si>
  <si>
    <t>ESP-677</t>
  </si>
  <si>
    <t>ESP-678</t>
  </si>
  <si>
    <t>ESP-679</t>
  </si>
  <si>
    <t>ESP-680</t>
  </si>
  <si>
    <t>ESP-681</t>
  </si>
  <si>
    <t>ESP-682</t>
  </si>
  <si>
    <t>ESP-683</t>
  </si>
  <si>
    <t>ESP-684</t>
  </si>
  <si>
    <t>ESP-685</t>
  </si>
  <si>
    <t>ESP-686</t>
  </si>
  <si>
    <t>ESP-687</t>
  </si>
  <si>
    <t>ESP-688</t>
  </si>
  <si>
    <t>ESP-689</t>
  </si>
  <si>
    <t>ESP-690</t>
  </si>
  <si>
    <t>ESP-691</t>
  </si>
  <si>
    <t>ESP-692</t>
  </si>
  <si>
    <t>ESP-693</t>
  </si>
  <si>
    <t>ESP-694</t>
  </si>
  <si>
    <t>ESP-695</t>
  </si>
  <si>
    <t>ESP-696</t>
  </si>
  <si>
    <t>ESP-697</t>
  </si>
  <si>
    <t>ESP-698</t>
  </si>
  <si>
    <t>ESP-699</t>
  </si>
  <si>
    <t>ESP-700</t>
  </si>
  <si>
    <t>ESP-701</t>
  </si>
  <si>
    <t>ESP-702</t>
  </si>
  <si>
    <t>ESP-703</t>
  </si>
  <si>
    <t>ESP-704</t>
  </si>
  <si>
    <t>ESP-705</t>
  </si>
  <si>
    <t>ESP-706</t>
  </si>
  <si>
    <t>ESP-707</t>
  </si>
  <si>
    <t>ESP-708</t>
  </si>
  <si>
    <t>ESP-709</t>
  </si>
  <si>
    <t>ESP-710</t>
  </si>
  <si>
    <t>ESP-711</t>
  </si>
  <si>
    <t>ESP-712</t>
  </si>
  <si>
    <t>ESP-713</t>
  </si>
  <si>
    <t>ESP-714</t>
  </si>
  <si>
    <t>ESP-715</t>
  </si>
  <si>
    <t>ESP-716</t>
  </si>
  <si>
    <t>ESP-717</t>
  </si>
  <si>
    <t>ESP-718</t>
  </si>
  <si>
    <t>ESP-719</t>
  </si>
  <si>
    <t>ESP-720</t>
  </si>
  <si>
    <t>ESP-721</t>
  </si>
  <si>
    <t>ESP-722</t>
  </si>
  <si>
    <t>ESP-723</t>
  </si>
  <si>
    <t>ESP-724</t>
  </si>
  <si>
    <t>ESP-725</t>
  </si>
  <si>
    <t>ESP-726</t>
  </si>
  <si>
    <t>ESP-727</t>
  </si>
  <si>
    <t>ESP-728</t>
  </si>
  <si>
    <t>ESP-729</t>
  </si>
  <si>
    <t>ESP-730</t>
  </si>
  <si>
    <t>ESP-731</t>
  </si>
  <si>
    <t>ESP-732</t>
  </si>
  <si>
    <t>ESP-733</t>
  </si>
  <si>
    <t>ESP-734</t>
  </si>
  <si>
    <t>ESP-735</t>
  </si>
  <si>
    <t>ESP-736</t>
  </si>
  <si>
    <t>ESP-737</t>
  </si>
  <si>
    <t>ESP-738</t>
  </si>
  <si>
    <t>ESP-739</t>
  </si>
  <si>
    <t>ESP-740</t>
  </si>
  <si>
    <t>ESP-741</t>
  </si>
  <si>
    <t>ESP-742</t>
  </si>
  <si>
    <t>ESP-743</t>
  </si>
  <si>
    <t>ESP-744</t>
  </si>
  <si>
    <t>ESP-745</t>
  </si>
  <si>
    <t>ESP-746</t>
  </si>
  <si>
    <t>ESP-747</t>
  </si>
  <si>
    <t>ESP-748</t>
  </si>
  <si>
    <t>ESP-749</t>
  </si>
  <si>
    <t>ESP-750</t>
  </si>
  <si>
    <t>ESP-751</t>
  </si>
  <si>
    <t>ESP-752</t>
  </si>
  <si>
    <t>ESP-753</t>
  </si>
  <si>
    <t>ESP-754</t>
  </si>
  <si>
    <t>ESP-755</t>
  </si>
  <si>
    <t>ESP-756</t>
  </si>
  <si>
    <t>ESP-757</t>
  </si>
  <si>
    <t>ESP-758</t>
  </si>
  <si>
    <t>ESP-759</t>
  </si>
  <si>
    <t>ESP-760</t>
  </si>
  <si>
    <t>ESP-761</t>
  </si>
  <si>
    <t>ESP-762</t>
  </si>
  <si>
    <t>ESP-763</t>
  </si>
  <si>
    <t>ESP-764</t>
  </si>
  <si>
    <t>ESP-765</t>
  </si>
  <si>
    <t>ESP-766</t>
  </si>
  <si>
    <t>ESP-767</t>
  </si>
  <si>
    <t>ESP-768</t>
  </si>
  <si>
    <t>ESP-769</t>
  </si>
  <si>
    <t>ESP-770</t>
  </si>
  <si>
    <t>ESP-771</t>
  </si>
  <si>
    <t>ESP-772</t>
  </si>
  <si>
    <t>ESP-773</t>
  </si>
  <si>
    <t>ESP-774</t>
  </si>
  <si>
    <t>ESP-775</t>
  </si>
  <si>
    <t>ESP-776</t>
  </si>
  <si>
    <t>ESP-777</t>
  </si>
  <si>
    <t>ESP-778</t>
  </si>
  <si>
    <t>ESP-779</t>
  </si>
  <si>
    <t>ESP-780</t>
  </si>
  <si>
    <t>ESP-781</t>
  </si>
  <si>
    <t>ESP-782</t>
  </si>
  <si>
    <t>ESP-783</t>
  </si>
  <si>
    <t>ESP-784</t>
  </si>
  <si>
    <t>ESP-785</t>
  </si>
  <si>
    <t>ESP-786</t>
  </si>
  <si>
    <t>ESP-787</t>
  </si>
  <si>
    <t>ESP-788</t>
  </si>
  <si>
    <t>ESP-789</t>
  </si>
  <si>
    <t>ESP-790</t>
  </si>
  <si>
    <t>ESP-791</t>
  </si>
  <si>
    <t>ESP-792</t>
  </si>
  <si>
    <t>ESP-793</t>
  </si>
  <si>
    <t>ESP-794</t>
  </si>
  <si>
    <t>ESP-795</t>
  </si>
  <si>
    <t>ESP-796</t>
  </si>
  <si>
    <t>ESP-797</t>
  </si>
  <si>
    <t>ESP-798</t>
  </si>
  <si>
    <t>ESP-799</t>
  </si>
  <si>
    <t>ESP-800</t>
  </si>
  <si>
    <t>ESP-801</t>
  </si>
  <si>
    <t>ESP-802</t>
  </si>
  <si>
    <t>ESP-803</t>
  </si>
  <si>
    <t>ESP-804</t>
  </si>
  <si>
    <t>ESP-805</t>
  </si>
  <si>
    <t>ESP-806</t>
  </si>
  <si>
    <t>ESP-807</t>
  </si>
  <si>
    <t>ESP-808</t>
  </si>
  <si>
    <t>ESP-809</t>
  </si>
  <si>
    <t>ESP-810</t>
  </si>
  <si>
    <t>ESP-811</t>
  </si>
  <si>
    <t>ESP-812</t>
  </si>
  <si>
    <t>ESP-813</t>
  </si>
  <si>
    <t>ESP-814</t>
  </si>
  <si>
    <t>ESP-815</t>
  </si>
  <si>
    <t>ESP-816</t>
  </si>
  <si>
    <t>ESP-817</t>
  </si>
  <si>
    <t>ESP-818</t>
  </si>
  <si>
    <t>ESP-819</t>
  </si>
  <si>
    <t>ESP-820</t>
  </si>
  <si>
    <t>ESP-821</t>
  </si>
  <si>
    <t>ESP-822</t>
  </si>
  <si>
    <t>ESP-823</t>
  </si>
  <si>
    <t>ESP-824</t>
  </si>
  <si>
    <t>ESP-825</t>
  </si>
  <si>
    <t>ESP-826</t>
  </si>
  <si>
    <t>ESP-827</t>
  </si>
  <si>
    <t>ESP-828</t>
  </si>
  <si>
    <t>ESP-829</t>
  </si>
  <si>
    <t>ESP-830</t>
  </si>
  <si>
    <t>ESP-831</t>
  </si>
  <si>
    <t>ESP-832</t>
  </si>
  <si>
    <t>ESP-833</t>
  </si>
  <si>
    <t>ESP-834</t>
  </si>
  <si>
    <t>ESP-835</t>
  </si>
  <si>
    <t>ESP-836</t>
  </si>
  <si>
    <t>ESP-837</t>
  </si>
  <si>
    <t>ESP-838</t>
  </si>
  <si>
    <t>ESP-839</t>
  </si>
  <si>
    <t>ESP-840</t>
  </si>
  <si>
    <t>ESP-841</t>
  </si>
  <si>
    <t>ESP-842</t>
  </si>
  <si>
    <t>ESP-843</t>
  </si>
  <si>
    <t>ESP-844</t>
  </si>
  <si>
    <t>ESP-845</t>
  </si>
  <si>
    <t>ESP-846</t>
  </si>
  <si>
    <t>ESP-847</t>
  </si>
  <si>
    <t>ESP-848</t>
  </si>
  <si>
    <t>ESP-849</t>
  </si>
  <si>
    <t>ESP-850</t>
  </si>
  <si>
    <t>ESP-851</t>
  </si>
  <si>
    <t>ESP-852</t>
  </si>
  <si>
    <t>ESP-853</t>
  </si>
  <si>
    <t>ESP-854</t>
  </si>
  <si>
    <t>ESP-855</t>
  </si>
  <si>
    <t>ESP-856</t>
  </si>
  <si>
    <t>ESP-857</t>
  </si>
  <si>
    <t>ESP-858</t>
  </si>
  <si>
    <t>ESP-859</t>
  </si>
  <si>
    <t>ESP-860</t>
  </si>
  <si>
    <t>ESP-861</t>
  </si>
  <si>
    <t>ESP-862</t>
  </si>
  <si>
    <t>ESP-863</t>
  </si>
  <si>
    <t>ESP-864</t>
  </si>
  <si>
    <t>ESP-865</t>
  </si>
  <si>
    <t>ESP-866</t>
  </si>
  <si>
    <t>ESP-867</t>
  </si>
  <si>
    <t>ESP-868</t>
  </si>
  <si>
    <t>ESP-869</t>
  </si>
  <si>
    <t>ESP-870</t>
  </si>
  <si>
    <t>ESP-871</t>
  </si>
  <si>
    <t>ESP-872</t>
  </si>
  <si>
    <t>ESP-873</t>
  </si>
  <si>
    <t>ESP-874</t>
  </si>
  <si>
    <t>ESP-875</t>
  </si>
  <si>
    <t>ESP-876</t>
  </si>
  <si>
    <t>ESP-877</t>
  </si>
  <si>
    <t>ESP-878</t>
  </si>
  <si>
    <t>ESP-879</t>
  </si>
  <si>
    <t>ESP-880</t>
  </si>
  <si>
    <t>ESP-881</t>
  </si>
  <si>
    <t>ESP-882</t>
  </si>
  <si>
    <t>ESP-883</t>
  </si>
  <si>
    <t>ESP-884</t>
  </si>
  <si>
    <t>ESP-885</t>
  </si>
  <si>
    <t>ESP-886</t>
  </si>
  <si>
    <t>ESP-887</t>
  </si>
  <si>
    <t>ESP-888</t>
  </si>
  <si>
    <t>ESP-889</t>
  </si>
  <si>
    <t>ESP-890</t>
  </si>
  <si>
    <t>ESP-891</t>
  </si>
  <si>
    <t>ESP-892</t>
  </si>
  <si>
    <t>ESP-893</t>
  </si>
  <si>
    <t>ESP-894</t>
  </si>
  <si>
    <t>ESP-895</t>
  </si>
  <si>
    <t>ESP-896</t>
  </si>
  <si>
    <t>ESP-897</t>
  </si>
  <si>
    <t>ESP-898</t>
  </si>
  <si>
    <t>ESP-899</t>
  </si>
  <si>
    <t>ESP-900</t>
  </si>
  <si>
    <t>ESP-901</t>
  </si>
  <si>
    <t>ESP-902</t>
  </si>
  <si>
    <t>ESP-903</t>
  </si>
  <si>
    <t>ESP-904</t>
  </si>
  <si>
    <t>ESP-905</t>
  </si>
  <si>
    <t>ESP-906</t>
  </si>
  <si>
    <t>ESP-907</t>
  </si>
  <si>
    <t>ESP-908</t>
  </si>
  <si>
    <t>ESP-909</t>
  </si>
  <si>
    <t>ESP-910</t>
  </si>
  <si>
    <t>ESP-911</t>
  </si>
  <si>
    <t>ESP-912</t>
  </si>
  <si>
    <t>ESP-913</t>
  </si>
  <si>
    <t>ESP-914</t>
  </si>
  <si>
    <t>ESP-915</t>
  </si>
  <si>
    <t>ESP-916</t>
  </si>
  <si>
    <t>ESP-917</t>
  </si>
  <si>
    <t>ESP-918</t>
  </si>
  <si>
    <t>ESP-919</t>
  </si>
  <si>
    <t>ESP-920</t>
  </si>
  <si>
    <t>ESP-921</t>
  </si>
  <si>
    <t>ESP-922</t>
  </si>
  <si>
    <t>ESP-923</t>
  </si>
  <si>
    <t>ESP-924</t>
  </si>
  <si>
    <t>ESP-925</t>
  </si>
  <si>
    <t>ESP-926</t>
  </si>
  <si>
    <t>ESP-927</t>
  </si>
  <si>
    <t>ESP-928</t>
  </si>
  <si>
    <t>ESP-929</t>
  </si>
  <si>
    <t>ESP-930</t>
  </si>
  <si>
    <t>ESP-931</t>
  </si>
  <si>
    <t>ESP-932</t>
  </si>
  <si>
    <t>ESP-933</t>
  </si>
  <si>
    <t>ESP-934</t>
  </si>
  <si>
    <t>ESP-935</t>
  </si>
  <si>
    <t>ESP-936</t>
  </si>
  <si>
    <t>ESP-937</t>
  </si>
  <si>
    <t>ESP-938</t>
  </si>
  <si>
    <t>ESP-939</t>
  </si>
  <si>
    <t>ESP-940</t>
  </si>
  <si>
    <t>ESP-941</t>
  </si>
  <si>
    <t>ESP-942</t>
  </si>
  <si>
    <t>ESP-943</t>
  </si>
  <si>
    <t>ESP-944</t>
  </si>
  <si>
    <t>ESP-945</t>
  </si>
  <si>
    <t>ESP-946</t>
  </si>
  <si>
    <t>ESP-947</t>
  </si>
  <si>
    <t>ESP-948</t>
  </si>
  <si>
    <t>ESP-949</t>
  </si>
  <si>
    <t>ESP-950</t>
  </si>
  <si>
    <t>ESP-951</t>
  </si>
  <si>
    <t>ESP-952</t>
  </si>
  <si>
    <t>ESP-953</t>
  </si>
  <si>
    <t>ESP-954</t>
  </si>
  <si>
    <t>ESP-955</t>
  </si>
  <si>
    <t>ESP-956</t>
  </si>
  <si>
    <t>ESP-957</t>
  </si>
  <si>
    <t>ESP-958</t>
  </si>
  <si>
    <t>ESP-959</t>
  </si>
  <si>
    <t>ESP-960</t>
  </si>
  <si>
    <t>ESP-961</t>
  </si>
  <si>
    <t>ESP-962</t>
  </si>
  <si>
    <t>ESP-963</t>
  </si>
  <si>
    <t>ESP-964</t>
  </si>
  <si>
    <t>ESP-965</t>
  </si>
  <si>
    <t>ESP-966</t>
  </si>
  <si>
    <t>ESP-967</t>
  </si>
  <si>
    <t>ESP-968</t>
  </si>
  <si>
    <t>ESP-969</t>
  </si>
  <si>
    <t>ESP-970</t>
  </si>
  <si>
    <t>ESP-971</t>
  </si>
  <si>
    <t>ESP-972</t>
  </si>
  <si>
    <t>ESP-973</t>
  </si>
  <si>
    <t>ESP-974</t>
  </si>
  <si>
    <t>ESP-975</t>
  </si>
  <si>
    <t>ESP-976</t>
  </si>
  <si>
    <t>ESP-977</t>
  </si>
  <si>
    <t>ESP-978</t>
  </si>
  <si>
    <t>ESP-979</t>
  </si>
  <si>
    <t>ESP-980</t>
  </si>
  <si>
    <t>ESP-981</t>
  </si>
  <si>
    <t>ESP-982</t>
  </si>
  <si>
    <t>ESP-983</t>
  </si>
  <si>
    <t>ESP-984</t>
  </si>
  <si>
    <t>ESP-985</t>
  </si>
  <si>
    <t>ESP-986</t>
  </si>
  <si>
    <t>ESP-987</t>
  </si>
  <si>
    <t>ESP-988</t>
  </si>
  <si>
    <t>ESP-989</t>
  </si>
  <si>
    <t>ESP-990</t>
  </si>
  <si>
    <t>ESP-991</t>
  </si>
  <si>
    <t>ESP-992</t>
  </si>
  <si>
    <t>ESP-993</t>
  </si>
  <si>
    <t>ESP-994</t>
  </si>
  <si>
    <t>ESP-995</t>
  </si>
  <si>
    <t>ESP-996</t>
  </si>
  <si>
    <t>ESP-997</t>
  </si>
  <si>
    <t>ESP-998</t>
  </si>
  <si>
    <t>ESP-999</t>
  </si>
  <si>
    <t>ESP-1000</t>
  </si>
  <si>
    <t>ESP-1001</t>
  </si>
  <si>
    <t>ESP-1002</t>
  </si>
  <si>
    <t>ESP-1003</t>
  </si>
  <si>
    <t>ESP-1004</t>
  </si>
  <si>
    <t>ESP-1005</t>
  </si>
  <si>
    <t>ESP-1006</t>
  </si>
  <si>
    <t>ESP-1007</t>
  </si>
  <si>
    <t>ESP-1008</t>
  </si>
  <si>
    <t>ESP-1009</t>
  </si>
  <si>
    <t>ESP-1010</t>
  </si>
  <si>
    <t>ESP-1011</t>
  </si>
  <si>
    <t>ESP-1012</t>
  </si>
  <si>
    <t>ESP-1013</t>
  </si>
  <si>
    <t>ESP-1014</t>
  </si>
  <si>
    <t>ESP-1015</t>
  </si>
  <si>
    <t>ESP-1016</t>
  </si>
  <si>
    <t>ESP-1017</t>
  </si>
  <si>
    <t>ESP-1018</t>
  </si>
  <si>
    <t>ESP-1019</t>
  </si>
  <si>
    <t>ESP-1020</t>
  </si>
  <si>
    <t>ESP-1021</t>
  </si>
  <si>
    <t>ESP-1022</t>
  </si>
  <si>
    <t>ESP-1023</t>
  </si>
  <si>
    <t>ESP-1024</t>
  </si>
  <si>
    <t>ESP-1025</t>
  </si>
  <si>
    <t>ESP-1026</t>
  </si>
  <si>
    <t>ESP-1027</t>
  </si>
  <si>
    <t>ESP-1028</t>
  </si>
  <si>
    <t>ESP-1029</t>
  </si>
  <si>
    <t>ESP-1030</t>
  </si>
  <si>
    <t>ESP-1031</t>
  </si>
  <si>
    <t>ESP-1032</t>
  </si>
  <si>
    <t>ESP-1033</t>
  </si>
  <si>
    <t>ESP-1034</t>
  </si>
  <si>
    <t>ESP-1035</t>
  </si>
  <si>
    <t>ESP-1036</t>
  </si>
  <si>
    <t>ESP-1037</t>
  </si>
  <si>
    <t>ESP-1038</t>
  </si>
  <si>
    <t>ESP-1039</t>
  </si>
  <si>
    <t>ESP-1040</t>
  </si>
  <si>
    <t>ESP-1041</t>
  </si>
  <si>
    <t>ESP-1042</t>
  </si>
  <si>
    <t>ESP-1043</t>
  </si>
  <si>
    <t>ESP-1044</t>
  </si>
  <si>
    <t>ESP-1045</t>
  </si>
  <si>
    <t>ESP-1046</t>
  </si>
  <si>
    <t>ESP-1047</t>
  </si>
  <si>
    <t>ESP-1048</t>
  </si>
  <si>
    <t>ESP-1049</t>
  </si>
  <si>
    <t>ESP-1050</t>
  </si>
  <si>
    <t>ESP-1051</t>
  </si>
  <si>
    <t>ESP-1052</t>
  </si>
  <si>
    <t>ESP-1053</t>
  </si>
  <si>
    <t>ESP-1054</t>
  </si>
  <si>
    <t>ESP-1055</t>
  </si>
  <si>
    <t>ESP-1056</t>
  </si>
  <si>
    <t>ESP-1057</t>
  </si>
  <si>
    <t>ESP-1058</t>
  </si>
  <si>
    <t>ESP-1059</t>
  </si>
  <si>
    <t>ESP-1060</t>
  </si>
  <si>
    <t>ESP-1061</t>
  </si>
  <si>
    <t>ESP-1062</t>
  </si>
  <si>
    <t>ESP-1063</t>
  </si>
  <si>
    <t>ESP-1064</t>
  </si>
  <si>
    <t>ESP-1065</t>
  </si>
  <si>
    <t>ESP-1066</t>
  </si>
  <si>
    <t>ESP-1067</t>
  </si>
  <si>
    <t>ESP-1068</t>
  </si>
  <si>
    <t>ESP-1069</t>
  </si>
  <si>
    <t>ESP-1070</t>
  </si>
  <si>
    <t>ESP-1071</t>
  </si>
  <si>
    <t>ESP-1072</t>
  </si>
  <si>
    <t>ESP-1073</t>
  </si>
  <si>
    <t>ESP-1074</t>
  </si>
  <si>
    <t>ESP-1075</t>
  </si>
  <si>
    <t>ESP-1076</t>
  </si>
  <si>
    <t>ESP-1077</t>
  </si>
  <si>
    <t>ESP-1078</t>
  </si>
  <si>
    <t>ESP-1079</t>
  </si>
  <si>
    <t>ESP-1080</t>
  </si>
  <si>
    <t>ESP-1081</t>
  </si>
  <si>
    <t>ESP-1082</t>
  </si>
  <si>
    <t>ESP-1083</t>
  </si>
  <si>
    <t>ESP-1084</t>
  </si>
  <si>
    <t>ESP-1085</t>
  </si>
  <si>
    <t>ESP-1086</t>
  </si>
  <si>
    <t>ESP-1087</t>
  </si>
  <si>
    <t>ESP-1088</t>
  </si>
  <si>
    <t>ESP-1089</t>
  </si>
  <si>
    <t>ESP-1090</t>
  </si>
  <si>
    <t>ESP-1091</t>
  </si>
  <si>
    <t>ESP-1092</t>
  </si>
  <si>
    <t>ESP-1093</t>
  </si>
  <si>
    <t>ESP-1094</t>
  </si>
  <si>
    <t>ESP-1095</t>
  </si>
  <si>
    <t>ESP-1096</t>
  </si>
  <si>
    <t>ESP-1097</t>
  </si>
  <si>
    <t>ESP-1098</t>
  </si>
  <si>
    <t>ESP-1099</t>
  </si>
  <si>
    <t>ESP-1100</t>
  </si>
  <si>
    <t>ESP-1101</t>
  </si>
  <si>
    <t>ESP-1102</t>
  </si>
  <si>
    <t>ESP-1103</t>
  </si>
  <si>
    <t>ESP-1104</t>
  </si>
  <si>
    <t>ESP-1105</t>
  </si>
  <si>
    <t>ESP-1106</t>
  </si>
  <si>
    <t>ESP-1107</t>
  </si>
  <si>
    <t>ESP-1108</t>
  </si>
  <si>
    <t>ESP-1109</t>
  </si>
  <si>
    <t>ESP-1110</t>
  </si>
  <si>
    <t>ESP-1111</t>
  </si>
  <si>
    <t>ESP-1112</t>
  </si>
  <si>
    <t>ESP-1113</t>
  </si>
  <si>
    <t>ESP-1114</t>
  </si>
  <si>
    <t>ESP-1115</t>
  </si>
  <si>
    <t>ESP-1116</t>
  </si>
  <si>
    <t>ESP-1117</t>
  </si>
  <si>
    <t>ESP-1118</t>
  </si>
  <si>
    <t>ESP-1119</t>
  </si>
  <si>
    <t>ESP-1120</t>
  </si>
  <si>
    <t>ESP-1121</t>
  </si>
  <si>
    <t>ESP-1122</t>
  </si>
  <si>
    <t>ESP-1123</t>
  </si>
  <si>
    <t>ESP-1124</t>
  </si>
  <si>
    <t>ESP-1125</t>
  </si>
  <si>
    <t>ESP-1126</t>
  </si>
  <si>
    <t>ESP-1127</t>
  </si>
  <si>
    <t>ESP-1128</t>
  </si>
  <si>
    <t>ESP-1129</t>
  </si>
  <si>
    <t>ESP-1130</t>
  </si>
  <si>
    <t>ESP-1131</t>
  </si>
  <si>
    <t>ESP-1132</t>
  </si>
  <si>
    <t>ESP-1133</t>
  </si>
  <si>
    <t>ESP-1134</t>
  </si>
  <si>
    <t>ESP-1135</t>
  </si>
  <si>
    <t>ESP-1136</t>
  </si>
  <si>
    <t>ESP-1137</t>
  </si>
  <si>
    <t>ESP-1138</t>
  </si>
  <si>
    <t>ESP-1139</t>
  </si>
  <si>
    <t>ESP-1140</t>
  </si>
  <si>
    <t>ESP-1141</t>
  </si>
  <si>
    <t>ESP-1142</t>
  </si>
  <si>
    <t>ESP-1143</t>
  </si>
  <si>
    <t>ESP-1144</t>
  </si>
  <si>
    <t>ESP-1145</t>
  </si>
  <si>
    <t>ESP-1146</t>
  </si>
  <si>
    <t>ESP-1147</t>
  </si>
  <si>
    <t>ESP-1148</t>
  </si>
  <si>
    <t>ESP-1149</t>
  </si>
  <si>
    <t>ESP-1150</t>
  </si>
  <si>
    <t>ESP-1151</t>
  </si>
  <si>
    <t>ESP-1152</t>
  </si>
  <si>
    <t>ESP-1153</t>
  </si>
  <si>
    <t>ESP-1154</t>
  </si>
  <si>
    <t>ESP-1155</t>
  </si>
  <si>
    <t>ESP-1156</t>
  </si>
  <si>
    <t>ESP-1157</t>
  </si>
  <si>
    <t>ESP-1158</t>
  </si>
  <si>
    <t>ESP-1159</t>
  </si>
  <si>
    <t>ESP-1160</t>
  </si>
  <si>
    <t>ESP-1161</t>
  </si>
  <si>
    <t>ESP-1162</t>
  </si>
  <si>
    <t>ESP-1163</t>
  </si>
  <si>
    <t>ESP-1164</t>
  </si>
  <si>
    <t>ESP-1165</t>
  </si>
  <si>
    <t>ESP-1166</t>
  </si>
  <si>
    <t>ESP-1167</t>
  </si>
  <si>
    <t>ESP-1168</t>
  </si>
  <si>
    <t>ESP-1169</t>
  </si>
  <si>
    <t>ESP-1170</t>
  </si>
  <si>
    <t>ESP-1171</t>
  </si>
  <si>
    <t>ESP-1172</t>
  </si>
  <si>
    <t>ESP-1173</t>
  </si>
  <si>
    <t>ESP-1174</t>
  </si>
  <si>
    <t>ESP-1175</t>
  </si>
  <si>
    <t>ESP-1176</t>
  </si>
  <si>
    <t>ESP-1177</t>
  </si>
  <si>
    <t>ESP-1178</t>
  </si>
  <si>
    <t>ESP-1179</t>
  </si>
  <si>
    <t>ESP-1180</t>
  </si>
  <si>
    <t>ESP-1181</t>
  </si>
  <si>
    <t>ESP-1182</t>
  </si>
  <si>
    <t>ESP-1183</t>
  </si>
  <si>
    <t>ESP-1184</t>
  </si>
  <si>
    <t>ESP-1185</t>
  </si>
  <si>
    <t>ESP-1186</t>
  </si>
  <si>
    <t>ESP-1187</t>
  </si>
  <si>
    <t>ESP-1188</t>
  </si>
  <si>
    <t>ESP-1189</t>
  </si>
  <si>
    <t>ESP-1190</t>
  </si>
  <si>
    <t>ESP-1191</t>
  </si>
  <si>
    <t>ESP-1192</t>
  </si>
  <si>
    <t>ESP-1193</t>
  </si>
  <si>
    <t>ESP-1194</t>
  </si>
  <si>
    <t>ESP-1195</t>
  </si>
  <si>
    <t>ESP-1196</t>
  </si>
  <si>
    <t>ESP-1197</t>
  </si>
  <si>
    <t>ESP-1198</t>
  </si>
  <si>
    <t>ESP-1199</t>
  </si>
  <si>
    <t>ESP-1200</t>
  </si>
  <si>
    <t>ESP-1201</t>
  </si>
  <si>
    <t>ESP-1202</t>
  </si>
  <si>
    <t>ESP-1203</t>
  </si>
  <si>
    <t>ESP-1204</t>
  </si>
  <si>
    <t>ESP-1205</t>
  </si>
  <si>
    <t>ESP-1206</t>
  </si>
  <si>
    <t>ESP-1207</t>
  </si>
  <si>
    <t>ESP-1208</t>
  </si>
  <si>
    <t>ESP-1209</t>
  </si>
  <si>
    <t>ESP-1210</t>
  </si>
  <si>
    <t>ESP-1211</t>
  </si>
  <si>
    <t>ESP-1212</t>
  </si>
  <si>
    <t>ESP-1213</t>
  </si>
  <si>
    <t>ESP-1214</t>
  </si>
  <si>
    <t>ESP-1215</t>
  </si>
  <si>
    <t>ESP-1216</t>
  </si>
  <si>
    <t>ESP-1217</t>
  </si>
  <si>
    <t>ESP-1218</t>
  </si>
  <si>
    <t>ESP-1219</t>
  </si>
  <si>
    <t>ESP-1220</t>
  </si>
  <si>
    <t>ESP-1221</t>
  </si>
  <si>
    <t>ESP-1222</t>
  </si>
  <si>
    <t>ESP-1223</t>
  </si>
  <si>
    <t>ESP-1224</t>
  </si>
  <si>
    <t>ESP-1225</t>
  </si>
  <si>
    <t>ESP-1226</t>
  </si>
  <si>
    <t>ESP-1227</t>
  </si>
  <si>
    <t>ESP-1228</t>
  </si>
  <si>
    <t>ESP-1229</t>
  </si>
  <si>
    <t>ESP-1230</t>
  </si>
  <si>
    <t>ESP-1231</t>
  </si>
  <si>
    <t>ESP-1232</t>
  </si>
  <si>
    <t>ESP-1233</t>
  </si>
  <si>
    <t>ESP-1234</t>
  </si>
  <si>
    <t>ESP-1235</t>
  </si>
  <si>
    <t>ESP-1236</t>
  </si>
  <si>
    <t>ESP-1237</t>
  </si>
  <si>
    <t>ESP-1238</t>
  </si>
  <si>
    <t>ESP-1239</t>
  </si>
  <si>
    <t>ESP-1240</t>
  </si>
  <si>
    <t>ESP-1241</t>
  </si>
  <si>
    <t>ESP-1242</t>
  </si>
  <si>
    <t>ESP-1243</t>
  </si>
  <si>
    <t>ESP-1244</t>
  </si>
  <si>
    <t>ESP-1245</t>
  </si>
  <si>
    <t>ESP-1246</t>
  </si>
  <si>
    <t>ESP-1247</t>
  </si>
  <si>
    <t>ESP-1248</t>
  </si>
  <si>
    <t>ESP-1249</t>
  </si>
  <si>
    <t>ESP-1250</t>
  </si>
  <si>
    <t>ESP-1251</t>
  </si>
  <si>
    <t>ESP-1252</t>
  </si>
  <si>
    <t>ESP-1253</t>
  </si>
  <si>
    <t>ESP-1254</t>
  </si>
  <si>
    <t>ESP-1255</t>
  </si>
  <si>
    <t>ESP-1256</t>
  </si>
  <si>
    <t>ESP-1257</t>
  </si>
  <si>
    <t>ESP-1258</t>
  </si>
  <si>
    <t>ESP-1259</t>
  </si>
  <si>
    <t>ESP-1260</t>
  </si>
  <si>
    <t>ESP-1261</t>
  </si>
  <si>
    <t>ESP-1262</t>
  </si>
  <si>
    <t>ESP-1263</t>
  </si>
  <si>
    <t>ESP-1264</t>
  </si>
  <si>
    <t>ESP-1265</t>
  </si>
  <si>
    <t>ESP-1266</t>
  </si>
  <si>
    <t>ESP-1267</t>
  </si>
  <si>
    <t>ESP-1268</t>
  </si>
  <si>
    <t>ESP-1269</t>
  </si>
  <si>
    <t>ESP-1270</t>
  </si>
  <si>
    <t>ESP-1271</t>
  </si>
  <si>
    <t>ESP-1272</t>
  </si>
  <si>
    <t>ESP-1273</t>
  </si>
  <si>
    <t>ESP-1274</t>
  </si>
  <si>
    <t>ESP-1275</t>
  </si>
  <si>
    <t>ESP-1276</t>
  </si>
  <si>
    <t>ESP-1277</t>
  </si>
  <si>
    <t>ESP-1278</t>
  </si>
  <si>
    <t>ESP-1279</t>
  </si>
  <si>
    <t>ESP-1280</t>
  </si>
  <si>
    <t>ESP-1281</t>
  </si>
  <si>
    <t>ESP-1282</t>
  </si>
  <si>
    <t>ESP-1283</t>
  </si>
  <si>
    <t>ESP-1284</t>
  </si>
  <si>
    <t>ESP-1285</t>
  </si>
  <si>
    <t>ESP-1286</t>
  </si>
  <si>
    <t>ESP-1287</t>
  </si>
  <si>
    <t>ESP-1288</t>
  </si>
  <si>
    <t>ESP-1289</t>
  </si>
  <si>
    <t>ESP-1290</t>
  </si>
  <si>
    <t>ESP-1291</t>
  </si>
  <si>
    <t>ESP-1292</t>
  </si>
  <si>
    <t>ESP-1293</t>
  </si>
  <si>
    <t>ESP-1294</t>
  </si>
  <si>
    <t>ESP-1295</t>
  </si>
  <si>
    <t>ESP-1296</t>
  </si>
  <si>
    <t>ESP-1297</t>
  </si>
  <si>
    <t>ESP-1298</t>
  </si>
  <si>
    <t>ESP-1299</t>
  </si>
  <si>
    <t>ESP-1300</t>
  </si>
  <si>
    <t>ESP-1301</t>
  </si>
  <si>
    <t>ESP-1302</t>
  </si>
  <si>
    <t>ESP-1303</t>
  </si>
  <si>
    <t>ESP-1304</t>
  </si>
  <si>
    <t>ESP-1305</t>
  </si>
  <si>
    <t>ESP-1306</t>
  </si>
  <si>
    <t>ESP-1307</t>
  </si>
  <si>
    <t>ESP-1308</t>
  </si>
  <si>
    <t>ESP-1309</t>
  </si>
  <si>
    <t>ESP-1310</t>
  </si>
  <si>
    <t>ESP-1311</t>
  </si>
  <si>
    <t>ESP-1312</t>
  </si>
  <si>
    <t>ESP-1313</t>
  </si>
  <si>
    <t>ESP-1314</t>
  </si>
  <si>
    <t>ESP-1315</t>
  </si>
  <si>
    <t>ESP-1316</t>
  </si>
  <si>
    <t>ESP-1317</t>
  </si>
  <si>
    <t>ESP-1318</t>
  </si>
  <si>
    <t>ESP-1319</t>
  </si>
  <si>
    <t>ESP-1320</t>
  </si>
  <si>
    <t>ESP-1321</t>
  </si>
  <si>
    <t>ESP-1322</t>
  </si>
  <si>
    <t>ESP-1323</t>
  </si>
  <si>
    <t>ESP-1324</t>
  </si>
  <si>
    <t>ESP-1325</t>
  </si>
  <si>
    <t>ESP-1326</t>
  </si>
  <si>
    <t>Leźajsk</t>
  </si>
  <si>
    <t>Ruda Śląska</t>
  </si>
  <si>
    <t>Starogard Gdański</t>
  </si>
  <si>
    <t>Wąwolnica</t>
  </si>
  <si>
    <t>Przemyśl</t>
  </si>
  <si>
    <t>Radzyń Podlaski</t>
  </si>
  <si>
    <t>Ząbki</t>
  </si>
  <si>
    <t>Czeladź</t>
  </si>
  <si>
    <t>Dąbrowa Górnicza</t>
  </si>
  <si>
    <t>Bliźyn</t>
  </si>
  <si>
    <t>Two perpetrators broke into a church in Schwalbach am Taunus and leaving at least 5,000 euros in damage. They destroyed a glass pane in the rear area, pried open the main entrance and broke open several doors and cupboards made out of wood and glass.</t>
  </si>
  <si>
    <t>Osona</t>
  </si>
  <si>
    <t>ESP-1327</t>
  </si>
  <si>
    <t>ESP-1328</t>
  </si>
  <si>
    <t>ESP-1329</t>
  </si>
  <si>
    <t>ESP-1330</t>
  </si>
  <si>
    <t>ESP-1331</t>
  </si>
  <si>
    <t>ESP-1332</t>
  </si>
  <si>
    <t>Gandesa</t>
  </si>
  <si>
    <t>ControlT</t>
  </si>
  <si>
    <t>TOTAL</t>
  </si>
  <si>
    <t xml:space="preserve"> </t>
  </si>
  <si>
    <t>Germany</t>
  </si>
  <si>
    <t>Anti-Christian</t>
  </si>
  <si>
    <t>Assault</t>
  </si>
  <si>
    <t>Spain</t>
  </si>
  <si>
    <t>Anti-Christian and other religions</t>
  </si>
  <si>
    <t>Assault causing death</t>
  </si>
  <si>
    <t>France</t>
  </si>
  <si>
    <t>Anti-Romanyism</t>
  </si>
  <si>
    <t>Threats</t>
  </si>
  <si>
    <t>Hungary</t>
  </si>
  <si>
    <t>Anti-Semitism</t>
  </si>
  <si>
    <t>Threats / threatening behaviour</t>
  </si>
  <si>
    <t>Italy</t>
  </si>
  <si>
    <t>Murder</t>
  </si>
  <si>
    <t>Poland</t>
  </si>
  <si>
    <t>Attacks on property</t>
  </si>
  <si>
    <t>Homophobia</t>
  </si>
  <si>
    <t>Attacks on places of worship</t>
  </si>
  <si>
    <t>Islamophobia</t>
  </si>
  <si>
    <t>Homicide</t>
  </si>
  <si>
    <t>Sexual orientation or gender identity</t>
  </si>
  <si>
    <t>Fire</t>
  </si>
  <si>
    <t>People with disabilities</t>
  </si>
  <si>
    <t>Incitement to violence</t>
  </si>
  <si>
    <t>Racism and xenophobia</t>
  </si>
  <si>
    <t>Not specified</t>
  </si>
  <si>
    <t>Sex</t>
  </si>
  <si>
    <t>Disturbance of peace</t>
  </si>
  <si>
    <t>Desecration of graves</t>
  </si>
  <si>
    <t>Robbery</t>
  </si>
  <si>
    <t>Robbery/assault</t>
  </si>
  <si>
    <t>Vandalism</t>
  </si>
  <si>
    <t>Assault resulting in death</t>
  </si>
  <si>
    <t>Assault resulting in death, graffiti</t>
  </si>
  <si>
    <t>Attacks on people</t>
  </si>
  <si>
    <t>Sexual assault</t>
  </si>
  <si>
    <t>Sexual assault, insults</t>
  </si>
  <si>
    <t>Assault, threats</t>
  </si>
  <si>
    <t>Assault, threats, riots, insults, squatting</t>
  </si>
  <si>
    <t>Anti-Romanyism, racism and xenophobia</t>
  </si>
  <si>
    <t>Assault, threats, insults</t>
  </si>
  <si>
    <t>Assault, threats, insults, robbery</t>
  </si>
  <si>
    <t>Assault, threats, graffiti</t>
  </si>
  <si>
    <t>Assault, threats, robbery</t>
  </si>
  <si>
    <t>Assault, riots</t>
  </si>
  <si>
    <t>Assault, riots, fire</t>
  </si>
  <si>
    <t>Alsace</t>
  </si>
  <si>
    <t>Assault, riots, fire, vandalism</t>
  </si>
  <si>
    <t>Assault, riots, insults, squatting</t>
  </si>
  <si>
    <t>Assault, riots, vandalism</t>
  </si>
  <si>
    <t>Anti-Semitism, racism and xenophobia</t>
  </si>
  <si>
    <t>Anti-Semitism, victims of the Holocaust</t>
  </si>
  <si>
    <t>Covid-19 discrimination</t>
  </si>
  <si>
    <t>Assault, graffiti, vandalism</t>
  </si>
  <si>
    <t>Incitement of hatred</t>
  </si>
  <si>
    <t>Assault, robbery</t>
  </si>
  <si>
    <t>Law enforcement and army</t>
  </si>
  <si>
    <t>Assault, robbery, vandalism</t>
  </si>
  <si>
    <t>Law enforcement and army, political intolerance</t>
  </si>
  <si>
    <t>Assault, vandalism</t>
  </si>
  <si>
    <t>Threats, online attack</t>
  </si>
  <si>
    <t>Threats, riots</t>
  </si>
  <si>
    <t>Homophobia, racism and xenophobia</t>
  </si>
  <si>
    <t>Intimidation of Justice system</t>
  </si>
  <si>
    <t>Threats, fire</t>
  </si>
  <si>
    <t>Threats, insults</t>
  </si>
  <si>
    <t>Political intolerance</t>
  </si>
  <si>
    <t>Threats, disturbance of peace</t>
  </si>
  <si>
    <t>Threats, graffiti</t>
  </si>
  <si>
    <t>Threats, robbery</t>
  </si>
  <si>
    <t>Islamophobia, racism and xenophobia</t>
  </si>
  <si>
    <t>Threats, vandalism</t>
  </si>
  <si>
    <t>Online attack</t>
  </si>
  <si>
    <t>Terrorist attack</t>
  </si>
  <si>
    <t>Riots</t>
  </si>
  <si>
    <t>Riots, vandalism</t>
  </si>
  <si>
    <t>Praise of Nazism</t>
  </si>
  <si>
    <t>Praise of terrorism</t>
  </si>
  <si>
    <t>Victims of the Holocaust</t>
  </si>
  <si>
    <t>Praise of terrorism, graffiti</t>
  </si>
  <si>
    <t>Victims of terrorism</t>
  </si>
  <si>
    <t>Lower Silesian</t>
  </si>
  <si>
    <t>Incitement of hatred in sports events</t>
  </si>
  <si>
    <t>Incitement of hatred in schools</t>
  </si>
  <si>
    <t>Incitement of hatred in schools, language imposition</t>
  </si>
  <si>
    <t>Incitement of hatred in schools, graffiti</t>
  </si>
  <si>
    <t>Incitement of hatred, online attack</t>
  </si>
  <si>
    <t>Bayonne</t>
  </si>
  <si>
    <t>Incitement of hatred, insults</t>
  </si>
  <si>
    <t>Incitement of hatred, vandalism</t>
  </si>
  <si>
    <t>Language imposition</t>
  </si>
  <si>
    <t>Fire, graffiti</t>
  </si>
  <si>
    <t>Fire, graffiti, vandalism</t>
  </si>
  <si>
    <t>Fire, robbery</t>
  </si>
  <si>
    <t>Fire, vandalism</t>
  </si>
  <si>
    <t>Insults</t>
  </si>
  <si>
    <t>Insults in sports events</t>
  </si>
  <si>
    <t>Berlin</t>
  </si>
  <si>
    <t>Insults, graffiti</t>
  </si>
  <si>
    <t>Insults, vandalism</t>
  </si>
  <si>
    <t>Squatting</t>
  </si>
  <si>
    <t>Squatting, vandalism</t>
  </si>
  <si>
    <t>Graffiti</t>
  </si>
  <si>
    <t>Graffiti, vandalism</t>
  </si>
  <si>
    <t>Desecration of graves, robbery</t>
  </si>
  <si>
    <t>Desecration of graves, vandalism</t>
  </si>
  <si>
    <t>Robbery, vandalism</t>
  </si>
  <si>
    <t>Kidnapping</t>
  </si>
  <si>
    <t>Bologna</t>
  </si>
  <si>
    <t>Pro-independence symbols</t>
  </si>
  <si>
    <t>Suicide</t>
  </si>
  <si>
    <t>Bordeaux</t>
  </si>
  <si>
    <t>Cerdanyola de Vallés, Sabadell and Mollet del Vallés</t>
  </si>
  <si>
    <t>Sardinia</t>
  </si>
  <si>
    <t>Florence</t>
  </si>
  <si>
    <t>Freiburg</t>
  </si>
  <si>
    <t>Genoa</t>
  </si>
  <si>
    <t>Marseille</t>
  </si>
  <si>
    <t>Martinique</t>
  </si>
  <si>
    <t>Milan</t>
  </si>
  <si>
    <t>Modena</t>
  </si>
  <si>
    <t>Nice</t>
  </si>
  <si>
    <t>Paris</t>
  </si>
  <si>
    <t>Syracuse</t>
  </si>
  <si>
    <t>Turin</t>
  </si>
  <si>
    <t>Warsaw</t>
  </si>
  <si>
    <t>Warsaw, Szczecin</t>
  </si>
  <si>
    <t>Venice</t>
  </si>
  <si>
    <t>Country</t>
  </si>
  <si>
    <t>Description</t>
  </si>
  <si>
    <t>Year</t>
  </si>
  <si>
    <t>Motivation</t>
  </si>
  <si>
    <t>Source</t>
  </si>
  <si>
    <t>Link</t>
  </si>
  <si>
    <t>OSCE - Police data</t>
  </si>
  <si>
    <t>Attack against members of other religions or beliefs</t>
  </si>
  <si>
    <t>City</t>
  </si>
  <si>
    <t>Type of incident</t>
  </si>
  <si>
    <t>No. victims</t>
  </si>
  <si>
    <t>Details</t>
  </si>
  <si>
    <t>No. Incidents</t>
  </si>
  <si>
    <t>DATA FROM POLICE SOURCES</t>
  </si>
  <si>
    <t>Total hate crimes</t>
  </si>
  <si>
    <t>Attack against members of other religions</t>
  </si>
  <si>
    <t>Totals by type of motivation</t>
  </si>
  <si>
    <t>A group of activists hung posters with the image of Our Lady of Częstochowa in a rainbow halo in many places in Warsaw.</t>
  </si>
  <si>
    <t>In the church of St. John the Evangelist in Kwidzyn, unknown perpetrators desecrated the cross, which was trampled and broken.</t>
  </si>
  <si>
    <t>Unknown perpetrators demaged and stole monument of John Paul II</t>
  </si>
  <si>
    <t>While a priest was heading to the Holy Mass to the Church of the Blessed Virgin Mary in Wroclaw, he was accosted by a 57-year-old male and brutally attacked.</t>
  </si>
  <si>
    <t>Priest vicar was attacked by a man who grabbed the cross standing on the shelf with one hand and threw the priest from the armchair on the floor with the other</t>
  </si>
  <si>
    <t>The priest tried to stop aggressive men from desecrating the temple and was brutally beaten by the young perpetrators</t>
  </si>
  <si>
    <t xml:space="preserve">A man is assaulted when leaving a gay club. </t>
  </si>
  <si>
    <t xml:space="preserve">A complaint is filed against Lublin University for awarding medals to people promoting anti-LGTBI discourse. </t>
  </si>
  <si>
    <t>A complaint is filed against Bishop Jędraszewski for referring to LGTBI people as "the rainbow scourge".</t>
  </si>
  <si>
    <t xml:space="preserve">A former priest is expelled from clergy threatens LGTBI people. </t>
  </si>
  <si>
    <t xml:space="preserve">A complaint is filed against the president of the Farmers Trade Union and candidate to the parliamentary election, Marcin Bustowski, for anti-Semitic messages. </t>
  </si>
  <si>
    <t>A complaint is filed against a father for using his 3-year-old son as a shield in the clashes after a nationalist demonstration.</t>
  </si>
  <si>
    <t>A complaint is filed against Krystyna Pawłowicz, judge of the Constitutional Court, for her homophobic remarks.</t>
  </si>
  <si>
    <t xml:space="preserve">Parental rights of a mother raising her daughter among Nazi symbols are limited. </t>
  </si>
  <si>
    <t xml:space="preserve">A Polish-Arab boy is assaulted and racism is suspected as the reason behind the assault. </t>
  </si>
  <si>
    <t xml:space="preserve">Journalist Krytyka Polityczna reports an assault for criticising a homophobic graffiti. </t>
  </si>
  <si>
    <t>While appearing on public TV, writer Rafal Ziemkiewicz said that he encouraged people to “shoot at LGBT people".</t>
  </si>
  <si>
    <t xml:space="preserve">The Mayor of Gdansk, Pawel Adamowicz, known for his views in favour of the LGTBI community, is stabbed while delivering a public speech and dies. He had received threats.  </t>
  </si>
  <si>
    <t xml:space="preserve">A transgender volunteer of the LGTBI association, Milo Mazurkiewicz, commits suicide and the associations claims that shed had been the victim of transgender hate. </t>
  </si>
  <si>
    <t>Boycott of a vigil in memory of Milo Mazurkiewicz, a transgender teenager that committed suicide in Warsaw.</t>
  </si>
  <si>
    <t xml:space="preserve">During the parade on Poland’s Independence Day, a parade with racist, homophobic and Islamophobic banners takes place. </t>
  </si>
  <si>
    <t xml:space="preserve">During the parade on Poland’s Independence Day, a parade with anti-Semitic slogans. </t>
  </si>
  <si>
    <t>Polish judge Waldemar Zurek reports assault and persecution of himself and his family by the Polish Government.</t>
  </si>
  <si>
    <t>Two men assault and insult a 16-year-old student in a bus.</t>
  </si>
  <si>
    <t>Participants in the patriotic pilgrimage to Jasna Góra sanctuary carry racist and fascist symbols and shout violent and ultra nationalist slogans.</t>
  </si>
  <si>
    <t>Members of Shark group are accused of placing stickers with anti-Semitic contents at the municipal stadium.</t>
  </si>
  <si>
    <t>Right-wing extremists advocate for murder or violence against mayors of cities such as Poznan, Wrocław or Szczecin after the murder of the Mayor of Gdańsk.</t>
  </si>
  <si>
    <t xml:space="preserve">Posters with anti-Semitic content are put up in the streets of Radom. </t>
  </si>
  <si>
    <t xml:space="preserve">Fascist and racist graffiti. </t>
  </si>
  <si>
    <t xml:space="preserve">On the anniversary of the liberation of Auschwitz, an individual convicted of a hate crime organises a parade to the National Museum of Auschwitz-Birkenau in which ani-Semite incidents occur. </t>
  </si>
  <si>
    <t>A monument in memory of the synagogue destroyed during the Night of Broken Glass is damaged.</t>
  </si>
  <si>
    <t>A spectator at a football match organised by Jarota Jarocin’s hooligans gave the Nazi salute.</t>
  </si>
  <si>
    <t xml:space="preserve">Pogoń Szczecin’s hooligans interrupt the minute’s silence in memory of the Mayor of Gdansk, murdered, and, in response to that, local team Lechia Gdansk’s supporters show white supremacy symbols.  </t>
  </si>
  <si>
    <t xml:space="preserve">Zagłębie Sosnowiec’s supporters show supremacist symbols during a football match. </t>
  </si>
  <si>
    <t xml:space="preserve">A graffiti with the words 'Jesus is King' appears on the façade of the old Jewish cemetery. </t>
  </si>
  <si>
    <t xml:space="preserve">Graffiti with a star of David and the Celt cross signed by ONR, a fascist organisation. </t>
  </si>
  <si>
    <t xml:space="preserve">A TV presenter in Telewizja Republika gives information on the co-founder of the association Never Again Rafał Pankowski reported as false by the organisation. </t>
  </si>
  <si>
    <t xml:space="preserve">Śląsk Wrocław’s hooligans paint a graffiti in a local shop: “Death to the enemies of the Motherland”. </t>
  </si>
  <si>
    <t xml:space="preserve">Arka Gdynia’s hooligans show Nazi symbols during a football match. </t>
  </si>
  <si>
    <t xml:space="preserve">Zagłębie Lubin’s hooligans use the Romani flag to insult the supporters of the rival club. </t>
  </si>
  <si>
    <t>Arka Gdynia’s hooligans show Nazi symbols during a football match.</t>
  </si>
  <si>
    <t xml:space="preserve">Anti-Semitic remarks in a Radio Maria program are reported. </t>
  </si>
  <si>
    <t xml:space="preserve">Posters with anti-Semitic content are put up in the streets of Warsaw. </t>
  </si>
  <si>
    <t xml:space="preserve">Anti-Semitic remarks by the leader of Kukiz'15 movement are reported. </t>
  </si>
  <si>
    <t>A night club security staff member assaults a group of kids.</t>
  </si>
  <si>
    <t>Graffiti appear on the headquarters of several NGOs that fight against fascism.</t>
  </si>
  <si>
    <t xml:space="preserve">Lechia Gdańsk’s hooligans show supremacist symbols during a football match. </t>
  </si>
  <si>
    <t xml:space="preserve">Anti-Semitic graffiti: "Jews go away". </t>
  </si>
  <si>
    <t xml:space="preserve">The organisations ONR (National Radical Camp) and MW (All-Polish Youth) hold a parade to celebrate their own Memorial Day of the “doomed soldiers” (anti-communist guerrillas) using ultra-nationalist slogans. </t>
  </si>
  <si>
    <t xml:space="preserve">A far right councillor taking part in the Memorial Day of the “doomed soldiers” shouts anti-Semitic slogans. </t>
  </si>
  <si>
    <t xml:space="preserve">Participants in the Memorial Day of the “doomed soldiers” shout anti-Semitic and ultra-nationalist slogans. </t>
  </si>
  <si>
    <t xml:space="preserve">The leader of Śląsk Wrocław’s hooligans and far-right activists organise the parade to honour the “doomed soldiers” show supremacist symbols and shout anti-Semitic slogans. </t>
  </si>
  <si>
    <t xml:space="preserve">Górnik Wałbrzych’s hooligans launch an attack against an event organised by a vegan organisation, Food Not Bombs. </t>
  </si>
  <si>
    <t xml:space="preserve">Anti-Semitic graffiti on the street. </t>
  </si>
  <si>
    <t xml:space="preserve">A Ukrainian citizen employed at a public transport company is insulted and assaulted. </t>
  </si>
  <si>
    <t xml:space="preserve">Anti-Semitic and fascist graffiti appear in the headquarters of several NGOs. </t>
  </si>
  <si>
    <t xml:space="preserve">Homophobic remarks by writer and journalist of far-right magazine ‘Myśl Polska’. </t>
  </si>
  <si>
    <t xml:space="preserve">Lechia Gdańsk’s hooligans show an anti-LGTB banner during a football match. </t>
  </si>
  <si>
    <t xml:space="preserve">Odra Opole’s hooligans show Nazi symbols during a football match. </t>
  </si>
  <si>
    <t xml:space="preserve">Homphobic comments by a cardinal and a member of the National Pastoral Council at a program at Radio Plus Random </t>
  </si>
  <si>
    <t xml:space="preserve">A man assaults his neighbour because of the latter’s sexual orientation. </t>
  </si>
  <si>
    <t>Wisla Plock’s hooligans show homophobic symbols during a football match.</t>
  </si>
  <si>
    <t xml:space="preserve">Members of radical nationalist groups assault three vegan restaurants. </t>
  </si>
  <si>
    <t>A man assaults two Ukrainian citizens travelling in a tramway.</t>
  </si>
  <si>
    <t>Jagiellonia Białystok’s hooligans show homophobic symbols during a football match.</t>
  </si>
  <si>
    <t>Okocimski KS Brzesko’s hooligans shout anti-Semitic insults during a football match.</t>
  </si>
  <si>
    <t>Zawisza Bydgoszcz’s hooligans show a homophobic banner during a football match.</t>
  </si>
  <si>
    <t xml:space="preserve">Bałtyk Gdynia’s hooligans show a homophobic banner during a football match. </t>
  </si>
  <si>
    <t xml:space="preserve">Stomil Olsztyn’s hooligans show a homophobic banner during a football match. </t>
  </si>
  <si>
    <t xml:space="preserve">Widzew Łódźn’s hooligans show a homophobic banner during a football match. </t>
  </si>
  <si>
    <t xml:space="preserve">Śląsk Wrocław’s hooligans show a homophobic banner during a football match. </t>
  </si>
  <si>
    <t>Wisła Kraków’s hooligans sing ultranationalist and anti-Semitic songs during a football match.</t>
  </si>
  <si>
    <t xml:space="preserve">Raków Częstochowa’s hooligans show a homophobic banner during a football match. </t>
  </si>
  <si>
    <t>Zagłębie Lubin’s hooligans show a homophobic banner during a football match.</t>
  </si>
  <si>
    <t>Unia Oświęcim’s hooligans show racist symbols during a football match</t>
  </si>
  <si>
    <t>Grzegorz Braun, KORWiN Confederation’s candidate to the European elections, Braun, Liroy and nationalist state they are in favour of criminalising homosexuality.</t>
  </si>
  <si>
    <t>Hooligans del Orlęta Radzyń Podlaski show racist symbols during a football match.</t>
  </si>
  <si>
    <t xml:space="preserve">The former Catholic priest and far right activist Jacek Miedlar praises the terrorist author of the attack in Christchurch, New Zealand. </t>
  </si>
  <si>
    <t xml:space="preserve">Ząbkovia Ząbki’s hooligans show a homophobic banner during a football match. </t>
  </si>
  <si>
    <t xml:space="preserve">MKS Ciechanów’s hooligans show a homophobic banner during a football match. </t>
  </si>
  <si>
    <t xml:space="preserve">Ruch Chorzów’s hooligans show a homophobic banner during a football match. </t>
  </si>
  <si>
    <t>Anti-Semitic graffiti</t>
  </si>
  <si>
    <t xml:space="preserve">Gryf Słupsk’s hooligans show a homophobic banner during a football match. </t>
  </si>
  <si>
    <t xml:space="preserve">Unia Tarnów’s hooligans show a homophobic banner during a football match. </t>
  </si>
  <si>
    <t xml:space="preserve">An individual attacks a customer at a restaurant due to homophobic reasons. </t>
  </si>
  <si>
    <t xml:space="preserve">Chełmianka Chełm’s hooligans show a homophobic banner during a football match. </t>
  </si>
  <si>
    <t>A contestant expressed homophobic threats on a TV program and is expelled.</t>
  </si>
  <si>
    <t xml:space="preserve">Wisła Kraków’s hooligans show a homophobic banner during a football match. </t>
  </si>
  <si>
    <t xml:space="preserve">Pogoń Szczecin’s hooligans show a homophobic banner during a football match. </t>
  </si>
  <si>
    <t xml:space="preserve">Graves are desecrated and damages are caused in a Jewish cemetery. </t>
  </si>
  <si>
    <t>Film director Grzegorz Braun calls for the criminalisation of homosexuality.</t>
  </si>
  <si>
    <t>A Ukrainian immigrant is assaulted.</t>
  </si>
  <si>
    <t xml:space="preserve">Jagiellonia Białystok’s hooligans show Nazi symbols during a football match. </t>
  </si>
  <si>
    <t xml:space="preserve">Stelmet Falubaz Zielona Góra’s hooligans show a homophobic banner during a football match. </t>
  </si>
  <si>
    <t xml:space="preserve">Lechia Gdańsk’s hooligans show supremacist and homophobic banners during a football match. </t>
  </si>
  <si>
    <t xml:space="preserve">Górnik Konin’s hooligans show a banner in favour of political violence during a football match. </t>
  </si>
  <si>
    <t xml:space="preserve">Unia Oświęcim’s hooligans show banners with Nazi and supremacist symbols during a football match. </t>
  </si>
  <si>
    <t>A plaque dedicated to the memory of the Jews murdered during World War II is damaged.</t>
  </si>
  <si>
    <t>Lechia Gdańsk’s hooligans show racist and homophobic banners during a football match.</t>
  </si>
  <si>
    <t xml:space="preserve">A Ukarinian actor is assaulted in a bus. </t>
  </si>
  <si>
    <t xml:space="preserve">Lechia Gdańsk’s hooligans show supremacist and anti-Semitic banner during a football match. </t>
  </si>
  <si>
    <t xml:space="preserve">Supremacist graffiti. </t>
  </si>
  <si>
    <t xml:space="preserve">A homophobic rally is organised during a match organised in favour of minority rights. </t>
  </si>
  <si>
    <t>Lechia Warszawa’s hooligans show banners. Janusz Waluś, accused of the death of an anti-Apartheid activist in South Africa.</t>
  </si>
  <si>
    <t>Proszowianka Proszowice’s hooligans show homophobic banners during a football match</t>
  </si>
  <si>
    <t xml:space="preserve">An event called “Juda’s trial” held on Good Friday is reported as anti-Semitic. </t>
  </si>
  <si>
    <t>Anti-Semitic remarks after the message of congratulations on the occasion of the Jewish festivity Pésaj by the US Ambassador to Poland.</t>
  </si>
  <si>
    <t>Chełmianka Chełm’s hooligans show banners. Janusz Waluś, accused of the death of an anti-Apartheid activist in South Africa.</t>
  </si>
  <si>
    <t xml:space="preserve">Lechia Gdańsk’s hooligans insult the Equatorial player Joel Valencia. </t>
  </si>
  <si>
    <t xml:space="preserve">Anti-Semitic graffiti during Passover. </t>
  </si>
  <si>
    <t xml:space="preserve">A Facebook profile of Lech Poznań’s hooligans publishes anti-Semitic content. </t>
  </si>
  <si>
    <t>Three masked men assault the feminist activist Joanna Malinowska.</t>
  </si>
  <si>
    <t>A taxi driver tries to run over and kill a Ukrainian a cyclist.</t>
  </si>
  <si>
    <t>Far-right activist Sławomir Dul takes part in a public anti-Semitic event.</t>
  </si>
  <si>
    <t xml:space="preserve">They paint a swastika on the Monument to the Memory of the Children – Victims of the Holocaust. </t>
  </si>
  <si>
    <t>ŁTS Łabęda’s hooligans show supremacist symbols during a football match.</t>
  </si>
  <si>
    <t xml:space="preserve">Widzew Łódź’s and Ruch Chorzów’s hooligans show Nazi symbols during a football match. </t>
  </si>
  <si>
    <t xml:space="preserve">Piast Gliwice’s hooligans show symbols in favour of violence against “ideological enemies” during a football match. </t>
  </si>
  <si>
    <t xml:space="preserve">Racist graffiti against a citizen from Kazajstan. </t>
  </si>
  <si>
    <t>Podbeskidzie Bielsko-Biała’s hooligans show symbols in favour of violence against “ideological enemies” during a football match.</t>
  </si>
  <si>
    <t xml:space="preserve">Far-right groups, such as ONR, organise a radical nationalist parade. </t>
  </si>
  <si>
    <t>Anti-Semitic graffiti at the Wola cultural centre.</t>
  </si>
  <si>
    <t xml:space="preserve">Graffiti daubed on and stones thrown at a vegan beer bar. </t>
  </si>
  <si>
    <t xml:space="preserve">Anti-Semitic remarks by MEP Marek Jakubiak, member of the Kukiz'15 movement. </t>
  </si>
  <si>
    <t xml:space="preserve">Three volunteers of the campaign for the European election of Róża Thun, candidate from the European Coalition, are assaulted. </t>
  </si>
  <si>
    <t xml:space="preserve">Pogoń Siedlce’s hooligans show supremacist symbols during a football match. </t>
  </si>
  <si>
    <t>Four men insult and assault Georgian citizens.</t>
  </si>
  <si>
    <t xml:space="preserve">Attendees to the presentation of the civic platform promoted by MEP Elżbieta Łukacijewsk shout slogans in favour of Hitler and give the Nazi salute. </t>
  </si>
  <si>
    <t xml:space="preserve">Two men assault an African-American student from the United States. </t>
  </si>
  <si>
    <t xml:space="preserve">Members of the ONR try to boycott an LGTBI group meeting. </t>
  </si>
  <si>
    <t xml:space="preserve">Chemik Kędzierzyn-Koźle’s hooligans show a banner in support of a surfer that had made homophobic remarks. </t>
  </si>
  <si>
    <t>Graffiti on the head office of Stonewall Group, an NGO that works in favour of human rights of sexual minorities.</t>
  </si>
  <si>
    <t xml:space="preserve">An Indian child is insulted during a match of Polonia Warszawa. </t>
  </si>
  <si>
    <t>Offensive graffiti daubed at a school and an SS symbol is daubed on a monument to the memory of the Jews victims of the Holocaust.</t>
  </si>
  <si>
    <t>Odra Opole’s hooligans show a banner with the logo of a neo-Nazi organisation during a football match.</t>
  </si>
  <si>
    <t xml:space="preserve">Three men burn an LGTBI pride flag. </t>
  </si>
  <si>
    <t xml:space="preserve">A woman assaults a Chilean citizen and insults a group of people that were carrying the rainbow flag. </t>
  </si>
  <si>
    <t xml:space="preserve">A documentary reports the case of a girl suffering from Asperger that is bullied at her school by the headmaster and a teacher. </t>
  </si>
  <si>
    <t xml:space="preserve">A star of David is daubed on the façade of a building. </t>
  </si>
  <si>
    <t>A group that included hooligans of a local team boycott an event in favour of sexual minorities.</t>
  </si>
  <si>
    <t xml:space="preserve">Damages to Jewish graves and a plaque dedicated to the memory of the Jews murdered during World War II. </t>
  </si>
  <si>
    <t>Far-right organisations boycott a gay pride event.</t>
  </si>
  <si>
    <t xml:space="preserve">An Indian citizen is assaulted. </t>
  </si>
  <si>
    <t xml:space="preserve">The mayor posts homophobic comments on Facebook. </t>
  </si>
  <si>
    <t>Three kebab restaurants are attacked.</t>
  </si>
  <si>
    <t xml:space="preserve">An Indian student is assaulted at a station. </t>
  </si>
  <si>
    <t xml:space="preserve">Anti-LGTB graffiti. </t>
  </si>
  <si>
    <t xml:space="preserve">Abuse to Ukrainian workers is reported. </t>
  </si>
  <si>
    <t xml:space="preserve">A former priest and hooligans from local teams organise a xenophobic parade </t>
  </si>
  <si>
    <t xml:space="preserve">A flat where Ukrainians were living is attacked with an incendiary device. </t>
  </si>
  <si>
    <t xml:space="preserve">Racist insults against a professor of Grinnell College in Iowa, Kesho Scott. </t>
  </si>
  <si>
    <t>Distribution of leaflets with homophobic messages.</t>
  </si>
  <si>
    <t>Call to take part in a football match with anti-LGTBI slogans.</t>
  </si>
  <si>
    <t>Arka Gdynia’s hooligans show a banner with SS symbols.</t>
  </si>
  <si>
    <t>A night club security staff member insults two black couples and prevents them from entering the premises.</t>
  </si>
  <si>
    <t xml:space="preserve">The Deputy Mayor posts racist content against black children on Facebook. </t>
  </si>
  <si>
    <t>Graffiti against Jewish children on the façade of a cemetery.</t>
  </si>
  <si>
    <t xml:space="preserve">Lechia Gdansk’s hooligans show supremacist symbols during a Europa League match. </t>
  </si>
  <si>
    <t xml:space="preserve">Graffiti and posters with racist content and SS symbols. </t>
  </si>
  <si>
    <t xml:space="preserve">Journalist Przemysław Witkowski, who criticised a homophobic graffiti is assaulted. </t>
  </si>
  <si>
    <t xml:space="preserve">A security officer assaults a woman that was wearing clothes with a pattern that the aggressor mistook for LGTB. </t>
  </si>
  <si>
    <t xml:space="preserve">The homophobic sermon of a priest on the anniversary of the Warsaw Uprising. </t>
  </si>
  <si>
    <t xml:space="preserve">LKS Lodz’s hooligans threaten city workers that were cleaning anti-Semitic graffiti. </t>
  </si>
  <si>
    <t>Arka Gdynia’s hooligans show SS symbols during a football match.</t>
  </si>
  <si>
    <t xml:space="preserve">Stomil Olsztyn’s hooligans show supremacist symbols during a football match. </t>
  </si>
  <si>
    <t xml:space="preserve">A journalist buying a bag with the rainbow symbol is assaulted. </t>
  </si>
  <si>
    <t xml:space="preserve">A kebab bar is attacked and its owner assaulted, resulting in a broken leg. </t>
  </si>
  <si>
    <t>Homophobic insults. A man is assaulted.</t>
  </si>
  <si>
    <t xml:space="preserve">Lech’s and Slask Wroclaw’s hooligans show racist and anti-Semitic symbols as well as messages of hatred during a football match. </t>
  </si>
  <si>
    <t xml:space="preserve">Podbeskidzie Bielsko-Biała Wroclaw’s hooligans call for violence against “ideological enemies” during a football match. </t>
  </si>
  <si>
    <t>Senator Waldemar Bokkowski shows symbols with homophobic, xenophobic and anti-Semitic messages.</t>
  </si>
  <si>
    <t>Far-right activist call for a march in Auschwitz and shout anti-Semitic slogans.</t>
  </si>
  <si>
    <t xml:space="preserve">Wisła Kraków’s hooligans show a banner in memory of a fascist leader of Lazio’s hooligans during a football march. </t>
  </si>
  <si>
    <t xml:space="preserve">Lech’s hooligans show SS symbols during a football match. </t>
  </si>
  <si>
    <t xml:space="preserve">The candidate of the left coalition Lewica Michal Piekos, who was carrying an LGTB pride flag, is assaulted. </t>
  </si>
  <si>
    <t>KS Stilon’s hooligans show homophobic symbols during a football match.</t>
  </si>
  <si>
    <t xml:space="preserve">Far-right supporters boycott a march in favour of equality for sexual minorities. </t>
  </si>
  <si>
    <t>Turkish students are assaulted at a restaurant.</t>
  </si>
  <si>
    <t>A night club security staff member shouts anti-Semitic insults at a musician.</t>
  </si>
  <si>
    <t>Arka Gdynia’s hooligans show anti-Semitic symbols during a football match.</t>
  </si>
  <si>
    <t>Bielawianka’s hooligans show anti-Semitic symbols during a football match.</t>
  </si>
  <si>
    <t xml:space="preserve">A junior team player’s father shouts racist insults at a black player, a 14-year-old minor. </t>
  </si>
  <si>
    <t xml:space="preserve">Anti-Semitic graffiti at the Ethnographic Museum. </t>
  </si>
  <si>
    <t xml:space="preserve">Pis candidates and far-right groups call for participation at an anti-LGTB event. </t>
  </si>
  <si>
    <t xml:space="preserve">Anti-Semitic graffiti at a Committee for the Defence of Democracy activist’s home </t>
  </si>
  <si>
    <t xml:space="preserve">A PiS MP sends homophobic messages during an interview. </t>
  </si>
  <si>
    <t>Graffiti and posters with supremacist elements.</t>
  </si>
  <si>
    <t>A Kukiz'15 MP calls to expel LGTB people from Poland.</t>
  </si>
  <si>
    <t>A Bangladeshi employee at a kebab restaurant is insulted.</t>
  </si>
  <si>
    <t>A 19-year-old Ukrainian student is assaulted.</t>
  </si>
  <si>
    <t xml:space="preserve">Far-right supporters and hooligans boycott a march against LGTB discrimination. </t>
  </si>
  <si>
    <t>Wisla Krakow’s hooligans wear t-shirts with supremacist symbols.</t>
  </si>
  <si>
    <t>Posters are put up with anti-Semitic messages and pictures of the former Israeli ambassador to Poland, Szewach Weiss; Georgette Mosbacher, U.S. Ambassador; Anna Azari, Israeli Ambassador; Michael Schudrich, Chief Rabbi; and Jonny Daniels, from From the Depths foundation.</t>
  </si>
  <si>
    <t>Local hooligans paint graffiti with the Star of David.</t>
  </si>
  <si>
    <t>A hooligan assaults Ewa Lieder, candidate of the Civic Coalition, and her husband while they were putting up campaign posters.</t>
  </si>
  <si>
    <t>Wisla’s hooligans show homophobic and supremacist symbols during a football match.</t>
  </si>
  <si>
    <t xml:space="preserve">Anti-Semitic graffiti at the Jewish cemetery. </t>
  </si>
  <si>
    <t>Wisla’s hooligans wear t-shirts with anti-Semitic slogans.</t>
  </si>
  <si>
    <t>Damages to the Krakow Guetto.</t>
  </si>
  <si>
    <t xml:space="preserve">A junior football team coach shouts racist insults at a player. </t>
  </si>
  <si>
    <t xml:space="preserve">Anti-Semitic graffiti at a block of flats. </t>
  </si>
  <si>
    <t>A Ukrainian employee at a pizza restaurant is assaulted.</t>
  </si>
  <si>
    <t>The MP Grzegorz Braun makes offensive remarks against the Literature Nobel Prize winner Olga Tokarczuk.</t>
  </si>
  <si>
    <t>A garage employee assaults an Egyptian citizen.</t>
  </si>
  <si>
    <t>Lech’s hooligans show banners against musician Krzysztof Grabowski, who had published and album with anti-fascist content.</t>
  </si>
  <si>
    <t xml:space="preserve">A bus driver refuses to assist a disabled person to get on the bus. </t>
  </si>
  <si>
    <t xml:space="preserve">Two Ukrainian citizens are assaulted because they were speaking their mother tongue. </t>
  </si>
  <si>
    <t xml:space="preserve">Racist insults against a black student. </t>
  </si>
  <si>
    <t>Two men of Indian origin are assaulted.</t>
  </si>
  <si>
    <t>An individual stalks a woman after asking her about her nationality and her confirmation that she was Ukrainian.</t>
  </si>
  <si>
    <t>A homosexual couple is assaulted.</t>
  </si>
  <si>
    <t>Two young men are assaulted when the aggressors mistook them for Ukrainian.</t>
  </si>
  <si>
    <t>An editor of National Media and Television at Real24 is accused of making racist comments.</t>
  </si>
  <si>
    <t xml:space="preserve">Over 50 organisations and groups asked the Ministry of Education in a joint letter to remove Barbara Nowak from her position as Education Superintendent, after she linked homosexuality with paedophilia. </t>
  </si>
  <si>
    <t>A wedding dress shop refuses to serve two customers from Indonesia.</t>
  </si>
  <si>
    <t>The Medical Chambers initiates disciplinary action against Dr. Sławomir Graff, from Beskidzka Medical Centre, because of his homophobic public statements.</t>
  </si>
  <si>
    <t xml:space="preserve">In towns around Poland, posters and lorries with homophobic messages appear and they declare “free LGTBIQ areas”. Story form ElSalto: Taking pictures of the “free LGTB areas” in Poland. </t>
  </si>
  <si>
    <t>80 Polish cities pass anti-LGTBI laws.</t>
  </si>
  <si>
    <t xml:space="preserve">Students from the University of Silesia report homophobic remarks by a professor and intimidation during the questioning they underwent during the administrative proceedings. </t>
  </si>
  <si>
    <t xml:space="preserve">Employees of a wedding dress shop refuse to serve two women from Indonesia. </t>
  </si>
  <si>
    <t xml:space="preserve">Online campaign against a housing community close to Warsaw where most occupants are Vietnamese, accused of spreading Covid-19. </t>
  </si>
  <si>
    <t xml:space="preserve">A Salesian priests states during a homily that Covid-19 is "a punishment from God for living the sin of homosexuality". </t>
  </si>
  <si>
    <t xml:space="preserve">Three Vietnamese students are insulted using slogans related to Covid-19. </t>
  </si>
  <si>
    <t xml:space="preserve">An Asian passenger travelling by train is accused of being a threat due to Covid-19. The train is blocked at the station for hours. </t>
  </si>
  <si>
    <t xml:space="preserve">A Polish citizen of Chinese descent is assaulted until he was unconscious. </t>
  </si>
  <si>
    <t xml:space="preserve">A hotel cancels reservations by Hasidic groups saying it is because of Covid-19. </t>
  </si>
  <si>
    <t>A University officer imposes a quarantine on a Japanese student.</t>
  </si>
  <si>
    <t>Cancelation of hotel reservations for Ukrainian workers reported.</t>
  </si>
  <si>
    <t>Three teenagers of a local school assault a 15-year-old Vietnamese student.</t>
  </si>
  <si>
    <t xml:space="preserve">Wave of offensive comments after a tweet by Israel’s ambassador to Poland about travel recommendations for his fellow countrymen. </t>
  </si>
  <si>
    <t xml:space="preserve">A man born in Mongolia and living in Poland since his childhood reports insults against him and his family related to Covid-19. </t>
  </si>
  <si>
    <t xml:space="preserve">A Chinese woman is assaulted. </t>
  </si>
  <si>
    <t>City employees insult a woman and her son, with Asian features.</t>
  </si>
  <si>
    <t xml:space="preserve">Ultra-Catholic web site Fronda.pl becomes a platform disseminating conspiracy theories that link Covid-19 with Communism or LGTB. </t>
  </si>
  <si>
    <t xml:space="preserve">A journalist on public TV station TVP1 accuses Greek refugee camp residents to spread Covid-19. </t>
  </si>
  <si>
    <t xml:space="preserve">The priest of Saint Paul’s Church congratulates himself that Covid-19 caused LGTB marches to stop. </t>
  </si>
  <si>
    <t xml:space="preserve">A supermarket security guard prevents a Ukrainian citizen from entering alleging he had Covid-19. </t>
  </si>
  <si>
    <t xml:space="preserve">MP Grzegorz Braun disseminates xenophobic conspiracy theories to explain Covid-19. </t>
  </si>
  <si>
    <t xml:space="preserve">The representative of the Vietnamese community in Poland, Ola Dihn, claims she has received insults related to Covid-19. </t>
  </si>
  <si>
    <t>Former player of the national volleyball team and current coach, Andrzej Grzyb, proposes organising matches with Polish players only,</t>
  </si>
  <si>
    <t>A stone is thrown to a flat in which a Filipino citizen was living.</t>
  </si>
  <si>
    <t xml:space="preserve">Roman Zielinski, convicted for promoting hatred and leader of Slask’s hooligans, repeatedly accuses Jews, black people and Roma people of spreading Covid-19. </t>
  </si>
  <si>
    <t xml:space="preserve">On the anniversary of the Warsaw Uprising, former president of Silesia, Kazimierz Płotkowsk, makes anti-Semitic remarks related to Covid-19. </t>
  </si>
  <si>
    <t xml:space="preserve">Regional School Superintendent, Barbara Nowak, spreads Twitter messages that point at the LGTB community as the most dangerous one regarding the spread of Covid-19. </t>
  </si>
  <si>
    <t xml:space="preserve">Two people of Asian descent report discrimination in shops and restaurants due to Covid-19. </t>
  </si>
  <si>
    <t>A house is daubed with a swastika.</t>
  </si>
  <si>
    <t>Anti-Semitic graffiti were daubed on a public wall.</t>
  </si>
  <si>
    <t>A picture with crosshairs on the faces of two members of the Hungarian political party Momentum Movement (Momentum Mozgalom) is published.</t>
  </si>
  <si>
    <t xml:space="preserve">Unknown perpetrators sprayed two swastikas around the entrance doors of the Sankt-Nicolai-Kirche in Magdeburg. </t>
  </si>
  <si>
    <t>The Lutheran Nikolaikirche in Caldern was the target of vandals. Sometime between 8:30 am and 1:30 pm, unknown perpetrators entered the church, set fire to the bible and hymn book on the altar, and damaged three large candles. They also broke into a cabinet and a chest, but stole nothing. Finally, they left a pile of feces at the church entrance and another on a bench outside the church</t>
  </si>
  <si>
    <t>A man broke into the church of Ellenberg in Guxhagen and destroyed the inside of the church. The damage amounted to 10,000 euros. The rioter threw hymn books on the floor and damaged and knocked church pews over. Furthermore the painting above the pulpit was damaged with a pointed object and the carpet was ruined.</t>
  </si>
  <si>
    <t>Unknown perpetrators sprayed graffiti on the walls of the Protestant Abteikirche in Göttschied (Idar-Oberstein).</t>
  </si>
  <si>
    <t>A Nativity scene is vandalised.</t>
  </si>
  <si>
    <t>Saint George's Church in Lyon is intentionally set on fire.</t>
  </si>
  <si>
    <t>Two men kissing on a bus are assaulted.</t>
  </si>
  <si>
    <t>Two women kissing on a bus are assaulted.</t>
  </si>
  <si>
    <t>A gay couple is assaulted on a regional train in Paris.</t>
  </si>
  <si>
    <t xml:space="preserve">A lesbian couple is subjected to insults on a bus. </t>
  </si>
  <si>
    <t>A gay couple is assaulted on the street.</t>
  </si>
  <si>
    <t>A 20-year-old man had stones thrown at him on the street.</t>
  </si>
  <si>
    <t>A lesbian couple is subjected to insults.</t>
  </si>
  <si>
    <t xml:space="preserve">A man is assaulted by his flat mate when the latter learnt about his homosexuality. </t>
  </si>
  <si>
    <t>A mother assaults her daughter because of her being homosexual.</t>
  </si>
  <si>
    <t>Family members assault their daughter that flees from France.</t>
  </si>
  <si>
    <t>A man is assaulted by his neighbour.</t>
  </si>
  <si>
    <t xml:space="preserve">A transsexual woman of Peruvian descent, Vanessa Campos, dies while working as a prostitute. </t>
  </si>
  <si>
    <t xml:space="preserve">Attack on a mosque; the suspect is a member of the National Front. </t>
  </si>
  <si>
    <t>A Romany settlement is attacked; damages and physical assaults.</t>
  </si>
  <si>
    <t>Racist graffiti on the streets of Lyon</t>
  </si>
  <si>
    <t>Liturgical elements and priest robes are stolen from Saint Mary of Oloron’s Cathedral.</t>
  </si>
  <si>
    <t>A nativity scene is attacked.</t>
  </si>
  <si>
    <t xml:space="preserve">Vandalism, excrements thrown, consecration cup stolen, Child Jesus beheading in Tonnay-Charente’s Church </t>
  </si>
  <si>
    <t>Vandalism, urine and excrements thrown in St John the Baptist’s Church</t>
  </si>
  <si>
    <t xml:space="preserve">Fire alarm triggered and damages at Saint Hippolytus’s Church </t>
  </si>
  <si>
    <t>Religious statues vandalised.</t>
  </si>
  <si>
    <t>A bell, considered a historical monument, is stolen.</t>
  </si>
  <si>
    <t>Liturgical elements and consecrated hosts stolen; excrements thrown.</t>
  </si>
  <si>
    <t>A crucifix is vandalised with paint around St Patrick’s Church.</t>
  </si>
  <si>
    <t xml:space="preserve">Graffiti: "An army was born here" </t>
  </si>
  <si>
    <t>100 graves desecrated in Breuil’s cemeteries.</t>
  </si>
  <si>
    <t>Robbery at Notre Dame en Saint Melaine’s Church.</t>
  </si>
  <si>
    <t>Robbery at the Basilica of Rennes</t>
  </si>
  <si>
    <t>Our Lady of Lourdes’s chapel in St Peter’s Church is vandalised.</t>
  </si>
  <si>
    <t>Several crucifixes are vandalised in Celleneuve’s cemetery.</t>
  </si>
  <si>
    <t>Obscene and blasphemous graffiti in St Anne’s Chapel.</t>
  </si>
  <si>
    <t>Liturgical elements are vandalised in Holy Family’s Church.</t>
  </si>
  <si>
    <t>Sculptures are stolen from a cemetery.</t>
  </si>
  <si>
    <t>Liturgical elements are stolen at Saint Germain des Près’s Church</t>
  </si>
  <si>
    <t>A crucifix and an image of Christ are vandalised in St Martin’s Church.</t>
  </si>
  <si>
    <t>Liturgical elements are vandalised in Saint Genese’s Church.</t>
  </si>
  <si>
    <t>Graffiti on Our Lady of Taur’s Church.</t>
  </si>
  <si>
    <t>Consecrated hosts are stolen at Saint Germain’s Church</t>
  </si>
  <si>
    <t>100 graves desecrated in Terre-Cabede’s cemetery.</t>
  </si>
  <si>
    <t xml:space="preserve">Archangel St Michael’s statue is vandalised at Saint Michel de Picpus’s School </t>
  </si>
  <si>
    <t>Two fires at the altar and seats of Notre Dame’s Church.</t>
  </si>
  <si>
    <t>The inside of San Budoc’s Church and San Samson’s Chappel are vandalised.</t>
  </si>
  <si>
    <t>1,200 euro raised at Lourdes’s Sanctuary are stolen.</t>
  </si>
  <si>
    <t xml:space="preserve">A sculpture of the patron saint of miners and fire fighters is vandalised. </t>
  </si>
  <si>
    <t>Statue of Virgin Mary decapitated in Cartaire</t>
  </si>
  <si>
    <t>St Peter’s Church is vandalised.</t>
  </si>
  <si>
    <t>A cemetery is vandalised.</t>
  </si>
  <si>
    <t>Vandalism and consecrated host thrown at St Etienne’s Church.</t>
  </si>
  <si>
    <t>Broken glass at La Roë Abby</t>
  </si>
  <si>
    <t>Liturgical elements are stolen.</t>
  </si>
  <si>
    <t>Damages caused with fire extinguishers at St Louis de la Robertsau’s Church.</t>
  </si>
  <si>
    <t>Consecrated hosts and chalice are stolen from St Bartholomew’s Church.</t>
  </si>
  <si>
    <t>Satanic graffiti; liturgical elements are stolen.</t>
  </si>
  <si>
    <t>Liturgical elements are vandalised at a Protestant church.</t>
  </si>
  <si>
    <t>The windows and organ of St Denis’s Church are vandalised.</t>
  </si>
  <si>
    <t>Consecrated hosts and chalice are stolen from St Maximus’s Church.</t>
  </si>
  <si>
    <t>A confessional is set on fire at Notre Dame’s Church</t>
  </si>
  <si>
    <t>A Dominican priest is assaulted. Unharmed.</t>
  </si>
  <si>
    <t>Arson attack at St Sulpice’s Church.</t>
  </si>
  <si>
    <t>Consecrated hosts are thrown away.</t>
  </si>
  <si>
    <t>Tabernacle vandalised and consecrated hosts stolen.</t>
  </si>
  <si>
    <t>Sculptures at St Nicholas’s Church are vandalised.</t>
  </si>
  <si>
    <t>Consecrated hosts are thrown away and the ciborium is stolen.</t>
  </si>
  <si>
    <t>The cathedral is vandalised; fire</t>
  </si>
  <si>
    <t>A crucifix found between Hèches and Avezac -Prat-Lahitte is vandalised.</t>
  </si>
  <si>
    <t>Vandalism and excrements thrown at Notre Dame des Enfants’ Church.</t>
  </si>
  <si>
    <t>A fire completely destroys St Jacques’s Church, 100 people evacuated.</t>
  </si>
  <si>
    <t>Fire at St George’s Church</t>
  </si>
  <si>
    <t>Fire at St Foy’s Church</t>
  </si>
  <si>
    <t>Christ sculpture decapitated at St Gilles’s Church</t>
  </si>
  <si>
    <t>The tabernacle is vandalised at St Nicholas’s Church.</t>
  </si>
  <si>
    <t>Consecrated hosts are thrown away at Notre Dame’s Church</t>
  </si>
  <si>
    <t>Doors and windows vandalised and graffiti at the diocesan centre.</t>
  </si>
  <si>
    <t>A crucifix is vandalised.</t>
  </si>
  <si>
    <t>More than 80 graves are desecrated in the Jewish cemetery of Quatzenheim.</t>
  </si>
  <si>
    <t>Anti-Semitic insults against philosopher Alain Finkielkrau by "yellow vests".</t>
  </si>
  <si>
    <t>Racist graffiti against the Paris-Saint-Germain player Kylian Mbappé.</t>
  </si>
  <si>
    <t>Racist death threats against Jean-François Mbaye, MP for Val-de-Marne.</t>
  </si>
  <si>
    <t>Guinean academic Mamoudou Barry dies after being assaulted by a man that shouted racist slogans.</t>
  </si>
  <si>
    <t xml:space="preserve">An 11-year-old girls tries to commit suicide and her parents claim that she had been subjected to racist insults at school. </t>
  </si>
  <si>
    <t xml:space="preserve">An Israeli student is left unconscious after having been heard speak Hebrew on Paris underground. </t>
  </si>
  <si>
    <t>Ten graves are desecrated in a Jewish cemetery.</t>
  </si>
  <si>
    <t>A man is arrested for threats against a Jewish school.</t>
  </si>
  <si>
    <t xml:space="preserve">A man assaults an optician’s owner who had a mezuzah on the shop’s door while shouting “God is the greatest”. </t>
  </si>
  <si>
    <t>Graffiti against Jewish children at a 16th district playground.</t>
  </si>
  <si>
    <t xml:space="preserve">Anti-Semitic insults against a woman on the underground. </t>
  </si>
  <si>
    <t xml:space="preserve">The memorial dedicated to the synagogue destroyed by the Nazis in 1941 is attacked. </t>
  </si>
  <si>
    <t>A Jewish school receives a letter with anti-Semitic content.</t>
  </si>
  <si>
    <t xml:space="preserve">During a demonstration by the Yellow Vests, the word “Jew” is painted at a cafeteria. </t>
  </si>
  <si>
    <t xml:space="preserve">Trees planted in memory of Ilan Halimi, a 23-year-old Jew kidnapped and murdered a decade before by an Islamist group, are attacked. </t>
  </si>
  <si>
    <t>A man wearing a kippah is assaulted and taken to hospital.</t>
  </si>
  <si>
    <t>A car belonging to a Jewish family is attacked, filled with rubbish and a mezuzah is affixed to the windshield.</t>
  </si>
  <si>
    <t xml:space="preserve">A woman is prevented from taking part in the event Salon de la Femme et del bien-etre because she was wearing a hijab. </t>
  </si>
  <si>
    <t xml:space="preserve">A man linked to far right shoots the imam of Brest mosque, Rachid El-Jay, and a worshiper, injuring them, and then commits suicide. The anti-terrorist prosecutor’s office refuses to investigate is as terrorism. </t>
  </si>
  <si>
    <t>A school trip to a fire station is suspended because two women were wearing a hijab.</t>
  </si>
  <si>
    <t xml:space="preserve">An octogenarian, a former candidate of the National Front, is caught by two men when he intended to set Bayonne mosque on fire and he shoots them, seriously injuring one of them. He is accused of murder, not terrorism. </t>
  </si>
  <si>
    <t>Singer Bilal Hassani, France’s representative in the Eurovision Song Contest, is the object of homophobic and racist attacks on social media.</t>
  </si>
  <si>
    <t xml:space="preserve">Minister Laetitia Avia receives threats on social media for approving a new piece of legislation on hate speech. </t>
  </si>
  <si>
    <t>St Peter and St Paul’s Church is vandalised.</t>
  </si>
  <si>
    <t>Saint-Saturnin-de-Séchaux’s Church is vandalised.</t>
  </si>
  <si>
    <t>St John Bosco’s Church is vandalised.</t>
  </si>
  <si>
    <t>50 graves are desecrated in Osseja’s cemetery, close to the Spanish border.</t>
  </si>
  <si>
    <t>A dozen graves are desecrated in Yutz’s old cemetery.</t>
  </si>
  <si>
    <t>Nine statues representing the Virgin Mary are vandalised in churches in Pau, Lons, Artix, Denguin and Mourenx in what was considered as a wave of attacks.</t>
  </si>
  <si>
    <t xml:space="preserve">Serious assault to an 11-year-old Christian student of Serbian origin because he was wearing a chain with a cross around his neck. </t>
  </si>
  <si>
    <t>A nativity scene is vandalised.</t>
  </si>
  <si>
    <t>Saint Luc’s mission is vandalised.</t>
  </si>
  <si>
    <t>Le Quesnoy’s Church is vandalised</t>
  </si>
  <si>
    <t xml:space="preserve">Insulting graffiti at a religious community and a Catholic school. </t>
  </si>
  <si>
    <t>Graffiti at Saint-Paul’s, Sainte-Croix’s, Notre-Dame’s and Sainte-Eulalie’s churches and the Basilica of Saint-Seurin</t>
  </si>
  <si>
    <t>Graffiti at Saint Eloi’s Church</t>
  </si>
  <si>
    <t>Fire at Saint-Michel’s Church</t>
  </si>
  <si>
    <t>Saint-André’s Church is vandalised.</t>
  </si>
  <si>
    <t>Fire at Saint Esprit’s Church, causing serious damage.</t>
  </si>
  <si>
    <t>Graffiti "Fachos not welcome" at Saint Benoit’s Church</t>
  </si>
  <si>
    <t>Flags were taken away from St John the Baptist’s Church.</t>
  </si>
  <si>
    <t>St Deodatus’s Church is vandalised.</t>
  </si>
  <si>
    <t>Insults, notes and harassment to physicians and nurses tending to Covid-19 patients.</t>
  </si>
  <si>
    <t xml:space="preserve">A note is left on a nurse’s car to ask her not to park near her neighbours. </t>
  </si>
  <si>
    <t xml:space="preserve">A note is left in a nurse’s letterbox urging her to do her shopping outside town. </t>
  </si>
  <si>
    <t xml:space="preserve">Two French physicians suggest testing the vaccine against Covid-10 in Africa. </t>
  </si>
  <si>
    <t xml:space="preserve">Uber is reported for discrimination against Chinese users because of Covid-19. </t>
  </si>
  <si>
    <t>Anti-Semitic graffiti on the seat of a student trade union of UNEF Paris 1</t>
  </si>
  <si>
    <t>A sculpture at Notre Dame’s Collegiate Church in Villefranche-de-Rouergue is vandalised.</t>
  </si>
  <si>
    <t xml:space="preserve">Two armchairs are stolen from Bas-Rhin’s Church. </t>
  </si>
  <si>
    <t>Sculptures in Saint-Gervais en Avranches are vandalised.</t>
  </si>
  <si>
    <t>Robbery and desecration of a grave at Quelaines-Saint-Gault’s Church.</t>
  </si>
  <si>
    <t>Vandalism and anarchist graffiti at the memorial dedicated to the victims of the Armenian genocide.</t>
  </si>
  <si>
    <t>Arson attack against Notre-Dame-Souveraine-du-Monde’s Church</t>
  </si>
  <si>
    <t>Fire at Saint Apollinaire’s Church</t>
  </si>
  <si>
    <t>Money collected and three projectors are stolen from Sacré-Cœur’s Church</t>
  </si>
  <si>
    <t>A chalice is stolen from Vereaux’s Church.</t>
  </si>
  <si>
    <t>Graffiti against the Church and the police at Saint-Hermeland’s Church</t>
  </si>
  <si>
    <t>Graffiti against the Church and the police at Saint-Pierre’s Church</t>
  </si>
  <si>
    <t>Vandalism and robbery at Brest’s Church</t>
  </si>
  <si>
    <t>Graffiti against the Church at Osseja’s Church square</t>
  </si>
  <si>
    <t>Vandalism and robbery attempt at a church in Barjac</t>
  </si>
  <si>
    <t>The inside and outside of a church in Aisne are vandalised.</t>
  </si>
  <si>
    <t>A reliquary is stolen from Theix’s Church.</t>
  </si>
  <si>
    <t>The baptismal font of Nort-sur-Erdre’s Church is stolen.</t>
  </si>
  <si>
    <t>A homeless man threatens a priest with a knife.</t>
  </si>
  <si>
    <t>The statue of the Virgin Mary is vandalised.</t>
  </si>
  <si>
    <t>The Calvary Chapel is set on fire.</t>
  </si>
  <si>
    <t>Robbery at a Catholic non-profit organisation, Secours Catholique</t>
  </si>
  <si>
    <t>Graves are desecrated at Nice Eastern cemetery.</t>
  </si>
  <si>
    <t>Graves are desecrated at Rivière-Salée cemetery.</t>
  </si>
  <si>
    <t>A statue of the Virgin Mary is vandalised.</t>
  </si>
  <si>
    <t>Obscene graffiti at Sainte-Jeanne-d'Arc’s Chapel</t>
  </si>
  <si>
    <t>A reliquary is stolen from Saint Antoine’s Church.</t>
  </si>
  <si>
    <t>A chapel is vandalised.</t>
  </si>
  <si>
    <t>Graffiti at a Catholic school.</t>
  </si>
  <si>
    <t xml:space="preserve">Robbery at a church in which the thief, while fleeing the scene, injures a voluntary worker. </t>
  </si>
  <si>
    <t>A church is vandalised.</t>
  </si>
  <si>
    <t>The consecrated hosts are stolen from Saint-Jean-des-Cordeliers’s Church.</t>
  </si>
  <si>
    <t>Graffiti on a statue of Joan of Arc.</t>
  </si>
  <si>
    <t>A cross is vandalised.</t>
  </si>
  <si>
    <t>A white cross is vandalised.</t>
  </si>
  <si>
    <t>55 graves are desecrated in a cemetery located behind a church.</t>
  </si>
  <si>
    <t>Graffiti on a church façade</t>
  </si>
  <si>
    <t>The inside of a church is vandalised.</t>
  </si>
  <si>
    <t>Graffiti on a Protestant church.</t>
  </si>
  <si>
    <t>Sculptures are vandalised in Sant Arthemy’s Church.</t>
  </si>
  <si>
    <t>Saint Pierre’s Church is vandalised</t>
  </si>
  <si>
    <t>Four graves are desecrated, including a priest’s grave.</t>
  </si>
  <si>
    <t>A sculpture of an angel is stolen.</t>
  </si>
  <si>
    <t>Graffiti on a local cemetery</t>
  </si>
  <si>
    <t>Saint Joseph’s Parish is vandalised.</t>
  </si>
  <si>
    <t>Graffiti on a chapel</t>
  </si>
  <si>
    <t>Robbery and vandalism in a Catholic school</t>
  </si>
  <si>
    <t>Graffiti at Saint Martin’s school</t>
  </si>
  <si>
    <t>Arson attack at Rennes’s Cathedral</t>
  </si>
  <si>
    <t>A dozen graves are desecrated at the local cemetery.</t>
  </si>
  <si>
    <t>Sacred objects are stolen from Saint-Symphorien’s Church.</t>
  </si>
  <si>
    <t>Saint Die’s Abby is vandalised.</t>
  </si>
  <si>
    <t>Graves are desecrated at the local cemetery.</t>
  </si>
  <si>
    <t>Notre Dame’s Collegiate Church is attacked and the sculpture of Our Lady of Lourdes is vandalised.</t>
  </si>
  <si>
    <t>Julia, a transgender woman, is assaulted in Paris and the event is recorded on video, turning her into a symbol against homophobia.</t>
  </si>
  <si>
    <t>Ten teenagers assault and insult a transgender woman.</t>
  </si>
  <si>
    <t xml:space="preserve">A homosexual couple which was holding hands is assaulted when entering their home. </t>
  </si>
  <si>
    <t>A transgender student is assaulted at the university.</t>
  </si>
  <si>
    <t>Two young people assault a 63-year-old man.</t>
  </si>
  <si>
    <t xml:space="preserve">A young homosexual reports abuse by his father. </t>
  </si>
  <si>
    <t>A homosexual couple is assaulted and spat at in a supermarket.</t>
  </si>
  <si>
    <t>Three men are assaulted; homophobic insults.</t>
  </si>
  <si>
    <t>Posters are put up against “Islamisation” and “immigration”.</t>
  </si>
  <si>
    <t xml:space="preserve">Racists comments are reported in a Facebook group called FDO22 which 9,000 police officers belong to. </t>
  </si>
  <si>
    <t>Racist comments by police officers are reported.</t>
  </si>
  <si>
    <t xml:space="preserve">Graffiti "I’ll shoot you" on a mosque façade. </t>
  </si>
  <si>
    <t>A Japanese restaurant owned by Chinese citizens is vandalised.</t>
  </si>
  <si>
    <t>Passengers on a train to Paris ask citizens of Asian descent to get off.</t>
  </si>
  <si>
    <t>Children of Asian descent are discriminated in Paris suburb schools.</t>
  </si>
  <si>
    <t>A Chinese student is assaulted in a supermarket.</t>
  </si>
  <si>
    <t xml:space="preserve">A French student of Vietnamese descent is subjected to insults, assaulted, and accused of being the origin of Covid-19. </t>
  </si>
  <si>
    <t>A Chinese citizen is assaulted.</t>
  </si>
  <si>
    <t>A student of Vietnamese descent is assaulted when she came back from school.</t>
  </si>
  <si>
    <t xml:space="preserve">Two women and seven kids are assaulted and subjected to insults when coming out of a cinema. </t>
  </si>
  <si>
    <t>Two men are accused of having taken part in a robbery are assaulted.</t>
  </si>
  <si>
    <t>Graffiti and explosive devices thrown at a refugee centre and the home of the Mayor, Antonio Trebeschi.</t>
  </si>
  <si>
    <t>Posters disseminating fake news regarding Homophobia Act are put up.</t>
  </si>
  <si>
    <t>Scrip writer and film director Luca Tomassinni’s bell is blocked with a post-it note which reads "Frocio Vattene" ("go away, queer").</t>
  </si>
  <si>
    <t>Five young people, two of them far right activists of Casapound, assault a homosexual man.</t>
  </si>
  <si>
    <t>State Art School teacher and majority council of the town of Rieti, Letizia Rosati, accuses the candidate team of Lazio Pride 2020 of having decriminalisation of paedophilia among their objectives.</t>
  </si>
  <si>
    <t>Insulting graffiti against a nurse in Manzoni Hospital.</t>
  </si>
  <si>
    <t>Assault and insults against a young homosexual man or Iranian descent.</t>
  </si>
  <si>
    <t>Threats and insults against a gay couple by their community of co-owners.</t>
  </si>
  <si>
    <t>Threats against a couple that was chased by a van.</t>
  </si>
  <si>
    <t>Threats against a gay couple.</t>
  </si>
  <si>
    <t>Massimo Sebastiani strangled Elisa Pomarelli, aged 28, who had refused to have a relationship with him because she was a lesbian.</t>
  </si>
  <si>
    <t>On its web site, San Pancrazio School states the purpose of fighting against effeminacy.</t>
  </si>
  <si>
    <t>A lesbian couple is thrown out of a bar because they kissed.</t>
  </si>
  <si>
    <t>Umberto Ranieri, a.k.a Niet Brovdi, a professional painter, dies as a result of a punch thrown by an 18-year old man. Arcigay considers it a homophobic attack.</t>
  </si>
  <si>
    <t xml:space="preserve">A 52-year-old man from Bologna was found murdered during the night in A1 parking area, northbound. </t>
  </si>
  <si>
    <t>Graffiti against Jews, homosexuals and Roma people next to a swastika.</t>
  </si>
  <si>
    <t>Insulting posters with the picture of Miguel Bosé in from of the Gay Center headquarters.</t>
  </si>
  <si>
    <t xml:space="preserve">A Lesbian minor’s parents retain her against her will at the family home when learning about her sexual orientation. </t>
  </si>
  <si>
    <t>Two men assault a 21-year old gay man on the street.</t>
  </si>
  <si>
    <t xml:space="preserve">A town employee insults a gay couple that had just married. He was sanctioned. </t>
  </si>
  <si>
    <t>Online threats against the Gay Centre’s spokesperson, Fabio Marrazzo.</t>
  </si>
  <si>
    <t>Insults against a gay couple on a restaurant’s bill. The waiter was fired.</t>
  </si>
  <si>
    <t>A young woman is subjected to insults and rejected for a job because she was a lesbian.</t>
  </si>
  <si>
    <t>A transgender woman is caught by a human trafficking ring and forced to work as a prostitute to settle her debt.</t>
  </si>
  <si>
    <t>A petrol bomb is thrown at an uninhabited settlement.</t>
  </si>
  <si>
    <t xml:space="preserve">Attacks against the home of a Roma family that had bought a house at the city centre. </t>
  </si>
  <si>
    <t>About 300 people, amongst other, members of Forza Nuova and Casapound, threaten 70 Roma people that had been transferred to a reception centre.</t>
  </si>
  <si>
    <t>Neighbours and members of Casapound threaten the residents of a Roma settlement.</t>
  </si>
  <si>
    <t>Threats and insults against a family moving to a house of Casal Bruciano district by neighbours and members of Casapound.</t>
  </si>
  <si>
    <t xml:space="preserve">Neighbours threaten a family that was going to move to public housing, forcing them to change residence. </t>
  </si>
  <si>
    <t>A man throws a knife against an 11-year-old boy at Termini station.</t>
  </si>
  <si>
    <t xml:space="preserve">A couple is assaulted and subjected to insults. The woman comes from the Gambia. </t>
  </si>
  <si>
    <t>Racist insults against a black referee.</t>
  </si>
  <si>
    <t>Racist insults from a local football team against the visiting team.</t>
  </si>
  <si>
    <t>Racist insults against a young black man.</t>
  </si>
  <si>
    <t>A football player insults an Italian rival of Senegalese descent.</t>
  </si>
  <si>
    <t>Leaflets with racist insults against San Donato Hospital chaplain, of Nigerian descent.</t>
  </si>
  <si>
    <t>Racist insults against a player and a referee during a football match.</t>
  </si>
  <si>
    <t>Anti-Semitic graffiti at the train station and one of the carriages.</t>
  </si>
  <si>
    <t>Racist insults against an ambulance worker accused of “tending only to black people”.</t>
  </si>
  <si>
    <t>Paper La Repubblica posts a video showing members of Curva Sud dell'Hellas Verona shouting racist insults.</t>
  </si>
  <si>
    <t>Curva Roma Sud’s hooligans insult an Ivorian player.</t>
  </si>
  <si>
    <t>The Perugia councillor of Lega Nord, David Bonifazi, shares a racist post on his Facebook page: a "hymn to racism".</t>
  </si>
  <si>
    <t>A Brazilian mother reports racist insults against her 13-year-old son, who plays football for Ospedaletti during a derby played home against Sanremese.</t>
  </si>
  <si>
    <t>A family from the Maghreb is harassed, chased, and assaulted.</t>
  </si>
  <si>
    <t>A 17-year-old minor from Ivory Coast is subjected to insults during a football match.</t>
  </si>
  <si>
    <t>A public transport driver prevents a Nigerian young man from getting on.</t>
  </si>
  <si>
    <t>A man from Mali is assaulted in a shop.</t>
  </si>
  <si>
    <t xml:space="preserve">Sienna’s Prosecutor, following an order from the General Prosecutor fiscal de Siena, orders the temporary seizure of Twitter profile of Professor Emanuele Castrucci, a Philosophy professor at the University of Sienna, and to hide tweets in support of Adolf Hitler. </t>
  </si>
  <si>
    <t xml:space="preserve">Online insults against an Airone FC 83 player. </t>
  </si>
  <si>
    <t>Racist insults against a basketball player after a match between Montecatini and Borgosesia.</t>
  </si>
  <si>
    <t>During a match between Castelnuovo del Garda and Peschiera, a 17-year-old black player from Peschiera is subjected to racist insults by two spectators.</t>
  </si>
  <si>
    <t>Racist insults to Maxime Mbandà, rugby player with a Congolese father.</t>
  </si>
  <si>
    <t>Racist insults against a child during a football 7 match.</t>
  </si>
  <si>
    <t>The plaques dedicated to the memory of Nella Mortara and Mario Carrara, victims of “racial” laws are vandalised with black paint.</t>
  </si>
  <si>
    <t>Racist insults against the Senegalese keeper of Agazzanese, Omar Daffe</t>
  </si>
  <si>
    <t>Eric Lombardi, captain of Biella Basketball, during a mid-week round of the basketball championship Series A2, is subjected to racist insults by some fanatics from Treviglio.</t>
  </si>
  <si>
    <t xml:space="preserve">A 10-year-old child refuses to go to school for three days after being subjected to racist insults. </t>
  </si>
  <si>
    <t>Racist insults on Facebook against 24-year-old student Loretta Maffezzoni.</t>
  </si>
  <si>
    <t>Racist insults against the referee after a match of Tolentino.</t>
  </si>
  <si>
    <t>Racist insults against the referee after a match of Trodica.</t>
  </si>
  <si>
    <t>During the derby against Sefrense (second category F group), a manager from the visiting team was expelled because of his insulting the referee.</t>
  </si>
  <si>
    <t>Insults against a Zalando black model on a Twitter post.</t>
  </si>
  <si>
    <t>Acireale Calcio player, Ndiaye Mbaba, is repeatedly verbally abused with racist insults by a rival ("Dirty black shit") from Licata.</t>
  </si>
  <si>
    <t>A Moroccan woman is insulted by a bus driver.</t>
  </si>
  <si>
    <t xml:space="preserve">Balkissa Maiga, actress from Mali, reports rotten bananas have been left on her doormat at home. </t>
  </si>
  <si>
    <t xml:space="preserve">Degrading insults against a disabled young man on a bus during a school trip. </t>
  </si>
  <si>
    <t>During the match between Vaiano and Campi Bisenzio, during basketball championship, series D, group A, the visiting player Tommaso Municchi (20 years, adopted from Chad) is threatened by a spectator.</t>
  </si>
  <si>
    <t>On the outside of the Allianz stadium, a racist banner hangs on the doors saying: “Mario, you are right, you are African” in reference to Mario Balotelli.</t>
  </si>
  <si>
    <t>A 7-year-old black boy is subjected to insults in a primary school.</t>
  </si>
  <si>
    <t>Security staff and customers in a disco assault and insult a 22-year-old black man.</t>
  </si>
  <si>
    <t>Farzana Aker Panna, a woman of Bangladeshi origin, and her husband, Mohammed Suruz Mia, who own a shop, are assaulted and insulted by a group of minors.</t>
  </si>
  <si>
    <t>Racist insults against a referee during a Allievi 2003 football match, between Real Maranello and San Paolo.</t>
  </si>
  <si>
    <t xml:space="preserve">A member of Murri Calcio team, a black boy aged just 8 years old, is subjected to racist insults by a rival his same age. </t>
  </si>
  <si>
    <t xml:space="preserve">The referee suspends the second category match between Caorso and Villanova because of a fight that started on the stands and continued on the pitch with the players due to racist insults against a Senegalese player. </t>
  </si>
  <si>
    <t>A group of local hooligans shouts racist insults against Massimo Goh, a young black forward of Cavese.</t>
  </si>
  <si>
    <t>Racist insults against the referee during a match between the Junior team of Carpine Magione, playing home, and the one from San Sisto.</t>
  </si>
  <si>
    <t>Raffaella Fico and her daughter Pia, ex-partner and daughter, respectively, of the Italian black player Mario Balotelli, report episodes of racist insults.</t>
  </si>
  <si>
    <t xml:space="preserve">Senator and Auschwitz survivor Liliana Segre is assigned protection after several episodes of threats and a banner of Forza Nuova. </t>
  </si>
  <si>
    <t>Senegalese football player Pape Dara Mbengue, aged 24, is subjected to racist insults during a match.</t>
  </si>
  <si>
    <t xml:space="preserve">Two young individuals pose next to a tank with German army uniforms and show a clearly recognisable SS band on their arms. </t>
  </si>
  <si>
    <t xml:space="preserve">Leonardo Binda, Culture councillor of Lega Nord, compares black people and seals on a video. </t>
  </si>
  <si>
    <t xml:space="preserve">In Cea Milano’s field, a 17-year-old Senegalese boy is subjected to racist insults by a rival at the end of the match. </t>
  </si>
  <si>
    <t>A 10-year-old black player is subjected to insults during a match between Aurora Desio - Sovicese, Pulcini 2009.</t>
  </si>
  <si>
    <t>Luca Castellini, coordinator of Forza Nuova for Northern Italy, insults player Mario Balotelli in an interview.</t>
  </si>
  <si>
    <t>During a Verona-Brescia match, Brescia forward, Mario Balotelli, is subjected to racist insults.</t>
  </si>
  <si>
    <t>During a Giugliano-Licata match, Series D, there were racist insults against Ivorian player Aboubakar.</t>
  </si>
  <si>
    <t>During the match between Brescia and Inter Milan, neroazzurri hooligans insult Italian black football player Mario Balotelli</t>
  </si>
  <si>
    <t>Priest Don Massino Biancalani receives a postcard with insults and death threats due to his commitment towards migrants.</t>
  </si>
  <si>
    <t>Match between Sassuolo and Fiorentina was interrupted due to racist comments against Sassuolo’s black midfielder, Duncan.</t>
  </si>
  <si>
    <t>Insults on Instagram against Karamoh, a Parma black player.</t>
  </si>
  <si>
    <t>During a match against Parma, Hellas Verona hooligans sang racists chants against black football player Gervinho.</t>
  </si>
  <si>
    <t>At the end of the match between Trapani and Cremonese, a Cremonese hooligan insults Trapani forward M'bala Nzola,</t>
  </si>
  <si>
    <t>During the first half of Sampdoria-Roma, racist slogans were sung against young midfielder Ronaldo Vieira</t>
  </si>
  <si>
    <t>On the table of social farm "Orto di Casa Betania" at Via Marco Da Benevento a swastika is drawn.</t>
  </si>
  <si>
    <t xml:space="preserve">Unknown people throw gasoline through a window of the Waldensians home, which receives migrants. </t>
  </si>
  <si>
    <t>Around a bar in Catanzaro Lido, two Italian men violently assault a Somalian citizen.</t>
  </si>
  <si>
    <t>Insults against an Algerian woman on a public bus.</t>
  </si>
  <si>
    <t>Racist insults against a player from provincial group A of the junior league during Vismara - Real Metauro match.</t>
  </si>
  <si>
    <t>A man paints a swastika on the façade of his house.</t>
  </si>
  <si>
    <t>Around 25 young individuals between 15 and 19 years old are investigated due to their taking part in a WhatsApp chat called "The Shoah party", where they exchanged child pornography images, praised Hitler, Mussolini and ISIS, published judgements against immigrants and Jews.</t>
  </si>
  <si>
    <t>Racist insults against a Lucca Holding Servizi worker.</t>
  </si>
  <si>
    <t>A professor makes racist comments against black people in a school.</t>
  </si>
  <si>
    <t xml:space="preserve">During student category match between Cascina and Il Romito, championship for under-17, the referee a young black man, is subjected to insults by a spectator. </t>
  </si>
  <si>
    <t xml:space="preserve">An 8-year-old kid from Mali, adopted by an Italian family, is rejected at the basketball field in the town park. </t>
  </si>
  <si>
    <t>French black midfielder Blaise Matuidi, is the target of racist chants (boo and hurling) by Inter’s hooligans during an Inter-Juve match.</t>
  </si>
  <si>
    <t xml:space="preserve">Numerous swastikas and graffiti praising Mussolini, Hitler and racial segregation are painted in a primary school. </t>
  </si>
  <si>
    <t>In Marassi stadium, Ivorian football player Franck Kessie, is subjected to racist insults.</t>
  </si>
  <si>
    <t>A Moroccan girl is subjected to insults in a supermarket.</t>
  </si>
  <si>
    <t xml:space="preserve">A claim is filed against a primary school teacher for disseminating messages against law enforcement and racist slogans in class. </t>
  </si>
  <si>
    <t>Tia Taylor, a famous African American YouTuber, is subjected to abuse with racist slogans by a man in the underground.</t>
  </si>
  <si>
    <t>Insults to a Moroccan student by a landlady who only accepted “Italians”.</t>
  </si>
  <si>
    <t>A couple is subjected to insults. The woman was Moroccan and pregnant.</t>
  </si>
  <si>
    <t>A middle-aged woman kicks a black young woman to force her to get off the bus.</t>
  </si>
  <si>
    <t>Insults against a Moroccan supermarket employee who posted his picture on Facebook.</t>
  </si>
  <si>
    <t>Insults against Giugliano black basketball, Raúl Lázaro Díaz</t>
  </si>
  <si>
    <t>An immigrant staying in a reception centre is assaulted.</t>
  </si>
  <si>
    <t>Atalanta’s supporters insult player Dalbert with racist slogans.</t>
  </si>
  <si>
    <t>Two young individuals, aged 17 and 18, assault a Nigerian man.</t>
  </si>
  <si>
    <t>Several young individuals insult and rob a taxi driver of Indian origin.</t>
  </si>
  <si>
    <t>During the match between Asis Subasio and San Sisto (excellence championship, Umbria group), racist insult against de referee, Walid Kandli.</t>
  </si>
  <si>
    <t xml:space="preserve">During a workers’ demonstration in the capital, a police officer records a video violently attacking black people: “Black people eat white chocolate or they bite their fingers”. </t>
  </si>
  <si>
    <t>During the match between Verona and Milan, Rossoneri players complain about the racist “boo” against the Ivorian midfielder Frankie Kessié</t>
  </si>
  <si>
    <t xml:space="preserve">A 40-year-old Italian worker is sued for damages because he had vandalised a Senegalese citizen’s car with a swastika and a cross painted with white spray paint. </t>
  </si>
  <si>
    <t xml:space="preserve">A young Moroccan citizen is subject to insults on a line 45 bus by a 50-year-old Italian man. </t>
  </si>
  <si>
    <t xml:space="preserve">A man kicks a 3-year-old child of North African descent on his belly because he approached his son’s pushchair. </t>
  </si>
  <si>
    <t>A group of young individuals assaults a Gambian asylum-seeker.</t>
  </si>
  <si>
    <t>Inter black player, Belgian Lukaku, is again subjected to racists insults.</t>
  </si>
  <si>
    <t>Three girls insult a young black boy, record the incident, and post it on social media.</t>
  </si>
  <si>
    <t xml:space="preserve">Oumar Seye, an Italian citizen from Senegal, living in Italy since 1986, chairman of the Multi-ethnic Association, is verbally abused with racist insults by an 81-year-old Italian man. </t>
  </si>
  <si>
    <t>The sacristan of the Basilica of Santa Maria Assunta, Deodatus Nduwimana, Italian citizen from Burundi is subjected to racist comments (due to the colour of his skin) and pushed until he fell down on the square in front of the church by another man.</t>
  </si>
  <si>
    <t>Gianni Scarpa, aged 66, former manager of Playa Punta Canna beach, forces a black girl to leave the beach.</t>
  </si>
  <si>
    <t>A 13-year-old black girl is subjected to insults from a car.</t>
  </si>
  <si>
    <t>Two Bangladeshi citizens are savagely assaulted by a group of approximately 10 minors in Via Orsini. The minors simulated a robbery and then hit them.</t>
  </si>
  <si>
    <t xml:space="preserve">At a station, two 35-year-old-Italians insult an old Romanian beggar with racist comments. Then assault a girl that defends the old lady. It takes 5 days for her to recover from her injuries. </t>
  </si>
  <si>
    <t xml:space="preserve">A Senegalese man, aged 57, is hit, slapped, and kicked by two young individuals. </t>
  </si>
  <si>
    <t>An Italian citizen of Ethipian descent is hit and prevented from entering the premises.</t>
  </si>
  <si>
    <t>Two Moroccan street vendors, father and son, are assaulted on the seafront promenade near Capoportiere.</t>
  </si>
  <si>
    <t>A black physician is subjected to insults in a hospital.</t>
  </si>
  <si>
    <t>Sanam Naderi, an Iranian actress, and a colleague of hers from the Gambia are violently subjected to racist insults by a bed &amp; breakfast owner.</t>
  </si>
  <si>
    <t xml:space="preserve">Sadio C., aged 26, a Senegalese citizen, staying at migrant home La Quercia 2 in Pettorano, is stabbed in a rural area and left unconscious the whole night. </t>
  </si>
  <si>
    <t xml:space="preserve">A group of young individuals attacks three foreign citizens with bottes, one of which is injured. </t>
  </si>
  <si>
    <t>A 23-year-old Malian girl is subjected to insults on a train.</t>
  </si>
  <si>
    <t>Two young black men are kicked out of a café.</t>
  </si>
  <si>
    <t>Three migrant men are assaulted while going to work.</t>
  </si>
  <si>
    <t>A 33-year-old Italian is arrested by the carabinieri after violently assaulting the owner and employee of a pizzeria kebab</t>
  </si>
  <si>
    <t xml:space="preserve">The carabinieri arrest a 39-year-old man while he is assaulting a 37-year-old Bangladeshi citizen, shouting racist insults. </t>
  </si>
  <si>
    <t>The councillor of the Municipality League of Centre West, Serena Russo, posts messages against Roma people on Facebook: "In Fiumara, gypsies are trying to take the children away."</t>
  </si>
  <si>
    <t xml:space="preserve">A Senegalese citizen, 33, and another individual from Guinea Bissau, 26, both farm workers, are hit on the head by a man throwing stones on their way to work. </t>
  </si>
  <si>
    <t>A young woman is assaulted in a petrol station.</t>
  </si>
  <si>
    <t>A school registration form requires to specify ethnic origin.</t>
  </si>
  <si>
    <t>A Moroccan man is assaulted in a restaurant.</t>
  </si>
  <si>
    <t>Insults against a Roma woman and her baby on a bus.</t>
  </si>
  <si>
    <t xml:space="preserve">A young Sengalese boy is sexually assaulted under threats of reporting and repatriation. </t>
  </si>
  <si>
    <t>"And now we are going to sink the #SeaWatch", text that Giorgia Meloni, president of Fratelli d'Italia, has posted on a video on Twitter about the Sea Watch case.</t>
  </si>
  <si>
    <t>Professor Gino Giannetti speaks about concentration camps in class and makes denying comments and insults.</t>
  </si>
  <si>
    <t>Two men from Bangladesh, Zakaria, 35, and Jakir, 29, both restaurant employees for more than 10 years in Italy, are assaulted.</t>
  </si>
  <si>
    <t>Racist insults against Fatou Boro, of Senegalese descent and candidate to the European election for the Green Party.</t>
  </si>
  <si>
    <t>Insults against a black child during a sports competition.</t>
  </si>
  <si>
    <t xml:space="preserve">Insults against a black child on a school bus. </t>
  </si>
  <si>
    <t xml:space="preserve">A young football player subjects a Senegalese player to serious during the junior provincial championship for under 19. </t>
  </si>
  <si>
    <t>A 13-year-old Brazilian girl is assaulted at school.</t>
  </si>
  <si>
    <t xml:space="preserve">A mother reports insults to her adopted son of Ethiopian origin during a basketball match. </t>
  </si>
  <si>
    <t xml:space="preserve">Two women, one of them wearing the hijab and pregnant, are assaulted by a citizen who is arrested. </t>
  </si>
  <si>
    <t>A 25-year-old Gambian citizen is assaulted outside a bar in San Lorenzo district, in Via del Volsci.</t>
  </si>
  <si>
    <t xml:space="preserve">The Moroccan blogger Soufiane Malhouni, activist in the Association of Young Muslims, reports a racist assault by a driver. </t>
  </si>
  <si>
    <t>Nicolas Chiappini, forward of Atlético Ascoli class 2000, shouts racist insults against a referee and is expelled.</t>
  </si>
  <si>
    <t>Some members of Forza Nuova attack Sunday Angelus and show a banner referring to the Pope as the enemy: «Bergoglio como Badoglio. Stop immigration.»</t>
  </si>
  <si>
    <t xml:space="preserve">During the junior football regional final Camaro Messina-Palmoval Mondello, the 22-year-old referee, from Licata, insulted a 19-year-old Gambian player. </t>
  </si>
  <si>
    <t>Insults against a black boy on a bar terrace.</t>
  </si>
  <si>
    <t xml:space="preserve">A 25-year-old man is identified as the author of racist and fascist graffiti at a migrant reception centre. </t>
  </si>
  <si>
    <t>A Senegalese street vendor is assaulted by a group of men.</t>
  </si>
  <si>
    <t xml:space="preserve">The association "I Girasoli" reports the van used to transport migrants included in the Sprar project in the village was set on fire. </t>
  </si>
  <si>
    <t>A priest of San Gregorio Magno alla Magliana becomes the target of CasaPound activists "because he leaves the neighbourhood without bread and pasta to give it to Roma people".</t>
  </si>
  <si>
    <t>A Moroccan citizen with mobility problems is assaulted in the public transport.</t>
  </si>
  <si>
    <t>A Jewish student is assaulted in a secondary school.</t>
  </si>
  <si>
    <t xml:space="preserve">Mattia Orsini, 21, a Libertas Casiratese player, is disqualified for 11 days due to “racist insults”. </t>
  </si>
  <si>
    <t>Khatra Singh, an Indian referee from Piacenza, is subjected to racist insults by some spectators during the Series C female match between Centro Volley Reggiano and Inzani Parma.</t>
  </si>
  <si>
    <t xml:space="preserve">A foreign girl received a different menu because her parents are not up to date with canteen payments in a region ruled by the Liga. </t>
  </si>
  <si>
    <t>Adama Kane, Senegalese coach for the under-16 category of Afro-Napoli United, reports racist insults.</t>
  </si>
  <si>
    <t>A Castello Ostiano football player of the provincial league, under 17, is disqualified for 10 days by the sport judge “due to seriously offensive and discriminatory comments against a Castelverde black player."</t>
  </si>
  <si>
    <t>During the second category match between Julianellum and Gradoli, the host team abandons the pitch to protest against an alleged racist insult addressed at their goalkeeper, Elson Nucci, an Italian of Dominican descent.</t>
  </si>
  <si>
    <t>Shadrak Ajero Smith, a Nigerian asylum seeker, is subjected to racist insults during the match between Collepepe and Fabro of second category.</t>
  </si>
  <si>
    <t>Juventus complains to the referee Giacomelli because the audience addressed racist "boo" against black football player Kean</t>
  </si>
  <si>
    <t>Daniel Nyarko, 51, a Ghanaian citizen, is killed with two gunshots.</t>
  </si>
  <si>
    <t xml:space="preserve">Durante the match between Felino and Borgo San Donnino (Province Students), a football player subjects a black player from Felino to racist insults, after which there are fights on the pitch. </t>
  </si>
  <si>
    <t xml:space="preserve">Two Moroccan women aged 64 and 61, Aicha and Zinade, with a 100% disability and living in Italy for 30 years, are subjected to insults by neighbours of the care centre in which they live. </t>
  </si>
  <si>
    <t xml:space="preserve">A 44-year-old Italian man offends and attacks a young black woman that holded a little girl’s hand and a carried a little boy on her shoulders. </t>
  </si>
  <si>
    <t>At Giovanissimi regional championship for under-15, some Miranese Calcio players subject a Treviso Calcio player to racial slur.</t>
  </si>
  <si>
    <t>Racist insults against the black basketball player of 86 Villasanta, Aminata Dieng, aged 19.</t>
  </si>
  <si>
    <t xml:space="preserve">A citizen of Messina, 49, stains some walls of Torre Faro with racist slogans praising the death of black people, swastikas and celt crosses. </t>
  </si>
  <si>
    <t xml:space="preserve">During a Giovanissmi football match, numerous racist insults addressed at a black football player aged 14. </t>
  </si>
  <si>
    <t>A Senegalese citizen aged 26 is assaulted and verbally abused by two people on a bus.</t>
  </si>
  <si>
    <t xml:space="preserve">A player of a junior team subjects a Quartu 2000 player to racist abuse. </t>
  </si>
  <si>
    <t>During a Giovanissmi football match, numerous racist insults addressed at a black football player aged 14.</t>
  </si>
  <si>
    <t>A Bangladeshi citizen aged 41 is assaulted on a line 056 bus in Tor Bella Monaca after being racially abused and violently hit.</t>
  </si>
  <si>
    <t xml:space="preserve">An Italian man hit a foreign child sitting next to him twice and then, after leaving the vehicle, he spits at a woman (she was also a foreigner). </t>
  </si>
  <si>
    <t xml:space="preserve">A young Indian street vendor is racially abused and violently assaulted because he “dared” to request the proper payment of a toy involuntarily taken by the aggressor’s dog. </t>
  </si>
  <si>
    <t>Coach Roberto Ricci and football player Marco Ocone, of Usav Pisaru, are suspended for racial abuse.</t>
  </si>
  <si>
    <t>A 17-year old Nigerian-born student of Anco Marzio secondary school is assaulted and racially abused on the street.</t>
  </si>
  <si>
    <t>An Indian doctor Dr Mohamed Ali Fayaz Ahamed is seriously assaulted and verbally abused.</t>
  </si>
  <si>
    <t>Former Atalanta player Adriano Ferreira Pinto, right wing of Pontisola, is continuously subject to racist howling.</t>
  </si>
  <si>
    <t xml:space="preserve">Association Non una di meno reports that a banner "Stop Immigration" is hung in one of the allegorical carnival floats. </t>
  </si>
  <si>
    <t>A 44-year-old Pakistani man is assaulted by a group.</t>
  </si>
  <si>
    <t xml:space="preserve">Mathias and Thomas, two brothers aged 15 and 13, born in Togo and adopted by an Italian family are verbally abused by an Italian citizen while playing football. </t>
  </si>
  <si>
    <t xml:space="preserve">A young Chinese man is verbally abused on a public bus. </t>
  </si>
  <si>
    <t xml:space="preserve">An Italian football player of Vallorco under-15 team is suspended for yelling racist insults against a rival. </t>
  </si>
  <si>
    <t xml:space="preserve">Ivorian football player El Haddj Seydou Gbane, playing for Liberty Viaccia Uisp, a team in Excelence category, is repeatedly subject to racist abuse. </t>
  </si>
  <si>
    <t xml:space="preserve">A 12-year-old, son of a couple of engineers that moved from Egypt to Italy, is brutally assaulted around 8 am while going to school. </t>
  </si>
  <si>
    <t xml:space="preserve">A 51-year-old man from Benin reports he was assaulted by a group that hit him and sprayed something on his eyes. </t>
  </si>
  <si>
    <t xml:space="preserve">After their parents filed a claim, the Prosecutor’s Office opened an enquiry about a teacher that insulted to black siblings. </t>
  </si>
  <si>
    <t xml:space="preserve">Threatening graffiti "Kill the black kid" and a swastika were painted on the wall of a house of a couple that had fostered a Senegalese child for two years. </t>
  </si>
  <si>
    <t xml:space="preserve">"Italy needs children. Not gay people and immigrant trade unions”: Forza Nuova posters put up on the streets. </t>
  </si>
  <si>
    <t xml:space="preserve">A young black immigrant, a street vendor, is assaulted, subject to racist abuse, hit by a dozen people and then robbed. </t>
  </si>
  <si>
    <t>During a match between Cervo 2016 and Don Bosco Vallecrosia Intemelia, racist abuse addressed at a 22-year-old Italian of South American origin, Edwin Joel Meza Paredes.</t>
  </si>
  <si>
    <t xml:space="preserve">A Senegalese citizen, Modou Diop, a 29-year-old window cleaner, is dragged and brutally murdered in Viale Carlo III, close to Reggia, by a car. The perpetrator is convicted. </t>
  </si>
  <si>
    <t xml:space="preserve">Luca de Marchi, a councillor in FdI, organises a free pancake distribution at an amusement park. However, it is “for Italian children” only. </t>
  </si>
  <si>
    <t xml:space="preserve">Graffiti against a family that received a 22-year-old Senegalese man. </t>
  </si>
  <si>
    <t xml:space="preserve">During the football match Ostia Mare-Lupa Rome, a young foreign referee is racially abused by an 18-year-old hooligan. </t>
  </si>
  <si>
    <t xml:space="preserve">Alessandro Mahmood, Italian, son of an Egyptian father, wins Sanremo Music Festival and, a few hours later, he is the object of a wave of racist and Islamophobic remarks. </t>
  </si>
  <si>
    <t>Kader Kam, a basketball player of Aironi Robbio (Pavia), is subject to racist insults during a match against Sedriano.</t>
  </si>
  <si>
    <t xml:space="preserve">Fernando Biella, leader of Liga group in Bellusco City Council, assaults an Italian-Colombian child that was throwing firecrackers in front of his house. </t>
  </si>
  <si>
    <t xml:space="preserve">After finishing work, a man chases, verbally abuses and assaults Lamin Camara until he is arrested. </t>
  </si>
  <si>
    <t>Numerous racist boo from the stand yelled against Bolonia black football player Ibrahima Mbaye, during the match against Inter.</t>
  </si>
  <si>
    <t xml:space="preserve">"Black nigger" is the insult addressed by rival hooligans at Virtus Cassino player Mike Hall, who took part in a match against Mens Sana Siena. </t>
  </si>
  <si>
    <t>Around 60 swastikas are painted with black paint overnight on the outer wall of the municipal stadium "Stefano Vicino".</t>
  </si>
  <si>
    <t xml:space="preserve">A 21-year-old Brazilian kid walking down the street with his Italian girlfriend is assaulted. </t>
  </si>
  <si>
    <t>During the match between Aurora Viterbo and Virtus Marta, of the second category, several players of the provincial capital team addressed racist insults at the referee, Farhane Salah Eddine, aged 17.</t>
  </si>
  <si>
    <t xml:space="preserve">Ossuele Gnegne, a 28-year-old Ivorian citizen, was assaulted by four men, aged 24, 21, 18 and 18, arrested by the police and accused of aggravated assaults. </t>
  </si>
  <si>
    <t>A black boy is subject to racist insults during a football match during the "Calcio &amp; Coriandoli" tournament for 12-year-old athletes.</t>
  </si>
  <si>
    <t xml:space="preserve">A middle-aged Italian woman is seen intimidating a veiled Muslim woman with two children and a pushchair so that she gets off the bus. </t>
  </si>
  <si>
    <t xml:space="preserve">During the match between Pucetta and Tossicia, Ebrima Amba Barrow, a Gambian football player born in 2000 is racially abused by a rival player. </t>
  </si>
  <si>
    <t xml:space="preserve">A Chinese girl is insulted, laughed at and humiliated in a supermarket. </t>
  </si>
  <si>
    <t xml:space="preserve">During the match between Real Sarno and Serino Calcio, the referee racially abuses the goalkeeper, a young Senegalese, and that is clearly heard by the players. </t>
  </si>
  <si>
    <t xml:space="preserve">A Bus Italia Veneto driver is recorded on video by some passengers while he complains, with profanities and racist slur, about a passenger, presumably from Eastern Europe. </t>
  </si>
  <si>
    <t>A Ciutadella supporter racially abused the visiting team players.</t>
  </si>
  <si>
    <t xml:space="preserve">At the end of a match of the Gold Regional Championship for under-18 between Real Basket Club Pesaro and Porto Sant'Elpidio Basket, the latter’s players address numerous racist insults at a black player of the local team. </t>
  </si>
  <si>
    <t xml:space="preserve">A 12-year-old football player, a black boy adopted by an Italian family, is discriminated because of his race on the pitch by a colleague who verbally abused him during a match between Villalba Ocres Moca and Spes Montesacro. </t>
  </si>
  <si>
    <t>A group of people assaults Alhayi Turay, aged 22, from Sierra Leona and a security guard at a sport facility.</t>
  </si>
  <si>
    <t>Babukarr Top, aged 25, from Gambia, living in Italy since 2014 and working in logistics for a big group of international distribution is assaulted by two men near Piazza Mazzini.</t>
  </si>
  <si>
    <t xml:space="preserve">Rari Nantes Bologna, a female A2 water polo team, reports insults addressed at its Cuban coach. </t>
  </si>
  <si>
    <t xml:space="preserve">A Senegalese street vendor is assaulted by two children in scooters that throw a liquid (perhaps bleach) on his face. </t>
  </si>
  <si>
    <t xml:space="preserve">A Jolly Montemurlo 2004 14-year-old player makes the news because he “racially abused a rival and said something disrespectful to the referee when he was informed that he was expelled”. </t>
  </si>
  <si>
    <t xml:space="preserve">Sophia Hassani, a young volunteer at "Terra Mia", an intercultural event, is subject to serious racist insults due to her Moroccan origin. </t>
  </si>
  <si>
    <t>During the match between Petrarca Padova and Rovigo, the latter’s coach yells a racist insult to the Samoan Jeremy Su'a.</t>
  </si>
  <si>
    <t>A 47-year-old Brazilian woman is assaulted at a pizza restaurant.</t>
  </si>
  <si>
    <t xml:space="preserve">The councillor for citizen safety, a member of Lega Nord, Massimo Asquini, posts a lullaby disparaging migrants on his Facebook profile. </t>
  </si>
  <si>
    <t xml:space="preserve">An asylum-seeker that works as a waiter in the city and was accepted in the welcoming and social inclusion project Cidis Onlus, is assaulted by four people, all of them Italian men aged between 20 and 40. </t>
  </si>
  <si>
    <t xml:space="preserve">A man that was with his son is assaulted by an unknown man and subject to anti-Semitic insults. </t>
  </si>
  <si>
    <t>A man with a tattooed swastika assaults a teacher carrying a bag of a Yiddish course in Tel Aviv.</t>
  </si>
  <si>
    <t>Anti-Semitic insults against a journalist of La Reppublica during a demonstration.</t>
  </si>
  <si>
    <t xml:space="preserve">A group of students from a school in central Italy makes a cover of a song that praised Nazi extermination camps. </t>
  </si>
  <si>
    <t xml:space="preserve">Verona’s hooligans yell Nazi slogans during a match against Citadella. </t>
  </si>
  <si>
    <t xml:space="preserve">A teenager holds a birthday party with decoration and cakes with neo-Nazi slogans on the Day of Remembrance. </t>
  </si>
  <si>
    <t>The head of cabinet of the municipality of Trento sings a neo-Nazi song and disseminates the video in the internet.</t>
  </si>
  <si>
    <t>An email address used by a whole class at a school receives an email with Third Reich slogans after listening to the testimony of a Holocaust survivor</t>
  </si>
  <si>
    <t>Anti-Semitic songs by Lazio supporters in the Olympic Stadium.</t>
  </si>
  <si>
    <t>Posters with anti-Semitic content are put up in Milan.</t>
  </si>
  <si>
    <t xml:space="preserve">Graffiti making a reference to Anna Frank on a bus stop in front of a school. </t>
  </si>
  <si>
    <t>Anti-Semitic graffiti making a reference to Anna Frank at Lazio Stadium.</t>
  </si>
  <si>
    <t xml:space="preserve">Swastikas on a monument to the memory of the Italian resistance. </t>
  </si>
  <si>
    <t>A swastika is made on a crop field.</t>
  </si>
  <si>
    <t xml:space="preserve">A web site with the appearance of Wikipedia is created with anti-Semitic slogans and insults addressed at Holocaust victims such as Primo Levi or Anna Frank. </t>
  </si>
  <si>
    <t xml:space="preserve">“Portale del Nazismo”, a web site praying Nazis and denying the Holocaust. </t>
  </si>
  <si>
    <t>Four teenagers vandalise a Nativity scene at the Basilica square.</t>
  </si>
  <si>
    <t>A big Nativity scene made by local craftsmen is vandalised.</t>
  </si>
  <si>
    <t xml:space="preserve">A Child Jesus statue is stolen from a Nativity scene in a park. </t>
  </si>
  <si>
    <t>A Nativity scene displayed by a local association is vandalised.</t>
  </si>
  <si>
    <t>A Child Jesus statue is vandalised.</t>
  </si>
  <si>
    <t xml:space="preserve">A Nativity scene is set on fire in de San Matteo’s church. </t>
  </si>
  <si>
    <t>The car of the priest of Basilica Maria SS di Monserrato is set on fire.</t>
  </si>
  <si>
    <t>Several items are stolen from the Church of Trasfigurazione.</t>
  </si>
  <si>
    <t>A woman verbally abuses and assaults two young Muslim women.</t>
  </si>
  <si>
    <t xml:space="preserve">A train conductor verbally abuses a passenger travelling without ticket because he was a Muslim. </t>
  </si>
  <si>
    <t>The municipality manager of Genoa, Maurizio Gregorini, makes offensive remarks against homosexuals and Muslims.</t>
  </si>
  <si>
    <t>A man with a tattooed swastika spits at a professor at Pisa University, Alessandra Veronesse, because he believes she was Jewish.</t>
  </si>
  <si>
    <t>A claim is filed against a song by artist Anna Pepe that says “[…] queer, I’ll catch you and hang you".</t>
  </si>
  <si>
    <t>Archbishop Carlo Maria Viganò links Covid-19 to a punishment against "the horror of homosexual marriage", among other things.</t>
  </si>
  <si>
    <t>A claim is filed against drawer Vairu because of a cartoon about Covid-19 in which he wished the return of AIDS.</t>
  </si>
  <si>
    <t>A bar owned by a Moroccan woman is vandalised and a graffiti that reads “fucking black woman” is painted.</t>
  </si>
  <si>
    <t xml:space="preserve">The home Arianna Szorenyi, a Jew deported to Auschwitz with her family, is vandalised and a swastika is painted on her door. A few days later, a heart is painted. </t>
  </si>
  <si>
    <t>A graffiti that reads "Filthy Jew" is painted on a courtyard against one of the neighbours living in the building.</t>
  </si>
  <si>
    <t xml:space="preserve">The "Bosco della memoria", dedicated to the memory of the Holocaust victims, is vandalised. </t>
  </si>
  <si>
    <t>A commemorative plaque to the memory of the military man Aldo Munari is vandalised.</t>
  </si>
  <si>
    <t xml:space="preserve">A copy of the “Letter to the Hebrews” is teared the day before the Day of Remembrance. </t>
  </si>
  <si>
    <t>A Chinese couple and their daughter are accused of "bringing SARS" at a health care centre.</t>
  </si>
  <si>
    <t>A Chinese football player is verbally abused regarding Covid-19.</t>
  </si>
  <si>
    <t xml:space="preserve">A group of children spits at and verbally abuses two Chinese tourist regarding Covid-19 and records the incident. </t>
  </si>
  <si>
    <t xml:space="preserve">A graffiti reading "A Jew lives here" and a star of David appear at the house of Lidia Beccaria Rolfi, a Holocaust witness who passed away in 1996. Her son, who lives in the house, files a claim. </t>
  </si>
  <si>
    <t xml:space="preserve">Racist insults against two children from the sub-Saharan and Maghreb regions, respectively, during a football match. </t>
  </si>
  <si>
    <t>Racist insults against a girl with Chinese features.</t>
  </si>
  <si>
    <t>A Chinese man and his son, aged 8, are subject to racist insults”.</t>
  </si>
  <si>
    <t>A black child is subject to racist insults during a football match.</t>
  </si>
  <si>
    <t xml:space="preserve">Racist insults against Chinese people on the façade of a Japanese restaurant. </t>
  </si>
  <si>
    <t xml:space="preserve">Racist insults against a black football player during a third division match. </t>
  </si>
  <si>
    <t xml:space="preserve">A shopkeeper orders a local customer to be served before a foreigner, although it was the latter’s turn. </t>
  </si>
  <si>
    <t>Carovigno Calcio supporters yell racist insults and the club is sanctioned and must play behind closed doors.</t>
  </si>
  <si>
    <t>A racist graffiti is painted on the façade of San Nicholas’s Church.</t>
  </si>
  <si>
    <t>A night club security staff member prevents three young men from entering the premises because they are black.</t>
  </si>
  <si>
    <t>Racist insults against four black football players.</t>
  </si>
  <si>
    <t xml:space="preserve">Racist insults against a team the members of which are mainly immigrants. </t>
  </si>
  <si>
    <t xml:space="preserve">A bus driver asks a black girl if she is Italian and asks her to show her ID card. </t>
  </si>
  <si>
    <t>An Indian family reports that they are receiving letters with racist insults.</t>
  </si>
  <si>
    <t>At a disco, a young black man is prevented from entering the premises.</t>
  </si>
  <si>
    <t xml:space="preserve">Player Mario Balotelli is subject to racist insults during a match. </t>
  </si>
  <si>
    <t xml:space="preserve">Racist graffiti at the headquarters of the NGO Oxfam, that helps immigrants. </t>
  </si>
  <si>
    <t>A teacher of Mazzanti secondary school in Florence insults the senator and Holocaust survivor Liliana Segre.</t>
  </si>
  <si>
    <t>Graffiti against senator and Holocaust survivor Liliana Segre.</t>
  </si>
  <si>
    <t>Anti-Semitic graffiti at an Italian resistance member’s daughter’s house.</t>
  </si>
  <si>
    <t>A swastika is painted on the wall of a house in San Daniele del Friuli, where Arianna Szorenyi, aged 86, was deported to Auschwitz</t>
  </si>
  <si>
    <t>A Jewish boy of a secondary school reports anti-Semitic insults addressed at him by his classmates.</t>
  </si>
  <si>
    <t xml:space="preserve">The entrance of the Toy Museum Director’s house, Pietro Piraino Papoff is vandalised with Neo-Nazi symbols. </t>
  </si>
  <si>
    <t>The scale model of St Simplicius’s Church, a city symbol, is vandalised.</t>
  </si>
  <si>
    <t xml:space="preserve">The offices of San Giovani Maria Vianney’s Church are vandalised. </t>
  </si>
  <si>
    <t>A statue of the Virgin Mary is vandalised in Rio Salso’s Church.</t>
  </si>
  <si>
    <t xml:space="preserve">A group of young people writes "We will burn all the churches” ok the façade of San Pietro’s Church. </t>
  </si>
  <si>
    <t>The altar of Santi Bartolomeo e Gaudenzio’s Church is vandalised and several items stolen.</t>
  </si>
  <si>
    <t xml:space="preserve">A Child Jesus statue is stolen from San Giovanni Batista’s Church on Christmas Eve. </t>
  </si>
  <si>
    <t xml:space="preserve">A Nativity scene is set on fire in San Maurizio’s Church. </t>
  </si>
  <si>
    <t xml:space="preserve">A Child Jesus statue is stolen from Santo Cuore’s Parish on Christmas Eve. </t>
  </si>
  <si>
    <t xml:space="preserve">A Nativity scene displayed in a public square is stolen. </t>
  </si>
  <si>
    <t>A Child Jesus statue is vandalised on New Year’s Eve.</t>
  </si>
  <si>
    <t xml:space="preserve">The chapel of Ecce Homo in the Basilica of San Giovanni Maggiore is set on fire. </t>
  </si>
  <si>
    <t xml:space="preserve">Relics from the children of Fatima and objects from a travelling exhibition are stolen. </t>
  </si>
  <si>
    <t xml:space="preserve">A St Pius statue is burnt. </t>
  </si>
  <si>
    <t>The chapel of Ecce Homo in the Basilica of San Giovanni Maggiore is set on fire.</t>
  </si>
  <si>
    <t>Holy hosts are stolen from St Januarius’s Church.</t>
  </si>
  <si>
    <t>Lala Hu, professor at the University of Milan, reports racist insults on a train due to her Chinese descent.</t>
  </si>
  <si>
    <t>A Chinese student, Valenta Wang, reports racist insults in public transport.</t>
  </si>
  <si>
    <t>A 13-year-old Italian Chinese boy is subject to insults during a football match.</t>
  </si>
  <si>
    <t xml:space="preserve">Film director and script writer Luca Tommassini’s house doorbell is blocked with a note that contained a homophobic insult. </t>
  </si>
  <si>
    <t>Homophobic insults on a TV show.</t>
  </si>
  <si>
    <t xml:space="preserve">A homosexual couple is assaulted and accused of being responsible for Covid-19 infections. </t>
  </si>
  <si>
    <t xml:space="preserve">Influencer Marco Ferrero is assaulted on his doorstep in Milan. </t>
  </si>
  <si>
    <t>A gay couple is assaulted and verbally abused.</t>
  </si>
  <si>
    <t>An LGTBI pride flag a couple had hung at their home is vandalised.</t>
  </si>
  <si>
    <t>Homophobic graffiti on a car.</t>
  </si>
  <si>
    <t xml:space="preserve">A man tries to enter a homosexual couple’s home and assault them and vandalises their door and car in a series of harassment actions. </t>
  </si>
  <si>
    <t xml:space="preserve">A homosexual couple is assaulted when they were kissing at Vernazza train station. </t>
  </si>
  <si>
    <t xml:space="preserve">Health care professionals address homophobic insults at a patient. </t>
  </si>
  <si>
    <t xml:space="preserve">Posters against gay families are put up at the headquarters of Gay Centre in Rome. </t>
  </si>
  <si>
    <t>Insults against social educator Silvia Romano, freed after being kidnapped by Al'Shabaab, because she converted to Islam.</t>
  </si>
  <si>
    <t xml:space="preserve">An Indian-born farm worker is assaulted when demanding the salary he was owed after being let go for requesting protective equipment against Covid-19. </t>
  </si>
  <si>
    <t>A household assistant from Sri Lanka is assaulted after requesting that her employment situation was regularised.</t>
  </si>
  <si>
    <t xml:space="preserve">Two immigrants are assaulted at a reception centre and a video with the assault is disseminated. </t>
  </si>
  <si>
    <t xml:space="preserve">The posting of a video with homophobic and sexist content is reported. </t>
  </si>
  <si>
    <t xml:space="preserve">Neighbours and groups linked to the far right demonstrate to request that Bulgarian Roma citizens in lockdown due to a Covid-19 outbreak are expelled. </t>
  </si>
  <si>
    <t xml:space="preserve">A job offer looking for a “non-coloured worker” is reported. </t>
  </si>
  <si>
    <t>A night club prevents black people from entering the premises.</t>
  </si>
  <si>
    <t xml:space="preserve">Fake news related to Bangladeshi population and Covid-19 spread are disseminated. </t>
  </si>
  <si>
    <t>A young man from Equatorial Guinea is assaulted.</t>
  </si>
  <si>
    <t xml:space="preserve">Graffiti with a swastika against life senator Liliana Segre. </t>
  </si>
  <si>
    <t xml:space="preserve">A swastika is painted on a Jewish family’s mailbox. </t>
  </si>
  <si>
    <t xml:space="preserve">Anti-Semitic graffiti on an electoral campaign poster. </t>
  </si>
  <si>
    <t xml:space="preserve">A swastika is painted near a Jewish couple’s house. </t>
  </si>
  <si>
    <t xml:space="preserve">Excrements are thrown at Minori Cappuccini’s Church. </t>
  </si>
  <si>
    <t xml:space="preserve">The inside of San Andrea’s Church is vandalised. </t>
  </si>
  <si>
    <t xml:space="preserve">Liturgical elements are stolen from San Andrea’s Church. </t>
  </si>
  <si>
    <t xml:space="preserve">Arson attack at San Girolamo’s Church. </t>
  </si>
  <si>
    <t xml:space="preserve">A Filipino waiter is assaulted when the aggressor, mistakenly taking him for a Chinese citizen, accused him of carrying Covid-19. </t>
  </si>
  <si>
    <t xml:space="preserve">Far right activists point at Asian businesses and urge to buy exclusively Italian products. </t>
  </si>
  <si>
    <t xml:space="preserve">Arson attack against a Chinese restaurant that had been previously threatened. </t>
  </si>
  <si>
    <t>An individual of Asian descent is verbally abused due to Covid-19.</t>
  </si>
  <si>
    <t xml:space="preserve">A group of teenagers spits at and verbally abuses a Chinese couple. </t>
  </si>
  <si>
    <t xml:space="preserve">A video showing a group of Chinese tourists being verbally abused is disseminated. </t>
  </si>
  <si>
    <t xml:space="preserve">Chinese people are banned from entering a bar in Rome. </t>
  </si>
  <si>
    <t xml:space="preserve">A Chinese girl on a bus is described as “unwelcome” by some passengers. </t>
  </si>
  <si>
    <t xml:space="preserve">A pizza restaurant announces that it bans Chinese citizens from entering, thus attracting criticism. </t>
  </si>
  <si>
    <t xml:space="preserve">Santa Cecilia Music conservatory announces classes for Chinese, Korean and Japanese citizens are suspended. </t>
  </si>
  <si>
    <t xml:space="preserve">During an interview, the President of the Veneto region accuses Chinese citizens of “eating rats alive” and accuses them of spreading Covid-19. </t>
  </si>
  <si>
    <t xml:space="preserve">In the San Sebastian, in Gros neighbourhood, hundreds of people, including children, welcome ETA terrorist Javier Balerdi with applauses and cheers, and a group of dancers wearing traditional costumes dances in his honour. </t>
  </si>
  <si>
    <t xml:space="preserve">On the Gudari Eguna (day of the Basque soldier) around 50 schoolchildren honour 22 ETA members at a secondary school of Hernani, in Gipuzkoa. </t>
  </si>
  <si>
    <t xml:space="preserve">In Lekeitio, hundreds of people welcome ETA terrorist Andoni Gabiola with applauses and cheers and he receives a bouquet of flowers at the City Council stairs, after which, he enters the plenary hall, where he is offered to sit at the Mayor’s seat and he addresses the big audience paying a tribute to him. </t>
  </si>
  <si>
    <t xml:space="preserve">A group of aggressors assaults two guardias civiles and their partners at a bar in Alsasua. The National High Court concluded that there was an aggravating factor of “ideology discrimination” and that the assault to these guardias civiles occurred precisely due to their status of guardias civiles. </t>
  </si>
  <si>
    <t xml:space="preserve">On the 2nd January, Ciudadanos office in Hospitalet were found with broken glass caused by stones thrown. </t>
  </si>
  <si>
    <t>On the 11th January, Ciudadanos office in Gran Vía in Barcelona were found with broken glass caused by stones thrown.</t>
  </si>
  <si>
    <t xml:space="preserve">The Language Use Protocol for the public health care system for the Catalonian Government and the public sector imposes the use of Catalan in face to face and phone conversations, “so that the user identifies the institution” and in work meetings. “If the user does not speak Catalan but understands it, they will continue to use the same language,” the protocol explained. “And if they do not understand it, it is requested to speak slowly and, if necessary, images and charts should be used”. </t>
  </si>
  <si>
    <t>Societat Civil Catalana reported that on the 5th March “separatist groups” “heatedly, noisily, violently and absolutely anti-democratically impeded the demonstration Our Symbols, Our Rights in Vilanova i la Geltrú (Barcelona). There were also “offensive graffiti” around town against platform members.</t>
  </si>
  <si>
    <t xml:space="preserve">During a hearing held on the 15 March 2016, a lawyer addressed the Judge Ana María Caballero in Catalan and continued to use that language although the Judge explained on several occasions that she could understand written Catalan but it was difficult for her to fully understand spoken Catalan. In May 2016, the Higher Court of Catalonia opened disciplinary proceedings after receiving a writ from the Dean of the Girona Bar Association, which contained the complaint submitted against Caballero by two of the lawyers present in the trial. </t>
  </si>
  <si>
    <t>Albert Boadella’s home in Jafre (Girona) is attacked.</t>
  </si>
  <si>
    <t xml:space="preserve">250 linguists sign a manifesto demanding an independent Catalonia with Catalan as the only official language. </t>
  </si>
  <si>
    <t xml:space="preserve">The Education Department of Catalonia refuses to pay 6,000 euro to each one of the 43 families that have requested schooling in Spanish, as provided by the law. The refusal to make the payment was announced on the 14th April by the Head of said department, Meritxell Ruiz, to the Ministry of Education, Íñigo Méndez de Vigo. Ruiz stated that the Catalonian Government would appeal “all” the open cases regarding said requests, since, in her view “they don’t make any sense”. </t>
  </si>
  <si>
    <t xml:space="preserve">Pressures against a family for defending bilingualism. Bullying at school and attacks against their business. </t>
  </si>
  <si>
    <t>A family is forced to change their children to a different centre so that they can receive bilingual education.</t>
  </si>
  <si>
    <t xml:space="preserve">A group of people forced the dismantling of an information office set up by SCC on the Universidad Autónoma de Barcelona campus at knifepoint after threatening and verbally abusing “pro-Spain” students. </t>
  </si>
  <si>
    <t xml:space="preserve">On the 1st May a group of unknown people threw stones at the Popular Party office in Nou Barris. They broke window glasses although, fortunately, there were no bodily injuries. </t>
  </si>
  <si>
    <t>Unknown people attack Ciudadanos office in Vila-Seca and break the window by throwing stones, as reported on Facebook by that political party.</t>
  </si>
  <si>
    <t xml:space="preserve">A group of demonstrators prevented Mr Albiol from leaving the civic centre, which made several police officers to protect the building and the PP leader was advised to wait for 20 minutes inside. </t>
  </si>
  <si>
    <t xml:space="preserve">In the early morning of the 3rd June, unknown people attacked Ciutadans office in Lleida, breaking the windows by throwing stones. Ciutadans said that this attack is the fourth one against their office in Lleida since they opened. </t>
  </si>
  <si>
    <t xml:space="preserve">Two young women from the association Barcelona con la Selección, the platform that will install giant screens around the city to follow the matches played by the national team during the European Football Championship, were assaulted yesterday on the streets of Barcelona, as reported by the organisation. </t>
  </si>
  <si>
    <t>Sánchez-Camacho is assaulted in Vic.</t>
  </si>
  <si>
    <t xml:space="preserve">Demonstrators during the Catalonian “Diada” on the 11th September, called by Catalonian secessionists and “anti-system” activists from CUP, pictures with the King’s face and the Spanish Constitution on the back are burnt. </t>
  </si>
  <si>
    <t xml:space="preserve">At the end of the rally held on the 12th October in Plaza Cataluña in Barcelona, a group of three people verbally abused a man, a legionnaire aged 40 that walked by himself, saying “stick that flag up your arsehole”. </t>
  </si>
  <si>
    <t xml:space="preserve">Ciudadanos members of parliament Inés Arrimadas, Fernando de Páramo and Carlos Carrizosa had to leave the Catalonian Parliament protected by their bodyguards after the plenary session held on the 21st October, while being yelled at and verbally abused by pro-independence demonstrators. </t>
  </si>
  <si>
    <t>Throughout 2016 a secessionist flag has hung from the upper part of the monument “A tota vela”, which is near the port of Cambrils (Tarragona).</t>
  </si>
  <si>
    <t xml:space="preserve">The Catalonian Popular Party reported that the party’s office in Sant Cugat was vandalised on several occasions on the 30th October when unknown people threw eggs and splashed colour paint on the building façade. </t>
  </si>
  <si>
    <t>Excrements were thrown at Ciudadanos’s office in Hospitalet de Llobregat (Barcelona) in the early morning of the 3rd November.</t>
  </si>
  <si>
    <t>Pictures of Franco, King Philip VI and president Rajoy painted with a shot to their heads appeared at Paseo Torreblanca in Sant Cugat del Vallès (Barcelona).</t>
  </si>
  <si>
    <t>Ciudadanos spokesperson at L'Hospitalet de Llobregat City Council, Miguel García, was distributing leaflets at an information sand in 'Los Pajaritos' street market in La Florida neighbourhood. A young man punched him in the face and ribs, spat on the leaflets, verbally abused and threatened the people at the stand: "We are going to kill you".</t>
  </si>
  <si>
    <t xml:space="preserve">CUP MPs at the Catalonian Parliament tear pictures of King Philip VI during a press conference demanding “more courage” to the other secessionist parties. They wanted to protest this way against the arrest of five secessionist young individuals that had not appeared before the National High Court the previous week. </t>
  </si>
  <si>
    <t xml:space="preserve">Around 50 people harassed a group of young people from Societat Civil Catalana that had set up a stand to promote their film event. The incident forced the Mossos d’Esquadra to intervene. </t>
  </si>
  <si>
    <t>A group of radical activists stood in front of the Guardia Civil barracks in Manresa, burnt pictures of the King and yelled slogans such us "you’re nothing without guns" and "Spanish law enforcement, go home!”. The façade was splashed with paint.</t>
  </si>
  <si>
    <t xml:space="preserve">More than a hundred people welcome ETA terrorist Txema Matanzas in Santurce, Biscay. This crowded event had two tents installed on the street in front of which a traditional dance was performed to honour him and he was applauded by the attendees. </t>
  </si>
  <si>
    <t>Dozens of people received ETA terrorist Txema Matanzas in Vitoria. He arrived at the welcoming ceremony and was greeted with applauses and the sound of Joaldunak cowbells, which followed him until he entered the venue in which the event took place.</t>
  </si>
  <si>
    <t xml:space="preserve">Around 100 people welcome ETA terrorists Fermín Sampedro and Jesús Goikoetxea in Mondragon, Gipuzkoa. They were greeted by people forming a corridor with banners in favour of ETA prisoners, cheering and applauding the two individuals. </t>
  </si>
  <si>
    <t xml:space="preserve">Dozens of people welcome ETA terrorist Ekhine Eizagirre in Zarautz, Gipuzkoa. After the welcoming event on the 14th November, this new event had numerous performances to greet the ETA terrorist with the greatest honours. </t>
  </si>
  <si>
    <t>Dozens of people welcome ETA terrorist Pello Eskisabel Lasarte-Oria, in Gipuzkoa.</t>
  </si>
  <si>
    <t xml:space="preserve">Hundreds of people pay tribute to deceased ETA terrorist Belén González Peñalva in an event held in Lazkao, Gipuzkoa. </t>
  </si>
  <si>
    <t xml:space="preserve">Dozens of people, including children, welcome ETA terrorist Andoni Goikoetxea in Gaztelu, Gipuzkoa. </t>
  </si>
  <si>
    <t>A gathering of dozens of people to pay tribute to deceased ETA terrorist Belén González Peñalva.</t>
  </si>
  <si>
    <t xml:space="preserve">Dozens of people welcome ETA terrorist Ekhine Eizagirre in Zarautz, Gipuzkoa. In the event, there was sound equipment, she received a bouquet of flowers and a typical dance was performed to greet the terrorist with the greatest honours. </t>
  </si>
  <si>
    <t xml:space="preserve">More than a hundred people welcome ETA terrorist Sebastián Prieto Jurado in  Ocharcoaga neighbourhood in Bilbao. </t>
  </si>
  <si>
    <t xml:space="preserve">Dozens of people welcome ETA terrorist Zuhaitz Errasti in Arechavaleta, Gipuzkoa. The attendees formed a corridor for him to walk through while music was being played and flares lit. </t>
  </si>
  <si>
    <t>Dozens of citizens welcome ETA terrorist Eloy Uriarte a.k.a. “Señor Robles” in Soraluze-Placencia de las Armas, in Gipuzkoa. The terrorist was greeted in his hometown by a traditional dance in his honour, a bouquet of flowers and a poem was sung over music by Benito Lertxundi while the attendees applauded.</t>
  </si>
  <si>
    <t xml:space="preserve">A crowd greets with cheers, flares, and dances ETA terrorist José Miguel Gaztelu in Bergara, in Gipuzkoa. </t>
  </si>
  <si>
    <t xml:space="preserve">More than a hundred people welcome ETA terrorist Nahikari Otaegi on the streets of San Sebastian. </t>
  </si>
  <si>
    <t xml:space="preserve">Dozens of people attend an event organised by the pro ETA prisoners organization ‘Sare’ in a public school in Rentería. During the event, people demanded the release of two ETA terrorists. </t>
  </si>
  <si>
    <t>Dozens of people welcome ETA terrorist Imanol Vicente, a member of Segi, sentenced by the National High Court to six years in prison for being a member of ETA , in Amara Nuevo neighbourhood of San Sebastian.</t>
  </si>
  <si>
    <t>Hundreds of people welcome ETA terrorist Andoni Ugalde in Bilbao’s old town. Ugalde, a member of the Biscay cell, had been sentenced as necessary accomplice in the bomb attack in April 1994 that killed the guardia civil Fernando Jiménez Pascual.</t>
  </si>
  <si>
    <t xml:space="preserve">Hundreds of people, including children, welcome ETA terrorist Kepa Arkauz in Mondragón, Gipuzkoa. He was arrested in France in 2013. He had material to forge documents, as well as numerous ID cards and 7,05 euros in cash. </t>
  </si>
  <si>
    <t>Hundreds of people welcome ETA terrorist Egoi Alberdi, a member of Segi sentenced by the National High Court to six years of prison for being a member of ETA, in  Amara neighbourhood of San Sebastian.</t>
  </si>
  <si>
    <t>Hundreds of people welcome ETA terrorist Itxaso Zaldúa, in Hernani, Gipuzkoa. Zaldúa had been sentenced by the Criminal Court of Paris to ten years for leading ETA’s logistics structure.</t>
  </si>
  <si>
    <t>During the Great Week of Bilbao, streets and fair tents show pictures of ETA prisoners, graffiti in favour of ETA and slogans with references to terrorist Kepa del Hoyo ( “Agur eta ohore, Kepa!”; Honour and grace, Kepa!).</t>
  </si>
  <si>
    <t xml:space="preserve">Rafael Díez Usabiaga, a historical member of the abertzale left and sentenced to six and a half years of prison for trying to rebuild Batasuna, a political party that had been declared illegal. </t>
  </si>
  <si>
    <t xml:space="preserve">Dozens of people welcome ETA terrorist Mikel Arretxe in San Sebastian. Arretxe had been sentenced by the National High Court in 2011 to six years of prison for being a member of a terrorist group. </t>
  </si>
  <si>
    <t xml:space="preserve">Dozens of people gather in Hernani, Gipuzkoa, to welcome ETA terrorists José Agustín Camacho and Miren Josune Balda. Both were sentenced by the National High Court to seven years of prison for collaborating with a terrorist group when they hid Ibai Beobide, a member of the Imanol cell. </t>
  </si>
  <si>
    <t xml:space="preserve">Hundreds of people welcome ETA terrorist Kemen Uranga in Ondárroa, Biscay. Uranga had been sentenced by the National High Court to five years of prison for collaborating with a terrorist group. </t>
  </si>
  <si>
    <t xml:space="preserve">Radical organisations celebrate the “Inutiyan egune” or “Day of the useless”, referring to the Guardia Civil, in Etxarri-Aranatz, Navarre. Among the activities scheduled, there is “Shoot the fascist”, which consists of hurling objects at public officers’ pictures. </t>
  </si>
  <si>
    <t xml:space="preserve">Radicals use the festivities of Vitoria to pay tribute to ETA terrorists. The streets of Vitoria show posters with the faces of up to 22 incarcerated terrorists and pictures of ETA terrorist Kepa del Hoyo, who died of a heart attack. </t>
  </si>
  <si>
    <t xml:space="preserve">Dozens of people, including children, welcome ETA terrorist Mikel Oroz, in Burlada, Navarre. He was arrested in March 2011 and sentenced to nine years of prison for leading ETA’s terrorist organisation. </t>
  </si>
  <si>
    <t xml:space="preserve">Dozens of people welcome ETA terrorist Montxo Barea in Cendea de Olza, Navarre. Barea had been sentenced to six years of prison in France for being a member of ETA’s logistic structure and for his role in the structure in charge of forging documents. </t>
  </si>
  <si>
    <t xml:space="preserve">Dozens of people welcome ETA terrorist Xabier Lujambio in Rentería, Gipuzkoa. He had been sentenced to six and a half year for being a member of Segi, a youth organisation declared illegal by the Supreme Court due to its links to ETA. </t>
  </si>
  <si>
    <t>Dozens of people welcome ETA terrorist Felipe San Epifanio in Indautxu neighbourhood of Bilbao. San Epifanio had been sentenced to almost 250 years of prison for several counts of terrorism.</t>
  </si>
  <si>
    <t>Dozens of people, including children, welcome ETA terrorist Iñaki Marín in Arrosadia neighbourhood of Pamplona. He had been sentenced to eleven and a half years of prison for street violence during a demonstration in Pamplona in 2008.</t>
  </si>
  <si>
    <t>Dozens of people welcome ETA terrorist Iñaki Lerín in Berriozar, Navarre. He had been sentenced by the National High Court to five years of prison for collaborating with a terrorist group.</t>
  </si>
  <si>
    <t>Hundreds of people welcome ETA terrorist Iker Araguas in Azpilagaña neighbourhood of Pamplona. The National High Court sentenced Araguas for aggravated public disorder (he was wearing a costume) and another count of terrorist damages to four years, six months and one day of prison.</t>
  </si>
  <si>
    <t xml:space="preserve">Dozens of people, including children, welcome ETA terrorist Alejo Moreno in Vitoria. He had fled Spain in 2003 and was arrested in France in 2012 for being a member of Haika, a youth organisation linked to ETA. </t>
  </si>
  <si>
    <t xml:space="preserve">Dozens of people welcome ETA terrorist Arturo Villanueva in San Juan neighbourhood of Pamplona. He had been arrested in 2001 in a police operation against Jarrai, Haika and Segi for his links to youth organisations close to ETA. </t>
  </si>
  <si>
    <t xml:space="preserve">In Ondárroa, Biscay, ETA terrorist Xabier Aranburu is welcome. He had been sentenced in France to six years of prison for being part of the ETA’s military logistic structure. </t>
  </si>
  <si>
    <t xml:space="preserve">Dozens of people welcome ETA terrorist Adur Fernández in Alza. He was a member of Segi and had been sentenced to six years of prison for being a member of a terrorist group. </t>
  </si>
  <si>
    <t xml:space="preserve">ETA terrorist Aitor Olaizola, sentenced by the National High Court to six years of prison for being a member of a terrorist group and street violence actions, is welcome by dozens of people in San Sebastian with cheers and applauses. </t>
  </si>
  <si>
    <t>In Ansoáin, Navarre, dozens of people welcome ETA terrorist Mercedes Chivite, sentenced by France to twelve years of prison for being in charge of ETA’s international arms purchases with her partner Félix Ignacio López de Lacalle “Mobutu”.</t>
  </si>
  <si>
    <t>In Bilbao’s old town, more than a hundred people welcome ETA terrorist Arantza Zulueta with applauses and dances in her honour.</t>
  </si>
  <si>
    <t>In San Sebastian, in Amara Nuevo neighbourhood, dozens of people welcome ETA terrorist Urtzi Etxeberría, arrested in France in 2013 and sentenced by the French courts to six years of prison for being part of ETA’s military logistic structure.</t>
  </si>
  <si>
    <t xml:space="preserve">Almost a thousand ETA ex-prisoners gather in Usúrbil, Gipuzkoa, to demand the disappearance of the National High Court, the end of prisoner scattering, the erasure of terrorists’ files and the early release of terrorists still serving their prison sentences. </t>
  </si>
  <si>
    <t xml:space="preserve">During the illegal referendum in Catalonia, hundreds of violent incidents occur throughout Catalonia, particularly around the “polling stations”. </t>
  </si>
  <si>
    <t>Under the banner “Justice sucks!”, the CDR threw excrements and rubbish at the door of the courthouse in Granollers (Girona).</t>
  </si>
  <si>
    <t>Under the banner “Justice sucks!”, the CDR threw excrements and rubbish at the door of the courthouse in Manresa.</t>
  </si>
  <si>
    <t xml:space="preserve">Under the banner “Justice sucks!”, the CDR threw excrements and rubbish at the door of the courthouse in Figueres. </t>
  </si>
  <si>
    <t>Under the banner “Justice sucks!”, the CDR threw excrements and rubbish at the door of the courthouse in Sant Feliu de Guíxols.</t>
  </si>
  <si>
    <t>Under the banner “Justice sucks!”, the CDR threw excrements and rubbish at the door of the courthouse in Santa Coloma de Farners (Girona).</t>
  </si>
  <si>
    <t>Under the banner “Justice sucks!”, the CDR threw excrements and rubbish at the door of the courthouse in Gandesa (Tarragona).</t>
  </si>
  <si>
    <t>Under the banner “Justice sucks!”, the CDR threw excrements and rubbish at the door of the courthouse in Solsona (Lleida).</t>
  </si>
  <si>
    <t>Albert Rivera's parent's business is vandalised. In this case, yellow ribbons were painted demanding the release of the so-called “political prisoners”.</t>
  </si>
  <si>
    <t xml:space="preserve">The National Police station in Terrassa has been attacked again by separatist radicals. It is the second attack against this building in a month and a half. Yesterday’s attack consisted on throwing eggs and paint bags against the façade. </t>
  </si>
  <si>
    <t xml:space="preserve">She was punched, fell down and hit her head. She lost consciousness and, for several minutes, she could only hear a buzz in her right ear. But no one heard her. “They’re savages, maniacs. They have young children and are really scared, so they prefer not to say their names to avoid retaliation. </t>
  </si>
  <si>
    <t>A child in punched in Barcelona for carrying the Spanish flag.</t>
  </si>
  <si>
    <t>A young man in Osona is assaulted for removing yellow ribbons.</t>
  </si>
  <si>
    <t xml:space="preserve">A separatist has savagely assaulted a 67-year-old woman for removing yellow ribbons in favour of incarcerated putschists from the streets. </t>
  </si>
  <si>
    <t xml:space="preserve">Proceedings initiated against a teacher for fighting nationalist indoctrination. </t>
  </si>
  <si>
    <t>Separatist digital newspaper El món discloses that the children of a high-ranking Guardia Civil officer in Catalonia go to school and to a scouting centre in Les Corts neighbourhood in Barcelona, traditionally secessionist.</t>
  </si>
  <si>
    <t>The organisation Arran shows pictures of attacks against Catalonia courts. The secessionist organisation justifies the graffiti and vandalism caused by the sentence against “La Manada” (the Pack).</t>
  </si>
  <si>
    <t xml:space="preserve">Violent attack with stones against Ciudadanos office in Lérida. Windows were shattered. </t>
  </si>
  <si>
    <t xml:space="preserve">The information covers several acts against judge Pablo Llarena, in charge of investigating the “Procés” case in the Supreme Court from revealing his home address to graffiti in front of his second residence (in the province of Gerona) or threatening his wife. Also, while the judge was having a private dinner at a restaurant in Gerona, CDR groups verbally abused and threatened him, and hit the car in which he was travelling when leaving the restaurant. </t>
  </si>
  <si>
    <t xml:space="preserve">Oriol Casanovas, secretary of the regional division of Societat Civil Catalana in Lleida, was in the high street distributing leaflets of a restaurant. The aggressor took him by his neck from behind and slapped him in the face. </t>
  </si>
  <si>
    <t>Attack against a restaurant in Blanes because they refuse to put up yellow ribbons.</t>
  </si>
  <si>
    <t>Rally in which firecrackers and paint were thrown in front of a police station in Barcelona.</t>
  </si>
  <si>
    <t xml:space="preserve">Threats appear at the home of a police officer that hung a Spanish flag. “A fascist riot police officer lives here. You will die,” reads the message that was written on one of the lift walls. </t>
  </si>
  <si>
    <t xml:space="preserve">Guardias civiles and national police officers are assaulted while they demonstrate. </t>
  </si>
  <si>
    <t>A beheaded Guardia Civil dummy is hung at Universidad Autónoma de Barcelona.</t>
  </si>
  <si>
    <t>Corrosive acids are thrown against members of JUSAPOL in Barcelona.</t>
  </si>
  <si>
    <t>CDR block railway and AP-7 motorway.</t>
  </si>
  <si>
    <t xml:space="preserve">On the 1st October 2018, radical demonstrators tried to attack the Catalonian Parliament. Hundreds of people gathered at the doors of the regional Parliament , the seat of the regional legislative power. </t>
  </si>
  <si>
    <t>Shortly after 7 am on the 1st October 2018, the CDR block several streets at Barcelona’s city centre, such as Plaza de Catalunya, Ronda de Sant Pere, Gran Vía, Avenida Diagonal, Aragó street and Via Laietana.</t>
  </si>
  <si>
    <t>Day of riots and vandalised street furniture. After being removed from the Parliament enclosure, the protesters left the area burning containers and throwing stones at Paseo Companys and, afterwards at Ronda Sant Pere and Urquinaona Square.</t>
  </si>
  <si>
    <t>CDR y Arran put up posters pointing at non secessionist citizens.</t>
  </si>
  <si>
    <t>A man is assaulted in Barcelona underground for carrying a Spanish flag.</t>
  </si>
  <si>
    <t xml:space="preserve">The self-proclaimed Committees for the Defence of the Republic tried to boycott an event with Manuel Valls, candidate to the mayoral election in Barcelona in 2019, who was presenting a book in Navas Civic Centre, in Barcelona. </t>
  </si>
  <si>
    <t>The youth organisation of the secessionist left, Arran, painted the entrance of Judge Pablo Llarena’s house in Sant Cugat del Vallès in yellow. He was investigating the “Procès” case at the Supreme Court.</t>
  </si>
  <si>
    <t xml:space="preserve">The private vehicle of the President of Catalonia Popular Party, Alejandro Fernández, is attacked. </t>
  </si>
  <si>
    <t>Escrache by pro-independence activists against Manuel Valls during an event on security at Barcelona city centre.</t>
  </si>
  <si>
    <t>Escrache against Ciudadanos during a tribute to the Spanish Constitution in Barcelona</t>
  </si>
  <si>
    <t>Intereconomía reporter Cake Minuesa was assaulted by a member of the CDR, who punched him on his nose when he was reporting on the protests organised against the Cabinet meeting in Barcelona.</t>
  </si>
  <si>
    <t xml:space="preserve">Two mossos d ́esquadra are seriously injured after the incidents of the 21st December. </t>
  </si>
  <si>
    <t>The house of Barcelona councillor, Miguel Basternier, of Ciudadanos, is vandalised.</t>
  </si>
  <si>
    <t>Welcoming ceremony in Bilbao for ETA terrorist Itziar Plaza when she was conditionally released.</t>
  </si>
  <si>
    <t xml:space="preserve">Tribute in Arrigorriaga, Biscay, to ETA terrorist Argala on the 40th anniversary of his murder by the far-right terrorist organisation Batallón Vasco Español. Argala was one of ETA’s military chiefs and was involved in the murder of Carrero Blanco. The attendees honoured him for having been a member of ETA. </t>
  </si>
  <si>
    <t>Dozens of people welcome ETA terrorist Iñaki Martínez, who had been on the run for 41 years.</t>
  </si>
  <si>
    <t>Fifteen hooded men beat up a student from the Faculty of Arts of UPV because he wanted to defend the unity of Spain through the student association AEDE.</t>
  </si>
  <si>
    <t xml:space="preserve">Welcoming ceremony in Hernani for ETA terrorist Ugaitz Errazkin when he came out of prison. </t>
  </si>
  <si>
    <t>The rally organised by the platform “España Ciudadana”, sponsored by the leader of Ciudadanos Albert Rivera, took place under a very tense atmosphere due to the presence of numerous radical activists that verbally abused them, threw stones and asked them to leave Alsasua yelling “Alde Hemendik” (“get out”, a slogan coined by ETA to expel law enforcement from the Basque Country and Navarre).</t>
  </si>
  <si>
    <t xml:space="preserve">In the Basque Country University, Vitoria campus, a poster with the pictures of ETA terrorist Juan Paredes (Txiki) and Ángel Otaegi is put up on the “Day of the Basque Soldier”. </t>
  </si>
  <si>
    <t>Dozens of people welcome ETA terrorist Hodei Ijurko in Iturrama neighbourhood of Pamplona.</t>
  </si>
  <si>
    <t xml:space="preserve">Dozens of people welcome ETA terrorist Hodei Ijurko in Etxarri-Aranaz, Navarre. He was arrested arrested carrying incendiary devices with chemicals on the streets of Pamplona. He had been sentenced to twenty years of prison and had served ten years. </t>
  </si>
  <si>
    <t xml:space="preserve">The abertzale left makes banners and hangs them in Ibarra, Gipuzkoa, to ask France not to extradite ETA terrorist Maite Aranalde to Spain so that she serves her sentence in Spain for her cases still pending before the Spanish Courts. </t>
  </si>
  <si>
    <t xml:space="preserve">Dozens of people welcome ETA terrorist Íñigo Gulina in Burlada, Navarre. He had been in Jaén II prison for a year, after being extradited from Germany. </t>
  </si>
  <si>
    <t xml:space="preserve">Ospa Eguna is a day organised once a year in Alsasua, Navarre, to harass law enforcement, particularly, the Guardia Civil, so that they leave the Basque Country and Navarre. </t>
  </si>
  <si>
    <t xml:space="preserve">Several people gather to welcome ETA terrorist Aitor Fernández Terceño, a.k.a. “Piol Berriro”, at Bilbao’s city centre. </t>
  </si>
  <si>
    <t xml:space="preserve">Several banners are shown during the opening ceremony of Bilbao’s Great Week to demand amnesty for imprisoned ETA terrorists and for the individuals sentenced for the case of Koxka bar in Alsasua. </t>
  </si>
  <si>
    <t xml:space="preserve">Several people gather in Galdácano, Biscay, to welcome ETA terrorist Leire Etxberría Simarro for the second time singing songs in her honour after spending twelve years and a half in prison. </t>
  </si>
  <si>
    <t xml:space="preserve">A banner against the Guardia Civil is hung over the façade of Bilbao City Council in a context of local festivities, during the Great Week of Bilbao. </t>
  </si>
  <si>
    <t xml:space="preserve">Dozens of people gather in Basauri, Biscay, to welcome ETA terrorist Leire Etxberría Simarro for the second time singing songs in her honour after spending twelve years and a half in prison. </t>
  </si>
  <si>
    <t>Dozens of people welcome ETA terrorist Joseba Enbeita, a.k.a. “Gorri”, after spending 23 years in prison.</t>
  </si>
  <si>
    <t xml:space="preserve">The Great Week of San Sebastian starts with an alternative “chupinazo” (ceremonial rocket) by Donostiako Piratak, platform subsidised by San Sebastian City Council, launched by the parents of the individuals sentenced by the National High Court in the case of Koxka Bar in Alsasua. </t>
  </si>
  <si>
    <t xml:space="preserve">Banners and posters with the faces and names of several ETA terrorists are put up in Echarri Aranaz, in Navarra, on the “Day of Children” celebrated during the local festivities. Some of those banners are hung next to the bouncy castles where minors play. </t>
  </si>
  <si>
    <t xml:space="preserve">The first day of the local festivities of Bacáicoa (Navarra), devoted to jailed ETA terrorists, starts with a ceremonial rocket launched by the mother of Iñaki Abad, one of the individuals sentenced on the case of Koxca Bar. Posters and banners show the faces of jailed ETA terrorist to demand amnesty and also the faces of the individuals sentenced in Alsasua. </t>
  </si>
  <si>
    <t xml:space="preserve">A welcome ceremony (ongi etorri) for ETA prisoner José Javier Osés “Jotas” is held at a playground in Burlada, Navarre. In this public event, an honour dance (aurresku) is performed. </t>
  </si>
  <si>
    <t>Several people gather for a welcome ceremony (ongi etorri) ETA prisoner José Javier Osés “Jotas in Tafalla, Navarre.</t>
  </si>
  <si>
    <t xml:space="preserve">Several people gather in Sopelana to welcome ETA terrorists Raquel García and Luis Moreno, who have spent 23 years in Belgium fleeing justice. </t>
  </si>
  <si>
    <t>Numerous individuals gather to perform a dance to honour jailed ETA terrorist Xabier Rey, with children being present. This dance takes place during San Fermin local festivities in Pamplona.</t>
  </si>
  <si>
    <t>Banners shown demanding the release of the individuals sentenced in the Alsasua case at Pamplona’s Plaza del Ayuntamiento during San Fermin ceremonial rocket. Some of them show the symbol of the ‘Alde Hemendik’ campaign.</t>
  </si>
  <si>
    <t>Dozens of people welcome ETA terrorist José Ramón López de Abetxuko in Vitoria after serving a prison sentence of 29 years.</t>
  </si>
  <si>
    <t>Celebration of the annual “Fan Hemendik” campaign consisting in an escrache in front of the Guardia Civil barracks in Oñate, Gipuzkoa.</t>
  </si>
  <si>
    <t>In a public secondary school, there is a banner demanding law enforcement to leave the Basque Country. A banner with the slogan "Go home", referring to law enforcement present in the Basque Country hangs from the metal fence around the perimeter of the Vocational Training Integrated Centre Don Bosco in Renteria.</t>
  </si>
  <si>
    <t xml:space="preserve">Dozens of people welcome jailed ETA terrorist Endika Lejarzegi in Biscay after spending 15 years in prison for taking part in street violence actions and for belonging to ETA. </t>
  </si>
  <si>
    <t xml:space="preserve">Dozens of people greeted ETA member José Antonio Galarraga when he was discharged from prison. </t>
  </si>
  <si>
    <t>The abertzale left performs a flower offering and an honour dance in front of Txabi Etxebarrieta’s grave, the first ETA murderer, on the 50th anniversary of the murder of ETA’s first victim, guardia civil José Antonio Pardines.</t>
  </si>
  <si>
    <t xml:space="preserve">Graffiti in front of the house of the parents of one of the young women assaulted in the Koxka bar in Alsasua in 2016 urging them to leave town the day after the sentence is made public. </t>
  </si>
  <si>
    <t xml:space="preserve">A few days before going to prison, during a concert, Valtonyc asked the audience to go out and “kill a guardia civil” and “attack the prosecutor with a bomb”. </t>
  </si>
  <si>
    <t>Within an campaign of “acknowledgement” to ETA, two banners appear on the ground of the former barracks of Legutio (Álava), attacked by the terrorist group in 2008, attack that caused the death of officer Piñuel.</t>
  </si>
  <si>
    <t>Dozens of people receive ETA members Sebas Lasa and Alfonso Sebastián in San Sebastian, at Matías street, in the old town.</t>
  </si>
  <si>
    <t xml:space="preserve">Students from Askatasuna secondary school call for “solidarity” with the individuals accused in the Alsasua case. The public secondary school in Burlada, Navarre, organises rallies and events in solidarity with the accused in the Alsasua case. Minors who study there carry banners, dance aurreskus to honour the accused and call for “solidarity” towards them, as well as for them to be released. </t>
  </si>
  <si>
    <t>Dozens of people welcome at Loiu airport first, and then in San Sebastian old town, ETA member Iñigo Albisu.</t>
  </si>
  <si>
    <t xml:space="preserve">“To those who gave everything for their people, thank you”, read a huge banner in San Jorge neighbourhood festivities in Pamplona, with a drawing of a sculpture in Bayonne to commemorate the alleged decommissioning by ETA. </t>
  </si>
  <si>
    <t>Dozens of people receive ETA member Sara Majarenas in Intxaurrondo neighbourhood of San Sebastian, after serving a sentence of 13 years in prison for belonging to the ETA’s Levante cell.</t>
  </si>
  <si>
    <t>Dozens of people welcome ETA member Julen Mendizabal in Arrasate, Gipuzkoa, after spending five years in Mont-de-Marsan prison, in France.</t>
  </si>
  <si>
    <t>Dozens of people receive ETA member Jon Salaberria in Eguía neighbourhood of San Sebastian after being released from Mont-de-Marsan prison, in France.</t>
  </si>
  <si>
    <t xml:space="preserve">Dozens of people receive ETA member Josu de Mondragón in Arrasate with cheers, since he was enjoying a temporary release to visit his father. </t>
  </si>
  <si>
    <t xml:space="preserve">Dozens of people receive Igor Uriarte in Vitoria. The Spanish Courts consider him one of the leaders of Ekin, a structure in charge of enforcing ETA instructions in the abertzale left. </t>
  </si>
  <si>
    <t xml:space="preserve">Dozens of people welcome ETA member Zunbeltz Larrea in the towns of Durango and Ondarroa, Biscay, after spending 15 years in prison. </t>
  </si>
  <si>
    <t>Thousands of people demonstrate on the streets of Pamplona to protest against the death of ETA member Xabier Rey in Puerto III prison in Cadiz on the 6th of March.</t>
  </si>
  <si>
    <t xml:space="preserve">Around 200 people gather in Andoain, Gipuzkoa, to welcome ETA members Iñaki Igerategi and Ignacio Otaño. They walked through a corridor formed by the attendees, who applauded and yelled slogans in favour of the release of ETA prisoners. </t>
  </si>
  <si>
    <t xml:space="preserve">During the celebration of Fat Thursday during Tolosa’s carnival, the bullfighting ring of said town hosts an event to request amnesty for ETA terrorists. </t>
  </si>
  <si>
    <t>Dozens of people receive ETA terrorist Joxean Etxeberria in Madalensoro municipal fronton court (Oiartzun, Gipuzkoa). The event had a stage, sound equipment and a projector. The terrorist was happily accompanied by the joaldunak to the venue and then an aurresku was danced in his honour.</t>
  </si>
  <si>
    <t xml:space="preserve">In Munguia, Biscay, a tribute is paid to ETA terrorist Aletxu Zobaran, “Xarla”, after he was conditionally released from Soto del Real prison in Madrid on the 4th January. </t>
  </si>
  <si>
    <t>Dozens of people, including children, welcome ETA terrorist Joxean Etxeberria in Oiartzun. The welcoming event started with a parade with people playing instruments and carrying flags while the attendees applauded and cheered at the arrival of Etxeberria.</t>
  </si>
  <si>
    <t xml:space="preserve">Around 20 children take part in a day in favour of prisoners and dance an aurresku to honour an ETA member who was an expert in explosives. </t>
  </si>
  <si>
    <t xml:space="preserve">Dummies hung upside down representing the King, Pablo Llarena (a Supreme Court Magistrate), PP, CS, PSOE and Vox from Besalú wall; they are all hung and then beheaded. </t>
  </si>
  <si>
    <t xml:space="preserve">Graffiti with the words “Dogs” and “Feixistes”, among others, in Ciudadanos office. </t>
  </si>
  <si>
    <t xml:space="preserve">The coordinator of Ciudadanos’s car is vandalised in that town. </t>
  </si>
  <si>
    <t>A yellow ribbon is painted on the house of the Subdelegate of the Spanish Government in Tarragona and PSC President in Tortosa.</t>
  </si>
  <si>
    <t>Graffiti “FORA NAZIS” in PSC’s offices in Sant Martí.</t>
  </si>
  <si>
    <t>Death threat against Santiago Abascal. Graffiti with the following text: “You deserve to be shot in the back of your head”.</t>
  </si>
  <si>
    <t xml:space="preserve">Violent escrache on a Vox tent. They had to be protected by the Mossos. Assaults to Vox supporters. </t>
  </si>
  <si>
    <t>CDRs and Arran disrupt an event of Vox in Sarrià neighbourhood in which they throw eggs and threaten the attendees with sticks.</t>
  </si>
  <si>
    <t>Members of Vox are assaulted in a tent.</t>
  </si>
  <si>
    <t>Hooded individuals launch rockets against an event organised by Vox in that town.</t>
  </si>
  <si>
    <t>Pro-independence activists harass a pizza restaurant owner accusing him of not having the menu in Catalan (graffiti, escraches, harassment of suppliers and verbal threats).</t>
  </si>
  <si>
    <t xml:space="preserve">Escrache against a tent of Ciudadanos in that town and supporters of that political party were assaulted. </t>
  </si>
  <si>
    <t>Guardia Civil barracks splashed with paint.</t>
  </si>
  <si>
    <t xml:space="preserve">Ciudadanos is threatened so that they do not set up a tent in that town. Assaults in the tent during which a councillor is injured. They break his nose and he lies stunned on the ground. </t>
  </si>
  <si>
    <t xml:space="preserve">Xavier García Albiol (former Mayor of Badalona, PP) is verbally abused by pro-independence activists in a children show he was attending with his 11-year-old daughter. </t>
  </si>
  <si>
    <t xml:space="preserve">Members of the secessionist left throw eggs and stones against a tent of Vox which needs to be protected by a police cordon. </t>
  </si>
  <si>
    <t>A graffiti "Fora nazis" is daubed in a Cs office in that town.</t>
  </si>
  <si>
    <t xml:space="preserve">Arran splashes the Prosecution Office of Catalonia Higher Court of Justice with paint. </t>
  </si>
  <si>
    <t>Members of the ANC occupy the European Union office.</t>
  </si>
  <si>
    <t>Harassment and insults “Fora Feixistes” and “scum” to Cs supporters in a tent.</t>
  </si>
  <si>
    <t>CDR groups throw excrements at courthouses. The Prosecution Office urges the Mossos to identify the CDR members that threw the excrements at the courthouse. The General Council of the Judiciary warns Torra that they will request the Guardia Civil to protect the judges if the Mossos do not do it.</t>
  </si>
  <si>
    <t>CDR groups attack the town’s courthouse with excrements.</t>
  </si>
  <si>
    <t>Graffiti on the pavement in front of the PSC office. The text signed by Arran said: “Tombem el Regim” and an estelada flag was painted next to it.</t>
  </si>
  <si>
    <t>Members of the association of pro-Constitution youth “S ́Ha Acabat” are harassed at Universidad Autónoma de Barcelona by secessionist groups.</t>
  </si>
  <si>
    <t>Individuals summoned by CUP, Arran and the CDR try to assault Vox supporters in a tent and throw stones at the Mossos d ́Esquadra that protect them.</t>
  </si>
  <si>
    <t>Radical pro-independent activists harass a tent of Vox in that town, which has to be protected by the Mossos d’Esquadra.</t>
  </si>
  <si>
    <t>The CDR block the traffic in Gran Vía near Rocafort street.</t>
  </si>
  <si>
    <t>The CDR block the traffic in Gran Vía near Glorias square.</t>
  </si>
  <si>
    <t>The CDR block the traffic in Diagonal near the Royal Palace.</t>
  </si>
  <si>
    <t>The CDR block the traffic in the C-35 road.</t>
  </si>
  <si>
    <t>The CDR block the traffic in the AP- 7 road.</t>
  </si>
  <si>
    <t>The CDR rally before the Prosecution Office of the Higher Court of Justice of Catalonia and block the traffic in Pau Claris street.</t>
  </si>
  <si>
    <t>A Cs office is daubed with graffiti. It is the 13th attack against this office.</t>
  </si>
  <si>
    <t>A PSC office is daubed with graffiti: “LA NOSTRA SENTÉNCIA: INDEPENDÉNCIA” signed by La Forja Jovent Revolucionari. At the same place, Arran signs a graffiti with the word “NAZIS”.</t>
  </si>
  <si>
    <t>The PSC office in Nou Barris is daubed with graffiti.</t>
  </si>
  <si>
    <t>Radical CDRs block the traffic N-230 road for two hours (they also block the traffic in Alcampell, Huesca, N-1240 road).</t>
  </si>
  <si>
    <t>Inés Arrimadas and other Cs members are verbally abused (“Sons of a bitch”, “Go home”). At the end of the event, as a mockery, some secessionists “disinfect” the place in which the constitutionalist activists have been.</t>
  </si>
  <si>
    <t>CDR members block the traffic in Balmes/Mitre street with a banner calling for a general strike in favour of independence.</t>
  </si>
  <si>
    <t xml:space="preserve">Members of  “La Forja” group, close to CUP, confront members of Els Segadors del Maresme, a group devoted to removing yellow ribbons and secessionist symbols from public spaces. </t>
  </si>
  <si>
    <t>Graffiti by Arran on the National Police station in this town. The message is “Estripem la Baralla”.</t>
  </si>
  <si>
    <t xml:space="preserve">CDR members accost a shopkeeper so that she closes her shop on the strike organised on the 21st of February. </t>
  </si>
  <si>
    <t>Three hooded individuals throw stones at a Ciudadanos office.</t>
  </si>
  <si>
    <t xml:space="preserve">Radical secessionist attack (smoke canisters thrown, graffiti) CCOO Catalonia office when the trade union did not join the strike called for the 21st of February. </t>
  </si>
  <si>
    <t>Traffic is blocked in AP-7 road with a burning barricade (general strike on the 21st February called by Intersindical CSC).</t>
  </si>
  <si>
    <t>Traffic is blocked in AP-7 road (general strike on the 21st February called by Intersindical CSC with participation from the CDR).</t>
  </si>
  <si>
    <t xml:space="preserve">Traffic is blocked in A-2 road with tyres burnt (general strike on the 21st February called by Intersindical CSC with participation from the CDR). </t>
  </si>
  <si>
    <t xml:space="preserve">Traffic is blocked in C-58 road (general strike on the 21st February called by Intersindical CSC with participation from the CDR). </t>
  </si>
  <si>
    <t xml:space="preserve">Traffic is blocked in A-2 road (general strike on the 21st February called by Intersindical CSC with participation from the CDR). </t>
  </si>
  <si>
    <t xml:space="preserve">Traffic is blocked in C-60 road (general strike on the 21st February called by Intersindical CSC with participation from the CDR). </t>
  </si>
  <si>
    <t xml:space="preserve">Traffic is blocked in C-32 road (general strike on the 21st February called by Intersindical CSC with participation from the CDR). </t>
  </si>
  <si>
    <t>Traffic is blocked in C-17 road. Objects are hurled, police charges and an individual arrested by the Mossos d ́Esquadra. A TV-3 camera man was injured by a stone thrown by the CDR while they were blocking the traffic in C-17 road (general strike on the 21st February called by Intersindical CSC with participation from the CDR).</t>
  </si>
  <si>
    <t>Rail traffic is disrupted in Ferrocarrils de la Generalitat (general strike on the 21st February called by Intersindical CSC with participation from the CDR).</t>
  </si>
  <si>
    <t>Traffic is blocked in N-340 road (general strike on the 21st February called by Intersindical CSC with participation from the CDR).</t>
  </si>
  <si>
    <t>Traffic is blocked in C-65 road (general strike on the 21st February called by Intersindical CSC with participation from the CDR).</t>
  </si>
  <si>
    <t>Traffic is blocked in C-66 road (general strike on the 21st February called by Intersindical CSC with participation from the CDR).</t>
  </si>
  <si>
    <t>Traffic is blocked in C-162 road (general strike on the 21st February called by Intersindical CSC with participation from the CDR).</t>
  </si>
  <si>
    <t>Unsuccessful attempt to block traffic in Avenida Diagonal (general strike on the 21st February called by Intersindical CSC with participation from the CDR).</t>
  </si>
  <si>
    <t>Traffic is blocked in Consell de Cent street (general strike on the 21st February called by Intersindical CSC with participation from the CDR).</t>
  </si>
  <si>
    <t>Traffic is blocked in Gran Vía (general strike on the 21st February called by Intersindical CSC with participation from the CDR).</t>
  </si>
  <si>
    <t>Containers are burnt in several streets, among others, the crossing of Balmes and Aragón (general strike on the 21st February called by Intersindical CSC with participation from the CDR).</t>
  </si>
  <si>
    <t>A mosso d ́esquadra is assaulted (punched) during a traffic blockage in Gran Vía, during which an individual is arrested (general strike on the 21st February called by Intersindical CSC with participation from the CDR)</t>
  </si>
  <si>
    <t>Rail traffic is blocked / disrupted between Sitges and Vilanova (general strike on the 21st February called by Intersindical CSC with participation from the CDR).</t>
  </si>
  <si>
    <t>Traffic is blocked in AP-7 road. Seven mossos d ́esquadra are injured (general strike on the 21st February called by Intersindical CSC with participation from the CDR).</t>
  </si>
  <si>
    <t>Barricades at Tarragona’s port (general strike on the 21st February called by Intersindical CSC with participation from the CDR).</t>
  </si>
  <si>
    <t>Barricades at the bus station (general strike on the 21st February called by Intersindical CSC with participation from the CDR).</t>
  </si>
  <si>
    <t>CDR block traffic in a road by burning tyres (general strike on the 21st February called by Intersindical CSC with participation from the CDR).</t>
  </si>
  <si>
    <t>Rail traffic is blocked / disrupted in Plaza Cataluña, between Sants and Arco de Triunfo (strike on the 21st February called by Intersindical CSC).</t>
  </si>
  <si>
    <t>Traffic is blocked in N-240 road (strike on the 21st February called by Intersindical CSC).</t>
  </si>
  <si>
    <t>Traffic is blocked in A-2 road (strike on the 21st February called by Intersindical CSC).</t>
  </si>
  <si>
    <t>Traffic is blocked in C-31 road (strike on the 21st February called by Intersindical CSC).</t>
  </si>
  <si>
    <t>Traffic is blocked in N-154a road (strike on the 21st February called by Intersindical CSC).</t>
  </si>
  <si>
    <t>Traffic is blocked in N-154 road (strike on the 21st February called by Intersindical CSC).</t>
  </si>
  <si>
    <t xml:space="preserve">Secessionists accost a TVE reporter. Journalist Cristina Pampín was unable to do her job people were yelling, shoving and trying to cover the camera. </t>
  </si>
  <si>
    <t>Young secessionist throw eggs at the National Police Headquarters in Vía Laietana.</t>
  </si>
  <si>
    <t>An Antena 3 journalist is accosted and mocked by secessionist during the demonstration against the trial of the “procès” (AC.VA.)</t>
  </si>
  <si>
    <t xml:space="preserve">The PSC in that town is covered up in posters and threatening graffiti. </t>
  </si>
  <si>
    <t>CDR-CSC rally in front of the PSC office in that town.</t>
  </si>
  <si>
    <t>Stones and eggs are hurled by the CDR against the PP youth, who are holding a celebration on campus at Sant Julià de Vilatorta.</t>
  </si>
  <si>
    <t>CDR boycotts the King’s visit of the World Mobile Congress (insults at the King and burning of Spanish flags. Throwing of paint and eggs at the Mossos d’Esquadra.</t>
  </si>
  <si>
    <t>A figure of the King is burnt (after placing its genitals on the scales of justice as a way of mocking justice and King Philip VI).</t>
  </si>
  <si>
    <t>Fascists of the Moviment Identitari Català (MIC) attack supporters of the Plataforma por Tabarnia on their way to making an offering at the monument to Rafael Casanovas.</t>
  </si>
  <si>
    <t>Puppets representing non-separatist parties are hanged from a bridge.</t>
  </si>
  <si>
    <t>Boycott by CDR and Arran of an address by Foreign Minister Josep Borrell.</t>
  </si>
  <si>
    <t>Boycott by CDR and far-left groups of a local political event by Vox.</t>
  </si>
  <si>
    <t>Members of the far-right pro-independence group Moviment Republicà Catala (MRC) threaten to rape the court clerk who declared in relation to the independence referendum and to share her photo on social media.</t>
  </si>
  <si>
    <t>Feminists close to Arran gatecrash an event for women held by the PP in a community hall in the Les Corts neighbourhood, which was attended by former health minister Dolors Montserrat.</t>
  </si>
  <si>
    <t>Paint is thrown at the National Police station and police charge during the feminist demonstration on 8th March.</t>
  </si>
  <si>
    <t>Harassment and threats against Enric Millo (former representative of the central government in Catalonia). He complained of having been insulted in the street, threatened, asked to leave Catalonia, expelled from a restaurant on request of pro-independence fellow customers, and of having received thousands of tweets including insults and threats in the hours following his declaration before Spain’s Supreme Court. He also denounces the serious consequences for him and his family resulting from his opposition to the independence movement (his wife suffered a stroke, one of his daughters dropped out of school, another moved to England; he has moved to a different province and is still under escort, etc.).</t>
  </si>
  <si>
    <t>The leader of Vox in Terrassa is accosted and insulted by pro-independence activists.</t>
  </si>
  <si>
    <t>Vozpópuli reporter Miquel Giménez and the person accompanying him (a TV cameraman) are threatened while waiting to be interviewed live (‘They went as far as threatening to shoot us’ or ‘fascist, traitor and botifler,’ the latter being an old derogatory term for followers of the Spanish royal dynasty).</t>
  </si>
  <si>
    <t>Attempted assault and threats against members of the pro-unity youth association S’ha Acabat by radical pro-independence supporters.</t>
  </si>
  <si>
    <t>Insulting and threatening graffiti appears on the exterior of Pablo Llarena’s home: ‘Llarena FDP’ (FDP stands for son of a bitch) and a red ribbon.</t>
  </si>
  <si>
    <t>Five hooded individuals break windows and scrawl graffiti on the headquarters of Ciudadanos (‘you shall not pass over our bodies,’ next to the signature ‘Arran’).</t>
  </si>
  <si>
    <t>Paint is thrown at the Partido Popular headquarters with the same messages as on the Ciudadanos headquarters (‘you shall not pass over our bodies’, ‘Arran’).</t>
  </si>
  <si>
    <t>Poster in the Autonomous University of Barcelona (UAB) showing the faces of Albert Rivera and Santiago Abascal with the words ‘Qui és més Feixista: PIXA AQUÍ’ (who is more fascist: piss here).</t>
  </si>
  <si>
    <t>Demonstrators belonging to the platform ‘Demilitarise Education’ protest in front of the army stand during the Education Fair, forcing Mossos d’Esquadra to cordon off the stand for the staff’s protection.</t>
  </si>
  <si>
    <t>Graffiti on the headquarters of the PSC party in Barcelona (white ribbons painted on the ground and on the shutters).</t>
  </si>
  <si>
    <t>Graffiti (‘fascists’) on the PP headquarters in Terrassa.</t>
  </si>
  <si>
    <t>Organised pro-independence groups accost and insult members of Ciudadanos visiting a fair in the city.</t>
  </si>
  <si>
    <t>Non-separatist inhabitants of the town receive serious threats and insults via anonymous letters delivered to their homes.</t>
  </si>
  <si>
    <t>Hammer attack on windows of the PP headquarters for which Arran claims responsibility.</t>
  </si>
  <si>
    <t>Members of Arran and CDR throw stones and other objects (fireworks) at Vox activists who need to be protected by the Mossos d’Esquadra. Recycling bins and a Spanish flag are torched during the incidents resulting in 7 arrests and 5 injured.</t>
  </si>
  <si>
    <t>Secessionist radicals attack and tear down a Ciudadanos campaign tent in the town.</t>
  </si>
  <si>
    <t>An information stand set up by the young pro-unity activists of S’ha Acabat on the Plaça Cívica of the UAB campus is attacked by members of the self-designated ‘Anti-fascist Platform of the UAB’ and the Student Union of the Catalan Countries (SEPC).</t>
  </si>
  <si>
    <t>The self-designated ‘Anti-fascist Platform of the UAB’ and the Student Union of the Catalan Countries (SEPC) try to boycott an event on the European Union organised by the young pro-unity activists of S’ha Acabat in the auditorium of the UAB. The Mossos d’Esquadra have to be called in to protect the event, which included speeches by Rafael Arenas (lecturer at the UAB), Maite Pagazaurtundúa (European Parliament candidate for Ciudadanos) and Alejandro Fernández (chairman of the Catalan PP).  Other people trapped in the event included the PP candidate Cayetana Álvarez de Toledo and the Ciudadanos candidate to the City Council of Barcelona, Manuel Valls.</t>
  </si>
  <si>
    <t>During the pasting of Ciudadanos posters, a group of between ten and fifteen people dressed in military-style clothes threaten Ciudadanos activists with expressions such as ‘you’re trash’ and ‘antifascist neighbourhood, Nazis caught here will be killed,’ while holding up a torn poster of the party.</t>
  </si>
  <si>
    <t>A group of far-right Spanish nationalists lock up and intimidate a person in the ERC headquarters and damage the premises.</t>
  </si>
  <si>
    <t>Darts are thrown at the figure of King Philip VI at the stand of the Committees for the Defence of the Republic (CDR) during the town fair at Vic.</t>
  </si>
  <si>
    <t>Separatists threaten Inés Arrimadas in Vic (‘we’re going to cut your throat’). The Ciudadanos candidate for Barcelona is shouted and jeered at on the main square in Vic: ‘bitch,’ ‘fucking Spain,’ ‘get out’ or ‘visca Terra Lliure,’ the latter being a cheer to the terrorist group that fights for Catatonia's secession.</t>
  </si>
  <si>
    <t>A shop is marked with graffiti for not advertising its goods in Catalan.</t>
  </si>
  <si>
    <t>Inés Arrimadas is accosted and insulted during a local event. Hooded persons ‘disinfect’ the streets where Ciudadanos have held an event. Ciudadanos MP Sonia Sierra is assaulted by a woman who hits her face with her phone.</t>
  </si>
  <si>
    <t>Social media lynching of a local soft-drinks venue because of speaking to Inés Arrimadas (insults and threats of boycotting after the owners of Tío Che received the visit of the candidate during a campaign round).</t>
  </si>
  <si>
    <t>Assault on a stand of the pro-unity association Catalonia for Spain. A group of radicals surround, insult and intimidate them until the arrival of the Mossos d’Esquadra.</t>
  </si>
  <si>
    <t>Graffiti (‘Women, we’re coming for you’, ‘Nazis=Lazis* get out of our district’ and ‘#VivaVox’) is found on the headquarters of the CUP in Barcelona (*Lazis plays on the phonetic similarity to Nazis and is derived from the Spanish word for ribbon, lazo).</t>
  </si>
  <si>
    <t>A young ERC member suffers a minor injury to one eye from a pellet fired by a member of a group of three who, according to the victim, shouted ‘Viva Vox!’</t>
  </si>
  <si>
    <t>Graffiti supporting secessionist terrorist groups ETA and Terra Lliure.</t>
  </si>
  <si>
    <t>Cayetana Álvarez de Toledo (PP) is jeered at, and attempts are made to stop her from entering a polling station.</t>
  </si>
  <si>
    <t>Protest in front of a local Ciudadanos stand.</t>
  </si>
  <si>
    <t>Nuria de Gispert (former president of the Catalan Parliament and former councillor of Unió Democràtica de Catalunya) retweets a message labelling some pro-unity politicians that are leaving Catalonia as pigs. With a picture of a piglet it reads:  ‘Girauta, to Toledo; Arrimadas, to Madrid; Millo, to Andalucía; Dolors Montserrat, to the EU. Catalonia increases its exports’. The poster was signed by the Catalan Pig Producers’ Association (Porcat).</t>
  </si>
  <si>
    <t>The home of the local Vox leader is painted with a target circle and the words ‘Patricia fora de Sabadell’. (AM.VM.)</t>
  </si>
  <si>
    <t>Graffiti with yellow ribbons and the message ‘PASSI-HO BÉ, INÉS’ (Have a good time, Inés) are scrawled on the door of Inés Arrimadas’ home.</t>
  </si>
  <si>
    <t>Boycott of an address by Albert Rivera in honour of the Guardia Civil, with shouting by around ten hecklers including candidates of Fem Manresa (‘fascists get out of our neighbourhoods’).</t>
  </si>
  <si>
    <t>All four tyres on a Ciudadanos campaign van are slit.</t>
  </si>
  <si>
    <t>CUP members are accused of throwing eggs at Marta Sánchez to shouts of ‘fascist’ and forcing her to suspend the concert she was performing in in support of the LGTB community.</t>
  </si>
  <si>
    <t>Social media lynching by radical separatists of journalist Albert Soler (Diari de Girona) because of his criticism of Josep Maria Matamala, a businessman and known friend of Carles Puigdemont.</t>
  </si>
  <si>
    <t>Graffiti on the ERC headquarters (‘Junqueras, you’re not going to see your children for 30 years’), including several target circles.</t>
  </si>
  <si>
    <t>Pro-independence extremists attack the PSC headquarters on the eve of the elections, splashing them with yellow paint and adding graffiti: ‘Joc Brut, Mans Brutes’ (dirty play, dirty hands); ‘PSC, nazis i feixistes’ (PSC, Nazis and fascists); and ‘Súbdits de Vox’ (Subjects of Vox).</t>
  </si>
  <si>
    <t>Radical separatists attack the PSC headquarters on the eve of the elections, splashing it with yellow paint.</t>
  </si>
  <si>
    <t>Doorstep demonstration in front of the headquarters of Societat Civil Catalana. The protesters, who had been mobilised by Arran, blocked the entrance to the premises of this pro-unity organisation to shouts of ‘Fascists get out of our neighbourhoods’.</t>
  </si>
  <si>
    <t>A CDR member tries to assault Vozpópuli columnist Miquel Giménez while having a walk around the streets of Barcelona.</t>
  </si>
  <si>
    <t>Pro-independence radicals of Arran use social media to threaten the owner of a campsite in L‘Escala who received a tribute from the Guardia Civil to thank her for putting up some of its officers during the events of October 2017.</t>
  </si>
  <si>
    <t>Ciudadanos councillors and MPs are jeered at and jostled as they leave the investiture ceremony of Sabadell City Council. MP Laura Vílchez is hit by a lighter thrown at her by pro-independence groups.</t>
  </si>
  <si>
    <t>Separatist radicals splash yellow paint on the back of Jordi Cañas, MEP for Ciudadanos.</t>
  </si>
  <si>
    <t>Separatists mobilised by ANC hurl objects (coins, a bottle and crumpled pieces of paper) and insults at Ada Colau and Jaume Collboni during the official walk across Sant Jaume square following the mayor’s investiture.</t>
  </si>
  <si>
    <t>A ten-year old girl claims that the teacher and tutor for her year at the Font l‘Alba school attacked her for drawing the Spanish flag and writing ‘Viva España’ on a folder containing her end-of-year assignment.</t>
  </si>
  <si>
    <t>CDRs disclose the personal data of 50 company directors who backed Manuel Valls in his bid to become the mayor of Barcelona (Mango, Grupo Godó, Perfumes Puig, Hotusa Hoteles, Naturhouse, Empresaris de Catalunya, the Chamber of Commerce of the United States in Spain, Renta Corporación and Esade).</t>
  </si>
  <si>
    <t>Òmnium Cultural burns photos of Marchena, King Philip VI and prominent politicians (Manuel Valls, Miquel Iceta, Carlos Carrizosa, Pablo Casado, Xavier García Albiol and Ada Colau) during Saint John’s Eve.</t>
  </si>
  <si>
    <t>Banner hung up at the Autonomous University of Barcelona insulting the young pro-unity activists of S’Ha Acabat (‘fora feixistes de les nostres aules,’ ‘S’Ha Acabat fora de la U.A.B’). (AC.VE.)</t>
  </si>
  <si>
    <t>Hundreds of people block the passage of the Ciudadanos bus during the Gay Pride parade, spray it with graffiti and shout threats at the occupants. (‘They were going to set the whole bus on fire’).</t>
  </si>
  <si>
    <t>From October 14 and over several days, all sorts of riots, attacks, aggressions and demonstrations take place, triggered by the court ruling handed down to the pro-independence politicians.</t>
  </si>
  <si>
    <t xml:space="preserve">Dozens of people pay tribute to the late ETA member Santiago Díez Uriarte in the Basque town of Basauri. The poster reads: ‘Long live the Basque soldiers. Santi, honour and glory’. </t>
  </si>
  <si>
    <t>The Abertzale left celebrates ‘Gudari Eguna’ every 27th of September. The date marks the anniversary of the execution of two ETA members during the last months before Franco’s death in 1975. The two members’ names are Juan Paredes (Txiki) and Ángel Otaegi.</t>
  </si>
  <si>
    <t>Large crowd pays tribute to deceased ETA members Egoitz Gurruchaga Gogorza and Hodei Galarraga Irastorza in Rentería, a town in the Guipúzcoa province.</t>
  </si>
  <si>
    <t>Hundreds of people welcome ETA terrorist Sabin Mendizábal in Soraluce-Placencia de las Armas, a town in the Gipuzkoa province.</t>
  </si>
  <si>
    <t>Ospa Eguna is an act that takes place annually in the town of Alsasua, Navarre, to harass the state security forces and bodies, especially the Guardia Civil, into leaving the Basque Country and Navarre.</t>
  </si>
  <si>
    <t>Around one hundred people toast to the prisoners of ETA during the town festivities in Etxarri-Aranatz, Navarre.</t>
  </si>
  <si>
    <t>Dozens of people welcome Galder Barbado in Amurrio. Barbado, who is linked to the Abertzale left, was given a royal welcome by participants who formed a human corridor while cheering, lighting flares, and waving flags of the Basque Country and symbols in support of ETA prisoners.</t>
  </si>
  <si>
    <t>Dozens of people gather to welcome Aitor Zelaia in Vitoria. Zelaia, who is linked to the Abertzale left, was given a royal welcome by participants who formed a human corridor while cheering, lighting flares, and waving flags of the Basque Country and symbols in support of ETA prisoners.</t>
  </si>
  <si>
    <t>Hundreds welcome ETA terrorist Xabier Ugarte in the Guipuzcoan town of Oñati.</t>
  </si>
  <si>
    <t>Hundreds welcome ETA terrorist José Javier Zabaleta Elosegi, aka ‘Baldo’, in the Guipuzcoan town of Hernani.</t>
  </si>
  <si>
    <t>During the celebrations of the ‘Day of the blouse and of the Neska’ (a word for a young girl) in Vitoria, hundreds take part in a tribute to ETA prisoners.</t>
  </si>
  <si>
    <t>Several dozen people welcome ETA member Iñaki Orueta in the old part of San Sebastián.</t>
  </si>
  <si>
    <t>Around fifty people gather to pay tribute to ETA member Txabi Etxebarrieta, the assassin of Guardia Civil officer José Antonio Pardines Arcay, the first victim of ETA, at the exact place where he was shot dead in the town of Tolosa in Gipuzkoa.</t>
  </si>
  <si>
    <t>Around one hundred people welcome ETA collaborator Marina Bernadó in Barcelona. She was sentenced to twelve years’ prison for her support of the ‘Barcelona Cell’.</t>
  </si>
  <si>
    <t>Hundreds pay tribute to Isidro Murga in Laudio, a town in the Province of Alava. He was arrested in 1998 as the sole director of Orain, the publisher behind the Egin newspaper.</t>
  </si>
  <si>
    <t>Around one hundred people welcome ETA member Ekaitz Ezkerra in Astigarraga, near San Sebastian, on his release from prison.</t>
  </si>
  <si>
    <t>Dozens of people pay tribute to ETA member Germán Urizar in Bilbao. The event included a stage and an aurresku, a dance performed in honour of a person.</t>
  </si>
  <si>
    <t>Around a hundred people gather in the Intxaurrondo neighbourhood of San Sebastian to welcome ETA member Mikel Orbegozo following his release from prison.</t>
  </si>
  <si>
    <t>Dozens of people pay tribute in the Bilbao neighbourhood of Santuchu to ETA member José Miguel Arrugaetain, who had been in hiding in South America since the 1980s.</t>
  </si>
  <si>
    <t>Dozens of people gather in the Rentería district of Gipuzkoa to welcome ETA member Kepa Etxebarria, arrested in 1999 for membership of the ‘Donosti cell’ and attempted assault resulting in the death of Martutene prison officer Juan José Baeza González.</t>
  </si>
  <si>
    <t>Dozens of people welcome ETA member Iñaki Etxarte to the Azpeitia district of Gipuzkoa amid flowers, Basque folk dances and poetry.</t>
  </si>
  <si>
    <t>Dozens of people gather in Amurrio to pay tribute to Julen Ibarrola on his release from prison after serving a one-year sentence for the offence of ‘glorifying’ ETA.</t>
  </si>
  <si>
    <t>Dozens of people gather in the campus of the University of the Basque Country in Vitoria to pay tribute to ETA member Oier Gómez after dying in prison. Gómez was serving a sentence for shooting a gendarme in France.</t>
  </si>
  <si>
    <t>Tribute in front of Hernani Town Hall for ETA collaborator Juan Mari Maizkurrena, who was arrested in February 2010 for allegedly harbouring members of ETA in his farmhouse in Hernani.</t>
  </si>
  <si>
    <t>The monument dedicated to the victims of Mauthausen Concentration Camp in Almadrabillas Park in Almería was discovered on the morning of February 16 daubed with Nazi and anti-Semitic graffiti. Messages such as ‘Almería free of Jews,’ written in German, ‘You’ll run like in ’36,’ in allusion to the Spanish Civil War, and swastikas were graffitied on the memorial.</t>
  </si>
  <si>
    <t>A poster with a picture of Anne Frank, the girl murdered during the Holocaust, dressed in a Barcelona FC jersey, appears in the supporters’ stands of RCD Espanyol de Barcelona stadium on April 6 during a home match against Girona FC.</t>
  </si>
  <si>
    <t>Ernesto Castro, professor of Philosophy at the Complutense University of Madrid, compares the slaughter of animals for human consumption with the massacre of Jews by the Nazis in the ravine of Babi Yar in Ukraine. He was openly comparing Jews with pigs.</t>
  </si>
  <si>
    <t>On 4 September 2019 the door of the Synagogue of the Jewish Community of Barcelona is found vandalised with anti-Semitic graffiti.</t>
  </si>
  <si>
    <t>Graffiti daubed on the Faculty of Social Sciences in the University of Valencia’s Tarongers campus: ‘Jews, gas chamber’ and ‘Jewish scum’.</t>
  </si>
  <si>
    <t>On the night of December 21, the door of the synagogue in Oviedo is found daubed with three swastikas: a large one in the centre of the door and two smaller ones next to the lock.</t>
  </si>
  <si>
    <t>A nativity scene in Callosa de Segura is destroyed.</t>
  </si>
  <si>
    <t>Acts of vandalism in a church in Soria.</t>
  </si>
  <si>
    <t>Attempts are made to burn a shrine in Almería.</t>
  </si>
  <si>
    <t>The door of Torregarcía Shrine is burnt again.</t>
  </si>
  <si>
    <t>A statue of Christ is thrown into the sea in Pasaia.</t>
  </si>
  <si>
    <t>Two youths are arrested for stealing the tabernacle from the hospital chapel in Vigo.</t>
  </si>
  <si>
    <t>Vandals film themselves as they graffiti hate messages and an anarcha-feminist symbol in the Church of Saint Martin in Seville.</t>
  </si>
  <si>
    <t>Two churches in Ávila are daubed with graffiti.</t>
  </si>
  <si>
    <t>Nazi and anti-Semitic graffiti is discovered in Almería.</t>
  </si>
  <si>
    <t>Sacramental bread is stolen from a parish church in Jaén.</t>
  </si>
  <si>
    <t>An evangelical church is vandalised with satanic graffiti in Alicante.</t>
  </si>
  <si>
    <t>The headquarters of Radio Estel and Cataluña Cristiana are vandalised with graffiti.</t>
  </si>
  <si>
    <t>Feminists cover Colegio Santa Mónica school in Rivas (Madrid) with graffiti.</t>
  </si>
  <si>
    <t>Nine graves are desecrated in Spain’s only German military cemetery.</t>
  </si>
  <si>
    <t>‘They shall burn’: Las Claras convent is vandalised with graffiti again.</t>
  </si>
  <si>
    <t>The Blessed Sacrament and consecrated sacramental bread and wine are stolen from St. James the Apostle parish church in Guadalajara.</t>
  </si>
  <si>
    <t>‘Muslim women shouldn’t work’. A man is arrested for harassing and threatening a woman for a month.</t>
  </si>
  <si>
    <t>An 18-year-old youth from Sabadell is being investigated for smearing excrement on a shrine and a statue of Christ in Jaén.</t>
  </si>
  <si>
    <t>Anti-Semitic graffiti is found in the Synagogue of the Jewish Community of Barcelona.</t>
  </si>
  <si>
    <t>Neighbours awake to find threatening messages daubed on the walls of the churches of Saint Joseph and Saint Sebastian in Badalona.</t>
  </si>
  <si>
    <t>Vandals burn the door of the Convent of Saint John of God in Olivenza, which had already suffered an attack in August.</t>
  </si>
  <si>
    <t>Pro-independence supporters desecrate soldiers’ graves in a cemetery in Barcelona.</t>
  </si>
  <si>
    <t>Anti-semitic graffiti is discovered in the University of Valencia.</t>
  </si>
  <si>
    <t>The altar of a church in Lérida is set alight.</t>
  </si>
  <si>
    <t>The statue of the Infant Jesus is snatched from the nativity scene in the Plaza del Sol.</t>
  </si>
  <si>
    <t>Thugs urinate on a nativity scene in Alicante.</t>
  </si>
  <si>
    <t>Pro-independence supporters wage a campaign against the daughter of the chairman of Editorial Planeta for singing ‘El novio de la muerte’ at her wedding after a video of the incident is posted on social media (insults, calls for a boycott).</t>
  </si>
  <si>
    <t>The Partido Popular party headquarters are daubed with graffiti (‘La nostra sentència, independència’) signed by Catalan independence youth organisation La Forja.</t>
  </si>
  <si>
    <t>Graffiti scrawled on the shutters of the PSC party headquarters (‘Enemics de la democràcia i la nostra sentència’).</t>
  </si>
  <si>
    <t>Graffiti attack on the PSC party headquarters (‘La nostra sentència, independència’) signed by La Forja, an organisation linked to CUP.</t>
  </si>
  <si>
    <t>White paint is flung at a Barcelona Turisme tourist vehicle. Eight tourists need to receive medical attention following an attack by anarchist group Batzac.</t>
  </si>
  <si>
    <t>Plataforma por Tabarnia reports death threats in an article in La República (newspaper subsidised by the Government of Catalonia) for criticising subsidies for Acampada Jove.</t>
  </si>
  <si>
    <t>Former CUP member Mireia Boya claims the ‘assassin state’ wanted to kill Catalans and plotted the terrorist attack to ‘stop the independence referendum’.</t>
  </si>
  <si>
    <t>Members of Arran, the youth wing of CUP, splash the façade of Barcelona Turisme with red paint and chain themselves to the door.</t>
  </si>
  <si>
    <t>Persecution of the Spanish language at Font de l’Alba school. Students are punished for speaking Spanish in the classroom by having the same points docked as for insults or attacks, and the punishment applies to all pupils in the class.</t>
  </si>
  <si>
    <t>The Barcelona Chamber of Commerce (governed by secessionists) removes Spanish from its public communications.</t>
  </si>
  <si>
    <t>A mast is electrified to prevent the removal of the unofficial, pro-independence flag of Catalonia, the Estelada.</t>
  </si>
  <si>
    <t>Plataforma per la Llengua urges Spanish-speakers to switch to Catalan to avoid being seen as ‘immigrants’.</t>
  </si>
  <si>
    <t>Barcelona Provincial Council is splashed with yellow paint after removing a yellow ribbon from the balcony.</t>
  </si>
  <si>
    <t>Threatening graffiti against Vox party leader Santiago Abascal, reading ‘Amonal per Abascal’.</t>
  </si>
  <si>
    <t>Arran admits to damaging campaign billboards for Ciudadanos with the slogan ‘Ho tornarem a frenar,’ and to erasing some of the letters in ‘frenar’ to form the word ‘fer’.</t>
  </si>
  <si>
    <t>‘Nazi bastards’ is scrawled on the door of the Ciudadanos party headquarters.</t>
  </si>
  <si>
    <t>Esteladas and death threats against Vox are daubed on a wall (‘Amonal per Abascal,’ ‘Fuck Vox,’ ‘Alberto Tapa [provincial president of Vox] bomba lapa’).</t>
  </si>
  <si>
    <t>CDR members leave rubbish and excrement in front of the PDeCat party headquarters in protest for ‘backtracking’ on secession, and leave graffiti messages such as ‘Prou de renúncies,’ ‘Merda de partits’ and ‘Aquesta terra no perdona traïdors’.</t>
  </si>
  <si>
    <t>CDR members leave rubbish and excrement in front of the ERC party headquarters in protest for ‘backtracking’ on secession, and leave graffiti messages such as ‘Prou de renúncies,’ ‘Merda de partits’ and ‘Aquesta terra no perdona traïdors’.</t>
  </si>
  <si>
    <t>CDR members leave rubbish and excrement in front of the headquarters of the Regional Council of Anoia and stick posters on the façade in protest for ‘backtracking’ on secession.</t>
  </si>
  <si>
    <t xml:space="preserve">During the festivities in the neighbourhood of Gracia, far-left activists destroy decorations with motifs of indigenous cultures, which the neighbours had made to adorn some of the streets, on the pretext that they are racist. </t>
  </si>
  <si>
    <t>The police force of Catalonia, the Mossos d’Esquadra, are forbidden from using Spanish in courses and in written and verbal communications, barring private conversations with colleagues or at the request of a member of the public.</t>
  </si>
  <si>
    <t>ANC National Secretariat member and municipal election candidate for ERC in Corbera de Llobregat, Joan Marc Jesús, mocks the death of a Spanish military officer in a plane crash: ‘I hope no marine species were harmed’.</t>
  </si>
  <si>
    <t>Secessionist organisations call for a boycott of an ice-cream seller in Cambrils for formerly being coordinator of Societat Civil Catalana.</t>
  </si>
  <si>
    <t>The seats of Vox candidate to the Senate, Juan Carlos de Segura’s vehicle are sprayed red, the tyres are deflated and a window is broken while parked in a communal car park.</t>
  </si>
  <si>
    <t>A man is assaulted in calle Vallespir, in the Sants neighbourhood for wearing a t-shirt with the Spanish flag. The Mossos arrest a suspect for a hate crime and minor offence of assault.</t>
  </si>
  <si>
    <t>At the opening ceremony of the local festivities, Inés Arrimadas is publicly insulted from the balcony of the Town Hall, and Eladio García, a Ciudadanos councillor, is threatened: ‘You thought our parliament was a Sálvame Deluxe, now that we have gifted her [Arrimadas] to Spain, let her stay there until the worms eat her’; ‘If you are on our side you will save yourself a great deal of unpleasantness, but if you are not under our control, you will be treated as a henchman of the Spanish State’; ‘We have fireworks, so one day you might explode’; ‘We devils never forgive’; ‘Either you submit to us or you will be the target of violence [directed at Eladio García]’.</t>
  </si>
  <si>
    <t>TVE reporter Ángela García Romero is assaulted while broadcasting live from the CDR demonstration outside the regional parliament (protesters throw a stone at her, douse the camera with water and throw the tripod on the ground amid a barrage of insults).</t>
  </si>
  <si>
    <t xml:space="preserve">Members of Arran, the youth wing of CUP, burn images with the logos of pro-unity parties and Judge Marchena. </t>
  </si>
  <si>
    <t>Pro-independence radicals, some hooded, accost Antena 3 Noticias reporter Diana Mata while broadcasting live outside the Parliament of Catalonia (anti-Spanish taunts, such as ‘Fuck Spain’ and ‘Fora,’ along with loud whistling disrupt her work; one man asks them to leave her alone, adding that she is only doing their job, to which another replies: ‘I don’t care; they’re Spaniards’).</t>
  </si>
  <si>
    <t>A group of individuals, some with their faces covered and carrying Esteladas, accost a La Sexta reporter to shouts of ‘Spanish media, manipulators!,’ in an attempt to sabotage the news report from outside the regional parliament.</t>
  </si>
  <si>
    <t>E-notícies contributor Edorta Moreno is assaulted in Parque de la Ciudadela by pro-independence supporters trying to barge into the regional parliament. Several people with their faces covered push, insult and threaten him to cries of ‘If you don’t get out of here we’ll break your face’.</t>
  </si>
  <si>
    <t>Death threats against Lluís Puig (ERC), the mayor of Palamós, appear near his home (‘Lluís Puig fill de puta estàs mort,’ ‘Lluís Puig tiro en la nuca,’ ‘Puig= swastika’).</t>
  </si>
  <si>
    <t>CUP councillor Carles Ventura laughs on Twitter at police officers combating the cold front: ‘Idiots,’ and threatens them with ‘Check under your car’.</t>
  </si>
  <si>
    <t>Catalan protest group Tsunami Democràtic pastes posters on Inditex storefronts accusing the company of financing the repression (‘Aquesta empresa finança la repressió’).</t>
  </si>
  <si>
    <t>Tsunami Democràtic pastes posters on Banco BBVA bank branches (‘Aquesta empresa finança la repressió’).</t>
  </si>
  <si>
    <t>Tsunami Democràtic pastes posters on Banco Sabadell bank branches (‘Aquesta empresa finança la repressió’).</t>
  </si>
  <si>
    <t>Tsunami Democràtic pastes posters on Banco Santander bank branches (‘Aquesta empresa finança la repressió’).</t>
  </si>
  <si>
    <t>Tsunami Democràtic pastes posters on Telefónica offices (‘Aquesta empresa finança la repressió’).</t>
  </si>
  <si>
    <t>Tsunami Democràtic pastes posters on CaixaBank bank branches (‘Aquesta empresa finança la repressió’).</t>
  </si>
  <si>
    <t>Offensive banners and graffiti against pro-unity youth association S’ha Acabat! appear in the campus of UAB (‘Fuck Fanatism [sic],’ ‘S’ha=swastika=SCC, shit’).</t>
  </si>
  <si>
    <t>Death threats appear on the car of Juan Ribas, the man who played the Spanish national anthem at the floral offering to the Diada (graffiti of a target circle with his initials).</t>
  </si>
  <si>
    <t>The Guardia Civil arrest nine CDR activists and find explosive precursors intended to be used in an attack against various public facilities and power lines. They are charged with plotting to take over the Parliament.</t>
  </si>
  <si>
    <t>Graffiti is scrawled on the door of the car park of Alex Valiente, PSC spokesman and councillor (‘PSOE carcellers,’ along with an Estelada).’</t>
  </si>
  <si>
    <t>While the Guardia Civil search the home of a CDR member, angry secessionists confuse a citizen (local police officer) with a plain-clothed guardia civil and chase him with the intention of lynching him.</t>
  </si>
  <si>
    <t>Graffiti signed by Arran appears on a national police station following the arrest of CDR members (‘Fora les forçes d’okupació,’ ‘Que s’en vagin’ and ‘Fuck Spain’).</t>
  </si>
  <si>
    <t>Graffiti is scrawled on the PSC party headquarters (‘Llibertat detingudes, Marlaska torturador’).</t>
  </si>
  <si>
    <t>Insults are hurled at Albert Rivera and Inés Arrimadas as they walk around the town.</t>
  </si>
  <si>
    <t>Graffiti with the message ‘Abans ETA que Espanya’ appears in a UAB campus.</t>
  </si>
  <si>
    <t>The Spanish flag is burned during a demonstration in front of a Guardia Civil barracks to cries of ‘Fuck Spain,’ ‘Go back to Andalusia!’ and ‘Burn the fucking Rojigualda!’</t>
  </si>
  <si>
    <t>The number four CUP candidate for Montcada i Reixach constituency issues a death threat (‘Check under your car tonight’) to consultant and analyst Álex Dorado Nájera in response to his criticism of the pro-independence movement’s reaction to the arrest of nine CDR members accused of terrorism.</t>
  </si>
  <si>
    <t>A pro-independence supporter is assaulted while taking part in a protest against the imprisonment of CDR members.</t>
  </si>
  <si>
    <t>Secessionists gather in front of the National Police Headquarters in Vía Layetana to cries of ‘Pim, pam, pum, que no quedi ni un!’.</t>
  </si>
  <si>
    <t>Demonstrators block the N-II road in front of El Masnou Town Hall in protest against the imprisonment of alleged CDR terrorists.</t>
  </si>
  <si>
    <t>Pro-independence supporters brandishing pots and pans and shouting ‘Llibertat presos polítics,’ together with opposition councillors, barge into a plenary session of the Town Council, confront Ciudadanos councillor Enrique Jimeno and prevent a PSC councillor from speaking.</t>
  </si>
  <si>
    <t>The Nou Barris branch of CDR scrawls the following messages on the door of the PSC party headquarters: ‘PSC=GAL’ and ‘Totes som CDR’.</t>
  </si>
  <si>
    <t>‘Ciudadanos gaolers’ and an Estelada are graffitied on the car park door of Ángel Guillén, Ciudadanos councillor for La Garriga.</t>
  </si>
  <si>
    <t>Graffiti and red paint appear on the PSC party headquarters.</t>
  </si>
  <si>
    <t>Protesters gather outside the Guardia Civil barracks calling for their expulsion, to cries of ‘Fora les forces d’ocupació’.</t>
  </si>
  <si>
    <t>A bakery belonging to Josep Bou, PP councillor in Barcelona City Council, is painted with yellow ribbons.</t>
  </si>
  <si>
    <t>‘Gora ETA militar, all in due time’ is graffitied on the home of José Vargas, the chairman of the Association of Victims of Terrorist Organisations (ACVOT).</t>
  </si>
  <si>
    <t xml:space="preserve">Eggs and green paint are thrown at the PSC party headquarters, and the message ‘1-O El jovent no oblidem’ is daubed on the walls. </t>
  </si>
  <si>
    <t>Pro-independence supporters block the intersection of Gran Vía and Rambla de Cataluña, where the Department of the Economy is located, on the second anniversary of the Catalan independence referendum.</t>
  </si>
  <si>
    <t>Secessionists accost Tele 5 reporter Laila Jiménez (they insult her and pour a can of liquid over her) while trying to report on the Catalan independence referendum demonstrations.</t>
  </si>
  <si>
    <t>CDR members use tyres to block the AP-7 motorway.</t>
  </si>
  <si>
    <t>TVE reporter Laura Mesa is accosted, insulted and jeered at as she covers the Catalan independence referendum demonstrations in front of the European Commission.</t>
  </si>
  <si>
    <t>Supporters mobilised by the CDR block traffic in front of the Government Representation Office before marching to the Guardia Civil barracks and throwing eggs, paint and firecrackers at the building; they then fling eggs and paint at the Mossos who try to prevent them from entering. Later on, they return to the Government Representation Office and overturn recycling bins.</t>
  </si>
  <si>
    <t>The façade of the National Police Headquarters is daubed with pro-independence graffiti.</t>
  </si>
  <si>
    <t>In a demonstration organised by ANC in front of the European Commission headquarters, supporters burn wooden coffins with the inscription ‘Democracia’ and caricatures of representatives of PP, PSOE, Vox, the king and the Constitutional Court.</t>
  </si>
  <si>
    <t>Arran leaves graffiti messages on the doors and façade of the national police station (‘1-O ni oblit ni perdó’).</t>
  </si>
  <si>
    <t>During a demonstration against the presence of the Guardia Civil in Calella, organised by CDR, CUP and La Forja, empty suitcases are flung to cries of ‘Fem-los fora’ and ‘Bang, bang, bang, and they all fall down,’ and the N-II road is blocked.</t>
  </si>
  <si>
    <t>Jofre Mateu González (former Barça player, director of Moguts pel Barça in Ser Cataluña Deportes and commentator in Gol Televisión) threatens a La Sexta and Radio Marca journalist on Twitter for criticising a secessionist banner in Camp Nou (‘Only dictatorships imprison peaceful political leaders’), with the following tweet: ‘The time will come when you won’t know where to hide. It’s too late now but the time will come’.</t>
  </si>
  <si>
    <t>The Guardia Civil barracks of Travessera de Gràcia is targeted by Arran in a paint attack.</t>
  </si>
  <si>
    <t>The national police station is targeted by Arran in a paint attack.</t>
  </si>
  <si>
    <t>The town’s national police station is targeted by Arran in a paint attack.</t>
  </si>
  <si>
    <t>Graffiti is daubed on the PSC party headquarters (‘La nostra sentència, Independència’).</t>
  </si>
  <si>
    <t>Santiago Espot and other Catalunya Acció Independentista members turn up at Les Corts medical clinic and demand that a doctor who attended to patients in Spanish be dismissed.</t>
  </si>
  <si>
    <t>Two Ciudadanos supporters are assaulted, jeered at and insulted in Verdaguer Metro station for carrying a balloon with the emblem of Ciudadanos (they are pushed, spat at and the girl is kicked in the stomach).</t>
  </si>
  <si>
    <t>Pro-independence supporters protest and intimidate members of the Guardia Civil in front of the hotel where they are staying. The Mossos have to cut off the street leading to the hotel to prevent protesters from approaching.</t>
  </si>
  <si>
    <t>Pitched battle in Barcelona airport between secessionist protesters mobilised by Tsunami Democràtic and the national police and Mossos d’Esquadra. Pro-independence activists occupy airport facilities, build barricades with luggage trolleys, use hoses and fire extinguishers against police and throw stones and planks. 108 flights are cancelled. A security guard is assaulted. Glass doors are smashed as protesters force their way into the airport. Hundreds of passengers are trapped at the airport.</t>
  </si>
  <si>
    <t>Supporters mobilised by Tsunami Democràtic block road access to El Prat airport.</t>
  </si>
  <si>
    <t>They block Vía Layetana. They try to surround the Police Headquarters building, throw crowd control barriers to the ground and hurl objects at police officers. Pro-independence protesters cause riots in nearly streets. The police charge at protesters.</t>
  </si>
  <si>
    <t>Secessionists block Ronda de Dalt at Montbau.</t>
  </si>
  <si>
    <t>Secessionists block Avenida Diagonal.</t>
  </si>
  <si>
    <t>Secessionists block calle Marina.</t>
  </si>
  <si>
    <t>Separatist protesters block the B-20.</t>
  </si>
  <si>
    <t>Rioters bring traffic to a halt in Paseo de Gracia; a driver suffers a panic attack and demonstrators smash her windows. Former CUP member David Fernández is spotted among the protesters.</t>
  </si>
  <si>
    <t>Civil servants from the Government of Catalonia’s Department of Employment carrying pro-independence flags block traffic in calle Taulat (in the Diagonal Mar complex).</t>
  </si>
  <si>
    <t>Separatist activists barge into the lecture theatre where Beatriz Ballestín Romero, professor of Anthropology at UAB, is giving a lecture and demand that she suspend the class. They grab the slide projector remote control and switch it off, before issuing a threat: ‘Prou tolerants hem estat amb vosaltres, les classes s’aturen ja’.</t>
  </si>
  <si>
    <t>Protesters block the C-22 road and build barricades at the entrance to Terminal 1 of the airport.</t>
  </si>
  <si>
    <t>Some 2,500 protesters mobilised by Tsunami Democràtic try to access the runways in Terminal 1 of the airport with the intention of blocking it. They build barricades, hurl objects and challenge the Mossos d’Esquadra, who charge at them (56 injured). Secessionists block all roads to and from the airport. Passengers are trapped. There are police charges at the entrances to the car parks of Terminal 1. Around fifty Mossos are injured.</t>
  </si>
  <si>
    <t>Secessionists bring Line 9 Metro station in Terminal 1 of the airport to a standstill and police charge in response to an attempted intrusion.</t>
  </si>
  <si>
    <t>Protesters block the A-2 motorway. A CUP supporter (Jordi Cuéllar) is arrested for resisting authority. The police charge at protesters.</t>
  </si>
  <si>
    <t>Separatist protesters block the C-59 road.</t>
  </si>
  <si>
    <t>Separatist protesters block the A-2 motorway.</t>
  </si>
  <si>
    <t>Separatist protesters block the C-15 road.</t>
  </si>
  <si>
    <t>Separatist protesters block the C-58 road in the direction of Barcelona.</t>
  </si>
  <si>
    <t>Separatist protesters block the AP-7 motorway.</t>
  </si>
  <si>
    <t>Separatist protesters block the C-35 road.</t>
  </si>
  <si>
    <t>Separatist protesters block the C-18 road (Vallvidrera tunnels).</t>
  </si>
  <si>
    <t>Separatist protesters block the C-16 road.</t>
  </si>
  <si>
    <t>Separatist protesters block the C-17 road.</t>
  </si>
  <si>
    <t>Separatist protesters block the C-14 road, causing a one-kilometre traffic jam.</t>
  </si>
  <si>
    <t>Separatist protesters block the C-37 road.</t>
  </si>
  <si>
    <t>Around 200 secessionists occupy the railway line connecting Barcelona and Tarragona, and place obstacles on the tracks to stop traffic.</t>
  </si>
  <si>
    <t>Separatist protesters block the A-7 motorway.</t>
  </si>
  <si>
    <t xml:space="preserve">A driver throws stones at the secessionists blocking the A-7 motorway and then drives on. </t>
  </si>
  <si>
    <t>A woman is assaulted for carrying a Spanish flag; her assailants fling the flag on the ground and elbow her in the face with such force that she falls to the ground.</t>
  </si>
  <si>
    <t>Separatist protesters block the T-11 road at Pont de Santa Tecla.</t>
  </si>
  <si>
    <t>Separatist protesters block the C-12 road.</t>
  </si>
  <si>
    <t>Separatist protesters block the N-249 road.</t>
  </si>
  <si>
    <t>Separatist protesters block the N-240 road.</t>
  </si>
  <si>
    <t>Separatist protesters block the A-22 motorway.</t>
  </si>
  <si>
    <t>Separatist protesters block streets, throw eggs and firecrackers at the Government Representation Office, and hurl chairs at the Mossos d’Esquadra when they charge.</t>
  </si>
  <si>
    <t>Separatist protesters block the C-63 road.</t>
  </si>
  <si>
    <t>Separatist protesters block the A-26 road (‘slow drive’ protest).</t>
  </si>
  <si>
    <t>A van driver runs over a pro-independence protester in Banyoles.</t>
  </si>
  <si>
    <t>Separatist protesters block the C-31 road (‘slow drive’ protest).</t>
  </si>
  <si>
    <t>Protesters mobilised by CDR occupy the train tracks of a district in the north of Barcelona and disrupt the service.</t>
  </si>
  <si>
    <t>Pro-independence supporters block train traffic again by occupying the tracks of the AVE and conventional trains in Fornells. They set the barricade on fire.</t>
  </si>
  <si>
    <t>Demonstrators block the AP-7 motorway in Gerona in protest against the ruling on the independence process.</t>
  </si>
  <si>
    <t>Secessionists occupy the conventional and AVE train tracks in Avellaneda and disrupt rail traffic. They paint and damage the tracks and set fire to the barricade.</t>
  </si>
  <si>
    <t>Protesters tear down the railway safety fencing on the high-speed train tracks and occupy the AVE line outside Gerona station, disrupting the service.</t>
  </si>
  <si>
    <t>Protesters block the Cercanías and AVE train tracks in the south of Gerona with barricades (metal and wooden objects).</t>
  </si>
  <si>
    <t>Albert Donaire, Mossos d’Esquadra officer and leader of Mossos per la República Catalana (ANC), tweeted a message inciting people to shoot at journalists: ‘Bang, bang, bang. Spanish media, manipulators!’.</t>
  </si>
  <si>
    <t xml:space="preserve">Separatist protesters block the C-66 road. </t>
  </si>
  <si>
    <t>Separatist protesters block the N-152 road.</t>
  </si>
  <si>
    <t>Separatist protesters block the C-31 road.</t>
  </si>
  <si>
    <t>Separatist protesters block the GI-639 road.</t>
  </si>
  <si>
    <t>After a demonstration organised by ANC and Cultural, pro-independence activists mobilised by CDR surround the Government Representation Office in calle Mallorca and, with their faces covered, hurl firecrackers, cans, flares and glass at the Mossos, who charge at protesters one hour later, sometimes together with national police officers. Rioters burn virtually all the recycling bins in Ensanche and build barricades on almost every block in the district. Clashes between pro-independence activists and police; 50 Mossos d’Esquadra are injured.</t>
  </si>
  <si>
    <t>Pro-independence activists assault a Mosso who has fallen to the ground.</t>
  </si>
  <si>
    <t>Secessionist activists accost and assault a young woman in Barcelona’s Paseo de Gracia and try to snatch the Spanish flag she is carrying, while hurling insults at her.</t>
  </si>
  <si>
    <t>Civic agent at Barcelona City Council Aaron Orozco throws a motorcyclist to the ground and kicks her during traffic hold-ups in the city.</t>
  </si>
  <si>
    <t>A neighbour tries to put out a blazing barricade in Rambla de Cataluña and is assaulted by rioters.</t>
  </si>
  <si>
    <t>A PP office is daubed with swastikas and the number 155 crossed out.</t>
  </si>
  <si>
    <t>The PSC party headquarters are daubed with a swastika and a ‘155’ crossed out.</t>
  </si>
  <si>
    <t>Protesters mobilised by CDR block Avenida Paralelo.</t>
  </si>
  <si>
    <t>Protesters mobilised by CDR block Gran Vía.</t>
  </si>
  <si>
    <t>The Ciudadanos party headquarters are daubed with swastikas and the number 155 crossed out.</t>
  </si>
  <si>
    <t>A school bus monitor threatens a pupil on the school route: ‘If you’re so Spanish, don’t get on again; you’re ignorant and pitiful, free political prisoners’. The mother of two children reports threats and humiliating treatment.</t>
  </si>
  <si>
    <t>Albert Rivera’s family’s shop is painted with yellow ribbons.</t>
  </si>
  <si>
    <t>Protesters mobilised by CDR block the C-17 road several times over a period of five hours.</t>
  </si>
  <si>
    <t>Secessionist protesters (CDR) try to lynch a Mosso d’Esquadra by pushing her, throwing her to the ground and kicking her. She is rescued by a colleague in plain clothes.</t>
  </si>
  <si>
    <t>Protesters hurl objects (eggs, bottles and beer cans) at the national police station and challenge the Mossos d’Esquadra guarding the building; they overturn and burn recycling bins, and hurdle rubbish bins and chairs from bars at the Mossos.</t>
  </si>
  <si>
    <t>The PSC party headquarters are daubed with a swastika, a ‘155’ crossed out and the phrases ‘Miserable rats’ and ‘Adolf Sánchez’.</t>
  </si>
  <si>
    <t xml:space="preserve">The PSC party headquarters are daubed with a swastika, a ‘155’ crossed out and yellow ribbons. </t>
  </si>
  <si>
    <t>Protesters block the A-7 motorway for the fourth time in two days.</t>
  </si>
  <si>
    <t>During a demonstration in front of the Government Representation Office, hooded pro-independence activists hurl all kinds of objects at the Mossos d’Esquadra, who respond by charging, and erect barricades.</t>
  </si>
  <si>
    <t>A pro-independence activist punches a woman (a Vox supporter) in the face and snatches the Spanish flag she is carrying.</t>
  </si>
  <si>
    <t>Following a demonstration in front of the Government Representation Office, pro-independence activists clash with police, break the police cordon, burn a Spanish flag, and build and set fire to barricades in front of the building and in Blondel.</t>
  </si>
  <si>
    <t>Rioters pillage stores and set fire to bins. They burn the façade and smash the windows of a Zara store with stones.</t>
  </si>
  <si>
    <t>CDR members block the C-65 road by building and burning a barricade made of wood and tyres.</t>
  </si>
  <si>
    <t>Pro-independence activists hurl blunt objects at police and erect barricades in front of the Government Representation Office.</t>
  </si>
  <si>
    <t>Protesters block the AP-7 motorway in both directions and rip out the guard rails to place them across the road.</t>
  </si>
  <si>
    <t>Protesters block the AP-7 motorway.</t>
  </si>
  <si>
    <t xml:space="preserve">A tree is felled and placed across the railway line. </t>
  </si>
  <si>
    <t>A barricade is placed across the railway line.</t>
  </si>
  <si>
    <t>Tyres and pallets are burned on the railway line, disrupting traffic on the R3.</t>
  </si>
  <si>
    <t>‘Slow drive’ protest on the C-31 road from Verges to Torroella de Montgrí.</t>
  </si>
  <si>
    <t>Pro-independence supporters protest at a Ciudadanos event in Horta. They accost and hurl objects at participants. The Mossos make arrests.</t>
  </si>
  <si>
    <t>Protesters hurl glass bottles at police at the intersection of Nápoles and Gran Vía.</t>
  </si>
  <si>
    <t>Protesters hurl objects at the barrier the Mossos erect in front of the Regional Department of the Interior (Diputación, 355); they cause riots in the adjacent streets and, later on, in front of the Government Representation Office and in all of Ensanche. Around a dozen cars are burnt, in addition to recycling bins and planters; protesters throw acid, rocks, shoot marbles with catapults and hurl glass, sharp objects and Molotov cocktails at the Mossos. Fifty fires smoulder. The scaffolding on a building under construction is dismantled to make barricades and set them on fire. Recycling bins are set alight (Paseo de San Juan, Plaza de Tetuán, Roger de Flor, Consejo de Ciento Diputación, Marina, Mallorca, Bailén and Aragón street). In calle Roger de Flor, a father comes down to the street with a baby in arms because the flames are creeping up his façade. Vehicles are ablaze beside a petrol station. The children’s hospital is affected by the smoke. Pro-independence activists prepare explosive devices to hurl at police (18 Mossos d’Esquadra are injured).</t>
  </si>
  <si>
    <t>Protesters hurl fireworks at a Mossos d’Esquadra helicopter hovering over the conflict area at the intersection of Nápoles and Diputación street.</t>
  </si>
  <si>
    <t>The graves of seven soldiers and Guardia Civiles buried in the Soldier's Pantheon in Sant Andreu cemetery in Barcelona are desecrated.</t>
  </si>
  <si>
    <t>Some 200 students try to block the AP-7 motorway and hurl objects at the Mossos d’Esquadra cordon, who charge at them in the Autonomous University of Barcelona.</t>
  </si>
  <si>
    <t>Pro-independence supporters protest in front of the Guardia Civil Headquarters, which they try to enter. Riots in the city during the night. The police charge at protesters. Two protesters are arrested for public disorder, damaging public property and resisting authority.</t>
  </si>
  <si>
    <t>Clashes between rioters and Mossos d’Esquadra in the city centre; objects are hurled, recycling bins are burned and the police charge. Some secessionists carry knives to slash the tyres of police vehicles. Recycling bins are set alight (47 in total). A Mossos d’Esquadra van runs over a minor who was in the middle of a barricade of bins, causing him traumatic brain injury.</t>
  </si>
  <si>
    <t>A group of hooded protesters gather in front of the Government Representation Office to cries of ‘Go get them!’; they hurl objects at the police cordon and burn recycling bins.</t>
  </si>
  <si>
    <t>The Regional Office of the Central Government Tax Authority is set alight by pro-independence activists following a protest organised by CDR. Rioters leave a trail of destruction in the city centre. Two Mossos d’Esquadra are injured.</t>
  </si>
  <si>
    <t>After a demonstration organised by CDR and the Student Union of the Catalan Countries (SEPC), rioters hurl objects and crowd control barriers from the Government Representation Office at national police and Mossos d’Esquadra. They burn three recycling bins to create a barricade and make fires in the city centre. There are barricades in at least two places in the city: Gran Via Jaume I and Plaza de Cataluña. Four Mossos d’Esquadra are injured.</t>
  </si>
  <si>
    <t>Tyres are burned on the AVE rail line between Figueras and Gerona and service is suspended.</t>
  </si>
  <si>
    <t>In Gerona, the fibre optic cable is cut in several places along the high-speed train line between Barcelona and Figueras, causing the service to be cancelled.</t>
  </si>
  <si>
    <t>Anti-independence activists hurl bottles and firecrackers at the Mossos d’Esquadra at the intersection of Balmes and Aragón street, thus preventing them from reaching the city centre; the Mossos charge at them.</t>
  </si>
  <si>
    <t>Anti-independence activists attack a pro-independence youth with sticks, bats, punches and kicks between Balmes and Rosselló street.</t>
  </si>
  <si>
    <t>Pro-independence activists attack an anti-independence supporter at the intersection of Muntaner and Mallorca street; he falls to the ground, seriously injured.</t>
  </si>
  <si>
    <t>Clashes between pro-independence activists and the police at the intersection of Paseo de Gracia, Valencia and Pau Claris street; radicals hurl sticks, litter bins and fireworks at them, and pull up a tree. They burn recycling bins and make barricades using furniture from restaurants, litter bins and planters on Rambla Cataluña and adjacent streets. The Mossos d’Esquadra charge at the protesters. The neighbours occasionally challenge the protesters or prevent them from making fires.</t>
  </si>
  <si>
    <t>Pro-independence radicals set fire to a clothes shop in Rambla Cataluña.</t>
  </si>
  <si>
    <t>Secessionist protesters hurl balls and cans at a journalist while reporting live from Jardinets de Gràcia, to the cry of ‘Premsa espanyola, manipuladora’.</t>
  </si>
  <si>
    <t>Pro-independence radicals hurl eggs and bottles at the Mossos d’Esquadra cordon protecting the Police Headquarters in Vía Layetana. They also try to reach the Government Representation Office, where they attack the Mossos d’Esquadra with fireworks and make a barricade.</t>
  </si>
  <si>
    <t>Cans full of beer, balls and other objects are hurled at reporters from non-Catalan Spanish media companies in La Rambla to the cry of ‘Sons of bitches, manipulative Spanish press’; they are forced to flee for their safety.</t>
  </si>
  <si>
    <t>Graffiti is scrawled on the shutters of the PSC party headquarters (‘Feixistes,’ ‘Uniuvos al mambo,’ ‘Puta Espanya,’ ‘Miquel Iseta [sic]’).</t>
  </si>
  <si>
    <t>A car crashes into a barricade built by secessionist activists and the driver suffers a panic attack.</t>
  </si>
  <si>
    <t>Cement is thrown on the railroad switch machine at La Plana-Picamoixons station, affecting lines R13 and R14.</t>
  </si>
  <si>
    <t>At midday, pro-independence protesters hurl paint and objects at the Police Headquarters being protected by Mossos d’Esquadra and national police officers, who are hit and subsequently charge at them. Secessionists fire blue smoke and light a large fire in Vía Layetana; they burn recycling bins, throw stones, fireworks and steel balls, and cut traffic signs with saws. A photographer is hit by an object intended for the police cordon, and is injured in the head. They pull up paving stones in Plaça Urquinaona and hurl them at police officers. There are police charges in Plaza de Cataluña and Paseo de Gracia. Fires are lit in nearby streets, all the way to Balmes. During the night, there are serious clashes between secessionist activists (again) and the Mossos d’Esquadra and national police in Plaza Urquinaona and Vía Layetana (Police Headquarters). Protesters hurl projectiles (paving stones, heavy metal pieces and fences) at police forces, who charge at them. Barricades and fires stretch from Paseo de Gracia and La Rambla to the Arco de Triunfo. Seven officers are injured (one seriously and another, a national police riot officer, is knocked unconscious by an impact to the head). Traffic signs, awnings, flowerpots, planters, traffic lights and litter bins are damaged. 182 people are injured and 83 arrested. In Plaza Urquinaona, a few activists challenge firefighters and reporters. Peaceful secessionists hold a sit-in in Vía Layetana between radicals and police in an attempt to prevent further clashes. Bottles are hurled at reporters.</t>
  </si>
  <si>
    <t>Protesters assault two TVE crews while covering the pro-independence demonstration.</t>
  </si>
  <si>
    <t>Radicals hurl objects (a motorcycle helmet, among other items) at two reporters from El Mundo who are covering the incidents, and they are forced to flee.</t>
  </si>
  <si>
    <t>Pro-independence stevedores intimidate Cayetana Álvarez de Toledo, a Partido Popular MP, amid insults and spits.</t>
  </si>
  <si>
    <t>The window of the vehicle of Josep Bou, PP councillor in Barcelona City Council, is smashed while in a car park.</t>
  </si>
  <si>
    <t>Pro-independence picketers stage a violent protest against a Mercadona supermarket in Heron City to get it to close for the strike. There are scuffles and clashes with Mossos.</t>
  </si>
  <si>
    <t>There are serious clashes between secessionist activists, who hurl objects at the Government Representation Office, and Mossos d’Esquadra and national police officers; the latter charge at the protesters after they throw stones and firecrackers, and burn recycling bins. Devices are thrown on barricades, which explode when the police arrive. Gas bottles are placed in burning recycling bins.</t>
  </si>
  <si>
    <t>There are serious clashes between secessionist activists and the Mossos; the former hurl stones and bottles at the Mossos, who charge at them. Small fires.</t>
  </si>
  <si>
    <t>Pro-unity activists throw a flare at a woman who has an Estelada on her balcony, seriously injuring her.</t>
  </si>
  <si>
    <t>In Vía Layetana and Plaza Urquinaona, extremist protesters hurl objects at police (flares, bottles, stones and eggs). Barricades are set alight in Plaza Urquinaona, Pau Claris and in other parts of Ensanche. A brick hits a cameraman.</t>
  </si>
  <si>
    <t>Inés Arrimadas, Carlos Carrizosa and Lorena Roldán of Ciudadanos are greeted with insults and cries of ‘Fascist’ and ‘Go home’ in Plaza Urquinaona.</t>
  </si>
  <si>
    <t>Pro-independence supporters accost Gabriel Rufián of ERC, who is forced to leave amid a barrage of insults (‘Botifler, fora, fora, sou la nova Convergència’).</t>
  </si>
  <si>
    <t>The driver of a van charges at protesters blocking the C-60 motorway; two people are run over (one suffers a knee injury and is taken to hospital).</t>
  </si>
  <si>
    <t>When a motorcyclist tries to cross a road that is being blocked by pro-independence protesters, he is cornered and insulted (‘Feixista, fill de puta’), threatened (‘Té domicili, agafa’l la matrícula’), has his keys taken off him and is beaten when he tries to get them back, and is eventually forced to turn back; all of this unfolds to the cry of ‘Som gent de pau’ as the Mossos d’Esquadra look on passively.</t>
  </si>
  <si>
    <t>Insults such as ‘Fascists and sons of...’ are scrawled on a car belonging to the La Sexta TV channel while covering the riots in Barcelona.</t>
  </si>
  <si>
    <t>Former CUP MP Mireia Boya insults the National Police by calling them ‘gossos’ (’dogs’). Policías España tweets: ‘No amount of stones will drive us back’. To which Mireia Boya replies: ‘We’ll see about that, dogs’.</t>
  </si>
  <si>
    <t>El Mundo reporter Javier Negre is insulted and attacked with flying objects while covering the demonstrations in the district.</t>
  </si>
  <si>
    <t>The principal of Institut d’Auro secondary school (Teresa Prat) insults the RCD Espanyol for its statement on the rulings on the independence process: ‘You deserve the worst. You can’t be a parrot and Catalan at the same time. It’s mathematically impossible. I’m trying to bite my lip about what I think of your fascist statement. You are the shame of Catalonia. I hope you sink into oblivion forever. You’re not a sports club, you’re right-wingers and fascists. And now you’re bad people as well. If it were me, I’d have left your crappy little club by now. Bad people, fascists, you’ll sink into oblivion forever’.</t>
  </si>
  <si>
    <t>CDR members accost Artur Mas.</t>
  </si>
  <si>
    <t>Pro-independence protesters cheer the historical terrorist group Terra Lliure to shouts of ‘Visca, visca, visca... visca Terra Lliure,’ as they play around with water-filled balloons.</t>
  </si>
  <si>
    <t>Healthcare workers at Hospital Clínic chase, harass and insult colleagues visiting injured police officers.</t>
  </si>
  <si>
    <t>Separatists block the N-240 road in front of the hotel where Ortega Smith of Vox is holding an event and throw stones at participants.</t>
  </si>
  <si>
    <t>CDR members from Granollers jeer at politicians who refuse to wear yellow ribbons.</t>
  </si>
  <si>
    <t>The Rodalies train crashes into a tree that was deliberately felled and placed across the tracks, disrupting traffic for three hours.</t>
  </si>
  <si>
    <t>Yellow ribbons are drawn on the house and car of a PSC councillor, and signs are hung (‘Traitor,’ ‘Get out of here,’ ‘We don’t want fascists’).</t>
  </si>
  <si>
    <t>A group of students (some hooded) block the entrance to the Faculty of Law of the University of Barcelona, and verbal confrontations with students who want to attend class ensue. Lectures are suspended to avoid more serious confrontation.</t>
  </si>
  <si>
    <t>Catalan National Assembly (ANC) and Pícnic per la República organise a protest against an España Global event, to which foreign consuls in the city had been invited. The event was cancelled, however, possibly due to the protest, although España Global did not admit it.</t>
  </si>
  <si>
    <t>Toni Soler and some of his colleagues from the TV3 programme seriously insult the Mossos. They call them ‘Put** gossos aquests de merda’: ‘F****** shitty dogs*’. One colleague, Magí Modgí, shows a picture of a dog wearing a police cap and says: ‘Be very careful if you bump into a dog like the one in the photo because they are very aggressive, vicious, some are even illiterate [...] There are lots of them around these days... There are other kinds of dogs that jump onto cars, for which they are imprisoned for nine years and their dog friends take to the streets to complain. This is when they send these hateful dogs out’. He then adds: ‘You think he’s there to protect you but he could bark at you, bite you or, worse still, fire foam bullets or rubber balls at you’. And showing a photo montage of an armed dog surrounded by foam bullets, he asks: ‘Who will give a 22-year-old kid his eye back? ‘F****** shitty dogs*’. Will they give him back his eye?’.</t>
  </si>
  <si>
    <t>Pro-independence activists throw water-filled balloons and shout ‘Fora feixistes de nostres barris’ at supporters in the Ciudadanos campaign tent in the neighbourhood of Sant Andreu.</t>
  </si>
  <si>
    <t>Angry pro-independence supporters attack a PSC office during a meeting of party supporters; they try to enter and splash the interior, façades and windows with green paint; they stick anti-Article 155 Tsunami Democràtic posters with the phrase ‘This company [sic] finances the repression’ on the building.</t>
  </si>
  <si>
    <t>Pro-independence supporters gather at the door of the premises where PSC is holding an event; they try to enter, blow whistles, clash pots and pans and chant ‘Free political prisoners’.</t>
  </si>
  <si>
    <t>Graffiti is daubed on the home, storeroom and car of socialist councillor Mei Benach, as well as stickers with the phrase ‘ Mei fora del poble’.</t>
  </si>
  <si>
    <t>There are clashes during a protest organised by CDR in front of the National Police Headquarters in Vía Layetana between hooded individuals and national police officers (objects –eggs, cans, paint, bottles and foam bullets– are fired, street furniture is pulled up and barricades are burned), and at the intersection of Paseo de Gracia and Ronda street.  As a result, 44 people are injured and 7 arrested. A member of the Mossos is attacked (kicked, thrown to the ground and has her badge taken). A member of the Mossos is seriously injured when he falls from a vehicle during pro-independence riots in Barcelona. A protester is hit in the testicles by a projectile. Hooded pro-independence activists try to open a national police van to take material.</t>
  </si>
  <si>
    <t>During a demonstration, a protester points a laser at a police helicopter, jeopardising the safety of the occupants; the Mossos identify him.</t>
  </si>
  <si>
    <t>Pro-independence organisation Pícnic per la República urges supporters to block a demonstration organised by SCC with the slogan ‘Per la concòrdia, per Catalunya, ¡Basta!,’ and gives away instruction kits on how to do it.</t>
  </si>
  <si>
    <t>Protesters cover the camera lens of a reporter from La Sexta as he reports from Vía Layetana.</t>
  </si>
  <si>
    <t>Wooden planks and a concrete block are placed on the Lérida-Calaf train tracks; the train drives over them and breaks down.</t>
  </si>
  <si>
    <t>A woman accompanying an anti-independence group slaps a pro-independence supporter across the face in Las Ramblas.</t>
  </si>
  <si>
    <t>CDR members stage a ‘slow drive’ protest on the A-2 motorway (Molins de Rei-Pallejà). The aim of the protest is to impede access to the Spanish nationalist demonstration in Barcelona.</t>
  </si>
  <si>
    <t>The AP-7 motorway is blocked to prevent access by SCC protesters.</t>
  </si>
  <si>
    <t>CDR members fell a tree which falls onto the overhead line, blocking traffic on the train track for two hours and preventing access by SCC protesters. A train hits the tree.</t>
  </si>
  <si>
    <t>La Sexta reporters are accosted by CDR activists when they try to occupy Sants station.</t>
  </si>
  <si>
    <t>While being interviewed by TV3, En Comú Podem’s number one candidate for the Senate, Rosa Lluch, has three eggs thrown at her from an office in the University of Barcelona.</t>
  </si>
  <si>
    <t>Pro-independence supporters assault Josep Lago, former chairman of the pro-unity youth association S’ha Acabat! at Pompeu Fabra University when trying to get over a barricade that was blocking their access to the university.</t>
  </si>
  <si>
    <t>CDR members hurl objects at a Mossos d’Esquadra station and the officers guarding it while cheering terrorist organisation Terra Lliure.</t>
  </si>
  <si>
    <t>A swastika is daubed on the window of the socialist party’s offices.</t>
  </si>
  <si>
    <t>CDR members scrawl graffiti on the PSC Badalona headquarters (‘Stop repression,’ ‘Freedom’ and ‘Stop fascism’).</t>
  </si>
  <si>
    <t>CDR members stage a protest at a Ciudadanos election rally in Plaza de la Universidad; they jeer at attendees and cheer the terrorist organisation Terra Lliure.</t>
  </si>
  <si>
    <t>Secessionists gather around Palau de Congressos convention centre, jostling, insulting, spitting at and preventing guests from entering to attend the Princess of Girona Awards. Among other guests, Josep Bou (PP leader in Barcelona City Council) is spat at and prevented from entering; Josep Ramon Bosch, former chairman of SCC, is accosted and denied entry. Protesters also push, hurl objects at and steal a mobile phone from a small business owner from Gerona, and punch and kick footwear manufacturer Antonio Castañer.</t>
  </si>
  <si>
    <t>Hooded pro-independence activists assault a team of reporters from La Sexta during a protest against King Philip VI. They push the reporter and try to wrestle the camera from her companion, who is spat at, pushed and kicked.</t>
  </si>
  <si>
    <t>Ana Moya, general manager of the company owned by Josep Bou, finds a message in her home with the surname ‘BOU’ in a target circle.</t>
  </si>
  <si>
    <t>Posters appear in the streets branding six journalists who oppose independence as ‘Information terrorists at the service of the Ibex’ and ‘Power hitmen’. These are Xavier Rius (‘Traitor,’ director of e-noticies), Xavier Sardà (‘Sectarian socialist, La Sexta collaborator’), Mayka Navarro (‘Socialist, Ana Rosa and La Vanguardia reporter. Friend of the Mossos’), Joan Guirado (‘Convergent, Espejo Público and Ok Diario collaborator’), Laura Fàbregas (‘Socialist,’ Crónica Global editor) and Estefanía Molina (‘Socialist,’ La Sexta collaborator).</t>
  </si>
  <si>
    <t xml:space="preserve">Pro-independence supporters call for a trade boycott of the bakeries of Josep Bou, PP spokesperson in Barcelona City Council (some shops report a 50% drop in sales, insults in front of employees and secessionist graffiti on the shop windows). </t>
  </si>
  <si>
    <t>Anonymous Catalonia finds and posts on social media the names of the restaurants frequented in private by Lorena Roldán and Pablo Casado, Ciudadanos and PP party leaders.</t>
  </si>
  <si>
    <t>Pícnic per la República supporters single out the Movistar store in Portal del Ángel. They denounce the collusion between Movistar and the ‘oppressor’ by pasting posters on the façade (‘This company spies on us,’ ‘Do not buy their products’ and ‘If you touch our rights, we’ll touch your profits’.</t>
  </si>
  <si>
    <t>Pro-independence radicals hurl bags of rubbish, bottles, stones and eggs at the Mossos d’Esquadra in Ensanche (Ronda de San Pedro); they burn a recycling bin in calle Bruc, overturn other bins and attack the national police on the eve of the elections.</t>
  </si>
  <si>
    <t>A group of pro-independence supporters shout at and insult Fernando Carrera, Manuel Valls’ spokesperson, journalist and member of SCC, as he emerges from the Metro.</t>
  </si>
  <si>
    <t>Jordi Fornós, CUP councillor for Mora de Ebro, claims he was elbowed in the face by a ‘person close to Ciudadanos’ for ‘ideological reasons’.</t>
  </si>
  <si>
    <t>Inés Arrimadas is jeered at as she arrives at the polling station in Les Corts to exercise her right to vote; a group of separatists hit and twist the wrist of a Ciudadanos representative while filming the incident; another individual (from the group of CUP representatives that insulted Arrimadas) punches a Ciudadanos supporter.</t>
  </si>
  <si>
    <t>TV3 presenter Jair Domínguez calls Cayetana Álvarez de Toledo, the PP spokesperson in the Congress of Deputies, a ‘retard’ for writing ‘Gerona’ (Castilian Spanish spelling) instead of ‘Girona’ (Catalan spelling).</t>
  </si>
  <si>
    <t>Secessionists mobilised by Tsunami Democràtic use people and vehicles to block the AP-7 motorway at the French border.</t>
  </si>
  <si>
    <t>Pro-independence supporters block vehicle traffic in Plaza de la Universidad (from 30 October) in an unannounced protest camp.</t>
  </si>
  <si>
    <t>Secessionist activists construct a fire barricade in the middle of the C-25 motorway.</t>
  </si>
  <si>
    <t>A truck driver tries to ram his truck into a crowd of protesters after Pícnic per la República blocks the N-II road.</t>
  </si>
  <si>
    <t>Individuals mobilised by CDR block traffic in Plaza de España.</t>
  </si>
  <si>
    <t>Segona Onada (comprised of Girona’s CDRs) tries to block the AVE; the Mossos d’Esquadra manage to stop them seconds before they do, and seize sound equipment intended to be used in the operation; the train service is nevertheless disrupted for an hour.</t>
  </si>
  <si>
    <t>The home of a guardia civil is splashed with paint and the phrase ‘Mai ens fareu espanyols’ (‘You will never make us Spanish’) daubed on the walls.</t>
  </si>
  <si>
    <t>A motorcyclist admonishes secessionist protesters blocking his way in the neighbourhood of Sants; they throw his motorcycle on the ground, chase him, seize his keys and assault him.</t>
  </si>
  <si>
    <t>Hundreds of pro-independence activists block Avenida Meridiana for the thirty-third night in a row.</t>
  </si>
  <si>
    <t>Graffiti insulting Josep Lago, former chairman of pro-unity youth association S’ha Acabat!, is daubed on the walls of the Autonomous University of Barcelona (‘Lago go home,’ ‘FCK S’ha’ and ‘‘Nazi bastards’).</t>
  </si>
  <si>
    <t>CDR members compile a ‘black list’ of hotels that provided accommodation to members of the national police and Guardia Civil and encourage supporters to give them negative reviews.</t>
  </si>
  <si>
    <t>Concrete beams are placed on the railway tracks, disrupting trains between Terrassa and Viladecavalls for 50 minutes.</t>
  </si>
  <si>
    <t>After 21 days, the Guardia Urbana evict the separatist protest camp from Plaza de la Universidad, which was disrupting the traffic in Gran Vía.</t>
  </si>
  <si>
    <t>Graffiti is daubed on the façade and shutters of the PSC party headquarters (a red ‘V’ inside a circle and ‘Gràcies Guardia Civil, gràcies Policia Nacional, gràcies Miquel Iceta’).</t>
  </si>
  <si>
    <t>Arran takes over an ERC office in calle Calabria to denounce its ‘collaborationism’ with PSOE.</t>
  </si>
  <si>
    <t>A pro-independence supporter assaults a woman who does not share his views, and considers her a ‘foreigner’ in Catalonia.</t>
  </si>
  <si>
    <t>A vehicle is placed on the AVE train line, filled with tyres and set alight.</t>
  </si>
  <si>
    <t>Pro-independence activists try to boycott a Societat Civil Catalana pro-unity event; they throw eggs at the police cordon protecting attendees; the Mossos charge and the activists pull up street furniture to build a barricade.</t>
  </si>
  <si>
    <t>The Ciudadanos party headquarters is the victim of a graffiti attack for the fifteenth time (‘Shitty Trifachito’ and Esteladas).</t>
  </si>
  <si>
    <t>Pro-independence activists (some hooded) try to assault students from pro-unity association S’ha Acabat! in the UAB. They throw a security guard, who was trying to protect them, to the ground and throw objects. Some urge the pro-unity students to ‘Parla català, hòstia!’</t>
  </si>
  <si>
    <t>While trying to drive through Avenida Meridiana, a bus driver is insulted (‘Feixista, burro, agafa’l la matrícula, multa, multa’) by pro-independence activists blocking the street, and is forced to turn back.</t>
  </si>
  <si>
    <t>A CDR member assaults a Ciudadanos supporter at a plenary session of the Les Corts district.</t>
  </si>
  <si>
    <t>A pro-independence activist throws excrement close to a La Sexta reporter.</t>
  </si>
  <si>
    <t>Several TVE reporters have problems broadcasting from the Camp Nou area. Reporter Cristina Pampín is the victim of one such incident (activists repeatedly cover the lens of her camera with a Tsunami Democràtic poster while reporting live from the area and shout ‘Spanish media, manipulators!’).</t>
  </si>
  <si>
    <t>Tsunami Democràtic organise riots during a Barça-Real Madrid match. In Camp Nou, pro-independence activists force open gate 18 and manage to get into the stadium. They build barricades, set fire to recycling bins and hurl objects at the Mossos d’Esquadra; there are police charges in Les Corts. 21 people require medical attention.</t>
  </si>
  <si>
    <t>Pro-independence activists mobilised by Tsunami Democràtic steal material from a Mossos d’Esquadra van.</t>
  </si>
  <si>
    <t>Secessionists occupy Avenida Meridiana and block the traffic.</t>
  </si>
  <si>
    <t>A CDR group blocks the intersection of Carretera de Barcelona and calle Emili Grahit for the fourth consecutive day.</t>
  </si>
  <si>
    <t>On 19 January, the phrase ‘Jew-slaying Cell’ is discovered daubed on a wall of Alfonso X el Sabio University in Villanueva de la Cañada, Madrid.</t>
  </si>
  <si>
    <t>‘Gora ETA’ is scrawled on a poster announcing a round table event for the victims of the terrorist group.</t>
  </si>
  <si>
    <t>Supporters of the Abertzale left parties hurl rubbish at the PSE-EE party headquarters, and affix stickers with the word ‘murderers’.</t>
  </si>
  <si>
    <t>During carnival celebrations in Tolosa, placards calling for an amnesty for ETA prisoners and protesting against the security forces are waved. A toast is also organised to pay tribute to the town’s terrorist prisoners.</t>
  </si>
  <si>
    <t>Three individuals hang a pro-ETA banner in the University of the Basque Country campus. The banner features the symbol the Abertzale left uses to demand amnesty for ETA prisoners, in addition to the following phrase in reference to the terrorists: ‘The fire you lit will light our way. Eternal light’.</t>
  </si>
  <si>
    <t>Around a hundred people gather in Bilbao to welcome ETA member Arantza Zulueta. Zulueta was convicted for membership of a terrorist organisation and for leading the so-called ‘ETA prison front’.</t>
  </si>
  <si>
    <t>A hundred people congregate in San Sebastián to welcome ETA member Jon Anparantza. Anparantza was convicted after admitting that he acted under the orders of the terrorist organisation when he led the prisoner group to ensure cohesion and loyalty to ETA after the permanent cessation of terrorist operations.</t>
  </si>
  <si>
    <t>The Town Council of Galdácano in Bizkaia allows a ‘New Year’s Eve dinner’ to be held on the street in honour of local ETA prisoners. Photos of the prisoners are displayed at the dinner.</t>
  </si>
  <si>
    <t>Vandals destroy a plaque dedicated to ETA victim Gregorio Ordóñez just a week after it is unveiled. The perpetrator(s) also try to destroy the paving stones around the plaque.</t>
  </si>
  <si>
    <t>Vandals burn the car of the Vox councillor for the Catalan Constituency of Salt.</t>
  </si>
  <si>
    <t>Forty families file a complaint with the Ombudsman, claiming that their children were forced at school to take political sides in the Catalonia conflict.</t>
  </si>
  <si>
    <t>A student in Lérida is expelled from her internship for wearing a hijab.</t>
  </si>
  <si>
    <t>Anti-Semitic graffiti in Villanueva de la Cañada.</t>
  </si>
  <si>
    <t>The chapel of Hospital Clínico Universitario de Valencia is desecrated.</t>
  </si>
  <si>
    <t>Four young women desecrate a church in La Felguera and set fire to the altar.</t>
  </si>
  <si>
    <t>On returning home after his shift at a hospital in Ciudad Real, GP Jesús finds a message from an anonymous neighbour asking him to find alternative accommodation so as not to infect the neighbourhood.</t>
  </si>
  <si>
    <t>When a hospital doctor goes to the communal car park to get her car to drive to work, she finds the message ‘Infectious rat’ scrawled on it.</t>
  </si>
  <si>
    <t>Anonymous neighbours leave a message for Miriam saying that they have discovered she works in a supermarket and asking her to vacate the apartment block for the duration of the health crisis as they do not to be exposed to more risks during the coronavirus pandemic.</t>
  </si>
  <si>
    <t>A group of young people in Línea de la Concepción hurl stones at an ambulance carrying 28 elderly coronavirus patients.</t>
  </si>
  <si>
    <t>A nurse’s front door, doorknob and peephole are doused with bleach.</t>
  </si>
  <si>
    <t>Healthcare workers treating a Covid-19 outbreak in San Lorenzo are greeted with cries of ‘We’re going to get you’.</t>
  </si>
  <si>
    <t>Thomas Siu, an Asian American, claims he was left unconscious for two days after being attacked by two strangers in the early hours of Thursday morning in Madrid.</t>
  </si>
  <si>
    <t>Robbery / assault</t>
  </si>
  <si>
    <t>Totals by type of description</t>
  </si>
  <si>
    <t>Total no. of incidents</t>
  </si>
  <si>
    <t>Krakow</t>
  </si>
  <si>
    <t>Rome</t>
  </si>
  <si>
    <t>Seville</t>
  </si>
  <si>
    <t>A nun received death threats while she was standing in front of a chapel.</t>
  </si>
  <si>
    <t>Two women assault and verbally abuse a Chinese woman.</t>
  </si>
  <si>
    <t>A transgender woman was subjected to transphobic insults and threats of sexual assaults. A bottle was thrown at her.</t>
  </si>
  <si>
    <t>A man perceived to be Arab was insulted and subjected to death threats.</t>
  </si>
  <si>
    <t>An Italian family was insulted and subjected to threats after their dog was killed.</t>
  </si>
  <si>
    <t>Wrocław</t>
  </si>
  <si>
    <t>Strasbourg</t>
  </si>
  <si>
    <t>Naples</t>
  </si>
  <si>
    <t>A woman and her two children were subjected to racist insults and death threats.</t>
  </si>
  <si>
    <t>A Catholic church's baptismal fonts were vandalized. The church had been previously targeted in an arson attack and its stained-glass windows had been broken.</t>
  </si>
  <si>
    <t>A nativity scene in a Christmas market was destroyed in an arson attack.</t>
  </si>
  <si>
    <t>A church was targeted in an arson attack resulting in the destruction of the organ.</t>
  </si>
  <si>
    <t>A Catholic church's wooden door was targeted in an attempted arson attack.</t>
  </si>
  <si>
    <t>A Protestant church was targeted in an arson attack in which a car was driven into the building and set on fire.</t>
  </si>
  <si>
    <t>A Catholic church was targeted in an attempted arson attack.</t>
  </si>
  <si>
    <t>A Catholic church was targeted in an attempted arson attack. It had previously been vandalized.</t>
  </si>
  <si>
    <t>A mosque was the target of an arson attack using petrol bombs.</t>
  </si>
  <si>
    <t>A Catholic chapel was targetted in an attempted arson attack. The chapel had repeatedly been subjected to vandalismo prior to the incident.</t>
  </si>
  <si>
    <t>An Armenian Evangelical church was targetted in an attempted arson attack and pelted with stones in two incidents over a week.</t>
  </si>
  <si>
    <t>A church was targeted in an attempted arson attack.</t>
  </si>
  <si>
    <t>A chapel was broken into and targeted in an arson attack.</t>
  </si>
  <si>
    <t>A Catholic church was vandalized and targeted in an arson attack.</t>
  </si>
  <si>
    <t>A Catholic cathedral was targeted in an arson attack.</t>
  </si>
  <si>
    <t>A Kingdom Hall was the target of an arson attack and vandalized with insulting graffiti.</t>
  </si>
  <si>
    <t>A Catholic church's nativity scene was targeted in an arson attack.</t>
  </si>
  <si>
    <t>Two churches were targeted in arson attacks over a short period of time.</t>
  </si>
  <si>
    <t>A Catholic church was targeted in two arson attacks over three days.</t>
  </si>
  <si>
    <t>A nativity scene was destroyed in an arson attack.</t>
  </si>
  <si>
    <t>A church was the target of vandalismo and of an arson attack.</t>
  </si>
  <si>
    <t>Two churches were the targets of arson attacks.</t>
  </si>
  <si>
    <t>A Catholic church was the target of two arson attacks in three months.</t>
  </si>
  <si>
    <t>A Catholic church was the target of an attempted arson attack. The perpetrator was arrested.</t>
  </si>
  <si>
    <t>Two Catholic churches were targeted in arson attacks on the same day. The perpetrator was arrested.</t>
  </si>
  <si>
    <t>A Catholic chapel was the target of an arson attack.</t>
  </si>
  <si>
    <t>Anti-Christian stickers calling for arson attacks on churches were plastered around a city.</t>
  </si>
  <si>
    <t>A church was targeted in an arson attack and the walls of the church were vandalized with Islamic graffiti.</t>
  </si>
  <si>
    <t>A Catholic church was targeted in an arson attack when four prayer books were set on fire. An investigation was opened into the incident.</t>
  </si>
  <si>
    <t>A Catholic church was targeted in an arson attack when a Bible and some documents were set on fire.</t>
  </si>
  <si>
    <t>A church was repeatedly vandalized and targeted in an attempted arson attack.</t>
  </si>
  <si>
    <t>A church was targeted in an attempted arson attack. A door and a crucifix were also vandalized.</t>
  </si>
  <si>
    <t>A church was targeted in an arson attack.</t>
  </si>
  <si>
    <t>A house belonging to the diocese and used for community activities was targeted in an arson attack and vandalized.</t>
  </si>
  <si>
    <t>A Catholic chapel was targeted in an arson attack.</t>
  </si>
  <si>
    <t>A church was targeted in an arson attack. It had repeatedly been subjected to vandalismo in the same year.</t>
  </si>
  <si>
    <t>The door to a sacristy in a church was damaged. A church in the same village was targeted in an arson attack around the same time.</t>
  </si>
  <si>
    <t>Tombstones in a cemetery were vandalized with a pickaxe. A nearby church was targeted in an attempted arson attack by the same perpetrator. Police officers who intervened were subjected to a agresión when doused with hot wax, with one victim sustaining burns on the leg.</t>
  </si>
  <si>
    <t>A religious community was threatened with an arson attack when petrol and gas canisters were discovered at the entrance to a church.</t>
  </si>
  <si>
    <t>A building attached to a church containing a nativity scene was targeted in an arson attack, causing severe damage.</t>
  </si>
  <si>
    <t>A church was targeted in an arson attack when the altar was set on fire.</t>
  </si>
  <si>
    <t>The entrance to a mosque was targeted in an attempted arson attack.</t>
  </si>
  <si>
    <t>A Catholic church was the target of an arson attack. The altar tablecloth was burnt and several statues were damaged.</t>
  </si>
  <si>
    <t>An abbey was the target of an arson attack that destroyed a confessional, a table and some chairs.</t>
  </si>
  <si>
    <t>An Evangelical church was targeted in an arson attack.</t>
  </si>
  <si>
    <t>A cemetery and a Catholic church were targeted in two arson attacks.</t>
  </si>
  <si>
    <t>A Catholic church was vandalized with anti-Christian graffiti. The church had previously been the target of an attempted arson attack.</t>
  </si>
  <si>
    <t>In the same city and on the same day, a Catholic church was targeted in an arson attack and another church was vandalized.</t>
  </si>
  <si>
    <t>A Catholic church was vandalized and the target of an arson attack.</t>
  </si>
  <si>
    <t>A Catholic church was broken into, vandalized and the target of an attempted arson attack.</t>
  </si>
  <si>
    <t>A church was the target of an arson attack in which bibles and other books were burnt.</t>
  </si>
  <si>
    <t>A Catholic church was the target of an attempted arson attack for the second time in a week.</t>
  </si>
  <si>
    <t>A  Catholic church was targeted by two arson attacks in a week.</t>
  </si>
  <si>
    <t>A Catholic church was targeted in an attempted arson attack on Easter Monday.</t>
  </si>
  <si>
    <t>A Catholic cathedral was the target of two attempted arson attacks on the same day.</t>
  </si>
  <si>
    <t>A Catholic church was the target of an arson attack and vandalized, religious items were stolen and consecrated hosts scattered on the ground.</t>
  </si>
  <si>
    <t>A Catholic church was targeted in an arson attack and religious items were stolen.</t>
  </si>
  <si>
    <t>An Evangelical church was targeted in an attempted arson attack.</t>
  </si>
  <si>
    <t>The premises of a Catholic charity were targeted in an arson attack.</t>
  </si>
  <si>
    <t>A chapel was targeted in an arson attack.</t>
  </si>
  <si>
    <t>A mosque was targeted by an arson attack.</t>
  </si>
  <si>
    <t>Worshipers at a mass were subjected to death threats.</t>
  </si>
  <si>
    <t>A male parishioner was subjected to death threats after intervening when the interior of a church was vandalized.</t>
  </si>
  <si>
    <t>A Muslim man was subjected to insults and death threats.</t>
  </si>
  <si>
    <t>A Jehovah's Witness was subjected to death threats.</t>
  </si>
  <si>
    <t>A Muslim woman was subjected to racist insults and death threats. The victim also regularly found pork meat in her mailbox.</t>
  </si>
  <si>
    <t>A Kurdish man was subjected to death threats after he converted to Christianity.</t>
  </si>
  <si>
    <t>A Catholic priest was repeatedly subjected to death threats.</t>
  </si>
  <si>
    <t>Metro passengers were subjected to death threats targeting Catholics by a perpetrator armed with a knife. The perpetrator was arrested and detained.</t>
  </si>
  <si>
    <t>A woman was subjected to racist and anti-Muslim insults and death threats in her neighbourhood.</t>
  </si>
  <si>
    <t>A civil society group countering anti-Muslim hatred received death threats targetting Muslims via email.</t>
  </si>
  <si>
    <t>A police officer and his wife were subjected to racist insults and death threats by a colleague.</t>
  </si>
  <si>
    <t>Graffiti containing death threats were spray-painted on a mosque.</t>
  </si>
  <si>
    <t>A Muslim girl was assaulted and the target of death threats because she was wearing a headscarf.</t>
  </si>
  <si>
    <t>A man was subjected to racist insults and death threats.</t>
  </si>
  <si>
    <t>A man, perceived as gay, was punched in the face and subjected to death threats by a group.</t>
  </si>
  <si>
    <t>A gay man was ambushed, spat at and subjected to death threats.</t>
  </si>
  <si>
    <t>Mireille Knoll, an 85-year-old Holocaust survivor, was murdered by two young individuals, who also burned her body, in her flat in Paris.</t>
  </si>
  <si>
    <t>A Catholic church was the target of an attempted arson attack.</t>
  </si>
  <si>
    <t>A basilica was vandalized and the target of an attempted arson attack.</t>
  </si>
  <si>
    <t>A Catholic church was vandalized and the tabernacle was targeted in an attempted arson attack.</t>
  </si>
  <si>
    <t>A Catholic church was the target of an arson attack attempt.</t>
  </si>
  <si>
    <t>A Catholic church was threatened with an arson attack.</t>
  </si>
  <si>
    <t>Jehovah's Witnesses were physically assaulted and threatened because of their religious activities.</t>
  </si>
  <si>
    <t>Jehovah's Witnesses were threatened while conducting religious activities.</t>
  </si>
  <si>
    <t>Jehovah's Witnesses were physically assaulted and threatened while engaging in religious activities near a Kingdom Hall.</t>
  </si>
  <si>
    <t>Jehovah's Witnesses were threatened with armed violence in a letter delivered to the Kingdom Hall where they worshipped.</t>
  </si>
  <si>
    <t>Jehovah's Witnesses were physically assaulted and threatened with violence while engaging in religious activities at the Kingdom Hall where they worshipped. The perpetrator received a police caution.</t>
  </si>
  <si>
    <t>Jehovah's Witnesses were physically assaulted when stones were thrown at them. The Kingdom Hall where they worshipped and their cars were also targeted.</t>
  </si>
  <si>
    <t>Jehovah's Witnesses were subjected to insults and physically assaulted while engaging in religious activities in the street. The perpetrator received a police caution.</t>
  </si>
  <si>
    <t>Jehovah's Witnesses were insulted and chased with a car while engaging in religious activities in the street. The perpetrator received a police caution.</t>
  </si>
  <si>
    <t>Jehovah's Witnesses were repeatedly subjected to threats at home because of their religious activities.</t>
  </si>
  <si>
    <t>Participants of a cultural event in a Catholic cathedral were subjected to threats involving Islamic slogans. The perpetrator was identified and sentenced.</t>
  </si>
  <si>
    <t>The staff of a diocesan house were subjected to threats.</t>
  </si>
  <si>
    <t>A Catholic chapel was vandalized with anti-Christian inscriptions and threats. An investigation was opened into the incident.</t>
  </si>
  <si>
    <t>A man was subjected to racist insults and threats against his family at work.</t>
  </si>
  <si>
    <t>A Jehovah's Witness was physically assaulted, pushed into a street and chased.</t>
  </si>
  <si>
    <t>A Jehovah's Witness was insulted and physically assaulted, causing the victim a skull contusion.</t>
  </si>
  <si>
    <t>Two Jehovah's Witnesses were yelled at and assaulted.</t>
  </si>
  <si>
    <t>A Jehovah's Witness was subjected to death threats and assaulted.</t>
  </si>
  <si>
    <t>Two Jehovah's Witnesses were threatened with a firearm and held against their will for 30 minutes after they were invited into a residence.</t>
  </si>
  <si>
    <t>Two Jehovah's Witness were yelled at and threatened with a knife.</t>
  </si>
  <si>
    <t>Two Jehovah's Witnesses were followed and physically assaulted after leaving a residence.</t>
  </si>
  <si>
    <t>Two Jehovah's Witnesses were insulted and threatened with a firearm.</t>
  </si>
  <si>
    <t>A female Jehovah's Witness was threatened and kicked in the back after leaving a residence.</t>
  </si>
  <si>
    <t>Three female Jehovah's Witness's were threatened with a firearm.</t>
  </si>
  <si>
    <t>A Jehovah's Witness was insulted and physically assaulted.</t>
  </si>
  <si>
    <t>A Jehovah's Witness had water thrown at him, was punched in the face and was threatened.</t>
  </si>
  <si>
    <t>A female Jehovah's Witness and her son were threatened with a knife after entering a courtyard.</t>
  </si>
  <si>
    <t>A male Jehovah's Witness was physically assaulted in a street, causing serious injuries to the victim.</t>
  </si>
  <si>
    <t>A Catholic chapel was the target of an arson attack attempt and was vandalized.</t>
  </si>
  <si>
    <t>A Catholic church was vandalized and the target of an attempted arson attack.</t>
  </si>
  <si>
    <t>A church was twice the target of an arson attack attempt. The perpetrator has been arrested.</t>
  </si>
  <si>
    <t>Assault, riots, escrache</t>
  </si>
  <si>
    <t>Assault, escrache</t>
  </si>
  <si>
    <t>Assault, escrache, insults</t>
  </si>
  <si>
    <t>Assault, insults</t>
  </si>
  <si>
    <t>Assault, insults, robbery</t>
  </si>
  <si>
    <t>Assault, insults, vandalism</t>
  </si>
  <si>
    <t>Assault, graffiti</t>
  </si>
  <si>
    <t>Threats, escrache</t>
  </si>
  <si>
    <t>Threats, escrache, insults</t>
  </si>
  <si>
    <t>Online attack, insults</t>
  </si>
  <si>
    <t>Escrache, praise of terrorism</t>
  </si>
  <si>
    <t>Escrache, insults</t>
  </si>
  <si>
    <t>Escrache, graffiti</t>
  </si>
  <si>
    <t>Escrache, graffiti, vandalism</t>
  </si>
  <si>
    <t>Total no. of Victims</t>
  </si>
  <si>
    <t>DATA FROM CIVIL SOURCES</t>
  </si>
  <si>
    <t>Total (%)</t>
  </si>
  <si>
    <t>Totals by type of incident</t>
  </si>
  <si>
    <t>Evolution by type of motivation</t>
  </si>
  <si>
    <t>FRANCE</t>
  </si>
  <si>
    <t>GERMANY</t>
  </si>
  <si>
    <t>HUNGARY</t>
  </si>
  <si>
    <t>ITALY</t>
  </si>
  <si>
    <t>POLAND</t>
  </si>
  <si>
    <t>SPAIN</t>
  </si>
  <si>
    <t>Motivation type</t>
  </si>
  <si>
    <t>Multiple</t>
  </si>
  <si>
    <t>Single</t>
  </si>
  <si>
    <t>Assault, insults, praise of Nazism</t>
  </si>
  <si>
    <t>FRANCE 2015</t>
  </si>
  <si>
    <t>FRANCE 2018</t>
  </si>
  <si>
    <t>FRANCE 2017</t>
  </si>
  <si>
    <t>FRANCE 2016</t>
  </si>
  <si>
    <t>BBC</t>
  </si>
  <si>
    <t>https://www.bbc.com/news/world-europe-40964242</t>
  </si>
  <si>
    <t>A van zig-zagged down Las Ramblas at high speed trying to hit as many pedastrians as possible. Terrorists killed 15 victims and injured 152.</t>
  </si>
  <si>
    <t>The Guardian</t>
  </si>
  <si>
    <t>https://www.theguardian.com/world/2017/aug/18/cambrils-attack-four-suspects-shot-dead-by-one-officer-police-say</t>
  </si>
  <si>
    <t>The attackers’ Audi A3 ran down three people before smashing into a police car stationed at a checkpoint. One of the terrorists escaped and stabbed a pedestrian in the face before he was shot by another officer with a submachinegun.</t>
  </si>
  <si>
    <t>ESP-1333</t>
  </si>
  <si>
    <t>ESP-1334</t>
  </si>
  <si>
    <t>Grafling</t>
  </si>
  <si>
    <t>Hamburg</t>
  </si>
  <si>
    <t>Euronews</t>
  </si>
  <si>
    <t>https://www.euronews.com/2016/05/10/four-people-seriously-wounded-in-knife-attack-at-railway-station-near-munich</t>
  </si>
  <si>
    <t xml:space="preserve">One person was killed and three wounded in a stabbing attack at a train station near Munich. </t>
  </si>
  <si>
    <t>DW</t>
  </si>
  <si>
    <t>https://www.dw.com/en/germany-probes-islamic-state-claim-of-deadly-hamburg-knife-attack/a-36202583</t>
  </si>
  <si>
    <t>Unknown male assailant attacked two teenagers sitting under a bridge on the banks of Hamburg's Alster lake from behind, repeatedly stabbing a 16-year-old boy, who later died of his injuries, and pushing a 15-year-old girl into the water. The attack was claimed by Islamic State.</t>
  </si>
  <si>
    <t>Prien am Chiemsee</t>
  </si>
  <si>
    <t>Oldenburg</t>
  </si>
  <si>
    <t>https://www.dw.com/en/christian-refugee-converts-in-germany-face-violent-attacks/a-38725243</t>
  </si>
  <si>
    <t>Afghan woman who converted to Christianity was stabbed to death.</t>
  </si>
  <si>
    <t>Jihad Watch</t>
  </si>
  <si>
    <t>https://www.jihadwatch.org/2017/06/germany-muslim-migrants-kill-another-muslim-migrant-for-smoking-during-ramadan</t>
  </si>
  <si>
    <t>Muslim migrants kill another Muslim migrant for smoking during Ramadan.</t>
  </si>
  <si>
    <t>Hanau</t>
  </si>
  <si>
    <t>https://www.theguardian.com/world/2020/feb/19/shooting-germany-hanau-dead-several-people-shisha-near-frankfurt</t>
  </si>
  <si>
    <t>Nine people died in the attacks on the two bars on Wednesday night. Five others had life-threatening injuries. The attacker also killed his mother.</t>
  </si>
  <si>
    <t>ALE-979</t>
  </si>
  <si>
    <t>ALE-980</t>
  </si>
  <si>
    <t>ALE-981</t>
  </si>
  <si>
    <t>ALE-982</t>
  </si>
  <si>
    <t>GLOBAL</t>
  </si>
  <si>
    <t xml:space="preserve">Paris </t>
  </si>
  <si>
    <t>Villejuif</t>
  </si>
  <si>
    <t>Saint-Quentin-Fallavier</t>
  </si>
  <si>
    <t>https://www.abc.net.au/news/2015-01-07/charlie-hebdo-satirical-newspaper-shooting-paris-12-killed/6005524</t>
  </si>
  <si>
    <t>Saïd and Chérif Kouachi, forced their way into the offices of the French satirical weekly newspaper Charlie Hebdo in Paris. They killed 12 people and injured 11 others on behalf of the terrorist group al-Qaeda on the Arabian Peninsula.</t>
  </si>
  <si>
    <t>https://www.bbc.com/news/world-europe-34514244</t>
  </si>
  <si>
    <t xml:space="preserve">Clarissa Jean-Philippe was killed in a terrorist attack as she patrolled the Parisian suburb of Montrouge. She was shot dead by Amedy Coulibaly who had pledged allegiance to Islamic State (IS).
</t>
  </si>
  <si>
    <t>https://www.elmundo.es/internacional/2015/01/09/54afcad522601d1f158b4584.html</t>
  </si>
  <si>
    <t>Amedy Coulibaly entered and attacked the people in the Hypercacher kosher supermarket. He shot dead four hostages and died during the police storm. Nine people were wounded during the attack.</t>
  </si>
  <si>
    <t>Sky</t>
  </si>
  <si>
    <t>https://news.sky.com/story/sidi-ahmed-ghlam-murder-trial-begins-of-man-who-abandoned-plan-to-bomb-church-after-shooting-himself-in-leg-12091004</t>
  </si>
  <si>
    <t>Fitness instructor Aurelie Chatelain was shot to death in her car. The gunman was an islamist radicalized named Sid Ahmed Ghlam.</t>
  </si>
  <si>
    <t>AFVT</t>
  </si>
  <si>
    <t>https://www.afvt.org/france-assassinat-dherve-cornara-a-saint-quentin-fallavier-isere/</t>
  </si>
  <si>
    <t>Yassin Salhi, decapitated his employer Hervé Cornara and drove his van into gas cylinders at a gas factory in Saint-Quentin-Fallavier near Lyon, France, which caused an explosion that injured two other people.</t>
  </si>
  <si>
    <t>https://www.elmundo.es/internacional/2015/11/14/56475867268e3edf198b45d6.html</t>
  </si>
  <si>
    <t>Nine coordinated terrorists attacked several targets in Paris, including Stade de France; Le Petit Cambodge; Le Carillon; Café Bonne Bière; La Casa Nostra; the Bataclan theatre; La Belle Équipe and Le Comptoir Voltaire. The attackers, who were members of the Islamic State, killed 130 victims and injured 352.</t>
  </si>
  <si>
    <t>FRA-1612</t>
  </si>
  <si>
    <t>FRA-1613</t>
  </si>
  <si>
    <t>FRA-1614</t>
  </si>
  <si>
    <t>FRA-1615</t>
  </si>
  <si>
    <t>FRA-1616</t>
  </si>
  <si>
    <t>FRA-1617</t>
  </si>
  <si>
    <t>FRA-1618</t>
  </si>
  <si>
    <t>FRA-1619</t>
  </si>
  <si>
    <t>FRA-1620</t>
  </si>
  <si>
    <t>FRA-1621</t>
  </si>
  <si>
    <t>FRA-1622</t>
  </si>
  <si>
    <t>FRA-1623</t>
  </si>
  <si>
    <t>FRA-1624</t>
  </si>
  <si>
    <t>FRA-1625</t>
  </si>
  <si>
    <t>FRA-1626</t>
  </si>
  <si>
    <t>FRA-1627</t>
  </si>
  <si>
    <t>Magnanville</t>
  </si>
  <si>
    <t>Saint-Étienne-du-Rouvray</t>
  </si>
  <si>
    <t>https://www.bbc.com/news/world-europe-36524094</t>
  </si>
  <si>
    <t>A police commander and his partner were stabbed to death at their home west of Paris. The terrorist, Larossi Abballa, had pledged allegiance to Islamic State.</t>
  </si>
  <si>
    <t>France 24</t>
  </si>
  <si>
    <t>https://www.france24.com/en/20161212-french-police-arrest-11-suspects-over-nice-terrorist-attack</t>
  </si>
  <si>
    <t>Tunisian terrorist Mohamed Lahouaiej Bouhlel drove a 19-tonne truck into a crowd on the Nice seafront. His attacked killed 86 victims and injured 434.</t>
  </si>
  <si>
    <t>https://www.bbc.com/news/world-europe-36892785</t>
  </si>
  <si>
    <t>Father Jacques Hamel was killed in his Normandy parish on Tuesday in an attack claimed by the Islamic State group.</t>
  </si>
  <si>
    <t>CNN</t>
  </si>
  <si>
    <t>https://edition.cnn.com/2017/04/21/europe/paris-police-shooting-champs-elysees/</t>
  </si>
  <si>
    <t>Three French National Police officers were shot by Karim Cheurfi, a French national wielding an AK-47 rifle on the Champs-Élysées. One of the police officers was killed, the other two were seriously wounded.</t>
  </si>
  <si>
    <t>https://www.bbc.com/news/world-europe-41461107</t>
  </si>
  <si>
    <t>Two young women have been stabbed to death at Marseille's main train station in a terrorist attack.</t>
  </si>
  <si>
    <t>Trèbes</t>
  </si>
  <si>
    <t>Carcassonne</t>
  </si>
  <si>
    <t>Independent</t>
  </si>
  <si>
    <t>https://www.independent.co.uk/news/world/europe/trebes-siege-latest-updates-two-dead-france-supermarket-hostages-terror-attack-isis-police-a8270161.html</t>
  </si>
  <si>
    <t>Terrorist Radouane Lakdim stormed a supermarket, killing three victims, one of them the Lieutenant Colonel Arnaud Beltrame. Beltrame was a gendarme who voluntarily swap with a hostage.</t>
  </si>
  <si>
    <t>https://www.bbc.com/news/world-europe-43518769</t>
  </si>
  <si>
    <t>The attacker hijacked a car and shot dead one of the passengers and seriously injured the other one.</t>
  </si>
  <si>
    <t>New York Times</t>
  </si>
  <si>
    <t>https://www.nytimes.com/2018/05/12/world/europe/paris-knife-attack-stabbing-france.html</t>
  </si>
  <si>
    <t>Armed with a kitchen knife, the attacker, Khamzat Azimov, a Chechen-born Frenchman who was followed for radicalization, killed a 29-year-old passer-by and wounded five others in the Opera district. The Islamic State claimed responsibility for the attack.</t>
  </si>
  <si>
    <t>https://www.bbc.com/news/world-europe-46535862</t>
  </si>
  <si>
    <t xml:space="preserve">A terrorist opened fire near a crowded Christmas market in the eastern French city of Strasbourg, in an attack that killed five people. Also injured anoter eleven people. </t>
  </si>
  <si>
    <t>https://edition.cnn.com/2019/10/03/europe/paris-police-attack-intl/index.html</t>
  </si>
  <si>
    <t>Four police employees were killed in a knife attack at Paris police headquarters. The attacker was a police employee who had been suffered a process of radicalization until became a radical islamist.</t>
  </si>
  <si>
    <t>Romans-sur-Isère</t>
  </si>
  <si>
    <t>https://www.bbc.com/news/world-europe-52165522</t>
  </si>
  <si>
    <t>The attacker entered a tobacconist shop in Romans-sur-Isère, near Grenoble, and stabbed the owners and a customer. There were a total of 2 killed and 5 injured.</t>
  </si>
  <si>
    <t>GERMANY 2015</t>
  </si>
  <si>
    <t>GERMANY 2016</t>
  </si>
  <si>
    <t>GERMANY 2017</t>
  </si>
  <si>
    <t>GERMANY 2018</t>
  </si>
  <si>
    <t>HUNGARY 2015</t>
  </si>
  <si>
    <t>HUNGARY 2016</t>
  </si>
  <si>
    <t>HUNGARY 2017</t>
  </si>
  <si>
    <t>HUNGARY 2018</t>
  </si>
  <si>
    <t>ITALY 2015</t>
  </si>
  <si>
    <t>ITALY 2016</t>
  </si>
  <si>
    <t>ITALY 2017</t>
  </si>
  <si>
    <t>ITALY 2018</t>
  </si>
  <si>
    <t>POLAND 2015</t>
  </si>
  <si>
    <t>POLAND 2016</t>
  </si>
  <si>
    <t>POLAND 2017</t>
  </si>
  <si>
    <t>POLAND 2018</t>
  </si>
  <si>
    <t>SPAIN 2015</t>
  </si>
  <si>
    <t>SPAIN 2016</t>
  </si>
  <si>
    <t>SPAIN 2017</t>
  </si>
  <si>
    <t>SPAIN 2018</t>
  </si>
  <si>
    <t>GLOBAL 2015</t>
  </si>
  <si>
    <t>GLOBAL 2016</t>
  </si>
  <si>
    <t>GLOBAL 2017</t>
  </si>
  <si>
    <t>GLOBAL 2018</t>
  </si>
  <si>
    <t>Attacks on people and property</t>
  </si>
  <si>
    <t>Robbery, graffiti, vandalism</t>
  </si>
  <si>
    <t>Desecration of graves, graffiti</t>
  </si>
  <si>
    <t>Robbery, threats, insults</t>
  </si>
  <si>
    <t>Praise of Nazism, graffiti</t>
  </si>
  <si>
    <t>Praise of Nazism, graffiti, vandalism</t>
  </si>
  <si>
    <t>Praise of Nazism, vandalism</t>
  </si>
  <si>
    <t>Fire, threats</t>
  </si>
  <si>
    <t>Insults, online attack</t>
  </si>
  <si>
    <t>Robbery, threats</t>
  </si>
  <si>
    <t>Kidnapping, assault</t>
  </si>
  <si>
    <t>Robbery, insults</t>
  </si>
  <si>
    <t>Covid-19 discrimination, assault</t>
  </si>
  <si>
    <t>Praise of Nazism, incitement of hatred in schools</t>
  </si>
  <si>
    <t>Praise of Nazism, incitement of hatred in sports events</t>
  </si>
  <si>
    <t>Kidnapping, robbery</t>
  </si>
  <si>
    <t>Attack on politicians, assault, threats, insults</t>
  </si>
  <si>
    <t>Attack on politicians</t>
  </si>
  <si>
    <t>Sarah Attal-Halimi, a 65-year-old Jewish woman, is killed by a woman from Mali. </t>
  </si>
  <si>
    <t>Assault resulting in death, assault</t>
  </si>
  <si>
    <t>Political intolerance, victim of Holocaust</t>
  </si>
  <si>
    <t>Female</t>
  </si>
  <si>
    <t>Male</t>
  </si>
  <si>
    <t>Age</t>
  </si>
  <si>
    <t>Bad Friedrichshall</t>
  </si>
  <si>
    <t>Prien</t>
  </si>
  <si>
    <t>Cottbus</t>
  </si>
  <si>
    <t>Carpaneto Piacentino</t>
  </si>
  <si>
    <t>A 52-year-old man from Bologna was found murdered during the night in A1 parking area, northbound.</t>
  </si>
  <si>
    <t>Fermo</t>
  </si>
  <si>
    <t>Calabria</t>
  </si>
  <si>
    <t>Leganés</t>
  </si>
  <si>
    <t>For ideological reasons, a man gives a beating that causes the death of Víctor Laínez</t>
  </si>
  <si>
    <t>Heraldo de Aragón</t>
  </si>
  <si>
    <t>https://www.heraldo.es/tags/temas/asesinato-de-victor-lainez.html, https://www.elmundo.es/cronica/2017/12/17/5a355f2d46163f56668b45e0.html</t>
  </si>
  <si>
    <t>ESP-1335</t>
  </si>
  <si>
    <t>FRA-843</t>
  </si>
  <si>
    <t>Killed people</t>
  </si>
  <si>
    <t>Injured people</t>
  </si>
  <si>
    <t>Claim</t>
  </si>
  <si>
    <t>Group</t>
  </si>
  <si>
    <t>Yes</t>
  </si>
  <si>
    <t>Al Qaeda Yemen</t>
  </si>
  <si>
    <t>Islamic State</t>
  </si>
  <si>
    <t>No</t>
  </si>
  <si>
    <t>Sid Ahmed Ghlam</t>
  </si>
  <si>
    <t>Yassin Salhi</t>
  </si>
  <si>
    <t>Mickaël Harpon</t>
  </si>
  <si>
    <t>Abdallah Ahmed-Osman</t>
  </si>
  <si>
    <t>Paul H.</t>
  </si>
  <si>
    <t>Tobias Rathjen</t>
  </si>
  <si>
    <t>Clarissa Jean-Philippe was killed in a terrorist attack as she patrolled the Parisian suburb of Montrouge. She was shot dead by Amedy Coulibaly who had pledged allegiance to Islamic State (IS).</t>
  </si>
  <si>
    <t>A terrorist opened fire near a crowded Christmas market in the eastern French city of Strasbourg, in an attack that killed five people. Also injured anoter eleven people.</t>
  </si>
  <si>
    <t>One person was killed and three wounded in a stabbing attack at a train station near Munich.</t>
  </si>
  <si>
    <t>Total victims in terrorist attacks</t>
  </si>
  <si>
    <t>Claimed</t>
  </si>
  <si>
    <t>Total killed people in terrorist attacks</t>
  </si>
  <si>
    <t>Total injured people in terrorist attacks</t>
  </si>
  <si>
    <t>Avilés</t>
  </si>
  <si>
    <t>Movimiento contra la intolerancia</t>
  </si>
  <si>
    <t>San Bartolomé de Tirajana</t>
  </si>
  <si>
    <t>Valladolid</t>
  </si>
  <si>
    <t>Sabiñanigo</t>
  </si>
  <si>
    <t>Málaga</t>
  </si>
  <si>
    <t>Fuentidueña del Tajo</t>
  </si>
  <si>
    <t>Transsexual brutally murdered in a brothel, 38 years old, Brazilian</t>
  </si>
  <si>
    <t>Murdered by 2 perpetrators, a 41 year old man and a 46 year old woman as alleged perpetrators of the beating to death.</t>
  </si>
  <si>
    <t>A transgender woman is brutally assaulted to death by a minor in a shopping centre.</t>
  </si>
  <si>
    <t xml:space="preserve">A Puerto Rican national is murdered in his home in a crime considered homophobic. </t>
  </si>
  <si>
    <t>8-year-old girl of Argentinian origin killed by brutal beating as a result of a punishment at the hands of a family member punishment at the hands of a relative who was found to have videos and images with racist, xenophobic and chauvinist content, xenophobic and sexist content.</t>
  </si>
  <si>
    <t>A homeless man of English origin dies in his sleep, asphyxiated by his own vomit as he lay handcuffed with handcuffs placed on him by youths.</t>
  </si>
  <si>
    <t>An off-duty civil guard, on medical leave, fired 5 shots in the back at this Moroccan immigrant, a naturalised Spanish citizen, after a traffic argument over a small bump in the car.</t>
  </si>
  <si>
    <t>http://www.informeraxen.es/wp-content/uploads/2020/04/RAXEN-Especial-2019-Xenofobia.pdf</t>
  </si>
  <si>
    <t>ESP-1336</t>
  </si>
  <si>
    <t>ESP-1337</t>
  </si>
  <si>
    <t>ESP-1338</t>
  </si>
  <si>
    <t>ESP-1339</t>
  </si>
  <si>
    <t>ESP-1340</t>
  </si>
  <si>
    <t>ESP-1341</t>
  </si>
  <si>
    <t>ESP-1342</t>
  </si>
  <si>
    <t>ESP-1343</t>
  </si>
  <si>
    <t>ESP-1344</t>
  </si>
  <si>
    <t>Racist 18-year-old David S. carries out an indiscriminate attack in a Munich shopping centre, killing 9 people and injuring 32.</t>
  </si>
  <si>
    <t>A man with a history of right-wing extremism shoots a young British man, Luke Holland, for no reason and without conversation in a bar in Neukölln, where he had previously complained about how little German was spoken in the place.</t>
  </si>
  <si>
    <t>Jim Reeves was killed by two men inside a hostel.</t>
  </si>
  <si>
    <t>Georgensmünd</t>
  </si>
  <si>
    <t xml:space="preserve">Daniel Ernst, a policeman who, along with three other colleagues, was attacked by a right-wing extremist sympathiser. </t>
  </si>
  <si>
    <t>Eugeniu Botnari dies of brain haemorrhage two days after being beaten up by shop manager</t>
  </si>
  <si>
    <t>Döbeln</t>
  </si>
  <si>
    <t>Ruth K, 85, dies in a fire that was set with the intention of blaming and harming a refugee who had moved into the housing unit.</t>
  </si>
  <si>
    <t>Katlenburg-Lindau</t>
  </si>
  <si>
    <t>Christian Sonnemann is murdered by members of a right-wing esoteric sect.</t>
  </si>
  <si>
    <t>Neunkirchen-Wiebelskirchen</t>
  </si>
  <si>
    <t>In an attempt to exact 'revenge' against foreigners, three individuals set fire to the building where the victim and other refugee residents lived.</t>
  </si>
  <si>
    <t>Hessen</t>
  </si>
  <si>
    <t>The victim was stabbed in the heart and lungs by her Kazakh neighbour, who before the attack asked her if she was homosexual. At the trial he claimed to have received a message from God that he should kill someone "bad" (homosexual to him).</t>
  </si>
  <si>
    <t>Altenburg</t>
  </si>
  <si>
    <t>Mario K was brutally murdered inside her flat by two young men aged 19 and 23 who claimed they wanted to punish her for having offered them money in exchange for sexual acts.</t>
  </si>
  <si>
    <t>Biezum</t>
  </si>
  <si>
    <t>Stefan Golebiowski commits suicide over harassment</t>
  </si>
  <si>
    <t>https://www.elmundo.es/sociedad/2015/12/30/5682ca5322601d8c0f8b4632.html</t>
  </si>
  <si>
    <t xml:space="preserve">A 17-year-old transgender teenager commits suicide after years of bullying. </t>
  </si>
  <si>
    <t>Lyssa was found dead with severe bruising to her head and neck.</t>
  </si>
  <si>
    <t>Totana</t>
  </si>
  <si>
    <t>Salah Touil, beaten to death in a group argument outside a discotheque.</t>
  </si>
  <si>
    <t>Santa Cruz de Tenerife</t>
  </si>
  <si>
    <t>Lorena Reyes Mantilla, transgender woman dies after falling into a cow while fleeing from her assailant</t>
  </si>
  <si>
    <t>El Puig</t>
  </si>
  <si>
    <t xml:space="preserve">Vasile Mecica, homeless man beaten and stabbed to death by two young men in the hut where he was staying overnight. </t>
  </si>
  <si>
    <t>Pablo Podadera dies at the hands of an ultra group in an argument outside a discotheque</t>
  </si>
  <si>
    <t>Ondarroa</t>
  </si>
  <si>
    <t>El Pais</t>
  </si>
  <si>
    <t>https://elpais.com/ccaa/2018/02/16/paisvasco/1518789270_034784.html</t>
  </si>
  <si>
    <t xml:space="preserve">Teenager Ekai Lersundi, an activist for LGTBI rights, commits suicide while awaiting hormone treatment. </t>
  </si>
  <si>
    <t>Móstoles</t>
  </si>
  <si>
    <t>Público</t>
  </si>
  <si>
    <t>https://www.publico.es/sociedad/transfobia-suicidio-adolescente-trans-conmociona-mostoles-son-asesinatos-sociales-e-institucionales.html</t>
  </si>
  <si>
    <t>A transgender teenager commits suicide.</t>
  </si>
  <si>
    <t>Lliria (Valencia)</t>
  </si>
  <si>
    <t>Plataforma Trans</t>
  </si>
  <si>
    <t>https://www.lavanguardia.com/vida/20191101/471314740116/denuncian-el-suicidio-de-una-joven-trans-en-lliria-por-el-acoso-que-sufria.html</t>
  </si>
  <si>
    <t xml:space="preserve">A young transgender woman commits suicide after months of harassment. </t>
  </si>
  <si>
    <t>Transsexual woman shackled and beaten to death in orange grove where she worked as a prostitute</t>
  </si>
  <si>
    <t xml:space="preserve">Guolo C., a young Chinese man dies after being beaten outside a discotheque. </t>
  </si>
  <si>
    <t>Alcalá de Guadaira (Sevilla)</t>
  </si>
  <si>
    <t>Chrysallis</t>
  </si>
  <si>
    <t>https://www.dosmanzanas.com/2020/01/nuevo-suicidio-de-un-joven-trans-en-sevilla.html</t>
  </si>
  <si>
    <t xml:space="preserve">A young transgender man commits suicide and his family denounces the harassment he was subjected to. </t>
  </si>
  <si>
    <t>Aporophobia</t>
  </si>
  <si>
    <t>La Vanguardia</t>
  </si>
  <si>
    <t>https://www.lavanguardia.com/local/barcelona/20200619/481836335061/ultimos-pasos-asesino-en-serie-personas-sin-hogar-eixample-barcelona.html</t>
  </si>
  <si>
    <t xml:space="preserve">A Brazilian man allegedly kills four people during pandemic confinement. </t>
  </si>
  <si>
    <t>Susana Criado, a transsexual woman murdered in the doorway of her home in Oviedo, Spain.</t>
  </si>
  <si>
    <t>Huelva</t>
  </si>
  <si>
    <t>Manuel Fernández shot dead on a farm.</t>
  </si>
  <si>
    <t>Aue (Sajonia)</t>
  </si>
  <si>
    <t>Christopher W was humiliated, tortured and then murdered by three acquaintances</t>
  </si>
  <si>
    <t>Wolfhagen-Istha (Hessen)</t>
  </si>
  <si>
    <t>Walter Lübcke, CDU politician murdered by a right-wing extremist</t>
  </si>
  <si>
    <t>Halae (Salle)</t>
  </si>
  <si>
    <t xml:space="preserve">After failing in his attempt to enter a mosque, the killer entered a Donner-Imbiss and shot at young Kevin S. </t>
  </si>
  <si>
    <t>ALE-983</t>
  </si>
  <si>
    <t>ALE-984</t>
  </si>
  <si>
    <t>ALE-985</t>
  </si>
  <si>
    <t>ALE-986</t>
  </si>
  <si>
    <t>ALE-987</t>
  </si>
  <si>
    <t>ALE-988</t>
  </si>
  <si>
    <t>ALE-989</t>
  </si>
  <si>
    <t>ALE-990</t>
  </si>
  <si>
    <t>ALE-991</t>
  </si>
  <si>
    <t>ALE-992</t>
  </si>
  <si>
    <t>POL-766</t>
  </si>
  <si>
    <t>POL-767</t>
  </si>
  <si>
    <t>ESP-1345</t>
  </si>
  <si>
    <t>ESP-1346</t>
  </si>
  <si>
    <t>ESP-1347</t>
  </si>
  <si>
    <t>ESP-1348</t>
  </si>
  <si>
    <t>ESP-1349</t>
  </si>
  <si>
    <t>ESP-1350</t>
  </si>
  <si>
    <t>ESP-1351</t>
  </si>
  <si>
    <t>ESP-1352</t>
  </si>
  <si>
    <t>ESP-1353</t>
  </si>
  <si>
    <t>ESP-1354</t>
  </si>
  <si>
    <t>ESP-1355</t>
  </si>
  <si>
    <t>ESP-1356</t>
  </si>
  <si>
    <t>ESP-1357</t>
  </si>
  <si>
    <t>ESP-1358</t>
  </si>
  <si>
    <t>ESP-1359</t>
  </si>
  <si>
    <t>ESP-1360</t>
  </si>
  <si>
    <t>ESP-1361</t>
  </si>
  <si>
    <t>ESP-1362</t>
  </si>
  <si>
    <t>Kozienice</t>
  </si>
  <si>
    <t>Suicide of a child by homophobic bullying</t>
  </si>
  <si>
    <t>Calcio</t>
  </si>
  <si>
    <t>Lucera</t>
  </si>
  <si>
    <t>The young Guinean, who came to the city as a refugee and was now a student, came across a group of at least five minors, and one of them elbowed him. As he faced him, they all jumped on him, beating him to death.</t>
  </si>
  <si>
    <t>Roberto Pantic, gypsy, was assassinated by a 357 magnum bullet wound to the neck while, along with his wife and ten children, he slept in a camper van parked on a lawn in Lower Bergamasca</t>
  </si>
  <si>
    <t>Sare Mamadou, originally from Burkina Faso, died of a rifle shot in the chest for stealing a melon in a field.</t>
  </si>
  <si>
    <t>Toure Saidou, a migrant from Mali and resident in Rosarno since 2012, with a regular residence permit for humanitarian reasons, is found in an advanced state of decomposition in a citrus grove with his skull destroyed by a piece of concrete.</t>
  </si>
  <si>
    <t>Vibo Valentia</t>
  </si>
  <si>
    <t>Unión Romaní Internacional</t>
  </si>
  <si>
    <t>Three Roma sisters aged 4, 8 and 20, respectively, died at dawn in a fire caused by Molotov cocktails in their caravan, parked in front of a shopping center.</t>
  </si>
  <si>
    <t>Jerry Boakye died on October 20, 2020. The young man had been paralyzed since 2018 by a racist attack on a bus in 2018.</t>
  </si>
  <si>
    <t>Abou Dakite, an unaccompanied minor, died in a Palermo hospital. He was forced to quarantine on a ship off the coast despite medical reports calling for his urgent attention.</t>
  </si>
  <si>
    <t>Denial of assistance</t>
  </si>
  <si>
    <t>ITA-1095</t>
  </si>
  <si>
    <t>ITA-1096</t>
  </si>
  <si>
    <t>ITA-1097</t>
  </si>
  <si>
    <t>ITA-1098</t>
  </si>
  <si>
    <t>ITA-1099</t>
  </si>
  <si>
    <t>ITA-1100</t>
  </si>
  <si>
    <t>ITA-1101</t>
  </si>
  <si>
    <t>Said Tahraoui, 47-year-old homeless man of Algerian origin, dies after being brutally beaten. Was beaten by a 35-year-old man by repeatedly and brutally hitting his head on the ground, and then strangling him with intent to kill him without giving him a chance to defend himself.</t>
  </si>
  <si>
    <t>Stefan Pruteanu, a homeless Romanian man in a wheelchair is strangled and burned. Two people are arrested.</t>
  </si>
  <si>
    <t>T</t>
  </si>
  <si>
    <t>Total deaths in civil data</t>
  </si>
  <si>
    <t>Name</t>
  </si>
  <si>
    <t>A 65-year-old Jewish woman, is killed by a woman from Mali.</t>
  </si>
  <si>
    <t>Sarah Attal-Halimi</t>
  </si>
  <si>
    <t>An 85-year-old Holocaust survivor, was murdered by two young individuals, who also burned her body, in her flat in Paris.</t>
  </si>
  <si>
    <t>Mireille Knoll</t>
  </si>
  <si>
    <t>A transsexual woman of Peruvian descent, dies while working as a prostitute.</t>
  </si>
  <si>
    <t>Vanessa Campos</t>
  </si>
  <si>
    <t>Guinean academic, dies after being assaulted by a man that shouted racist slogans.</t>
  </si>
  <si>
    <t xml:space="preserve">Mamoudou Barry </t>
  </si>
  <si>
    <t>Luke Holland</t>
  </si>
  <si>
    <t>Was killed by two men inside a hostel.</t>
  </si>
  <si>
    <t>Jim Reeves</t>
  </si>
  <si>
    <t xml:space="preserve">A policeman who, along with three other colleagues, was attacked by a right-wing extremist sympathiser. </t>
  </si>
  <si>
    <t>Daniel Ernst</t>
  </si>
  <si>
    <t>Sare Mamadou</t>
  </si>
  <si>
    <t>Originally from Burkina Faso, died of a rifle shot in the chest for stealing a melon in a field.</t>
  </si>
  <si>
    <t>Toure Saidou</t>
  </si>
  <si>
    <t>A migrant from Mali and resident in Rosarno since 2012, with a regular residence permit for humanitarian reasons, is found in an advanced state of decomposition in a citrus grove with his skull destroyed by a piece of concrete.</t>
  </si>
  <si>
    <t xml:space="preserve">A transgender volunteer of the LGTBI association, commits suicide and the associations claims that shed had been the victim of transgender hate. </t>
  </si>
  <si>
    <t>Milo Mazurkiewicz</t>
  </si>
  <si>
    <t>The Mayor of Gdansk, known for his views in favour of the LGTBI community, is stabbed while delivering a public speech and dies. He had received threats.</t>
  </si>
  <si>
    <t>Pawel Adamowicz</t>
  </si>
  <si>
    <t>47-year-old homeless man of Algerian origin, dies after being brutally beaten. Was beaten by a 35-year-old man by repeatedly and brutally hitting his head on the ground, and then strangling him with intent to kill him without giving him a chance to defend himself.</t>
  </si>
  <si>
    <t>Said Tahraoui</t>
  </si>
  <si>
    <t>A Ghanaian citizen, is killed with two gunshots.</t>
  </si>
  <si>
    <t>A Senegalese citizen, a 29-year-old window cleaner, is dragged and brutally murdered in Viale Carlo III, close to Reggia, by a car. The perpetrator is convicted.</t>
  </si>
  <si>
    <t>Stefan Golebiowski</t>
  </si>
  <si>
    <t>Commits suicide over harassment</t>
  </si>
  <si>
    <t>Beaten to death in a group argument outside a discotheque.</t>
  </si>
  <si>
    <t>Salah Touil</t>
  </si>
  <si>
    <t>A transgender woman dies after falling into a cow while fleeing from her assailant</t>
  </si>
  <si>
    <t>Lorena Reyes Mantilla</t>
  </si>
  <si>
    <t xml:space="preserve">Homeless man beaten and stabbed to death by two young men in the hut where he was staying overnight. </t>
  </si>
  <si>
    <t>Vasile Mecica</t>
  </si>
  <si>
    <t>Pablo Podadera</t>
  </si>
  <si>
    <t>Dies at the hands of an ultra group in an argument outside a discotheque</t>
  </si>
  <si>
    <t>Ekai Lersundi</t>
  </si>
  <si>
    <t xml:space="preserve">Teenager activist for LGTBI rights, commits suicide while awaiting hormone treatment. </t>
  </si>
  <si>
    <t xml:space="preserve">A young Chinese man dies after being beaten outside a discotheque. </t>
  </si>
  <si>
    <t>Guolo C.</t>
  </si>
  <si>
    <t>A transsexual woman murdered in the doorway of her home in Oviedo, Spain.</t>
  </si>
  <si>
    <t>Susana Criado</t>
  </si>
  <si>
    <t>Shot dead on a farm.</t>
  </si>
  <si>
    <t>Manuel Fernández</t>
  </si>
  <si>
    <t>A homeless Romanian man in a wheelchair is strangled and burned. Two people are arrested.</t>
  </si>
  <si>
    <t>Stefan Pruteanu</t>
  </si>
  <si>
    <t>Gypsy, was assassinated by a 357 magnum bullet wound to the neck while, along with his wife and ten children, he slept in a camper van parked on a lawn in Lower Bergamasca</t>
  </si>
  <si>
    <t>Roberto Pantic</t>
  </si>
  <si>
    <t>Mario K</t>
  </si>
  <si>
    <t>Was brutally murdered inside her flat by two young men aged 19 and 23 who claimed they wanted to punish her for having offered them money in exchange for sexual acts.</t>
  </si>
  <si>
    <t>CDU politician murdered by a right-wing extremist</t>
  </si>
  <si>
    <t>Walter Lübcke</t>
  </si>
  <si>
    <t>Christopher W</t>
  </si>
  <si>
    <t>Was humiliated, tortured and then murdered by three acquaintances</t>
  </si>
  <si>
    <t>Murdered by members of a right-wing esoteric sect.</t>
  </si>
  <si>
    <t>Christian Sonnemann</t>
  </si>
  <si>
    <t>Ruth K</t>
  </si>
  <si>
    <t>Dies in a fire that was set with the intention of blaming and harming a refugee who had moved into the housing unit.</t>
  </si>
  <si>
    <t>Originally from the Congo, sustained fatal injuries after being beaten with a metal cross and stabbed in the head with an umbrella tip.</t>
  </si>
  <si>
    <t>Anónimo</t>
  </si>
  <si>
    <t>Anonima DO</t>
  </si>
  <si>
    <t>Eugeniu Botnari</t>
  </si>
  <si>
    <t>F.S.</t>
  </si>
  <si>
    <t>Shaden Mohamed Al Gohari DO</t>
  </si>
  <si>
    <t>Philip W</t>
  </si>
  <si>
    <t>Kevin s</t>
  </si>
  <si>
    <t>Anónimo, DO</t>
  </si>
  <si>
    <t>Anónimo, DNO</t>
  </si>
  <si>
    <t>Mohamed Habassi, DO</t>
  </si>
  <si>
    <t>Emmanuel Chidi Namdi, DO</t>
  </si>
  <si>
    <t>Niang Maguette, DO</t>
  </si>
  <si>
    <t>Angelica Halinovic, DNO</t>
  </si>
  <si>
    <t>Francesca Halinovic, DNO</t>
  </si>
  <si>
    <t>Elisabeth Halinovic,  DNO</t>
  </si>
  <si>
    <t>Soumalia Sacko, DO</t>
  </si>
  <si>
    <t>Idy Diene, DO</t>
  </si>
  <si>
    <t>Elisa Pomarelli, DO</t>
  </si>
  <si>
    <t>Umberto Ranieri, DO</t>
  </si>
  <si>
    <t>Daniel Nyarko, DO</t>
  </si>
  <si>
    <t>Modou Diop, DO</t>
  </si>
  <si>
    <t>Jerry Boakye, DNO</t>
  </si>
  <si>
    <t>Wasyl</t>
  </si>
  <si>
    <t>Lyssa da Silva</t>
  </si>
  <si>
    <t>Younes Slinanni</t>
  </si>
  <si>
    <t>Alberto Enrique Ferrer</t>
  </si>
  <si>
    <t>Victor Lainez</t>
  </si>
  <si>
    <t>Naiara Abigail Briones</t>
  </si>
  <si>
    <t>Steven Allford</t>
  </si>
  <si>
    <t>Fernando Lumbreras</t>
  </si>
  <si>
    <t>S.H</t>
  </si>
  <si>
    <t xml:space="preserve">Francisco Javier UP La Ely </t>
  </si>
  <si>
    <t>Najuzaith Zahell</t>
  </si>
  <si>
    <t>Thalia</t>
  </si>
  <si>
    <t>Paloma Barreto</t>
  </si>
  <si>
    <t>Anonimo</t>
  </si>
  <si>
    <t>Edu</t>
  </si>
  <si>
    <t>Lucas</t>
  </si>
  <si>
    <t>Laureano Almeida</t>
  </si>
  <si>
    <t>Imad Allous</t>
  </si>
  <si>
    <t>Juan Ramón Barberán Giner</t>
  </si>
  <si>
    <t>Jean Pierre Herbillon</t>
  </si>
  <si>
    <t>Alain Glorent Gan Dolou</t>
  </si>
  <si>
    <t>Massimo Sebastiani strangled Elisa Pomarelli, who had refused to have a relationship with him because she was a lesbian.</t>
  </si>
  <si>
    <t>FRA-1366</t>
  </si>
  <si>
    <t>ALE-993</t>
  </si>
  <si>
    <t>Dresden</t>
  </si>
  <si>
    <t>Homophobia, anti-Christian</t>
  </si>
  <si>
    <t>Janusz Michalski, aged 56, died after being stabbed. Another 2 victims were also stabbed.</t>
  </si>
  <si>
    <t>Thomas L., aged 55, and his husband are attacked by a jihadist with a knife</t>
  </si>
  <si>
    <t>Homophobia, anti-christian</t>
  </si>
  <si>
    <t>Maria M DO</t>
  </si>
  <si>
    <t>Alan</t>
  </si>
  <si>
    <t>Mouad A.</t>
  </si>
  <si>
    <t>Murder of a man in a supermarket at Hamburg</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</si>
</sst>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10"/>
      <color rgb="FF000000"/>
      <name val="Arial"/>
    </font>
    <font>
      <b/>
      <u/>
      <sz val="10"/>
      <color rgb="FF000000"/>
      <name val="Arial"/>
      <family val="2"/>
    </font>
    <font>
      <sz val="10"/>
      <color rgb="FF000000"/>
      <name val="Arial"/>
      <family val="2"/>
    </font>
    <font>
      <u/>
      <sz val="10"/>
      <color rgb="FF0000FF"/>
      <name val="Arial"/>
      <family val="2"/>
      <scheme val="minor"/>
    </font>
    <font>
      <sz val="10"/>
      <color rgb="FF000000"/>
      <name val="Arial"/>
      <family val="2"/>
      <scheme val="major"/>
    </font>
    <font>
      <sz val="10"/>
      <name val="Arial"/>
      <family val="2"/>
    </font>
    <font>
      <sz val="10"/>
      <color rgb="FF000000"/>
      <name val="Arial"/>
      <family val="2"/>
    </font>
    <font>
      <sz val="12"/>
      <name val="Arial"/>
      <family val="2"/>
      <scheme val="minor"/>
    </font>
    <font>
      <sz val="12"/>
      <color rgb="FF000000"/>
      <name val="Arial"/>
      <family val="2"/>
    </font>
    <font>
      <sz val="12"/>
      <color rgb="FFFF0000"/>
      <name val="Arial"/>
      <family val="2"/>
    </font>
    <font>
      <sz val="10"/>
      <color rgb="FFFF0000"/>
      <name val="Arial"/>
      <family val="2"/>
    </font>
    <font>
      <b/>
      <u/>
      <sz val="16"/>
      <name val="Arial"/>
      <family val="2"/>
    </font>
    <font>
      <b/>
      <sz val="12"/>
      <name val="Arial"/>
      <family val="2"/>
      <scheme val="minor"/>
    </font>
    <font>
      <b/>
      <sz val="14"/>
      <color rgb="FF000000"/>
      <name val="Arial"/>
      <family val="2"/>
    </font>
    <font>
      <u/>
      <sz val="12"/>
      <name val="Arial"/>
      <family val="2"/>
    </font>
    <font>
      <sz val="12"/>
      <name val="Arial"/>
      <family val="2"/>
    </font>
    <font>
      <u/>
      <sz val="10"/>
      <color theme="10"/>
      <name val="Arial"/>
      <family val="2"/>
    </font>
    <font>
      <sz val="10"/>
      <color rgb="FF000000"/>
      <name val="Arial"/>
      <family val="2"/>
    </font>
    <font>
      <b/>
      <u/>
      <sz val="10"/>
      <color rgb="FF000000"/>
      <name val="Arial"/>
      <family val="2"/>
    </font>
    <font>
      <b/>
      <sz val="10"/>
      <color rgb="FF000000"/>
      <name val="Arial"/>
      <family val="2"/>
    </font>
    <font>
      <sz val="10"/>
      <color theme="1"/>
      <name val="Arial"/>
      <family val="2"/>
    </font>
    <font>
      <u/>
      <sz val="10"/>
      <color rgb="FF0000FF"/>
      <name val="Arial"/>
      <family val="2"/>
    </font>
    <font>
      <b/>
      <sz val="10"/>
      <color rgb="FFFF0000"/>
      <name val="Arial"/>
      <family val="2"/>
    </font>
  </fonts>
  <fills count="6">
    <fill>
      <patternFill patternType="none"/>
    </fill>
    <fill>
      <patternFill patternType="gray125"/>
    </fill>
    <fill>
      <patternFill patternType="solid">
        <fgColor rgb="FF92D050"/>
        <bgColor indexed="64"/>
      </patternFill>
    </fill>
    <fill>
      <patternFill patternType="solid">
        <fgColor theme="0"/>
        <bgColor indexed="64"/>
      </patternFill>
    </fill>
    <fill>
      <patternFill patternType="solid">
        <fgColor theme="0" tint="-4.9989318521683403E-2"/>
        <bgColor indexed="64"/>
      </patternFill>
    </fill>
    <fill>
      <patternFill patternType="solid">
        <fgColor rgb="FF92D050"/>
        <bgColor rgb="FF92D050"/>
      </patternFill>
    </fill>
  </fills>
  <borders count="9">
    <border>
      <left/>
      <right/>
      <top/>
      <bottom/>
      <diagonal/>
    </border>
    <border>
      <left/>
      <right/>
      <top/>
      <bottom style="thin">
        <color auto="1"/>
      </bottom>
      <diagonal/>
    </border>
    <border>
      <left/>
      <right/>
      <top style="thin">
        <color auto="1"/>
      </top>
      <bottom style="thin">
        <color auto="1"/>
      </bottom>
      <diagonal/>
    </border>
    <border>
      <left/>
      <right/>
      <top style="medium">
        <color auto="1"/>
      </top>
      <bottom/>
      <diagonal/>
    </border>
    <border>
      <left/>
      <right/>
      <top/>
      <bottom style="medium">
        <color auto="1"/>
      </bottom>
      <diagonal/>
    </border>
    <border>
      <left/>
      <right/>
      <top style="medium">
        <color auto="1"/>
      </top>
      <bottom style="thin">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s>
  <cellStyleXfs count="3">
    <xf numFmtId="0" fontId="0" fillId="0" borderId="0"/>
    <xf numFmtId="9" fontId="6" fillId="0" borderId="0" applyFont="0" applyFill="0" applyBorder="0" applyAlignment="0" applyProtection="0"/>
    <xf numFmtId="0" fontId="16" fillId="0" borderId="0" applyNumberFormat="0" applyFill="0" applyBorder="0" applyAlignment="0" applyProtection="0"/>
  </cellStyleXfs>
  <cellXfs count="107">
    <xf numFmtId="0" fontId="0" fillId="0" borderId="0" xfId="0" applyFont="1" applyAlignment="1"/>
    <xf numFmtId="0" fontId="0" fillId="0" borderId="0" xfId="0" applyFont="1" applyAlignment="1"/>
    <xf numFmtId="0" fontId="0" fillId="0" borderId="0" xfId="0" applyFont="1" applyAlignment="1"/>
    <xf numFmtId="0" fontId="1" fillId="0" borderId="0" xfId="0" applyFont="1" applyAlignment="1"/>
    <xf numFmtId="0" fontId="5" fillId="0" borderId="0" xfId="0" applyFont="1" applyAlignment="1"/>
    <xf numFmtId="0" fontId="2" fillId="0" borderId="0" xfId="0" applyFont="1" applyFill="1" applyAlignment="1"/>
    <xf numFmtId="0" fontId="4" fillId="0" borderId="0" xfId="0" applyFont="1" applyFill="1" applyAlignment="1"/>
    <xf numFmtId="0" fontId="1" fillId="2" borderId="0" xfId="0" applyFont="1" applyFill="1" applyAlignment="1">
      <alignment horizontal="center"/>
    </xf>
    <xf numFmtId="0" fontId="0" fillId="0" borderId="0" xfId="0" applyFont="1" applyFill="1" applyAlignment="1"/>
    <xf numFmtId="1" fontId="0" fillId="0" borderId="0" xfId="0" applyNumberFormat="1" applyFont="1" applyFill="1" applyAlignment="1">
      <alignment horizontal="center"/>
    </xf>
    <xf numFmtId="0" fontId="3" fillId="0" borderId="0" xfId="0" applyFont="1" applyFill="1"/>
    <xf numFmtId="0" fontId="0" fillId="0" borderId="0" xfId="0" applyFont="1" applyAlignment="1"/>
    <xf numFmtId="1" fontId="2" fillId="0" borderId="0" xfId="0" applyNumberFormat="1" applyFont="1" applyFill="1" applyAlignment="1">
      <alignment horizontal="center"/>
    </xf>
    <xf numFmtId="0" fontId="5" fillId="0" borderId="0" xfId="0" applyFont="1" applyFill="1" applyAlignment="1"/>
    <xf numFmtId="0" fontId="0" fillId="0" borderId="0" xfId="0" applyFill="1" applyAlignment="1"/>
    <xf numFmtId="0" fontId="0" fillId="0" borderId="0" xfId="0" applyAlignment="1"/>
    <xf numFmtId="0" fontId="0" fillId="3" borderId="2" xfId="0" applyFill="1" applyBorder="1" applyAlignment="1">
      <alignment horizontal="center"/>
    </xf>
    <xf numFmtId="0" fontId="0" fillId="3" borderId="5" xfId="0" applyFill="1" applyBorder="1" applyAlignment="1">
      <alignment horizontal="center"/>
    </xf>
    <xf numFmtId="0" fontId="7" fillId="0" borderId="0" xfId="0" applyFont="1" applyFill="1" applyBorder="1" applyAlignment="1">
      <alignment horizontal="center" vertical="center"/>
    </xf>
    <xf numFmtId="0" fontId="7" fillId="0" borderId="0" xfId="0" applyFont="1" applyFill="1" applyBorder="1" applyAlignment="1">
      <alignment horizontal="center" vertical="center" wrapText="1"/>
    </xf>
    <xf numFmtId="0" fontId="8" fillId="3" borderId="5" xfId="0" applyFont="1" applyFill="1" applyBorder="1"/>
    <xf numFmtId="0" fontId="8" fillId="3" borderId="2" xfId="0" applyFont="1" applyFill="1" applyBorder="1"/>
    <xf numFmtId="0" fontId="9" fillId="0" borderId="0" xfId="0" applyFont="1" applyAlignment="1"/>
    <xf numFmtId="0" fontId="2" fillId="0" borderId="0" xfId="0" applyFont="1" applyAlignment="1"/>
    <xf numFmtId="0" fontId="10" fillId="0" borderId="0" xfId="0" applyFont="1" applyAlignment="1"/>
    <xf numFmtId="0" fontId="11" fillId="0" borderId="0" xfId="0" applyFont="1" applyAlignment="1">
      <alignment horizontal="center"/>
    </xf>
    <xf numFmtId="1" fontId="7" fillId="3" borderId="3" xfId="0" applyNumberFormat="1" applyFont="1" applyFill="1" applyBorder="1" applyAlignment="1">
      <alignment horizontal="center" vertical="center"/>
    </xf>
    <xf numFmtId="1" fontId="7" fillId="3" borderId="3" xfId="0" applyNumberFormat="1" applyFont="1" applyFill="1" applyBorder="1" applyAlignment="1">
      <alignment horizontal="center" vertical="center"/>
    </xf>
    <xf numFmtId="1" fontId="8" fillId="4" borderId="5" xfId="0" applyNumberFormat="1" applyFont="1" applyFill="1" applyBorder="1" applyAlignment="1">
      <alignment horizontal="center"/>
    </xf>
    <xf numFmtId="1" fontId="8" fillId="4" borderId="1" xfId="0" applyNumberFormat="1" applyFont="1" applyFill="1" applyBorder="1" applyAlignment="1">
      <alignment horizontal="center"/>
    </xf>
    <xf numFmtId="1" fontId="0" fillId="3" borderId="5" xfId="0" applyNumberFormat="1" applyFill="1" applyBorder="1" applyAlignment="1">
      <alignment horizontal="center"/>
    </xf>
    <xf numFmtId="1" fontId="0" fillId="3" borderId="1" xfId="0" applyNumberFormat="1" applyFill="1" applyBorder="1" applyAlignment="1">
      <alignment horizontal="center"/>
    </xf>
    <xf numFmtId="10" fontId="7" fillId="3" borderId="4" xfId="1" applyNumberFormat="1" applyFont="1" applyFill="1" applyBorder="1" applyAlignment="1">
      <alignment horizontal="center" vertical="center"/>
    </xf>
    <xf numFmtId="10" fontId="8" fillId="4" borderId="5" xfId="0" applyNumberFormat="1" applyFont="1" applyFill="1" applyBorder="1" applyAlignment="1">
      <alignment horizontal="center"/>
    </xf>
    <xf numFmtId="10" fontId="8" fillId="4" borderId="1" xfId="0" applyNumberFormat="1" applyFont="1" applyFill="1" applyBorder="1" applyAlignment="1">
      <alignment horizontal="center"/>
    </xf>
    <xf numFmtId="0" fontId="13" fillId="0" borderId="0" xfId="0" applyFont="1" applyBorder="1" applyAlignment="1"/>
    <xf numFmtId="0" fontId="7" fillId="0" borderId="4" xfId="0" applyFont="1" applyFill="1" applyBorder="1" applyAlignment="1">
      <alignment horizontal="center" vertical="center" wrapText="1"/>
    </xf>
    <xf numFmtId="0" fontId="14" fillId="0" borderId="0" xfId="0" applyFont="1" applyAlignment="1"/>
    <xf numFmtId="0" fontId="15" fillId="0" borderId="0" xfId="0" applyFont="1" applyAlignment="1"/>
    <xf numFmtId="0" fontId="12" fillId="0" borderId="0" xfId="0" applyFont="1" applyFill="1" applyBorder="1" applyAlignment="1">
      <alignment horizontal="center" vertical="center"/>
    </xf>
    <xf numFmtId="0" fontId="8" fillId="3" borderId="5" xfId="0" applyFont="1" applyFill="1" applyBorder="1" applyAlignment="1">
      <alignment horizontal="center"/>
    </xf>
    <xf numFmtId="0" fontId="8" fillId="3" borderId="2" xfId="0" applyFont="1" applyFill="1" applyBorder="1" applyAlignment="1">
      <alignment horizontal="center"/>
    </xf>
    <xf numFmtId="0" fontId="0" fillId="3" borderId="3" xfId="0" applyFill="1" applyBorder="1" applyAlignment="1">
      <alignment horizontal="center"/>
    </xf>
    <xf numFmtId="0" fontId="8" fillId="0" borderId="2" xfId="0" applyFont="1" applyFill="1" applyBorder="1"/>
    <xf numFmtId="0" fontId="8" fillId="0" borderId="5" xfId="0" applyFont="1" applyFill="1" applyBorder="1"/>
    <xf numFmtId="0" fontId="5" fillId="3" borderId="5" xfId="0" applyFont="1" applyFill="1" applyBorder="1" applyAlignment="1">
      <alignment horizontal="center"/>
    </xf>
    <xf numFmtId="0" fontId="5" fillId="3" borderId="2" xfId="0" applyFont="1" applyFill="1" applyBorder="1" applyAlignment="1">
      <alignment horizontal="center"/>
    </xf>
    <xf numFmtId="0" fontId="16" fillId="0" borderId="0" xfId="2" applyFill="1"/>
    <xf numFmtId="0" fontId="17" fillId="0" borderId="0" xfId="0" applyFont="1" applyAlignment="1"/>
    <xf numFmtId="0" fontId="18" fillId="5" borderId="0" xfId="0" applyFont="1" applyFill="1" applyAlignment="1">
      <alignment horizontal="center"/>
    </xf>
    <xf numFmtId="1" fontId="5" fillId="0" borderId="0" xfId="0" applyNumberFormat="1" applyFont="1" applyFill="1" applyAlignment="1">
      <alignment horizontal="center"/>
    </xf>
    <xf numFmtId="0" fontId="16" fillId="0" borderId="0" xfId="2" applyAlignment="1"/>
    <xf numFmtId="1" fontId="5" fillId="3" borderId="1" xfId="0" applyNumberFormat="1" applyFont="1" applyFill="1" applyBorder="1" applyAlignment="1">
      <alignment horizontal="center"/>
    </xf>
    <xf numFmtId="0" fontId="13" fillId="3" borderId="0" xfId="0" applyFont="1" applyFill="1" applyBorder="1" applyAlignment="1"/>
    <xf numFmtId="0" fontId="19" fillId="0" borderId="0" xfId="0" applyFont="1" applyAlignment="1"/>
    <xf numFmtId="0" fontId="1" fillId="0" borderId="0" xfId="0" applyFont="1" applyAlignment="1">
      <alignment horizontal="center"/>
    </xf>
    <xf numFmtId="0" fontId="1" fillId="0" borderId="0" xfId="0" applyFont="1" applyFill="1" applyAlignment="1"/>
    <xf numFmtId="0" fontId="20" fillId="0" borderId="0" xfId="0" applyFont="1" applyAlignment="1"/>
    <xf numFmtId="0" fontId="20" fillId="0" borderId="0" xfId="0" applyFont="1" applyAlignment="1">
      <alignment vertical="top"/>
    </xf>
    <xf numFmtId="0" fontId="21" fillId="0" borderId="0" xfId="0" applyFont="1" applyAlignment="1"/>
    <xf numFmtId="0" fontId="8" fillId="3" borderId="1" xfId="0" applyFont="1" applyFill="1" applyBorder="1"/>
    <xf numFmtId="0" fontId="15" fillId="3" borderId="5" xfId="0" applyFont="1" applyFill="1" applyBorder="1"/>
    <xf numFmtId="0" fontId="20" fillId="0" borderId="0" xfId="0" applyFont="1" applyFill="1" applyAlignment="1"/>
    <xf numFmtId="0" fontId="22" fillId="0" borderId="0" xfId="0" applyFont="1" applyFill="1" applyAlignment="1"/>
    <xf numFmtId="1" fontId="12" fillId="4" borderId="3" xfId="0" applyNumberFormat="1" applyFont="1" applyFill="1" applyBorder="1" applyAlignment="1">
      <alignment horizontal="center" vertical="center"/>
    </xf>
    <xf numFmtId="1" fontId="12" fillId="4" borderId="4" xfId="0" applyNumberFormat="1" applyFont="1" applyFill="1" applyBorder="1" applyAlignment="1">
      <alignment horizontal="center" vertical="center"/>
    </xf>
    <xf numFmtId="1" fontId="7" fillId="4" borderId="3" xfId="0" applyNumberFormat="1" applyFont="1" applyFill="1" applyBorder="1" applyAlignment="1">
      <alignment horizontal="center" vertical="center"/>
    </xf>
    <xf numFmtId="1" fontId="7" fillId="4" borderId="4" xfId="0" applyNumberFormat="1" applyFont="1" applyFill="1" applyBorder="1" applyAlignment="1">
      <alignment horizontal="center" vertical="center"/>
    </xf>
    <xf numFmtId="0" fontId="7" fillId="3" borderId="3" xfId="0" applyFont="1" applyFill="1" applyBorder="1" applyAlignment="1">
      <alignment horizontal="center" vertical="center"/>
    </xf>
    <xf numFmtId="0" fontId="7" fillId="3" borderId="4" xfId="0" applyFont="1" applyFill="1" applyBorder="1" applyAlignment="1">
      <alignment horizontal="center" vertical="center"/>
    </xf>
    <xf numFmtId="0" fontId="1" fillId="5" borderId="0" xfId="0" applyFont="1" applyFill="1" applyAlignment="1">
      <alignment horizontal="center"/>
    </xf>
    <xf numFmtId="0" fontId="9" fillId="3" borderId="2" xfId="0" applyFont="1" applyFill="1" applyBorder="1"/>
    <xf numFmtId="0" fontId="15" fillId="3" borderId="2" xfId="0" applyFont="1" applyFill="1" applyBorder="1"/>
    <xf numFmtId="1" fontId="15" fillId="4" borderId="1" xfId="0" applyNumberFormat="1" applyFont="1" applyFill="1" applyBorder="1" applyAlignment="1">
      <alignment horizontal="center"/>
    </xf>
    <xf numFmtId="1" fontId="15" fillId="4" borderId="5" xfId="0" applyNumberFormat="1" applyFont="1" applyFill="1" applyBorder="1" applyAlignment="1">
      <alignment horizontal="center"/>
    </xf>
    <xf numFmtId="1" fontId="12" fillId="4" borderId="3" xfId="0" applyNumberFormat="1" applyFont="1" applyFill="1" applyBorder="1" applyAlignment="1">
      <alignment horizontal="center" vertical="center"/>
    </xf>
    <xf numFmtId="1" fontId="12" fillId="4" borderId="4" xfId="0" applyNumberFormat="1" applyFont="1" applyFill="1" applyBorder="1" applyAlignment="1">
      <alignment horizontal="center" vertical="center"/>
    </xf>
    <xf numFmtId="1" fontId="7" fillId="4" borderId="3" xfId="0" applyNumberFormat="1" applyFont="1" applyFill="1" applyBorder="1" applyAlignment="1">
      <alignment horizontal="center" vertical="center"/>
    </xf>
    <xf numFmtId="1" fontId="7" fillId="4" borderId="4" xfId="0" applyNumberFormat="1" applyFont="1" applyFill="1" applyBorder="1" applyAlignment="1">
      <alignment horizontal="center" vertical="center"/>
    </xf>
    <xf numFmtId="0" fontId="7" fillId="3" borderId="3" xfId="0" applyFont="1" applyFill="1" applyBorder="1" applyAlignment="1">
      <alignment horizontal="center" vertical="center"/>
    </xf>
    <xf numFmtId="0" fontId="7" fillId="3" borderId="4" xfId="0" applyFont="1" applyFill="1" applyBorder="1" applyAlignment="1">
      <alignment horizontal="center" vertical="center"/>
    </xf>
    <xf numFmtId="0" fontId="16" fillId="0" borderId="0" xfId="2" applyFill="1" applyAlignment="1"/>
    <xf numFmtId="0" fontId="8" fillId="3" borderId="3" xfId="0" applyFont="1" applyFill="1" applyBorder="1"/>
    <xf numFmtId="1" fontId="8" fillId="4" borderId="3" xfId="0" applyNumberFormat="1" applyFont="1" applyFill="1" applyBorder="1" applyAlignment="1">
      <alignment horizontal="center"/>
    </xf>
    <xf numFmtId="10" fontId="8" fillId="4" borderId="3" xfId="0" applyNumberFormat="1" applyFont="1" applyFill="1" applyBorder="1" applyAlignment="1">
      <alignment horizontal="center"/>
    </xf>
    <xf numFmtId="1" fontId="8" fillId="4" borderId="2" xfId="0" applyNumberFormat="1" applyFont="1" applyFill="1" applyBorder="1" applyAlignment="1">
      <alignment horizontal="center"/>
    </xf>
    <xf numFmtId="10" fontId="8" fillId="4" borderId="2" xfId="0" applyNumberFormat="1" applyFont="1" applyFill="1" applyBorder="1" applyAlignment="1">
      <alignment horizontal="center"/>
    </xf>
    <xf numFmtId="1" fontId="5" fillId="0" borderId="0" xfId="0" applyNumberFormat="1" applyFont="1" applyFill="1" applyAlignment="1">
      <alignment horizontal="left"/>
    </xf>
    <xf numFmtId="1" fontId="0" fillId="0" borderId="0" xfId="0" applyNumberFormat="1" applyFill="1" applyAlignment="1">
      <alignment horizontal="center"/>
    </xf>
    <xf numFmtId="0" fontId="13" fillId="0" borderId="7" xfId="0" applyFont="1" applyBorder="1" applyAlignment="1">
      <alignment horizontal="center"/>
    </xf>
    <xf numFmtId="0" fontId="13" fillId="0" borderId="6" xfId="0" applyFont="1" applyBorder="1" applyAlignment="1">
      <alignment horizontal="center"/>
    </xf>
    <xf numFmtId="0" fontId="13" fillId="0" borderId="8" xfId="0" applyFont="1" applyBorder="1" applyAlignment="1">
      <alignment horizontal="center"/>
    </xf>
    <xf numFmtId="0" fontId="7" fillId="3" borderId="3" xfId="0" applyFont="1" applyFill="1" applyBorder="1" applyAlignment="1">
      <alignment vertical="center"/>
    </xf>
    <xf numFmtId="0" fontId="7" fillId="3" borderId="4" xfId="0" applyFont="1" applyFill="1" applyBorder="1" applyAlignment="1">
      <alignment vertical="center"/>
    </xf>
    <xf numFmtId="1" fontId="12" fillId="4" borderId="3" xfId="0" applyNumberFormat="1" applyFont="1" applyFill="1" applyBorder="1" applyAlignment="1">
      <alignment horizontal="center" vertical="center"/>
    </xf>
    <xf numFmtId="0" fontId="12" fillId="4" borderId="4" xfId="0" applyFont="1" applyFill="1" applyBorder="1" applyAlignment="1">
      <alignment horizontal="center" vertical="center"/>
    </xf>
    <xf numFmtId="1" fontId="12" fillId="4" borderId="4" xfId="0" applyNumberFormat="1" applyFont="1" applyFill="1" applyBorder="1" applyAlignment="1">
      <alignment horizontal="center" vertical="center"/>
    </xf>
    <xf numFmtId="1" fontId="7" fillId="4" borderId="3" xfId="0" applyNumberFormat="1" applyFont="1" applyFill="1" applyBorder="1" applyAlignment="1">
      <alignment horizontal="center" vertical="center"/>
    </xf>
    <xf numFmtId="1" fontId="7" fillId="4" borderId="4" xfId="0" applyNumberFormat="1" applyFont="1" applyFill="1" applyBorder="1" applyAlignment="1">
      <alignment horizontal="center" vertical="center"/>
    </xf>
    <xf numFmtId="0" fontId="13" fillId="0" borderId="7" xfId="0" applyFont="1" applyFill="1" applyBorder="1" applyAlignment="1">
      <alignment horizontal="center"/>
    </xf>
    <xf numFmtId="0" fontId="13" fillId="0" borderId="6" xfId="0" applyFont="1" applyFill="1" applyBorder="1" applyAlignment="1">
      <alignment horizontal="center"/>
    </xf>
    <xf numFmtId="0" fontId="13" fillId="0" borderId="8" xfId="0" applyFont="1" applyFill="1" applyBorder="1" applyAlignment="1">
      <alignment horizontal="center"/>
    </xf>
    <xf numFmtId="0" fontId="13" fillId="3" borderId="7" xfId="0" applyFont="1" applyFill="1" applyBorder="1" applyAlignment="1">
      <alignment horizontal="center"/>
    </xf>
    <xf numFmtId="0" fontId="13" fillId="3" borderId="6" xfId="0" applyFont="1" applyFill="1" applyBorder="1" applyAlignment="1">
      <alignment horizontal="center"/>
    </xf>
    <xf numFmtId="0" fontId="13" fillId="3" borderId="8" xfId="0" applyFont="1" applyFill="1" applyBorder="1" applyAlignment="1">
      <alignment horizontal="center"/>
    </xf>
    <xf numFmtId="0" fontId="7" fillId="3" borderId="3" xfId="0" applyFont="1" applyFill="1" applyBorder="1" applyAlignment="1">
      <alignment horizontal="center" vertical="center"/>
    </xf>
    <xf numFmtId="0" fontId="7" fillId="3" borderId="4" xfId="0" applyFont="1" applyFill="1" applyBorder="1" applyAlignment="1">
      <alignment horizontal="center" vertical="center"/>
    </xf>
  </cellXfs>
  <cellStyles count="3">
    <cellStyle name="Hipervínculo" xfId="2" builtinId="8"/>
    <cellStyle name="Normal" xfId="0" builtinId="0"/>
    <cellStyle name="Porcentaje" xfId="1"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9" Type="http://schemas.openxmlformats.org/officeDocument/2006/relationships/styles" Target="styles.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hPercent val="100"/>
      <c:rotY val="0"/>
      <c:depthPercent val="100"/>
      <c:rAngAx val="0"/>
    </c:view3D>
    <c:floor>
      <c:thickness val="0"/>
    </c:floor>
    <c:sideWall>
      <c:thickness val="0"/>
    </c:sideWall>
    <c:backWall>
      <c:thickness val="0"/>
    </c:backWall>
    <c:plotArea>
      <c:layout>
        <c:manualLayout>
          <c:layoutTarget val="inner"/>
          <c:xMode val="edge"/>
          <c:yMode val="edge"/>
          <c:x val="0.1507754030746157"/>
          <c:y val="9.9884945888614341E-3"/>
          <c:w val="0.58410892388451441"/>
          <c:h val="0.83704346888145831"/>
        </c:manualLayout>
      </c:layout>
      <c:pie3DChart>
        <c:varyColors val="1"/>
        <c:ser>
          <c:idx val="0"/>
          <c:order val="0"/>
          <c:tx>
            <c:v>FRANCE 2015</c:v>
          </c:tx>
          <c:dLbls>
            <c:dLbl>
              <c:idx val="0"/>
              <c:delete val="1"/>
              <c:extLst xmlns:c16r2="http://schemas.microsoft.com/office/drawing/2015/06/chart">
                <c:ext xmlns:c16="http://schemas.microsoft.com/office/drawing/2014/chart" uri="{C3380CC4-5D6E-409C-BE32-E72D297353CC}">
                  <c16:uniqueId val="{00000000-5AC5-324C-867D-9B3C9032B88F}"/>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5AC5-324C-867D-9B3C9032B88F}"/>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5AC5-324C-867D-9B3C9032B88F}"/>
                </c:ext>
                <c:ext xmlns:c15="http://schemas.microsoft.com/office/drawing/2012/chart" uri="{CE6537A1-D6FC-4f65-9D91-7224C49458BB}"/>
              </c:extLst>
            </c:dLbl>
            <c:dLbl>
              <c:idx val="3"/>
              <c:layout>
                <c:manualLayout>
                  <c:x val="-2.4568991376077987E-2"/>
                  <c:y val="-0.17107467730917167"/>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3-5AC5-324C-867D-9B3C9032B88F}"/>
                </c:ext>
                <c:ext xmlns:c15="http://schemas.microsoft.com/office/drawing/2012/chart" uri="{CE6537A1-D6FC-4f65-9D91-7224C49458BB}">
                  <c15:layout/>
                </c:ext>
              </c:extLst>
            </c:dLbl>
            <c:dLbl>
              <c:idx val="4"/>
              <c:layout>
                <c:manualLayout>
                  <c:x val="-4.0357367519142803E-2"/>
                  <c:y val="3.9978000097467922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4-5AC5-324C-867D-9B3C9032B88F}"/>
                </c:ext>
                <c:ext xmlns:c15="http://schemas.microsoft.com/office/drawing/2012/chart" uri="{CE6537A1-D6FC-4f65-9D91-7224C49458BB}">
                  <c15:layout/>
                </c:ext>
              </c:extLst>
            </c:dLbl>
            <c:dLbl>
              <c:idx val="5"/>
              <c:delete val="1"/>
              <c:extLst xmlns:c16r2="http://schemas.microsoft.com/office/drawing/2015/06/chart">
                <c:ext xmlns:c16="http://schemas.microsoft.com/office/drawing/2014/chart" uri="{C3380CC4-5D6E-409C-BE32-E72D297353CC}">
                  <c16:uniqueId val="{00000005-5AC5-324C-867D-9B3C9032B88F}"/>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5AC5-324C-867D-9B3C9032B88F}"/>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5AC5-324C-867D-9B3C9032B88F}"/>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5AC5-324C-867D-9B3C9032B88F}"/>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5AC5-324C-867D-9B3C9032B88F}"/>
                </c:ext>
                <c:ext xmlns:c15="http://schemas.microsoft.com/office/drawing/2012/chart" uri="{CE6537A1-D6FC-4f65-9D91-7224C49458BB}"/>
              </c:extLst>
            </c:dLbl>
            <c:dLbl>
              <c:idx val="10"/>
              <c:layout>
                <c:manualLayout>
                  <c:x val="5.5026809148856402E-2"/>
                  <c:y val="-0.18344569086398577"/>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A-5AC5-324C-867D-9B3C9032B88F}"/>
                </c:ext>
                <c:ext xmlns:c15="http://schemas.microsoft.com/office/drawing/2012/chart" uri="{CE6537A1-D6FC-4f65-9D91-7224C49458BB}">
                  <c15:layout/>
                </c:ext>
              </c:extLst>
            </c:dLbl>
            <c:dLbl>
              <c:idx val="11"/>
              <c:delete val="1"/>
              <c:extLst xmlns:c16r2="http://schemas.microsoft.com/office/drawing/2015/06/chart">
                <c:ext xmlns:c16="http://schemas.microsoft.com/office/drawing/2014/chart" uri="{C3380CC4-5D6E-409C-BE32-E72D297353CC}">
                  <c16:uniqueId val="{0000000B-5AC5-324C-867D-9B3C9032B88F}"/>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C-5AC5-324C-867D-9B3C9032B88F}"/>
                </c:ext>
                <c:ext xmlns:c15="http://schemas.microsoft.com/office/drawing/2012/chart" uri="{CE6537A1-D6FC-4f65-9D91-7224C49458BB}"/>
              </c:extLst>
            </c:dLbl>
            <c:spPr>
              <a:noFill/>
              <a:ln>
                <a:noFill/>
              </a:ln>
              <a:effectLst/>
            </c:spPr>
            <c:showLegendKey val="1"/>
            <c:showVal val="1"/>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'POLICE-SUMMARY'!$D$30:$N$30</c:f>
              <c:strCache>
                <c:ptCount val="11"/>
                <c:pt idx="0">
                  <c:v>Anti-Christian</c:v>
                </c:pt>
                <c:pt idx="1">
                  <c:v>Anti-Romanyism</c:v>
                </c:pt>
                <c:pt idx="2">
                  <c:v>Anti-Semitism</c:v>
                </c:pt>
                <c:pt idx="3">
                  <c:v>Attack against members of other religions</c:v>
                </c:pt>
                <c:pt idx="4">
                  <c:v>Homophobia</c:v>
                </c:pt>
                <c:pt idx="5">
                  <c:v>Islamophobia</c:v>
                </c:pt>
                <c:pt idx="6">
                  <c:v>Not specified</c:v>
                </c:pt>
                <c:pt idx="7">
                  <c:v>People with disabilities</c:v>
                </c:pt>
                <c:pt idx="8">
                  <c:v>Racism and xenophobia</c:v>
                </c:pt>
                <c:pt idx="9">
                  <c:v>Sex</c:v>
                </c:pt>
                <c:pt idx="10">
                  <c:v>Sexual orientation or gender identity</c:v>
                </c:pt>
              </c:strCache>
            </c:strRef>
          </c:cat>
          <c:val>
            <c:numRef>
              <c:f>'POLICE-SUMMARY'!$D$31:$N$31</c:f>
              <c:numCache>
                <c:formatCode>General</c:formatCode>
                <c:ptCount val="11"/>
                <c:pt idx="0">
                  <c:v>0</c:v>
                </c:pt>
                <c:pt idx="1">
                  <c:v>0</c:v>
                </c:pt>
                <c:pt idx="2">
                  <c:v>715</c:v>
                </c:pt>
                <c:pt idx="3">
                  <c:v>0</c:v>
                </c:pt>
                <c:pt idx="4">
                  <c:v>0</c:v>
                </c:pt>
                <c:pt idx="5">
                  <c:v>336</c:v>
                </c:pt>
                <c:pt idx="6">
                  <c:v>0</c:v>
                </c:pt>
                <c:pt idx="7">
                  <c:v>0</c:v>
                </c:pt>
                <c:pt idx="8">
                  <c:v>739</c:v>
                </c:pt>
                <c:pt idx="9">
                  <c:v>0</c:v>
                </c:pt>
                <c:pt idx="10">
                  <c:v>0</c:v>
                </c:pt>
              </c:numCache>
            </c:numRef>
          </c:val>
          <c:extLst xmlns:c16r2="http://schemas.microsoft.com/office/drawing/2015/06/chart">
            <c:ext xmlns:c16="http://schemas.microsoft.com/office/drawing/2014/chart" uri="{C3380CC4-5D6E-409C-BE32-E72D297353CC}">
              <c16:uniqueId val="{0000000D-5AC5-324C-867D-9B3C9032B88F}"/>
            </c:ext>
          </c:extLst>
        </c:ser>
        <c:dLbls>
          <c:showLegendKey val="0"/>
          <c:showVal val="0"/>
          <c:showCatName val="0"/>
          <c:showSerName val="0"/>
          <c:showPercent val="0"/>
          <c:showBubbleSize val="0"/>
          <c:showLeaderLines val="1"/>
        </c:dLbls>
      </c:pie3DChart>
    </c:plotArea>
    <c:legend>
      <c:legendPos val="r"/>
      <c:layout>
        <c:manualLayout>
          <c:xMode val="edge"/>
          <c:yMode val="edge"/>
          <c:x val="2.0898641588296802E-3"/>
          <c:y val="0.75383112213713332"/>
          <c:w val="0.98161042369703766"/>
          <c:h val="0.22749757307733887"/>
        </c:manualLayout>
      </c:layout>
      <c:overlay val="0"/>
    </c:legend>
    <c:plotVisOnly val="1"/>
    <c:dispBlanksAs val="zero"/>
    <c:showDLblsOverMax val="0"/>
  </c:chart>
  <c:printSettings>
    <c:headerFooter/>
    <c:pageMargins b="0.75000000000000444" l="0.70000000000000062" r="0.70000000000000062" t="0.75000000000000444"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hPercent val="100"/>
      <c:rotY val="0"/>
      <c:depthPercent val="100"/>
      <c:rAngAx val="0"/>
    </c:view3D>
    <c:floor>
      <c:thickness val="0"/>
    </c:floor>
    <c:sideWall>
      <c:thickness val="0"/>
    </c:sideWall>
    <c:backWall>
      <c:thickness val="0"/>
    </c:backWall>
    <c:plotArea>
      <c:layout>
        <c:manualLayout>
          <c:layoutTarget val="inner"/>
          <c:xMode val="edge"/>
          <c:yMode val="edge"/>
          <c:x val="0.1507754030746157"/>
          <c:y val="9.9884945888614567E-3"/>
          <c:w val="0.58410892388451441"/>
          <c:h val="0.83704346888145831"/>
        </c:manualLayout>
      </c:layout>
      <c:pie3DChart>
        <c:varyColors val="1"/>
        <c:ser>
          <c:idx val="3"/>
          <c:order val="0"/>
          <c:tx>
            <c:v>HUNGARY 2016</c:v>
          </c:tx>
          <c:cat>
            <c:strRef>
              <c:f>'POLICE-SUMMARY'!$D$48:$N$48</c:f>
              <c:strCache>
                <c:ptCount val="11"/>
                <c:pt idx="0">
                  <c:v>Anti-Christian</c:v>
                </c:pt>
                <c:pt idx="1">
                  <c:v>Anti-Romanyism</c:v>
                </c:pt>
                <c:pt idx="2">
                  <c:v>Anti-Semitism</c:v>
                </c:pt>
                <c:pt idx="3">
                  <c:v>Attack against members of other religions</c:v>
                </c:pt>
                <c:pt idx="4">
                  <c:v>Homophobia</c:v>
                </c:pt>
                <c:pt idx="5">
                  <c:v>Islamophobia</c:v>
                </c:pt>
                <c:pt idx="6">
                  <c:v>Not specified</c:v>
                </c:pt>
                <c:pt idx="7">
                  <c:v>People with disabilities</c:v>
                </c:pt>
                <c:pt idx="8">
                  <c:v>Racism and xenophobia</c:v>
                </c:pt>
                <c:pt idx="9">
                  <c:v>Sex</c:v>
                </c:pt>
                <c:pt idx="10">
                  <c:v>Sexual orientation or gender identity</c:v>
                </c:pt>
              </c:strCache>
            </c:strRef>
          </c:cat>
          <c:val>
            <c:numRef>
              <c:f>'POLICE-SUMMARY'!$D$50:$N$50</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0-0D6C-B048-A511-5C05FA01FDFF}"/>
            </c:ext>
          </c:extLst>
        </c:ser>
        <c:dLbls>
          <c:showLegendKey val="0"/>
          <c:showVal val="0"/>
          <c:showCatName val="0"/>
          <c:showSerName val="0"/>
          <c:showPercent val="0"/>
          <c:showBubbleSize val="0"/>
          <c:showLeaderLines val="0"/>
        </c:dLbls>
      </c:pie3DChart>
    </c:plotArea>
    <c:legend>
      <c:legendPos val="r"/>
      <c:layout>
        <c:manualLayout>
          <c:xMode val="edge"/>
          <c:yMode val="edge"/>
          <c:x val="1.8756467941507329E-2"/>
          <c:y val="0.72439552822104469"/>
          <c:w val="0.96113685789276337"/>
          <c:h val="0.25975455992514707"/>
        </c:manualLayout>
      </c:layout>
      <c:overlay val="0"/>
    </c:legend>
    <c:plotVisOnly val="1"/>
    <c:dispBlanksAs val="zero"/>
    <c:showDLblsOverMax val="0"/>
  </c:chart>
  <c:printSettings>
    <c:headerFooter/>
    <c:pageMargins b="0.75000000000000511" l="0.70000000000000062" r="0.70000000000000062" t="0.750000000000005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hPercent val="100"/>
      <c:rotY val="0"/>
      <c:depthPercent val="100"/>
      <c:rAngAx val="0"/>
    </c:view3D>
    <c:floor>
      <c:thickness val="0"/>
    </c:floor>
    <c:sideWall>
      <c:thickness val="0"/>
    </c:sideWall>
    <c:backWall>
      <c:thickness val="0"/>
    </c:backWall>
    <c:plotArea>
      <c:layout>
        <c:manualLayout>
          <c:layoutTarget val="inner"/>
          <c:xMode val="edge"/>
          <c:yMode val="edge"/>
          <c:x val="0.1507754030746157"/>
          <c:y val="9.9884945888614567E-3"/>
          <c:w val="0.58410892388451441"/>
          <c:h val="0.83704346888145831"/>
        </c:manualLayout>
      </c:layout>
      <c:pie3DChart>
        <c:varyColors val="1"/>
        <c:ser>
          <c:idx val="2"/>
          <c:order val="0"/>
          <c:tx>
            <c:v>HUNGARY 2017</c:v>
          </c:tx>
          <c:dLbls>
            <c:dLbl>
              <c:idx val="0"/>
              <c:delete val="1"/>
              <c:extLst xmlns:c16r2="http://schemas.microsoft.com/office/drawing/2015/06/chart">
                <c:ext xmlns:c16="http://schemas.microsoft.com/office/drawing/2014/chart" uri="{C3380CC4-5D6E-409C-BE32-E72D297353CC}">
                  <c16:uniqueId val="{00000000-1BD9-434D-A424-2386094D98C3}"/>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1BD9-434D-A424-2386094D98C3}"/>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1BD9-434D-A424-2386094D98C3}"/>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1BD9-434D-A424-2386094D98C3}"/>
                </c:ext>
                <c:ext xmlns:c15="http://schemas.microsoft.com/office/drawing/2012/chart" uri="{CE6537A1-D6FC-4f65-9D91-7224C49458BB}"/>
              </c:extLst>
            </c:dLbl>
            <c:dLbl>
              <c:idx val="4"/>
              <c:layout>
                <c:manualLayout>
                  <c:x val="1.4902043494563181E-2"/>
                  <c:y val="-0.1015900902571362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4-1BD9-434D-A424-2386094D98C3}"/>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1BD9-434D-A424-2386094D98C3}"/>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1BD9-434D-A424-2386094D98C3}"/>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1BD9-434D-A424-2386094D98C3}"/>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1BD9-434D-A424-2386094D98C3}"/>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1BD9-434D-A424-2386094D98C3}"/>
                </c:ext>
                <c:ext xmlns:c15="http://schemas.microsoft.com/office/drawing/2012/chart" uri="{CE6537A1-D6FC-4f65-9D91-7224C49458BB}"/>
              </c:extLst>
            </c:dLbl>
            <c:dLbl>
              <c:idx val="10"/>
              <c:layout>
                <c:manualLayout>
                  <c:x val="-4.0138732658417833E-4"/>
                  <c:y val="6.8488556684562066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A-1BD9-434D-A424-2386094D98C3}"/>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B-1BD9-434D-A424-2386094D98C3}"/>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C-1BD9-434D-A424-2386094D98C3}"/>
                </c:ext>
                <c:ext xmlns:c15="http://schemas.microsoft.com/office/drawing/2012/chart" uri="{CE6537A1-D6FC-4f65-9D91-7224C49458BB}"/>
              </c:extLst>
            </c:dLbl>
            <c:spPr>
              <a:noFill/>
              <a:ln>
                <a:noFill/>
              </a:ln>
              <a:effectLst/>
            </c:spPr>
            <c:showLegendKey val="1"/>
            <c:showVal val="1"/>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'POLICE-SUMMARY'!$D$48:$N$48</c:f>
              <c:strCache>
                <c:ptCount val="11"/>
                <c:pt idx="0">
                  <c:v>Anti-Christian</c:v>
                </c:pt>
                <c:pt idx="1">
                  <c:v>Anti-Romanyism</c:v>
                </c:pt>
                <c:pt idx="2">
                  <c:v>Anti-Semitism</c:v>
                </c:pt>
                <c:pt idx="3">
                  <c:v>Attack against members of other religions</c:v>
                </c:pt>
                <c:pt idx="4">
                  <c:v>Homophobia</c:v>
                </c:pt>
                <c:pt idx="5">
                  <c:v>Islamophobia</c:v>
                </c:pt>
                <c:pt idx="6">
                  <c:v>Not specified</c:v>
                </c:pt>
                <c:pt idx="7">
                  <c:v>People with disabilities</c:v>
                </c:pt>
                <c:pt idx="8">
                  <c:v>Racism and xenophobia</c:v>
                </c:pt>
                <c:pt idx="9">
                  <c:v>Sex</c:v>
                </c:pt>
                <c:pt idx="10">
                  <c:v>Sexual orientation or gender identity</c:v>
                </c:pt>
              </c:strCache>
            </c:strRef>
          </c:cat>
          <c:val>
            <c:numRef>
              <c:f>'POLICE-SUMMARY'!$D$51:$N$51</c:f>
              <c:numCache>
                <c:formatCode>General</c:formatCode>
                <c:ptCount val="11"/>
                <c:pt idx="0">
                  <c:v>0</c:v>
                </c:pt>
                <c:pt idx="1">
                  <c:v>0</c:v>
                </c:pt>
                <c:pt idx="2">
                  <c:v>0</c:v>
                </c:pt>
                <c:pt idx="3">
                  <c:v>18</c:v>
                </c:pt>
                <c:pt idx="4">
                  <c:v>0</c:v>
                </c:pt>
                <c:pt idx="5">
                  <c:v>0</c:v>
                </c:pt>
                <c:pt idx="6">
                  <c:v>0</c:v>
                </c:pt>
                <c:pt idx="7">
                  <c:v>0</c:v>
                </c:pt>
                <c:pt idx="8">
                  <c:v>52</c:v>
                </c:pt>
                <c:pt idx="9">
                  <c:v>0</c:v>
                </c:pt>
                <c:pt idx="10">
                  <c:v>0</c:v>
                </c:pt>
              </c:numCache>
            </c:numRef>
          </c:val>
          <c:extLst xmlns:c16r2="http://schemas.microsoft.com/office/drawing/2015/06/chart">
            <c:ext xmlns:c16="http://schemas.microsoft.com/office/drawing/2014/chart" uri="{C3380CC4-5D6E-409C-BE32-E72D297353CC}">
              <c16:uniqueId val="{0000000D-1BD9-434D-A424-2386094D98C3}"/>
            </c:ext>
          </c:extLst>
        </c:ser>
        <c:dLbls>
          <c:showLegendKey val="0"/>
          <c:showVal val="0"/>
          <c:showCatName val="0"/>
          <c:showSerName val="0"/>
          <c:showPercent val="0"/>
          <c:showBubbleSize val="0"/>
          <c:showLeaderLines val="1"/>
        </c:dLbls>
      </c:pie3DChart>
    </c:plotArea>
    <c:legend>
      <c:legendPos val="r"/>
      <c:layout>
        <c:manualLayout>
          <c:xMode val="edge"/>
          <c:yMode val="edge"/>
          <c:x val="1.8756467941507329E-2"/>
          <c:y val="0.72439552822104469"/>
          <c:w val="0.96113685789276337"/>
          <c:h val="0.25975455992514707"/>
        </c:manualLayout>
      </c:layout>
      <c:overlay val="0"/>
    </c:legend>
    <c:plotVisOnly val="1"/>
    <c:dispBlanksAs val="zero"/>
    <c:showDLblsOverMax val="0"/>
  </c:chart>
  <c:printSettings>
    <c:headerFooter/>
    <c:pageMargins b="0.75000000000000511" l="0.70000000000000062" r="0.70000000000000062" t="0.7500000000000051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hPercent val="100"/>
      <c:rotY val="0"/>
      <c:depthPercent val="100"/>
      <c:rAngAx val="0"/>
    </c:view3D>
    <c:floor>
      <c:thickness val="0"/>
    </c:floor>
    <c:sideWall>
      <c:thickness val="0"/>
    </c:sideWall>
    <c:backWall>
      <c:thickness val="0"/>
    </c:backWall>
    <c:plotArea>
      <c:layout>
        <c:manualLayout>
          <c:layoutTarget val="inner"/>
          <c:xMode val="edge"/>
          <c:yMode val="edge"/>
          <c:x val="0.1507754030746157"/>
          <c:y val="9.9884945888614567E-3"/>
          <c:w val="0.58410892388451441"/>
          <c:h val="0.83704346888145831"/>
        </c:manualLayout>
      </c:layout>
      <c:pie3DChart>
        <c:varyColors val="1"/>
        <c:ser>
          <c:idx val="3"/>
          <c:order val="0"/>
          <c:tx>
            <c:v>HUNGARY 2018</c:v>
          </c:tx>
          <c:dLbls>
            <c:dLbl>
              <c:idx val="0"/>
              <c:delete val="1"/>
              <c:extLst xmlns:c16r2="http://schemas.microsoft.com/office/drawing/2015/06/chart">
                <c:ext xmlns:c16="http://schemas.microsoft.com/office/drawing/2014/chart" uri="{C3380CC4-5D6E-409C-BE32-E72D297353CC}">
                  <c16:uniqueId val="{00000000-A1C9-944B-AF19-87B043618D45}"/>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A1C9-944B-AF19-87B043618D45}"/>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A1C9-944B-AF19-87B043618D45}"/>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A1C9-944B-AF19-87B043618D45}"/>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A1C9-944B-AF19-87B043618D45}"/>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A1C9-944B-AF19-87B043618D45}"/>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A1C9-944B-AF19-87B043618D45}"/>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A1C9-944B-AF19-87B043618D45}"/>
                </c:ext>
                <c:ext xmlns:c15="http://schemas.microsoft.com/office/drawing/2012/chart" uri="{CE6537A1-D6FC-4f65-9D91-7224C49458BB}"/>
              </c:extLst>
            </c:dLbl>
            <c:dLbl>
              <c:idx val="8"/>
              <c:layout>
                <c:manualLayout>
                  <c:x val="0.36626134233220847"/>
                  <c:y val="-0.3318457701233584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8-A1C9-944B-AF19-87B043618D45}"/>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A1C9-944B-AF19-87B043618D45}"/>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A-A1C9-944B-AF19-87B043618D45}"/>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B-A1C9-944B-AF19-87B043618D45}"/>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C-A1C9-944B-AF19-87B043618D45}"/>
                </c:ext>
                <c:ext xmlns:c15="http://schemas.microsoft.com/office/drawing/2012/chart" uri="{CE6537A1-D6FC-4f65-9D91-7224C49458BB}"/>
              </c:extLst>
            </c:dLbl>
            <c:spPr>
              <a:noFill/>
              <a:ln>
                <a:noFill/>
              </a:ln>
              <a:effectLst/>
            </c:spPr>
            <c:showLegendKey val="1"/>
            <c:showVal val="1"/>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'POLICE-SUMMARY'!$D$48:$N$48</c:f>
              <c:strCache>
                <c:ptCount val="11"/>
                <c:pt idx="0">
                  <c:v>Anti-Christian</c:v>
                </c:pt>
                <c:pt idx="1">
                  <c:v>Anti-Romanyism</c:v>
                </c:pt>
                <c:pt idx="2">
                  <c:v>Anti-Semitism</c:v>
                </c:pt>
                <c:pt idx="3">
                  <c:v>Attack against members of other religions</c:v>
                </c:pt>
                <c:pt idx="4">
                  <c:v>Homophobia</c:v>
                </c:pt>
                <c:pt idx="5">
                  <c:v>Islamophobia</c:v>
                </c:pt>
                <c:pt idx="6">
                  <c:v>Not specified</c:v>
                </c:pt>
                <c:pt idx="7">
                  <c:v>People with disabilities</c:v>
                </c:pt>
                <c:pt idx="8">
                  <c:v>Racism and xenophobia</c:v>
                </c:pt>
                <c:pt idx="9">
                  <c:v>Sex</c:v>
                </c:pt>
                <c:pt idx="10">
                  <c:v>Sexual orientation or gender identity</c:v>
                </c:pt>
              </c:strCache>
            </c:strRef>
          </c:cat>
          <c:val>
            <c:numRef>
              <c:f>'POLICE-SUMMARY'!$D$52:$N$52</c:f>
              <c:numCache>
                <c:formatCode>General</c:formatCode>
                <c:ptCount val="11"/>
                <c:pt idx="0">
                  <c:v>0</c:v>
                </c:pt>
                <c:pt idx="1">
                  <c:v>0</c:v>
                </c:pt>
                <c:pt idx="2">
                  <c:v>0</c:v>
                </c:pt>
                <c:pt idx="3">
                  <c:v>0</c:v>
                </c:pt>
                <c:pt idx="4">
                  <c:v>0</c:v>
                </c:pt>
                <c:pt idx="5">
                  <c:v>0</c:v>
                </c:pt>
                <c:pt idx="6">
                  <c:v>194</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D-A1C9-944B-AF19-87B043618D45}"/>
            </c:ext>
          </c:extLst>
        </c:ser>
        <c:dLbls>
          <c:showLegendKey val="0"/>
          <c:showVal val="0"/>
          <c:showCatName val="0"/>
          <c:showSerName val="0"/>
          <c:showPercent val="0"/>
          <c:showBubbleSize val="0"/>
          <c:showLeaderLines val="1"/>
        </c:dLbls>
      </c:pie3DChart>
    </c:plotArea>
    <c:legend>
      <c:legendPos val="r"/>
      <c:layout>
        <c:manualLayout>
          <c:xMode val="edge"/>
          <c:yMode val="edge"/>
          <c:x val="1.8756467941507329E-2"/>
          <c:y val="0.72439552822104469"/>
          <c:w val="0.96113685789276337"/>
          <c:h val="0.25975455992514707"/>
        </c:manualLayout>
      </c:layout>
      <c:overlay val="0"/>
    </c:legend>
    <c:plotVisOnly val="1"/>
    <c:dispBlanksAs val="zero"/>
    <c:showDLblsOverMax val="0"/>
  </c:chart>
  <c:printSettings>
    <c:headerFooter/>
    <c:pageMargins b="0.75000000000000511" l="0.70000000000000062" r="0.70000000000000062" t="0.75000000000000511"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hPercent val="100"/>
      <c:rotY val="0"/>
      <c:depthPercent val="100"/>
      <c:rAngAx val="0"/>
    </c:view3D>
    <c:floor>
      <c:thickness val="0"/>
    </c:floor>
    <c:sideWall>
      <c:thickness val="0"/>
    </c:sideWall>
    <c:backWall>
      <c:thickness val="0"/>
    </c:backWall>
    <c:plotArea>
      <c:layout>
        <c:manualLayout>
          <c:layoutTarget val="inner"/>
          <c:xMode val="edge"/>
          <c:yMode val="edge"/>
          <c:x val="0.1507754030746157"/>
          <c:y val="9.9884945888614497E-3"/>
          <c:w val="0.58410892388451441"/>
          <c:h val="0.83704346888145831"/>
        </c:manualLayout>
      </c:layout>
      <c:pie3DChart>
        <c:varyColors val="1"/>
        <c:ser>
          <c:idx val="0"/>
          <c:order val="0"/>
          <c:tx>
            <c:v>ITALY 2015</c:v>
          </c:tx>
          <c:dLbls>
            <c:dLbl>
              <c:idx val="0"/>
              <c:delete val="1"/>
              <c:extLst xmlns:c16r2="http://schemas.microsoft.com/office/drawing/2015/06/chart">
                <c:ext xmlns:c16="http://schemas.microsoft.com/office/drawing/2014/chart" uri="{C3380CC4-5D6E-409C-BE32-E72D297353CC}">
                  <c16:uniqueId val="{00000000-6825-2F44-A751-22D5FDE697D5}"/>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6825-2F44-A751-22D5FDE697D5}"/>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6825-2F44-A751-22D5FDE697D5}"/>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6825-2F44-A751-22D5FDE697D5}"/>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6825-2F44-A751-22D5FDE697D5}"/>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6825-2F44-A751-22D5FDE697D5}"/>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6825-2F44-A751-22D5FDE697D5}"/>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6825-2F44-A751-22D5FDE697D5}"/>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6825-2F44-A751-22D5FDE697D5}"/>
                </c:ext>
                <c:ext xmlns:c15="http://schemas.microsoft.com/office/drawing/2012/chart" uri="{CE6537A1-D6FC-4f65-9D91-7224C49458BB}"/>
              </c:extLst>
            </c:dLbl>
            <c:dLbl>
              <c:idx val="9"/>
              <c:layout>
                <c:manualLayout>
                  <c:x val="-2.4713723284589432E-2"/>
                  <c:y val="-8.1513475812570957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9-6825-2F44-A751-22D5FDE697D5}"/>
                </c:ext>
                <c:ext xmlns:c15="http://schemas.microsoft.com/office/drawing/2012/chart" uri="{CE6537A1-D6FC-4f65-9D91-7224C49458BB}"/>
              </c:extLst>
            </c:dLbl>
            <c:dLbl>
              <c:idx val="10"/>
              <c:layout>
                <c:manualLayout>
                  <c:x val="-6.7555868016497905E-2"/>
                  <c:y val="1.8074604768452223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A-6825-2F44-A751-22D5FDE697D5}"/>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B-6825-2F44-A751-22D5FDE697D5}"/>
                </c:ext>
                <c:ext xmlns:c15="http://schemas.microsoft.com/office/drawing/2012/chart" uri="{CE6537A1-D6FC-4f65-9D91-7224C49458BB}"/>
              </c:extLst>
            </c:dLbl>
            <c:dLbl>
              <c:idx val="12"/>
              <c:layout>
                <c:manualLayout>
                  <c:x val="-9.2464941882264715E-2"/>
                  <c:y val="-5.9389209651009564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C-6825-2F44-A751-22D5FDE697D5}"/>
                </c:ext>
                <c:ext xmlns:c15="http://schemas.microsoft.com/office/drawing/2012/chart" uri="{CE6537A1-D6FC-4f65-9D91-7224C49458BB}"/>
              </c:extLst>
            </c:dLbl>
            <c:spPr>
              <a:noFill/>
              <a:ln>
                <a:noFill/>
              </a:ln>
              <a:effectLst/>
            </c:spPr>
            <c:showLegendKey val="1"/>
            <c:showVal val="1"/>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'POLICE-SUMMARY'!$D$57:$N$57</c:f>
              <c:strCache>
                <c:ptCount val="11"/>
                <c:pt idx="0">
                  <c:v>Anti-Christian</c:v>
                </c:pt>
                <c:pt idx="1">
                  <c:v>Anti-Romanyism</c:v>
                </c:pt>
                <c:pt idx="2">
                  <c:v>Anti-Semitism</c:v>
                </c:pt>
                <c:pt idx="3">
                  <c:v>Attack against members of other religions</c:v>
                </c:pt>
                <c:pt idx="4">
                  <c:v>Homophobia</c:v>
                </c:pt>
                <c:pt idx="5">
                  <c:v>Islamophobia</c:v>
                </c:pt>
                <c:pt idx="6">
                  <c:v>Not specified</c:v>
                </c:pt>
                <c:pt idx="7">
                  <c:v>People with disabilities</c:v>
                </c:pt>
                <c:pt idx="8">
                  <c:v>Racism and xenophobia</c:v>
                </c:pt>
                <c:pt idx="9">
                  <c:v>Sex</c:v>
                </c:pt>
                <c:pt idx="10">
                  <c:v>Sexual orientation or gender identity</c:v>
                </c:pt>
              </c:strCache>
            </c:strRef>
          </c:cat>
          <c:val>
            <c:numRef>
              <c:f>'POLICE-SUMMARY'!$D$58:$N$58</c:f>
              <c:numCache>
                <c:formatCode>General</c:formatCode>
                <c:ptCount val="11"/>
                <c:pt idx="0">
                  <c:v>0</c:v>
                </c:pt>
                <c:pt idx="1">
                  <c:v>0</c:v>
                </c:pt>
                <c:pt idx="2">
                  <c:v>0</c:v>
                </c:pt>
                <c:pt idx="3">
                  <c:v>0</c:v>
                </c:pt>
                <c:pt idx="4">
                  <c:v>0</c:v>
                </c:pt>
                <c:pt idx="5">
                  <c:v>0</c:v>
                </c:pt>
                <c:pt idx="6">
                  <c:v>0</c:v>
                </c:pt>
                <c:pt idx="7">
                  <c:v>141</c:v>
                </c:pt>
                <c:pt idx="8">
                  <c:v>369</c:v>
                </c:pt>
                <c:pt idx="9">
                  <c:v>0</c:v>
                </c:pt>
                <c:pt idx="10">
                  <c:v>45</c:v>
                </c:pt>
              </c:numCache>
            </c:numRef>
          </c:val>
          <c:extLst xmlns:c16r2="http://schemas.microsoft.com/office/drawing/2015/06/chart">
            <c:ext xmlns:c16="http://schemas.microsoft.com/office/drawing/2014/chart" uri="{C3380CC4-5D6E-409C-BE32-E72D297353CC}">
              <c16:uniqueId val="{0000000D-6825-2F44-A751-22D5FDE697D5}"/>
            </c:ext>
          </c:extLst>
        </c:ser>
        <c:dLbls>
          <c:showLegendKey val="0"/>
          <c:showVal val="0"/>
          <c:showCatName val="0"/>
          <c:showSerName val="0"/>
          <c:showPercent val="0"/>
          <c:showBubbleSize val="0"/>
          <c:showLeaderLines val="1"/>
        </c:dLbls>
      </c:pie3DChart>
    </c:plotArea>
    <c:legend>
      <c:legendPos val="r"/>
      <c:layout>
        <c:manualLayout>
          <c:xMode val="edge"/>
          <c:yMode val="edge"/>
          <c:x val="9.2326584176977873E-3"/>
          <c:y val="0.73798116695288063"/>
          <c:w val="0.97066066741657875"/>
          <c:h val="0.26201883304711981"/>
        </c:manualLayout>
      </c:layout>
      <c:overlay val="0"/>
    </c:legend>
    <c:plotVisOnly val="1"/>
    <c:dispBlanksAs val="zero"/>
    <c:showDLblsOverMax val="0"/>
  </c:chart>
  <c:printSettings>
    <c:headerFooter/>
    <c:pageMargins b="0.75000000000000488" l="0.70000000000000062" r="0.70000000000000062" t="0.75000000000000488"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hPercent val="100"/>
      <c:rotY val="0"/>
      <c:depthPercent val="100"/>
      <c:rAngAx val="0"/>
    </c:view3D>
    <c:floor>
      <c:thickness val="0"/>
    </c:floor>
    <c:sideWall>
      <c:thickness val="0"/>
    </c:sideWall>
    <c:backWall>
      <c:thickness val="0"/>
    </c:backWall>
    <c:plotArea>
      <c:layout>
        <c:manualLayout>
          <c:layoutTarget val="inner"/>
          <c:xMode val="edge"/>
          <c:yMode val="edge"/>
          <c:x val="0.1507754030746157"/>
          <c:y val="9.9884945888614567E-3"/>
          <c:w val="0.58410892388451441"/>
          <c:h val="0.83704346888145831"/>
        </c:manualLayout>
      </c:layout>
      <c:pie3DChart>
        <c:varyColors val="1"/>
        <c:ser>
          <c:idx val="1"/>
          <c:order val="0"/>
          <c:tx>
            <c:v>ITALY 2016</c:v>
          </c:tx>
          <c:dLbls>
            <c:dLbl>
              <c:idx val="0"/>
              <c:delete val="1"/>
              <c:extLst xmlns:c16r2="http://schemas.microsoft.com/office/drawing/2015/06/chart">
                <c:ext xmlns:c16="http://schemas.microsoft.com/office/drawing/2014/chart" uri="{C3380CC4-5D6E-409C-BE32-E72D297353CC}">
                  <c16:uniqueId val="{00000000-364B-104F-B5DB-BA3E14002EA7}"/>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364B-104F-B5DB-BA3E14002EA7}"/>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364B-104F-B5DB-BA3E14002EA7}"/>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364B-104F-B5DB-BA3E14002EA7}"/>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364B-104F-B5DB-BA3E14002EA7}"/>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364B-104F-B5DB-BA3E14002EA7}"/>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364B-104F-B5DB-BA3E14002EA7}"/>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364B-104F-B5DB-BA3E14002EA7}"/>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364B-104F-B5DB-BA3E14002EA7}"/>
                </c:ext>
                <c:ext xmlns:c15="http://schemas.microsoft.com/office/drawing/2012/chart" uri="{CE6537A1-D6FC-4f65-9D91-7224C49458BB}"/>
              </c:extLst>
            </c:dLbl>
            <c:dLbl>
              <c:idx val="9"/>
              <c:layout>
                <c:manualLayout>
                  <c:x val="4.1793025871766122E-2"/>
                  <c:y val="-0.11440569783827886"/>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9-364B-104F-B5DB-BA3E14002EA7}"/>
                </c:ext>
                <c:ext xmlns:c15="http://schemas.microsoft.com/office/drawing/2012/chart" uri="{CE6537A1-D6FC-4f65-9D91-7224C49458BB}"/>
              </c:extLst>
            </c:dLbl>
            <c:dLbl>
              <c:idx val="10"/>
              <c:layout>
                <c:manualLayout>
                  <c:x val="1.0286276715410585E-2"/>
                  <c:y val="6.662650404787851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A-364B-104F-B5DB-BA3E14002EA7}"/>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B-364B-104F-B5DB-BA3E14002EA7}"/>
                </c:ext>
                <c:ext xmlns:c15="http://schemas.microsoft.com/office/drawing/2012/chart" uri="{CE6537A1-D6FC-4f65-9D91-7224C49458BB}"/>
              </c:extLst>
            </c:dLbl>
            <c:dLbl>
              <c:idx val="12"/>
              <c:layout>
                <c:manualLayout>
                  <c:x val="-1.7880014998125245E-2"/>
                  <c:y val="-4.8522659846985124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C-364B-104F-B5DB-BA3E14002EA7}"/>
                </c:ext>
                <c:ext xmlns:c15="http://schemas.microsoft.com/office/drawing/2012/chart" uri="{CE6537A1-D6FC-4f65-9D91-7224C49458BB}"/>
              </c:extLst>
            </c:dLbl>
            <c:spPr>
              <a:noFill/>
              <a:ln>
                <a:noFill/>
              </a:ln>
              <a:effectLst/>
            </c:spPr>
            <c:showLegendKey val="1"/>
            <c:showVal val="1"/>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'POLICE-SUMMARY'!$D$57:$N$57</c:f>
              <c:strCache>
                <c:ptCount val="11"/>
                <c:pt idx="0">
                  <c:v>Anti-Christian</c:v>
                </c:pt>
                <c:pt idx="1">
                  <c:v>Anti-Romanyism</c:v>
                </c:pt>
                <c:pt idx="2">
                  <c:v>Anti-Semitism</c:v>
                </c:pt>
                <c:pt idx="3">
                  <c:v>Attack against members of other religions</c:v>
                </c:pt>
                <c:pt idx="4">
                  <c:v>Homophobia</c:v>
                </c:pt>
                <c:pt idx="5">
                  <c:v>Islamophobia</c:v>
                </c:pt>
                <c:pt idx="6">
                  <c:v>Not specified</c:v>
                </c:pt>
                <c:pt idx="7">
                  <c:v>People with disabilities</c:v>
                </c:pt>
                <c:pt idx="8">
                  <c:v>Racism and xenophobia</c:v>
                </c:pt>
                <c:pt idx="9">
                  <c:v>Sex</c:v>
                </c:pt>
                <c:pt idx="10">
                  <c:v>Sexual orientation or gender identity</c:v>
                </c:pt>
              </c:strCache>
            </c:strRef>
          </c:cat>
          <c:val>
            <c:numRef>
              <c:f>'POLICE-SUMMARY'!$D$59:$N$59</c:f>
              <c:numCache>
                <c:formatCode>General</c:formatCode>
                <c:ptCount val="11"/>
                <c:pt idx="0">
                  <c:v>0</c:v>
                </c:pt>
                <c:pt idx="1">
                  <c:v>0</c:v>
                </c:pt>
                <c:pt idx="2">
                  <c:v>0</c:v>
                </c:pt>
                <c:pt idx="3">
                  <c:v>0</c:v>
                </c:pt>
                <c:pt idx="4">
                  <c:v>0</c:v>
                </c:pt>
                <c:pt idx="5">
                  <c:v>0</c:v>
                </c:pt>
                <c:pt idx="6">
                  <c:v>0</c:v>
                </c:pt>
                <c:pt idx="7">
                  <c:v>204</c:v>
                </c:pt>
                <c:pt idx="8">
                  <c:v>494</c:v>
                </c:pt>
                <c:pt idx="9">
                  <c:v>0</c:v>
                </c:pt>
                <c:pt idx="10">
                  <c:v>38</c:v>
                </c:pt>
              </c:numCache>
            </c:numRef>
          </c:val>
          <c:extLst xmlns:c16r2="http://schemas.microsoft.com/office/drawing/2015/06/chart">
            <c:ext xmlns:c16="http://schemas.microsoft.com/office/drawing/2014/chart" uri="{C3380CC4-5D6E-409C-BE32-E72D297353CC}">
              <c16:uniqueId val="{0000000D-364B-104F-B5DB-BA3E14002EA7}"/>
            </c:ext>
          </c:extLst>
        </c:ser>
        <c:dLbls>
          <c:showLegendKey val="0"/>
          <c:showVal val="0"/>
          <c:showCatName val="0"/>
          <c:showSerName val="0"/>
          <c:showPercent val="0"/>
          <c:showBubbleSize val="0"/>
          <c:showLeaderLines val="1"/>
        </c:dLbls>
      </c:pie3DChart>
    </c:plotArea>
    <c:legend>
      <c:legendPos val="r"/>
      <c:layout>
        <c:manualLayout>
          <c:xMode val="edge"/>
          <c:yMode val="edge"/>
          <c:x val="9.2326584176977873E-3"/>
          <c:y val="0.73798116695288063"/>
          <c:w val="0.97066066741657908"/>
          <c:h val="0.26201883304711981"/>
        </c:manualLayout>
      </c:layout>
      <c:overlay val="0"/>
    </c:legend>
    <c:plotVisOnly val="1"/>
    <c:dispBlanksAs val="zero"/>
    <c:showDLblsOverMax val="0"/>
  </c:chart>
  <c:printSettings>
    <c:headerFooter/>
    <c:pageMargins b="0.75000000000000511" l="0.70000000000000062" r="0.70000000000000062" t="0.75000000000000511"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hPercent val="100"/>
      <c:rotY val="0"/>
      <c:depthPercent val="100"/>
      <c:rAngAx val="0"/>
    </c:view3D>
    <c:floor>
      <c:thickness val="0"/>
    </c:floor>
    <c:sideWall>
      <c:thickness val="0"/>
    </c:sideWall>
    <c:backWall>
      <c:thickness val="0"/>
    </c:backWall>
    <c:plotArea>
      <c:layout>
        <c:manualLayout>
          <c:layoutTarget val="inner"/>
          <c:xMode val="edge"/>
          <c:yMode val="edge"/>
          <c:x val="0.1507754030746157"/>
          <c:y val="9.9884945888614567E-3"/>
          <c:w val="0.58410892388451441"/>
          <c:h val="0.83704346888145831"/>
        </c:manualLayout>
      </c:layout>
      <c:pie3DChart>
        <c:varyColors val="1"/>
        <c:ser>
          <c:idx val="2"/>
          <c:order val="0"/>
          <c:tx>
            <c:v>ITALY 2017</c:v>
          </c:tx>
          <c:dLbls>
            <c:dLbl>
              <c:idx val="0"/>
              <c:delete val="1"/>
              <c:extLst xmlns:c16r2="http://schemas.microsoft.com/office/drawing/2015/06/chart">
                <c:ext xmlns:c16="http://schemas.microsoft.com/office/drawing/2014/chart" uri="{C3380CC4-5D6E-409C-BE32-E72D297353CC}">
                  <c16:uniqueId val="{00000000-92DE-C341-910E-497CEF45582E}"/>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92DE-C341-910E-497CEF45582E}"/>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92DE-C341-910E-497CEF45582E}"/>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92DE-C341-910E-497CEF45582E}"/>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92DE-C341-910E-497CEF45582E}"/>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92DE-C341-910E-497CEF45582E}"/>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92DE-C341-910E-497CEF45582E}"/>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92DE-C341-910E-497CEF45582E}"/>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92DE-C341-910E-497CEF45582E}"/>
                </c:ext>
                <c:ext xmlns:c15="http://schemas.microsoft.com/office/drawing/2012/chart" uri="{CE6537A1-D6FC-4f65-9D91-7224C49458BB}"/>
              </c:extLst>
            </c:dLbl>
            <c:dLbl>
              <c:idx val="9"/>
              <c:layout>
                <c:manualLayout>
                  <c:x val="5.1094394450693914E-2"/>
                  <c:y val="-2.9191829218893541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9-92DE-C341-910E-497CEF45582E}"/>
                </c:ext>
                <c:ext xmlns:c15="http://schemas.microsoft.com/office/drawing/2012/chart" uri="{CE6537A1-D6FC-4f65-9D91-7224C49458BB}"/>
              </c:extLst>
            </c:dLbl>
            <c:dLbl>
              <c:idx val="10"/>
              <c:layout>
                <c:manualLayout>
                  <c:x val="-0.12093869516310461"/>
                  <c:y val="-1.0278730238422611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A-92DE-C341-910E-497CEF45582E}"/>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B-92DE-C341-910E-497CEF45582E}"/>
                </c:ext>
                <c:ext xmlns:c15="http://schemas.microsoft.com/office/drawing/2012/chart" uri="{CE6537A1-D6FC-4f65-9D91-7224C49458BB}"/>
              </c:extLst>
            </c:dLbl>
            <c:dLbl>
              <c:idx val="12"/>
              <c:layout>
                <c:manualLayout>
                  <c:x val="8.7705099362580474E-2"/>
                  <c:y val="-8.5317098079040726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C-92DE-C341-910E-497CEF45582E}"/>
                </c:ext>
                <c:ext xmlns:c15="http://schemas.microsoft.com/office/drawing/2012/chart" uri="{CE6537A1-D6FC-4f65-9D91-7224C49458BB}"/>
              </c:extLst>
            </c:dLbl>
            <c:spPr>
              <a:noFill/>
              <a:ln>
                <a:noFill/>
              </a:ln>
              <a:effectLst/>
            </c:spPr>
            <c:showLegendKey val="1"/>
            <c:showVal val="1"/>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'POLICE-SUMMARY'!$D$57:$N$57</c:f>
              <c:strCache>
                <c:ptCount val="11"/>
                <c:pt idx="0">
                  <c:v>Anti-Christian</c:v>
                </c:pt>
                <c:pt idx="1">
                  <c:v>Anti-Romanyism</c:v>
                </c:pt>
                <c:pt idx="2">
                  <c:v>Anti-Semitism</c:v>
                </c:pt>
                <c:pt idx="3">
                  <c:v>Attack against members of other religions</c:v>
                </c:pt>
                <c:pt idx="4">
                  <c:v>Homophobia</c:v>
                </c:pt>
                <c:pt idx="5">
                  <c:v>Islamophobia</c:v>
                </c:pt>
                <c:pt idx="6">
                  <c:v>Not specified</c:v>
                </c:pt>
                <c:pt idx="7">
                  <c:v>People with disabilities</c:v>
                </c:pt>
                <c:pt idx="8">
                  <c:v>Racism and xenophobia</c:v>
                </c:pt>
                <c:pt idx="9">
                  <c:v>Sex</c:v>
                </c:pt>
                <c:pt idx="10">
                  <c:v>Sexual orientation or gender identity</c:v>
                </c:pt>
              </c:strCache>
            </c:strRef>
          </c:cat>
          <c:val>
            <c:numRef>
              <c:f>'POLICE-SUMMARY'!$D$60:$N$60</c:f>
              <c:numCache>
                <c:formatCode>General</c:formatCode>
                <c:ptCount val="11"/>
                <c:pt idx="0">
                  <c:v>0</c:v>
                </c:pt>
                <c:pt idx="1">
                  <c:v>0</c:v>
                </c:pt>
                <c:pt idx="2">
                  <c:v>0</c:v>
                </c:pt>
                <c:pt idx="3">
                  <c:v>0</c:v>
                </c:pt>
                <c:pt idx="4">
                  <c:v>0</c:v>
                </c:pt>
                <c:pt idx="5">
                  <c:v>0</c:v>
                </c:pt>
                <c:pt idx="6">
                  <c:v>0</c:v>
                </c:pt>
                <c:pt idx="7">
                  <c:v>157</c:v>
                </c:pt>
                <c:pt idx="8">
                  <c:v>828</c:v>
                </c:pt>
                <c:pt idx="9">
                  <c:v>0</c:v>
                </c:pt>
                <c:pt idx="10">
                  <c:v>63</c:v>
                </c:pt>
              </c:numCache>
            </c:numRef>
          </c:val>
          <c:extLst xmlns:c16r2="http://schemas.microsoft.com/office/drawing/2015/06/chart">
            <c:ext xmlns:c16="http://schemas.microsoft.com/office/drawing/2014/chart" uri="{C3380CC4-5D6E-409C-BE32-E72D297353CC}">
              <c16:uniqueId val="{0000000D-92DE-C341-910E-497CEF45582E}"/>
            </c:ext>
          </c:extLst>
        </c:ser>
        <c:dLbls>
          <c:showLegendKey val="0"/>
          <c:showVal val="0"/>
          <c:showCatName val="0"/>
          <c:showSerName val="0"/>
          <c:showPercent val="0"/>
          <c:showBubbleSize val="0"/>
          <c:showLeaderLines val="1"/>
        </c:dLbls>
      </c:pie3DChart>
    </c:plotArea>
    <c:legend>
      <c:legendPos val="r"/>
      <c:layout>
        <c:manualLayout>
          <c:xMode val="edge"/>
          <c:yMode val="edge"/>
          <c:x val="9.2326584176977873E-3"/>
          <c:y val="0.73798116695288063"/>
          <c:w val="0.97066066741657908"/>
          <c:h val="0.26201883304711981"/>
        </c:manualLayout>
      </c:layout>
      <c:overlay val="0"/>
    </c:legend>
    <c:plotVisOnly val="1"/>
    <c:dispBlanksAs val="zero"/>
    <c:showDLblsOverMax val="0"/>
  </c:chart>
  <c:printSettings>
    <c:headerFooter/>
    <c:pageMargins b="0.75000000000000511" l="0.70000000000000062" r="0.70000000000000062" t="0.75000000000000511"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hPercent val="100"/>
      <c:rotY val="0"/>
      <c:depthPercent val="100"/>
      <c:rAngAx val="0"/>
    </c:view3D>
    <c:floor>
      <c:thickness val="0"/>
    </c:floor>
    <c:sideWall>
      <c:thickness val="0"/>
    </c:sideWall>
    <c:backWall>
      <c:thickness val="0"/>
    </c:backWall>
    <c:plotArea>
      <c:layout>
        <c:manualLayout>
          <c:layoutTarget val="inner"/>
          <c:xMode val="edge"/>
          <c:yMode val="edge"/>
          <c:x val="0.1507754030746157"/>
          <c:y val="9.9884945888614567E-3"/>
          <c:w val="0.58410892388451441"/>
          <c:h val="0.83704346888145831"/>
        </c:manualLayout>
      </c:layout>
      <c:pie3DChart>
        <c:varyColors val="1"/>
        <c:ser>
          <c:idx val="3"/>
          <c:order val="0"/>
          <c:tx>
            <c:v>ITALY 2018</c:v>
          </c:tx>
          <c:dLbls>
            <c:dLbl>
              <c:idx val="0"/>
              <c:delete val="1"/>
              <c:extLst xmlns:c16r2="http://schemas.microsoft.com/office/drawing/2015/06/chart">
                <c:ext xmlns:c16="http://schemas.microsoft.com/office/drawing/2014/chart" uri="{C3380CC4-5D6E-409C-BE32-E72D297353CC}">
                  <c16:uniqueId val="{00000000-542A-494B-8207-C745689CDEC3}"/>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542A-494B-8207-C745689CDEC3}"/>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542A-494B-8207-C745689CDEC3}"/>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542A-494B-8207-C745689CDEC3}"/>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542A-494B-8207-C745689CDEC3}"/>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542A-494B-8207-C745689CDEC3}"/>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542A-494B-8207-C745689CDEC3}"/>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542A-494B-8207-C745689CDEC3}"/>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542A-494B-8207-C745689CDEC3}"/>
                </c:ext>
                <c:ext xmlns:c15="http://schemas.microsoft.com/office/drawing/2012/chart" uri="{CE6537A1-D6FC-4f65-9D91-7224C49458BB}"/>
              </c:extLst>
            </c:dLbl>
            <c:dLbl>
              <c:idx val="9"/>
              <c:layout>
                <c:manualLayout>
                  <c:x val="8.8986970378702748E-2"/>
                  <c:y val="-6.480260530474688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9-542A-494B-8207-C745689CDEC3}"/>
                </c:ext>
                <c:ext xmlns:c15="http://schemas.microsoft.com/office/drawing/2012/chart" uri="{CE6537A1-D6FC-4f65-9D91-7224C49458BB}"/>
              </c:extLst>
            </c:dLbl>
            <c:dLbl>
              <c:idx val="10"/>
              <c:layout>
                <c:manualLayout>
                  <c:x val="-0.10561136107986498"/>
                  <c:y val="9.062441164556747E-4"/>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A-542A-494B-8207-C745689CDEC3}"/>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B-542A-494B-8207-C745689CDEC3}"/>
                </c:ext>
                <c:ext xmlns:c15="http://schemas.microsoft.com/office/drawing/2012/chart" uri="{CE6537A1-D6FC-4f65-9D91-7224C49458BB}"/>
              </c:extLst>
            </c:dLbl>
            <c:dLbl>
              <c:idx val="12"/>
              <c:layout>
                <c:manualLayout>
                  <c:x val="6.7847019122609722E-2"/>
                  <c:y val="-6.2219551053475423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C-542A-494B-8207-C745689CDEC3}"/>
                </c:ext>
                <c:ext xmlns:c15="http://schemas.microsoft.com/office/drawing/2012/chart" uri="{CE6537A1-D6FC-4f65-9D91-7224C49458BB}"/>
              </c:extLst>
            </c:dLbl>
            <c:spPr>
              <a:noFill/>
              <a:ln>
                <a:noFill/>
              </a:ln>
              <a:effectLst/>
            </c:spPr>
            <c:showLegendKey val="1"/>
            <c:showVal val="1"/>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'POLICE-SUMMARY'!$D$57:$N$57</c:f>
              <c:strCache>
                <c:ptCount val="11"/>
                <c:pt idx="0">
                  <c:v>Anti-Christian</c:v>
                </c:pt>
                <c:pt idx="1">
                  <c:v>Anti-Romanyism</c:v>
                </c:pt>
                <c:pt idx="2">
                  <c:v>Anti-Semitism</c:v>
                </c:pt>
                <c:pt idx="3">
                  <c:v>Attack against members of other religions</c:v>
                </c:pt>
                <c:pt idx="4">
                  <c:v>Homophobia</c:v>
                </c:pt>
                <c:pt idx="5">
                  <c:v>Islamophobia</c:v>
                </c:pt>
                <c:pt idx="6">
                  <c:v>Not specified</c:v>
                </c:pt>
                <c:pt idx="7">
                  <c:v>People with disabilities</c:v>
                </c:pt>
                <c:pt idx="8">
                  <c:v>Racism and xenophobia</c:v>
                </c:pt>
                <c:pt idx="9">
                  <c:v>Sex</c:v>
                </c:pt>
                <c:pt idx="10">
                  <c:v>Sexual orientation or gender identity</c:v>
                </c:pt>
              </c:strCache>
            </c:strRef>
          </c:cat>
          <c:val>
            <c:numRef>
              <c:f>'POLICE-SUMMARY'!$D$61:$N$61</c:f>
              <c:numCache>
                <c:formatCode>General</c:formatCode>
                <c:ptCount val="11"/>
                <c:pt idx="0">
                  <c:v>0</c:v>
                </c:pt>
                <c:pt idx="1">
                  <c:v>0</c:v>
                </c:pt>
                <c:pt idx="2">
                  <c:v>0</c:v>
                </c:pt>
                <c:pt idx="3">
                  <c:v>0</c:v>
                </c:pt>
                <c:pt idx="4">
                  <c:v>0</c:v>
                </c:pt>
                <c:pt idx="5">
                  <c:v>0</c:v>
                </c:pt>
                <c:pt idx="6">
                  <c:v>0</c:v>
                </c:pt>
                <c:pt idx="7">
                  <c:v>210</c:v>
                </c:pt>
                <c:pt idx="8">
                  <c:v>801</c:v>
                </c:pt>
                <c:pt idx="9">
                  <c:v>0</c:v>
                </c:pt>
                <c:pt idx="10">
                  <c:v>100</c:v>
                </c:pt>
              </c:numCache>
            </c:numRef>
          </c:val>
          <c:extLst xmlns:c16r2="http://schemas.microsoft.com/office/drawing/2015/06/chart">
            <c:ext xmlns:c16="http://schemas.microsoft.com/office/drawing/2014/chart" uri="{C3380CC4-5D6E-409C-BE32-E72D297353CC}">
              <c16:uniqueId val="{0000000D-542A-494B-8207-C745689CDEC3}"/>
            </c:ext>
          </c:extLst>
        </c:ser>
        <c:dLbls>
          <c:showLegendKey val="0"/>
          <c:showVal val="0"/>
          <c:showCatName val="0"/>
          <c:showSerName val="0"/>
          <c:showPercent val="0"/>
          <c:showBubbleSize val="0"/>
          <c:showLeaderLines val="1"/>
        </c:dLbls>
      </c:pie3DChart>
    </c:plotArea>
    <c:legend>
      <c:legendPos val="r"/>
      <c:layout>
        <c:manualLayout>
          <c:xMode val="edge"/>
          <c:yMode val="edge"/>
          <c:x val="9.2326584176977873E-3"/>
          <c:y val="0.73798116695288063"/>
          <c:w val="0.97066066741657908"/>
          <c:h val="0.26201883304711981"/>
        </c:manualLayout>
      </c:layout>
      <c:overlay val="0"/>
    </c:legend>
    <c:plotVisOnly val="1"/>
    <c:dispBlanksAs val="zero"/>
    <c:showDLblsOverMax val="0"/>
  </c:chart>
  <c:printSettings>
    <c:headerFooter/>
    <c:pageMargins b="0.75000000000000511" l="0.70000000000000062" r="0.70000000000000062" t="0.75000000000000511"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hPercent val="100"/>
      <c:rotY val="0"/>
      <c:depthPercent val="100"/>
      <c:rAngAx val="0"/>
    </c:view3D>
    <c:floor>
      <c:thickness val="0"/>
    </c:floor>
    <c:sideWall>
      <c:thickness val="0"/>
    </c:sideWall>
    <c:backWall>
      <c:thickness val="0"/>
    </c:backWall>
    <c:plotArea>
      <c:layout>
        <c:manualLayout>
          <c:layoutTarget val="inner"/>
          <c:xMode val="edge"/>
          <c:yMode val="edge"/>
          <c:x val="0.1507754030746157"/>
          <c:y val="9.9884945888614567E-3"/>
          <c:w val="0.58410892388451441"/>
          <c:h val="0.83704346888145831"/>
        </c:manualLayout>
      </c:layout>
      <c:pie3DChart>
        <c:varyColors val="1"/>
        <c:ser>
          <c:idx val="0"/>
          <c:order val="0"/>
          <c:tx>
            <c:v>POLAND 2015</c:v>
          </c:tx>
          <c:dLbls>
            <c:dLbl>
              <c:idx val="0"/>
              <c:delete val="1"/>
              <c:extLst xmlns:c16r2="http://schemas.microsoft.com/office/drawing/2015/06/chart">
                <c:ext xmlns:c16="http://schemas.microsoft.com/office/drawing/2014/chart" uri="{C3380CC4-5D6E-409C-BE32-E72D297353CC}">
                  <c16:uniqueId val="{00000000-2581-DF46-A51A-F2F8AC0B8128}"/>
                </c:ext>
                <c:ext xmlns:c15="http://schemas.microsoft.com/office/drawing/2012/chart" uri="{CE6537A1-D6FC-4f65-9D91-7224C49458BB}"/>
              </c:extLst>
            </c:dLbl>
            <c:dLbl>
              <c:idx val="1"/>
              <c:layout>
                <c:manualLayout>
                  <c:x val="-7.8827334083239733E-2"/>
                  <c:y val="-7.8524278713122661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1-2581-DF46-A51A-F2F8AC0B8128}"/>
                </c:ext>
                <c:ext xmlns:c15="http://schemas.microsoft.com/office/drawing/2012/chart" uri="{CE6537A1-D6FC-4f65-9D91-7224C49458BB}"/>
              </c:extLst>
            </c:dLbl>
            <c:dLbl>
              <c:idx val="2"/>
              <c:layout>
                <c:manualLayout>
                  <c:x val="8.6102455943007167E-2"/>
                  <c:y val="-3.6079320161801258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2-2581-DF46-A51A-F2F8AC0B8128}"/>
                </c:ext>
                <c:ext xmlns:c15="http://schemas.microsoft.com/office/drawing/2012/chart" uri="{CE6537A1-D6FC-4f65-9D91-7224C49458BB}"/>
              </c:extLst>
            </c:dLbl>
            <c:dLbl>
              <c:idx val="3"/>
              <c:layout>
                <c:manualLayout>
                  <c:x val="7.2789651293588805E-3"/>
                  <c:y val="-4.7000604757042302E-3"/>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3-2581-DF46-A51A-F2F8AC0B8128}"/>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2581-DF46-A51A-F2F8AC0B8128}"/>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2581-DF46-A51A-F2F8AC0B8128}"/>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2581-DF46-A51A-F2F8AC0B8128}"/>
                </c:ext>
                <c:ext xmlns:c15="http://schemas.microsoft.com/office/drawing/2012/chart" uri="{CE6537A1-D6FC-4f65-9D91-7224C49458BB}"/>
              </c:extLst>
            </c:dLbl>
            <c:dLbl>
              <c:idx val="7"/>
              <c:layout>
                <c:manualLayout>
                  <c:x val="4.3855268091488556E-2"/>
                  <c:y val="2.1484386143076392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7-2581-DF46-A51A-F2F8AC0B8128}"/>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2581-DF46-A51A-F2F8AC0B8128}"/>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2581-DF46-A51A-F2F8AC0B8128}"/>
                </c:ext>
                <c:ext xmlns:c15="http://schemas.microsoft.com/office/drawing/2012/chart" uri="{CE6537A1-D6FC-4f65-9D91-7224C49458BB}"/>
              </c:extLst>
            </c:dLbl>
            <c:dLbl>
              <c:idx val="10"/>
              <c:layout>
                <c:manualLayout>
                  <c:x val="2.6190476190476188E-2"/>
                  <c:y val="-0.26269526235615626"/>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A-2581-DF46-A51A-F2F8AC0B8128}"/>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B-2581-DF46-A51A-F2F8AC0B8128}"/>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C-2581-DF46-A51A-F2F8AC0B8128}"/>
                </c:ext>
                <c:ext xmlns:c15="http://schemas.microsoft.com/office/drawing/2012/chart" uri="{CE6537A1-D6FC-4f65-9D91-7224C49458BB}"/>
              </c:extLst>
            </c:dLbl>
            <c:spPr>
              <a:noFill/>
              <a:ln>
                <a:noFill/>
              </a:ln>
              <a:effectLst/>
            </c:spPr>
            <c:showLegendKey val="1"/>
            <c:showVal val="1"/>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'POLICE-SUMMARY'!$D$66:$N$66</c:f>
              <c:strCache>
                <c:ptCount val="11"/>
                <c:pt idx="0">
                  <c:v>Anti-Christian</c:v>
                </c:pt>
                <c:pt idx="1">
                  <c:v>Anti-Romanyism</c:v>
                </c:pt>
                <c:pt idx="2">
                  <c:v>Anti-Semitism</c:v>
                </c:pt>
                <c:pt idx="3">
                  <c:v>Attack against members of other religions</c:v>
                </c:pt>
                <c:pt idx="4">
                  <c:v>Homophobia</c:v>
                </c:pt>
                <c:pt idx="5">
                  <c:v>Islamophobia</c:v>
                </c:pt>
                <c:pt idx="6">
                  <c:v>Not specified</c:v>
                </c:pt>
                <c:pt idx="7">
                  <c:v>People with disabilities</c:v>
                </c:pt>
                <c:pt idx="8">
                  <c:v>Racism and xenophobia</c:v>
                </c:pt>
                <c:pt idx="9">
                  <c:v>Sex</c:v>
                </c:pt>
                <c:pt idx="10">
                  <c:v>Sexual orientation or gender identity</c:v>
                </c:pt>
              </c:strCache>
            </c:strRef>
          </c:cat>
          <c:val>
            <c:numRef>
              <c:f>'POLICE-SUMMARY'!$D$67:$N$67</c:f>
              <c:numCache>
                <c:formatCode>General</c:formatCode>
                <c:ptCount val="11"/>
                <c:pt idx="0">
                  <c:v>0</c:v>
                </c:pt>
                <c:pt idx="1">
                  <c:v>26</c:v>
                </c:pt>
                <c:pt idx="2">
                  <c:v>50</c:v>
                </c:pt>
                <c:pt idx="3">
                  <c:v>12</c:v>
                </c:pt>
                <c:pt idx="4">
                  <c:v>0</c:v>
                </c:pt>
                <c:pt idx="5">
                  <c:v>42</c:v>
                </c:pt>
                <c:pt idx="6">
                  <c:v>0</c:v>
                </c:pt>
                <c:pt idx="7">
                  <c:v>0</c:v>
                </c:pt>
                <c:pt idx="8">
                  <c:v>133</c:v>
                </c:pt>
                <c:pt idx="9">
                  <c:v>0</c:v>
                </c:pt>
                <c:pt idx="10">
                  <c:v>0</c:v>
                </c:pt>
              </c:numCache>
            </c:numRef>
          </c:val>
          <c:extLst xmlns:c16r2="http://schemas.microsoft.com/office/drawing/2015/06/chart">
            <c:ext xmlns:c16="http://schemas.microsoft.com/office/drawing/2014/chart" uri="{C3380CC4-5D6E-409C-BE32-E72D297353CC}">
              <c16:uniqueId val="{0000000D-2581-DF46-A51A-F2F8AC0B8128}"/>
            </c:ext>
          </c:extLst>
        </c:ser>
        <c:dLbls>
          <c:showLegendKey val="0"/>
          <c:showVal val="0"/>
          <c:showCatName val="0"/>
          <c:showSerName val="0"/>
          <c:showPercent val="0"/>
          <c:showBubbleSize val="0"/>
          <c:showLeaderLines val="1"/>
        </c:dLbls>
      </c:pie3DChart>
    </c:plotArea>
    <c:legend>
      <c:legendPos val="r"/>
      <c:layout>
        <c:manualLayout>
          <c:xMode val="edge"/>
          <c:yMode val="edge"/>
          <c:x val="9.2326584176977873E-3"/>
          <c:y val="0.75609535192866162"/>
          <c:w val="0.95875590551181455"/>
          <c:h val="0.24390464807133988"/>
        </c:manualLayout>
      </c:layout>
      <c:overlay val="0"/>
    </c:legend>
    <c:plotVisOnly val="1"/>
    <c:dispBlanksAs val="zero"/>
    <c:showDLblsOverMax val="0"/>
  </c:chart>
  <c:printSettings>
    <c:headerFooter/>
    <c:pageMargins b="0.75000000000000511" l="0.70000000000000062" r="0.70000000000000062" t="0.75000000000000511"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hPercent val="100"/>
      <c:rotY val="0"/>
      <c:depthPercent val="100"/>
      <c:rAngAx val="0"/>
    </c:view3D>
    <c:floor>
      <c:thickness val="0"/>
    </c:floor>
    <c:sideWall>
      <c:thickness val="0"/>
    </c:sideWall>
    <c:backWall>
      <c:thickness val="0"/>
    </c:backWall>
    <c:plotArea>
      <c:layout>
        <c:manualLayout>
          <c:layoutTarget val="inner"/>
          <c:xMode val="edge"/>
          <c:yMode val="edge"/>
          <c:x val="0.1507754030746157"/>
          <c:y val="9.9884945888614619E-3"/>
          <c:w val="0.58410892388451441"/>
          <c:h val="0.83704346888145831"/>
        </c:manualLayout>
      </c:layout>
      <c:pie3DChart>
        <c:varyColors val="1"/>
        <c:ser>
          <c:idx val="1"/>
          <c:order val="0"/>
          <c:tx>
            <c:v>POLAND 2016</c:v>
          </c:tx>
          <c:dLbls>
            <c:dLbl>
              <c:idx val="0"/>
              <c:delete val="1"/>
              <c:extLst xmlns:c16r2="http://schemas.microsoft.com/office/drawing/2015/06/chart">
                <c:ext xmlns:c16="http://schemas.microsoft.com/office/drawing/2014/chart" uri="{C3380CC4-5D6E-409C-BE32-E72D297353CC}">
                  <c16:uniqueId val="{00000000-553F-E846-B29F-4415FA9CD4AE}"/>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553F-E846-B29F-4415FA9CD4AE}"/>
                </c:ext>
                <c:ext xmlns:c15="http://schemas.microsoft.com/office/drawing/2012/chart" uri="{CE6537A1-D6FC-4f65-9D91-7224C49458BB}"/>
              </c:extLst>
            </c:dLbl>
            <c:dLbl>
              <c:idx val="2"/>
              <c:layout>
                <c:manualLayout>
                  <c:x val="-7.7847394075740539E-2"/>
                  <c:y val="-8.3052824957068797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2-553F-E846-B29F-4415FA9CD4AE}"/>
                </c:ext>
                <c:ext xmlns:c15="http://schemas.microsoft.com/office/drawing/2012/chart" uri="{CE6537A1-D6FC-4f65-9D91-7224C49458BB}"/>
              </c:extLst>
            </c:dLbl>
            <c:dLbl>
              <c:idx val="3"/>
              <c:layout>
                <c:manualLayout>
                  <c:x val="5.5881139857518143E-2"/>
                  <c:y val="-0.1429218109050247"/>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3-553F-E846-B29F-4415FA9CD4AE}"/>
                </c:ext>
                <c:ext xmlns:c15="http://schemas.microsoft.com/office/drawing/2012/chart" uri="{CE6537A1-D6FC-4f65-9D91-7224C49458BB}"/>
              </c:extLst>
            </c:dLbl>
            <c:dLbl>
              <c:idx val="4"/>
              <c:layout>
                <c:manualLayout>
                  <c:x val="3.8018841394825649E-2"/>
                  <c:y val="-5.5872633032286657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4-553F-E846-B29F-4415FA9CD4AE}"/>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553F-E846-B29F-4415FA9CD4AE}"/>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553F-E846-B29F-4415FA9CD4AE}"/>
                </c:ext>
                <c:ext xmlns:c15="http://schemas.microsoft.com/office/drawing/2012/chart" uri="{CE6537A1-D6FC-4f65-9D91-7224C49458BB}"/>
              </c:extLst>
            </c:dLbl>
            <c:dLbl>
              <c:idx val="7"/>
              <c:layout>
                <c:manualLayout>
                  <c:x val="2.6597019122609852E-2"/>
                  <c:y val="4.4306476320339246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7-553F-E846-B29F-4415FA9CD4AE}"/>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553F-E846-B29F-4415FA9CD4AE}"/>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553F-E846-B29F-4415FA9CD4AE}"/>
                </c:ext>
                <c:ext xmlns:c15="http://schemas.microsoft.com/office/drawing/2012/chart" uri="{CE6537A1-D6FC-4f65-9D91-7224C49458BB}"/>
              </c:extLst>
            </c:dLbl>
            <c:dLbl>
              <c:idx val="10"/>
              <c:layout>
                <c:manualLayout>
                  <c:x val="0.17857142857142994"/>
                  <c:y val="0.14315019939866611"/>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A-553F-E846-B29F-4415FA9CD4AE}"/>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B-553F-E846-B29F-4415FA9CD4AE}"/>
                </c:ext>
                <c:ext xmlns:c15="http://schemas.microsoft.com/office/drawing/2012/chart" uri="{CE6537A1-D6FC-4f65-9D91-7224C49458BB}"/>
              </c:extLst>
            </c:dLbl>
            <c:dLbl>
              <c:idx val="12"/>
              <c:layout>
                <c:manualLayout>
                  <c:x val="-0.19437964004499439"/>
                  <c:y val="-8.5215116643940686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C-553F-E846-B29F-4415FA9CD4AE}"/>
                </c:ext>
                <c:ext xmlns:c15="http://schemas.microsoft.com/office/drawing/2012/chart" uri="{CE6537A1-D6FC-4f65-9D91-7224C49458BB}"/>
              </c:extLst>
            </c:dLbl>
            <c:spPr>
              <a:noFill/>
              <a:ln>
                <a:noFill/>
              </a:ln>
              <a:effectLst/>
            </c:spPr>
            <c:showLegendKey val="1"/>
            <c:showVal val="1"/>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'POLICE-SUMMARY'!$D$66:$N$66</c:f>
              <c:strCache>
                <c:ptCount val="11"/>
                <c:pt idx="0">
                  <c:v>Anti-Christian</c:v>
                </c:pt>
                <c:pt idx="1">
                  <c:v>Anti-Romanyism</c:v>
                </c:pt>
                <c:pt idx="2">
                  <c:v>Anti-Semitism</c:v>
                </c:pt>
                <c:pt idx="3">
                  <c:v>Attack against members of other religions</c:v>
                </c:pt>
                <c:pt idx="4">
                  <c:v>Homophobia</c:v>
                </c:pt>
                <c:pt idx="5">
                  <c:v>Islamophobia</c:v>
                </c:pt>
                <c:pt idx="6">
                  <c:v>Not specified</c:v>
                </c:pt>
                <c:pt idx="7">
                  <c:v>People with disabilities</c:v>
                </c:pt>
                <c:pt idx="8">
                  <c:v>Racism and xenophobia</c:v>
                </c:pt>
                <c:pt idx="9">
                  <c:v>Sex</c:v>
                </c:pt>
                <c:pt idx="10">
                  <c:v>Sexual orientation or gender identity</c:v>
                </c:pt>
              </c:strCache>
            </c:strRef>
          </c:cat>
          <c:val>
            <c:numRef>
              <c:f>'POLICE-SUMMARY'!$D$68:$N$68</c:f>
              <c:numCache>
                <c:formatCode>General</c:formatCode>
                <c:ptCount val="11"/>
                <c:pt idx="0">
                  <c:v>0</c:v>
                </c:pt>
                <c:pt idx="1">
                  <c:v>47</c:v>
                </c:pt>
                <c:pt idx="2">
                  <c:v>103</c:v>
                </c:pt>
                <c:pt idx="3">
                  <c:v>29</c:v>
                </c:pt>
                <c:pt idx="4">
                  <c:v>0</c:v>
                </c:pt>
                <c:pt idx="5">
                  <c:v>158</c:v>
                </c:pt>
                <c:pt idx="6">
                  <c:v>0</c:v>
                </c:pt>
                <c:pt idx="7">
                  <c:v>0</c:v>
                </c:pt>
                <c:pt idx="8">
                  <c:v>592</c:v>
                </c:pt>
                <c:pt idx="9">
                  <c:v>0</c:v>
                </c:pt>
                <c:pt idx="10">
                  <c:v>12</c:v>
                </c:pt>
              </c:numCache>
            </c:numRef>
          </c:val>
          <c:extLst xmlns:c16r2="http://schemas.microsoft.com/office/drawing/2015/06/chart">
            <c:ext xmlns:c16="http://schemas.microsoft.com/office/drawing/2014/chart" uri="{C3380CC4-5D6E-409C-BE32-E72D297353CC}">
              <c16:uniqueId val="{0000000D-553F-E846-B29F-4415FA9CD4AE}"/>
            </c:ext>
          </c:extLst>
        </c:ser>
        <c:dLbls>
          <c:showLegendKey val="0"/>
          <c:showVal val="0"/>
          <c:showCatName val="0"/>
          <c:showSerName val="0"/>
          <c:showPercent val="0"/>
          <c:showBubbleSize val="0"/>
          <c:showLeaderLines val="1"/>
        </c:dLbls>
      </c:pie3DChart>
    </c:plotArea>
    <c:legend>
      <c:legendPos val="r"/>
      <c:layout>
        <c:manualLayout>
          <c:xMode val="edge"/>
          <c:yMode val="edge"/>
          <c:x val="9.2326584176977873E-3"/>
          <c:y val="0.74024544007485704"/>
          <c:w val="0.99076734158229807"/>
          <c:h val="0.25975455992514707"/>
        </c:manualLayout>
      </c:layout>
      <c:overlay val="0"/>
    </c:legend>
    <c:plotVisOnly val="1"/>
    <c:dispBlanksAs val="zero"/>
    <c:showDLblsOverMax val="0"/>
  </c:chart>
  <c:printSettings>
    <c:headerFooter/>
    <c:pageMargins b="0.75000000000000533" l="0.70000000000000062" r="0.70000000000000062" t="0.75000000000000533"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hPercent val="100"/>
      <c:rotY val="0"/>
      <c:depthPercent val="100"/>
      <c:rAngAx val="0"/>
    </c:view3D>
    <c:floor>
      <c:thickness val="0"/>
    </c:floor>
    <c:sideWall>
      <c:thickness val="0"/>
    </c:sideWall>
    <c:backWall>
      <c:thickness val="0"/>
    </c:backWall>
    <c:plotArea>
      <c:layout>
        <c:manualLayout>
          <c:layoutTarget val="inner"/>
          <c:xMode val="edge"/>
          <c:yMode val="edge"/>
          <c:x val="0.1507754030746157"/>
          <c:y val="9.9884945888614619E-3"/>
          <c:w val="0.58410892388451441"/>
          <c:h val="0.83704346888145831"/>
        </c:manualLayout>
      </c:layout>
      <c:pie3DChart>
        <c:varyColors val="1"/>
        <c:ser>
          <c:idx val="2"/>
          <c:order val="0"/>
          <c:tx>
            <c:v>POLAND 2017</c:v>
          </c:tx>
          <c:dLbls>
            <c:dLbl>
              <c:idx val="0"/>
              <c:layout>
                <c:manualLayout>
                  <c:x val="-0.19118888263967002"/>
                  <c:y val="-8.9743662887886821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0-2D3A-BB44-9E54-ECDB2FAF4D75}"/>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2D3A-BB44-9E54-ECDB2FAF4D75}"/>
                </c:ext>
                <c:ext xmlns:c15="http://schemas.microsoft.com/office/drawing/2012/chart" uri="{CE6537A1-D6FC-4f65-9D91-7224C49458BB}"/>
              </c:extLst>
            </c:dLbl>
            <c:dLbl>
              <c:idx val="2"/>
              <c:layout>
                <c:manualLayout>
                  <c:x val="-4.7130671166104324E-2"/>
                  <c:y val="-0.14510799334767271"/>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2-2D3A-BB44-9E54-ECDB2FAF4D75}"/>
                </c:ext>
                <c:ext xmlns:c15="http://schemas.microsoft.com/office/drawing/2012/chart" uri="{CE6537A1-D6FC-4f65-9D91-7224C49458BB}"/>
              </c:extLst>
            </c:dLbl>
            <c:dLbl>
              <c:idx val="3"/>
              <c:layout>
                <c:manualLayout>
                  <c:x val="0.10219985001874765"/>
                  <c:y val="-0.14804833920023877"/>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3-2D3A-BB44-9E54-ECDB2FAF4D75}"/>
                </c:ext>
                <c:ext xmlns:c15="http://schemas.microsoft.com/office/drawing/2012/chart" uri="{CE6537A1-D6FC-4f65-9D91-7224C49458BB}"/>
              </c:extLst>
            </c:dLbl>
            <c:dLbl>
              <c:idx val="4"/>
              <c:layout>
                <c:manualLayout>
                  <c:x val="3.0832489688788902E-2"/>
                  <c:y val="-3.4403758051541285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4-2D3A-BB44-9E54-ECDB2FAF4D75}"/>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2D3A-BB44-9E54-ECDB2FAF4D75}"/>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2D3A-BB44-9E54-ECDB2FAF4D75}"/>
                </c:ext>
                <c:ext xmlns:c15="http://schemas.microsoft.com/office/drawing/2012/chart" uri="{CE6537A1-D6FC-4f65-9D91-7224C49458BB}"/>
              </c:extLst>
            </c:dLbl>
            <c:dLbl>
              <c:idx val="7"/>
              <c:layout>
                <c:manualLayout>
                  <c:x val="1.5345894263217265E-2"/>
                  <c:y val="4.8446173770660045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7-2D3A-BB44-9E54-ECDB2FAF4D75}"/>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2D3A-BB44-9E54-ECDB2FAF4D75}"/>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2D3A-BB44-9E54-ECDB2FAF4D75}"/>
                </c:ext>
                <c:ext xmlns:c15="http://schemas.microsoft.com/office/drawing/2012/chart" uri="{CE6537A1-D6FC-4f65-9D91-7224C49458BB}"/>
              </c:extLst>
            </c:dLbl>
            <c:dLbl>
              <c:idx val="10"/>
              <c:layout>
                <c:manualLayout>
                  <c:x val="2.0800618672666176E-2"/>
                  <c:y val="0.10948348899171026"/>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A-2D3A-BB44-9E54-ECDB2FAF4D75}"/>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B-2D3A-BB44-9E54-ECDB2FAF4D75}"/>
                </c:ext>
                <c:ext xmlns:c15="http://schemas.microsoft.com/office/drawing/2012/chart" uri="{CE6537A1-D6FC-4f65-9D91-7224C49458BB}"/>
              </c:extLst>
            </c:dLbl>
            <c:dLbl>
              <c:idx val="12"/>
              <c:layout>
                <c:manualLayout>
                  <c:x val="-0.28669216347956666"/>
                  <c:y val="-3.9929654204487727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C-2D3A-BB44-9E54-ECDB2FAF4D75}"/>
                </c:ext>
                <c:ext xmlns:c15="http://schemas.microsoft.com/office/drawing/2012/chart" uri="{CE6537A1-D6FC-4f65-9D91-7224C49458BB}"/>
              </c:extLst>
            </c:dLbl>
            <c:spPr>
              <a:noFill/>
              <a:ln>
                <a:noFill/>
              </a:ln>
              <a:effectLst/>
            </c:spPr>
            <c:showLegendKey val="1"/>
            <c:showVal val="1"/>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'POLICE-SUMMARY'!$D$66:$N$66</c:f>
              <c:strCache>
                <c:ptCount val="11"/>
                <c:pt idx="0">
                  <c:v>Anti-Christian</c:v>
                </c:pt>
                <c:pt idx="1">
                  <c:v>Anti-Romanyism</c:v>
                </c:pt>
                <c:pt idx="2">
                  <c:v>Anti-Semitism</c:v>
                </c:pt>
                <c:pt idx="3">
                  <c:v>Attack against members of other religions</c:v>
                </c:pt>
                <c:pt idx="4">
                  <c:v>Homophobia</c:v>
                </c:pt>
                <c:pt idx="5">
                  <c:v>Islamophobia</c:v>
                </c:pt>
                <c:pt idx="6">
                  <c:v>Not specified</c:v>
                </c:pt>
                <c:pt idx="7">
                  <c:v>People with disabilities</c:v>
                </c:pt>
                <c:pt idx="8">
                  <c:v>Racism and xenophobia</c:v>
                </c:pt>
                <c:pt idx="9">
                  <c:v>Sex</c:v>
                </c:pt>
                <c:pt idx="10">
                  <c:v>Sexual orientation or gender identity</c:v>
                </c:pt>
              </c:strCache>
            </c:strRef>
          </c:cat>
          <c:val>
            <c:numRef>
              <c:f>'POLICE-SUMMARY'!$D$69:$N$69</c:f>
              <c:numCache>
                <c:formatCode>General</c:formatCode>
                <c:ptCount val="11"/>
                <c:pt idx="0">
                  <c:v>25</c:v>
                </c:pt>
                <c:pt idx="1">
                  <c:v>62</c:v>
                </c:pt>
                <c:pt idx="2">
                  <c:v>78</c:v>
                </c:pt>
                <c:pt idx="3">
                  <c:v>9</c:v>
                </c:pt>
                <c:pt idx="4">
                  <c:v>0</c:v>
                </c:pt>
                <c:pt idx="5">
                  <c:v>123</c:v>
                </c:pt>
                <c:pt idx="6">
                  <c:v>0</c:v>
                </c:pt>
                <c:pt idx="7">
                  <c:v>0</c:v>
                </c:pt>
                <c:pt idx="8">
                  <c:v>624</c:v>
                </c:pt>
                <c:pt idx="9">
                  <c:v>1</c:v>
                </c:pt>
                <c:pt idx="10">
                  <c:v>5</c:v>
                </c:pt>
              </c:numCache>
            </c:numRef>
          </c:val>
          <c:extLst xmlns:c16r2="http://schemas.microsoft.com/office/drawing/2015/06/chart">
            <c:ext xmlns:c16="http://schemas.microsoft.com/office/drawing/2014/chart" uri="{C3380CC4-5D6E-409C-BE32-E72D297353CC}">
              <c16:uniqueId val="{0000000D-2D3A-BB44-9E54-ECDB2FAF4D75}"/>
            </c:ext>
          </c:extLst>
        </c:ser>
        <c:dLbls>
          <c:showLegendKey val="0"/>
          <c:showVal val="0"/>
          <c:showCatName val="0"/>
          <c:showSerName val="0"/>
          <c:showPercent val="0"/>
          <c:showBubbleSize val="0"/>
          <c:showLeaderLines val="1"/>
        </c:dLbls>
      </c:pie3DChart>
    </c:plotArea>
    <c:legend>
      <c:legendPos val="r"/>
      <c:layout>
        <c:manualLayout>
          <c:xMode val="edge"/>
          <c:yMode val="edge"/>
          <c:x val="9.2326584176977873E-3"/>
          <c:y val="0.73798116695288063"/>
          <c:w val="0.97542257217848183"/>
          <c:h val="0.26201883304711981"/>
        </c:manualLayout>
      </c:layout>
      <c:overlay val="0"/>
    </c:legend>
    <c:plotVisOnly val="1"/>
    <c:dispBlanksAs val="zero"/>
    <c:showDLblsOverMax val="0"/>
  </c:chart>
  <c:printSettings>
    <c:headerFooter/>
    <c:pageMargins b="0.75000000000000533" l="0.70000000000000062" r="0.70000000000000062" t="0.750000000000005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hPercent val="100"/>
      <c:rotY val="0"/>
      <c:depthPercent val="100"/>
      <c:rAngAx val="0"/>
    </c:view3D>
    <c:floor>
      <c:thickness val="0"/>
    </c:floor>
    <c:sideWall>
      <c:thickness val="0"/>
    </c:sideWall>
    <c:backWall>
      <c:thickness val="0"/>
    </c:backWall>
    <c:plotArea>
      <c:layout>
        <c:manualLayout>
          <c:layoutTarget val="inner"/>
          <c:xMode val="edge"/>
          <c:yMode val="edge"/>
          <c:x val="0.1507754030746157"/>
          <c:y val="9.9884945888614411E-3"/>
          <c:w val="0.58410892388451441"/>
          <c:h val="0.83704346888145831"/>
        </c:manualLayout>
      </c:layout>
      <c:pie3DChart>
        <c:varyColors val="1"/>
        <c:ser>
          <c:idx val="1"/>
          <c:order val="0"/>
          <c:tx>
            <c:v>FRANCE 2016</c:v>
          </c:tx>
          <c:dLbls>
            <c:dLbl>
              <c:idx val="0"/>
              <c:delete val="1"/>
              <c:extLst xmlns:c16r2="http://schemas.microsoft.com/office/drawing/2015/06/chart">
                <c:ext xmlns:c16="http://schemas.microsoft.com/office/drawing/2014/chart" uri="{C3380CC4-5D6E-409C-BE32-E72D297353CC}">
                  <c16:uniqueId val="{00000000-7462-544D-A5F4-B4343E0863A7}"/>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7462-544D-A5F4-B4343E0863A7}"/>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7462-544D-A5F4-B4343E0863A7}"/>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7462-544D-A5F4-B4343E0863A7}"/>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7462-544D-A5F4-B4343E0863A7}"/>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7462-544D-A5F4-B4343E0863A7}"/>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7462-544D-A5F4-B4343E0863A7}"/>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7462-544D-A5F4-B4343E0863A7}"/>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7462-544D-A5F4-B4343E0863A7}"/>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7462-544D-A5F4-B4343E0863A7}"/>
                </c:ext>
                <c:ext xmlns:c15="http://schemas.microsoft.com/office/drawing/2012/chart" uri="{CE6537A1-D6FC-4f65-9D91-7224C49458BB}"/>
              </c:extLst>
            </c:dLbl>
            <c:dLbl>
              <c:idx val="10"/>
              <c:layout>
                <c:manualLayout>
                  <c:x val="5.4641544806899096E-2"/>
                  <c:y val="0.10893756739332548"/>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A-7462-544D-A5F4-B4343E0863A7}"/>
                </c:ext>
                <c:ext xmlns:c15="http://schemas.microsoft.com/office/drawing/2012/chart" uri="{CE6537A1-D6FC-4f65-9D91-7224C49458BB}">
                  <c15:layout/>
                </c:ext>
              </c:extLst>
            </c:dLbl>
            <c:dLbl>
              <c:idx val="11"/>
              <c:delete val="1"/>
              <c:extLst xmlns:c16r2="http://schemas.microsoft.com/office/drawing/2015/06/chart">
                <c:ext xmlns:c16="http://schemas.microsoft.com/office/drawing/2014/chart" uri="{C3380CC4-5D6E-409C-BE32-E72D297353CC}">
                  <c16:uniqueId val="{0000000B-7462-544D-A5F4-B4343E0863A7}"/>
                </c:ext>
                <c:ext xmlns:c15="http://schemas.microsoft.com/office/drawing/2012/chart" uri="{CE6537A1-D6FC-4f65-9D91-7224C49458BB}"/>
              </c:extLst>
            </c:dLbl>
            <c:dLbl>
              <c:idx val="12"/>
              <c:layout>
                <c:manualLayout>
                  <c:x val="1.7645669291338695E-2"/>
                  <c:y val="-0.15631525385532821"/>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C-7462-544D-A5F4-B4343E0863A7}"/>
                </c:ext>
                <c:ext xmlns:c15="http://schemas.microsoft.com/office/drawing/2012/chart" uri="{CE6537A1-D6FC-4f65-9D91-7224C49458BB}"/>
              </c:extLst>
            </c:dLbl>
            <c:spPr>
              <a:noFill/>
              <a:ln>
                <a:noFill/>
              </a:ln>
              <a:effectLst/>
            </c:spPr>
            <c:showLegendKey val="1"/>
            <c:showVal val="1"/>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'POLICE-SUMMARY'!$D$30:$N$30</c:f>
              <c:strCache>
                <c:ptCount val="11"/>
                <c:pt idx="0">
                  <c:v>Anti-Christian</c:v>
                </c:pt>
                <c:pt idx="1">
                  <c:v>Anti-Romanyism</c:v>
                </c:pt>
                <c:pt idx="2">
                  <c:v>Anti-Semitism</c:v>
                </c:pt>
                <c:pt idx="3">
                  <c:v>Attack against members of other religions</c:v>
                </c:pt>
                <c:pt idx="4">
                  <c:v>Homophobia</c:v>
                </c:pt>
                <c:pt idx="5">
                  <c:v>Islamophobia</c:v>
                </c:pt>
                <c:pt idx="6">
                  <c:v>Not specified</c:v>
                </c:pt>
                <c:pt idx="7">
                  <c:v>People with disabilities</c:v>
                </c:pt>
                <c:pt idx="8">
                  <c:v>Racism and xenophobia</c:v>
                </c:pt>
                <c:pt idx="9">
                  <c:v>Sex</c:v>
                </c:pt>
                <c:pt idx="10">
                  <c:v>Sexual orientation or gender identity</c:v>
                </c:pt>
              </c:strCache>
            </c:strRef>
          </c:cat>
          <c:val>
            <c:numRef>
              <c:f>'POLICE-SUMMARY'!$D$32:$N$32</c:f>
              <c:numCache>
                <c:formatCode>General</c:formatCode>
                <c:ptCount val="11"/>
                <c:pt idx="0">
                  <c:v>0</c:v>
                </c:pt>
                <c:pt idx="1">
                  <c:v>0</c:v>
                </c:pt>
                <c:pt idx="2">
                  <c:v>0</c:v>
                </c:pt>
                <c:pt idx="3">
                  <c:v>0</c:v>
                </c:pt>
                <c:pt idx="4">
                  <c:v>0</c:v>
                </c:pt>
                <c:pt idx="5">
                  <c:v>0</c:v>
                </c:pt>
                <c:pt idx="6">
                  <c:v>0</c:v>
                </c:pt>
                <c:pt idx="7">
                  <c:v>0</c:v>
                </c:pt>
                <c:pt idx="8">
                  <c:v>1195</c:v>
                </c:pt>
                <c:pt idx="9">
                  <c:v>0</c:v>
                </c:pt>
                <c:pt idx="10">
                  <c:v>640</c:v>
                </c:pt>
              </c:numCache>
            </c:numRef>
          </c:val>
          <c:extLst xmlns:c16r2="http://schemas.microsoft.com/office/drawing/2015/06/chart">
            <c:ext xmlns:c16="http://schemas.microsoft.com/office/drawing/2014/chart" uri="{C3380CC4-5D6E-409C-BE32-E72D297353CC}">
              <c16:uniqueId val="{0000000D-7462-544D-A5F4-B4343E0863A7}"/>
            </c:ext>
          </c:extLst>
        </c:ser>
        <c:dLbls>
          <c:showLegendKey val="0"/>
          <c:showVal val="0"/>
          <c:showCatName val="0"/>
          <c:showSerName val="0"/>
          <c:showPercent val="0"/>
          <c:showBubbleSize val="0"/>
          <c:showLeaderLines val="1"/>
        </c:dLbls>
      </c:pie3DChart>
    </c:plotArea>
    <c:legend>
      <c:legendPos val="r"/>
      <c:layout>
        <c:manualLayout>
          <c:xMode val="edge"/>
          <c:yMode val="edge"/>
          <c:x val="2.0898641588296802E-3"/>
          <c:y val="0.75383112213713355"/>
          <c:w val="0.98161042369703766"/>
          <c:h val="0.22749757307733895"/>
        </c:manualLayout>
      </c:layout>
      <c:overlay val="0"/>
    </c:legend>
    <c:plotVisOnly val="1"/>
    <c:dispBlanksAs val="zero"/>
    <c:showDLblsOverMax val="0"/>
  </c:chart>
  <c:printSettings>
    <c:headerFooter/>
    <c:pageMargins b="0.75000000000000466" l="0.70000000000000062" r="0.70000000000000062" t="0.75000000000000466"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hPercent val="100"/>
      <c:rotY val="0"/>
      <c:depthPercent val="100"/>
      <c:rAngAx val="0"/>
    </c:view3D>
    <c:floor>
      <c:thickness val="0"/>
    </c:floor>
    <c:sideWall>
      <c:thickness val="0"/>
    </c:sideWall>
    <c:backWall>
      <c:thickness val="0"/>
    </c:backWall>
    <c:plotArea>
      <c:layout>
        <c:manualLayout>
          <c:layoutTarget val="inner"/>
          <c:xMode val="edge"/>
          <c:yMode val="edge"/>
          <c:x val="0.1507754030746157"/>
          <c:y val="9.9884945888614619E-3"/>
          <c:w val="0.58410892388451441"/>
          <c:h val="0.83704346888145831"/>
        </c:manualLayout>
      </c:layout>
      <c:pie3DChart>
        <c:varyColors val="1"/>
        <c:ser>
          <c:idx val="3"/>
          <c:order val="0"/>
          <c:tx>
            <c:v>POLAND 2018</c:v>
          </c:tx>
          <c:dLbls>
            <c:dLbl>
              <c:idx val="0"/>
              <c:delete val="1"/>
              <c:extLst xmlns:c16r2="http://schemas.microsoft.com/office/drawing/2015/06/chart">
                <c:ext xmlns:c16="http://schemas.microsoft.com/office/drawing/2014/chart" uri="{C3380CC4-5D6E-409C-BE32-E72D297353CC}">
                  <c16:uniqueId val="{00000000-4372-1E41-B2AE-2E140BEF8DC9}"/>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4372-1E41-B2AE-2E140BEF8DC9}"/>
                </c:ext>
                <c:ext xmlns:c15="http://schemas.microsoft.com/office/drawing/2012/chart" uri="{CE6537A1-D6FC-4f65-9D91-7224C49458BB}"/>
              </c:extLst>
            </c:dLbl>
            <c:dLbl>
              <c:idx val="2"/>
              <c:layout>
                <c:manualLayout>
                  <c:x val="1.6803055868016659E-2"/>
                  <c:y val="-7.8069462907283893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2-4372-1E41-B2AE-2E140BEF8DC9}"/>
                </c:ext>
                <c:ext xmlns:c15="http://schemas.microsoft.com/office/drawing/2012/chart" uri="{CE6537A1-D6FC-4f65-9D91-7224C49458BB}"/>
              </c:extLst>
            </c:dLbl>
            <c:dLbl>
              <c:idx val="3"/>
              <c:layout>
                <c:manualLayout>
                  <c:x val="3.6125515560555002E-2"/>
                  <c:y val="-0.1035437835540317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3-4372-1E41-B2AE-2E140BEF8DC9}"/>
                </c:ext>
                <c:ext xmlns:c15="http://schemas.microsoft.com/office/drawing/2012/chart" uri="{CE6537A1-D6FC-4f65-9D91-7224C49458BB}"/>
              </c:extLst>
            </c:dLbl>
            <c:dLbl>
              <c:idx val="4"/>
              <c:layout>
                <c:manualLayout>
                  <c:x val="0.10358642669666292"/>
                  <c:y val="2.3847966361815881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4-4372-1E41-B2AE-2E140BEF8DC9}"/>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4372-1E41-B2AE-2E140BEF8DC9}"/>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4372-1E41-B2AE-2E140BEF8DC9}"/>
                </c:ext>
                <c:ext xmlns:c15="http://schemas.microsoft.com/office/drawing/2012/chart" uri="{CE6537A1-D6FC-4f65-9D91-7224C49458BB}"/>
              </c:extLst>
            </c:dLbl>
            <c:dLbl>
              <c:idx val="7"/>
              <c:layout>
                <c:manualLayout>
                  <c:x val="-3.3270153730783653E-2"/>
                  <c:y val="5.653800840954603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7-4372-1E41-B2AE-2E140BEF8DC9}"/>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4372-1E41-B2AE-2E140BEF8DC9}"/>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4372-1E41-B2AE-2E140BEF8DC9}"/>
                </c:ext>
                <c:ext xmlns:c15="http://schemas.microsoft.com/office/drawing/2012/chart" uri="{CE6537A1-D6FC-4f65-9D91-7224C49458BB}"/>
              </c:extLst>
            </c:dLbl>
            <c:dLbl>
              <c:idx val="10"/>
              <c:layout>
                <c:manualLayout>
                  <c:x val="0"/>
                  <c:y val="-0.1229215042475626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A-4372-1E41-B2AE-2E140BEF8DC9}"/>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B-4372-1E41-B2AE-2E140BEF8DC9}"/>
                </c:ext>
                <c:ext xmlns:c15="http://schemas.microsoft.com/office/drawing/2012/chart" uri="{CE6537A1-D6FC-4f65-9D91-7224C49458BB}"/>
              </c:extLst>
            </c:dLbl>
            <c:dLbl>
              <c:idx val="12"/>
              <c:layout>
                <c:manualLayout>
                  <c:x val="-5.2712973378328198E-2"/>
                  <c:y val="-8.1818706960981688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C-4372-1E41-B2AE-2E140BEF8DC9}"/>
                </c:ext>
                <c:ext xmlns:c15="http://schemas.microsoft.com/office/drawing/2012/chart" uri="{CE6537A1-D6FC-4f65-9D91-7224C49458BB}"/>
              </c:extLst>
            </c:dLbl>
            <c:spPr>
              <a:noFill/>
              <a:ln>
                <a:noFill/>
              </a:ln>
              <a:effectLst/>
            </c:spPr>
            <c:showLegendKey val="1"/>
            <c:showVal val="1"/>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'POLICE-SUMMARY'!$D$66:$N$66</c:f>
              <c:strCache>
                <c:ptCount val="11"/>
                <c:pt idx="0">
                  <c:v>Anti-Christian</c:v>
                </c:pt>
                <c:pt idx="1">
                  <c:v>Anti-Romanyism</c:v>
                </c:pt>
                <c:pt idx="2">
                  <c:v>Anti-Semitism</c:v>
                </c:pt>
                <c:pt idx="3">
                  <c:v>Attack against members of other religions</c:v>
                </c:pt>
                <c:pt idx="4">
                  <c:v>Homophobia</c:v>
                </c:pt>
                <c:pt idx="5">
                  <c:v>Islamophobia</c:v>
                </c:pt>
                <c:pt idx="6">
                  <c:v>Not specified</c:v>
                </c:pt>
                <c:pt idx="7">
                  <c:v>People with disabilities</c:v>
                </c:pt>
                <c:pt idx="8">
                  <c:v>Racism and xenophobia</c:v>
                </c:pt>
                <c:pt idx="9">
                  <c:v>Sex</c:v>
                </c:pt>
                <c:pt idx="10">
                  <c:v>Sexual orientation or gender identity</c:v>
                </c:pt>
              </c:strCache>
            </c:strRef>
          </c:cat>
          <c:val>
            <c:numRef>
              <c:f>'POLICE-SUMMARY'!$D$70:$N$70</c:f>
              <c:numCache>
                <c:formatCode>General</c:formatCode>
                <c:ptCount val="11"/>
                <c:pt idx="0">
                  <c:v>0</c:v>
                </c:pt>
                <c:pt idx="1">
                  <c:v>43</c:v>
                </c:pt>
                <c:pt idx="2">
                  <c:v>197</c:v>
                </c:pt>
                <c:pt idx="3">
                  <c:v>20</c:v>
                </c:pt>
                <c:pt idx="4">
                  <c:v>0</c:v>
                </c:pt>
                <c:pt idx="5">
                  <c:v>62</c:v>
                </c:pt>
                <c:pt idx="6">
                  <c:v>0</c:v>
                </c:pt>
                <c:pt idx="7">
                  <c:v>0</c:v>
                </c:pt>
                <c:pt idx="8">
                  <c:v>174</c:v>
                </c:pt>
                <c:pt idx="9">
                  <c:v>1</c:v>
                </c:pt>
                <c:pt idx="10">
                  <c:v>7</c:v>
                </c:pt>
              </c:numCache>
            </c:numRef>
          </c:val>
          <c:extLst xmlns:c16r2="http://schemas.microsoft.com/office/drawing/2015/06/chart">
            <c:ext xmlns:c16="http://schemas.microsoft.com/office/drawing/2014/chart" uri="{C3380CC4-5D6E-409C-BE32-E72D297353CC}">
              <c16:uniqueId val="{0000000D-4372-1E41-B2AE-2E140BEF8DC9}"/>
            </c:ext>
          </c:extLst>
        </c:ser>
        <c:dLbls>
          <c:showLegendKey val="0"/>
          <c:showVal val="0"/>
          <c:showCatName val="0"/>
          <c:showSerName val="0"/>
          <c:showPercent val="0"/>
          <c:showBubbleSize val="0"/>
          <c:showLeaderLines val="1"/>
        </c:dLbls>
      </c:pie3DChart>
    </c:plotArea>
    <c:legend>
      <c:legendPos val="r"/>
      <c:layout>
        <c:manualLayout>
          <c:xMode val="edge"/>
          <c:yMode val="edge"/>
          <c:x val="9.2326584176977873E-3"/>
          <c:y val="0.73798116695288063"/>
          <c:w val="0.98732733408323958"/>
          <c:h val="0.26201883304711981"/>
        </c:manualLayout>
      </c:layout>
      <c:overlay val="0"/>
    </c:legend>
    <c:plotVisOnly val="1"/>
    <c:dispBlanksAs val="zero"/>
    <c:showDLblsOverMax val="0"/>
  </c:chart>
  <c:printSettings>
    <c:headerFooter/>
    <c:pageMargins b="0.75000000000000533" l="0.70000000000000062" r="0.70000000000000062" t="0.75000000000000533"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hPercent val="100"/>
      <c:rotY val="0"/>
      <c:depthPercent val="100"/>
      <c:rAngAx val="0"/>
    </c:view3D>
    <c:floor>
      <c:thickness val="0"/>
    </c:floor>
    <c:sideWall>
      <c:thickness val="0"/>
    </c:sideWall>
    <c:backWall>
      <c:thickness val="0"/>
    </c:backWall>
    <c:plotArea>
      <c:layout>
        <c:manualLayout>
          <c:layoutTarget val="inner"/>
          <c:xMode val="edge"/>
          <c:yMode val="edge"/>
          <c:x val="0.1507754030746157"/>
          <c:y val="9.9884945888614619E-3"/>
          <c:w val="0.58410892388451441"/>
          <c:h val="0.83704346888145831"/>
        </c:manualLayout>
      </c:layout>
      <c:pie3DChart>
        <c:varyColors val="1"/>
        <c:ser>
          <c:idx val="0"/>
          <c:order val="0"/>
          <c:tx>
            <c:v>SPAIN 2015</c:v>
          </c:tx>
          <c:dLbls>
            <c:dLbl>
              <c:idx val="0"/>
              <c:layout>
                <c:manualLayout>
                  <c:x val="-0.11613882639670041"/>
                  <c:y val="-9.7776305505001299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0-2B6B-BB4D-B47D-F3B759788D96}"/>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2B6B-BB4D-B47D-F3B759788D96}"/>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2B6B-BB4D-B47D-F3B759788D96}"/>
                </c:ext>
                <c:ext xmlns:c15="http://schemas.microsoft.com/office/drawing/2012/chart" uri="{CE6537A1-D6FC-4f65-9D91-7224C49458BB}"/>
              </c:extLst>
            </c:dLbl>
            <c:dLbl>
              <c:idx val="3"/>
              <c:layout>
                <c:manualLayout>
                  <c:x val="6.2040869891263589E-2"/>
                  <c:y val="-0.13376362842814515"/>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3-2B6B-BB4D-B47D-F3B759788D96}"/>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2B6B-BB4D-B47D-F3B759788D96}"/>
                </c:ext>
                <c:ext xmlns:c15="http://schemas.microsoft.com/office/drawing/2012/chart" uri="{CE6537A1-D6FC-4f65-9D91-7224C49458BB}"/>
              </c:extLst>
            </c:dLbl>
            <c:dLbl>
              <c:idx val="5"/>
              <c:layout>
                <c:manualLayout>
                  <c:x val="3.7394450693663289E-2"/>
                  <c:y val="-6.4847890767185654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5-2B6B-BB4D-B47D-F3B759788D96}"/>
                </c:ext>
                <c:ext xmlns:c15="http://schemas.microsoft.com/office/drawing/2012/chart" uri="{CE6537A1-D6FC-4f65-9D91-7224C49458BB}"/>
              </c:extLst>
            </c:dLbl>
            <c:dLbl>
              <c:idx val="6"/>
              <c:layout>
                <c:manualLayout>
                  <c:x val="0.14667041619797541"/>
                  <c:y val="-8.8116060578399824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6-2B6B-BB4D-B47D-F3B759788D96}"/>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2B6B-BB4D-B47D-F3B759788D96}"/>
                </c:ext>
                <c:ext xmlns:c15="http://schemas.microsoft.com/office/drawing/2012/chart" uri="{CE6537A1-D6FC-4f65-9D91-7224C49458BB}"/>
              </c:extLst>
            </c:dLbl>
            <c:dLbl>
              <c:idx val="8"/>
              <c:layout>
                <c:manualLayout>
                  <c:x val="0.11043128983877015"/>
                  <c:y val="2.2149761520336392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8-2B6B-BB4D-B47D-F3B759788D96}"/>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2B6B-BB4D-B47D-F3B759788D96}"/>
                </c:ext>
                <c:ext xmlns:c15="http://schemas.microsoft.com/office/drawing/2012/chart" uri="{CE6537A1-D6FC-4f65-9D91-7224C49458BB}"/>
              </c:extLst>
            </c:dLbl>
            <c:dLbl>
              <c:idx val="10"/>
              <c:layout>
                <c:manualLayout>
                  <c:x val="2.6190476190476188E-2"/>
                  <c:y val="-0.26269526235615626"/>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A-2B6B-BB4D-B47D-F3B759788D96}"/>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B-2B6B-BB4D-B47D-F3B759788D96}"/>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C-2B6B-BB4D-B47D-F3B759788D96}"/>
                </c:ext>
                <c:ext xmlns:c15="http://schemas.microsoft.com/office/drawing/2012/chart" uri="{CE6537A1-D6FC-4f65-9D91-7224C49458BB}"/>
              </c:extLst>
            </c:dLbl>
            <c:spPr>
              <a:noFill/>
              <a:ln>
                <a:noFill/>
              </a:ln>
              <a:effectLst/>
            </c:spPr>
            <c:showLegendKey val="1"/>
            <c:showVal val="1"/>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'POLICE-SUMMARY'!$D$75:$N$75</c:f>
              <c:strCache>
                <c:ptCount val="11"/>
                <c:pt idx="0">
                  <c:v>Anti-Christian</c:v>
                </c:pt>
                <c:pt idx="1">
                  <c:v>Anti-Romanyism</c:v>
                </c:pt>
                <c:pt idx="2">
                  <c:v>Anti-Semitism</c:v>
                </c:pt>
                <c:pt idx="3">
                  <c:v>Attack against members of other religions</c:v>
                </c:pt>
                <c:pt idx="4">
                  <c:v>Homophobia</c:v>
                </c:pt>
                <c:pt idx="5">
                  <c:v>Islamophobia</c:v>
                </c:pt>
                <c:pt idx="6">
                  <c:v>Not specified</c:v>
                </c:pt>
                <c:pt idx="7">
                  <c:v>People with disabilities</c:v>
                </c:pt>
                <c:pt idx="8">
                  <c:v>Racism and xenophobia</c:v>
                </c:pt>
                <c:pt idx="9">
                  <c:v>Sex</c:v>
                </c:pt>
                <c:pt idx="10">
                  <c:v>Sexual orientation or gender identity</c:v>
                </c:pt>
              </c:strCache>
            </c:strRef>
          </c:cat>
          <c:val>
            <c:numRef>
              <c:f>'POLICE-SUMMARY'!$D$76:$N$76</c:f>
              <c:numCache>
                <c:formatCode>General</c:formatCode>
                <c:ptCount val="11"/>
                <c:pt idx="0">
                  <c:v>70</c:v>
                </c:pt>
                <c:pt idx="1">
                  <c:v>0</c:v>
                </c:pt>
                <c:pt idx="2">
                  <c:v>9</c:v>
                </c:pt>
                <c:pt idx="3">
                  <c:v>0</c:v>
                </c:pt>
                <c:pt idx="4">
                  <c:v>169</c:v>
                </c:pt>
                <c:pt idx="5">
                  <c:v>0</c:v>
                </c:pt>
                <c:pt idx="6">
                  <c:v>24</c:v>
                </c:pt>
                <c:pt idx="7">
                  <c:v>226</c:v>
                </c:pt>
                <c:pt idx="8">
                  <c:v>505</c:v>
                </c:pt>
                <c:pt idx="9">
                  <c:v>0</c:v>
                </c:pt>
                <c:pt idx="10">
                  <c:v>0</c:v>
                </c:pt>
              </c:numCache>
            </c:numRef>
          </c:val>
          <c:extLst xmlns:c16r2="http://schemas.microsoft.com/office/drawing/2015/06/chart">
            <c:ext xmlns:c16="http://schemas.microsoft.com/office/drawing/2014/chart" uri="{C3380CC4-5D6E-409C-BE32-E72D297353CC}">
              <c16:uniqueId val="{0000000D-2B6B-BB4D-B47D-F3B759788D96}"/>
            </c:ext>
          </c:extLst>
        </c:ser>
        <c:dLbls>
          <c:showLegendKey val="0"/>
          <c:showVal val="0"/>
          <c:showCatName val="0"/>
          <c:showSerName val="0"/>
          <c:showPercent val="0"/>
          <c:showBubbleSize val="0"/>
          <c:showLeaderLines val="1"/>
        </c:dLbls>
      </c:pie3DChart>
    </c:plotArea>
    <c:legend>
      <c:legendPos val="r"/>
      <c:layout>
        <c:manualLayout>
          <c:xMode val="edge"/>
          <c:yMode val="edge"/>
          <c:x val="9.2326584176977873E-3"/>
          <c:y val="0.73118834758696238"/>
          <c:w val="0.98018447694038269"/>
          <c:h val="0.26881165241303723"/>
        </c:manualLayout>
      </c:layout>
      <c:overlay val="0"/>
    </c:legend>
    <c:plotVisOnly val="1"/>
    <c:dispBlanksAs val="zero"/>
    <c:showDLblsOverMax val="0"/>
  </c:chart>
  <c:printSettings>
    <c:headerFooter/>
    <c:pageMargins b="0.75000000000000533" l="0.70000000000000062" r="0.70000000000000062" t="0.75000000000000533"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hPercent val="100"/>
      <c:rotY val="0"/>
      <c:depthPercent val="100"/>
      <c:rAngAx val="0"/>
    </c:view3D>
    <c:floor>
      <c:thickness val="0"/>
    </c:floor>
    <c:sideWall>
      <c:thickness val="0"/>
    </c:sideWall>
    <c:backWall>
      <c:thickness val="0"/>
    </c:backWall>
    <c:plotArea>
      <c:layout>
        <c:manualLayout>
          <c:layoutTarget val="inner"/>
          <c:xMode val="edge"/>
          <c:yMode val="edge"/>
          <c:x val="0.1507754030746157"/>
          <c:y val="9.9884945888614705E-3"/>
          <c:w val="0.58410892388451441"/>
          <c:h val="0.83704346888145831"/>
        </c:manualLayout>
      </c:layout>
      <c:pie3DChart>
        <c:varyColors val="1"/>
        <c:ser>
          <c:idx val="1"/>
          <c:order val="0"/>
          <c:tx>
            <c:v>SPAIN 2016</c:v>
          </c:tx>
          <c:dLbls>
            <c:dLbl>
              <c:idx val="0"/>
              <c:delete val="1"/>
              <c:extLst xmlns:c16r2="http://schemas.microsoft.com/office/drawing/2015/06/chart">
                <c:ext xmlns:c16="http://schemas.microsoft.com/office/drawing/2014/chart" uri="{C3380CC4-5D6E-409C-BE32-E72D297353CC}">
                  <c16:uniqueId val="{00000000-9A94-5946-B584-7ECC48E59C98}"/>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9A94-5946-B584-7ECC48E59C98}"/>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9A94-5946-B584-7ECC48E59C98}"/>
                </c:ext>
                <c:ext xmlns:c15="http://schemas.microsoft.com/office/drawing/2012/chart" uri="{CE6537A1-D6FC-4f65-9D91-7224C49458BB}"/>
              </c:extLst>
            </c:dLbl>
            <c:dLbl>
              <c:idx val="3"/>
              <c:layout>
                <c:manualLayout>
                  <c:x val="4.4326959130109034E-2"/>
                  <c:y val="-0.11917921347353123"/>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3-9A94-5946-B584-7ECC48E59C98}"/>
                </c:ext>
                <c:ext xmlns:c15="http://schemas.microsoft.com/office/drawing/2012/chart" uri="{CE6537A1-D6FC-4f65-9D91-7224C49458BB}"/>
              </c:extLst>
            </c:dLbl>
            <c:dLbl>
              <c:idx val="4"/>
              <c:layout>
                <c:manualLayout>
                  <c:x val="0.14490223097113025"/>
                  <c:y val="-8.9279576042492745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4-9A94-5946-B584-7ECC48E59C98}"/>
                </c:ext>
                <c:ext xmlns:c15="http://schemas.microsoft.com/office/drawing/2012/chart" uri="{CE6537A1-D6FC-4f65-9D91-7224C49458BB}"/>
              </c:extLst>
            </c:dLbl>
            <c:dLbl>
              <c:idx val="5"/>
              <c:layout>
                <c:manualLayout>
                  <c:x val="1.9238845144356961E-2"/>
                  <c:y val="-2.4312588074875772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5-9A94-5946-B584-7ECC48E59C98}"/>
                </c:ext>
                <c:ext xmlns:c15="http://schemas.microsoft.com/office/drawing/2012/chart" uri="{CE6537A1-D6FC-4f65-9D91-7224C49458BB}"/>
              </c:extLst>
            </c:dLbl>
            <c:dLbl>
              <c:idx val="6"/>
              <c:layout>
                <c:manualLayout>
                  <c:x val="0.114677727784027"/>
                  <c:y val="4.2420354638657669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6-9A94-5946-B584-7ECC48E59C98}"/>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9A94-5946-B584-7ECC48E59C98}"/>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9A94-5946-B584-7ECC48E59C98}"/>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9A94-5946-B584-7ECC48E59C98}"/>
                </c:ext>
                <c:ext xmlns:c15="http://schemas.microsoft.com/office/drawing/2012/chart" uri="{CE6537A1-D6FC-4f65-9D91-7224C49458BB}"/>
              </c:extLst>
            </c:dLbl>
            <c:dLbl>
              <c:idx val="10"/>
              <c:layout>
                <c:manualLayout>
                  <c:x val="0"/>
                  <c:y val="-0.18058380449231884"/>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A-9A94-5946-B584-7ECC48E59C98}"/>
                </c:ext>
                <c:ext xmlns:c15="http://schemas.microsoft.com/office/drawing/2012/chart" uri="{CE6537A1-D6FC-4f65-9D91-7224C49458BB}"/>
              </c:extLst>
            </c:dLbl>
            <c:dLbl>
              <c:idx val="11"/>
              <c:layout>
                <c:manualLayout>
                  <c:x val="-0.10723397075365682"/>
                  <c:y val="-0.12880237424191418"/>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B-9A94-5946-B584-7ECC48E59C98}"/>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C-9A94-5946-B584-7ECC48E59C98}"/>
                </c:ext>
                <c:ext xmlns:c15="http://schemas.microsoft.com/office/drawing/2012/chart" uri="{CE6537A1-D6FC-4f65-9D91-7224C49458BB}"/>
              </c:extLst>
            </c:dLbl>
            <c:spPr>
              <a:noFill/>
              <a:ln>
                <a:noFill/>
              </a:ln>
              <a:effectLst/>
            </c:spPr>
            <c:showLegendKey val="1"/>
            <c:showVal val="1"/>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'POLICE-SUMMARY'!$D$75:$N$75</c:f>
              <c:strCache>
                <c:ptCount val="11"/>
                <c:pt idx="0">
                  <c:v>Anti-Christian</c:v>
                </c:pt>
                <c:pt idx="1">
                  <c:v>Anti-Romanyism</c:v>
                </c:pt>
                <c:pt idx="2">
                  <c:v>Anti-Semitism</c:v>
                </c:pt>
                <c:pt idx="3">
                  <c:v>Attack against members of other religions</c:v>
                </c:pt>
                <c:pt idx="4">
                  <c:v>Homophobia</c:v>
                </c:pt>
                <c:pt idx="5">
                  <c:v>Islamophobia</c:v>
                </c:pt>
                <c:pt idx="6">
                  <c:v>Not specified</c:v>
                </c:pt>
                <c:pt idx="7">
                  <c:v>People with disabilities</c:v>
                </c:pt>
                <c:pt idx="8">
                  <c:v>Racism and xenophobia</c:v>
                </c:pt>
                <c:pt idx="9">
                  <c:v>Sex</c:v>
                </c:pt>
                <c:pt idx="10">
                  <c:v>Sexual orientation or gender identity</c:v>
                </c:pt>
              </c:strCache>
            </c:strRef>
          </c:cat>
          <c:val>
            <c:numRef>
              <c:f>'POLICE-SUMMARY'!$D$77:$N$77</c:f>
              <c:numCache>
                <c:formatCode>General</c:formatCode>
                <c:ptCount val="11"/>
                <c:pt idx="0">
                  <c:v>0</c:v>
                </c:pt>
                <c:pt idx="1">
                  <c:v>0</c:v>
                </c:pt>
                <c:pt idx="2">
                  <c:v>7</c:v>
                </c:pt>
                <c:pt idx="3">
                  <c:v>47</c:v>
                </c:pt>
                <c:pt idx="4">
                  <c:v>230</c:v>
                </c:pt>
                <c:pt idx="5">
                  <c:v>0</c:v>
                </c:pt>
                <c:pt idx="6">
                  <c:v>0</c:v>
                </c:pt>
                <c:pt idx="7">
                  <c:v>264</c:v>
                </c:pt>
                <c:pt idx="8">
                  <c:v>416</c:v>
                </c:pt>
                <c:pt idx="9">
                  <c:v>41</c:v>
                </c:pt>
                <c:pt idx="10">
                  <c:v>0</c:v>
                </c:pt>
              </c:numCache>
            </c:numRef>
          </c:val>
          <c:extLst xmlns:c16r2="http://schemas.microsoft.com/office/drawing/2015/06/chart">
            <c:ext xmlns:c16="http://schemas.microsoft.com/office/drawing/2014/chart" uri="{C3380CC4-5D6E-409C-BE32-E72D297353CC}">
              <c16:uniqueId val="{0000000D-9A94-5946-B584-7ECC48E59C98}"/>
            </c:ext>
          </c:extLst>
        </c:ser>
        <c:dLbls>
          <c:showLegendKey val="0"/>
          <c:showVal val="0"/>
          <c:showCatName val="0"/>
          <c:showSerName val="0"/>
          <c:showPercent val="0"/>
          <c:showBubbleSize val="0"/>
          <c:showLeaderLines val="1"/>
        </c:dLbls>
      </c:pie3DChart>
    </c:plotArea>
    <c:legend>
      <c:legendPos val="r"/>
      <c:layout>
        <c:manualLayout>
          <c:xMode val="edge"/>
          <c:yMode val="edge"/>
          <c:x val="9.2326584176977873E-3"/>
          <c:y val="0.73118834758696238"/>
          <c:w val="0.98018447694038269"/>
          <c:h val="0.26881165241303723"/>
        </c:manualLayout>
      </c:layout>
      <c:overlay val="0"/>
    </c:legend>
    <c:plotVisOnly val="1"/>
    <c:dispBlanksAs val="zero"/>
    <c:showDLblsOverMax val="0"/>
  </c:chart>
  <c:printSettings>
    <c:headerFooter/>
    <c:pageMargins b="0.75000000000000555" l="0.70000000000000062" r="0.70000000000000062" t="0.7500000000000055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hPercent val="100"/>
      <c:rotY val="0"/>
      <c:depthPercent val="100"/>
      <c:rAngAx val="0"/>
    </c:view3D>
    <c:floor>
      <c:thickness val="0"/>
    </c:floor>
    <c:sideWall>
      <c:thickness val="0"/>
    </c:sideWall>
    <c:backWall>
      <c:thickness val="0"/>
    </c:backWall>
    <c:plotArea>
      <c:layout>
        <c:manualLayout>
          <c:layoutTarget val="inner"/>
          <c:xMode val="edge"/>
          <c:yMode val="edge"/>
          <c:x val="0.1507754030746157"/>
          <c:y val="9.9884945888614705E-3"/>
          <c:w val="0.58410892388451441"/>
          <c:h val="0.83704346888145831"/>
        </c:manualLayout>
      </c:layout>
      <c:pie3DChart>
        <c:varyColors val="1"/>
        <c:ser>
          <c:idx val="2"/>
          <c:order val="0"/>
          <c:tx>
            <c:v>SPAIN 2017</c:v>
          </c:tx>
          <c:dLbls>
            <c:dLbl>
              <c:idx val="0"/>
              <c:delete val="1"/>
              <c:extLst xmlns:c16r2="http://schemas.microsoft.com/office/drawing/2015/06/chart">
                <c:ext xmlns:c16="http://schemas.microsoft.com/office/drawing/2014/chart" uri="{C3380CC4-5D6E-409C-BE32-E72D297353CC}">
                  <c16:uniqueId val="{00000000-55BA-FD40-8C2B-E599659F1AAE}"/>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55BA-FD40-8C2B-E599659F1AAE}"/>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55BA-FD40-8C2B-E599659F1AAE}"/>
                </c:ext>
                <c:ext xmlns:c15="http://schemas.microsoft.com/office/drawing/2012/chart" uri="{CE6537A1-D6FC-4f65-9D91-7224C49458BB}"/>
              </c:extLst>
            </c:dLbl>
            <c:dLbl>
              <c:idx val="3"/>
              <c:layout>
                <c:manualLayout>
                  <c:x val="2.8953599550056244E-2"/>
                  <c:y val="-9.4838277412324493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3-55BA-FD40-8C2B-E599659F1AAE}"/>
                </c:ext>
                <c:ext xmlns:c15="http://schemas.microsoft.com/office/drawing/2012/chart" uri="{CE6537A1-D6FC-4f65-9D91-7224C49458BB}"/>
              </c:extLst>
            </c:dLbl>
            <c:dLbl>
              <c:idx val="4"/>
              <c:layout>
                <c:manualLayout>
                  <c:x val="6.0352549681289815E-2"/>
                  <c:y val="-9.8578072137246828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4-55BA-FD40-8C2B-E599659F1AAE}"/>
                </c:ext>
                <c:ext xmlns:c15="http://schemas.microsoft.com/office/drawing/2012/chart" uri="{CE6537A1-D6FC-4f65-9D91-7224C49458BB}"/>
              </c:extLst>
            </c:dLbl>
            <c:dLbl>
              <c:idx val="5"/>
              <c:layout>
                <c:manualLayout>
                  <c:x val="0.12907770903637045"/>
                  <c:y val="-1.0238971741871437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5-55BA-FD40-8C2B-E599659F1AAE}"/>
                </c:ext>
                <c:ext xmlns:c15="http://schemas.microsoft.com/office/drawing/2012/chart" uri="{CE6537A1-D6FC-4f65-9D91-7224C49458BB}"/>
              </c:extLst>
            </c:dLbl>
            <c:dLbl>
              <c:idx val="6"/>
              <c:layout>
                <c:manualLayout>
                  <c:x val="1.1668635170603675E-2"/>
                  <c:y val="8.6995691106078063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6-55BA-FD40-8C2B-E599659F1AAE}"/>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55BA-FD40-8C2B-E599659F1AAE}"/>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55BA-FD40-8C2B-E599659F1AAE}"/>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55BA-FD40-8C2B-E599659F1AAE}"/>
                </c:ext>
                <c:ext xmlns:c15="http://schemas.microsoft.com/office/drawing/2012/chart" uri="{CE6537A1-D6FC-4f65-9D91-7224C49458BB}"/>
              </c:extLst>
            </c:dLbl>
            <c:dLbl>
              <c:idx val="10"/>
              <c:layout>
                <c:manualLayout>
                  <c:x val="2.6190476190476188E-2"/>
                  <c:y val="0.15362130370784541"/>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A-55BA-FD40-8C2B-E599659F1AAE}"/>
                </c:ext>
                <c:ext xmlns:c15="http://schemas.microsoft.com/office/drawing/2012/chart" uri="{CE6537A1-D6FC-4f65-9D91-7224C49458BB}"/>
              </c:extLst>
            </c:dLbl>
            <c:dLbl>
              <c:idx val="11"/>
              <c:layout>
                <c:manualLayout>
                  <c:x val="-8.1657761529808776E-2"/>
                  <c:y val="-7.1063409631611923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B-55BA-FD40-8C2B-E599659F1AAE}"/>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C-55BA-FD40-8C2B-E599659F1AAE}"/>
                </c:ext>
                <c:ext xmlns:c15="http://schemas.microsoft.com/office/drawing/2012/chart" uri="{CE6537A1-D6FC-4f65-9D91-7224C49458BB}"/>
              </c:extLst>
            </c:dLbl>
            <c:spPr>
              <a:noFill/>
              <a:ln>
                <a:noFill/>
              </a:ln>
              <a:effectLst/>
            </c:spPr>
            <c:showLegendKey val="1"/>
            <c:showVal val="1"/>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'POLICE-SUMMARY'!$D$75:$N$75</c:f>
              <c:strCache>
                <c:ptCount val="11"/>
                <c:pt idx="0">
                  <c:v>Anti-Christian</c:v>
                </c:pt>
                <c:pt idx="1">
                  <c:v>Anti-Romanyism</c:v>
                </c:pt>
                <c:pt idx="2">
                  <c:v>Anti-Semitism</c:v>
                </c:pt>
                <c:pt idx="3">
                  <c:v>Attack against members of other religions</c:v>
                </c:pt>
                <c:pt idx="4">
                  <c:v>Homophobia</c:v>
                </c:pt>
                <c:pt idx="5">
                  <c:v>Islamophobia</c:v>
                </c:pt>
                <c:pt idx="6">
                  <c:v>Not specified</c:v>
                </c:pt>
                <c:pt idx="7">
                  <c:v>People with disabilities</c:v>
                </c:pt>
                <c:pt idx="8">
                  <c:v>Racism and xenophobia</c:v>
                </c:pt>
                <c:pt idx="9">
                  <c:v>Sex</c:v>
                </c:pt>
                <c:pt idx="10">
                  <c:v>Sexual orientation or gender identity</c:v>
                </c:pt>
              </c:strCache>
            </c:strRef>
          </c:cat>
          <c:val>
            <c:numRef>
              <c:f>'POLICE-SUMMARY'!$D$78:$N$78</c:f>
              <c:numCache>
                <c:formatCode>General</c:formatCode>
                <c:ptCount val="11"/>
                <c:pt idx="0">
                  <c:v>0</c:v>
                </c:pt>
                <c:pt idx="1">
                  <c:v>0</c:v>
                </c:pt>
                <c:pt idx="2">
                  <c:v>6</c:v>
                </c:pt>
                <c:pt idx="3">
                  <c:v>103</c:v>
                </c:pt>
                <c:pt idx="4">
                  <c:v>271</c:v>
                </c:pt>
                <c:pt idx="5">
                  <c:v>0</c:v>
                </c:pt>
                <c:pt idx="6">
                  <c:v>0</c:v>
                </c:pt>
                <c:pt idx="7">
                  <c:v>23</c:v>
                </c:pt>
                <c:pt idx="8">
                  <c:v>524</c:v>
                </c:pt>
                <c:pt idx="9">
                  <c:v>35</c:v>
                </c:pt>
                <c:pt idx="10">
                  <c:v>0</c:v>
                </c:pt>
              </c:numCache>
            </c:numRef>
          </c:val>
          <c:extLst xmlns:c16r2="http://schemas.microsoft.com/office/drawing/2015/06/chart">
            <c:ext xmlns:c16="http://schemas.microsoft.com/office/drawing/2014/chart" uri="{C3380CC4-5D6E-409C-BE32-E72D297353CC}">
              <c16:uniqueId val="{0000000D-55BA-FD40-8C2B-E599659F1AAE}"/>
            </c:ext>
          </c:extLst>
        </c:ser>
        <c:dLbls>
          <c:showLegendKey val="0"/>
          <c:showVal val="0"/>
          <c:showCatName val="0"/>
          <c:showSerName val="0"/>
          <c:showPercent val="0"/>
          <c:showBubbleSize val="0"/>
          <c:showLeaderLines val="1"/>
        </c:dLbls>
      </c:pie3DChart>
    </c:plotArea>
    <c:legend>
      <c:legendPos val="r"/>
      <c:layout>
        <c:manualLayout>
          <c:xMode val="edge"/>
          <c:yMode val="edge"/>
          <c:x val="9.2326584176977873E-3"/>
          <c:y val="0.73118834758696238"/>
          <c:w val="0.98018447694038269"/>
          <c:h val="0.26881165241303723"/>
        </c:manualLayout>
      </c:layout>
      <c:overlay val="0"/>
    </c:legend>
    <c:plotVisOnly val="1"/>
    <c:dispBlanksAs val="zero"/>
    <c:showDLblsOverMax val="0"/>
  </c:chart>
  <c:printSettings>
    <c:headerFooter/>
    <c:pageMargins b="0.75000000000000555" l="0.70000000000000062" r="0.70000000000000062" t="0.7500000000000055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hPercent val="100"/>
      <c:rotY val="0"/>
      <c:depthPercent val="100"/>
      <c:rAngAx val="0"/>
    </c:view3D>
    <c:floor>
      <c:thickness val="0"/>
    </c:floor>
    <c:sideWall>
      <c:thickness val="0"/>
    </c:sideWall>
    <c:backWall>
      <c:thickness val="0"/>
    </c:backWall>
    <c:plotArea>
      <c:layout>
        <c:manualLayout>
          <c:layoutTarget val="inner"/>
          <c:xMode val="edge"/>
          <c:yMode val="edge"/>
          <c:x val="0.1507754030746157"/>
          <c:y val="9.9884945888614705E-3"/>
          <c:w val="0.58410892388451441"/>
          <c:h val="0.83704346888145831"/>
        </c:manualLayout>
      </c:layout>
      <c:pie3DChart>
        <c:varyColors val="1"/>
        <c:ser>
          <c:idx val="3"/>
          <c:order val="0"/>
          <c:tx>
            <c:v>SPAIN 2018</c:v>
          </c:tx>
          <c:dLbls>
            <c:dLbl>
              <c:idx val="0"/>
              <c:delete val="1"/>
              <c:extLst xmlns:c16r2="http://schemas.microsoft.com/office/drawing/2015/06/chart">
                <c:ext xmlns:c16="http://schemas.microsoft.com/office/drawing/2014/chart" uri="{C3380CC4-5D6E-409C-BE32-E72D297353CC}">
                  <c16:uniqueId val="{00000000-369E-4E40-AB32-B16171837D0B}"/>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369E-4E40-AB32-B16171837D0B}"/>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369E-4E40-AB32-B16171837D0B}"/>
                </c:ext>
                <c:ext xmlns:c15="http://schemas.microsoft.com/office/drawing/2012/chart" uri="{CE6537A1-D6FC-4f65-9D91-7224C49458BB}"/>
              </c:extLst>
            </c:dLbl>
            <c:dLbl>
              <c:idx val="3"/>
              <c:layout>
                <c:manualLayout>
                  <c:x val="-8.9006374203224728E-2"/>
                  <c:y val="-0.13559519360783318"/>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3-369E-4E40-AB32-B16171837D0B}"/>
                </c:ext>
                <c:ext xmlns:c15="http://schemas.microsoft.com/office/drawing/2012/chart" uri="{CE6537A1-D6FC-4f65-9D91-7224C49458BB}"/>
              </c:extLst>
            </c:dLbl>
            <c:dLbl>
              <c:idx val="4"/>
              <c:layout>
                <c:manualLayout>
                  <c:x val="0.10345078740157512"/>
                  <c:y val="-0.1125996280173668"/>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4-369E-4E40-AB32-B16171837D0B}"/>
                </c:ext>
                <c:ext xmlns:c15="http://schemas.microsoft.com/office/drawing/2012/chart" uri="{CE6537A1-D6FC-4f65-9D91-7224C49458BB}"/>
              </c:extLst>
            </c:dLbl>
            <c:dLbl>
              <c:idx val="5"/>
              <c:layout>
                <c:manualLayout>
                  <c:x val="8.978093363329584E-2"/>
                  <c:y val="-1.9522134963514997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5-369E-4E40-AB32-B16171837D0B}"/>
                </c:ext>
                <c:ext xmlns:c15="http://schemas.microsoft.com/office/drawing/2012/chart" uri="{CE6537A1-D6FC-4f65-9D91-7224C49458BB}"/>
              </c:extLst>
            </c:dLbl>
            <c:dLbl>
              <c:idx val="6"/>
              <c:layout>
                <c:manualLayout>
                  <c:x val="2.4117922759655051E-2"/>
                  <c:y val="9.5081107332964349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6-369E-4E40-AB32-B16171837D0B}"/>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369E-4E40-AB32-B16171837D0B}"/>
                </c:ext>
                <c:ext xmlns:c15="http://schemas.microsoft.com/office/drawing/2012/chart" uri="{CE6537A1-D6FC-4f65-9D91-7224C49458BB}"/>
              </c:extLst>
            </c:dLbl>
            <c:dLbl>
              <c:idx val="8"/>
              <c:layout>
                <c:manualLayout>
                  <c:x val="4.1925009373828266E-2"/>
                  <c:y val="6.8780951008974384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8-369E-4E40-AB32-B16171837D0B}"/>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369E-4E40-AB32-B16171837D0B}"/>
                </c:ext>
                <c:ext xmlns:c15="http://schemas.microsoft.com/office/drawing/2012/chart" uri="{CE6537A1-D6FC-4f65-9D91-7224C49458BB}"/>
              </c:extLst>
            </c:dLbl>
            <c:dLbl>
              <c:idx val="10"/>
              <c:layout>
                <c:manualLayout>
                  <c:x val="3.2410948631421362E-3"/>
                  <c:y val="6.3215118070254345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A-369E-4E40-AB32-B16171837D0B}"/>
                </c:ext>
                <c:ext xmlns:c15="http://schemas.microsoft.com/office/drawing/2012/chart" uri="{CE6537A1-D6FC-4f65-9D91-7224C49458BB}"/>
              </c:extLst>
            </c:dLbl>
            <c:dLbl>
              <c:idx val="11"/>
              <c:layout>
                <c:manualLayout>
                  <c:x val="-2.0414416947881507E-2"/>
                  <c:y val="-8.5322803334151098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B-369E-4E40-AB32-B16171837D0B}"/>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C-369E-4E40-AB32-B16171837D0B}"/>
                </c:ext>
                <c:ext xmlns:c15="http://schemas.microsoft.com/office/drawing/2012/chart" uri="{CE6537A1-D6FC-4f65-9D91-7224C49458BB}"/>
              </c:extLst>
            </c:dLbl>
            <c:spPr>
              <a:noFill/>
              <a:ln>
                <a:noFill/>
              </a:ln>
              <a:effectLst/>
            </c:spPr>
            <c:showLegendKey val="1"/>
            <c:showVal val="1"/>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'POLICE-SUMMARY'!$D$75:$N$75</c:f>
              <c:strCache>
                <c:ptCount val="11"/>
                <c:pt idx="0">
                  <c:v>Anti-Christian</c:v>
                </c:pt>
                <c:pt idx="1">
                  <c:v>Anti-Romanyism</c:v>
                </c:pt>
                <c:pt idx="2">
                  <c:v>Anti-Semitism</c:v>
                </c:pt>
                <c:pt idx="3">
                  <c:v>Attack against members of other religions</c:v>
                </c:pt>
                <c:pt idx="4">
                  <c:v>Homophobia</c:v>
                </c:pt>
                <c:pt idx="5">
                  <c:v>Islamophobia</c:v>
                </c:pt>
                <c:pt idx="6">
                  <c:v>Not specified</c:v>
                </c:pt>
                <c:pt idx="7">
                  <c:v>People with disabilities</c:v>
                </c:pt>
                <c:pt idx="8">
                  <c:v>Racism and xenophobia</c:v>
                </c:pt>
                <c:pt idx="9">
                  <c:v>Sex</c:v>
                </c:pt>
                <c:pt idx="10">
                  <c:v>Sexual orientation or gender identity</c:v>
                </c:pt>
              </c:strCache>
            </c:strRef>
          </c:cat>
          <c:val>
            <c:numRef>
              <c:f>'POLICE-SUMMARY'!$D$79:$N$79</c:f>
              <c:numCache>
                <c:formatCode>General</c:formatCode>
                <c:ptCount val="11"/>
                <c:pt idx="0">
                  <c:v>0</c:v>
                </c:pt>
                <c:pt idx="1">
                  <c:v>0</c:v>
                </c:pt>
                <c:pt idx="2">
                  <c:v>9</c:v>
                </c:pt>
                <c:pt idx="3">
                  <c:v>69</c:v>
                </c:pt>
                <c:pt idx="4">
                  <c:v>259</c:v>
                </c:pt>
                <c:pt idx="5">
                  <c:v>0</c:v>
                </c:pt>
                <c:pt idx="6">
                  <c:v>24</c:v>
                </c:pt>
                <c:pt idx="7">
                  <c:v>25</c:v>
                </c:pt>
                <c:pt idx="8">
                  <c:v>531</c:v>
                </c:pt>
                <c:pt idx="9">
                  <c:v>71</c:v>
                </c:pt>
                <c:pt idx="10">
                  <c:v>0</c:v>
                </c:pt>
              </c:numCache>
            </c:numRef>
          </c:val>
          <c:extLst xmlns:c16r2="http://schemas.microsoft.com/office/drawing/2015/06/chart">
            <c:ext xmlns:c16="http://schemas.microsoft.com/office/drawing/2014/chart" uri="{C3380CC4-5D6E-409C-BE32-E72D297353CC}">
              <c16:uniqueId val="{0000000D-369E-4E40-AB32-B16171837D0B}"/>
            </c:ext>
          </c:extLst>
        </c:ser>
        <c:dLbls>
          <c:showLegendKey val="0"/>
          <c:showVal val="0"/>
          <c:showCatName val="0"/>
          <c:showSerName val="0"/>
          <c:showPercent val="0"/>
          <c:showBubbleSize val="0"/>
          <c:showLeaderLines val="1"/>
        </c:dLbls>
      </c:pie3DChart>
    </c:plotArea>
    <c:legend>
      <c:legendPos val="r"/>
      <c:layout>
        <c:manualLayout>
          <c:xMode val="edge"/>
          <c:yMode val="edge"/>
          <c:x val="9.2326584176977873E-3"/>
          <c:y val="0.73118834758696238"/>
          <c:w val="0.98018447694038269"/>
          <c:h val="0.26881165241303723"/>
        </c:manualLayout>
      </c:layout>
      <c:overlay val="0"/>
    </c:legend>
    <c:plotVisOnly val="1"/>
    <c:dispBlanksAs val="zero"/>
    <c:showDLblsOverMax val="0"/>
  </c:chart>
  <c:printSettings>
    <c:headerFooter/>
    <c:pageMargins b="0.75000000000000555" l="0.70000000000000062" r="0.70000000000000062" t="0.75000000000000555"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hPercent val="100"/>
      <c:rotY val="0"/>
      <c:depthPercent val="100"/>
      <c:rAngAx val="0"/>
    </c:view3D>
    <c:floor>
      <c:thickness val="0"/>
    </c:floor>
    <c:sideWall>
      <c:thickness val="0"/>
    </c:sideWall>
    <c:backWall>
      <c:thickness val="0"/>
    </c:backWall>
    <c:plotArea>
      <c:layout>
        <c:manualLayout>
          <c:layoutTarget val="inner"/>
          <c:xMode val="edge"/>
          <c:yMode val="edge"/>
          <c:x val="0.1507754030746157"/>
          <c:y val="9.9884945888614705E-3"/>
          <c:w val="0.58410892388451441"/>
          <c:h val="0.83704346888145831"/>
        </c:manualLayout>
      </c:layout>
      <c:pie3DChart>
        <c:varyColors val="1"/>
        <c:ser>
          <c:idx val="0"/>
          <c:order val="0"/>
          <c:tx>
            <c:v>GLOBAL 2015</c:v>
          </c:tx>
          <c:dLbls>
            <c:dLbl>
              <c:idx val="0"/>
              <c:layout>
                <c:manualLayout>
                  <c:x val="-0.25661511061117154"/>
                  <c:y val="-0.17389998244118443"/>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0-CC23-DB40-888A-C51D06FDDC26}"/>
                </c:ext>
                <c:ext xmlns:c15="http://schemas.microsoft.com/office/drawing/2012/chart" uri="{CE6537A1-D6FC-4f65-9D91-7224C49458BB}"/>
              </c:extLst>
            </c:dLbl>
            <c:dLbl>
              <c:idx val="1"/>
              <c:layout>
                <c:manualLayout>
                  <c:x val="-0.12839313835770541"/>
                  <c:y val="-0.1593400917148485"/>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1-CC23-DB40-888A-C51D06FDDC26}"/>
                </c:ext>
                <c:ext xmlns:c15="http://schemas.microsoft.com/office/drawing/2012/chart" uri="{CE6537A1-D6FC-4f65-9D91-7224C49458BB}"/>
              </c:extLst>
            </c:dLbl>
            <c:dLbl>
              <c:idx val="2"/>
              <c:layout>
                <c:manualLayout>
                  <c:x val="0.12176771653543322"/>
                  <c:y val="-0.18566474224855767"/>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2-CC23-DB40-888A-C51D06FDDC26}"/>
                </c:ext>
                <c:ext xmlns:c15="http://schemas.microsoft.com/office/drawing/2012/chart" uri="{CE6537A1-D6FC-4f65-9D91-7224C49458BB}"/>
              </c:extLst>
            </c:dLbl>
            <c:dLbl>
              <c:idx val="3"/>
              <c:layout>
                <c:manualLayout>
                  <c:x val="0.11918372703412076"/>
                  <c:y val="-0.16958643697759973"/>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3-CC23-DB40-888A-C51D06FDDC26}"/>
                </c:ext>
                <c:ext xmlns:c15="http://schemas.microsoft.com/office/drawing/2012/chart" uri="{CE6537A1-D6FC-4f65-9D91-7224C49458BB}"/>
              </c:extLst>
            </c:dLbl>
            <c:dLbl>
              <c:idx val="4"/>
              <c:layout>
                <c:manualLayout>
                  <c:x val="3.9054368203974656E-2"/>
                  <c:y val="-0.14037357264096587"/>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4-CC23-DB40-888A-C51D06FDDC26}"/>
                </c:ext>
                <c:ext xmlns:c15="http://schemas.microsoft.com/office/drawing/2012/chart" uri="{CE6537A1-D6FC-4f65-9D91-7224C49458BB}"/>
              </c:extLst>
            </c:dLbl>
            <c:dLbl>
              <c:idx val="5"/>
              <c:layout>
                <c:manualLayout>
                  <c:x val="3.2632545931758551E-2"/>
                  <c:y val="-9.6193051080642966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5-CC23-DB40-888A-C51D06FDDC26}"/>
                </c:ext>
                <c:ext xmlns:c15="http://schemas.microsoft.com/office/drawing/2012/chart" uri="{CE6537A1-D6FC-4f65-9D91-7224C49458BB}"/>
              </c:extLst>
            </c:dLbl>
            <c:dLbl>
              <c:idx val="6"/>
              <c:layout>
                <c:manualLayout>
                  <c:x val="5.1752718410198732E-2"/>
                  <c:y val="-7.9790366062545287E-4"/>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6-CC23-DB40-888A-C51D06FDDC26}"/>
                </c:ext>
                <c:ext xmlns:c15="http://schemas.microsoft.com/office/drawing/2012/chart" uri="{CE6537A1-D6FC-4f65-9D91-7224C49458BB}"/>
              </c:extLst>
            </c:dLbl>
            <c:dLbl>
              <c:idx val="7"/>
              <c:layout>
                <c:manualLayout>
                  <c:x val="7.0012935883015132E-2"/>
                  <c:y val="6.2047322774067375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7-CC23-DB40-888A-C51D06FDDC26}"/>
                </c:ext>
                <c:ext xmlns:c15="http://schemas.microsoft.com/office/drawing/2012/chart" uri="{CE6537A1-D6FC-4f65-9D91-7224C49458BB}"/>
              </c:extLst>
            </c:dLbl>
            <c:dLbl>
              <c:idx val="8"/>
              <c:layout>
                <c:manualLayout>
                  <c:x val="3.7648293963254802E-2"/>
                  <c:y val="0.13857397021770818"/>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8-CC23-DB40-888A-C51D06FDDC26}"/>
                </c:ext>
                <c:ext xmlns:c15="http://schemas.microsoft.com/office/drawing/2012/chart" uri="{CE6537A1-D6FC-4f65-9D91-7224C49458BB}"/>
              </c:extLst>
            </c:dLbl>
            <c:dLbl>
              <c:idx val="9"/>
              <c:layout>
                <c:manualLayout>
                  <c:x val="-0.23401499812523563"/>
                  <c:y val="0.12335156911650946"/>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9-CC23-DB40-888A-C51D06FDDC26}"/>
                </c:ext>
                <c:ext xmlns:c15="http://schemas.microsoft.com/office/drawing/2012/chart" uri="{CE6537A1-D6FC-4f65-9D91-7224C49458BB}"/>
              </c:extLst>
            </c:dLbl>
            <c:dLbl>
              <c:idx val="10"/>
              <c:layout>
                <c:manualLayout>
                  <c:x val="0.05"/>
                  <c:y val="0.10672745966232068"/>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A-CC23-DB40-888A-C51D06FDDC26}"/>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B-CC23-DB40-888A-C51D06FDDC26}"/>
                </c:ext>
                <c:ext xmlns:c15="http://schemas.microsoft.com/office/drawing/2012/chart" uri="{CE6537A1-D6FC-4f65-9D91-7224C49458BB}"/>
              </c:extLst>
            </c:dLbl>
            <c:dLbl>
              <c:idx val="12"/>
              <c:layout>
                <c:manualLayout>
                  <c:x val="-0.22202793400824897"/>
                  <c:y val="-7.3794100660676917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C-CC23-DB40-888A-C51D06FDDC26}"/>
                </c:ext>
                <c:ext xmlns:c15="http://schemas.microsoft.com/office/drawing/2012/chart" uri="{CE6537A1-D6FC-4f65-9D91-7224C49458BB}"/>
              </c:extLst>
            </c:dLbl>
            <c:spPr>
              <a:noFill/>
              <a:ln>
                <a:noFill/>
              </a:ln>
              <a:effectLst/>
            </c:spPr>
            <c:showLegendKey val="1"/>
            <c:showVal val="1"/>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'POLICE-SUMMARY'!$D$85:$N$85</c:f>
              <c:strCache>
                <c:ptCount val="11"/>
                <c:pt idx="0">
                  <c:v>Anti-Christian</c:v>
                </c:pt>
                <c:pt idx="1">
                  <c:v>Anti-Romanyism</c:v>
                </c:pt>
                <c:pt idx="2">
                  <c:v>Anti-Semitism</c:v>
                </c:pt>
                <c:pt idx="3">
                  <c:v>Attack against members of other religions</c:v>
                </c:pt>
                <c:pt idx="4">
                  <c:v>Homophobia</c:v>
                </c:pt>
                <c:pt idx="5">
                  <c:v>Islamophobia</c:v>
                </c:pt>
                <c:pt idx="6">
                  <c:v>Not specified</c:v>
                </c:pt>
                <c:pt idx="7">
                  <c:v>People with disabilities</c:v>
                </c:pt>
                <c:pt idx="8">
                  <c:v>Racism and xenophobia</c:v>
                </c:pt>
                <c:pt idx="9">
                  <c:v>Sex</c:v>
                </c:pt>
                <c:pt idx="10">
                  <c:v>Sexual orientation or gender identity</c:v>
                </c:pt>
              </c:strCache>
            </c:strRef>
          </c:cat>
          <c:val>
            <c:numRef>
              <c:f>'POLICE-SUMMARY'!$D$86:$N$86</c:f>
              <c:numCache>
                <c:formatCode>General</c:formatCode>
                <c:ptCount val="11"/>
                <c:pt idx="0">
                  <c:v>409</c:v>
                </c:pt>
                <c:pt idx="1">
                  <c:v>26</c:v>
                </c:pt>
                <c:pt idx="2">
                  <c:v>966</c:v>
                </c:pt>
                <c:pt idx="3">
                  <c:v>12</c:v>
                </c:pt>
                <c:pt idx="4">
                  <c:v>249</c:v>
                </c:pt>
                <c:pt idx="5">
                  <c:v>378</c:v>
                </c:pt>
                <c:pt idx="6">
                  <c:v>24</c:v>
                </c:pt>
                <c:pt idx="7">
                  <c:v>372</c:v>
                </c:pt>
                <c:pt idx="8">
                  <c:v>4193</c:v>
                </c:pt>
                <c:pt idx="9">
                  <c:v>0</c:v>
                </c:pt>
                <c:pt idx="10">
                  <c:v>45</c:v>
                </c:pt>
              </c:numCache>
            </c:numRef>
          </c:val>
          <c:extLst xmlns:c16r2="http://schemas.microsoft.com/office/drawing/2015/06/chart">
            <c:ext xmlns:c16="http://schemas.microsoft.com/office/drawing/2014/chart" uri="{C3380CC4-5D6E-409C-BE32-E72D297353CC}">
              <c16:uniqueId val="{0000000D-CC23-DB40-888A-C51D06FDDC26}"/>
            </c:ext>
          </c:extLst>
        </c:ser>
        <c:dLbls>
          <c:showLegendKey val="0"/>
          <c:showVal val="0"/>
          <c:showCatName val="0"/>
          <c:showSerName val="0"/>
          <c:showPercent val="0"/>
          <c:showBubbleSize val="0"/>
          <c:showLeaderLines val="1"/>
        </c:dLbls>
      </c:pie3DChart>
    </c:plotArea>
    <c:legend>
      <c:legendPos val="r"/>
      <c:layout>
        <c:manualLayout>
          <c:xMode val="edge"/>
          <c:yMode val="edge"/>
          <c:x val="9.2326584176977873E-3"/>
          <c:y val="0.72671041562213223"/>
          <c:w val="0.97780352455943065"/>
          <c:h val="0.27328958437787426"/>
        </c:manualLayout>
      </c:layout>
      <c:overlay val="0"/>
    </c:legend>
    <c:plotVisOnly val="1"/>
    <c:dispBlanksAs val="zero"/>
    <c:showDLblsOverMax val="0"/>
  </c:chart>
  <c:printSettings>
    <c:headerFooter/>
    <c:pageMargins b="0.75000000000000555" l="0.70000000000000062" r="0.70000000000000062" t="0.75000000000000555"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hPercent val="100"/>
      <c:rotY val="0"/>
      <c:depthPercent val="100"/>
      <c:rAngAx val="0"/>
    </c:view3D>
    <c:floor>
      <c:thickness val="0"/>
    </c:floor>
    <c:sideWall>
      <c:thickness val="0"/>
    </c:sideWall>
    <c:backWall>
      <c:thickness val="0"/>
    </c:backWall>
    <c:plotArea>
      <c:layout>
        <c:manualLayout>
          <c:layoutTarget val="inner"/>
          <c:xMode val="edge"/>
          <c:yMode val="edge"/>
          <c:x val="0.1507754030746157"/>
          <c:y val="9.988494588861474E-3"/>
          <c:w val="0.58410892388451441"/>
          <c:h val="0.83704346888145831"/>
        </c:manualLayout>
      </c:layout>
      <c:pie3DChart>
        <c:varyColors val="1"/>
        <c:ser>
          <c:idx val="1"/>
          <c:order val="0"/>
          <c:tx>
            <c:v>GLOBAL 2016</c:v>
          </c:tx>
          <c:dLbls>
            <c:dLbl>
              <c:idx val="0"/>
              <c:delete val="1"/>
              <c:extLst xmlns:c16r2="http://schemas.microsoft.com/office/drawing/2015/06/chart">
                <c:ext xmlns:c16="http://schemas.microsoft.com/office/drawing/2014/chart" uri="{C3380CC4-5D6E-409C-BE32-E72D297353CC}">
                  <c16:uniqueId val="{00000000-0A13-924A-814D-15AB9EFAD5B0}"/>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0A13-924A-814D-15AB9EFAD5B0}"/>
                </c:ext>
                <c:ext xmlns:c15="http://schemas.microsoft.com/office/drawing/2012/chart" uri="{CE6537A1-D6FC-4f65-9D91-7224C49458BB}"/>
              </c:extLst>
            </c:dLbl>
            <c:dLbl>
              <c:idx val="2"/>
              <c:layout>
                <c:manualLayout>
                  <c:x val="-0.10492950881139858"/>
                  <c:y val="-6.5957861660499897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2-0A13-924A-814D-15AB9EFAD5B0}"/>
                </c:ext>
                <c:ext xmlns:c15="http://schemas.microsoft.com/office/drawing/2012/chart" uri="{CE6537A1-D6FC-4f65-9D91-7224C49458BB}"/>
              </c:extLst>
            </c:dLbl>
            <c:dLbl>
              <c:idx val="3"/>
              <c:layout>
                <c:manualLayout>
                  <c:x val="-0.17766535433070871"/>
                  <c:y val="-0.15058078078205231"/>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3-0A13-924A-814D-15AB9EFAD5B0}"/>
                </c:ext>
                <c:ext xmlns:c15="http://schemas.microsoft.com/office/drawing/2012/chart" uri="{CE6537A1-D6FC-4f65-9D91-7224C49458BB}"/>
              </c:extLst>
            </c:dLbl>
            <c:dLbl>
              <c:idx val="4"/>
              <c:layout>
                <c:manualLayout>
                  <c:x val="-8.9399137607799033E-3"/>
                  <c:y val="-0.13194569318894289"/>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4-0A13-924A-814D-15AB9EFAD5B0}"/>
                </c:ext>
                <c:ext xmlns:c15="http://schemas.microsoft.com/office/drawing/2012/chart" uri="{CE6537A1-D6FC-4f65-9D91-7224C49458BB}"/>
              </c:extLst>
            </c:dLbl>
            <c:dLbl>
              <c:idx val="5"/>
              <c:layout>
                <c:manualLayout>
                  <c:x val="0.1377002249718785"/>
                  <c:y val="-0.13451728415172406"/>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5-0A13-924A-814D-15AB9EFAD5B0}"/>
                </c:ext>
                <c:ext xmlns:c15="http://schemas.microsoft.com/office/drawing/2012/chart" uri="{CE6537A1-D6FC-4f65-9D91-7224C49458BB}"/>
              </c:extLst>
            </c:dLbl>
            <c:dLbl>
              <c:idx val="6"/>
              <c:layout>
                <c:manualLayout>
                  <c:x val="0.10382208473940757"/>
                  <c:y val="-6.1073654652628123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6-0A13-924A-814D-15AB9EFAD5B0}"/>
                </c:ext>
                <c:ext xmlns:c15="http://schemas.microsoft.com/office/drawing/2012/chart" uri="{CE6537A1-D6FC-4f65-9D91-7224C49458BB}"/>
              </c:extLst>
            </c:dLbl>
            <c:dLbl>
              <c:idx val="7"/>
              <c:layout>
                <c:manualLayout>
                  <c:x val="2.8863235845519412E-2"/>
                  <c:y val="-1.0301172491751241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7-0A13-924A-814D-15AB9EFAD5B0}"/>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0A13-924A-814D-15AB9EFAD5B0}"/>
                </c:ext>
                <c:ext xmlns:c15="http://schemas.microsoft.com/office/drawing/2012/chart" uri="{CE6537A1-D6FC-4f65-9D91-7224C49458BB}"/>
              </c:extLst>
            </c:dLbl>
            <c:dLbl>
              <c:idx val="9"/>
              <c:layout>
                <c:manualLayout>
                  <c:x val="7.4395575553055884E-2"/>
                  <c:y val="5.8030126416428893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9-0A13-924A-814D-15AB9EFAD5B0}"/>
                </c:ext>
                <c:ext xmlns:c15="http://schemas.microsoft.com/office/drawing/2012/chart" uri="{CE6537A1-D6FC-4f65-9D91-7224C49458BB}"/>
              </c:extLst>
            </c:dLbl>
            <c:dLbl>
              <c:idx val="10"/>
              <c:layout>
                <c:manualLayout>
                  <c:x val="-0.10773059617547806"/>
                  <c:y val="8.4902872946800655E-4"/>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A-0A13-924A-814D-15AB9EFAD5B0}"/>
                </c:ext>
                <c:ext xmlns:c15="http://schemas.microsoft.com/office/drawing/2012/chart" uri="{CE6537A1-D6FC-4f65-9D91-7224C49458BB}"/>
              </c:extLst>
            </c:dLbl>
            <c:dLbl>
              <c:idx val="11"/>
              <c:layout>
                <c:manualLayout>
                  <c:x val="-9.3562335958005768E-2"/>
                  <c:y val="3.7973585616156097E-3"/>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B-0A13-924A-814D-15AB9EFAD5B0}"/>
                </c:ext>
                <c:ext xmlns:c15="http://schemas.microsoft.com/office/drawing/2012/chart" uri="{CE6537A1-D6FC-4f65-9D91-7224C49458BB}"/>
              </c:extLst>
            </c:dLbl>
            <c:dLbl>
              <c:idx val="12"/>
              <c:layout>
                <c:manualLayout>
                  <c:x val="-0.15981927259092804"/>
                  <c:y val="-7.0653611087017884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C-0A13-924A-814D-15AB9EFAD5B0}"/>
                </c:ext>
                <c:ext xmlns:c15="http://schemas.microsoft.com/office/drawing/2012/chart" uri="{CE6537A1-D6FC-4f65-9D91-7224C49458BB}"/>
              </c:extLst>
            </c:dLbl>
            <c:spPr>
              <a:noFill/>
              <a:ln>
                <a:noFill/>
              </a:ln>
              <a:effectLst/>
            </c:spPr>
            <c:showLegendKey val="1"/>
            <c:showVal val="1"/>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'POLICE-SUMMARY'!$D$85:$N$85</c:f>
              <c:strCache>
                <c:ptCount val="11"/>
                <c:pt idx="0">
                  <c:v>Anti-Christian</c:v>
                </c:pt>
                <c:pt idx="1">
                  <c:v>Anti-Romanyism</c:v>
                </c:pt>
                <c:pt idx="2">
                  <c:v>Anti-Semitism</c:v>
                </c:pt>
                <c:pt idx="3">
                  <c:v>Attack against members of other religions</c:v>
                </c:pt>
                <c:pt idx="4">
                  <c:v>Homophobia</c:v>
                </c:pt>
                <c:pt idx="5">
                  <c:v>Islamophobia</c:v>
                </c:pt>
                <c:pt idx="6">
                  <c:v>Not specified</c:v>
                </c:pt>
                <c:pt idx="7">
                  <c:v>People with disabilities</c:v>
                </c:pt>
                <c:pt idx="8">
                  <c:v>Racism and xenophobia</c:v>
                </c:pt>
                <c:pt idx="9">
                  <c:v>Sex</c:v>
                </c:pt>
                <c:pt idx="10">
                  <c:v>Sexual orientation or gender identity</c:v>
                </c:pt>
              </c:strCache>
            </c:strRef>
          </c:cat>
          <c:val>
            <c:numRef>
              <c:f>'POLICE-SUMMARY'!$D$87:$N$87</c:f>
              <c:numCache>
                <c:formatCode>General</c:formatCode>
                <c:ptCount val="11"/>
                <c:pt idx="0">
                  <c:v>0</c:v>
                </c:pt>
                <c:pt idx="1">
                  <c:v>47</c:v>
                </c:pt>
                <c:pt idx="2">
                  <c:v>295</c:v>
                </c:pt>
                <c:pt idx="3">
                  <c:v>506</c:v>
                </c:pt>
                <c:pt idx="4">
                  <c:v>353</c:v>
                </c:pt>
                <c:pt idx="5">
                  <c:v>158</c:v>
                </c:pt>
                <c:pt idx="6">
                  <c:v>0</c:v>
                </c:pt>
                <c:pt idx="7">
                  <c:v>482</c:v>
                </c:pt>
                <c:pt idx="8">
                  <c:v>5543</c:v>
                </c:pt>
                <c:pt idx="9">
                  <c:v>41</c:v>
                </c:pt>
                <c:pt idx="10">
                  <c:v>690</c:v>
                </c:pt>
              </c:numCache>
            </c:numRef>
          </c:val>
          <c:extLst xmlns:c16r2="http://schemas.microsoft.com/office/drawing/2015/06/chart">
            <c:ext xmlns:c16="http://schemas.microsoft.com/office/drawing/2014/chart" uri="{C3380CC4-5D6E-409C-BE32-E72D297353CC}">
              <c16:uniqueId val="{0000000D-0A13-924A-814D-15AB9EFAD5B0}"/>
            </c:ext>
          </c:extLst>
        </c:ser>
        <c:dLbls>
          <c:showLegendKey val="0"/>
          <c:showVal val="0"/>
          <c:showCatName val="0"/>
          <c:showSerName val="0"/>
          <c:showPercent val="0"/>
          <c:showBubbleSize val="0"/>
          <c:showLeaderLines val="1"/>
        </c:dLbls>
      </c:pie3DChart>
    </c:plotArea>
    <c:legend>
      <c:legendPos val="r"/>
      <c:layout>
        <c:manualLayout>
          <c:xMode val="edge"/>
          <c:yMode val="edge"/>
          <c:x val="9.2326584176977873E-3"/>
          <c:y val="0.72671041562213246"/>
          <c:w val="0.97780352455943065"/>
          <c:h val="0.27328958437787443"/>
        </c:manualLayout>
      </c:layout>
      <c:overlay val="0"/>
    </c:legend>
    <c:plotVisOnly val="1"/>
    <c:dispBlanksAs val="zero"/>
    <c:showDLblsOverMax val="0"/>
  </c:chart>
  <c:printSettings>
    <c:headerFooter/>
    <c:pageMargins b="0.75000000000000577" l="0.70000000000000062" r="0.70000000000000062" t="0.75000000000000577"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hPercent val="100"/>
      <c:rotY val="0"/>
      <c:depthPercent val="100"/>
      <c:rAngAx val="0"/>
    </c:view3D>
    <c:floor>
      <c:thickness val="0"/>
    </c:floor>
    <c:sideWall>
      <c:thickness val="0"/>
    </c:sideWall>
    <c:backWall>
      <c:thickness val="0"/>
    </c:backWall>
    <c:plotArea>
      <c:layout>
        <c:manualLayout>
          <c:layoutTarget val="inner"/>
          <c:xMode val="edge"/>
          <c:yMode val="edge"/>
          <c:x val="0.1507754030746157"/>
          <c:y val="9.988494588861474E-3"/>
          <c:w val="0.58410892388451441"/>
          <c:h val="0.83704346888145831"/>
        </c:manualLayout>
      </c:layout>
      <c:pie3DChart>
        <c:varyColors val="1"/>
        <c:ser>
          <c:idx val="2"/>
          <c:order val="0"/>
          <c:tx>
            <c:v>GLOBAL 2017</c:v>
          </c:tx>
          <c:dLbls>
            <c:dLbl>
              <c:idx val="0"/>
              <c:layout>
                <c:manualLayout>
                  <c:x val="-0.17698603299587648"/>
                  <c:y val="-7.9391414232232671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0-6BE5-7249-8E5D-3CEE94AC6383}"/>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6BE5-7249-8E5D-3CEE94AC6383}"/>
                </c:ext>
                <c:ext xmlns:c15="http://schemas.microsoft.com/office/drawing/2012/chart" uri="{CE6537A1-D6FC-4f65-9D91-7224C49458BB}"/>
              </c:extLst>
            </c:dLbl>
            <c:dLbl>
              <c:idx val="2"/>
              <c:layout>
                <c:manualLayout>
                  <c:x val="-0.19849906261717395"/>
                  <c:y val="-0.16670950594848988"/>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2-6BE5-7249-8E5D-3CEE94AC6383}"/>
                </c:ext>
                <c:ext xmlns:c15="http://schemas.microsoft.com/office/drawing/2012/chart" uri="{CE6537A1-D6FC-4f65-9D91-7224C49458BB}"/>
              </c:extLst>
            </c:dLbl>
            <c:dLbl>
              <c:idx val="3"/>
              <c:layout>
                <c:manualLayout>
                  <c:x val="-0.10955136857892764"/>
                  <c:y val="-4.3475700783658845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3-6BE5-7249-8E5D-3CEE94AC6383}"/>
                </c:ext>
                <c:ext xmlns:c15="http://schemas.microsoft.com/office/drawing/2012/chart" uri="{CE6537A1-D6FC-4f65-9D91-7224C49458BB}"/>
              </c:extLst>
            </c:dLbl>
            <c:dLbl>
              <c:idx val="4"/>
              <c:layout>
                <c:manualLayout>
                  <c:x val="-3.9464754405699284E-2"/>
                  <c:y val="-0.17856135466623901"/>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4-6BE5-7249-8E5D-3CEE94AC6383}"/>
                </c:ext>
                <c:ext xmlns:c15="http://schemas.microsoft.com/office/drawing/2012/chart" uri="{CE6537A1-D6FC-4f65-9D91-7224C49458BB}"/>
              </c:extLst>
            </c:dLbl>
            <c:dLbl>
              <c:idx val="5"/>
              <c:layout>
                <c:manualLayout>
                  <c:x val="0.13951218597675291"/>
                  <c:y val="-0.10740936230467545"/>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5-6BE5-7249-8E5D-3CEE94AC6383}"/>
                </c:ext>
                <c:ext xmlns:c15="http://schemas.microsoft.com/office/drawing/2012/chart" uri="{CE6537A1-D6FC-4f65-9D91-7224C49458BB}"/>
              </c:extLst>
            </c:dLbl>
            <c:dLbl>
              <c:idx val="6"/>
              <c:layout>
                <c:manualLayout>
                  <c:x val="0.11766760404949382"/>
                  <c:y val="-4.3458071449575517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6-6BE5-7249-8E5D-3CEE94AC6383}"/>
                </c:ext>
                <c:ext xmlns:c15="http://schemas.microsoft.com/office/drawing/2012/chart" uri="{CE6537A1-D6FC-4f65-9D91-7224C49458BB}"/>
              </c:extLst>
            </c:dLbl>
            <c:dLbl>
              <c:idx val="7"/>
              <c:layout>
                <c:manualLayout>
                  <c:x val="5.1074428196475397E-2"/>
                  <c:y val="-4.9693566914958591E-3"/>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7-6BE5-7249-8E5D-3CEE94AC6383}"/>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6BE5-7249-8E5D-3CEE94AC6383}"/>
                </c:ext>
                <c:ext xmlns:c15="http://schemas.microsoft.com/office/drawing/2012/chart" uri="{CE6537A1-D6FC-4f65-9D91-7224C49458BB}"/>
              </c:extLst>
            </c:dLbl>
            <c:dLbl>
              <c:idx val="9"/>
              <c:layout>
                <c:manualLayout>
                  <c:x val="7.258436445444375E-3"/>
                  <c:y val="-5.3390438272297334E-3"/>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9-6BE5-7249-8E5D-3CEE94AC6383}"/>
                </c:ext>
                <c:ext xmlns:c15="http://schemas.microsoft.com/office/drawing/2012/chart" uri="{CE6537A1-D6FC-4f65-9D91-7224C49458BB}"/>
              </c:extLst>
            </c:dLbl>
            <c:dLbl>
              <c:idx val="10"/>
              <c:layout>
                <c:manualLayout>
                  <c:x val="-8.6883858267716538E-2"/>
                  <c:y val="-1.7727176887801982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A-6BE5-7249-8E5D-3CEE94AC6383}"/>
                </c:ext>
                <c:ext xmlns:c15="http://schemas.microsoft.com/office/drawing/2012/chart" uri="{CE6537A1-D6FC-4f65-9D91-7224C49458BB}"/>
              </c:extLst>
            </c:dLbl>
            <c:dLbl>
              <c:idx val="11"/>
              <c:layout>
                <c:manualLayout>
                  <c:x val="-0.10932386576677972"/>
                  <c:y val="-5.2679976108726484E-3"/>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B-6BE5-7249-8E5D-3CEE94AC6383}"/>
                </c:ext>
                <c:ext xmlns:c15="http://schemas.microsoft.com/office/drawing/2012/chart" uri="{CE6537A1-D6FC-4f65-9D91-7224C49458BB}"/>
              </c:extLst>
            </c:dLbl>
            <c:dLbl>
              <c:idx val="12"/>
              <c:layout>
                <c:manualLayout>
                  <c:x val="-0.15416816647919143"/>
                  <c:y val="-5.6671433638602879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C-6BE5-7249-8E5D-3CEE94AC6383}"/>
                </c:ext>
                <c:ext xmlns:c15="http://schemas.microsoft.com/office/drawing/2012/chart" uri="{CE6537A1-D6FC-4f65-9D91-7224C49458BB}"/>
              </c:extLst>
            </c:dLbl>
            <c:spPr>
              <a:noFill/>
              <a:ln>
                <a:noFill/>
              </a:ln>
              <a:effectLst/>
            </c:spPr>
            <c:showLegendKey val="1"/>
            <c:showVal val="1"/>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'POLICE-SUMMARY'!$D$85:$N$85</c:f>
              <c:strCache>
                <c:ptCount val="11"/>
                <c:pt idx="0">
                  <c:v>Anti-Christian</c:v>
                </c:pt>
                <c:pt idx="1">
                  <c:v>Anti-Romanyism</c:v>
                </c:pt>
                <c:pt idx="2">
                  <c:v>Anti-Semitism</c:v>
                </c:pt>
                <c:pt idx="3">
                  <c:v>Attack against members of other religions</c:v>
                </c:pt>
                <c:pt idx="4">
                  <c:v>Homophobia</c:v>
                </c:pt>
                <c:pt idx="5">
                  <c:v>Islamophobia</c:v>
                </c:pt>
                <c:pt idx="6">
                  <c:v>Not specified</c:v>
                </c:pt>
                <c:pt idx="7">
                  <c:v>People with disabilities</c:v>
                </c:pt>
                <c:pt idx="8">
                  <c:v>Racism and xenophobia</c:v>
                </c:pt>
                <c:pt idx="9">
                  <c:v>Sex</c:v>
                </c:pt>
                <c:pt idx="10">
                  <c:v>Sexual orientation or gender identity</c:v>
                </c:pt>
              </c:strCache>
            </c:strRef>
          </c:cat>
          <c:val>
            <c:numRef>
              <c:f>'POLICE-SUMMARY'!$D$88:$N$88</c:f>
              <c:numCache>
                <c:formatCode>General</c:formatCode>
                <c:ptCount val="11"/>
                <c:pt idx="0">
                  <c:v>93</c:v>
                </c:pt>
                <c:pt idx="1">
                  <c:v>66</c:v>
                </c:pt>
                <c:pt idx="2">
                  <c:v>628</c:v>
                </c:pt>
                <c:pt idx="3">
                  <c:v>155</c:v>
                </c:pt>
                <c:pt idx="4">
                  <c:v>385</c:v>
                </c:pt>
                <c:pt idx="5">
                  <c:v>486</c:v>
                </c:pt>
                <c:pt idx="6">
                  <c:v>0</c:v>
                </c:pt>
                <c:pt idx="7">
                  <c:v>184</c:v>
                </c:pt>
                <c:pt idx="8">
                  <c:v>4770</c:v>
                </c:pt>
                <c:pt idx="9">
                  <c:v>36</c:v>
                </c:pt>
                <c:pt idx="10">
                  <c:v>691</c:v>
                </c:pt>
              </c:numCache>
            </c:numRef>
          </c:val>
          <c:extLst xmlns:c16r2="http://schemas.microsoft.com/office/drawing/2015/06/chart">
            <c:ext xmlns:c16="http://schemas.microsoft.com/office/drawing/2014/chart" uri="{C3380CC4-5D6E-409C-BE32-E72D297353CC}">
              <c16:uniqueId val="{0000000D-6BE5-7249-8E5D-3CEE94AC6383}"/>
            </c:ext>
          </c:extLst>
        </c:ser>
        <c:dLbls>
          <c:showLegendKey val="0"/>
          <c:showVal val="0"/>
          <c:showCatName val="0"/>
          <c:showSerName val="0"/>
          <c:showPercent val="0"/>
          <c:showBubbleSize val="0"/>
          <c:showLeaderLines val="1"/>
        </c:dLbls>
      </c:pie3DChart>
    </c:plotArea>
    <c:legend>
      <c:legendPos val="r"/>
      <c:layout>
        <c:manualLayout>
          <c:xMode val="edge"/>
          <c:yMode val="edge"/>
          <c:x val="9.2326584176977873E-3"/>
          <c:y val="0.72671041562213246"/>
          <c:w val="0.97780352455943065"/>
          <c:h val="0.27328958437787443"/>
        </c:manualLayout>
      </c:layout>
      <c:overlay val="0"/>
    </c:legend>
    <c:plotVisOnly val="1"/>
    <c:dispBlanksAs val="zero"/>
    <c:showDLblsOverMax val="0"/>
  </c:chart>
  <c:printSettings>
    <c:headerFooter/>
    <c:pageMargins b="0.75000000000000577" l="0.70000000000000062" r="0.70000000000000062" t="0.75000000000000577"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hPercent val="100"/>
      <c:rotY val="0"/>
      <c:depthPercent val="100"/>
      <c:rAngAx val="0"/>
    </c:view3D>
    <c:floor>
      <c:thickness val="0"/>
    </c:floor>
    <c:sideWall>
      <c:thickness val="0"/>
    </c:sideWall>
    <c:backWall>
      <c:thickness val="0"/>
    </c:backWall>
    <c:plotArea>
      <c:layout>
        <c:manualLayout>
          <c:layoutTarget val="inner"/>
          <c:xMode val="edge"/>
          <c:yMode val="edge"/>
          <c:x val="0.1507754030746157"/>
          <c:y val="9.988494588861474E-3"/>
          <c:w val="0.58410892388451441"/>
          <c:h val="0.83704346888145831"/>
        </c:manualLayout>
      </c:layout>
      <c:pie3DChart>
        <c:varyColors val="1"/>
        <c:ser>
          <c:idx val="3"/>
          <c:order val="0"/>
          <c:tx>
            <c:v>GLOBAL 2018</c:v>
          </c:tx>
          <c:dLbls>
            <c:dLbl>
              <c:idx val="0"/>
              <c:layout>
                <c:manualLayout>
                  <c:x val="-0.19716029246344224"/>
                  <c:y val="-0.16485824957636858"/>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0-36C1-2646-AF0A-CBD3794A1120}"/>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36C1-2646-AF0A-CBD3794A1120}"/>
                </c:ext>
                <c:ext xmlns:c15="http://schemas.microsoft.com/office/drawing/2012/chart" uri="{CE6537A1-D6FC-4f65-9D91-7224C49458BB}"/>
              </c:extLst>
            </c:dLbl>
            <c:dLbl>
              <c:idx val="2"/>
              <c:layout>
                <c:manualLayout>
                  <c:x val="3.6602737157855503E-2"/>
                  <c:y val="-0.25031997241361831"/>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2-36C1-2646-AF0A-CBD3794A1120}"/>
                </c:ext>
                <c:ext xmlns:c15="http://schemas.microsoft.com/office/drawing/2012/chart" uri="{CE6537A1-D6FC-4f65-9D91-7224C49458BB}"/>
              </c:extLst>
            </c:dLbl>
            <c:dLbl>
              <c:idx val="3"/>
              <c:layout>
                <c:manualLayout>
                  <c:x val="3.1065148106486692E-2"/>
                  <c:y val="-0.2427270182237952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3-36C1-2646-AF0A-CBD3794A1120}"/>
                </c:ext>
                <c:ext xmlns:c15="http://schemas.microsoft.com/office/drawing/2012/chart" uri="{CE6537A1-D6FC-4f65-9D91-7224C49458BB}"/>
              </c:extLst>
            </c:dLbl>
            <c:dLbl>
              <c:idx val="4"/>
              <c:layout>
                <c:manualLayout>
                  <c:x val="7.4783089613798787E-2"/>
                  <c:y val="-0.17522711871099991"/>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4-36C1-2646-AF0A-CBD3794A1120}"/>
                </c:ext>
                <c:ext xmlns:c15="http://schemas.microsoft.com/office/drawing/2012/chart" uri="{CE6537A1-D6FC-4f65-9D91-7224C49458BB}"/>
              </c:extLst>
            </c:dLbl>
            <c:dLbl>
              <c:idx val="5"/>
              <c:layout>
                <c:manualLayout>
                  <c:x val="9.2983033370828652E-2"/>
                  <c:y val="-1.447315440264412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5-36C1-2646-AF0A-CBD3794A1120}"/>
                </c:ext>
                <c:ext xmlns:c15="http://schemas.microsoft.com/office/drawing/2012/chart" uri="{CE6537A1-D6FC-4f65-9D91-7224C49458BB}"/>
              </c:extLst>
            </c:dLbl>
            <c:dLbl>
              <c:idx val="6"/>
              <c:layout>
                <c:manualLayout>
                  <c:x val="4.6972628421447324E-2"/>
                  <c:y val="6.3403371151780824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6-36C1-2646-AF0A-CBD3794A1120}"/>
                </c:ext>
                <c:ext xmlns:c15="http://schemas.microsoft.com/office/drawing/2012/chart" uri="{CE6537A1-D6FC-4f65-9D91-7224C49458BB}"/>
              </c:extLst>
            </c:dLbl>
            <c:dLbl>
              <c:idx val="7"/>
              <c:layout>
                <c:manualLayout>
                  <c:x val="0.13986567304086989"/>
                  <c:y val="0.1152625254655739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7-36C1-2646-AF0A-CBD3794A1120}"/>
                </c:ext>
                <c:ext xmlns:c15="http://schemas.microsoft.com/office/drawing/2012/chart" uri="{CE6537A1-D6FC-4f65-9D91-7224C49458BB}"/>
              </c:extLst>
            </c:dLbl>
            <c:dLbl>
              <c:idx val="9"/>
              <c:layout>
                <c:manualLayout>
                  <c:x val="-0.28060104986876633"/>
                  <c:y val="4.2625614294146498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8-36C1-2646-AF0A-CBD3794A1120}"/>
                </c:ext>
                <c:ext xmlns:c15="http://schemas.microsoft.com/office/drawing/2012/chart" uri="{CE6537A1-D6FC-4f65-9D91-7224C49458BB}"/>
              </c:extLst>
            </c:dLbl>
            <c:dLbl>
              <c:idx val="10"/>
              <c:layout>
                <c:manualLayout>
                  <c:x val="0"/>
                  <c:y val="4.8940265469563891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9-36C1-2646-AF0A-CBD3794A1120}"/>
                </c:ext>
                <c:ext xmlns:c15="http://schemas.microsoft.com/office/drawing/2012/chart" uri="{CE6537A1-D6FC-4f65-9D91-7224C49458BB}"/>
              </c:extLst>
            </c:dLbl>
            <c:dLbl>
              <c:idx val="12"/>
              <c:layout>
                <c:manualLayout>
                  <c:x val="-0.27571916010498687"/>
                  <c:y val="-0.10737798209000685"/>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A-36C1-2646-AF0A-CBD3794A1120}"/>
                </c:ext>
                <c:ext xmlns:c15="http://schemas.microsoft.com/office/drawing/2012/chart" uri="{CE6537A1-D6FC-4f65-9D91-7224C49458BB}"/>
              </c:extLst>
            </c:dLbl>
            <c:spPr>
              <a:noFill/>
              <a:ln>
                <a:noFill/>
              </a:ln>
              <a:effectLst/>
            </c:spPr>
            <c:showLegendKey val="1"/>
            <c:showVal val="1"/>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'POLICE-SUMMARY'!$D$85:$N$85</c:f>
              <c:strCache>
                <c:ptCount val="11"/>
                <c:pt idx="0">
                  <c:v>Anti-Christian</c:v>
                </c:pt>
                <c:pt idx="1">
                  <c:v>Anti-Romanyism</c:v>
                </c:pt>
                <c:pt idx="2">
                  <c:v>Anti-Semitism</c:v>
                </c:pt>
                <c:pt idx="3">
                  <c:v>Attack against members of other religions</c:v>
                </c:pt>
                <c:pt idx="4">
                  <c:v>Homophobia</c:v>
                </c:pt>
                <c:pt idx="5">
                  <c:v>Islamophobia</c:v>
                </c:pt>
                <c:pt idx="6">
                  <c:v>Not specified</c:v>
                </c:pt>
                <c:pt idx="7">
                  <c:v>People with disabilities</c:v>
                </c:pt>
                <c:pt idx="8">
                  <c:v>Racism and xenophobia</c:v>
                </c:pt>
                <c:pt idx="9">
                  <c:v>Sex</c:v>
                </c:pt>
                <c:pt idx="10">
                  <c:v>Sexual orientation or gender identity</c:v>
                </c:pt>
              </c:strCache>
            </c:strRef>
          </c:cat>
          <c:val>
            <c:numRef>
              <c:f>'POLICE-SUMMARY'!$D$89:$N$89</c:f>
              <c:numCache>
                <c:formatCode>General</c:formatCode>
                <c:ptCount val="11"/>
                <c:pt idx="0">
                  <c:v>1989</c:v>
                </c:pt>
                <c:pt idx="1">
                  <c:v>57</c:v>
                </c:pt>
                <c:pt idx="2">
                  <c:v>1101</c:v>
                </c:pt>
                <c:pt idx="3">
                  <c:v>102</c:v>
                </c:pt>
                <c:pt idx="4">
                  <c:v>398</c:v>
                </c:pt>
                <c:pt idx="5">
                  <c:v>448</c:v>
                </c:pt>
                <c:pt idx="6">
                  <c:v>218</c:v>
                </c:pt>
                <c:pt idx="7">
                  <c:v>237</c:v>
                </c:pt>
                <c:pt idx="8">
                  <c:v>4374</c:v>
                </c:pt>
                <c:pt idx="9">
                  <c:v>912</c:v>
                </c:pt>
                <c:pt idx="10">
                  <c:v>107</c:v>
                </c:pt>
              </c:numCache>
            </c:numRef>
          </c:val>
          <c:extLst xmlns:c16r2="http://schemas.microsoft.com/office/drawing/2015/06/chart">
            <c:ext xmlns:c16="http://schemas.microsoft.com/office/drawing/2014/chart" uri="{C3380CC4-5D6E-409C-BE32-E72D297353CC}">
              <c16:uniqueId val="{0000000B-36C1-2646-AF0A-CBD3794A1120}"/>
            </c:ext>
          </c:extLst>
        </c:ser>
        <c:dLbls>
          <c:showLegendKey val="0"/>
          <c:showVal val="0"/>
          <c:showCatName val="0"/>
          <c:showSerName val="0"/>
          <c:showPercent val="0"/>
          <c:showBubbleSize val="0"/>
          <c:showLeaderLines val="1"/>
        </c:dLbls>
      </c:pie3DChart>
    </c:plotArea>
    <c:legend>
      <c:legendPos val="r"/>
      <c:layout>
        <c:manualLayout>
          <c:xMode val="edge"/>
          <c:yMode val="edge"/>
          <c:x val="9.2326584176977873E-3"/>
          <c:y val="0.72671041562213246"/>
          <c:w val="0.97780352455943065"/>
          <c:h val="0.27328958437787443"/>
        </c:manualLayout>
      </c:layout>
      <c:overlay val="0"/>
    </c:legend>
    <c:plotVisOnly val="1"/>
    <c:dispBlanksAs val="zero"/>
    <c:showDLblsOverMax val="0"/>
  </c:chart>
  <c:printSettings>
    <c:headerFooter/>
    <c:pageMargins b="0.75000000000000577" l="0.70000000000000062" r="0.70000000000000062" t="0.75000000000000577"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923084145997839E-2"/>
          <c:y val="2.3130744107147379E-2"/>
          <c:w val="0.91338087663602063"/>
          <c:h val="0.91040572701723965"/>
        </c:manualLayout>
      </c:layout>
      <c:barChart>
        <c:barDir val="col"/>
        <c:grouping val="clustered"/>
        <c:varyColors val="0"/>
        <c:ser>
          <c:idx val="1"/>
          <c:order val="0"/>
          <c:tx>
            <c:v>2015</c:v>
          </c:tx>
          <c:invertIfNegative val="0"/>
          <c:dLbls>
            <c:spPr>
              <a:noFill/>
              <a:ln>
                <a:noFill/>
              </a:ln>
              <a:effectLst/>
            </c:spPr>
            <c:txPr>
              <a:bodyPr/>
              <a:lstStyle/>
              <a:p>
                <a:pPr>
                  <a:defRPr sz="1200" baseline="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('TERRORISM-VICTIMS'!$D$37:$D$38,'TERRORISM-VICTIMS'!$D$42)</c:f>
              <c:strCache>
                <c:ptCount val="3"/>
                <c:pt idx="0">
                  <c:v>France</c:v>
                </c:pt>
                <c:pt idx="1">
                  <c:v>Germany</c:v>
                </c:pt>
                <c:pt idx="2">
                  <c:v>Spain</c:v>
                </c:pt>
              </c:strCache>
            </c:strRef>
          </c:cat>
          <c:val>
            <c:numRef>
              <c:f>('TERRORISM-VICTIMS'!$G$37:$G$38,'TERRORISM-VICTIMS'!$G$42)</c:f>
              <c:numCache>
                <c:formatCode>0</c:formatCode>
                <c:ptCount val="3"/>
                <c:pt idx="0">
                  <c:v>523</c:v>
                </c:pt>
                <c:pt idx="1">
                  <c:v>0</c:v>
                </c:pt>
                <c:pt idx="2">
                  <c:v>0</c:v>
                </c:pt>
              </c:numCache>
            </c:numRef>
          </c:val>
        </c:ser>
        <c:ser>
          <c:idx val="2"/>
          <c:order val="1"/>
          <c:tx>
            <c:v>2016</c:v>
          </c:tx>
          <c:invertIfNegative val="0"/>
          <c:dLbls>
            <c:spPr>
              <a:noFill/>
              <a:ln>
                <a:noFill/>
              </a:ln>
              <a:effectLst/>
            </c:spPr>
            <c:txPr>
              <a:bodyPr/>
              <a:lstStyle/>
              <a:p>
                <a:pPr>
                  <a:defRPr sz="1200" baseline="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('TERRORISM-VICTIMS'!$D$37:$D$38,'TERRORISM-VICTIMS'!$D$42)</c:f>
              <c:strCache>
                <c:ptCount val="3"/>
                <c:pt idx="0">
                  <c:v>France</c:v>
                </c:pt>
                <c:pt idx="1">
                  <c:v>Germany</c:v>
                </c:pt>
                <c:pt idx="2">
                  <c:v>Spain</c:v>
                </c:pt>
              </c:strCache>
            </c:strRef>
          </c:cat>
          <c:val>
            <c:numRef>
              <c:f>('TERRORISM-VICTIMS'!$H$37:$H$38,'TERRORISM-VICTIMS'!$H$42)</c:f>
              <c:numCache>
                <c:formatCode>0</c:formatCode>
                <c:ptCount val="3"/>
                <c:pt idx="0">
                  <c:v>523</c:v>
                </c:pt>
                <c:pt idx="1">
                  <c:v>114</c:v>
                </c:pt>
                <c:pt idx="2">
                  <c:v>0</c:v>
                </c:pt>
              </c:numCache>
            </c:numRef>
          </c:val>
        </c:ser>
        <c:ser>
          <c:idx val="6"/>
          <c:order val="2"/>
          <c:tx>
            <c:v>2017</c:v>
          </c:tx>
          <c:invertIfNegative val="0"/>
          <c:dLbls>
            <c:spPr>
              <a:noFill/>
              <a:ln>
                <a:noFill/>
              </a:ln>
              <a:effectLst/>
            </c:spPr>
            <c:txPr>
              <a:bodyPr/>
              <a:lstStyle/>
              <a:p>
                <a:pPr>
                  <a:defRPr sz="1200" baseline="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('TERRORISM-VICTIMS'!$D$37:$D$38,'TERRORISM-VICTIMS'!$D$42)</c:f>
              <c:strCache>
                <c:ptCount val="3"/>
                <c:pt idx="0">
                  <c:v>France</c:v>
                </c:pt>
                <c:pt idx="1">
                  <c:v>Germany</c:v>
                </c:pt>
                <c:pt idx="2">
                  <c:v>Spain</c:v>
                </c:pt>
              </c:strCache>
            </c:strRef>
          </c:cat>
          <c:val>
            <c:numRef>
              <c:f>('TERRORISM-VICTIMS'!$I$37:$I$38,'TERRORISM-VICTIMS'!$I$42)</c:f>
              <c:numCache>
                <c:formatCode>0</c:formatCode>
                <c:ptCount val="3"/>
                <c:pt idx="0">
                  <c:v>5</c:v>
                </c:pt>
                <c:pt idx="1">
                  <c:v>10</c:v>
                </c:pt>
                <c:pt idx="2">
                  <c:v>171</c:v>
                </c:pt>
              </c:numCache>
            </c:numRef>
          </c:val>
        </c:ser>
        <c:ser>
          <c:idx val="0"/>
          <c:order val="3"/>
          <c:tx>
            <c:v>2018</c:v>
          </c:tx>
          <c:invertIfNegative val="0"/>
          <c:dLbls>
            <c:spPr>
              <a:noFill/>
              <a:ln>
                <a:noFill/>
              </a:ln>
              <a:effectLst/>
            </c:spPr>
            <c:txPr>
              <a:bodyPr/>
              <a:lstStyle/>
              <a:p>
                <a:pPr>
                  <a:defRPr sz="1200" baseline="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('TERRORISM-VICTIMS'!$D$37:$D$38,'TERRORISM-VICTIMS'!$D$42)</c:f>
              <c:strCache>
                <c:ptCount val="3"/>
                <c:pt idx="0">
                  <c:v>France</c:v>
                </c:pt>
                <c:pt idx="1">
                  <c:v>Germany</c:v>
                </c:pt>
                <c:pt idx="2">
                  <c:v>Spain</c:v>
                </c:pt>
              </c:strCache>
            </c:strRef>
          </c:cat>
          <c:val>
            <c:numRef>
              <c:f>('TERRORISM-VICTIMS'!$J$37:$J$38,'TERRORISM-VICTIMS'!$J$42)</c:f>
              <c:numCache>
                <c:formatCode>0</c:formatCode>
                <c:ptCount val="3"/>
                <c:pt idx="0">
                  <c:v>27</c:v>
                </c:pt>
                <c:pt idx="1">
                  <c:v>0</c:v>
                </c:pt>
                <c:pt idx="2">
                  <c:v>0</c:v>
                </c:pt>
              </c:numCache>
            </c:numRef>
          </c:val>
        </c:ser>
        <c:ser>
          <c:idx val="3"/>
          <c:order val="4"/>
          <c:tx>
            <c:v>2019</c:v>
          </c:tx>
          <c:invertIfNegative val="0"/>
          <c:dLbls>
            <c:spPr>
              <a:noFill/>
              <a:ln>
                <a:noFill/>
              </a:ln>
              <a:effectLst/>
            </c:spPr>
            <c:txPr>
              <a:bodyPr/>
              <a:lstStyle/>
              <a:p>
                <a:pPr>
                  <a:defRPr sz="1200" baseline="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('TERRORISM-VICTIMS'!$D$37:$D$38,'TERRORISM-VICTIMS'!$D$42)</c:f>
              <c:strCache>
                <c:ptCount val="3"/>
                <c:pt idx="0">
                  <c:v>France</c:v>
                </c:pt>
                <c:pt idx="1">
                  <c:v>Germany</c:v>
                </c:pt>
                <c:pt idx="2">
                  <c:v>Spain</c:v>
                </c:pt>
              </c:strCache>
            </c:strRef>
          </c:cat>
          <c:val>
            <c:numRef>
              <c:f>('TERRORISM-VICTIMS'!$K$37:$K$38,'TERRORISM-VICTIMS'!$K$42)</c:f>
              <c:numCache>
                <c:formatCode>0</c:formatCode>
                <c:ptCount val="3"/>
                <c:pt idx="0">
                  <c:v>6</c:v>
                </c:pt>
                <c:pt idx="1">
                  <c:v>0</c:v>
                </c:pt>
                <c:pt idx="2">
                  <c:v>0</c:v>
                </c:pt>
              </c:numCache>
            </c:numRef>
          </c:val>
        </c:ser>
        <c:ser>
          <c:idx val="4"/>
          <c:order val="5"/>
          <c:tx>
            <c:v>2020</c:v>
          </c:tx>
          <c:invertIfNegative val="0"/>
          <c:dLbls>
            <c:spPr>
              <a:noFill/>
              <a:ln>
                <a:noFill/>
              </a:ln>
              <a:effectLst/>
            </c:spPr>
            <c:txPr>
              <a:bodyPr/>
              <a:lstStyle/>
              <a:p>
                <a:pPr>
                  <a:defRPr sz="1200" baseline="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('TERRORISM-VICTIMS'!$D$37:$D$38,'TERRORISM-VICTIMS'!$D$42)</c:f>
              <c:strCache>
                <c:ptCount val="3"/>
                <c:pt idx="0">
                  <c:v>France</c:v>
                </c:pt>
                <c:pt idx="1">
                  <c:v>Germany</c:v>
                </c:pt>
                <c:pt idx="2">
                  <c:v>Spain</c:v>
                </c:pt>
              </c:strCache>
            </c:strRef>
          </c:cat>
          <c:val>
            <c:numRef>
              <c:f>('TERRORISM-VICTIMS'!$L$37:$L$38,'TERRORISM-VICTIMS'!$L$42)</c:f>
              <c:numCache>
                <c:formatCode>0</c:formatCode>
                <c:ptCount val="3"/>
                <c:pt idx="0">
                  <c:v>10</c:v>
                </c:pt>
                <c:pt idx="1">
                  <c:v>16</c:v>
                </c:pt>
                <c:pt idx="2">
                  <c:v>0</c:v>
                </c:pt>
              </c:numCache>
            </c:numRef>
          </c:val>
        </c:ser>
        <c:dLbls>
          <c:showLegendKey val="0"/>
          <c:showVal val="0"/>
          <c:showCatName val="0"/>
          <c:showSerName val="0"/>
          <c:showPercent val="0"/>
          <c:showBubbleSize val="0"/>
        </c:dLbls>
        <c:gapWidth val="100"/>
        <c:axId val="378281680"/>
        <c:axId val="378280896"/>
      </c:barChart>
      <c:catAx>
        <c:axId val="378281680"/>
        <c:scaling>
          <c:orientation val="minMax"/>
        </c:scaling>
        <c:delete val="0"/>
        <c:axPos val="b"/>
        <c:numFmt formatCode="General" sourceLinked="0"/>
        <c:majorTickMark val="out"/>
        <c:minorTickMark val="none"/>
        <c:tickLblPos val="nextTo"/>
        <c:txPr>
          <a:bodyPr/>
          <a:lstStyle/>
          <a:p>
            <a:pPr>
              <a:defRPr sz="1600" b="1" i="0" baseline="0"/>
            </a:pPr>
            <a:endParaRPr lang="es-ES"/>
          </a:p>
        </c:txPr>
        <c:crossAx val="378280896"/>
        <c:crosses val="autoZero"/>
        <c:auto val="1"/>
        <c:lblAlgn val="ctr"/>
        <c:lblOffset val="100"/>
        <c:noMultiLvlLbl val="0"/>
      </c:catAx>
      <c:valAx>
        <c:axId val="378280896"/>
        <c:scaling>
          <c:orientation val="minMax"/>
        </c:scaling>
        <c:delete val="0"/>
        <c:axPos val="l"/>
        <c:majorGridlines/>
        <c:numFmt formatCode="0" sourceLinked="1"/>
        <c:majorTickMark val="out"/>
        <c:minorTickMark val="none"/>
        <c:tickLblPos val="nextTo"/>
        <c:crossAx val="378281680"/>
        <c:crosses val="autoZero"/>
        <c:crossBetween val="between"/>
      </c:valAx>
    </c:plotArea>
    <c:legend>
      <c:legendPos val="r"/>
      <c:layout>
        <c:manualLayout>
          <c:xMode val="edge"/>
          <c:yMode val="edge"/>
          <c:x val="0.9350989282217067"/>
          <c:y val="1.4932737221406645E-2"/>
          <c:w val="5.7357040335886532E-2"/>
          <c:h val="0.30724827202066107"/>
        </c:manualLayout>
      </c:layout>
      <c:overlay val="0"/>
      <c:txPr>
        <a:bodyPr/>
        <a:lstStyle/>
        <a:p>
          <a:pPr rtl="0">
            <a:defRPr sz="1200" baseline="0"/>
          </a:pPr>
          <a:endParaRPr lang="es-ES"/>
        </a:p>
      </c:txPr>
    </c:legend>
    <c:plotVisOnly val="1"/>
    <c:dispBlanksAs val="zero"/>
    <c:showDLblsOverMax val="0"/>
  </c:chart>
  <c:printSettings>
    <c:headerFooter/>
    <c:pageMargins b="0.75000000000000622" l="0.70000000000000062" r="0.70000000000000062" t="0.750000000000006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hPercent val="100"/>
      <c:rotY val="0"/>
      <c:depthPercent val="100"/>
      <c:rAngAx val="0"/>
    </c:view3D>
    <c:floor>
      <c:thickness val="0"/>
    </c:floor>
    <c:sideWall>
      <c:thickness val="0"/>
    </c:sideWall>
    <c:backWall>
      <c:thickness val="0"/>
    </c:backWall>
    <c:plotArea>
      <c:layout>
        <c:manualLayout>
          <c:layoutTarget val="inner"/>
          <c:xMode val="edge"/>
          <c:yMode val="edge"/>
          <c:x val="0.1507754030746157"/>
          <c:y val="9.9884945888614411E-3"/>
          <c:w val="0.58410892388451441"/>
          <c:h val="0.83704346888145831"/>
        </c:manualLayout>
      </c:layout>
      <c:pie3DChart>
        <c:varyColors val="1"/>
        <c:ser>
          <c:idx val="2"/>
          <c:order val="0"/>
          <c:tx>
            <c:v>FRANCE 2017</c:v>
          </c:tx>
          <c:dLbls>
            <c:dLbl>
              <c:idx val="0"/>
              <c:delete val="1"/>
              <c:extLst xmlns:c16r2="http://schemas.microsoft.com/office/drawing/2015/06/chart">
                <c:ext xmlns:c16="http://schemas.microsoft.com/office/drawing/2014/chart" uri="{C3380CC4-5D6E-409C-BE32-E72D297353CC}">
                  <c16:uniqueId val="{00000000-424B-8849-B81D-117342D4111F}"/>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424B-8849-B81D-117342D4111F}"/>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424B-8849-B81D-117342D4111F}"/>
                </c:ext>
                <c:ext xmlns:c15="http://schemas.microsoft.com/office/drawing/2012/chart" uri="{CE6537A1-D6FC-4f65-9D91-7224C49458BB}"/>
              </c:extLst>
            </c:dLbl>
            <c:dLbl>
              <c:idx val="3"/>
              <c:layout>
                <c:manualLayout>
                  <c:x val="-0.12995378702662191"/>
                  <c:y val="-5.8982353645943432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3-424B-8849-B81D-117342D4111F}"/>
                </c:ext>
                <c:ext xmlns:c15="http://schemas.microsoft.com/office/drawing/2012/chart" uri="{CE6537A1-D6FC-4f65-9D91-7224C49458BB}">
                  <c15:layout/>
                </c:ext>
              </c:extLst>
            </c:dLbl>
            <c:dLbl>
              <c:idx val="4"/>
              <c:delete val="1"/>
              <c:extLst xmlns:c16r2="http://schemas.microsoft.com/office/drawing/2015/06/chart">
                <c:ext xmlns:c16="http://schemas.microsoft.com/office/drawing/2014/chart" uri="{C3380CC4-5D6E-409C-BE32-E72D297353CC}">
                  <c16:uniqueId val="{00000004-424B-8849-B81D-117342D4111F}"/>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424B-8849-B81D-117342D4111F}"/>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424B-8849-B81D-117342D4111F}"/>
                </c:ext>
                <c:ext xmlns:c15="http://schemas.microsoft.com/office/drawing/2012/chart" uri="{CE6537A1-D6FC-4f65-9D91-7224C49458BB}"/>
              </c:extLst>
            </c:dLbl>
            <c:dLbl>
              <c:idx val="7"/>
              <c:layout>
                <c:manualLayout>
                  <c:x val="2.587017247844052E-2"/>
                  <c:y val="-8.1269397867375637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7-424B-8849-B81D-117342D4111F}"/>
                </c:ext>
                <c:ext xmlns:c15="http://schemas.microsoft.com/office/drawing/2012/chart" uri="{CE6537A1-D6FC-4f65-9D91-7224C49458BB}">
                  <c15:layout/>
                </c:ext>
              </c:extLst>
            </c:dLbl>
            <c:dLbl>
              <c:idx val="8"/>
              <c:delete val="1"/>
              <c:extLst xmlns:c16r2="http://schemas.microsoft.com/office/drawing/2015/06/chart">
                <c:ext xmlns:c16="http://schemas.microsoft.com/office/drawing/2014/chart" uri="{C3380CC4-5D6E-409C-BE32-E72D297353CC}">
                  <c16:uniqueId val="{00000008-424B-8849-B81D-117342D4111F}"/>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424B-8849-B81D-117342D4111F}"/>
                </c:ext>
                <c:ext xmlns:c15="http://schemas.microsoft.com/office/drawing/2012/chart" uri="{CE6537A1-D6FC-4f65-9D91-7224C49458BB}"/>
              </c:extLst>
            </c:dLbl>
            <c:dLbl>
              <c:idx val="10"/>
              <c:layout>
                <c:manualLayout>
                  <c:x val="5.7633389576302957E-2"/>
                  <c:y val="1.7490172698072371E-4"/>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A-424B-8849-B81D-117342D4111F}"/>
                </c:ext>
                <c:ext xmlns:c15="http://schemas.microsoft.com/office/drawing/2012/chart" uri="{CE6537A1-D6FC-4f65-9D91-7224C49458BB}">
                  <c15:layout/>
                </c:ext>
              </c:extLst>
            </c:dLbl>
            <c:dLbl>
              <c:idx val="11"/>
              <c:delete val="1"/>
              <c:extLst xmlns:c16r2="http://schemas.microsoft.com/office/drawing/2015/06/chart">
                <c:ext xmlns:c16="http://schemas.microsoft.com/office/drawing/2014/chart" uri="{C3380CC4-5D6E-409C-BE32-E72D297353CC}">
                  <c16:uniqueId val="{0000000B-424B-8849-B81D-117342D4111F}"/>
                </c:ext>
                <c:ext xmlns:c15="http://schemas.microsoft.com/office/drawing/2012/chart" uri="{CE6537A1-D6FC-4f65-9D91-7224C49458BB}"/>
              </c:extLst>
            </c:dLbl>
            <c:dLbl>
              <c:idx val="12"/>
              <c:layout>
                <c:manualLayout>
                  <c:x val="6.5860142482189715E-2"/>
                  <c:y val="-0.11420868824774498"/>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C-424B-8849-B81D-117342D4111F}"/>
                </c:ext>
                <c:ext xmlns:c15="http://schemas.microsoft.com/office/drawing/2012/chart" uri="{CE6537A1-D6FC-4f65-9D91-7224C49458BB}"/>
              </c:extLst>
            </c:dLbl>
            <c:spPr>
              <a:noFill/>
              <a:ln>
                <a:noFill/>
              </a:ln>
              <a:effectLst/>
            </c:spPr>
            <c:showLegendKey val="1"/>
            <c:showVal val="1"/>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'POLICE-SUMMARY'!$D$30:$N$30</c:f>
              <c:strCache>
                <c:ptCount val="11"/>
                <c:pt idx="0">
                  <c:v>Anti-Christian</c:v>
                </c:pt>
                <c:pt idx="1">
                  <c:v>Anti-Romanyism</c:v>
                </c:pt>
                <c:pt idx="2">
                  <c:v>Anti-Semitism</c:v>
                </c:pt>
                <c:pt idx="3">
                  <c:v>Attack against members of other religions</c:v>
                </c:pt>
                <c:pt idx="4">
                  <c:v>Homophobia</c:v>
                </c:pt>
                <c:pt idx="5">
                  <c:v>Islamophobia</c:v>
                </c:pt>
                <c:pt idx="6">
                  <c:v>Not specified</c:v>
                </c:pt>
                <c:pt idx="7">
                  <c:v>People with disabilities</c:v>
                </c:pt>
                <c:pt idx="8">
                  <c:v>Racism and xenophobia</c:v>
                </c:pt>
                <c:pt idx="9">
                  <c:v>Sex</c:v>
                </c:pt>
                <c:pt idx="10">
                  <c:v>Sexual orientation or gender identity</c:v>
                </c:pt>
              </c:strCache>
            </c:strRef>
          </c:cat>
          <c:val>
            <c:numRef>
              <c:f>'POLICE-SUMMARY'!$D$33:$N$33</c:f>
              <c:numCache>
                <c:formatCode>General</c:formatCode>
                <c:ptCount val="11"/>
                <c:pt idx="0">
                  <c:v>0</c:v>
                </c:pt>
                <c:pt idx="1">
                  <c:v>0</c:v>
                </c:pt>
                <c:pt idx="2">
                  <c:v>311</c:v>
                </c:pt>
                <c:pt idx="3">
                  <c:v>0</c:v>
                </c:pt>
                <c:pt idx="4">
                  <c:v>0</c:v>
                </c:pt>
                <c:pt idx="5">
                  <c:v>95</c:v>
                </c:pt>
                <c:pt idx="6">
                  <c:v>0</c:v>
                </c:pt>
                <c:pt idx="7">
                  <c:v>0</c:v>
                </c:pt>
                <c:pt idx="8">
                  <c:v>882</c:v>
                </c:pt>
                <c:pt idx="9">
                  <c:v>0</c:v>
                </c:pt>
                <c:pt idx="10">
                  <c:v>623</c:v>
                </c:pt>
              </c:numCache>
            </c:numRef>
          </c:val>
          <c:extLst xmlns:c16r2="http://schemas.microsoft.com/office/drawing/2015/06/chart">
            <c:ext xmlns:c16="http://schemas.microsoft.com/office/drawing/2014/chart" uri="{C3380CC4-5D6E-409C-BE32-E72D297353CC}">
              <c16:uniqueId val="{0000000D-424B-8849-B81D-117342D4111F}"/>
            </c:ext>
          </c:extLst>
        </c:ser>
        <c:dLbls>
          <c:showLegendKey val="0"/>
          <c:showVal val="0"/>
          <c:showCatName val="0"/>
          <c:showSerName val="0"/>
          <c:showPercent val="0"/>
          <c:showBubbleSize val="0"/>
          <c:showLeaderLines val="1"/>
        </c:dLbls>
      </c:pie3DChart>
    </c:plotArea>
    <c:legend>
      <c:legendPos val="r"/>
      <c:layout>
        <c:manualLayout>
          <c:xMode val="edge"/>
          <c:yMode val="edge"/>
          <c:x val="2.0898641588296802E-3"/>
          <c:y val="0.75383112213713355"/>
          <c:w val="0.98161042369703766"/>
          <c:h val="0.22749757307733895"/>
        </c:manualLayout>
      </c:layout>
      <c:overlay val="0"/>
    </c:legend>
    <c:plotVisOnly val="1"/>
    <c:dispBlanksAs val="zero"/>
    <c:showDLblsOverMax val="0"/>
  </c:chart>
  <c:printSettings>
    <c:headerFooter/>
    <c:pageMargins b="0.75000000000000466" l="0.70000000000000062" r="0.70000000000000062" t="0.7500000000000046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hPercent val="100"/>
      <c:rotY val="0"/>
      <c:depthPercent val="100"/>
      <c:rAngAx val="0"/>
    </c:view3D>
    <c:floor>
      <c:thickness val="0"/>
    </c:floor>
    <c:sideWall>
      <c:thickness val="0"/>
    </c:sideWall>
    <c:backWall>
      <c:thickness val="0"/>
    </c:backWall>
    <c:plotArea>
      <c:layout>
        <c:manualLayout>
          <c:layoutTarget val="inner"/>
          <c:xMode val="edge"/>
          <c:yMode val="edge"/>
          <c:x val="0.1507754030746157"/>
          <c:y val="9.9884945888614411E-3"/>
          <c:w val="0.58410892388451441"/>
          <c:h val="0.83704346888145831"/>
        </c:manualLayout>
      </c:layout>
      <c:pie3DChart>
        <c:varyColors val="1"/>
        <c:ser>
          <c:idx val="3"/>
          <c:order val="0"/>
          <c:tx>
            <c:v>FRANCE 2018</c:v>
          </c:tx>
          <c:dLbls>
            <c:dLbl>
              <c:idx val="0"/>
              <c:layout>
                <c:manualLayout>
                  <c:x val="-8.5363704536932875E-3"/>
                  <c:y val="-0.1283525276504248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0-C342-2245-8C93-12E0B70BE35E}"/>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C342-2245-8C93-12E0B70BE35E}"/>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C342-2245-8C93-12E0B70BE35E}"/>
                </c:ext>
                <c:ext xmlns:c15="http://schemas.microsoft.com/office/drawing/2012/chart" uri="{CE6537A1-D6FC-4f65-9D91-7224C49458BB}"/>
              </c:extLst>
            </c:dLbl>
            <c:dLbl>
              <c:idx val="3"/>
              <c:layout>
                <c:manualLayout>
                  <c:x val="0.28407574053243351"/>
                  <c:y val="6.6303075577679269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3-C342-2245-8C93-12E0B70BE35E}"/>
                </c:ext>
                <c:ext xmlns:c15="http://schemas.microsoft.com/office/drawing/2012/chart" uri="{CE6537A1-D6FC-4f65-9D91-7224C49458BB}"/>
              </c:extLst>
            </c:dLbl>
            <c:dLbl>
              <c:idx val="4"/>
              <c:layout>
                <c:manualLayout>
                  <c:x val="0.12040776152980855"/>
                  <c:y val="7.3027074105010581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4-C342-2245-8C93-12E0B70BE35E}"/>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C342-2245-8C93-12E0B70BE35E}"/>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C342-2245-8C93-12E0B70BE35E}"/>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C342-2245-8C93-12E0B70BE35E}"/>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C342-2245-8C93-12E0B70BE35E}"/>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C342-2245-8C93-12E0B70BE35E}"/>
                </c:ext>
                <c:ext xmlns:c15="http://schemas.microsoft.com/office/drawing/2012/chart" uri="{CE6537A1-D6FC-4f65-9D91-7224C49458BB}"/>
              </c:extLst>
            </c:dLbl>
            <c:dLbl>
              <c:idx val="10"/>
              <c:layout>
                <c:manualLayout>
                  <c:x val="0"/>
                  <c:y val="0.1281886798844329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A-C342-2245-8C93-12E0B70BE35E}"/>
                </c:ext>
                <c:ext xmlns:c15="http://schemas.microsoft.com/office/drawing/2012/chart" uri="{CE6537A1-D6FC-4f65-9D91-7224C49458BB}"/>
              </c:extLst>
            </c:dLbl>
            <c:dLbl>
              <c:idx val="11"/>
              <c:layout>
                <c:manualLayout>
                  <c:x val="0.17073397075365568"/>
                  <c:y val="-0.14550929644411217"/>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B-C342-2245-8C93-12E0B70BE35E}"/>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C-C342-2245-8C93-12E0B70BE35E}"/>
                </c:ext>
                <c:ext xmlns:c15="http://schemas.microsoft.com/office/drawing/2012/chart" uri="{CE6537A1-D6FC-4f65-9D91-7224C49458BB}"/>
              </c:extLst>
            </c:dLbl>
            <c:spPr>
              <a:noFill/>
              <a:ln>
                <a:noFill/>
              </a:ln>
              <a:effectLst/>
            </c:spPr>
            <c:showLegendKey val="1"/>
            <c:showVal val="1"/>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'POLICE-SUMMARY'!$D$30:$N$30</c:f>
              <c:strCache>
                <c:ptCount val="11"/>
                <c:pt idx="0">
                  <c:v>Anti-Christian</c:v>
                </c:pt>
                <c:pt idx="1">
                  <c:v>Anti-Romanyism</c:v>
                </c:pt>
                <c:pt idx="2">
                  <c:v>Anti-Semitism</c:v>
                </c:pt>
                <c:pt idx="3">
                  <c:v>Attack against members of other religions</c:v>
                </c:pt>
                <c:pt idx="4">
                  <c:v>Homophobia</c:v>
                </c:pt>
                <c:pt idx="5">
                  <c:v>Islamophobia</c:v>
                </c:pt>
                <c:pt idx="6">
                  <c:v>Not specified</c:v>
                </c:pt>
                <c:pt idx="7">
                  <c:v>People with disabilities</c:v>
                </c:pt>
                <c:pt idx="8">
                  <c:v>Racism and xenophobia</c:v>
                </c:pt>
                <c:pt idx="9">
                  <c:v>Sex</c:v>
                </c:pt>
                <c:pt idx="10">
                  <c:v>Sexual orientation or gender identity</c:v>
                </c:pt>
              </c:strCache>
            </c:strRef>
          </c:cat>
          <c:val>
            <c:numRef>
              <c:f>'POLICE-SUMMARY'!$D$34:$N$34</c:f>
              <c:numCache>
                <c:formatCode>General</c:formatCode>
                <c:ptCount val="11"/>
                <c:pt idx="0">
                  <c:v>1944</c:v>
                </c:pt>
                <c:pt idx="1">
                  <c:v>0</c:v>
                </c:pt>
                <c:pt idx="2">
                  <c:v>588</c:v>
                </c:pt>
                <c:pt idx="3">
                  <c:v>0</c:v>
                </c:pt>
                <c:pt idx="4">
                  <c:v>0</c:v>
                </c:pt>
                <c:pt idx="5">
                  <c:v>145</c:v>
                </c:pt>
                <c:pt idx="6">
                  <c:v>0</c:v>
                </c:pt>
                <c:pt idx="7">
                  <c:v>0</c:v>
                </c:pt>
                <c:pt idx="8">
                  <c:v>913</c:v>
                </c:pt>
                <c:pt idx="9">
                  <c:v>840</c:v>
                </c:pt>
                <c:pt idx="10">
                  <c:v>0</c:v>
                </c:pt>
              </c:numCache>
            </c:numRef>
          </c:val>
          <c:extLst xmlns:c16r2="http://schemas.microsoft.com/office/drawing/2015/06/chart">
            <c:ext xmlns:c16="http://schemas.microsoft.com/office/drawing/2014/chart" uri="{C3380CC4-5D6E-409C-BE32-E72D297353CC}">
              <c16:uniqueId val="{0000000D-C342-2245-8C93-12E0B70BE35E}"/>
            </c:ext>
          </c:extLst>
        </c:ser>
        <c:dLbls>
          <c:showLegendKey val="0"/>
          <c:showVal val="0"/>
          <c:showCatName val="0"/>
          <c:showSerName val="0"/>
          <c:showPercent val="0"/>
          <c:showBubbleSize val="0"/>
          <c:showLeaderLines val="1"/>
        </c:dLbls>
      </c:pie3DChart>
    </c:plotArea>
    <c:legend>
      <c:legendPos val="r"/>
      <c:layout>
        <c:manualLayout>
          <c:xMode val="edge"/>
          <c:yMode val="edge"/>
          <c:x val="2.0898641588296802E-3"/>
          <c:y val="0.75383112213713355"/>
          <c:w val="0.98161042369703766"/>
          <c:h val="0.22749757307733895"/>
        </c:manualLayout>
      </c:layout>
      <c:overlay val="0"/>
    </c:legend>
    <c:plotVisOnly val="1"/>
    <c:dispBlanksAs val="zero"/>
    <c:showDLblsOverMax val="0"/>
  </c:chart>
  <c:printSettings>
    <c:headerFooter/>
    <c:pageMargins b="0.75000000000000466" l="0.70000000000000062" r="0.70000000000000062" t="0.7500000000000046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hPercent val="100"/>
      <c:rotY val="0"/>
      <c:depthPercent val="100"/>
      <c:rAngAx val="0"/>
    </c:view3D>
    <c:floor>
      <c:thickness val="0"/>
    </c:floor>
    <c:sideWall>
      <c:thickness val="0"/>
    </c:sideWall>
    <c:backWall>
      <c:thickness val="0"/>
    </c:backWall>
    <c:plotArea>
      <c:layout>
        <c:manualLayout>
          <c:layoutTarget val="inner"/>
          <c:xMode val="edge"/>
          <c:yMode val="edge"/>
          <c:x val="0.1507754030746157"/>
          <c:y val="9.9884945888614411E-3"/>
          <c:w val="0.58410892388451441"/>
          <c:h val="0.83704346888145831"/>
        </c:manualLayout>
      </c:layout>
      <c:pie3DChart>
        <c:varyColors val="1"/>
        <c:ser>
          <c:idx val="0"/>
          <c:order val="0"/>
          <c:tx>
            <c:v>GERMANY 2015</c:v>
          </c:tx>
          <c:dLbls>
            <c:dLbl>
              <c:idx val="0"/>
              <c:layout>
                <c:manualLayout>
                  <c:x val="-0.18761173603299727"/>
                  <c:y val="-0.10083022159210848"/>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0-7671-414C-B260-B77B356AFCB4}"/>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7671-414C-B260-B77B356AFCB4}"/>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7671-414C-B260-B77B356AFCB4}"/>
                </c:ext>
                <c:ext xmlns:c15="http://schemas.microsoft.com/office/drawing/2012/chart" uri="{CE6537A1-D6FC-4f65-9D91-7224C49458BB}"/>
              </c:extLst>
            </c:dLbl>
            <c:dLbl>
              <c:idx val="3"/>
              <c:layout>
                <c:manualLayout>
                  <c:x val="7.066910386201726E-2"/>
                  <c:y val="-0.11673219389880019"/>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3-7671-414C-B260-B77B356AFCB4}"/>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7671-414C-B260-B77B356AFCB4}"/>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7671-414C-B260-B77B356AFCB4}"/>
                </c:ext>
                <c:ext xmlns:c15="http://schemas.microsoft.com/office/drawing/2012/chart" uri="{CE6537A1-D6FC-4f65-9D91-7224C49458BB}"/>
              </c:extLst>
            </c:dLbl>
            <c:dLbl>
              <c:idx val="6"/>
              <c:layout>
                <c:manualLayout>
                  <c:x val="4.5598800149981404E-2"/>
                  <c:y val="-4.2841117203055706E-3"/>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6-7671-414C-B260-B77B356AFCB4}"/>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7671-414C-B260-B77B356AFCB4}"/>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7671-414C-B260-B77B356AFCB4}"/>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7671-414C-B260-B77B356AFCB4}"/>
                </c:ext>
                <c:ext xmlns:c15="http://schemas.microsoft.com/office/drawing/2012/chart" uri="{CE6537A1-D6FC-4f65-9D91-7224C49458BB}"/>
              </c:extLst>
            </c:dLbl>
            <c:dLbl>
              <c:idx val="10"/>
              <c:layout>
                <c:manualLayout>
                  <c:x val="-6.7555868016497905E-2"/>
                  <c:y val="1.8074604768452223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A-7671-414C-B260-B77B356AFCB4}"/>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B-7671-414C-B260-B77B356AFCB4}"/>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C-7671-414C-B260-B77B356AFCB4}"/>
                </c:ext>
                <c:ext xmlns:c15="http://schemas.microsoft.com/office/drawing/2012/chart" uri="{CE6537A1-D6FC-4f65-9D91-7224C49458BB}"/>
              </c:extLst>
            </c:dLbl>
            <c:spPr>
              <a:noFill/>
              <a:ln>
                <a:noFill/>
              </a:ln>
              <a:effectLst/>
            </c:spPr>
            <c:showLegendKey val="1"/>
            <c:showVal val="1"/>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'POLICE-SUMMARY'!$D$39:$N$39</c:f>
              <c:strCache>
                <c:ptCount val="11"/>
                <c:pt idx="0">
                  <c:v>Anti-Christian</c:v>
                </c:pt>
                <c:pt idx="1">
                  <c:v>Anti-Romanyism</c:v>
                </c:pt>
                <c:pt idx="2">
                  <c:v>Anti-Semitism</c:v>
                </c:pt>
                <c:pt idx="3">
                  <c:v>Attack against members of other religions</c:v>
                </c:pt>
                <c:pt idx="4">
                  <c:v>Homophobia</c:v>
                </c:pt>
                <c:pt idx="5">
                  <c:v>Islamophobia</c:v>
                </c:pt>
                <c:pt idx="6">
                  <c:v>Not specified</c:v>
                </c:pt>
                <c:pt idx="7">
                  <c:v>People with disabilities</c:v>
                </c:pt>
                <c:pt idx="8">
                  <c:v>Racism and xenophobia</c:v>
                </c:pt>
                <c:pt idx="9">
                  <c:v>Sex</c:v>
                </c:pt>
                <c:pt idx="10">
                  <c:v>Sexual orientation or gender identity</c:v>
                </c:pt>
              </c:strCache>
            </c:strRef>
          </c:cat>
          <c:val>
            <c:numRef>
              <c:f>'POLICE-SUMMARY'!$D$40:$N$40</c:f>
              <c:numCache>
                <c:formatCode>General</c:formatCode>
                <c:ptCount val="11"/>
                <c:pt idx="0">
                  <c:v>339</c:v>
                </c:pt>
                <c:pt idx="1">
                  <c:v>0</c:v>
                </c:pt>
                <c:pt idx="2">
                  <c:v>192</c:v>
                </c:pt>
                <c:pt idx="3">
                  <c:v>0</c:v>
                </c:pt>
                <c:pt idx="4">
                  <c:v>80</c:v>
                </c:pt>
                <c:pt idx="5">
                  <c:v>0</c:v>
                </c:pt>
                <c:pt idx="6">
                  <c:v>0</c:v>
                </c:pt>
                <c:pt idx="7">
                  <c:v>5</c:v>
                </c:pt>
                <c:pt idx="8">
                  <c:v>2447</c:v>
                </c:pt>
                <c:pt idx="9">
                  <c:v>0</c:v>
                </c:pt>
                <c:pt idx="10">
                  <c:v>0</c:v>
                </c:pt>
              </c:numCache>
            </c:numRef>
          </c:val>
          <c:extLst xmlns:c16r2="http://schemas.microsoft.com/office/drawing/2015/06/chart">
            <c:ext xmlns:c16="http://schemas.microsoft.com/office/drawing/2014/chart" uri="{C3380CC4-5D6E-409C-BE32-E72D297353CC}">
              <c16:uniqueId val="{0000000D-7671-414C-B260-B77B356AFCB4}"/>
            </c:ext>
          </c:extLst>
        </c:ser>
        <c:dLbls>
          <c:showLegendKey val="0"/>
          <c:showVal val="0"/>
          <c:showCatName val="0"/>
          <c:showSerName val="0"/>
          <c:showPercent val="0"/>
          <c:showBubbleSize val="0"/>
          <c:showLeaderLines val="1"/>
        </c:dLbls>
      </c:pie3DChart>
    </c:plotArea>
    <c:legend>
      <c:legendPos val="r"/>
      <c:layout>
        <c:manualLayout>
          <c:xMode val="edge"/>
          <c:yMode val="edge"/>
          <c:x val="9.2326584176977873E-3"/>
          <c:y val="0.71986698197709542"/>
          <c:w val="0.97780352455943065"/>
          <c:h val="0.28013301802290075"/>
        </c:manualLayout>
      </c:layout>
      <c:overlay val="0"/>
    </c:legend>
    <c:plotVisOnly val="1"/>
    <c:dispBlanksAs val="zero"/>
    <c:showDLblsOverMax val="0"/>
  </c:chart>
  <c:printSettings>
    <c:headerFooter/>
    <c:pageMargins b="0.75000000000000466" l="0.70000000000000062" r="0.70000000000000062" t="0.75000000000000466"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hPercent val="100"/>
      <c:rotY val="0"/>
      <c:depthPercent val="100"/>
      <c:rAngAx val="0"/>
    </c:view3D>
    <c:floor>
      <c:thickness val="0"/>
    </c:floor>
    <c:sideWall>
      <c:thickness val="0"/>
    </c:sideWall>
    <c:backWall>
      <c:thickness val="0"/>
    </c:backWall>
    <c:plotArea>
      <c:layout>
        <c:manualLayout>
          <c:layoutTarget val="inner"/>
          <c:xMode val="edge"/>
          <c:yMode val="edge"/>
          <c:x val="0.1507754030746157"/>
          <c:y val="9.9884945888614497E-3"/>
          <c:w val="0.58410892388451441"/>
          <c:h val="0.83704346888145831"/>
        </c:manualLayout>
      </c:layout>
      <c:pie3DChart>
        <c:varyColors val="1"/>
        <c:ser>
          <c:idx val="1"/>
          <c:order val="0"/>
          <c:tx>
            <c:v>GERMANY 2016</c:v>
          </c:tx>
          <c:dLbls>
            <c:dLbl>
              <c:idx val="0"/>
              <c:delete val="1"/>
              <c:extLst xmlns:c16r2="http://schemas.microsoft.com/office/drawing/2015/06/chart">
                <c:ext xmlns:c16="http://schemas.microsoft.com/office/drawing/2014/chart" uri="{C3380CC4-5D6E-409C-BE32-E72D297353CC}">
                  <c16:uniqueId val="{00000000-0726-A74D-9FF9-6BFF7CCE3DE5}"/>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0726-A74D-9FF9-6BFF7CCE3DE5}"/>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0726-A74D-9FF9-6BFF7CCE3DE5}"/>
                </c:ext>
                <c:ext xmlns:c15="http://schemas.microsoft.com/office/drawing/2012/chart" uri="{CE6537A1-D6FC-4f65-9D91-7224C49458BB}"/>
              </c:extLst>
            </c:dLbl>
            <c:dLbl>
              <c:idx val="3"/>
              <c:layout>
                <c:manualLayout>
                  <c:x val="-0.19218785151856019"/>
                  <c:y val="-8.2486756676573986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3-0726-A74D-9FF9-6BFF7CCE3DE5}"/>
                </c:ext>
                <c:ext xmlns:c15="http://schemas.microsoft.com/office/drawing/2012/chart" uri="{CE6537A1-D6FC-4f65-9D91-7224C49458BB}"/>
              </c:extLst>
            </c:dLbl>
            <c:dLbl>
              <c:idx val="4"/>
              <c:layout>
                <c:manualLayout>
                  <c:x val="-7.2109111361078988E-3"/>
                  <c:y val="-0.1200970463894297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4-0726-A74D-9FF9-6BFF7CCE3DE5}"/>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0726-A74D-9FF9-6BFF7CCE3DE5}"/>
                </c:ext>
                <c:ext xmlns:c15="http://schemas.microsoft.com/office/drawing/2012/chart" uri="{CE6537A1-D6FC-4f65-9D91-7224C49458BB}"/>
              </c:extLst>
            </c:dLbl>
            <c:dLbl>
              <c:idx val="6"/>
              <c:layout>
                <c:manualLayout>
                  <c:x val="7.1612485939257592E-2"/>
                  <c:y val="-2.3636515344283619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6-0726-A74D-9FF9-6BFF7CCE3DE5}"/>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0726-A74D-9FF9-6BFF7CCE3DE5}"/>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0726-A74D-9FF9-6BFF7CCE3DE5}"/>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0726-A74D-9FF9-6BFF7CCE3DE5}"/>
                </c:ext>
                <c:ext xmlns:c15="http://schemas.microsoft.com/office/drawing/2012/chart" uri="{CE6537A1-D6FC-4f65-9D91-7224C49458BB}"/>
              </c:extLst>
            </c:dLbl>
            <c:dLbl>
              <c:idx val="10"/>
              <c:layout>
                <c:manualLayout>
                  <c:x val="-5.9349268841394832E-2"/>
                  <c:y val="2.1159186601778898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A-0726-A74D-9FF9-6BFF7CCE3DE5}"/>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B-0726-A74D-9FF9-6BFF7CCE3DE5}"/>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C-0726-A74D-9FF9-6BFF7CCE3DE5}"/>
                </c:ext>
                <c:ext xmlns:c15="http://schemas.microsoft.com/office/drawing/2012/chart" uri="{CE6537A1-D6FC-4f65-9D91-7224C49458BB}"/>
              </c:extLst>
            </c:dLbl>
            <c:spPr>
              <a:noFill/>
              <a:ln>
                <a:noFill/>
              </a:ln>
              <a:effectLst/>
            </c:spPr>
            <c:showLegendKey val="1"/>
            <c:showVal val="1"/>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'POLICE-SUMMARY'!$D$39:$N$39</c:f>
              <c:strCache>
                <c:ptCount val="11"/>
                <c:pt idx="0">
                  <c:v>Anti-Christian</c:v>
                </c:pt>
                <c:pt idx="1">
                  <c:v>Anti-Romanyism</c:v>
                </c:pt>
                <c:pt idx="2">
                  <c:v>Anti-Semitism</c:v>
                </c:pt>
                <c:pt idx="3">
                  <c:v>Attack against members of other religions</c:v>
                </c:pt>
                <c:pt idx="4">
                  <c:v>Homophobia</c:v>
                </c:pt>
                <c:pt idx="5">
                  <c:v>Islamophobia</c:v>
                </c:pt>
                <c:pt idx="6">
                  <c:v>Not specified</c:v>
                </c:pt>
                <c:pt idx="7">
                  <c:v>People with disabilities</c:v>
                </c:pt>
                <c:pt idx="8">
                  <c:v>Racism and xenophobia</c:v>
                </c:pt>
                <c:pt idx="9">
                  <c:v>Sex</c:v>
                </c:pt>
                <c:pt idx="10">
                  <c:v>Sexual orientation or gender identity</c:v>
                </c:pt>
              </c:strCache>
            </c:strRef>
          </c:cat>
          <c:val>
            <c:numRef>
              <c:f>'POLICE-SUMMARY'!$D$41:$N$41</c:f>
              <c:numCache>
                <c:formatCode>General</c:formatCode>
                <c:ptCount val="11"/>
                <c:pt idx="0">
                  <c:v>0</c:v>
                </c:pt>
                <c:pt idx="1">
                  <c:v>0</c:v>
                </c:pt>
                <c:pt idx="2">
                  <c:v>185</c:v>
                </c:pt>
                <c:pt idx="3">
                  <c:v>430</c:v>
                </c:pt>
                <c:pt idx="4">
                  <c:v>123</c:v>
                </c:pt>
                <c:pt idx="5">
                  <c:v>0</c:v>
                </c:pt>
                <c:pt idx="6">
                  <c:v>0</c:v>
                </c:pt>
                <c:pt idx="7">
                  <c:v>14</c:v>
                </c:pt>
                <c:pt idx="8">
                  <c:v>2846</c:v>
                </c:pt>
                <c:pt idx="9">
                  <c:v>0</c:v>
                </c:pt>
                <c:pt idx="10">
                  <c:v>0</c:v>
                </c:pt>
              </c:numCache>
            </c:numRef>
          </c:val>
          <c:extLst xmlns:c16r2="http://schemas.microsoft.com/office/drawing/2015/06/chart">
            <c:ext xmlns:c16="http://schemas.microsoft.com/office/drawing/2014/chart" uri="{C3380CC4-5D6E-409C-BE32-E72D297353CC}">
              <c16:uniqueId val="{0000000D-0726-A74D-9FF9-6BFF7CCE3DE5}"/>
            </c:ext>
          </c:extLst>
        </c:ser>
        <c:dLbls>
          <c:showLegendKey val="0"/>
          <c:showVal val="0"/>
          <c:showCatName val="0"/>
          <c:showSerName val="0"/>
          <c:showPercent val="0"/>
          <c:showBubbleSize val="0"/>
          <c:showLeaderLines val="1"/>
        </c:dLbls>
      </c:pie3DChart>
    </c:plotArea>
    <c:legend>
      <c:legendPos val="r"/>
      <c:layout>
        <c:manualLayout>
          <c:xMode val="edge"/>
          <c:yMode val="edge"/>
          <c:x val="9.2326584176977873E-3"/>
          <c:y val="0.7198669819770952"/>
          <c:w val="0.97780352455943065"/>
          <c:h val="0.28013301802290075"/>
        </c:manualLayout>
      </c:layout>
      <c:overlay val="0"/>
    </c:legend>
    <c:plotVisOnly val="1"/>
    <c:dispBlanksAs val="zero"/>
    <c:showDLblsOverMax val="0"/>
  </c:chart>
  <c:printSettings>
    <c:headerFooter/>
    <c:pageMargins b="0.75000000000000488" l="0.70000000000000062" r="0.70000000000000062" t="0.75000000000000488"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hPercent val="100"/>
      <c:rotY val="0"/>
      <c:depthPercent val="100"/>
      <c:rAngAx val="0"/>
    </c:view3D>
    <c:floor>
      <c:thickness val="0"/>
    </c:floor>
    <c:sideWall>
      <c:thickness val="0"/>
    </c:sideWall>
    <c:backWall>
      <c:thickness val="0"/>
    </c:backWall>
    <c:plotArea>
      <c:layout>
        <c:manualLayout>
          <c:layoutTarget val="inner"/>
          <c:xMode val="edge"/>
          <c:yMode val="edge"/>
          <c:x val="0.1507754030746157"/>
          <c:y val="9.9884945888614497E-3"/>
          <c:w val="0.58410892388451441"/>
          <c:h val="0.83704346888145831"/>
        </c:manualLayout>
      </c:layout>
      <c:pie3DChart>
        <c:varyColors val="1"/>
        <c:ser>
          <c:idx val="2"/>
          <c:order val="0"/>
          <c:tx>
            <c:v>GERMANY 2017</c:v>
          </c:tx>
          <c:dLbls>
            <c:dLbl>
              <c:idx val="0"/>
              <c:layout>
                <c:manualLayout>
                  <c:x val="-0.14619985001874766"/>
                  <c:y val="-8.1252638680488584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0-40E5-A442-96B2-AC14ECAF3132}"/>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40E5-A442-96B2-AC14ECAF3132}"/>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40E5-A442-96B2-AC14ECAF3132}"/>
                </c:ext>
                <c:ext xmlns:c15="http://schemas.microsoft.com/office/drawing/2012/chart" uri="{CE6537A1-D6FC-4f65-9D91-7224C49458BB}"/>
              </c:extLst>
            </c:dLbl>
            <c:dLbl>
              <c:idx val="3"/>
              <c:layout>
                <c:manualLayout>
                  <c:x val="-9.0807086614173235E-2"/>
                  <c:y val="-0.10870864403201848"/>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3-40E5-A442-96B2-AC14ECAF3132}"/>
                </c:ext>
                <c:ext xmlns:c15="http://schemas.microsoft.com/office/drawing/2012/chart" uri="{CE6537A1-D6FC-4f65-9D91-7224C49458BB}"/>
              </c:extLst>
            </c:dLbl>
            <c:dLbl>
              <c:idx val="4"/>
              <c:layout>
                <c:manualLayout>
                  <c:x val="7.1811117360329954E-2"/>
                  <c:y val="-0.13272331081659344"/>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4-40E5-A442-96B2-AC14ECAF3132}"/>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40E5-A442-96B2-AC14ECAF3132}"/>
                </c:ext>
                <c:ext xmlns:c15="http://schemas.microsoft.com/office/drawing/2012/chart" uri="{CE6537A1-D6FC-4f65-9D91-7224C49458BB}"/>
              </c:extLst>
            </c:dLbl>
            <c:dLbl>
              <c:idx val="6"/>
              <c:layout>
                <c:manualLayout>
                  <c:x val="7.6854143232095981E-2"/>
                  <c:y val="-3.8318276214220931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6-40E5-A442-96B2-AC14ECAF3132}"/>
                </c:ext>
                <c:ext xmlns:c15="http://schemas.microsoft.com/office/drawing/2012/chart" uri="{CE6537A1-D6FC-4f65-9D91-7224C49458BB}"/>
              </c:extLst>
            </c:dLbl>
            <c:dLbl>
              <c:idx val="7"/>
              <c:layout>
                <c:manualLayout>
                  <c:x val="4.6820397450318733E-2"/>
                  <c:y val="1.2493082378178538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7-40E5-A442-96B2-AC14ECAF3132}"/>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40E5-A442-96B2-AC14ECAF3132}"/>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40E5-A442-96B2-AC14ECAF3132}"/>
                </c:ext>
                <c:ext xmlns:c15="http://schemas.microsoft.com/office/drawing/2012/chart" uri="{CE6537A1-D6FC-4f65-9D91-7224C49458BB}"/>
              </c:extLst>
            </c:dLbl>
            <c:dLbl>
              <c:idx val="10"/>
              <c:layout>
                <c:manualLayout>
                  <c:x val="-1.4640982377202849E-2"/>
                  <c:y val="5.7719174506638486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A-40E5-A442-96B2-AC14ECAF3132}"/>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B-40E5-A442-96B2-AC14ECAF3132}"/>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C-40E5-A442-96B2-AC14ECAF3132}"/>
                </c:ext>
                <c:ext xmlns:c15="http://schemas.microsoft.com/office/drawing/2012/chart" uri="{CE6537A1-D6FC-4f65-9D91-7224C49458BB}"/>
              </c:extLst>
            </c:dLbl>
            <c:spPr>
              <a:noFill/>
              <a:ln>
                <a:noFill/>
              </a:ln>
              <a:effectLst/>
            </c:spPr>
            <c:showLegendKey val="1"/>
            <c:showVal val="1"/>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'POLICE-SUMMARY'!$D$39:$N$39</c:f>
              <c:strCache>
                <c:ptCount val="11"/>
                <c:pt idx="0">
                  <c:v>Anti-Christian</c:v>
                </c:pt>
                <c:pt idx="1">
                  <c:v>Anti-Romanyism</c:v>
                </c:pt>
                <c:pt idx="2">
                  <c:v>Anti-Semitism</c:v>
                </c:pt>
                <c:pt idx="3">
                  <c:v>Attack against members of other religions</c:v>
                </c:pt>
                <c:pt idx="4">
                  <c:v>Homophobia</c:v>
                </c:pt>
                <c:pt idx="5">
                  <c:v>Islamophobia</c:v>
                </c:pt>
                <c:pt idx="6">
                  <c:v>Not specified</c:v>
                </c:pt>
                <c:pt idx="7">
                  <c:v>People with disabilities</c:v>
                </c:pt>
                <c:pt idx="8">
                  <c:v>Racism and xenophobia</c:v>
                </c:pt>
                <c:pt idx="9">
                  <c:v>Sex</c:v>
                </c:pt>
                <c:pt idx="10">
                  <c:v>Sexual orientation or gender identity</c:v>
                </c:pt>
              </c:strCache>
            </c:strRef>
          </c:cat>
          <c:val>
            <c:numRef>
              <c:f>'POLICE-SUMMARY'!$D$42:$N$42</c:f>
              <c:numCache>
                <c:formatCode>General</c:formatCode>
                <c:ptCount val="11"/>
                <c:pt idx="0">
                  <c:v>68</c:v>
                </c:pt>
                <c:pt idx="1">
                  <c:v>4</c:v>
                </c:pt>
                <c:pt idx="2">
                  <c:v>233</c:v>
                </c:pt>
                <c:pt idx="3">
                  <c:v>25</c:v>
                </c:pt>
                <c:pt idx="4">
                  <c:v>114</c:v>
                </c:pt>
                <c:pt idx="5">
                  <c:v>268</c:v>
                </c:pt>
                <c:pt idx="6">
                  <c:v>0</c:v>
                </c:pt>
                <c:pt idx="7">
                  <c:v>4</c:v>
                </c:pt>
                <c:pt idx="8">
                  <c:v>1860</c:v>
                </c:pt>
                <c:pt idx="9">
                  <c:v>0</c:v>
                </c:pt>
                <c:pt idx="10">
                  <c:v>0</c:v>
                </c:pt>
              </c:numCache>
            </c:numRef>
          </c:val>
          <c:extLst xmlns:c16r2="http://schemas.microsoft.com/office/drawing/2015/06/chart">
            <c:ext xmlns:c16="http://schemas.microsoft.com/office/drawing/2014/chart" uri="{C3380CC4-5D6E-409C-BE32-E72D297353CC}">
              <c16:uniqueId val="{0000000D-40E5-A442-96B2-AC14ECAF3132}"/>
            </c:ext>
          </c:extLst>
        </c:ser>
        <c:dLbls>
          <c:showLegendKey val="0"/>
          <c:showVal val="0"/>
          <c:showCatName val="0"/>
          <c:showSerName val="0"/>
          <c:showPercent val="0"/>
          <c:showBubbleSize val="0"/>
          <c:showLeaderLines val="1"/>
        </c:dLbls>
      </c:pie3DChart>
    </c:plotArea>
    <c:legend>
      <c:legendPos val="r"/>
      <c:layout>
        <c:manualLayout>
          <c:xMode val="edge"/>
          <c:yMode val="edge"/>
          <c:x val="9.2326584176977873E-3"/>
          <c:y val="0.7198669819770952"/>
          <c:w val="0.97780352455943065"/>
          <c:h val="0.28013301802290075"/>
        </c:manualLayout>
      </c:layout>
      <c:overlay val="0"/>
    </c:legend>
    <c:plotVisOnly val="1"/>
    <c:dispBlanksAs val="zero"/>
    <c:showDLblsOverMax val="0"/>
  </c:chart>
  <c:printSettings>
    <c:headerFooter/>
    <c:pageMargins b="0.75000000000000488" l="0.70000000000000062" r="0.70000000000000062" t="0.75000000000000488"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hPercent val="100"/>
      <c:rotY val="0"/>
      <c:depthPercent val="100"/>
      <c:rAngAx val="0"/>
    </c:view3D>
    <c:floor>
      <c:thickness val="0"/>
    </c:floor>
    <c:sideWall>
      <c:thickness val="0"/>
    </c:sideWall>
    <c:backWall>
      <c:thickness val="0"/>
    </c:backWall>
    <c:plotArea>
      <c:layout>
        <c:manualLayout>
          <c:layoutTarget val="inner"/>
          <c:xMode val="edge"/>
          <c:yMode val="edge"/>
          <c:x val="0.1507754030746157"/>
          <c:y val="9.9884945888614497E-3"/>
          <c:w val="0.58410892388451441"/>
          <c:h val="0.83704346888145831"/>
        </c:manualLayout>
      </c:layout>
      <c:pie3DChart>
        <c:varyColors val="1"/>
        <c:ser>
          <c:idx val="3"/>
          <c:order val="0"/>
          <c:tx>
            <c:v>GERMANY 2018</c:v>
          </c:tx>
          <c:dLbls>
            <c:dLbl>
              <c:idx val="0"/>
              <c:layout>
                <c:manualLayout>
                  <c:x val="-0.18148068991376079"/>
                  <c:y val="-2.0117264387227076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0-5DCD-8B4D-954A-74C8CDB66B47}"/>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5DCD-8B4D-954A-74C8CDB66B47}"/>
                </c:ext>
                <c:ext xmlns:c15="http://schemas.microsoft.com/office/drawing/2012/chart" uri="{CE6537A1-D6FC-4f65-9D91-7224C49458BB}"/>
              </c:extLst>
            </c:dLbl>
            <c:dLbl>
              <c:idx val="2"/>
              <c:layout>
                <c:manualLayout>
                  <c:x val="-0.13326574803149743"/>
                  <c:y val="-0.12483989627846208"/>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2-5DCD-8B4D-954A-74C8CDB66B47}"/>
                </c:ext>
                <c:ext xmlns:c15="http://schemas.microsoft.com/office/drawing/2012/chart" uri="{CE6537A1-D6FC-4f65-9D91-7224C49458BB}"/>
              </c:extLst>
            </c:dLbl>
            <c:dLbl>
              <c:idx val="3"/>
              <c:layout>
                <c:manualLayout>
                  <c:x val="-1.0189538807649045E-2"/>
                  <c:y val="-0.149270690107658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3-5DCD-8B4D-954A-74C8CDB66B47}"/>
                </c:ext>
                <c:ext xmlns:c15="http://schemas.microsoft.com/office/drawing/2012/chart" uri="{CE6537A1-D6FC-4f65-9D91-7224C49458BB}"/>
              </c:extLst>
            </c:dLbl>
            <c:dLbl>
              <c:idx val="4"/>
              <c:layout>
                <c:manualLayout>
                  <c:x val="8.8922853393325868E-2"/>
                  <c:y val="-0.10935476417328065"/>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4-5DCD-8B4D-954A-74C8CDB66B47}"/>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5DCD-8B4D-954A-74C8CDB66B47}"/>
                </c:ext>
                <c:ext xmlns:c15="http://schemas.microsoft.com/office/drawing/2012/chart" uri="{CE6537A1-D6FC-4f65-9D91-7224C49458BB}"/>
              </c:extLst>
            </c:dLbl>
            <c:dLbl>
              <c:idx val="6"/>
              <c:layout>
                <c:manualLayout>
                  <c:x val="9.9536089238845243E-2"/>
                  <c:y val="-2.3298835557431948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6-5DCD-8B4D-954A-74C8CDB66B47}"/>
                </c:ext>
                <c:ext xmlns:c15="http://schemas.microsoft.com/office/drawing/2012/chart" uri="{CE6537A1-D6FC-4f65-9D91-7224C49458BB}"/>
              </c:extLst>
            </c:dLbl>
            <c:dLbl>
              <c:idx val="7"/>
              <c:layout>
                <c:manualLayout>
                  <c:x val="2.7885076865392013E-2"/>
                  <c:y val="-3.4147734728458392E-3"/>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7-5DCD-8B4D-954A-74C8CDB66B47}"/>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5DCD-8B4D-954A-74C8CDB66B47}"/>
                </c:ext>
                <c:ext xmlns:c15="http://schemas.microsoft.com/office/drawing/2012/chart" uri="{CE6537A1-D6FC-4f65-9D91-7224C49458BB}"/>
              </c:extLst>
            </c:dLbl>
            <c:dLbl>
              <c:idx val="9"/>
              <c:layout>
                <c:manualLayout>
                  <c:x val="8.6098612673415811E-3"/>
                  <c:y val="7.0352927081135158E-4"/>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9-5DCD-8B4D-954A-74C8CDB66B47}"/>
                </c:ext>
                <c:ext xmlns:c15="http://schemas.microsoft.com/office/drawing/2012/chart" uri="{CE6537A1-D6FC-4f65-9D91-7224C49458BB}"/>
              </c:extLst>
            </c:dLbl>
            <c:dLbl>
              <c:idx val="10"/>
              <c:layout>
                <c:manualLayout>
                  <c:x val="-2.678262092238471E-2"/>
                  <c:y val="8.0402377379804546E-2"/>
                </c:manualLayout>
              </c:layout>
              <c:showLegendKey val="1"/>
              <c:showVal val="1"/>
              <c:showCatName val="1"/>
              <c:showSerName val="0"/>
              <c:showPercent val="1"/>
              <c:showBubbleSize val="0"/>
              <c:extLst xmlns:c16r2="http://schemas.microsoft.com/office/drawing/2015/06/chart">
                <c:ext xmlns:c16="http://schemas.microsoft.com/office/drawing/2014/chart" uri="{C3380CC4-5D6E-409C-BE32-E72D297353CC}">
                  <c16:uniqueId val="{0000000A-5DCD-8B4D-954A-74C8CDB66B47}"/>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B-5DCD-8B4D-954A-74C8CDB66B47}"/>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C-5DCD-8B4D-954A-74C8CDB66B47}"/>
                </c:ext>
                <c:ext xmlns:c15="http://schemas.microsoft.com/office/drawing/2012/chart" uri="{CE6537A1-D6FC-4f65-9D91-7224C49458BB}"/>
              </c:extLst>
            </c:dLbl>
            <c:spPr>
              <a:noFill/>
              <a:ln>
                <a:noFill/>
              </a:ln>
              <a:effectLst/>
            </c:spPr>
            <c:showLegendKey val="1"/>
            <c:showVal val="1"/>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'POLICE-SUMMARY'!$D$39:$N$39</c:f>
              <c:strCache>
                <c:ptCount val="11"/>
                <c:pt idx="0">
                  <c:v>Anti-Christian</c:v>
                </c:pt>
                <c:pt idx="1">
                  <c:v>Anti-Romanyism</c:v>
                </c:pt>
                <c:pt idx="2">
                  <c:v>Anti-Semitism</c:v>
                </c:pt>
                <c:pt idx="3">
                  <c:v>Attack against members of other religions</c:v>
                </c:pt>
                <c:pt idx="4">
                  <c:v>Homophobia</c:v>
                </c:pt>
                <c:pt idx="5">
                  <c:v>Islamophobia</c:v>
                </c:pt>
                <c:pt idx="6">
                  <c:v>Not specified</c:v>
                </c:pt>
                <c:pt idx="7">
                  <c:v>People with disabilities</c:v>
                </c:pt>
                <c:pt idx="8">
                  <c:v>Racism and xenophobia</c:v>
                </c:pt>
                <c:pt idx="9">
                  <c:v>Sex</c:v>
                </c:pt>
                <c:pt idx="10">
                  <c:v>Sexual orientation or gender identity</c:v>
                </c:pt>
              </c:strCache>
            </c:strRef>
          </c:cat>
          <c:val>
            <c:numRef>
              <c:f>'POLICE-SUMMARY'!$D$43:$N$43</c:f>
              <c:numCache>
                <c:formatCode>General</c:formatCode>
                <c:ptCount val="11"/>
                <c:pt idx="0">
                  <c:v>45</c:v>
                </c:pt>
                <c:pt idx="1">
                  <c:v>14</c:v>
                </c:pt>
                <c:pt idx="2">
                  <c:v>307</c:v>
                </c:pt>
                <c:pt idx="3">
                  <c:v>13</c:v>
                </c:pt>
                <c:pt idx="4">
                  <c:v>139</c:v>
                </c:pt>
                <c:pt idx="5">
                  <c:v>241</c:v>
                </c:pt>
                <c:pt idx="6">
                  <c:v>0</c:v>
                </c:pt>
                <c:pt idx="7">
                  <c:v>2</c:v>
                </c:pt>
                <c:pt idx="8">
                  <c:v>1955</c:v>
                </c:pt>
                <c:pt idx="9">
                  <c:v>0</c:v>
                </c:pt>
                <c:pt idx="10">
                  <c:v>0</c:v>
                </c:pt>
              </c:numCache>
            </c:numRef>
          </c:val>
          <c:extLst xmlns:c16r2="http://schemas.microsoft.com/office/drawing/2015/06/chart">
            <c:ext xmlns:c16="http://schemas.microsoft.com/office/drawing/2014/chart" uri="{C3380CC4-5D6E-409C-BE32-E72D297353CC}">
              <c16:uniqueId val="{0000000D-5DCD-8B4D-954A-74C8CDB66B47}"/>
            </c:ext>
          </c:extLst>
        </c:ser>
        <c:dLbls>
          <c:showLegendKey val="0"/>
          <c:showVal val="0"/>
          <c:showCatName val="0"/>
          <c:showSerName val="0"/>
          <c:showPercent val="0"/>
          <c:showBubbleSize val="0"/>
          <c:showLeaderLines val="1"/>
        </c:dLbls>
      </c:pie3DChart>
    </c:plotArea>
    <c:legend>
      <c:legendPos val="r"/>
      <c:layout>
        <c:manualLayout>
          <c:xMode val="edge"/>
          <c:yMode val="edge"/>
          <c:x val="9.2326584176977873E-3"/>
          <c:y val="0.7198669819770952"/>
          <c:w val="0.97780352455943065"/>
          <c:h val="0.28013301802290075"/>
        </c:manualLayout>
      </c:layout>
      <c:overlay val="0"/>
    </c:legend>
    <c:plotVisOnly val="1"/>
    <c:dispBlanksAs val="zero"/>
    <c:showDLblsOverMax val="0"/>
  </c:chart>
  <c:printSettings>
    <c:headerFooter/>
    <c:pageMargins b="0.75000000000000488" l="0.70000000000000062" r="0.70000000000000062" t="0.75000000000000488"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hPercent val="100"/>
      <c:rotY val="0"/>
      <c:depthPercent val="100"/>
      <c:rAngAx val="0"/>
    </c:view3D>
    <c:floor>
      <c:thickness val="0"/>
    </c:floor>
    <c:sideWall>
      <c:thickness val="0"/>
    </c:sideWall>
    <c:backWall>
      <c:thickness val="0"/>
    </c:backWall>
    <c:plotArea>
      <c:layout>
        <c:manualLayout>
          <c:layoutTarget val="inner"/>
          <c:xMode val="edge"/>
          <c:yMode val="edge"/>
          <c:x val="0.1507754030746157"/>
          <c:y val="9.9884945888614497E-3"/>
          <c:w val="0.58410892388451441"/>
          <c:h val="0.83704346888145831"/>
        </c:manualLayout>
      </c:layout>
      <c:pie3DChart>
        <c:varyColors val="1"/>
        <c:ser>
          <c:idx val="0"/>
          <c:order val="0"/>
          <c:tx>
            <c:v>HUNGARY 2015</c:v>
          </c:tx>
          <c:cat>
            <c:strRef>
              <c:f>'POLICE-SUMMARY'!$D$48:$N$48</c:f>
              <c:strCache>
                <c:ptCount val="11"/>
                <c:pt idx="0">
                  <c:v>Anti-Christian</c:v>
                </c:pt>
                <c:pt idx="1">
                  <c:v>Anti-Romanyism</c:v>
                </c:pt>
                <c:pt idx="2">
                  <c:v>Anti-Semitism</c:v>
                </c:pt>
                <c:pt idx="3">
                  <c:v>Attack against members of other religions</c:v>
                </c:pt>
                <c:pt idx="4">
                  <c:v>Homophobia</c:v>
                </c:pt>
                <c:pt idx="5">
                  <c:v>Islamophobia</c:v>
                </c:pt>
                <c:pt idx="6">
                  <c:v>Not specified</c:v>
                </c:pt>
                <c:pt idx="7">
                  <c:v>People with disabilities</c:v>
                </c:pt>
                <c:pt idx="8">
                  <c:v>Racism and xenophobia</c:v>
                </c:pt>
                <c:pt idx="9">
                  <c:v>Sex</c:v>
                </c:pt>
                <c:pt idx="10">
                  <c:v>Sexual orientation or gender identity</c:v>
                </c:pt>
              </c:strCache>
            </c:strRef>
          </c:cat>
          <c:val>
            <c:numRef>
              <c:f>'POLICE-SUMMARY'!$D$49:$N$49</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0-3524-BC48-B443-F5E042A535B9}"/>
            </c:ext>
          </c:extLst>
        </c:ser>
        <c:dLbls>
          <c:showLegendKey val="0"/>
          <c:showVal val="0"/>
          <c:showCatName val="0"/>
          <c:showSerName val="0"/>
          <c:showPercent val="0"/>
          <c:showBubbleSize val="0"/>
          <c:showLeaderLines val="0"/>
        </c:dLbls>
      </c:pie3DChart>
    </c:plotArea>
    <c:legend>
      <c:legendPos val="r"/>
      <c:layout>
        <c:manualLayout>
          <c:xMode val="edge"/>
          <c:yMode val="edge"/>
          <c:x val="1.8756467941507329E-2"/>
          <c:y val="0.72439552822104469"/>
          <c:w val="0.96113685789276337"/>
          <c:h val="0.25975455992514707"/>
        </c:manualLayout>
      </c:layout>
      <c:overlay val="0"/>
    </c:legend>
    <c:plotVisOnly val="1"/>
    <c:dispBlanksAs val="zero"/>
    <c:showDLblsOverMax val="0"/>
  </c:chart>
  <c:printSettings>
    <c:headerFooter/>
    <c:pageMargins b="0.75000000000000511" l="0.70000000000000062" r="0.70000000000000062" t="0.75000000000000511"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1</xdr:col>
      <xdr:colOff>157843</xdr:colOff>
      <xdr:row>3</xdr:row>
      <xdr:rowOff>12246</xdr:rowOff>
    </xdr:from>
    <xdr:to>
      <xdr:col>1</xdr:col>
      <xdr:colOff>5491843</xdr:colOff>
      <xdr:row>37</xdr:row>
      <xdr:rowOff>69396</xdr:rowOff>
    </xdr:to>
    <xdr:graphicFrame macro="">
      <xdr:nvGraphicFramePr>
        <xdr:cNvPr id="5" name="4 Gráfico">
          <a:extLst>
            <a:ext uri="{FF2B5EF4-FFF2-40B4-BE49-F238E27FC236}">
              <a16:creationId xmlns:a16="http://schemas.microsoft.com/office/drawing/2014/main" xmlns=""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176893</xdr:colOff>
      <xdr:row>3</xdr:row>
      <xdr:rowOff>13607</xdr:rowOff>
    </xdr:from>
    <xdr:to>
      <xdr:col>2</xdr:col>
      <xdr:colOff>5510893</xdr:colOff>
      <xdr:row>37</xdr:row>
      <xdr:rowOff>70757</xdr:rowOff>
    </xdr:to>
    <xdr:graphicFrame macro="">
      <xdr:nvGraphicFramePr>
        <xdr:cNvPr id="10" name="9 Gráfico">
          <a:extLst>
            <a:ext uri="{FF2B5EF4-FFF2-40B4-BE49-F238E27FC236}">
              <a16:creationId xmlns:a16="http://schemas.microsoft.com/office/drawing/2014/main" xmlns="" id="{00000000-0008-0000-02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190499</xdr:colOff>
      <xdr:row>3</xdr:row>
      <xdr:rowOff>0</xdr:rowOff>
    </xdr:from>
    <xdr:to>
      <xdr:col>3</xdr:col>
      <xdr:colOff>5524499</xdr:colOff>
      <xdr:row>37</xdr:row>
      <xdr:rowOff>57150</xdr:rowOff>
    </xdr:to>
    <xdr:graphicFrame macro="">
      <xdr:nvGraphicFramePr>
        <xdr:cNvPr id="14" name="13 Gráfico">
          <a:extLst>
            <a:ext uri="{FF2B5EF4-FFF2-40B4-BE49-F238E27FC236}">
              <a16:creationId xmlns:a16="http://schemas.microsoft.com/office/drawing/2014/main" xmlns="" id="{00000000-0008-0000-02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217714</xdr:colOff>
      <xdr:row>3</xdr:row>
      <xdr:rowOff>0</xdr:rowOff>
    </xdr:from>
    <xdr:to>
      <xdr:col>4</xdr:col>
      <xdr:colOff>5551714</xdr:colOff>
      <xdr:row>37</xdr:row>
      <xdr:rowOff>57151</xdr:rowOff>
    </xdr:to>
    <xdr:graphicFrame macro="">
      <xdr:nvGraphicFramePr>
        <xdr:cNvPr id="15" name="14 Gráfico">
          <a:extLst>
            <a:ext uri="{FF2B5EF4-FFF2-40B4-BE49-F238E27FC236}">
              <a16:creationId xmlns:a16="http://schemas.microsoft.com/office/drawing/2014/main" xmlns="" id="{00000000-0008-0000-02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190500</xdr:colOff>
      <xdr:row>42</xdr:row>
      <xdr:rowOff>0</xdr:rowOff>
    </xdr:from>
    <xdr:to>
      <xdr:col>1</xdr:col>
      <xdr:colOff>5524500</xdr:colOff>
      <xdr:row>76</xdr:row>
      <xdr:rowOff>57150</xdr:rowOff>
    </xdr:to>
    <xdr:graphicFrame macro="">
      <xdr:nvGraphicFramePr>
        <xdr:cNvPr id="16" name="15 Gráfico">
          <a:extLst>
            <a:ext uri="{FF2B5EF4-FFF2-40B4-BE49-F238E27FC236}">
              <a16:creationId xmlns:a16="http://schemas.microsoft.com/office/drawing/2014/main" xmlns="" id="{00000000-0008-0000-02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176893</xdr:colOff>
      <xdr:row>42</xdr:row>
      <xdr:rowOff>-1</xdr:rowOff>
    </xdr:from>
    <xdr:to>
      <xdr:col>2</xdr:col>
      <xdr:colOff>5510893</xdr:colOff>
      <xdr:row>76</xdr:row>
      <xdr:rowOff>57149</xdr:rowOff>
    </xdr:to>
    <xdr:graphicFrame macro="">
      <xdr:nvGraphicFramePr>
        <xdr:cNvPr id="17" name="16 Gráfico">
          <a:extLst>
            <a:ext uri="{FF2B5EF4-FFF2-40B4-BE49-F238E27FC236}">
              <a16:creationId xmlns:a16="http://schemas.microsoft.com/office/drawing/2014/main" xmlns="" id="{00000000-0008-0000-02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190500</xdr:colOff>
      <xdr:row>42</xdr:row>
      <xdr:rowOff>0</xdr:rowOff>
    </xdr:from>
    <xdr:to>
      <xdr:col>3</xdr:col>
      <xdr:colOff>5524500</xdr:colOff>
      <xdr:row>76</xdr:row>
      <xdr:rowOff>57150</xdr:rowOff>
    </xdr:to>
    <xdr:graphicFrame macro="">
      <xdr:nvGraphicFramePr>
        <xdr:cNvPr id="18" name="17 Gráfico">
          <a:extLst>
            <a:ext uri="{FF2B5EF4-FFF2-40B4-BE49-F238E27FC236}">
              <a16:creationId xmlns:a16="http://schemas.microsoft.com/office/drawing/2014/main" xmlns="" id="{00000000-0008-0000-02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190500</xdr:colOff>
      <xdr:row>42</xdr:row>
      <xdr:rowOff>0</xdr:rowOff>
    </xdr:from>
    <xdr:to>
      <xdr:col>4</xdr:col>
      <xdr:colOff>5524500</xdr:colOff>
      <xdr:row>76</xdr:row>
      <xdr:rowOff>57150</xdr:rowOff>
    </xdr:to>
    <xdr:graphicFrame macro="">
      <xdr:nvGraphicFramePr>
        <xdr:cNvPr id="19" name="18 Gráfico">
          <a:extLst>
            <a:ext uri="{FF2B5EF4-FFF2-40B4-BE49-F238E27FC236}">
              <a16:creationId xmlns:a16="http://schemas.microsoft.com/office/drawing/2014/main" xmlns="" id="{00000000-0008-0000-02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108857</xdr:colOff>
      <xdr:row>81</xdr:row>
      <xdr:rowOff>0</xdr:rowOff>
    </xdr:from>
    <xdr:to>
      <xdr:col>1</xdr:col>
      <xdr:colOff>5442857</xdr:colOff>
      <xdr:row>115</xdr:row>
      <xdr:rowOff>57150</xdr:rowOff>
    </xdr:to>
    <xdr:graphicFrame macro="">
      <xdr:nvGraphicFramePr>
        <xdr:cNvPr id="20" name="19 Gráfico">
          <a:extLst>
            <a:ext uri="{FF2B5EF4-FFF2-40B4-BE49-F238E27FC236}">
              <a16:creationId xmlns:a16="http://schemas.microsoft.com/office/drawing/2014/main" xmlns="" id="{00000000-0008-0000-02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176893</xdr:colOff>
      <xdr:row>81</xdr:row>
      <xdr:rowOff>0</xdr:rowOff>
    </xdr:from>
    <xdr:to>
      <xdr:col>2</xdr:col>
      <xdr:colOff>5510893</xdr:colOff>
      <xdr:row>115</xdr:row>
      <xdr:rowOff>57150</xdr:rowOff>
    </xdr:to>
    <xdr:graphicFrame macro="">
      <xdr:nvGraphicFramePr>
        <xdr:cNvPr id="21" name="20 Gráfico">
          <a:extLst>
            <a:ext uri="{FF2B5EF4-FFF2-40B4-BE49-F238E27FC236}">
              <a16:creationId xmlns:a16="http://schemas.microsoft.com/office/drawing/2014/main" xmlns="" id="{00000000-0008-0000-02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176893</xdr:colOff>
      <xdr:row>80</xdr:row>
      <xdr:rowOff>149678</xdr:rowOff>
    </xdr:from>
    <xdr:to>
      <xdr:col>3</xdr:col>
      <xdr:colOff>5510893</xdr:colOff>
      <xdr:row>115</xdr:row>
      <xdr:rowOff>43542</xdr:rowOff>
    </xdr:to>
    <xdr:graphicFrame macro="">
      <xdr:nvGraphicFramePr>
        <xdr:cNvPr id="22" name="21 Gráfico">
          <a:extLst>
            <a:ext uri="{FF2B5EF4-FFF2-40B4-BE49-F238E27FC236}">
              <a16:creationId xmlns:a16="http://schemas.microsoft.com/office/drawing/2014/main" xmlns="" id="{00000000-0008-0000-02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149679</xdr:colOff>
      <xdr:row>80</xdr:row>
      <xdr:rowOff>149679</xdr:rowOff>
    </xdr:from>
    <xdr:to>
      <xdr:col>4</xdr:col>
      <xdr:colOff>5483679</xdr:colOff>
      <xdr:row>115</xdr:row>
      <xdr:rowOff>43543</xdr:rowOff>
    </xdr:to>
    <xdr:graphicFrame macro="">
      <xdr:nvGraphicFramePr>
        <xdr:cNvPr id="23" name="22 Gráfico">
          <a:extLst>
            <a:ext uri="{FF2B5EF4-FFF2-40B4-BE49-F238E27FC236}">
              <a16:creationId xmlns:a16="http://schemas.microsoft.com/office/drawing/2014/main" xmlns="" id="{00000000-0008-0000-02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204108</xdr:colOff>
      <xdr:row>120</xdr:row>
      <xdr:rowOff>0</xdr:rowOff>
    </xdr:from>
    <xdr:to>
      <xdr:col>1</xdr:col>
      <xdr:colOff>5538108</xdr:colOff>
      <xdr:row>154</xdr:row>
      <xdr:rowOff>57149</xdr:rowOff>
    </xdr:to>
    <xdr:graphicFrame macro="">
      <xdr:nvGraphicFramePr>
        <xdr:cNvPr id="24" name="23 Gráfico">
          <a:extLst>
            <a:ext uri="{FF2B5EF4-FFF2-40B4-BE49-F238E27FC236}">
              <a16:creationId xmlns:a16="http://schemas.microsoft.com/office/drawing/2014/main" xmlns="" id="{00000000-0008-0000-02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149678</xdr:colOff>
      <xdr:row>120</xdr:row>
      <xdr:rowOff>0</xdr:rowOff>
    </xdr:from>
    <xdr:to>
      <xdr:col>2</xdr:col>
      <xdr:colOff>5483678</xdr:colOff>
      <xdr:row>154</xdr:row>
      <xdr:rowOff>57149</xdr:rowOff>
    </xdr:to>
    <xdr:graphicFrame macro="">
      <xdr:nvGraphicFramePr>
        <xdr:cNvPr id="25" name="24 Gráfico">
          <a:extLst>
            <a:ext uri="{FF2B5EF4-FFF2-40B4-BE49-F238E27FC236}">
              <a16:creationId xmlns:a16="http://schemas.microsoft.com/office/drawing/2014/main" xmlns="" id="{00000000-0008-0000-02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187778</xdr:colOff>
      <xdr:row>120</xdr:row>
      <xdr:rowOff>12700</xdr:rowOff>
    </xdr:from>
    <xdr:to>
      <xdr:col>3</xdr:col>
      <xdr:colOff>5521778</xdr:colOff>
      <xdr:row>154</xdr:row>
      <xdr:rowOff>69849</xdr:rowOff>
    </xdr:to>
    <xdr:graphicFrame macro="">
      <xdr:nvGraphicFramePr>
        <xdr:cNvPr id="26" name="25 Gráfico">
          <a:extLst>
            <a:ext uri="{FF2B5EF4-FFF2-40B4-BE49-F238E27FC236}">
              <a16:creationId xmlns:a16="http://schemas.microsoft.com/office/drawing/2014/main" xmlns="" id="{00000000-0008-0000-02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190499</xdr:colOff>
      <xdr:row>120</xdr:row>
      <xdr:rowOff>0</xdr:rowOff>
    </xdr:from>
    <xdr:to>
      <xdr:col>4</xdr:col>
      <xdr:colOff>5524499</xdr:colOff>
      <xdr:row>154</xdr:row>
      <xdr:rowOff>57149</xdr:rowOff>
    </xdr:to>
    <xdr:graphicFrame macro="">
      <xdr:nvGraphicFramePr>
        <xdr:cNvPr id="27" name="26 Gráfico">
          <a:extLst>
            <a:ext uri="{FF2B5EF4-FFF2-40B4-BE49-F238E27FC236}">
              <a16:creationId xmlns:a16="http://schemas.microsoft.com/office/drawing/2014/main" xmlns="" id="{00000000-0008-0000-02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163286</xdr:colOff>
      <xdr:row>159</xdr:row>
      <xdr:rowOff>0</xdr:rowOff>
    </xdr:from>
    <xdr:to>
      <xdr:col>1</xdr:col>
      <xdr:colOff>5497286</xdr:colOff>
      <xdr:row>193</xdr:row>
      <xdr:rowOff>57149</xdr:rowOff>
    </xdr:to>
    <xdr:graphicFrame macro="">
      <xdr:nvGraphicFramePr>
        <xdr:cNvPr id="28" name="27 Gráfico">
          <a:extLst>
            <a:ext uri="{FF2B5EF4-FFF2-40B4-BE49-F238E27FC236}">
              <a16:creationId xmlns:a16="http://schemas.microsoft.com/office/drawing/2014/main" xmlns="" id="{00000000-0008-0000-02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163286</xdr:colOff>
      <xdr:row>158</xdr:row>
      <xdr:rowOff>149678</xdr:rowOff>
    </xdr:from>
    <xdr:to>
      <xdr:col>2</xdr:col>
      <xdr:colOff>5497286</xdr:colOff>
      <xdr:row>193</xdr:row>
      <xdr:rowOff>43542</xdr:rowOff>
    </xdr:to>
    <xdr:graphicFrame macro="">
      <xdr:nvGraphicFramePr>
        <xdr:cNvPr id="29" name="28 Gráfico">
          <a:extLst>
            <a:ext uri="{FF2B5EF4-FFF2-40B4-BE49-F238E27FC236}">
              <a16:creationId xmlns:a16="http://schemas.microsoft.com/office/drawing/2014/main" xmlns="" id="{00000000-0008-0000-02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xdr:col>
      <xdr:colOff>201386</xdr:colOff>
      <xdr:row>159</xdr:row>
      <xdr:rowOff>0</xdr:rowOff>
    </xdr:from>
    <xdr:to>
      <xdr:col>3</xdr:col>
      <xdr:colOff>5535386</xdr:colOff>
      <xdr:row>193</xdr:row>
      <xdr:rowOff>57149</xdr:rowOff>
    </xdr:to>
    <xdr:graphicFrame macro="">
      <xdr:nvGraphicFramePr>
        <xdr:cNvPr id="30" name="29 Gráfico">
          <a:extLst>
            <a:ext uri="{FF2B5EF4-FFF2-40B4-BE49-F238E27FC236}">
              <a16:creationId xmlns:a16="http://schemas.microsoft.com/office/drawing/2014/main" xmlns="" id="{00000000-0008-0000-02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217715</xdr:colOff>
      <xdr:row>159</xdr:row>
      <xdr:rowOff>0</xdr:rowOff>
    </xdr:from>
    <xdr:to>
      <xdr:col>4</xdr:col>
      <xdr:colOff>5551715</xdr:colOff>
      <xdr:row>193</xdr:row>
      <xdr:rowOff>57149</xdr:rowOff>
    </xdr:to>
    <xdr:graphicFrame macro="">
      <xdr:nvGraphicFramePr>
        <xdr:cNvPr id="31" name="30 Gráfico">
          <a:extLst>
            <a:ext uri="{FF2B5EF4-FFF2-40B4-BE49-F238E27FC236}">
              <a16:creationId xmlns:a16="http://schemas.microsoft.com/office/drawing/2014/main" xmlns="" id="{00000000-0008-0000-02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176893</xdr:colOff>
      <xdr:row>197</xdr:row>
      <xdr:rowOff>149678</xdr:rowOff>
    </xdr:from>
    <xdr:to>
      <xdr:col>1</xdr:col>
      <xdr:colOff>5510893</xdr:colOff>
      <xdr:row>232</xdr:row>
      <xdr:rowOff>43542</xdr:rowOff>
    </xdr:to>
    <xdr:graphicFrame macro="">
      <xdr:nvGraphicFramePr>
        <xdr:cNvPr id="32" name="31 Gráfico">
          <a:extLst>
            <a:ext uri="{FF2B5EF4-FFF2-40B4-BE49-F238E27FC236}">
              <a16:creationId xmlns:a16="http://schemas.microsoft.com/office/drawing/2014/main" xmlns="" id="{00000000-0008-0000-02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xdr:col>
      <xdr:colOff>163286</xdr:colOff>
      <xdr:row>198</xdr:row>
      <xdr:rowOff>0</xdr:rowOff>
    </xdr:from>
    <xdr:to>
      <xdr:col>2</xdr:col>
      <xdr:colOff>5497286</xdr:colOff>
      <xdr:row>232</xdr:row>
      <xdr:rowOff>57150</xdr:rowOff>
    </xdr:to>
    <xdr:graphicFrame macro="">
      <xdr:nvGraphicFramePr>
        <xdr:cNvPr id="33" name="32 Gráfico">
          <a:extLst>
            <a:ext uri="{FF2B5EF4-FFF2-40B4-BE49-F238E27FC236}">
              <a16:creationId xmlns:a16="http://schemas.microsoft.com/office/drawing/2014/main" xmlns="" id="{00000000-0008-0000-0200-00002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xdr:col>
      <xdr:colOff>200479</xdr:colOff>
      <xdr:row>198</xdr:row>
      <xdr:rowOff>0</xdr:rowOff>
    </xdr:from>
    <xdr:to>
      <xdr:col>3</xdr:col>
      <xdr:colOff>5534479</xdr:colOff>
      <xdr:row>232</xdr:row>
      <xdr:rowOff>57150</xdr:rowOff>
    </xdr:to>
    <xdr:graphicFrame macro="">
      <xdr:nvGraphicFramePr>
        <xdr:cNvPr id="34" name="33 Gráfico">
          <a:extLst>
            <a:ext uri="{FF2B5EF4-FFF2-40B4-BE49-F238E27FC236}">
              <a16:creationId xmlns:a16="http://schemas.microsoft.com/office/drawing/2014/main" xmlns="" id="{00000000-0008-0000-02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176893</xdr:colOff>
      <xdr:row>198</xdr:row>
      <xdr:rowOff>0</xdr:rowOff>
    </xdr:from>
    <xdr:to>
      <xdr:col>4</xdr:col>
      <xdr:colOff>5510893</xdr:colOff>
      <xdr:row>232</xdr:row>
      <xdr:rowOff>57150</xdr:rowOff>
    </xdr:to>
    <xdr:graphicFrame macro="">
      <xdr:nvGraphicFramePr>
        <xdr:cNvPr id="35" name="34 Gráfico">
          <a:extLst>
            <a:ext uri="{FF2B5EF4-FFF2-40B4-BE49-F238E27FC236}">
              <a16:creationId xmlns:a16="http://schemas.microsoft.com/office/drawing/2014/main" xmlns="" id="{00000000-0008-0000-0200-00002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165100</xdr:colOff>
      <xdr:row>237</xdr:row>
      <xdr:rowOff>0</xdr:rowOff>
    </xdr:from>
    <xdr:to>
      <xdr:col>1</xdr:col>
      <xdr:colOff>5499100</xdr:colOff>
      <xdr:row>271</xdr:row>
      <xdr:rowOff>58964</xdr:rowOff>
    </xdr:to>
    <xdr:graphicFrame macro="">
      <xdr:nvGraphicFramePr>
        <xdr:cNvPr id="36" name="35 Gráfico">
          <a:extLst>
            <a:ext uri="{FF2B5EF4-FFF2-40B4-BE49-F238E27FC236}">
              <a16:creationId xmlns:a16="http://schemas.microsoft.com/office/drawing/2014/main" xmlns="" id="{00000000-0008-0000-0200-00002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xdr:col>
      <xdr:colOff>165100</xdr:colOff>
      <xdr:row>237</xdr:row>
      <xdr:rowOff>0</xdr:rowOff>
    </xdr:from>
    <xdr:to>
      <xdr:col>2</xdr:col>
      <xdr:colOff>5499100</xdr:colOff>
      <xdr:row>271</xdr:row>
      <xdr:rowOff>58964</xdr:rowOff>
    </xdr:to>
    <xdr:graphicFrame macro="">
      <xdr:nvGraphicFramePr>
        <xdr:cNvPr id="37" name="36 Gráfico">
          <a:extLst>
            <a:ext uri="{FF2B5EF4-FFF2-40B4-BE49-F238E27FC236}">
              <a16:creationId xmlns:a16="http://schemas.microsoft.com/office/drawing/2014/main" xmlns="" id="{00000000-0008-0000-0200-00002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xdr:col>
      <xdr:colOff>215900</xdr:colOff>
      <xdr:row>237</xdr:row>
      <xdr:rowOff>0</xdr:rowOff>
    </xdr:from>
    <xdr:to>
      <xdr:col>3</xdr:col>
      <xdr:colOff>5549900</xdr:colOff>
      <xdr:row>271</xdr:row>
      <xdr:rowOff>58964</xdr:rowOff>
    </xdr:to>
    <xdr:graphicFrame macro="">
      <xdr:nvGraphicFramePr>
        <xdr:cNvPr id="38" name="37 Gráfico">
          <a:extLst>
            <a:ext uri="{FF2B5EF4-FFF2-40B4-BE49-F238E27FC236}">
              <a16:creationId xmlns:a16="http://schemas.microsoft.com/office/drawing/2014/main" xmlns="" id="{00000000-0008-0000-0200-00002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xdr:col>
      <xdr:colOff>203200</xdr:colOff>
      <xdr:row>237</xdr:row>
      <xdr:rowOff>0</xdr:rowOff>
    </xdr:from>
    <xdr:to>
      <xdr:col>4</xdr:col>
      <xdr:colOff>5537200</xdr:colOff>
      <xdr:row>271</xdr:row>
      <xdr:rowOff>58964</xdr:rowOff>
    </xdr:to>
    <xdr:graphicFrame macro="">
      <xdr:nvGraphicFramePr>
        <xdr:cNvPr id="39" name="38 Gráfico">
          <a:extLst>
            <a:ext uri="{FF2B5EF4-FFF2-40B4-BE49-F238E27FC236}">
              <a16:creationId xmlns:a16="http://schemas.microsoft.com/office/drawing/2014/main" xmlns="" id="{00000000-0008-0000-02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165100</xdr:colOff>
      <xdr:row>3</xdr:row>
      <xdr:rowOff>139700</xdr:rowOff>
    </xdr:from>
    <xdr:to>
      <xdr:col>3</xdr:col>
      <xdr:colOff>4876800</xdr:colOff>
      <xdr:row>51</xdr:row>
      <xdr:rowOff>114300</xdr:rowOff>
    </xdr:to>
    <xdr:graphicFrame macro="">
      <xdr:nvGraphicFramePr>
        <xdr:cNvPr id="44" name="43 Gráfico">
          <a:extLst>
            <a:ext uri="{FF2B5EF4-FFF2-40B4-BE49-F238E27FC236}">
              <a16:creationId xmlns:a16="http://schemas.microsoft.com/office/drawing/2014/main" xmlns=""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522" Type="http://schemas.openxmlformats.org/officeDocument/2006/relationships/hyperlink" Target="https://www.impulsociudadano.org/wp-content/uploads/2020/05/Informe-violencia-pol%C3%ADtica-segundo-semestre-2019.pdf" TargetMode="External"/><Relationship Id="rId21" Type="http://schemas.openxmlformats.org/officeDocument/2006/relationships/hyperlink" Target="https://tev.hu/en/monthly-report/" TargetMode="External"/><Relationship Id="rId170" Type="http://schemas.openxmlformats.org/officeDocument/2006/relationships/hyperlink" Target="https://hatecrime.osce.org/germany" TargetMode="External"/><Relationship Id="rId268" Type="http://schemas.openxmlformats.org/officeDocument/2006/relationships/hyperlink" Target="https://hatecrime.osce.org/germany" TargetMode="External"/><Relationship Id="rId475" Type="http://schemas.openxmlformats.org/officeDocument/2006/relationships/hyperlink" Target="https://www.adl.org/resources/reports/global-anti-semitism-select-incidents-in-2019" TargetMode="External"/><Relationship Id="rId682" Type="http://schemas.openxmlformats.org/officeDocument/2006/relationships/hyperlink" Target="https://hatecrime.osce.org/spain" TargetMode="External"/><Relationship Id="rId128" Type="http://schemas.openxmlformats.org/officeDocument/2006/relationships/hyperlink" Target="https://hatecrime.osce.org/germany" TargetMode="External"/><Relationship Id="rId335" Type="http://schemas.openxmlformats.org/officeDocument/2006/relationships/hyperlink" Target="https://hatecrime.osce.org/germany" TargetMode="External"/><Relationship Id="rId542" Type="http://schemas.openxmlformats.org/officeDocument/2006/relationships/hyperlink" Target="https://www.francebleu.fr/infos/faits-divers-justice/un-couple-homosexuel-pris-a-partie-et-insulte-au-magasin-cora-de-metz-borny-1592666799" TargetMode="External"/><Relationship Id="rId987" Type="http://schemas.openxmlformats.org/officeDocument/2006/relationships/hyperlink" Target="https://hatecrime.osce.org/spain" TargetMode="External"/><Relationship Id="rId1172" Type="http://schemas.openxmlformats.org/officeDocument/2006/relationships/hyperlink" Target="https://hatecrime.osce.org/spain" TargetMode="External"/><Relationship Id="rId402" Type="http://schemas.openxmlformats.org/officeDocument/2006/relationships/hyperlink" Target="https://hatecrime.osce.org/germany" TargetMode="External"/><Relationship Id="rId847" Type="http://schemas.openxmlformats.org/officeDocument/2006/relationships/hyperlink" Target="https://hatecrime.osce.org/spain" TargetMode="External"/><Relationship Id="rId1032" Type="http://schemas.openxmlformats.org/officeDocument/2006/relationships/hyperlink" Target="https://hatecrime.osce.org/spain" TargetMode="External"/><Relationship Id="rId1477" Type="http://schemas.openxmlformats.org/officeDocument/2006/relationships/hyperlink" Target="https://www.impulsociudadano.org/wp-content/uploads/2020/05/Informe-violencia-pol%C3%ADtica-segundo-semestre-2019.pdf" TargetMode="External"/><Relationship Id="rId1684" Type="http://schemas.openxmlformats.org/officeDocument/2006/relationships/hyperlink" Target="https://www.impulsociudadano.org/wp-content/uploads/2020/05/Informe-violencia-pol%C3%ADtica-segundo-semestre-2019.pdf" TargetMode="External"/><Relationship Id="rId707" Type="http://schemas.openxmlformats.org/officeDocument/2006/relationships/hyperlink" Target="https://hatecrime.osce.org/spain" TargetMode="External"/><Relationship Id="rId914" Type="http://schemas.openxmlformats.org/officeDocument/2006/relationships/hyperlink" Target="https://hatecrime.osce.org/spain" TargetMode="External"/><Relationship Id="rId1337" Type="http://schemas.openxmlformats.org/officeDocument/2006/relationships/hyperlink" Target="https://hatecrime.osce.org/spain" TargetMode="External"/><Relationship Id="rId1544" Type="http://schemas.openxmlformats.org/officeDocument/2006/relationships/hyperlink" Target="https://www.impulsociudadano.org/wp-content/uploads/2020/05/Informe-violencia-pol%C3%ADtica-segundo-semestre-2019.pdf" TargetMode="External"/><Relationship Id="rId1751" Type="http://schemas.openxmlformats.org/officeDocument/2006/relationships/hyperlink" Target="https://www.islamophobiaeurope.com/wp-content/uploads/2020/06/EIR_2019.pdf" TargetMode="External"/><Relationship Id="rId43" Type="http://schemas.openxmlformats.org/officeDocument/2006/relationships/hyperlink" Target="https://hatecrime.osce.org/germany" TargetMode="External"/><Relationship Id="rId1404" Type="http://schemas.openxmlformats.org/officeDocument/2006/relationships/hyperlink" Target="https://covite.org/observatorio-de-radicalizacion-2018/" TargetMode="External"/><Relationship Id="rId1611" Type="http://schemas.openxmlformats.org/officeDocument/2006/relationships/hyperlink" Target="https://www.impulsociudadano.org/wp-content/uploads/2020/05/Informe-violencia-pol%C3%ADtica-segundo-semestre-2019.pdf" TargetMode="External"/><Relationship Id="rId192" Type="http://schemas.openxmlformats.org/officeDocument/2006/relationships/hyperlink" Target="https://hatecrime.osce.org/germany" TargetMode="External"/><Relationship Id="rId1709" Type="http://schemas.openxmlformats.org/officeDocument/2006/relationships/hyperlink" Target="https://www.impulsociudadano.org/wp-content/uploads/2020/05/Informe-violencia-pol%C3%ADtica-segundo-semestre-2019.pdf" TargetMode="External"/><Relationship Id="rId497" Type="http://schemas.openxmlformats.org/officeDocument/2006/relationships/hyperlink" Target="https://www.christianophobie.fr/carte/yvelines-pendant-le-confinement-les-vols-continuent-dans-les-eglises" TargetMode="External"/><Relationship Id="rId357" Type="http://schemas.openxmlformats.org/officeDocument/2006/relationships/hyperlink" Target="https://hatecrime.osce.org/germany" TargetMode="External"/><Relationship Id="rId1194" Type="http://schemas.openxmlformats.org/officeDocument/2006/relationships/hyperlink" Target="https://hatecrime.osce.org/spain" TargetMode="External"/><Relationship Id="rId217" Type="http://schemas.openxmlformats.org/officeDocument/2006/relationships/hyperlink" Target="https://hatecrime.osce.org/germany" TargetMode="External"/><Relationship Id="rId564" Type="http://schemas.openxmlformats.org/officeDocument/2006/relationships/hyperlink" Target="https://www.osservatorioantisemitismo.it/episodi-di-antisemitismo-in-italia/schiaffi-ed-insulti/" TargetMode="External"/><Relationship Id="rId771" Type="http://schemas.openxmlformats.org/officeDocument/2006/relationships/hyperlink" Target="http://catalunyasomostodos.com/wp-content/uploads/2017/02/Informe-CST-CAST.pdf" TargetMode="External"/><Relationship Id="rId869" Type="http://schemas.openxmlformats.org/officeDocument/2006/relationships/hyperlink" Target="https://hatecrime.osce.org/spain" TargetMode="External"/><Relationship Id="rId1499" Type="http://schemas.openxmlformats.org/officeDocument/2006/relationships/hyperlink" Target="https://www.impulsociudadano.org/wp-content/uploads/2020/05/Informe-violencia-pol%C3%ADtica-segundo-semestre-2019.pdf" TargetMode="External"/><Relationship Id="rId424" Type="http://schemas.openxmlformats.org/officeDocument/2006/relationships/hyperlink" Target="https://www.report-antisemitism.de/documents/2019-09-26_rias-be_Annual_Antisemitische-Vorfaelle-Halbjahr-2019.pdf" TargetMode="External"/><Relationship Id="rId631" Type="http://schemas.openxmlformats.org/officeDocument/2006/relationships/hyperlink" Target="https://hatecrime.osce.org/spain" TargetMode="External"/><Relationship Id="rId729" Type="http://schemas.openxmlformats.org/officeDocument/2006/relationships/hyperlink" Target="https://hatecrime.osce.org/spain" TargetMode="External"/><Relationship Id="rId1054" Type="http://schemas.openxmlformats.org/officeDocument/2006/relationships/hyperlink" Target="https://covite.org/observatorio-de-radicalizacion-2017/" TargetMode="External"/><Relationship Id="rId1261" Type="http://schemas.openxmlformats.org/officeDocument/2006/relationships/hyperlink" Target="https://catalunyasomostodos.com/wp-content/uploads/2019/01/CAST-Informe-2018.pdf" TargetMode="External"/><Relationship Id="rId1359" Type="http://schemas.openxmlformats.org/officeDocument/2006/relationships/hyperlink" Target="https://covite.org/observatorio-de-radicalizacion-2018/" TargetMode="External"/><Relationship Id="rId936" Type="http://schemas.openxmlformats.org/officeDocument/2006/relationships/hyperlink" Target="https://hatecrime.osce.org/spain" TargetMode="External"/><Relationship Id="rId1121" Type="http://schemas.openxmlformats.org/officeDocument/2006/relationships/hyperlink" Target="https://hatecrime.osce.org/spain" TargetMode="External"/><Relationship Id="rId1219" Type="http://schemas.openxmlformats.org/officeDocument/2006/relationships/hyperlink" Target="https://hatecrime.osce.org/spain" TargetMode="External"/><Relationship Id="rId1566" Type="http://schemas.openxmlformats.org/officeDocument/2006/relationships/hyperlink" Target="https://www.impulsociudadano.org/wp-content/uploads/2020/05/Informe-violencia-pol%C3%ADtica-segundo-semestre-2019.pdf" TargetMode="External"/><Relationship Id="rId1773" Type="http://schemas.openxmlformats.org/officeDocument/2006/relationships/hyperlink" Target="https://cadenaser.com/emisora/2020/04/13/radio_madrid/1586793140_236187.html" TargetMode="External"/><Relationship Id="rId65" Type="http://schemas.openxmlformats.org/officeDocument/2006/relationships/hyperlink" Target="https://hatecrime.osce.org/germany" TargetMode="External"/><Relationship Id="rId1426" Type="http://schemas.openxmlformats.org/officeDocument/2006/relationships/hyperlink" Target="https://covite.org/observatorio-de-radicalizacion-2019/" TargetMode="External"/><Relationship Id="rId1633" Type="http://schemas.openxmlformats.org/officeDocument/2006/relationships/hyperlink" Target="https://www.impulsociudadano.org/wp-content/uploads/2020/05/Informe-violencia-pol%C3%ADtica-segundo-semestre-2019.pdf" TargetMode="External"/><Relationship Id="rId1700" Type="http://schemas.openxmlformats.org/officeDocument/2006/relationships/hyperlink" Target="https://www.impulsociudadano.org/wp-content/uploads/2020/05/Informe-violencia-pol%C3%ADtica-segundo-semestre-2019.pdf" TargetMode="External"/><Relationship Id="rId281" Type="http://schemas.openxmlformats.org/officeDocument/2006/relationships/hyperlink" Target="https://hatecrime.osce.org/germany" TargetMode="External"/><Relationship Id="rId141" Type="http://schemas.openxmlformats.org/officeDocument/2006/relationships/hyperlink" Target="https://hatecrime.osce.org/germany" TargetMode="External"/><Relationship Id="rId379" Type="http://schemas.openxmlformats.org/officeDocument/2006/relationships/hyperlink" Target="https://hatecrime.osce.org/germany" TargetMode="External"/><Relationship Id="rId586" Type="http://schemas.openxmlformats.org/officeDocument/2006/relationships/hyperlink" Target="http://www.cronachediordinariorazzismo.org/agenzia-cerca-badante-non-di-colore/" TargetMode="External"/><Relationship Id="rId793" Type="http://schemas.openxmlformats.org/officeDocument/2006/relationships/hyperlink" Target="https://hatecrime.osce.org/spain" TargetMode="External"/><Relationship Id="rId7" Type="http://schemas.openxmlformats.org/officeDocument/2006/relationships/hyperlink" Target="https://tev.hu/en/monthly-report/" TargetMode="External"/><Relationship Id="rId239" Type="http://schemas.openxmlformats.org/officeDocument/2006/relationships/hyperlink" Target="https://hatecrime.osce.org/germany" TargetMode="External"/><Relationship Id="rId446" Type="http://schemas.openxmlformats.org/officeDocument/2006/relationships/hyperlink" Target="https://www.report-antisemitism.de/documents/2019-09-26_rias-be_Annual_Antisemitische-Vorfaelle-Halbjahr-2019.pdf" TargetMode="External"/><Relationship Id="rId653" Type="http://schemas.openxmlformats.org/officeDocument/2006/relationships/hyperlink" Target="https://hatecrime.osce.org/spain" TargetMode="External"/><Relationship Id="rId1076" Type="http://schemas.openxmlformats.org/officeDocument/2006/relationships/hyperlink" Target="https://covite.org/observatorio-de-radicalizacion-2017/" TargetMode="External"/><Relationship Id="rId1283" Type="http://schemas.openxmlformats.org/officeDocument/2006/relationships/hyperlink" Target="https://hatecrime.osce.org/spain" TargetMode="External"/><Relationship Id="rId1490" Type="http://schemas.openxmlformats.org/officeDocument/2006/relationships/hyperlink" Target="https://www.impulsociudadano.org/wp-content/uploads/2020/05/Informe-violencia-pol%C3%ADtica-segundo-semestre-2019.pdf" TargetMode="External"/><Relationship Id="rId306" Type="http://schemas.openxmlformats.org/officeDocument/2006/relationships/hyperlink" Target="https://hatecrime.osce.org/germany" TargetMode="External"/><Relationship Id="rId860" Type="http://schemas.openxmlformats.org/officeDocument/2006/relationships/hyperlink" Target="https://hatecrime.osce.org/spain" TargetMode="External"/><Relationship Id="rId958" Type="http://schemas.openxmlformats.org/officeDocument/2006/relationships/hyperlink" Target="https://hatecrime.osce.org/spain" TargetMode="External"/><Relationship Id="rId1143" Type="http://schemas.openxmlformats.org/officeDocument/2006/relationships/hyperlink" Target="https://hatecrime.osce.org/spain" TargetMode="External"/><Relationship Id="rId1588" Type="http://schemas.openxmlformats.org/officeDocument/2006/relationships/hyperlink" Target="https://www.impulsociudadano.org/wp-content/uploads/2020/05/Informe-violencia-pol%C3%ADtica-segundo-semestre-2019.pdf" TargetMode="External"/><Relationship Id="rId1795" Type="http://schemas.openxmlformats.org/officeDocument/2006/relationships/hyperlink" Target="http://www.informeraxen.es/wp-content/uploads/2020/04/RAXEN-Especial-2019-Xenofobia.pdf" TargetMode="External"/><Relationship Id="rId87" Type="http://schemas.openxmlformats.org/officeDocument/2006/relationships/hyperlink" Target="https://hatecrime.osce.org/germany" TargetMode="External"/><Relationship Id="rId513" Type="http://schemas.openxmlformats.org/officeDocument/2006/relationships/hyperlink" Target="https://www.christianophobie.fr/carte/manche-une-chapelle-degradee-a-urville-nacqueville" TargetMode="External"/><Relationship Id="rId720" Type="http://schemas.openxmlformats.org/officeDocument/2006/relationships/hyperlink" Target="https://hatecrime.osce.org/spain" TargetMode="External"/><Relationship Id="rId818" Type="http://schemas.openxmlformats.org/officeDocument/2006/relationships/hyperlink" Target="https://hatecrime.osce.org/spain" TargetMode="External"/><Relationship Id="rId1350" Type="http://schemas.openxmlformats.org/officeDocument/2006/relationships/hyperlink" Target="https://hatecrime.osce.org/spain" TargetMode="External"/><Relationship Id="rId1448" Type="http://schemas.openxmlformats.org/officeDocument/2006/relationships/hyperlink" Target="http://libertadreligiosa.es/revista-de-prensa-2019-2/" TargetMode="External"/><Relationship Id="rId1655" Type="http://schemas.openxmlformats.org/officeDocument/2006/relationships/hyperlink" Target="https://www.impulsociudadano.org/wp-content/uploads/2020/05/Informe-violencia-pol%C3%ADtica-segundo-semestre-2019.pdf" TargetMode="External"/><Relationship Id="rId1003" Type="http://schemas.openxmlformats.org/officeDocument/2006/relationships/hyperlink" Target="https://hatecrime.osce.org/spain" TargetMode="External"/><Relationship Id="rId1210" Type="http://schemas.openxmlformats.org/officeDocument/2006/relationships/hyperlink" Target="https://hatecrime.osce.org/spain" TargetMode="External"/><Relationship Id="rId1308" Type="http://schemas.openxmlformats.org/officeDocument/2006/relationships/hyperlink" Target="https://hatecrime.osce.org/spain" TargetMode="External"/><Relationship Id="rId1515" Type="http://schemas.openxmlformats.org/officeDocument/2006/relationships/hyperlink" Target="https://www.impulsociudadano.org/wp-content/uploads/2020/05/Informe-violencia-pol%C3%ADtica-segundo-semestre-2019.pdf" TargetMode="External"/><Relationship Id="rId1722" Type="http://schemas.openxmlformats.org/officeDocument/2006/relationships/hyperlink" Target="https://www.impulsociudadano.org/wp-content/uploads/2020/05/Informe-violencia-pol%C3%ADtica-segundo-semestre-2019.pdf" TargetMode="External"/><Relationship Id="rId14" Type="http://schemas.openxmlformats.org/officeDocument/2006/relationships/hyperlink" Target="https://tev.hu/en/monthly-report/" TargetMode="External"/><Relationship Id="rId163" Type="http://schemas.openxmlformats.org/officeDocument/2006/relationships/hyperlink" Target="https://hatecrime.osce.org/germany" TargetMode="External"/><Relationship Id="rId370" Type="http://schemas.openxmlformats.org/officeDocument/2006/relationships/hyperlink" Target="https://hatecrime.osce.org/germany" TargetMode="External"/><Relationship Id="rId230" Type="http://schemas.openxmlformats.org/officeDocument/2006/relationships/hyperlink" Target="https://hatecrime.osce.org/germany" TargetMode="External"/><Relationship Id="rId468" Type="http://schemas.openxmlformats.org/officeDocument/2006/relationships/hyperlink" Target="https://fra.europa.eu/sites/default/files/fra_uploads/germany-report-covid-19-april-2020_en.pdf" TargetMode="External"/><Relationship Id="rId675" Type="http://schemas.openxmlformats.org/officeDocument/2006/relationships/hyperlink" Target="https://hatecrime.osce.org/spain" TargetMode="External"/><Relationship Id="rId882" Type="http://schemas.openxmlformats.org/officeDocument/2006/relationships/hyperlink" Target="https://hatecrime.osce.org/spain" TargetMode="External"/><Relationship Id="rId1098" Type="http://schemas.openxmlformats.org/officeDocument/2006/relationships/hyperlink" Target="https://hatecrime.osce.org/spain" TargetMode="External"/><Relationship Id="rId328" Type="http://schemas.openxmlformats.org/officeDocument/2006/relationships/hyperlink" Target="https://hatecrime.osce.org/germany" TargetMode="External"/><Relationship Id="rId535" Type="http://schemas.openxmlformats.org/officeDocument/2006/relationships/hyperlink" Target="https://www.christianophobie.fr/carte/gard-une-statue-de-la-vierge-marie-detruite-a-sumene" TargetMode="External"/><Relationship Id="rId742" Type="http://schemas.openxmlformats.org/officeDocument/2006/relationships/hyperlink" Target="https://covite.org/observatorio-de-radicalizacion-2016/" TargetMode="External"/><Relationship Id="rId1165" Type="http://schemas.openxmlformats.org/officeDocument/2006/relationships/hyperlink" Target="https://hatecrime.osce.org/spain" TargetMode="External"/><Relationship Id="rId1372" Type="http://schemas.openxmlformats.org/officeDocument/2006/relationships/hyperlink" Target="https://covite.org/observatorio-de-radicalizacion-2018/" TargetMode="External"/><Relationship Id="rId602" Type="http://schemas.openxmlformats.org/officeDocument/2006/relationships/hyperlink" Target="http://www.cronachediordinariorazzismo.org/razzismo-se-il-virus-dilaga-non-risparmia-nessuno/" TargetMode="External"/><Relationship Id="rId1025" Type="http://schemas.openxmlformats.org/officeDocument/2006/relationships/hyperlink" Target="https://hatecrime.osce.org/spain" TargetMode="External"/><Relationship Id="rId1232" Type="http://schemas.openxmlformats.org/officeDocument/2006/relationships/hyperlink" Target="https://catalunyasomostodos.com/wp-content/uploads/2019/01/CAST-Informe-2018.pdf" TargetMode="External"/><Relationship Id="rId1677" Type="http://schemas.openxmlformats.org/officeDocument/2006/relationships/hyperlink" Target="https://www.impulsociudadano.org/wp-content/uploads/2020/05/Informe-violencia-pol%C3%ADtica-segundo-semestre-2019.pdf" TargetMode="External"/><Relationship Id="rId907" Type="http://schemas.openxmlformats.org/officeDocument/2006/relationships/hyperlink" Target="https://hatecrime.osce.org/spain" TargetMode="External"/><Relationship Id="rId1537" Type="http://schemas.openxmlformats.org/officeDocument/2006/relationships/hyperlink" Target="https://www.impulsociudadano.org/wp-content/uploads/2020/05/Informe-violencia-pol%C3%ADtica-segundo-semestre-2019.pdf" TargetMode="External"/><Relationship Id="rId1744" Type="http://schemas.openxmlformats.org/officeDocument/2006/relationships/hyperlink" Target="https://www.islamophobiaeurope.com/wp-content/uploads/2020/06/EIR_2019.pdf" TargetMode="External"/><Relationship Id="rId36" Type="http://schemas.openxmlformats.org/officeDocument/2006/relationships/hyperlink" Target="https://www.intoleranceagainstchristians.eu/index.php?id=12&amp;case=3241" TargetMode="External"/><Relationship Id="rId1604" Type="http://schemas.openxmlformats.org/officeDocument/2006/relationships/hyperlink" Target="https://www.impulsociudadano.org/wp-content/uploads/2020/05/Informe-violencia-pol%C3%ADtica-segundo-semestre-2019.pdf" TargetMode="External"/><Relationship Id="rId185" Type="http://schemas.openxmlformats.org/officeDocument/2006/relationships/hyperlink" Target="https://hatecrime.osce.org/germany" TargetMode="External"/><Relationship Id="rId392" Type="http://schemas.openxmlformats.org/officeDocument/2006/relationships/hyperlink" Target="https://hatecrime.osce.org/germany" TargetMode="External"/><Relationship Id="rId697" Type="http://schemas.openxmlformats.org/officeDocument/2006/relationships/hyperlink" Target="https://hatecrime.osce.org/spain" TargetMode="External"/><Relationship Id="rId252" Type="http://schemas.openxmlformats.org/officeDocument/2006/relationships/hyperlink" Target="https://hatecrime.osce.org/germany" TargetMode="External"/><Relationship Id="rId1187" Type="http://schemas.openxmlformats.org/officeDocument/2006/relationships/hyperlink" Target="https://hatecrime.osce.org/spain" TargetMode="External"/><Relationship Id="rId112" Type="http://schemas.openxmlformats.org/officeDocument/2006/relationships/hyperlink" Target="https://hatecrime.osce.org/germany" TargetMode="External"/><Relationship Id="rId557" Type="http://schemas.openxmlformats.org/officeDocument/2006/relationships/hyperlink" Target="https://www.islamophobiaeurope.com/wp-content/uploads/2020/06/EIR_2019.pdf" TargetMode="External"/><Relationship Id="rId764" Type="http://schemas.openxmlformats.org/officeDocument/2006/relationships/hyperlink" Target="http://catalunyasomostodos.com/wp-content/uploads/2017/02/Informe-CST-CAST.pdf" TargetMode="External"/><Relationship Id="rId971" Type="http://schemas.openxmlformats.org/officeDocument/2006/relationships/hyperlink" Target="https://hatecrime.osce.org/spain" TargetMode="External"/><Relationship Id="rId1394" Type="http://schemas.openxmlformats.org/officeDocument/2006/relationships/hyperlink" Target="https://covite.org/observatorio-de-radicalizacion-2018/" TargetMode="External"/><Relationship Id="rId1699" Type="http://schemas.openxmlformats.org/officeDocument/2006/relationships/hyperlink" Target="https://www.impulsociudadano.org/wp-content/uploads/2020/05/Informe-violencia-pol%C3%ADtica-segundo-semestre-2019.pdf" TargetMode="External"/><Relationship Id="rId417" Type="http://schemas.openxmlformats.org/officeDocument/2006/relationships/hyperlink" Target="https://hatecrime.osce.org/germany" TargetMode="External"/><Relationship Id="rId624" Type="http://schemas.openxmlformats.org/officeDocument/2006/relationships/hyperlink" Target="https://hatecrime.osce.org/spain" TargetMode="External"/><Relationship Id="rId831" Type="http://schemas.openxmlformats.org/officeDocument/2006/relationships/hyperlink" Target="https://hatecrime.osce.org/spain" TargetMode="External"/><Relationship Id="rId1047" Type="http://schemas.openxmlformats.org/officeDocument/2006/relationships/hyperlink" Target="https://covite.org/observatorio-de-radicalizacion-2017/" TargetMode="External"/><Relationship Id="rId1254" Type="http://schemas.openxmlformats.org/officeDocument/2006/relationships/hyperlink" Target="https://catalunyasomostodos.com/wp-content/uploads/2019/01/CAST-Informe-2018.pdf" TargetMode="External"/><Relationship Id="rId1461" Type="http://schemas.openxmlformats.org/officeDocument/2006/relationships/hyperlink" Target="http://libertadreligiosa.es/revista-de-prensa-2019-2/" TargetMode="External"/><Relationship Id="rId929" Type="http://schemas.openxmlformats.org/officeDocument/2006/relationships/hyperlink" Target="https://hatecrime.osce.org/spain" TargetMode="External"/><Relationship Id="rId1114" Type="http://schemas.openxmlformats.org/officeDocument/2006/relationships/hyperlink" Target="https://hatecrime.osce.org/spain" TargetMode="External"/><Relationship Id="rId1321" Type="http://schemas.openxmlformats.org/officeDocument/2006/relationships/hyperlink" Target="https://hatecrime.osce.org/spain" TargetMode="External"/><Relationship Id="rId1559" Type="http://schemas.openxmlformats.org/officeDocument/2006/relationships/hyperlink" Target="https://www.impulsociudadano.org/wp-content/uploads/2020/05/Informe-violencia-pol%C3%ADtica-segundo-semestre-2019.pdf" TargetMode="External"/><Relationship Id="rId1766" Type="http://schemas.openxmlformats.org/officeDocument/2006/relationships/hyperlink" Target="http://libertadreligiosa.es/revista-de-prensa-2020/" TargetMode="External"/><Relationship Id="rId58" Type="http://schemas.openxmlformats.org/officeDocument/2006/relationships/hyperlink" Target="https://hatecrime.osce.org/germany" TargetMode="External"/><Relationship Id="rId1419" Type="http://schemas.openxmlformats.org/officeDocument/2006/relationships/hyperlink" Target="https://covite.org/observatorio-de-radicalizacion-2019/" TargetMode="External"/><Relationship Id="rId1626" Type="http://schemas.openxmlformats.org/officeDocument/2006/relationships/hyperlink" Target="https://www.impulsociudadano.org/wp-content/uploads/2020/05/Informe-violencia-pol%C3%ADtica-segundo-semestre-2019.pdf" TargetMode="External"/><Relationship Id="rId274" Type="http://schemas.openxmlformats.org/officeDocument/2006/relationships/hyperlink" Target="https://hatecrime.osce.org/germany" TargetMode="External"/><Relationship Id="rId481" Type="http://schemas.openxmlformats.org/officeDocument/2006/relationships/hyperlink" Target="https://www.adl.org/resources/reports/global-anti-semitism-select-incidents-in-2019" TargetMode="External"/><Relationship Id="rId134" Type="http://schemas.openxmlformats.org/officeDocument/2006/relationships/hyperlink" Target="https://hatecrime.osce.org/germany" TargetMode="External"/><Relationship Id="rId579" Type="http://schemas.openxmlformats.org/officeDocument/2006/relationships/hyperlink" Target="https://www.gaycenter.it/NEWS.asp?id_dettaglio=3154" TargetMode="External"/><Relationship Id="rId786" Type="http://schemas.openxmlformats.org/officeDocument/2006/relationships/hyperlink" Target="https://hatecrime.osce.org/spain" TargetMode="External"/><Relationship Id="rId993" Type="http://schemas.openxmlformats.org/officeDocument/2006/relationships/hyperlink" Target="https://hatecrime.osce.org/spain" TargetMode="External"/><Relationship Id="rId341" Type="http://schemas.openxmlformats.org/officeDocument/2006/relationships/hyperlink" Target="https://hatecrime.osce.org/germany" TargetMode="External"/><Relationship Id="rId439" Type="http://schemas.openxmlformats.org/officeDocument/2006/relationships/hyperlink" Target="https://www.report-antisemitism.de/documents/2019-09-26_rias-be_Annual_Antisemitische-Vorfaelle-Halbjahr-2019.pdf" TargetMode="External"/><Relationship Id="rId646" Type="http://schemas.openxmlformats.org/officeDocument/2006/relationships/hyperlink" Target="https://hatecrime.osce.org/spain" TargetMode="External"/><Relationship Id="rId1069" Type="http://schemas.openxmlformats.org/officeDocument/2006/relationships/hyperlink" Target="https://covite.org/observatorio-de-radicalizacion-2017/" TargetMode="External"/><Relationship Id="rId1276" Type="http://schemas.openxmlformats.org/officeDocument/2006/relationships/hyperlink" Target="https://hatecrime.osce.org/spain" TargetMode="External"/><Relationship Id="rId1483" Type="http://schemas.openxmlformats.org/officeDocument/2006/relationships/hyperlink" Target="https://www.impulsociudadano.org/wp-content/uploads/2020/05/Informe-violencia-pol%C3%ADtica-segundo-semestre-2019.pdf" TargetMode="External"/><Relationship Id="rId201" Type="http://schemas.openxmlformats.org/officeDocument/2006/relationships/hyperlink" Target="https://hatecrime.osce.org/germany" TargetMode="External"/><Relationship Id="rId506" Type="http://schemas.openxmlformats.org/officeDocument/2006/relationships/hyperlink" Target="https://www.christianophobie.fr/carte/nouvelle-caledonie-cambriolage-au-secours-catholique-a-vallee-du-tir" TargetMode="External"/><Relationship Id="rId853" Type="http://schemas.openxmlformats.org/officeDocument/2006/relationships/hyperlink" Target="https://hatecrime.osce.org/spain" TargetMode="External"/><Relationship Id="rId1136" Type="http://schemas.openxmlformats.org/officeDocument/2006/relationships/hyperlink" Target="https://hatecrime.osce.org/spain" TargetMode="External"/><Relationship Id="rId1690" Type="http://schemas.openxmlformats.org/officeDocument/2006/relationships/hyperlink" Target="https://www.impulsociudadano.org/wp-content/uploads/2020/05/Informe-violencia-pol%C3%ADtica-segundo-semestre-2019.pdf" TargetMode="External"/><Relationship Id="rId1788" Type="http://schemas.openxmlformats.org/officeDocument/2006/relationships/hyperlink" Target="http://www.informeraxen.es/wp-content/uploads/2020/04/RAXEN-Especial-2019-Xenofobia.pdf" TargetMode="External"/><Relationship Id="rId713" Type="http://schemas.openxmlformats.org/officeDocument/2006/relationships/hyperlink" Target="https://hatecrime.osce.org/spain" TargetMode="External"/><Relationship Id="rId920" Type="http://schemas.openxmlformats.org/officeDocument/2006/relationships/hyperlink" Target="https://hatecrime.osce.org/spain" TargetMode="External"/><Relationship Id="rId1343" Type="http://schemas.openxmlformats.org/officeDocument/2006/relationships/hyperlink" Target="https://hatecrime.osce.org/spain" TargetMode="External"/><Relationship Id="rId1550" Type="http://schemas.openxmlformats.org/officeDocument/2006/relationships/hyperlink" Target="https://www.impulsociudadano.org/wp-content/uploads/2020/05/Informe-violencia-pol%C3%ADtica-segundo-semestre-2019.pdf" TargetMode="External"/><Relationship Id="rId1648" Type="http://schemas.openxmlformats.org/officeDocument/2006/relationships/hyperlink" Target="https://www.impulsociudadano.org/wp-content/uploads/2020/05/Informe-violencia-pol%C3%ADtica-segundo-semestre-2019.pdf" TargetMode="External"/><Relationship Id="rId1203" Type="http://schemas.openxmlformats.org/officeDocument/2006/relationships/hyperlink" Target="https://hatecrime.osce.org/spain" TargetMode="External"/><Relationship Id="rId1410" Type="http://schemas.openxmlformats.org/officeDocument/2006/relationships/hyperlink" Target="https://covite.org/observatorio-de-radicalizacion-2019/" TargetMode="External"/><Relationship Id="rId1508" Type="http://schemas.openxmlformats.org/officeDocument/2006/relationships/hyperlink" Target="https://www.impulsociudadano.org/wp-content/uploads/2020/05/Informe-violencia-pol%C3%ADtica-segundo-semestre-2019.pdf" TargetMode="External"/><Relationship Id="rId1715" Type="http://schemas.openxmlformats.org/officeDocument/2006/relationships/hyperlink" Target="https://www.impulsociudadano.org/wp-content/uploads/2020/05/Informe-violencia-pol%C3%ADtica-segundo-semestre-2019.pdf" TargetMode="External"/><Relationship Id="rId296" Type="http://schemas.openxmlformats.org/officeDocument/2006/relationships/hyperlink" Target="https://hatecrime.osce.org/germany" TargetMode="External"/><Relationship Id="rId60" Type="http://schemas.openxmlformats.org/officeDocument/2006/relationships/hyperlink" Target="https://hatecrime.osce.org/germany" TargetMode="External"/><Relationship Id="rId156" Type="http://schemas.openxmlformats.org/officeDocument/2006/relationships/hyperlink" Target="https://hatecrime.osce.org/germany" TargetMode="External"/><Relationship Id="rId363" Type="http://schemas.openxmlformats.org/officeDocument/2006/relationships/hyperlink" Target="https://hatecrime.osce.org/germany" TargetMode="External"/><Relationship Id="rId570" Type="http://schemas.openxmlformats.org/officeDocument/2006/relationships/hyperlink" Target="https://www.gaycenter.it/NEWS.asp?id_dettaglio=3105" TargetMode="External"/><Relationship Id="rId1007" Type="http://schemas.openxmlformats.org/officeDocument/2006/relationships/hyperlink" Target="https://hatecrime.osce.org/spain" TargetMode="External"/><Relationship Id="rId1214" Type="http://schemas.openxmlformats.org/officeDocument/2006/relationships/hyperlink" Target="https://hatecrime.osce.org/spain" TargetMode="External"/><Relationship Id="rId1421" Type="http://schemas.openxmlformats.org/officeDocument/2006/relationships/hyperlink" Target="https://covite.org/observatorio-de-radicalizacion-2019/" TargetMode="External"/><Relationship Id="rId1659" Type="http://schemas.openxmlformats.org/officeDocument/2006/relationships/hyperlink" Target="https://www.impulsociudadano.org/wp-content/uploads/2020/05/Informe-violencia-pol%C3%ADtica-segundo-semestre-2019.pdf" TargetMode="External"/><Relationship Id="rId223" Type="http://schemas.openxmlformats.org/officeDocument/2006/relationships/hyperlink" Target="https://hatecrime.osce.org/germany" TargetMode="External"/><Relationship Id="rId430" Type="http://schemas.openxmlformats.org/officeDocument/2006/relationships/hyperlink" Target="https://www.report-antisemitism.de/documents/2019-09-26_rias-be_Annual_Antisemitische-Vorfaelle-Halbjahr-2019.pdf" TargetMode="External"/><Relationship Id="rId668" Type="http://schemas.openxmlformats.org/officeDocument/2006/relationships/hyperlink" Target="https://hatecrime.osce.org/spain" TargetMode="External"/><Relationship Id="rId875" Type="http://schemas.openxmlformats.org/officeDocument/2006/relationships/hyperlink" Target="https://hatecrime.osce.org/spain" TargetMode="External"/><Relationship Id="rId1060" Type="http://schemas.openxmlformats.org/officeDocument/2006/relationships/hyperlink" Target="https://covite.org/observatorio-de-radicalizacion-2017/" TargetMode="External"/><Relationship Id="rId1298" Type="http://schemas.openxmlformats.org/officeDocument/2006/relationships/hyperlink" Target="https://hatecrime.osce.org/spain" TargetMode="External"/><Relationship Id="rId1519" Type="http://schemas.openxmlformats.org/officeDocument/2006/relationships/hyperlink" Target="https://www.impulsociudadano.org/wp-content/uploads/2020/05/Informe-violencia-pol%C3%ADtica-segundo-semestre-2019.pdf" TargetMode="External"/><Relationship Id="rId1726" Type="http://schemas.openxmlformats.org/officeDocument/2006/relationships/hyperlink" Target="https://www.impulsociudadano.org/wp-content/uploads/2020/05/Informe-violencia-pol%C3%ADtica-segundo-semestre-2019.pdf" TargetMode="External"/><Relationship Id="rId18" Type="http://schemas.openxmlformats.org/officeDocument/2006/relationships/hyperlink" Target="https://tev.hu/en/monthly-report/" TargetMode="External"/><Relationship Id="rId528" Type="http://schemas.openxmlformats.org/officeDocument/2006/relationships/hyperlink" Target="https://www.christianophobie.fr/carte/haute-marne-vandalisme-et-vol-dans-leglise-de-heuilley-cotton" TargetMode="External"/><Relationship Id="rId735" Type="http://schemas.openxmlformats.org/officeDocument/2006/relationships/hyperlink" Target="https://hatecrime.osce.org/spain" TargetMode="External"/><Relationship Id="rId942" Type="http://schemas.openxmlformats.org/officeDocument/2006/relationships/hyperlink" Target="https://hatecrime.osce.org/spain" TargetMode="External"/><Relationship Id="rId1158" Type="http://schemas.openxmlformats.org/officeDocument/2006/relationships/hyperlink" Target="https://hatecrime.osce.org/spain" TargetMode="External"/><Relationship Id="rId1365" Type="http://schemas.openxmlformats.org/officeDocument/2006/relationships/hyperlink" Target="https://covite.org/observatorio-de-radicalizacion-2018/" TargetMode="External"/><Relationship Id="rId1572" Type="http://schemas.openxmlformats.org/officeDocument/2006/relationships/hyperlink" Target="https://www.impulsociudadano.org/wp-content/uploads/2020/05/Informe-violencia-pol%C3%ADtica-segundo-semestre-2019.pdf" TargetMode="External"/><Relationship Id="rId167" Type="http://schemas.openxmlformats.org/officeDocument/2006/relationships/hyperlink" Target="https://hatecrime.osce.org/germany" TargetMode="External"/><Relationship Id="rId374" Type="http://schemas.openxmlformats.org/officeDocument/2006/relationships/hyperlink" Target="https://hatecrime.osce.org/germany" TargetMode="External"/><Relationship Id="rId581" Type="http://schemas.openxmlformats.org/officeDocument/2006/relationships/hyperlink" Target="http://www.cronachediordinariorazzismo.org/braccianti-usa-e-getta-come-le-mascherine-accade-a-terracina/" TargetMode="External"/><Relationship Id="rId1018" Type="http://schemas.openxmlformats.org/officeDocument/2006/relationships/hyperlink" Target="https://hatecrime.osce.org/spain" TargetMode="External"/><Relationship Id="rId1225" Type="http://schemas.openxmlformats.org/officeDocument/2006/relationships/hyperlink" Target="https://hatecrime.osce.org/spain" TargetMode="External"/><Relationship Id="rId1432" Type="http://schemas.openxmlformats.org/officeDocument/2006/relationships/hyperlink" Target="https://observatorioantisemitismo.fcje.org/" TargetMode="External"/><Relationship Id="rId71" Type="http://schemas.openxmlformats.org/officeDocument/2006/relationships/hyperlink" Target="https://hatecrime.osce.org/germany" TargetMode="External"/><Relationship Id="rId234" Type="http://schemas.openxmlformats.org/officeDocument/2006/relationships/hyperlink" Target="https://hatecrime.osce.org/germany" TargetMode="External"/><Relationship Id="rId679" Type="http://schemas.openxmlformats.org/officeDocument/2006/relationships/hyperlink" Target="https://hatecrime.osce.org/spain" TargetMode="External"/><Relationship Id="rId802" Type="http://schemas.openxmlformats.org/officeDocument/2006/relationships/hyperlink" Target="https://hatecrime.osce.org/spain" TargetMode="External"/><Relationship Id="rId886" Type="http://schemas.openxmlformats.org/officeDocument/2006/relationships/hyperlink" Target="https://hatecrime.osce.org/spain" TargetMode="External"/><Relationship Id="rId1737" Type="http://schemas.openxmlformats.org/officeDocument/2006/relationships/hyperlink" Target="https://www.impulsociudadano.org/wp-content/uploads/2020/05/Informe-violencia-pol%C3%ADtica-segundo-semestre-2019.pdf" TargetMode="External"/><Relationship Id="rId2" Type="http://schemas.openxmlformats.org/officeDocument/2006/relationships/hyperlink" Target="https://tev.hu/wp-content/uploads/2017/02/TEV-EJ2016_72dpi.pdf" TargetMode="External"/><Relationship Id="rId29" Type="http://schemas.openxmlformats.org/officeDocument/2006/relationships/hyperlink" Target="https://www.nigdywiecej.org/docstation/com_docstation/172/brown_book_2019.pdf" TargetMode="External"/><Relationship Id="rId441" Type="http://schemas.openxmlformats.org/officeDocument/2006/relationships/hyperlink" Target="https://www.report-antisemitism.de/documents/2019-09-26_rias-be_Annual_Antisemitische-Vorfaelle-Halbjahr-2019.pdf" TargetMode="External"/><Relationship Id="rId539" Type="http://schemas.openxmlformats.org/officeDocument/2006/relationships/hyperlink" Target="https://www.intoleranceagainstchristians.eu/index.php?id=12&amp;case=3300" TargetMode="External"/><Relationship Id="rId746" Type="http://schemas.openxmlformats.org/officeDocument/2006/relationships/hyperlink" Target="http://catalunyasomostodos.com/wp-content/uploads/2017/02/Informe-CST-CAST.pdf" TargetMode="External"/><Relationship Id="rId1071" Type="http://schemas.openxmlformats.org/officeDocument/2006/relationships/hyperlink" Target="https://covite.org/observatorio-de-radicalizacion-2017/" TargetMode="External"/><Relationship Id="rId1169" Type="http://schemas.openxmlformats.org/officeDocument/2006/relationships/hyperlink" Target="https://hatecrime.osce.org/spain" TargetMode="External"/><Relationship Id="rId1376" Type="http://schemas.openxmlformats.org/officeDocument/2006/relationships/hyperlink" Target="https://covite.org/observatorio-de-radicalizacion-2018/" TargetMode="External"/><Relationship Id="rId1583" Type="http://schemas.openxmlformats.org/officeDocument/2006/relationships/hyperlink" Target="https://www.impulsociudadano.org/wp-content/uploads/2020/05/Informe-violencia-pol%C3%ADtica-segundo-semestre-2019.pdf" TargetMode="External"/><Relationship Id="rId178" Type="http://schemas.openxmlformats.org/officeDocument/2006/relationships/hyperlink" Target="https://hatecrime.osce.org/germany" TargetMode="External"/><Relationship Id="rId301" Type="http://schemas.openxmlformats.org/officeDocument/2006/relationships/hyperlink" Target="https://hatecrime.osce.org/germany" TargetMode="External"/><Relationship Id="rId953" Type="http://schemas.openxmlformats.org/officeDocument/2006/relationships/hyperlink" Target="https://hatecrime.osce.org/spain" TargetMode="External"/><Relationship Id="rId1029" Type="http://schemas.openxmlformats.org/officeDocument/2006/relationships/hyperlink" Target="https://hatecrime.osce.org/spain" TargetMode="External"/><Relationship Id="rId1236" Type="http://schemas.openxmlformats.org/officeDocument/2006/relationships/hyperlink" Target="https://catalunyasomostodos.com/wp-content/uploads/2019/01/CAST-Informe-2018.pdf" TargetMode="External"/><Relationship Id="rId1790" Type="http://schemas.openxmlformats.org/officeDocument/2006/relationships/hyperlink" Target="http://www.informeraxen.es/wp-content/uploads/2020/04/RAXEN-Especial-2019-Xenofobia.pdf" TargetMode="External"/><Relationship Id="rId1804" Type="http://schemas.openxmlformats.org/officeDocument/2006/relationships/hyperlink" Target="https://www.lavanguardia.com/local/barcelona/20200619/481836335061/ultimos-pasos-asesino-en-serie-personas-sin-hogar-eixample-barcelona.html" TargetMode="External"/><Relationship Id="rId82" Type="http://schemas.openxmlformats.org/officeDocument/2006/relationships/hyperlink" Target="https://hatecrime.osce.org/germany" TargetMode="External"/><Relationship Id="rId385" Type="http://schemas.openxmlformats.org/officeDocument/2006/relationships/hyperlink" Target="https://hatecrime.osce.org/germany" TargetMode="External"/><Relationship Id="rId592" Type="http://schemas.openxmlformats.org/officeDocument/2006/relationships/hyperlink" Target="https://www.osservatorioantisemitismo.it/episodi-di-antisemitismo-in-italia/scritta-antisemita-a-padova/" TargetMode="External"/><Relationship Id="rId606" Type="http://schemas.openxmlformats.org/officeDocument/2006/relationships/hyperlink" Target="https://fra.europa.eu/sites/default/files/fra_uploads/italy-report-covid-19-april-2020_en.pdf" TargetMode="External"/><Relationship Id="rId813" Type="http://schemas.openxmlformats.org/officeDocument/2006/relationships/hyperlink" Target="https://hatecrime.osce.org/spain" TargetMode="External"/><Relationship Id="rId1443" Type="http://schemas.openxmlformats.org/officeDocument/2006/relationships/hyperlink" Target="http://libertadreligiosa.es/revista-de-prensa-2019-2/" TargetMode="External"/><Relationship Id="rId1650" Type="http://schemas.openxmlformats.org/officeDocument/2006/relationships/hyperlink" Target="https://www.impulsociudadano.org/wp-content/uploads/2020/05/Informe-violencia-pol%C3%ADtica-segundo-semestre-2019.pdf" TargetMode="External"/><Relationship Id="rId1748" Type="http://schemas.openxmlformats.org/officeDocument/2006/relationships/hyperlink" Target="https://www.islamophobiaeurope.com/wp-content/uploads/2020/06/EIR_2019.pdf" TargetMode="External"/><Relationship Id="rId245" Type="http://schemas.openxmlformats.org/officeDocument/2006/relationships/hyperlink" Target="https://hatecrime.osce.org/germany" TargetMode="External"/><Relationship Id="rId452" Type="http://schemas.openxmlformats.org/officeDocument/2006/relationships/hyperlink" Target="https://www.islamophobiaeurope.com/wp-content/uploads/2020/06/EIR_2019.pdf" TargetMode="External"/><Relationship Id="rId897" Type="http://schemas.openxmlformats.org/officeDocument/2006/relationships/hyperlink" Target="https://hatecrime.osce.org/spain" TargetMode="External"/><Relationship Id="rId1082" Type="http://schemas.openxmlformats.org/officeDocument/2006/relationships/hyperlink" Target="https://covite.org/observatorio-de-radicalizacion-2017/" TargetMode="External"/><Relationship Id="rId1303" Type="http://schemas.openxmlformats.org/officeDocument/2006/relationships/hyperlink" Target="https://hatecrime.osce.org/spain" TargetMode="External"/><Relationship Id="rId1510" Type="http://schemas.openxmlformats.org/officeDocument/2006/relationships/hyperlink" Target="https://www.impulsociudadano.org/wp-content/uploads/2020/05/Informe-violencia-pol%C3%ADtica-segundo-semestre-2019.pdf" TargetMode="External"/><Relationship Id="rId105" Type="http://schemas.openxmlformats.org/officeDocument/2006/relationships/hyperlink" Target="https://hatecrime.osce.org/germany" TargetMode="External"/><Relationship Id="rId312" Type="http://schemas.openxmlformats.org/officeDocument/2006/relationships/hyperlink" Target="https://hatecrime.osce.org/germany" TargetMode="External"/><Relationship Id="rId757" Type="http://schemas.openxmlformats.org/officeDocument/2006/relationships/hyperlink" Target="http://catalunyasomostodos.com/wp-content/uploads/2017/02/Informe-CST-CAST.pdf" TargetMode="External"/><Relationship Id="rId964" Type="http://schemas.openxmlformats.org/officeDocument/2006/relationships/hyperlink" Target="https://hatecrime.osce.org/spain" TargetMode="External"/><Relationship Id="rId1387" Type="http://schemas.openxmlformats.org/officeDocument/2006/relationships/hyperlink" Target="https://covite.org/observatorio-de-radicalizacion-2018/" TargetMode="External"/><Relationship Id="rId1594" Type="http://schemas.openxmlformats.org/officeDocument/2006/relationships/hyperlink" Target="https://www.impulsociudadano.org/wp-content/uploads/2020/05/Informe-violencia-pol%C3%ADtica-segundo-semestre-2019.pdf" TargetMode="External"/><Relationship Id="rId1608" Type="http://schemas.openxmlformats.org/officeDocument/2006/relationships/hyperlink" Target="https://www.impulsociudadano.org/wp-content/uploads/2020/05/Informe-violencia-pol%C3%ADtica-segundo-semestre-2019.pdf" TargetMode="External"/><Relationship Id="rId93" Type="http://schemas.openxmlformats.org/officeDocument/2006/relationships/hyperlink" Target="https://hatecrime.osce.org/germany" TargetMode="External"/><Relationship Id="rId189" Type="http://schemas.openxmlformats.org/officeDocument/2006/relationships/hyperlink" Target="https://hatecrime.osce.org/germany" TargetMode="External"/><Relationship Id="rId396" Type="http://schemas.openxmlformats.org/officeDocument/2006/relationships/hyperlink" Target="https://hatecrime.osce.org/germany" TargetMode="External"/><Relationship Id="rId617" Type="http://schemas.openxmlformats.org/officeDocument/2006/relationships/hyperlink" Target="https://hatecrime.osce.org/spain" TargetMode="External"/><Relationship Id="rId824" Type="http://schemas.openxmlformats.org/officeDocument/2006/relationships/hyperlink" Target="https://hatecrime.osce.org/spain" TargetMode="External"/><Relationship Id="rId1247" Type="http://schemas.openxmlformats.org/officeDocument/2006/relationships/hyperlink" Target="https://catalunyasomostodos.com/wp-content/uploads/2019/01/CAST-Informe-2018.pdf" TargetMode="External"/><Relationship Id="rId1454" Type="http://schemas.openxmlformats.org/officeDocument/2006/relationships/hyperlink" Target="http://libertadreligiosa.es/revista-de-prensa-2019-2/" TargetMode="External"/><Relationship Id="rId1661" Type="http://schemas.openxmlformats.org/officeDocument/2006/relationships/hyperlink" Target="https://www.impulsociudadano.org/wp-content/uploads/2020/05/Informe-violencia-pol%C3%ADtica-segundo-semestre-2019.pdf" TargetMode="External"/><Relationship Id="rId256" Type="http://schemas.openxmlformats.org/officeDocument/2006/relationships/hyperlink" Target="https://hatecrime.osce.org/germany" TargetMode="External"/><Relationship Id="rId463" Type="http://schemas.openxmlformats.org/officeDocument/2006/relationships/hyperlink" Target="https://www.intoleranceagainstchristians.eu/index.php?id=3&amp;txtSearch=&amp;radSearchFilterType=cases&amp;selCountry=3&amp;selTimeFrame=&amp;txtDateStart=&amp;txtDateStop=" TargetMode="External"/><Relationship Id="rId670" Type="http://schemas.openxmlformats.org/officeDocument/2006/relationships/hyperlink" Target="https://hatecrime.osce.org/spain" TargetMode="External"/><Relationship Id="rId1093" Type="http://schemas.openxmlformats.org/officeDocument/2006/relationships/hyperlink" Target="https://hatecrime.osce.org/spain" TargetMode="External"/><Relationship Id="rId1107" Type="http://schemas.openxmlformats.org/officeDocument/2006/relationships/hyperlink" Target="https://hatecrime.osce.org/spain" TargetMode="External"/><Relationship Id="rId1314" Type="http://schemas.openxmlformats.org/officeDocument/2006/relationships/hyperlink" Target="https://hatecrime.osce.org/spain" TargetMode="External"/><Relationship Id="rId1521" Type="http://schemas.openxmlformats.org/officeDocument/2006/relationships/hyperlink" Target="https://www.impulsociudadano.org/wp-content/uploads/2020/05/Informe-violencia-pol%C3%ADtica-segundo-semestre-2019.pdf" TargetMode="External"/><Relationship Id="rId1759" Type="http://schemas.openxmlformats.org/officeDocument/2006/relationships/hyperlink" Target="https://covite.org/observatorio-de-radicalizacion-2020/" TargetMode="External"/><Relationship Id="rId116" Type="http://schemas.openxmlformats.org/officeDocument/2006/relationships/hyperlink" Target="https://hatecrime.osce.org/germany" TargetMode="External"/><Relationship Id="rId323" Type="http://schemas.openxmlformats.org/officeDocument/2006/relationships/hyperlink" Target="https://hatecrime.osce.org/germany" TargetMode="External"/><Relationship Id="rId530" Type="http://schemas.openxmlformats.org/officeDocument/2006/relationships/hyperlink" Target="https://www.christianophobie.fr/carte/moselle-leglise-paroissiale-de-schoeneck-vandalisee" TargetMode="External"/><Relationship Id="rId768" Type="http://schemas.openxmlformats.org/officeDocument/2006/relationships/hyperlink" Target="http://catalunyasomostodos.com/wp-content/uploads/2017/02/Informe-CST-CAST.pdf" TargetMode="External"/><Relationship Id="rId975" Type="http://schemas.openxmlformats.org/officeDocument/2006/relationships/hyperlink" Target="https://hatecrime.osce.org/spain" TargetMode="External"/><Relationship Id="rId1160" Type="http://schemas.openxmlformats.org/officeDocument/2006/relationships/hyperlink" Target="https://hatecrime.osce.org/spain" TargetMode="External"/><Relationship Id="rId1398" Type="http://schemas.openxmlformats.org/officeDocument/2006/relationships/hyperlink" Target="https://covite.org/observatorio-de-radicalizacion-2018/" TargetMode="External"/><Relationship Id="rId1619" Type="http://schemas.openxmlformats.org/officeDocument/2006/relationships/hyperlink" Target="https://www.impulsociudadano.org/wp-content/uploads/2020/05/Informe-violencia-pol%C3%ADtica-segundo-semestre-2019.pdf" TargetMode="External"/><Relationship Id="rId20" Type="http://schemas.openxmlformats.org/officeDocument/2006/relationships/hyperlink" Target="https://tev.hu/en/monthly-report/" TargetMode="External"/><Relationship Id="rId628" Type="http://schemas.openxmlformats.org/officeDocument/2006/relationships/hyperlink" Target="https://hatecrime.osce.org/spain" TargetMode="External"/><Relationship Id="rId835" Type="http://schemas.openxmlformats.org/officeDocument/2006/relationships/hyperlink" Target="https://hatecrime.osce.org/spain" TargetMode="External"/><Relationship Id="rId1258" Type="http://schemas.openxmlformats.org/officeDocument/2006/relationships/hyperlink" Target="https://catalunyasomostodos.com/wp-content/uploads/2019/01/CAST-Informe-2018.pdf" TargetMode="External"/><Relationship Id="rId1465" Type="http://schemas.openxmlformats.org/officeDocument/2006/relationships/hyperlink" Target="https://www.impulsociudadano.org/wp-content/uploads/2020/05/Informe-violencia-pol%C3%ADtica-segundo-semestre-2019.pdf" TargetMode="External"/><Relationship Id="rId1672" Type="http://schemas.openxmlformats.org/officeDocument/2006/relationships/hyperlink" Target="https://www.impulsociudadano.org/wp-content/uploads/2020/05/Informe-violencia-pol%C3%ADtica-segundo-semestre-2019.pdf" TargetMode="External"/><Relationship Id="rId267" Type="http://schemas.openxmlformats.org/officeDocument/2006/relationships/hyperlink" Target="https://hatecrime.osce.org/germany" TargetMode="External"/><Relationship Id="rId474" Type="http://schemas.openxmlformats.org/officeDocument/2006/relationships/hyperlink" Target="https://www.adl.org/resources/reports/global-anti-semitism-select-incidents-in-2019" TargetMode="External"/><Relationship Id="rId1020" Type="http://schemas.openxmlformats.org/officeDocument/2006/relationships/hyperlink" Target="https://hatecrime.osce.org/spain" TargetMode="External"/><Relationship Id="rId1118" Type="http://schemas.openxmlformats.org/officeDocument/2006/relationships/hyperlink" Target="https://hatecrime.osce.org/spain" TargetMode="External"/><Relationship Id="rId1325" Type="http://schemas.openxmlformats.org/officeDocument/2006/relationships/hyperlink" Target="https://hatecrime.osce.org/spain" TargetMode="External"/><Relationship Id="rId1532" Type="http://schemas.openxmlformats.org/officeDocument/2006/relationships/hyperlink" Target="https://www.impulsociudadano.org/wp-content/uploads/2020/05/Informe-violencia-pol%C3%ADtica-segundo-semestre-2019.pdf" TargetMode="External"/><Relationship Id="rId127" Type="http://schemas.openxmlformats.org/officeDocument/2006/relationships/hyperlink" Target="https://hatecrime.osce.org/germany" TargetMode="External"/><Relationship Id="rId681" Type="http://schemas.openxmlformats.org/officeDocument/2006/relationships/hyperlink" Target="https://hatecrime.osce.org/spain" TargetMode="External"/><Relationship Id="rId779" Type="http://schemas.openxmlformats.org/officeDocument/2006/relationships/hyperlink" Target="https://hatecrime.osce.org/spain" TargetMode="External"/><Relationship Id="rId902" Type="http://schemas.openxmlformats.org/officeDocument/2006/relationships/hyperlink" Target="https://hatecrime.osce.org/spain" TargetMode="External"/><Relationship Id="rId986" Type="http://schemas.openxmlformats.org/officeDocument/2006/relationships/hyperlink" Target="https://hatecrime.osce.org/spain" TargetMode="External"/><Relationship Id="rId31" Type="http://schemas.openxmlformats.org/officeDocument/2006/relationships/hyperlink" Target="https://kph.org.pl/murem-za-studentkami-i-studentami-z-uniwersytetu-slaskiego-oswiadczenie-kph/" TargetMode="External"/><Relationship Id="rId334" Type="http://schemas.openxmlformats.org/officeDocument/2006/relationships/hyperlink" Target="https://hatecrime.osce.org/germany" TargetMode="External"/><Relationship Id="rId541" Type="http://schemas.openxmlformats.org/officeDocument/2006/relationships/hyperlink" Target="https://www.sos-homophobie.org/sites/default/files/rapport_homophobie_2020_interactif.pdf" TargetMode="External"/><Relationship Id="rId639" Type="http://schemas.openxmlformats.org/officeDocument/2006/relationships/hyperlink" Target="https://hatecrime.osce.org/spain" TargetMode="External"/><Relationship Id="rId1171" Type="http://schemas.openxmlformats.org/officeDocument/2006/relationships/hyperlink" Target="https://hatecrime.osce.org/spain" TargetMode="External"/><Relationship Id="rId1269" Type="http://schemas.openxmlformats.org/officeDocument/2006/relationships/hyperlink" Target="https://hatecrime.osce.org/spain" TargetMode="External"/><Relationship Id="rId1476" Type="http://schemas.openxmlformats.org/officeDocument/2006/relationships/hyperlink" Target="https://www.impulsociudadano.org/wp-content/uploads/2020/05/Informe-violencia-pol%C3%ADtica-segundo-semestre-2019.pdf" TargetMode="External"/><Relationship Id="rId180" Type="http://schemas.openxmlformats.org/officeDocument/2006/relationships/hyperlink" Target="https://hatecrime.osce.org/germany" TargetMode="External"/><Relationship Id="rId278" Type="http://schemas.openxmlformats.org/officeDocument/2006/relationships/hyperlink" Target="https://hatecrime.osce.org/germany" TargetMode="External"/><Relationship Id="rId401" Type="http://schemas.openxmlformats.org/officeDocument/2006/relationships/hyperlink" Target="https://hatecrime.osce.org/germany" TargetMode="External"/><Relationship Id="rId846" Type="http://schemas.openxmlformats.org/officeDocument/2006/relationships/hyperlink" Target="https://hatecrime.osce.org/spain" TargetMode="External"/><Relationship Id="rId1031" Type="http://schemas.openxmlformats.org/officeDocument/2006/relationships/hyperlink" Target="https://hatecrime.osce.org/spain" TargetMode="External"/><Relationship Id="rId1129" Type="http://schemas.openxmlformats.org/officeDocument/2006/relationships/hyperlink" Target="https://hatecrime.osce.org/spain" TargetMode="External"/><Relationship Id="rId1683" Type="http://schemas.openxmlformats.org/officeDocument/2006/relationships/hyperlink" Target="https://www.impulsociudadano.org/wp-content/uploads/2020/05/Informe-violencia-pol%C3%ADtica-segundo-semestre-2019.pdf" TargetMode="External"/><Relationship Id="rId485" Type="http://schemas.openxmlformats.org/officeDocument/2006/relationships/hyperlink" Target="https://www.islamophobiaeurope.com/wp-content/uploads/2020/06/EIR_2019.pdf" TargetMode="External"/><Relationship Id="rId692" Type="http://schemas.openxmlformats.org/officeDocument/2006/relationships/hyperlink" Target="https://hatecrime.osce.org/spain" TargetMode="External"/><Relationship Id="rId706" Type="http://schemas.openxmlformats.org/officeDocument/2006/relationships/hyperlink" Target="https://hatecrime.osce.org/spain" TargetMode="External"/><Relationship Id="rId913" Type="http://schemas.openxmlformats.org/officeDocument/2006/relationships/hyperlink" Target="https://hatecrime.osce.org/spain" TargetMode="External"/><Relationship Id="rId1336" Type="http://schemas.openxmlformats.org/officeDocument/2006/relationships/hyperlink" Target="https://hatecrime.osce.org/spain" TargetMode="External"/><Relationship Id="rId1543" Type="http://schemas.openxmlformats.org/officeDocument/2006/relationships/hyperlink" Target="https://www.impulsociudadano.org/wp-content/uploads/2020/05/Informe-violencia-pol%C3%ADtica-segundo-semestre-2019.pdf" TargetMode="External"/><Relationship Id="rId1750" Type="http://schemas.openxmlformats.org/officeDocument/2006/relationships/hyperlink" Target="https://www.islamophobiaeurope.com/wp-content/uploads/2020/06/EIR_2019.pdf" TargetMode="External"/><Relationship Id="rId42" Type="http://schemas.openxmlformats.org/officeDocument/2006/relationships/hyperlink" Target="https://www.nigdywiecej.org/docstation/com_docstation/172/the_virus_of_hate.pdf" TargetMode="External"/><Relationship Id="rId138" Type="http://schemas.openxmlformats.org/officeDocument/2006/relationships/hyperlink" Target="https://hatecrime.osce.org/germany" TargetMode="External"/><Relationship Id="rId345" Type="http://schemas.openxmlformats.org/officeDocument/2006/relationships/hyperlink" Target="https://hatecrime.osce.org/germany" TargetMode="External"/><Relationship Id="rId552" Type="http://schemas.openxmlformats.org/officeDocument/2006/relationships/hyperlink" Target="https://fra.europa.eu/sites/default/files/fra_uploads/france-report-covid-19-april-2020_en.pdf" TargetMode="External"/><Relationship Id="rId997" Type="http://schemas.openxmlformats.org/officeDocument/2006/relationships/hyperlink" Target="https://hatecrime.osce.org/spain" TargetMode="External"/><Relationship Id="rId1182" Type="http://schemas.openxmlformats.org/officeDocument/2006/relationships/hyperlink" Target="https://hatecrime.osce.org/spain" TargetMode="External"/><Relationship Id="rId1403" Type="http://schemas.openxmlformats.org/officeDocument/2006/relationships/hyperlink" Target="https://covite.org/observatorio-de-radicalizacion-2018/" TargetMode="External"/><Relationship Id="rId1610" Type="http://schemas.openxmlformats.org/officeDocument/2006/relationships/hyperlink" Target="https://www.impulsociudadano.org/wp-content/uploads/2020/05/Informe-violencia-pol%C3%ADtica-segundo-semestre-2019.pdf" TargetMode="External"/><Relationship Id="rId191" Type="http://schemas.openxmlformats.org/officeDocument/2006/relationships/hyperlink" Target="https://hatecrime.osce.org/germany" TargetMode="External"/><Relationship Id="rId205" Type="http://schemas.openxmlformats.org/officeDocument/2006/relationships/hyperlink" Target="https://hatecrime.osce.org/germany" TargetMode="External"/><Relationship Id="rId412" Type="http://schemas.openxmlformats.org/officeDocument/2006/relationships/hyperlink" Target="https://hatecrime.osce.org/germany" TargetMode="External"/><Relationship Id="rId857" Type="http://schemas.openxmlformats.org/officeDocument/2006/relationships/hyperlink" Target="https://hatecrime.osce.org/spain" TargetMode="External"/><Relationship Id="rId1042" Type="http://schemas.openxmlformats.org/officeDocument/2006/relationships/hyperlink" Target="https://covite.org/observatorio-de-radicalizacion-2017/" TargetMode="External"/><Relationship Id="rId1487" Type="http://schemas.openxmlformats.org/officeDocument/2006/relationships/hyperlink" Target="https://www.impulsociudadano.org/wp-content/uploads/2020/05/Informe-violencia-pol%C3%ADtica-segundo-semestre-2019.pdf" TargetMode="External"/><Relationship Id="rId1694" Type="http://schemas.openxmlformats.org/officeDocument/2006/relationships/hyperlink" Target="https://www.impulsociudadano.org/wp-content/uploads/2020/05/Informe-violencia-pol%C3%ADtica-segundo-semestre-2019.pdf" TargetMode="External"/><Relationship Id="rId1708" Type="http://schemas.openxmlformats.org/officeDocument/2006/relationships/hyperlink" Target="https://www.impulsociudadano.org/wp-content/uploads/2020/05/Informe-violencia-pol%C3%ADtica-segundo-semestre-2019.pdf" TargetMode="External"/><Relationship Id="rId289" Type="http://schemas.openxmlformats.org/officeDocument/2006/relationships/hyperlink" Target="https://hatecrime.osce.org/germany" TargetMode="External"/><Relationship Id="rId496" Type="http://schemas.openxmlformats.org/officeDocument/2006/relationships/hyperlink" Target="https://www.christianophobie.fr/carte/loire-atlantique-leglise-dindre-taguee" TargetMode="External"/><Relationship Id="rId717" Type="http://schemas.openxmlformats.org/officeDocument/2006/relationships/hyperlink" Target="https://hatecrime.osce.org/spain" TargetMode="External"/><Relationship Id="rId924" Type="http://schemas.openxmlformats.org/officeDocument/2006/relationships/hyperlink" Target="https://hatecrime.osce.org/spain" TargetMode="External"/><Relationship Id="rId1347" Type="http://schemas.openxmlformats.org/officeDocument/2006/relationships/hyperlink" Target="https://hatecrime.osce.org/spain" TargetMode="External"/><Relationship Id="rId1554" Type="http://schemas.openxmlformats.org/officeDocument/2006/relationships/hyperlink" Target="https://www.impulsociudadano.org/wp-content/uploads/2020/05/Informe-violencia-pol%C3%ADtica-segundo-semestre-2019.pdf" TargetMode="External"/><Relationship Id="rId1761" Type="http://schemas.openxmlformats.org/officeDocument/2006/relationships/hyperlink" Target="https://covite.org/observatorio-de-radicalizacion-2020/" TargetMode="External"/><Relationship Id="rId53" Type="http://schemas.openxmlformats.org/officeDocument/2006/relationships/hyperlink" Target="https://hatecrime.osce.org/germany" TargetMode="External"/><Relationship Id="rId149" Type="http://schemas.openxmlformats.org/officeDocument/2006/relationships/hyperlink" Target="https://hatecrime.osce.org/germany" TargetMode="External"/><Relationship Id="rId356" Type="http://schemas.openxmlformats.org/officeDocument/2006/relationships/hyperlink" Target="https://hatecrime.osce.org/germany" TargetMode="External"/><Relationship Id="rId563" Type="http://schemas.openxmlformats.org/officeDocument/2006/relationships/hyperlink" Target="https://www.osservatorioantisemitismo.it/episodi-di-antisemitismo-in-italia/schiaffi-ed-insulti/" TargetMode="External"/><Relationship Id="rId770" Type="http://schemas.openxmlformats.org/officeDocument/2006/relationships/hyperlink" Target="http://catalunyasomostodos.com/wp-content/uploads/2017/02/Informe-CST-CAST.pdf" TargetMode="External"/><Relationship Id="rId1193" Type="http://schemas.openxmlformats.org/officeDocument/2006/relationships/hyperlink" Target="https://hatecrime.osce.org/spain" TargetMode="External"/><Relationship Id="rId1207" Type="http://schemas.openxmlformats.org/officeDocument/2006/relationships/hyperlink" Target="https://hatecrime.osce.org/spain" TargetMode="External"/><Relationship Id="rId1414" Type="http://schemas.openxmlformats.org/officeDocument/2006/relationships/hyperlink" Target="https://covite.org/observatorio-de-radicalizacion-2019/" TargetMode="External"/><Relationship Id="rId1621" Type="http://schemas.openxmlformats.org/officeDocument/2006/relationships/hyperlink" Target="https://www.impulsociudadano.org/wp-content/uploads/2020/05/Informe-violencia-pol%C3%ADtica-segundo-semestre-2019.pdf" TargetMode="External"/><Relationship Id="rId216" Type="http://schemas.openxmlformats.org/officeDocument/2006/relationships/hyperlink" Target="https://hatecrime.osce.org/germany" TargetMode="External"/><Relationship Id="rId423" Type="http://schemas.openxmlformats.org/officeDocument/2006/relationships/hyperlink" Target="https://www.report-antisemitism.de/documents/2019-09-26_rias-be_Annual_Antisemitische-Vorfaelle-Halbjahr-2019.pdf" TargetMode="External"/><Relationship Id="rId868" Type="http://schemas.openxmlformats.org/officeDocument/2006/relationships/hyperlink" Target="https://hatecrime.osce.org/spain" TargetMode="External"/><Relationship Id="rId1053" Type="http://schemas.openxmlformats.org/officeDocument/2006/relationships/hyperlink" Target="https://covite.org/observatorio-de-radicalizacion-2017/" TargetMode="External"/><Relationship Id="rId1260" Type="http://schemas.openxmlformats.org/officeDocument/2006/relationships/hyperlink" Target="https://catalunyasomostodos.com/wp-content/uploads/2019/01/CAST-Informe-2018.pdf" TargetMode="External"/><Relationship Id="rId1498" Type="http://schemas.openxmlformats.org/officeDocument/2006/relationships/hyperlink" Target="https://www.impulsociudadano.org/wp-content/uploads/2020/05/Informe-violencia-pol%C3%ADtica-segundo-semestre-2019.pdf" TargetMode="External"/><Relationship Id="rId1719" Type="http://schemas.openxmlformats.org/officeDocument/2006/relationships/hyperlink" Target="https://www.impulsociudadano.org/wp-content/uploads/2020/05/Informe-violencia-pol%C3%ADtica-segundo-semestre-2019.pdf" TargetMode="External"/><Relationship Id="rId630" Type="http://schemas.openxmlformats.org/officeDocument/2006/relationships/hyperlink" Target="https://hatecrime.osce.org/spain" TargetMode="External"/><Relationship Id="rId728" Type="http://schemas.openxmlformats.org/officeDocument/2006/relationships/hyperlink" Target="https://hatecrime.osce.org/spain" TargetMode="External"/><Relationship Id="rId935" Type="http://schemas.openxmlformats.org/officeDocument/2006/relationships/hyperlink" Target="https://hatecrime.osce.org/spain" TargetMode="External"/><Relationship Id="rId1358" Type="http://schemas.openxmlformats.org/officeDocument/2006/relationships/hyperlink" Target="https://covite.org/observatorio-de-radicalizacion-2018/" TargetMode="External"/><Relationship Id="rId1565" Type="http://schemas.openxmlformats.org/officeDocument/2006/relationships/hyperlink" Target="https://www.impulsociudadano.org/wp-content/uploads/2020/05/Informe-violencia-pol%C3%ADtica-segundo-semestre-2019.pdf" TargetMode="External"/><Relationship Id="rId1772" Type="http://schemas.openxmlformats.org/officeDocument/2006/relationships/hyperlink" Target="https://elpais.com/espana/2020-03-25/un-grupo-de-jovenes-de-la-linea-de-la-concepcion-recibe-a-pedradas-a-ambulancias-de-enfermos-de-coronavirus.html" TargetMode="External"/><Relationship Id="rId64" Type="http://schemas.openxmlformats.org/officeDocument/2006/relationships/hyperlink" Target="https://hatecrime.osce.org/germany" TargetMode="External"/><Relationship Id="rId367" Type="http://schemas.openxmlformats.org/officeDocument/2006/relationships/hyperlink" Target="https://hatecrime.osce.org/germany" TargetMode="External"/><Relationship Id="rId574" Type="http://schemas.openxmlformats.org/officeDocument/2006/relationships/hyperlink" Target="https://www.gaycenter.it/NEWS.asp?id_dettaglio=3140" TargetMode="External"/><Relationship Id="rId1120" Type="http://schemas.openxmlformats.org/officeDocument/2006/relationships/hyperlink" Target="https://hatecrime.osce.org/spain" TargetMode="External"/><Relationship Id="rId1218" Type="http://schemas.openxmlformats.org/officeDocument/2006/relationships/hyperlink" Target="https://hatecrime.osce.org/spain" TargetMode="External"/><Relationship Id="rId1425" Type="http://schemas.openxmlformats.org/officeDocument/2006/relationships/hyperlink" Target="https://covite.org/observatorio-de-radicalizacion-2019/" TargetMode="External"/><Relationship Id="rId227" Type="http://schemas.openxmlformats.org/officeDocument/2006/relationships/hyperlink" Target="https://hatecrime.osce.org/germany" TargetMode="External"/><Relationship Id="rId781" Type="http://schemas.openxmlformats.org/officeDocument/2006/relationships/hyperlink" Target="https://hatecrime.osce.org/spain" TargetMode="External"/><Relationship Id="rId879" Type="http://schemas.openxmlformats.org/officeDocument/2006/relationships/hyperlink" Target="https://hatecrime.osce.org/spain" TargetMode="External"/><Relationship Id="rId1632" Type="http://schemas.openxmlformats.org/officeDocument/2006/relationships/hyperlink" Target="https://www.impulsociudadano.org/wp-content/uploads/2020/05/Informe-violencia-pol%C3%ADtica-segundo-semestre-2019.pdf" TargetMode="External"/><Relationship Id="rId434" Type="http://schemas.openxmlformats.org/officeDocument/2006/relationships/hyperlink" Target="https://www.report-antisemitism.de/documents/2019-09-26_rias-be_Annual_Antisemitische-Vorfaelle-Halbjahr-2019.pdf" TargetMode="External"/><Relationship Id="rId641" Type="http://schemas.openxmlformats.org/officeDocument/2006/relationships/hyperlink" Target="https://hatecrime.osce.org/spain" TargetMode="External"/><Relationship Id="rId739" Type="http://schemas.openxmlformats.org/officeDocument/2006/relationships/hyperlink" Target="https://hatecrime.osce.org/spain" TargetMode="External"/><Relationship Id="rId1064" Type="http://schemas.openxmlformats.org/officeDocument/2006/relationships/hyperlink" Target="https://covite.org/observatorio-de-radicalizacion-2017/" TargetMode="External"/><Relationship Id="rId1271" Type="http://schemas.openxmlformats.org/officeDocument/2006/relationships/hyperlink" Target="https://hatecrime.osce.org/spain" TargetMode="External"/><Relationship Id="rId1369" Type="http://schemas.openxmlformats.org/officeDocument/2006/relationships/hyperlink" Target="https://covite.org/observatorio-de-radicalizacion-2018/" TargetMode="External"/><Relationship Id="rId1576" Type="http://schemas.openxmlformats.org/officeDocument/2006/relationships/hyperlink" Target="https://www.impulsociudadano.org/wp-content/uploads/2020/05/Informe-violencia-pol%C3%ADtica-segundo-semestre-2019.pdf" TargetMode="External"/><Relationship Id="rId280" Type="http://schemas.openxmlformats.org/officeDocument/2006/relationships/hyperlink" Target="https://hatecrime.osce.org/germany" TargetMode="External"/><Relationship Id="rId501" Type="http://schemas.openxmlformats.org/officeDocument/2006/relationships/hyperlink" Target="https://www.christianophobie.fr/carte/morbihan-vol-dans-leglise-de-theix" TargetMode="External"/><Relationship Id="rId946" Type="http://schemas.openxmlformats.org/officeDocument/2006/relationships/hyperlink" Target="https://hatecrime.osce.org/spain" TargetMode="External"/><Relationship Id="rId1131" Type="http://schemas.openxmlformats.org/officeDocument/2006/relationships/hyperlink" Target="https://hatecrime.osce.org/spain" TargetMode="External"/><Relationship Id="rId1229" Type="http://schemas.openxmlformats.org/officeDocument/2006/relationships/hyperlink" Target="https://hatecrime.osce.org/spain" TargetMode="External"/><Relationship Id="rId1783" Type="http://schemas.openxmlformats.org/officeDocument/2006/relationships/hyperlink" Target="http://www.informeraxen.es/wp-content/uploads/2020/04/RAXEN-Especial-2019-Xenofobia.pdf" TargetMode="External"/><Relationship Id="rId75" Type="http://schemas.openxmlformats.org/officeDocument/2006/relationships/hyperlink" Target="https://hatecrime.osce.org/germany" TargetMode="External"/><Relationship Id="rId140" Type="http://schemas.openxmlformats.org/officeDocument/2006/relationships/hyperlink" Target="https://hatecrime.osce.org/germany" TargetMode="External"/><Relationship Id="rId378" Type="http://schemas.openxmlformats.org/officeDocument/2006/relationships/hyperlink" Target="https://hatecrime.osce.org/germany" TargetMode="External"/><Relationship Id="rId585" Type="http://schemas.openxmlformats.org/officeDocument/2006/relationships/hyperlink" Target="http://www.cronachediordinariorazzismo.org/mondragone-mandateli-via-o-ci-pensiamo-noi-il-far-west-razzista-ai-tempi-del-covid/" TargetMode="External"/><Relationship Id="rId792" Type="http://schemas.openxmlformats.org/officeDocument/2006/relationships/hyperlink" Target="https://hatecrime.osce.org/spain" TargetMode="External"/><Relationship Id="rId806" Type="http://schemas.openxmlformats.org/officeDocument/2006/relationships/hyperlink" Target="https://hatecrime.osce.org/spain" TargetMode="External"/><Relationship Id="rId1436" Type="http://schemas.openxmlformats.org/officeDocument/2006/relationships/hyperlink" Target="https://observatorioantisemitismo.fcje.org/" TargetMode="External"/><Relationship Id="rId1643" Type="http://schemas.openxmlformats.org/officeDocument/2006/relationships/hyperlink" Target="https://www.impulsociudadano.org/wp-content/uploads/2020/05/Informe-violencia-pol%C3%ADtica-segundo-semestre-2019.pdf" TargetMode="External"/><Relationship Id="rId6" Type="http://schemas.openxmlformats.org/officeDocument/2006/relationships/hyperlink" Target="https://tev.hu/wp-content/uploads/2019/06/TEV_Havi-2019-jan-eng_72dpi.pdf" TargetMode="External"/><Relationship Id="rId238" Type="http://schemas.openxmlformats.org/officeDocument/2006/relationships/hyperlink" Target="https://hatecrime.osce.org/germany" TargetMode="External"/><Relationship Id="rId445" Type="http://schemas.openxmlformats.org/officeDocument/2006/relationships/hyperlink" Target="https://www.report-antisemitism.de/documents/2019-09-26_rias-be_Annual_Antisemitische-Vorfaelle-Halbjahr-2019.pdf" TargetMode="External"/><Relationship Id="rId652" Type="http://schemas.openxmlformats.org/officeDocument/2006/relationships/hyperlink" Target="https://hatecrime.osce.org/spain" TargetMode="External"/><Relationship Id="rId1075" Type="http://schemas.openxmlformats.org/officeDocument/2006/relationships/hyperlink" Target="https://covite.org/observatorio-de-radicalizacion-2017/" TargetMode="External"/><Relationship Id="rId1282" Type="http://schemas.openxmlformats.org/officeDocument/2006/relationships/hyperlink" Target="https://hatecrime.osce.org/spain" TargetMode="External"/><Relationship Id="rId1503" Type="http://schemas.openxmlformats.org/officeDocument/2006/relationships/hyperlink" Target="https://www.impulsociudadano.org/wp-content/uploads/2020/05/Informe-violencia-pol%C3%ADtica-segundo-semestre-2019.pdf" TargetMode="External"/><Relationship Id="rId1710" Type="http://schemas.openxmlformats.org/officeDocument/2006/relationships/hyperlink" Target="https://www.impulsociudadano.org/wp-content/uploads/2020/05/Informe-violencia-pol%C3%ADtica-segundo-semestre-2019.pdf" TargetMode="External"/><Relationship Id="rId291" Type="http://schemas.openxmlformats.org/officeDocument/2006/relationships/hyperlink" Target="https://hatecrime.osce.org/germany" TargetMode="External"/><Relationship Id="rId305" Type="http://schemas.openxmlformats.org/officeDocument/2006/relationships/hyperlink" Target="https://hatecrime.osce.org/germany" TargetMode="External"/><Relationship Id="rId512" Type="http://schemas.openxmlformats.org/officeDocument/2006/relationships/hyperlink" Target="https://www.christianophobie.fr/carte/gers-vol-dun-reliquaire-dans-leglise-de-saint-antoine" TargetMode="External"/><Relationship Id="rId957" Type="http://schemas.openxmlformats.org/officeDocument/2006/relationships/hyperlink" Target="https://hatecrime.osce.org/spain" TargetMode="External"/><Relationship Id="rId1142" Type="http://schemas.openxmlformats.org/officeDocument/2006/relationships/hyperlink" Target="https://hatecrime.osce.org/spain" TargetMode="External"/><Relationship Id="rId1587" Type="http://schemas.openxmlformats.org/officeDocument/2006/relationships/hyperlink" Target="https://www.impulsociudadano.org/wp-content/uploads/2020/05/Informe-violencia-pol%C3%ADtica-segundo-semestre-2019.pdf" TargetMode="External"/><Relationship Id="rId1794" Type="http://schemas.openxmlformats.org/officeDocument/2006/relationships/hyperlink" Target="http://www.informeraxen.es/wp-content/uploads/2020/04/RAXEN-Especial-2019-Xenofobia.pdf" TargetMode="External"/><Relationship Id="rId1808" Type="http://schemas.openxmlformats.org/officeDocument/2006/relationships/hyperlink" Target="https://www.lavanguardia.com/vida/20191101/471314740116/denuncian-el-suicidio-de-una-joven-trans-en-lliria-por-el-acoso-que-sufria.html" TargetMode="External"/><Relationship Id="rId86" Type="http://schemas.openxmlformats.org/officeDocument/2006/relationships/hyperlink" Target="https://hatecrime.osce.org/germany" TargetMode="External"/><Relationship Id="rId151" Type="http://schemas.openxmlformats.org/officeDocument/2006/relationships/hyperlink" Target="https://hatecrime.osce.org/germany" TargetMode="External"/><Relationship Id="rId389" Type="http://schemas.openxmlformats.org/officeDocument/2006/relationships/hyperlink" Target="https://hatecrime.osce.org/germany" TargetMode="External"/><Relationship Id="rId596" Type="http://schemas.openxmlformats.org/officeDocument/2006/relationships/hyperlink" Target="https://www.intoleranceagainstchristians.eu/index.php?id=12&amp;case=3689" TargetMode="External"/><Relationship Id="rId817" Type="http://schemas.openxmlformats.org/officeDocument/2006/relationships/hyperlink" Target="https://hatecrime.osce.org/spain" TargetMode="External"/><Relationship Id="rId1002" Type="http://schemas.openxmlformats.org/officeDocument/2006/relationships/hyperlink" Target="https://hatecrime.osce.org/spain" TargetMode="External"/><Relationship Id="rId1447" Type="http://schemas.openxmlformats.org/officeDocument/2006/relationships/hyperlink" Target="http://libertadreligiosa.es/revista-de-prensa-2019-2/" TargetMode="External"/><Relationship Id="rId1654" Type="http://schemas.openxmlformats.org/officeDocument/2006/relationships/hyperlink" Target="https://www.impulsociudadano.org/wp-content/uploads/2020/05/Informe-violencia-pol%C3%ADtica-segundo-semestre-2019.pdf" TargetMode="External"/><Relationship Id="rId249" Type="http://schemas.openxmlformats.org/officeDocument/2006/relationships/hyperlink" Target="https://hatecrime.osce.org/germany" TargetMode="External"/><Relationship Id="rId456" Type="http://schemas.openxmlformats.org/officeDocument/2006/relationships/hyperlink" Target="https://www.intoleranceagainstchristians.eu/index.php?id=3&amp;txtSearch=&amp;radSearchFilterType=cases&amp;selCountry=3&amp;selTimeFrame=&amp;txtDateStart=&amp;txtDateStop=" TargetMode="External"/><Relationship Id="rId663" Type="http://schemas.openxmlformats.org/officeDocument/2006/relationships/hyperlink" Target="https://hatecrime.osce.org/spain" TargetMode="External"/><Relationship Id="rId870" Type="http://schemas.openxmlformats.org/officeDocument/2006/relationships/hyperlink" Target="https://hatecrime.osce.org/spain" TargetMode="External"/><Relationship Id="rId1086" Type="http://schemas.openxmlformats.org/officeDocument/2006/relationships/hyperlink" Target="https://hatecrime.osce.org/spain" TargetMode="External"/><Relationship Id="rId1293" Type="http://schemas.openxmlformats.org/officeDocument/2006/relationships/hyperlink" Target="https://hatecrime.osce.org/spain" TargetMode="External"/><Relationship Id="rId1307" Type="http://schemas.openxmlformats.org/officeDocument/2006/relationships/hyperlink" Target="https://hatecrime.osce.org/spain" TargetMode="External"/><Relationship Id="rId1514" Type="http://schemas.openxmlformats.org/officeDocument/2006/relationships/hyperlink" Target="https://www.impulsociudadano.org/wp-content/uploads/2020/05/Informe-violencia-pol%C3%ADtica-segundo-semestre-2019.pdf" TargetMode="External"/><Relationship Id="rId1721" Type="http://schemas.openxmlformats.org/officeDocument/2006/relationships/hyperlink" Target="https://www.impulsociudadano.org/wp-content/uploads/2020/05/Informe-violencia-pol%C3%ADtica-segundo-semestre-2019.pdf" TargetMode="External"/><Relationship Id="rId13" Type="http://schemas.openxmlformats.org/officeDocument/2006/relationships/hyperlink" Target="https://tev.hu/en/monthly-report/" TargetMode="External"/><Relationship Id="rId109" Type="http://schemas.openxmlformats.org/officeDocument/2006/relationships/hyperlink" Target="https://hatecrime.osce.org/germany" TargetMode="External"/><Relationship Id="rId316" Type="http://schemas.openxmlformats.org/officeDocument/2006/relationships/hyperlink" Target="https://hatecrime.osce.org/germany" TargetMode="External"/><Relationship Id="rId523" Type="http://schemas.openxmlformats.org/officeDocument/2006/relationships/hyperlink" Target="https://www.christianophobie.fr/carte/aisne-leglise-de-marly-gomont-vandalisee-2" TargetMode="External"/><Relationship Id="rId968" Type="http://schemas.openxmlformats.org/officeDocument/2006/relationships/hyperlink" Target="https://hatecrime.osce.org/spain" TargetMode="External"/><Relationship Id="rId1153" Type="http://schemas.openxmlformats.org/officeDocument/2006/relationships/hyperlink" Target="https://hatecrime.osce.org/spain" TargetMode="External"/><Relationship Id="rId1598" Type="http://schemas.openxmlformats.org/officeDocument/2006/relationships/hyperlink" Target="https://www.impulsociudadano.org/wp-content/uploads/2020/05/Informe-violencia-pol%C3%ADtica-segundo-semestre-2019.pdf" TargetMode="External"/><Relationship Id="rId97" Type="http://schemas.openxmlformats.org/officeDocument/2006/relationships/hyperlink" Target="https://hatecrime.osce.org/germany" TargetMode="External"/><Relationship Id="rId730" Type="http://schemas.openxmlformats.org/officeDocument/2006/relationships/hyperlink" Target="https://hatecrime.osce.org/spain" TargetMode="External"/><Relationship Id="rId828" Type="http://schemas.openxmlformats.org/officeDocument/2006/relationships/hyperlink" Target="https://hatecrime.osce.org/spain" TargetMode="External"/><Relationship Id="rId1013" Type="http://schemas.openxmlformats.org/officeDocument/2006/relationships/hyperlink" Target="https://hatecrime.osce.org/spain" TargetMode="External"/><Relationship Id="rId1360" Type="http://schemas.openxmlformats.org/officeDocument/2006/relationships/hyperlink" Target="https://covite.org/observatorio-de-radicalizacion-2018/" TargetMode="External"/><Relationship Id="rId1458" Type="http://schemas.openxmlformats.org/officeDocument/2006/relationships/hyperlink" Target="http://libertadreligiosa.es/revista-de-prensa-2019-2/" TargetMode="External"/><Relationship Id="rId1665" Type="http://schemas.openxmlformats.org/officeDocument/2006/relationships/hyperlink" Target="https://www.impulsociudadano.org/wp-content/uploads/2020/05/Informe-violencia-pol%C3%ADtica-segundo-semestre-2019.pdf" TargetMode="External"/><Relationship Id="rId162" Type="http://schemas.openxmlformats.org/officeDocument/2006/relationships/hyperlink" Target="https://hatecrime.osce.org/germany" TargetMode="External"/><Relationship Id="rId467" Type="http://schemas.openxmlformats.org/officeDocument/2006/relationships/hyperlink" Target="https://fra.europa.eu/sites/default/files/fra_uploads/germany-report-covid-19-april-2020_en.pdf" TargetMode="External"/><Relationship Id="rId1097" Type="http://schemas.openxmlformats.org/officeDocument/2006/relationships/hyperlink" Target="https://hatecrime.osce.org/spain" TargetMode="External"/><Relationship Id="rId1220" Type="http://schemas.openxmlformats.org/officeDocument/2006/relationships/hyperlink" Target="https://hatecrime.osce.org/spain" TargetMode="External"/><Relationship Id="rId1318" Type="http://schemas.openxmlformats.org/officeDocument/2006/relationships/hyperlink" Target="https://hatecrime.osce.org/spain" TargetMode="External"/><Relationship Id="rId1525" Type="http://schemas.openxmlformats.org/officeDocument/2006/relationships/hyperlink" Target="https://www.impulsociudadano.org/wp-content/uploads/2020/05/Informe-violencia-pol%C3%ADtica-segundo-semestre-2019.pdf" TargetMode="External"/><Relationship Id="rId674" Type="http://schemas.openxmlformats.org/officeDocument/2006/relationships/hyperlink" Target="https://hatecrime.osce.org/spain" TargetMode="External"/><Relationship Id="rId881" Type="http://schemas.openxmlformats.org/officeDocument/2006/relationships/hyperlink" Target="https://hatecrime.osce.org/spain" TargetMode="External"/><Relationship Id="rId979" Type="http://schemas.openxmlformats.org/officeDocument/2006/relationships/hyperlink" Target="https://hatecrime.osce.org/spain" TargetMode="External"/><Relationship Id="rId1732" Type="http://schemas.openxmlformats.org/officeDocument/2006/relationships/hyperlink" Target="https://www.impulsociudadano.org/wp-content/uploads/2020/05/Informe-violencia-pol%C3%ADtica-segundo-semestre-2019.pdf" TargetMode="External"/><Relationship Id="rId24" Type="http://schemas.openxmlformats.org/officeDocument/2006/relationships/hyperlink" Target="https://tev.hu/en/monthly-report/" TargetMode="External"/><Relationship Id="rId327" Type="http://schemas.openxmlformats.org/officeDocument/2006/relationships/hyperlink" Target="https://hatecrime.osce.org/germany" TargetMode="External"/><Relationship Id="rId534" Type="http://schemas.openxmlformats.org/officeDocument/2006/relationships/hyperlink" Target="https://www.christianophobie.fr/carte/rennes-incendie-criminel-contre-la-cathedrale" TargetMode="External"/><Relationship Id="rId741" Type="http://schemas.openxmlformats.org/officeDocument/2006/relationships/hyperlink" Target="https://hatecrime.osce.org/spain" TargetMode="External"/><Relationship Id="rId839" Type="http://schemas.openxmlformats.org/officeDocument/2006/relationships/hyperlink" Target="https://hatecrime.osce.org/spain" TargetMode="External"/><Relationship Id="rId1164" Type="http://schemas.openxmlformats.org/officeDocument/2006/relationships/hyperlink" Target="https://hatecrime.osce.org/spain" TargetMode="External"/><Relationship Id="rId1371" Type="http://schemas.openxmlformats.org/officeDocument/2006/relationships/hyperlink" Target="https://covite.org/observatorio-de-radicalizacion-2018/" TargetMode="External"/><Relationship Id="rId1469" Type="http://schemas.openxmlformats.org/officeDocument/2006/relationships/hyperlink" Target="https://www.impulsociudadano.org/wp-content/uploads/2020/05/Informe-violencia-pol%C3%ADtica-segundo-semestre-2019.pdf" TargetMode="External"/><Relationship Id="rId173" Type="http://schemas.openxmlformats.org/officeDocument/2006/relationships/hyperlink" Target="https://hatecrime.osce.org/germany" TargetMode="External"/><Relationship Id="rId380" Type="http://schemas.openxmlformats.org/officeDocument/2006/relationships/hyperlink" Target="https://hatecrime.osce.org/germany" TargetMode="External"/><Relationship Id="rId601" Type="http://schemas.openxmlformats.org/officeDocument/2006/relationships/hyperlink" Target="http://www.cronachediordinariorazzismo.org/razzismo-se-il-virus-dilaga-non-risparmia-nessuno/" TargetMode="External"/><Relationship Id="rId1024" Type="http://schemas.openxmlformats.org/officeDocument/2006/relationships/hyperlink" Target="https://hatecrime.osce.org/spain" TargetMode="External"/><Relationship Id="rId1231" Type="http://schemas.openxmlformats.org/officeDocument/2006/relationships/hyperlink" Target="https://catalunyasomostodos.com/wp-content/uploads/2019/01/CAST-Informe-2018.pdf" TargetMode="External"/><Relationship Id="rId1676" Type="http://schemas.openxmlformats.org/officeDocument/2006/relationships/hyperlink" Target="https://www.impulsociudadano.org/wp-content/uploads/2020/05/Informe-violencia-pol%C3%ADtica-segundo-semestre-2019.pdf" TargetMode="External"/><Relationship Id="rId240" Type="http://schemas.openxmlformats.org/officeDocument/2006/relationships/hyperlink" Target="https://hatecrime.osce.org/germany" TargetMode="External"/><Relationship Id="rId478" Type="http://schemas.openxmlformats.org/officeDocument/2006/relationships/hyperlink" Target="https://www.adl.org/resources/reports/global-anti-semitism-select-incidents-in-2019" TargetMode="External"/><Relationship Id="rId685" Type="http://schemas.openxmlformats.org/officeDocument/2006/relationships/hyperlink" Target="https://hatecrime.osce.org/spain" TargetMode="External"/><Relationship Id="rId892" Type="http://schemas.openxmlformats.org/officeDocument/2006/relationships/hyperlink" Target="https://hatecrime.osce.org/spain" TargetMode="External"/><Relationship Id="rId906" Type="http://schemas.openxmlformats.org/officeDocument/2006/relationships/hyperlink" Target="https://hatecrime.osce.org/spain" TargetMode="External"/><Relationship Id="rId1329" Type="http://schemas.openxmlformats.org/officeDocument/2006/relationships/hyperlink" Target="https://hatecrime.osce.org/spain" TargetMode="External"/><Relationship Id="rId1536" Type="http://schemas.openxmlformats.org/officeDocument/2006/relationships/hyperlink" Target="https://www.impulsociudadano.org/wp-content/uploads/2020/05/Informe-violencia-pol%C3%ADtica-segundo-semestre-2019.pdf" TargetMode="External"/><Relationship Id="rId1743" Type="http://schemas.openxmlformats.org/officeDocument/2006/relationships/hyperlink" Target="https://www.islamophobiaeurope.com/wp-content/uploads/2020/06/EIR_2019.pdf" TargetMode="External"/><Relationship Id="rId35" Type="http://schemas.openxmlformats.org/officeDocument/2006/relationships/hyperlink" Target="https://www.intoleranceagainstchristians.eu/index.php?id=12&amp;case=3291" TargetMode="External"/><Relationship Id="rId100" Type="http://schemas.openxmlformats.org/officeDocument/2006/relationships/hyperlink" Target="https://hatecrime.osce.org/germany" TargetMode="External"/><Relationship Id="rId338" Type="http://schemas.openxmlformats.org/officeDocument/2006/relationships/hyperlink" Target="https://hatecrime.osce.org/germany" TargetMode="External"/><Relationship Id="rId545" Type="http://schemas.openxmlformats.org/officeDocument/2006/relationships/hyperlink" Target="https://sos-racisme.org/communique-de-presse/9000-policiers-sur-un-groupe-facebook-ou-sechangent-des-propos-racistes-quand-letat-va-t-il-enfin-prendre-ses-responsabilites-sos-racisme-saisit-le-parquet-afin-que-des/" TargetMode="External"/><Relationship Id="rId752" Type="http://schemas.openxmlformats.org/officeDocument/2006/relationships/hyperlink" Target="http://catalunyasomostodos.com/wp-content/uploads/2017/02/Informe-CST-CAST.pdf" TargetMode="External"/><Relationship Id="rId1175" Type="http://schemas.openxmlformats.org/officeDocument/2006/relationships/hyperlink" Target="https://hatecrime.osce.org/spain" TargetMode="External"/><Relationship Id="rId1382" Type="http://schemas.openxmlformats.org/officeDocument/2006/relationships/hyperlink" Target="https://covite.org/observatorio-de-radicalizacion-2018/" TargetMode="External"/><Relationship Id="rId1603" Type="http://schemas.openxmlformats.org/officeDocument/2006/relationships/hyperlink" Target="https://www.impulsociudadano.org/wp-content/uploads/2020/05/Informe-violencia-pol%C3%ADtica-segundo-semestre-2019.pdf" TargetMode="External"/><Relationship Id="rId1810" Type="http://schemas.openxmlformats.org/officeDocument/2006/relationships/printerSettings" Target="../printerSettings/printerSettings4.bin"/><Relationship Id="rId184" Type="http://schemas.openxmlformats.org/officeDocument/2006/relationships/hyperlink" Target="https://hatecrime.osce.org/germany" TargetMode="External"/><Relationship Id="rId391" Type="http://schemas.openxmlformats.org/officeDocument/2006/relationships/hyperlink" Target="https://hatecrime.osce.org/germany" TargetMode="External"/><Relationship Id="rId405" Type="http://schemas.openxmlformats.org/officeDocument/2006/relationships/hyperlink" Target="https://hatecrime.osce.org/germany" TargetMode="External"/><Relationship Id="rId612" Type="http://schemas.openxmlformats.org/officeDocument/2006/relationships/hyperlink" Target="https://fra.europa.eu/sites/default/files/fra_uploads/italy-report-covid-19-april-2020_en.pdf" TargetMode="External"/><Relationship Id="rId1035" Type="http://schemas.openxmlformats.org/officeDocument/2006/relationships/hyperlink" Target="https://hatecrime.osce.org/spain" TargetMode="External"/><Relationship Id="rId1242" Type="http://schemas.openxmlformats.org/officeDocument/2006/relationships/hyperlink" Target="https://catalunyasomostodos.com/wp-content/uploads/2019/01/CAST-Informe-2018.pdf" TargetMode="External"/><Relationship Id="rId1687" Type="http://schemas.openxmlformats.org/officeDocument/2006/relationships/hyperlink" Target="https://www.impulsociudadano.org/wp-content/uploads/2020/05/Informe-violencia-pol%C3%ADtica-segundo-semestre-2019.pdf" TargetMode="External"/><Relationship Id="rId251" Type="http://schemas.openxmlformats.org/officeDocument/2006/relationships/hyperlink" Target="https://hatecrime.osce.org/germany" TargetMode="External"/><Relationship Id="rId489" Type="http://schemas.openxmlformats.org/officeDocument/2006/relationships/hyperlink" Target="https://www.christianophobie.fr/carte/mayenne-vol-et-profanation-dans-leglise-de-quelaines-saint-gault" TargetMode="External"/><Relationship Id="rId696" Type="http://schemas.openxmlformats.org/officeDocument/2006/relationships/hyperlink" Target="https://hatecrime.osce.org/spain" TargetMode="External"/><Relationship Id="rId917" Type="http://schemas.openxmlformats.org/officeDocument/2006/relationships/hyperlink" Target="https://hatecrime.osce.org/spain" TargetMode="External"/><Relationship Id="rId1102" Type="http://schemas.openxmlformats.org/officeDocument/2006/relationships/hyperlink" Target="https://hatecrime.osce.org/spain" TargetMode="External"/><Relationship Id="rId1547" Type="http://schemas.openxmlformats.org/officeDocument/2006/relationships/hyperlink" Target="https://www.impulsociudadano.org/wp-content/uploads/2020/05/Informe-violencia-pol%C3%ADtica-segundo-semestre-2019.pdf" TargetMode="External"/><Relationship Id="rId1754" Type="http://schemas.openxmlformats.org/officeDocument/2006/relationships/hyperlink" Target="https://www.islamophobiaeurope.com/wp-content/uploads/2020/06/EIR_2019.pdf" TargetMode="External"/><Relationship Id="rId46" Type="http://schemas.openxmlformats.org/officeDocument/2006/relationships/hyperlink" Target="https://hatecrime.osce.org/germany" TargetMode="External"/><Relationship Id="rId349" Type="http://schemas.openxmlformats.org/officeDocument/2006/relationships/hyperlink" Target="https://hatecrime.osce.org/germany" TargetMode="External"/><Relationship Id="rId556" Type="http://schemas.openxmlformats.org/officeDocument/2006/relationships/hyperlink" Target="https://www.islamophobiaeurope.com/wp-content/uploads/2020/06/EIR_2019.pdf" TargetMode="External"/><Relationship Id="rId763" Type="http://schemas.openxmlformats.org/officeDocument/2006/relationships/hyperlink" Target="http://catalunyasomostodos.com/wp-content/uploads/2017/02/Informe-CST-CAST.pdf" TargetMode="External"/><Relationship Id="rId1186" Type="http://schemas.openxmlformats.org/officeDocument/2006/relationships/hyperlink" Target="https://hatecrime.osce.org/spain" TargetMode="External"/><Relationship Id="rId1393" Type="http://schemas.openxmlformats.org/officeDocument/2006/relationships/hyperlink" Target="https://covite.org/observatorio-de-radicalizacion-2018/" TargetMode="External"/><Relationship Id="rId1407" Type="http://schemas.openxmlformats.org/officeDocument/2006/relationships/hyperlink" Target="https://covite.org/observatorio-de-radicalizacion-2019/" TargetMode="External"/><Relationship Id="rId1614" Type="http://schemas.openxmlformats.org/officeDocument/2006/relationships/hyperlink" Target="https://www.impulsociudadano.org/wp-content/uploads/2020/05/Informe-violencia-pol%C3%ADtica-segundo-semestre-2019.pdf" TargetMode="External"/><Relationship Id="rId111" Type="http://schemas.openxmlformats.org/officeDocument/2006/relationships/hyperlink" Target="https://hatecrime.osce.org/germany" TargetMode="External"/><Relationship Id="rId195" Type="http://schemas.openxmlformats.org/officeDocument/2006/relationships/hyperlink" Target="https://hatecrime.osce.org/germany" TargetMode="External"/><Relationship Id="rId209" Type="http://schemas.openxmlformats.org/officeDocument/2006/relationships/hyperlink" Target="https://hatecrime.osce.org/germany" TargetMode="External"/><Relationship Id="rId416" Type="http://schemas.openxmlformats.org/officeDocument/2006/relationships/hyperlink" Target="https://hatecrime.osce.org/germany" TargetMode="External"/><Relationship Id="rId970" Type="http://schemas.openxmlformats.org/officeDocument/2006/relationships/hyperlink" Target="https://hatecrime.osce.org/spain" TargetMode="External"/><Relationship Id="rId1046" Type="http://schemas.openxmlformats.org/officeDocument/2006/relationships/hyperlink" Target="https://covite.org/observatorio-de-radicalizacion-2017/" TargetMode="External"/><Relationship Id="rId1253" Type="http://schemas.openxmlformats.org/officeDocument/2006/relationships/hyperlink" Target="https://catalunyasomostodos.com/wp-content/uploads/2019/01/CAST-Informe-2018.pdf" TargetMode="External"/><Relationship Id="rId1698" Type="http://schemas.openxmlformats.org/officeDocument/2006/relationships/hyperlink" Target="https://www.impulsociudadano.org/wp-content/uploads/2020/05/Informe-violencia-pol%C3%ADtica-segundo-semestre-2019.pdf" TargetMode="External"/><Relationship Id="rId623" Type="http://schemas.openxmlformats.org/officeDocument/2006/relationships/hyperlink" Target="https://hatecrime.osce.org/spain" TargetMode="External"/><Relationship Id="rId830" Type="http://schemas.openxmlformats.org/officeDocument/2006/relationships/hyperlink" Target="https://hatecrime.osce.org/spain" TargetMode="External"/><Relationship Id="rId928" Type="http://schemas.openxmlformats.org/officeDocument/2006/relationships/hyperlink" Target="https://hatecrime.osce.org/spain" TargetMode="External"/><Relationship Id="rId1460" Type="http://schemas.openxmlformats.org/officeDocument/2006/relationships/hyperlink" Target="http://libertadreligiosa.es/revista-de-prensa-2019-2/" TargetMode="External"/><Relationship Id="rId1558" Type="http://schemas.openxmlformats.org/officeDocument/2006/relationships/hyperlink" Target="https://www.impulsociudadano.org/wp-content/uploads/2020/05/Informe-violencia-pol%C3%ADtica-segundo-semestre-2019.pdf" TargetMode="External"/><Relationship Id="rId1765" Type="http://schemas.openxmlformats.org/officeDocument/2006/relationships/hyperlink" Target="http://libertadreligiosa.es/revista-de-prensa-2020/" TargetMode="External"/><Relationship Id="rId57" Type="http://schemas.openxmlformats.org/officeDocument/2006/relationships/hyperlink" Target="https://hatecrime.osce.org/germany" TargetMode="External"/><Relationship Id="rId262" Type="http://schemas.openxmlformats.org/officeDocument/2006/relationships/hyperlink" Target="https://hatecrime.osce.org/germany" TargetMode="External"/><Relationship Id="rId567" Type="http://schemas.openxmlformats.org/officeDocument/2006/relationships/hyperlink" Target="https://www.osservatorioantisemitismo.it/episodi-di-antisemitismo-in-italia/schiaffi-ed-insulti/" TargetMode="External"/><Relationship Id="rId1113" Type="http://schemas.openxmlformats.org/officeDocument/2006/relationships/hyperlink" Target="https://hatecrime.osce.org/spain" TargetMode="External"/><Relationship Id="rId1197" Type="http://schemas.openxmlformats.org/officeDocument/2006/relationships/hyperlink" Target="https://hatecrime.osce.org/spain" TargetMode="External"/><Relationship Id="rId1320" Type="http://schemas.openxmlformats.org/officeDocument/2006/relationships/hyperlink" Target="https://hatecrime.osce.org/spain" TargetMode="External"/><Relationship Id="rId1418" Type="http://schemas.openxmlformats.org/officeDocument/2006/relationships/hyperlink" Target="https://covite.org/observatorio-de-radicalizacion-2019/" TargetMode="External"/><Relationship Id="rId122" Type="http://schemas.openxmlformats.org/officeDocument/2006/relationships/hyperlink" Target="https://hatecrime.osce.org/germany" TargetMode="External"/><Relationship Id="rId774" Type="http://schemas.openxmlformats.org/officeDocument/2006/relationships/hyperlink" Target="https://hatecrime.osce.org/spain" TargetMode="External"/><Relationship Id="rId981" Type="http://schemas.openxmlformats.org/officeDocument/2006/relationships/hyperlink" Target="https://hatecrime.osce.org/spain" TargetMode="External"/><Relationship Id="rId1057" Type="http://schemas.openxmlformats.org/officeDocument/2006/relationships/hyperlink" Target="https://covite.org/observatorio-de-radicalizacion-2017/" TargetMode="External"/><Relationship Id="rId1625" Type="http://schemas.openxmlformats.org/officeDocument/2006/relationships/hyperlink" Target="https://www.impulsociudadano.org/wp-content/uploads/2020/05/Informe-violencia-pol%C3%ADtica-segundo-semestre-2019.pdf" TargetMode="External"/><Relationship Id="rId427" Type="http://schemas.openxmlformats.org/officeDocument/2006/relationships/hyperlink" Target="https://www.report-antisemitism.de/documents/2019-09-26_rias-be_Annual_Antisemitische-Vorfaelle-Halbjahr-2019.pdf" TargetMode="External"/><Relationship Id="rId634" Type="http://schemas.openxmlformats.org/officeDocument/2006/relationships/hyperlink" Target="https://hatecrime.osce.org/spain" TargetMode="External"/><Relationship Id="rId841" Type="http://schemas.openxmlformats.org/officeDocument/2006/relationships/hyperlink" Target="https://hatecrime.osce.org/spain" TargetMode="External"/><Relationship Id="rId1264" Type="http://schemas.openxmlformats.org/officeDocument/2006/relationships/hyperlink" Target="https://hatecrime.osce.org/spain" TargetMode="External"/><Relationship Id="rId1471" Type="http://schemas.openxmlformats.org/officeDocument/2006/relationships/hyperlink" Target="https://www.impulsociudadano.org/wp-content/uploads/2020/05/Informe-violencia-pol%C3%ADtica-segundo-semestre-2019.pdf" TargetMode="External"/><Relationship Id="rId1569" Type="http://schemas.openxmlformats.org/officeDocument/2006/relationships/hyperlink" Target="https://www.impulsociudadano.org/wp-content/uploads/2020/05/Informe-violencia-pol%C3%ADtica-segundo-semestre-2019.pdf" TargetMode="External"/><Relationship Id="rId273" Type="http://schemas.openxmlformats.org/officeDocument/2006/relationships/hyperlink" Target="https://hatecrime.osce.org/germany" TargetMode="External"/><Relationship Id="rId480" Type="http://schemas.openxmlformats.org/officeDocument/2006/relationships/hyperlink" Target="https://www.adl.org/resources/reports/global-anti-semitism-select-incidents-in-2019" TargetMode="External"/><Relationship Id="rId701" Type="http://schemas.openxmlformats.org/officeDocument/2006/relationships/hyperlink" Target="https://hatecrime.osce.org/spain" TargetMode="External"/><Relationship Id="rId939" Type="http://schemas.openxmlformats.org/officeDocument/2006/relationships/hyperlink" Target="https://hatecrime.osce.org/spain" TargetMode="External"/><Relationship Id="rId1124" Type="http://schemas.openxmlformats.org/officeDocument/2006/relationships/hyperlink" Target="https://hatecrime.osce.org/spain" TargetMode="External"/><Relationship Id="rId1331" Type="http://schemas.openxmlformats.org/officeDocument/2006/relationships/hyperlink" Target="https://hatecrime.osce.org/spain" TargetMode="External"/><Relationship Id="rId1776" Type="http://schemas.openxmlformats.org/officeDocument/2006/relationships/hyperlink" Target="https://catalunyasomostodos.com/wp-content/uploads/2019/01/CAST-Informe-2018.pdf" TargetMode="External"/><Relationship Id="rId68" Type="http://schemas.openxmlformats.org/officeDocument/2006/relationships/hyperlink" Target="https://hatecrime.osce.org/germany" TargetMode="External"/><Relationship Id="rId133" Type="http://schemas.openxmlformats.org/officeDocument/2006/relationships/hyperlink" Target="https://hatecrime.osce.org/germany" TargetMode="External"/><Relationship Id="rId340" Type="http://schemas.openxmlformats.org/officeDocument/2006/relationships/hyperlink" Target="https://hatecrime.osce.org/germany" TargetMode="External"/><Relationship Id="rId578" Type="http://schemas.openxmlformats.org/officeDocument/2006/relationships/hyperlink" Target="https://www.gaycenter.it/NEWS.asp?id_dettaglio=3152" TargetMode="External"/><Relationship Id="rId785" Type="http://schemas.openxmlformats.org/officeDocument/2006/relationships/hyperlink" Target="https://hatecrime.osce.org/spain" TargetMode="External"/><Relationship Id="rId992" Type="http://schemas.openxmlformats.org/officeDocument/2006/relationships/hyperlink" Target="https://hatecrime.osce.org/spain" TargetMode="External"/><Relationship Id="rId1429" Type="http://schemas.openxmlformats.org/officeDocument/2006/relationships/hyperlink" Target="https://covite.org/observatorio-de-radicalizacion-2019/" TargetMode="External"/><Relationship Id="rId1636" Type="http://schemas.openxmlformats.org/officeDocument/2006/relationships/hyperlink" Target="https://www.impulsociudadano.org/wp-content/uploads/2020/05/Informe-violencia-pol%C3%ADtica-segundo-semestre-2019.pdf" TargetMode="External"/><Relationship Id="rId200" Type="http://schemas.openxmlformats.org/officeDocument/2006/relationships/hyperlink" Target="https://hatecrime.osce.org/germany" TargetMode="External"/><Relationship Id="rId438" Type="http://schemas.openxmlformats.org/officeDocument/2006/relationships/hyperlink" Target="https://www.report-antisemitism.de/documents/2019-09-26_rias-be_Annual_Antisemitische-Vorfaelle-Halbjahr-2019.pdf" TargetMode="External"/><Relationship Id="rId645" Type="http://schemas.openxmlformats.org/officeDocument/2006/relationships/hyperlink" Target="https://hatecrime.osce.org/spain" TargetMode="External"/><Relationship Id="rId852" Type="http://schemas.openxmlformats.org/officeDocument/2006/relationships/hyperlink" Target="https://hatecrime.osce.org/spain" TargetMode="External"/><Relationship Id="rId1068" Type="http://schemas.openxmlformats.org/officeDocument/2006/relationships/hyperlink" Target="https://covite.org/observatorio-de-radicalizacion-2017/" TargetMode="External"/><Relationship Id="rId1275" Type="http://schemas.openxmlformats.org/officeDocument/2006/relationships/hyperlink" Target="https://hatecrime.osce.org/spain" TargetMode="External"/><Relationship Id="rId1482" Type="http://schemas.openxmlformats.org/officeDocument/2006/relationships/hyperlink" Target="https://www.impulsociudadano.org/wp-content/uploads/2020/05/Informe-violencia-pol%C3%ADtica-segundo-semestre-2019.pdf" TargetMode="External"/><Relationship Id="rId1703" Type="http://schemas.openxmlformats.org/officeDocument/2006/relationships/hyperlink" Target="https://www.impulsociudadano.org/wp-content/uploads/2020/05/Informe-violencia-pol%C3%ADtica-segundo-semestre-2019.pdf" TargetMode="External"/><Relationship Id="rId284" Type="http://schemas.openxmlformats.org/officeDocument/2006/relationships/hyperlink" Target="https://hatecrime.osce.org/germany" TargetMode="External"/><Relationship Id="rId491" Type="http://schemas.openxmlformats.org/officeDocument/2006/relationships/hyperlink" Target="https://www.christianophobie.fr/carte/herault-incendie-volontaire-des-portes-dune-eglise-a-sete-video" TargetMode="External"/><Relationship Id="rId505" Type="http://schemas.openxmlformats.org/officeDocument/2006/relationships/hyperlink" Target="https://www.christianophobie.fr/carte/nord-une-chapelle-incendiee-a-hautmont" TargetMode="External"/><Relationship Id="rId712" Type="http://schemas.openxmlformats.org/officeDocument/2006/relationships/hyperlink" Target="https://hatecrime.osce.org/spain" TargetMode="External"/><Relationship Id="rId1135" Type="http://schemas.openxmlformats.org/officeDocument/2006/relationships/hyperlink" Target="https://hatecrime.osce.org/spain" TargetMode="External"/><Relationship Id="rId1342" Type="http://schemas.openxmlformats.org/officeDocument/2006/relationships/hyperlink" Target="https://hatecrime.osce.org/spain" TargetMode="External"/><Relationship Id="rId1787" Type="http://schemas.openxmlformats.org/officeDocument/2006/relationships/hyperlink" Target="http://www.informeraxen.es/wp-content/uploads/2020/04/RAXEN-Especial-2019-Xenofobia.pdf" TargetMode="External"/><Relationship Id="rId79" Type="http://schemas.openxmlformats.org/officeDocument/2006/relationships/hyperlink" Target="https://hatecrime.osce.org/germany" TargetMode="External"/><Relationship Id="rId144" Type="http://schemas.openxmlformats.org/officeDocument/2006/relationships/hyperlink" Target="https://hatecrime.osce.org/germany" TargetMode="External"/><Relationship Id="rId589" Type="http://schemas.openxmlformats.org/officeDocument/2006/relationships/hyperlink" Target="http://www.cronachediordinariorazzismo.org/lavinio-investito-due-volte-violenza-razzista-su-un-giovane-migrante/" TargetMode="External"/><Relationship Id="rId796" Type="http://schemas.openxmlformats.org/officeDocument/2006/relationships/hyperlink" Target="https://hatecrime.osce.org/spain" TargetMode="External"/><Relationship Id="rId1202" Type="http://schemas.openxmlformats.org/officeDocument/2006/relationships/hyperlink" Target="https://hatecrime.osce.org/spain" TargetMode="External"/><Relationship Id="rId1647" Type="http://schemas.openxmlformats.org/officeDocument/2006/relationships/hyperlink" Target="https://www.impulsociudadano.org/wp-content/uploads/2020/05/Informe-violencia-pol%C3%ADtica-segundo-semestre-2019.pdf" TargetMode="External"/><Relationship Id="rId351" Type="http://schemas.openxmlformats.org/officeDocument/2006/relationships/hyperlink" Target="https://hatecrime.osce.org/germany" TargetMode="External"/><Relationship Id="rId449" Type="http://schemas.openxmlformats.org/officeDocument/2006/relationships/hyperlink" Target="https://www.report-antisemitism.de/documents/2019-09-26_rias-be_Annual_Antisemitische-Vorfaelle-Halbjahr-2019.pdf" TargetMode="External"/><Relationship Id="rId656" Type="http://schemas.openxmlformats.org/officeDocument/2006/relationships/hyperlink" Target="https://hatecrime.osce.org/spain" TargetMode="External"/><Relationship Id="rId863" Type="http://schemas.openxmlformats.org/officeDocument/2006/relationships/hyperlink" Target="https://hatecrime.osce.org/spain" TargetMode="External"/><Relationship Id="rId1079" Type="http://schemas.openxmlformats.org/officeDocument/2006/relationships/hyperlink" Target="https://covite.org/observatorio-de-radicalizacion-2017/" TargetMode="External"/><Relationship Id="rId1286" Type="http://schemas.openxmlformats.org/officeDocument/2006/relationships/hyperlink" Target="https://hatecrime.osce.org/spain" TargetMode="External"/><Relationship Id="rId1493" Type="http://schemas.openxmlformats.org/officeDocument/2006/relationships/hyperlink" Target="https://www.impulsociudadano.org/wp-content/uploads/2020/05/Informe-violencia-pol%C3%ADtica-segundo-semestre-2019.pdf" TargetMode="External"/><Relationship Id="rId1507" Type="http://schemas.openxmlformats.org/officeDocument/2006/relationships/hyperlink" Target="https://www.impulsociudadano.org/wp-content/uploads/2020/05/Informe-violencia-pol%C3%ADtica-segundo-semestre-2019.pdf" TargetMode="External"/><Relationship Id="rId1714" Type="http://schemas.openxmlformats.org/officeDocument/2006/relationships/hyperlink" Target="https://www.impulsociudadano.org/wp-content/uploads/2020/05/Informe-violencia-pol%C3%ADtica-segundo-semestre-2019.pdf" TargetMode="External"/><Relationship Id="rId211" Type="http://schemas.openxmlformats.org/officeDocument/2006/relationships/hyperlink" Target="https://hatecrime.osce.org/germany" TargetMode="External"/><Relationship Id="rId295" Type="http://schemas.openxmlformats.org/officeDocument/2006/relationships/hyperlink" Target="https://hatecrime.osce.org/germany" TargetMode="External"/><Relationship Id="rId309" Type="http://schemas.openxmlformats.org/officeDocument/2006/relationships/hyperlink" Target="https://hatecrime.osce.org/germany" TargetMode="External"/><Relationship Id="rId516" Type="http://schemas.openxmlformats.org/officeDocument/2006/relationships/hyperlink" Target="https://www.christianophobie.fr/carte/tarn-et-garonne-eglise-vandalisee-a-montpezat-de-quercy" TargetMode="External"/><Relationship Id="rId1146" Type="http://schemas.openxmlformats.org/officeDocument/2006/relationships/hyperlink" Target="https://hatecrime.osce.org/spain" TargetMode="External"/><Relationship Id="rId1798" Type="http://schemas.openxmlformats.org/officeDocument/2006/relationships/hyperlink" Target="http://www.informeraxen.es/wp-content/uploads/2020/04/RAXEN-Especial-2019-Xenofobia.pdf" TargetMode="External"/><Relationship Id="rId723" Type="http://schemas.openxmlformats.org/officeDocument/2006/relationships/hyperlink" Target="https://hatecrime.osce.org/spain" TargetMode="External"/><Relationship Id="rId930" Type="http://schemas.openxmlformats.org/officeDocument/2006/relationships/hyperlink" Target="https://hatecrime.osce.org/spain" TargetMode="External"/><Relationship Id="rId1006" Type="http://schemas.openxmlformats.org/officeDocument/2006/relationships/hyperlink" Target="https://hatecrime.osce.org/spain" TargetMode="External"/><Relationship Id="rId1353" Type="http://schemas.openxmlformats.org/officeDocument/2006/relationships/hyperlink" Target="https://hatecrime.osce.org/spain" TargetMode="External"/><Relationship Id="rId1560" Type="http://schemas.openxmlformats.org/officeDocument/2006/relationships/hyperlink" Target="https://www.impulsociudadano.org/wp-content/uploads/2020/05/Informe-violencia-pol%C3%ADtica-segundo-semestre-2019.pdf" TargetMode="External"/><Relationship Id="rId1658" Type="http://schemas.openxmlformats.org/officeDocument/2006/relationships/hyperlink" Target="https://www.impulsociudadano.org/wp-content/uploads/2020/05/Informe-violencia-pol%C3%ADtica-segundo-semestre-2019.pdf" TargetMode="External"/><Relationship Id="rId155" Type="http://schemas.openxmlformats.org/officeDocument/2006/relationships/hyperlink" Target="https://hatecrime.osce.org/germany" TargetMode="External"/><Relationship Id="rId362" Type="http://schemas.openxmlformats.org/officeDocument/2006/relationships/hyperlink" Target="https://hatecrime.osce.org/germany" TargetMode="External"/><Relationship Id="rId1213" Type="http://schemas.openxmlformats.org/officeDocument/2006/relationships/hyperlink" Target="https://hatecrime.osce.org/spain" TargetMode="External"/><Relationship Id="rId1297" Type="http://schemas.openxmlformats.org/officeDocument/2006/relationships/hyperlink" Target="https://hatecrime.osce.org/spain" TargetMode="External"/><Relationship Id="rId1420" Type="http://schemas.openxmlformats.org/officeDocument/2006/relationships/hyperlink" Target="https://covite.org/observatorio-de-radicalizacion-2019/" TargetMode="External"/><Relationship Id="rId1518" Type="http://schemas.openxmlformats.org/officeDocument/2006/relationships/hyperlink" Target="https://www.impulsociudadano.org/wp-content/uploads/2020/05/Informe-violencia-pol%C3%ADtica-segundo-semestre-2019.pdf" TargetMode="External"/><Relationship Id="rId222" Type="http://schemas.openxmlformats.org/officeDocument/2006/relationships/hyperlink" Target="https://hatecrime.osce.org/germany" TargetMode="External"/><Relationship Id="rId667" Type="http://schemas.openxmlformats.org/officeDocument/2006/relationships/hyperlink" Target="https://hatecrime.osce.org/spain" TargetMode="External"/><Relationship Id="rId874" Type="http://schemas.openxmlformats.org/officeDocument/2006/relationships/hyperlink" Target="https://hatecrime.osce.org/spain" TargetMode="External"/><Relationship Id="rId1725" Type="http://schemas.openxmlformats.org/officeDocument/2006/relationships/hyperlink" Target="https://www.impulsociudadano.org/wp-content/uploads/2020/05/Informe-violencia-pol%C3%ADtica-segundo-semestre-2019.pdf" TargetMode="External"/><Relationship Id="rId17" Type="http://schemas.openxmlformats.org/officeDocument/2006/relationships/hyperlink" Target="https://tev.hu/en/monthly-report/" TargetMode="External"/><Relationship Id="rId527" Type="http://schemas.openxmlformats.org/officeDocument/2006/relationships/hyperlink" Target="https://www.christianophobie.fr/carte/en-france/ariege-quatre-tombes-dont-celle-dun-pretre-vandalisees-a-saint-pierre-de-riviere" TargetMode="External"/><Relationship Id="rId734" Type="http://schemas.openxmlformats.org/officeDocument/2006/relationships/hyperlink" Target="https://hatecrime.osce.org/spain" TargetMode="External"/><Relationship Id="rId941" Type="http://schemas.openxmlformats.org/officeDocument/2006/relationships/hyperlink" Target="https://hatecrime.osce.org/spain" TargetMode="External"/><Relationship Id="rId1157" Type="http://schemas.openxmlformats.org/officeDocument/2006/relationships/hyperlink" Target="https://hatecrime.osce.org/spain" TargetMode="External"/><Relationship Id="rId1364" Type="http://schemas.openxmlformats.org/officeDocument/2006/relationships/hyperlink" Target="https://covite.org/observatorio-de-radicalizacion-2018/" TargetMode="External"/><Relationship Id="rId1571" Type="http://schemas.openxmlformats.org/officeDocument/2006/relationships/hyperlink" Target="https://www.impulsociudadano.org/wp-content/uploads/2020/05/Informe-violencia-pol%C3%ADtica-segundo-semestre-2019.pdf" TargetMode="External"/><Relationship Id="rId70" Type="http://schemas.openxmlformats.org/officeDocument/2006/relationships/hyperlink" Target="https://hatecrime.osce.org/germany" TargetMode="External"/><Relationship Id="rId166" Type="http://schemas.openxmlformats.org/officeDocument/2006/relationships/hyperlink" Target="https://hatecrime.osce.org/germany" TargetMode="External"/><Relationship Id="rId373" Type="http://schemas.openxmlformats.org/officeDocument/2006/relationships/hyperlink" Target="https://hatecrime.osce.org/germany" TargetMode="External"/><Relationship Id="rId580" Type="http://schemas.openxmlformats.org/officeDocument/2006/relationships/hyperlink" Target="http://www.cronachediordinariorazzismo.org/silvia-romano-colpevole-di-essere-libera/" TargetMode="External"/><Relationship Id="rId801" Type="http://schemas.openxmlformats.org/officeDocument/2006/relationships/hyperlink" Target="https://hatecrime.osce.org/spain" TargetMode="External"/><Relationship Id="rId1017" Type="http://schemas.openxmlformats.org/officeDocument/2006/relationships/hyperlink" Target="https://hatecrime.osce.org/spain" TargetMode="External"/><Relationship Id="rId1224" Type="http://schemas.openxmlformats.org/officeDocument/2006/relationships/hyperlink" Target="https://hatecrime.osce.org/spain" TargetMode="External"/><Relationship Id="rId1431" Type="http://schemas.openxmlformats.org/officeDocument/2006/relationships/hyperlink" Target="https://observatorioantisemitismo.fcje.org/" TargetMode="External"/><Relationship Id="rId1669" Type="http://schemas.openxmlformats.org/officeDocument/2006/relationships/hyperlink" Target="https://www.impulsociudadano.org/wp-content/uploads/2020/05/Informe-violencia-pol%C3%ADtica-segundo-semestre-2019.pdf" TargetMode="External"/><Relationship Id="rId1" Type="http://schemas.openxmlformats.org/officeDocument/2006/relationships/hyperlink" Target="https://tev.hu/wp-content/uploads/2017/02/TEV-EJ2016_72dpi.pdf" TargetMode="External"/><Relationship Id="rId233" Type="http://schemas.openxmlformats.org/officeDocument/2006/relationships/hyperlink" Target="https://hatecrime.osce.org/germany" TargetMode="External"/><Relationship Id="rId440" Type="http://schemas.openxmlformats.org/officeDocument/2006/relationships/hyperlink" Target="https://www.report-antisemitism.de/documents/2019-09-26_rias-be_Annual_Antisemitische-Vorfaelle-Halbjahr-2019.pdf" TargetMode="External"/><Relationship Id="rId678" Type="http://schemas.openxmlformats.org/officeDocument/2006/relationships/hyperlink" Target="https://hatecrime.osce.org/spain" TargetMode="External"/><Relationship Id="rId885" Type="http://schemas.openxmlformats.org/officeDocument/2006/relationships/hyperlink" Target="https://hatecrime.osce.org/spain" TargetMode="External"/><Relationship Id="rId1070" Type="http://schemas.openxmlformats.org/officeDocument/2006/relationships/hyperlink" Target="https://covite.org/observatorio-de-radicalizacion-2017/" TargetMode="External"/><Relationship Id="rId1529" Type="http://schemas.openxmlformats.org/officeDocument/2006/relationships/hyperlink" Target="https://www.impulsociudadano.org/wp-content/uploads/2020/05/Informe-violencia-pol%C3%ADtica-segundo-semestre-2019.pdf" TargetMode="External"/><Relationship Id="rId1736" Type="http://schemas.openxmlformats.org/officeDocument/2006/relationships/hyperlink" Target="https://www.impulsociudadano.org/wp-content/uploads/2020/05/Informe-violencia-pol%C3%ADtica-segundo-semestre-2019.pdf" TargetMode="External"/><Relationship Id="rId28" Type="http://schemas.openxmlformats.org/officeDocument/2006/relationships/hyperlink" Target="https://odfoundation.eu/content/uploads/2020/06/8.06.2020_odf_how-hate-kills_eng2.pdf" TargetMode="External"/><Relationship Id="rId300" Type="http://schemas.openxmlformats.org/officeDocument/2006/relationships/hyperlink" Target="https://hatecrime.osce.org/germany" TargetMode="External"/><Relationship Id="rId538" Type="http://schemas.openxmlformats.org/officeDocument/2006/relationships/hyperlink" Target="https://www.intoleranceagainstchristians.eu/index.php?id=12&amp;case=3311" TargetMode="External"/><Relationship Id="rId745" Type="http://schemas.openxmlformats.org/officeDocument/2006/relationships/hyperlink" Target="https://covite.org/" TargetMode="External"/><Relationship Id="rId952" Type="http://schemas.openxmlformats.org/officeDocument/2006/relationships/hyperlink" Target="https://hatecrime.osce.org/spain" TargetMode="External"/><Relationship Id="rId1168" Type="http://schemas.openxmlformats.org/officeDocument/2006/relationships/hyperlink" Target="https://hatecrime.osce.org/spain" TargetMode="External"/><Relationship Id="rId1375" Type="http://schemas.openxmlformats.org/officeDocument/2006/relationships/hyperlink" Target="https://covite.org/observatorio-de-radicalizacion-2018/" TargetMode="External"/><Relationship Id="rId1582" Type="http://schemas.openxmlformats.org/officeDocument/2006/relationships/hyperlink" Target="https://www.impulsociudadano.org/wp-content/uploads/2020/05/Informe-violencia-pol%C3%ADtica-segundo-semestre-2019.pdf" TargetMode="External"/><Relationship Id="rId1803" Type="http://schemas.openxmlformats.org/officeDocument/2006/relationships/hyperlink" Target="https://www.lavanguardia.com/local/barcelona/20200619/481836335061/ultimos-pasos-asesino-en-serie-personas-sin-hogar-eixample-barcelona.html" TargetMode="External"/><Relationship Id="rId81" Type="http://schemas.openxmlformats.org/officeDocument/2006/relationships/hyperlink" Target="https://hatecrime.osce.org/germany" TargetMode="External"/><Relationship Id="rId177" Type="http://schemas.openxmlformats.org/officeDocument/2006/relationships/hyperlink" Target="https://hatecrime.osce.org/germany" TargetMode="External"/><Relationship Id="rId384" Type="http://schemas.openxmlformats.org/officeDocument/2006/relationships/hyperlink" Target="https://hatecrime.osce.org/germany" TargetMode="External"/><Relationship Id="rId591" Type="http://schemas.openxmlformats.org/officeDocument/2006/relationships/hyperlink" Target="https://www.osservatorioantisemitismo.it/episodi-di-antisemitismo-in-italia/cassetta-della-posta-vandalizzata-con-una-svastica/" TargetMode="External"/><Relationship Id="rId605" Type="http://schemas.openxmlformats.org/officeDocument/2006/relationships/hyperlink" Target="http://www.cronachediordinariorazzismo.org/razzismo-se-il-virus-dilaga-non-risparmia-nessuno/" TargetMode="External"/><Relationship Id="rId812" Type="http://schemas.openxmlformats.org/officeDocument/2006/relationships/hyperlink" Target="https://hatecrime.osce.org/spain" TargetMode="External"/><Relationship Id="rId1028" Type="http://schemas.openxmlformats.org/officeDocument/2006/relationships/hyperlink" Target="https://hatecrime.osce.org/spain" TargetMode="External"/><Relationship Id="rId1235" Type="http://schemas.openxmlformats.org/officeDocument/2006/relationships/hyperlink" Target="https://catalunyasomostodos.com/wp-content/uploads/2019/01/CAST-Informe-2018.pdf" TargetMode="External"/><Relationship Id="rId1442" Type="http://schemas.openxmlformats.org/officeDocument/2006/relationships/hyperlink" Target="http://libertadreligiosa.es/revista-de-prensa-2019-2/" TargetMode="External"/><Relationship Id="rId244" Type="http://schemas.openxmlformats.org/officeDocument/2006/relationships/hyperlink" Target="https://hatecrime.osce.org/germany" TargetMode="External"/><Relationship Id="rId689" Type="http://schemas.openxmlformats.org/officeDocument/2006/relationships/hyperlink" Target="https://hatecrime.osce.org/spain" TargetMode="External"/><Relationship Id="rId896" Type="http://schemas.openxmlformats.org/officeDocument/2006/relationships/hyperlink" Target="https://hatecrime.osce.org/spain" TargetMode="External"/><Relationship Id="rId1081" Type="http://schemas.openxmlformats.org/officeDocument/2006/relationships/hyperlink" Target="https://covite.org/observatorio-de-radicalizacion-2017/" TargetMode="External"/><Relationship Id="rId1302" Type="http://schemas.openxmlformats.org/officeDocument/2006/relationships/hyperlink" Target="https://hatecrime.osce.org/spain" TargetMode="External"/><Relationship Id="rId1747" Type="http://schemas.openxmlformats.org/officeDocument/2006/relationships/hyperlink" Target="https://www.islamophobiaeurope.com/wp-content/uploads/2020/06/EIR_2019.pdf" TargetMode="External"/><Relationship Id="rId39" Type="http://schemas.openxmlformats.org/officeDocument/2006/relationships/hyperlink" Target="https://www.nigdywiecej.org/docstation/com_docstation/172/brown_book_2019.pdf" TargetMode="External"/><Relationship Id="rId451" Type="http://schemas.openxmlformats.org/officeDocument/2006/relationships/hyperlink" Target="https://www.islamophobiaeurope.com/wp-content/uploads/2020/06/EIR_2019.pdf" TargetMode="External"/><Relationship Id="rId549" Type="http://schemas.openxmlformats.org/officeDocument/2006/relationships/hyperlink" Target="https://fra.europa.eu/sites/default/files/fra_uploads/france-report-covid-19-april-2020_en.pdf" TargetMode="External"/><Relationship Id="rId756" Type="http://schemas.openxmlformats.org/officeDocument/2006/relationships/hyperlink" Target="http://catalunyasomostodos.com/wp-content/uploads/2017/02/Informe-CST-CAST.pdf" TargetMode="External"/><Relationship Id="rId1179" Type="http://schemas.openxmlformats.org/officeDocument/2006/relationships/hyperlink" Target="https://hatecrime.osce.org/spain" TargetMode="External"/><Relationship Id="rId1386" Type="http://schemas.openxmlformats.org/officeDocument/2006/relationships/hyperlink" Target="https://covite.org/observatorio-de-radicalizacion-2018/" TargetMode="External"/><Relationship Id="rId1593" Type="http://schemas.openxmlformats.org/officeDocument/2006/relationships/hyperlink" Target="https://www.impulsociudadano.org/wp-content/uploads/2020/05/Informe-violencia-pol%C3%ADtica-segundo-semestre-2019.pdf" TargetMode="External"/><Relationship Id="rId1607" Type="http://schemas.openxmlformats.org/officeDocument/2006/relationships/hyperlink" Target="https://www.impulsociudadano.org/wp-content/uploads/2020/05/Informe-violencia-pol%C3%ADtica-segundo-semestre-2019.pdf" TargetMode="External"/><Relationship Id="rId104" Type="http://schemas.openxmlformats.org/officeDocument/2006/relationships/hyperlink" Target="https://hatecrime.osce.org/germany" TargetMode="External"/><Relationship Id="rId188" Type="http://schemas.openxmlformats.org/officeDocument/2006/relationships/hyperlink" Target="https://hatecrime.osce.org/germany" TargetMode="External"/><Relationship Id="rId311" Type="http://schemas.openxmlformats.org/officeDocument/2006/relationships/hyperlink" Target="https://hatecrime.osce.org/germany" TargetMode="External"/><Relationship Id="rId395" Type="http://schemas.openxmlformats.org/officeDocument/2006/relationships/hyperlink" Target="https://hatecrime.osce.org/germany" TargetMode="External"/><Relationship Id="rId409" Type="http://schemas.openxmlformats.org/officeDocument/2006/relationships/hyperlink" Target="https://hatecrime.osce.org/germany" TargetMode="External"/><Relationship Id="rId963" Type="http://schemas.openxmlformats.org/officeDocument/2006/relationships/hyperlink" Target="https://hatecrime.osce.org/spain" TargetMode="External"/><Relationship Id="rId1039" Type="http://schemas.openxmlformats.org/officeDocument/2006/relationships/hyperlink" Target="https://hatecrime.osce.org/spain" TargetMode="External"/><Relationship Id="rId1246" Type="http://schemas.openxmlformats.org/officeDocument/2006/relationships/hyperlink" Target="https://catalunyasomostodos.com/wp-content/uploads/2019/01/CAST-Informe-2018.pdf" TargetMode="External"/><Relationship Id="rId92" Type="http://schemas.openxmlformats.org/officeDocument/2006/relationships/hyperlink" Target="https://hatecrime.osce.org/germany" TargetMode="External"/><Relationship Id="rId616" Type="http://schemas.openxmlformats.org/officeDocument/2006/relationships/hyperlink" Target="https://hatecrime.osce.org/spain" TargetMode="External"/><Relationship Id="rId823" Type="http://schemas.openxmlformats.org/officeDocument/2006/relationships/hyperlink" Target="https://hatecrime.osce.org/spain" TargetMode="External"/><Relationship Id="rId1453" Type="http://schemas.openxmlformats.org/officeDocument/2006/relationships/hyperlink" Target="http://libertadreligiosa.es/revista-de-prensa-2019-2/" TargetMode="External"/><Relationship Id="rId1660" Type="http://schemas.openxmlformats.org/officeDocument/2006/relationships/hyperlink" Target="https://www.impulsociudadano.org/wp-content/uploads/2020/05/Informe-violencia-pol%C3%ADtica-segundo-semestre-2019.pdf" TargetMode="External"/><Relationship Id="rId1758" Type="http://schemas.openxmlformats.org/officeDocument/2006/relationships/hyperlink" Target="https://covite.org/observatorio-de-radicalizacion-2020/" TargetMode="External"/><Relationship Id="rId255" Type="http://schemas.openxmlformats.org/officeDocument/2006/relationships/hyperlink" Target="https://hatecrime.osce.org/germany" TargetMode="External"/><Relationship Id="rId462" Type="http://schemas.openxmlformats.org/officeDocument/2006/relationships/hyperlink" Target="https://www.intoleranceagainstchristians.eu/index.php?id=3&amp;txtSearch=&amp;radSearchFilterType=cases&amp;selCountry=3&amp;selTimeFrame=&amp;txtDateStart=&amp;txtDateStop=" TargetMode="External"/><Relationship Id="rId1092" Type="http://schemas.openxmlformats.org/officeDocument/2006/relationships/hyperlink" Target="https://hatecrime.osce.org/spain" TargetMode="External"/><Relationship Id="rId1106" Type="http://schemas.openxmlformats.org/officeDocument/2006/relationships/hyperlink" Target="https://hatecrime.osce.org/spain" TargetMode="External"/><Relationship Id="rId1313" Type="http://schemas.openxmlformats.org/officeDocument/2006/relationships/hyperlink" Target="https://hatecrime.osce.org/spain" TargetMode="External"/><Relationship Id="rId1397" Type="http://schemas.openxmlformats.org/officeDocument/2006/relationships/hyperlink" Target="https://covite.org/observatorio-de-radicalizacion-2018/" TargetMode="External"/><Relationship Id="rId1520" Type="http://schemas.openxmlformats.org/officeDocument/2006/relationships/hyperlink" Target="https://www.impulsociudadano.org/wp-content/uploads/2020/05/Informe-violencia-pol%C3%ADtica-segundo-semestre-2019.pdf" TargetMode="External"/><Relationship Id="rId115" Type="http://schemas.openxmlformats.org/officeDocument/2006/relationships/hyperlink" Target="https://hatecrime.osce.org/germany" TargetMode="External"/><Relationship Id="rId322" Type="http://schemas.openxmlformats.org/officeDocument/2006/relationships/hyperlink" Target="https://hatecrime.osce.org/germany" TargetMode="External"/><Relationship Id="rId767" Type="http://schemas.openxmlformats.org/officeDocument/2006/relationships/hyperlink" Target="http://catalunyasomostodos.com/wp-content/uploads/2017/02/Informe-CST-CAST.pdf" TargetMode="External"/><Relationship Id="rId974" Type="http://schemas.openxmlformats.org/officeDocument/2006/relationships/hyperlink" Target="https://hatecrime.osce.org/spain" TargetMode="External"/><Relationship Id="rId1618" Type="http://schemas.openxmlformats.org/officeDocument/2006/relationships/hyperlink" Target="https://www.impulsociudadano.org/wp-content/uploads/2020/05/Informe-violencia-pol%C3%ADtica-segundo-semestre-2019.pdf" TargetMode="External"/><Relationship Id="rId199" Type="http://schemas.openxmlformats.org/officeDocument/2006/relationships/hyperlink" Target="https://hatecrime.osce.org/germany" TargetMode="External"/><Relationship Id="rId627" Type="http://schemas.openxmlformats.org/officeDocument/2006/relationships/hyperlink" Target="https://hatecrime.osce.org/spain" TargetMode="External"/><Relationship Id="rId834" Type="http://schemas.openxmlformats.org/officeDocument/2006/relationships/hyperlink" Target="https://hatecrime.osce.org/spain" TargetMode="External"/><Relationship Id="rId1257" Type="http://schemas.openxmlformats.org/officeDocument/2006/relationships/hyperlink" Target="https://catalunyasomostodos.com/wp-content/uploads/2019/01/CAST-Informe-2018.pdf" TargetMode="External"/><Relationship Id="rId1464" Type="http://schemas.openxmlformats.org/officeDocument/2006/relationships/hyperlink" Target="https://www.impulsociudadano.org/wp-content/uploads/2020/05/Informe-violencia-pol%C3%ADtica-segundo-semestre-2019.pdf" TargetMode="External"/><Relationship Id="rId1671" Type="http://schemas.openxmlformats.org/officeDocument/2006/relationships/hyperlink" Target="https://www.impulsociudadano.org/wp-content/uploads/2020/05/Informe-violencia-pol%C3%ADtica-segundo-semestre-2019.pdf" TargetMode="External"/><Relationship Id="rId266" Type="http://schemas.openxmlformats.org/officeDocument/2006/relationships/hyperlink" Target="https://hatecrime.osce.org/germany" TargetMode="External"/><Relationship Id="rId473" Type="http://schemas.openxmlformats.org/officeDocument/2006/relationships/hyperlink" Target="https://www.adl.org/resources/reports/global-anti-semitism-select-incidents-in-2019" TargetMode="External"/><Relationship Id="rId680" Type="http://schemas.openxmlformats.org/officeDocument/2006/relationships/hyperlink" Target="https://hatecrime.osce.org/spain" TargetMode="External"/><Relationship Id="rId901" Type="http://schemas.openxmlformats.org/officeDocument/2006/relationships/hyperlink" Target="https://hatecrime.osce.org/spain" TargetMode="External"/><Relationship Id="rId1117" Type="http://schemas.openxmlformats.org/officeDocument/2006/relationships/hyperlink" Target="https://hatecrime.osce.org/spain" TargetMode="External"/><Relationship Id="rId1324" Type="http://schemas.openxmlformats.org/officeDocument/2006/relationships/hyperlink" Target="https://hatecrime.osce.org/spain" TargetMode="External"/><Relationship Id="rId1531" Type="http://schemas.openxmlformats.org/officeDocument/2006/relationships/hyperlink" Target="https://www.impulsociudadano.org/wp-content/uploads/2020/05/Informe-violencia-pol%C3%ADtica-segundo-semestre-2019.pdf" TargetMode="External"/><Relationship Id="rId1769" Type="http://schemas.openxmlformats.org/officeDocument/2006/relationships/hyperlink" Target="https://www.lasexta.com/noticias/nacional/habla-medico-alcazar-san-juan-que-pidieron-abandonar-casa-senti-triste-llevo-mes-partiendome-lomo-hospital_202004145e95d3c607619c0001130a3c.html" TargetMode="External"/><Relationship Id="rId30" Type="http://schemas.openxmlformats.org/officeDocument/2006/relationships/hyperlink" Target="https://odfoundation.eu/content/uploads/2020/06/8.06.2020_odf_how-hate-kills_eng2.pdf" TargetMode="External"/><Relationship Id="rId126" Type="http://schemas.openxmlformats.org/officeDocument/2006/relationships/hyperlink" Target="https://hatecrime.osce.org/germany" TargetMode="External"/><Relationship Id="rId333" Type="http://schemas.openxmlformats.org/officeDocument/2006/relationships/hyperlink" Target="https://hatecrime.osce.org/germany" TargetMode="External"/><Relationship Id="rId540" Type="http://schemas.openxmlformats.org/officeDocument/2006/relationships/hyperlink" Target="https://www.christianophobie.fr/carte/gard-une-statue-de-la-vierge-marie-detruite-a-sumene" TargetMode="External"/><Relationship Id="rId778" Type="http://schemas.openxmlformats.org/officeDocument/2006/relationships/hyperlink" Target="https://hatecrime.osce.org/spain" TargetMode="External"/><Relationship Id="rId985" Type="http://schemas.openxmlformats.org/officeDocument/2006/relationships/hyperlink" Target="https://hatecrime.osce.org/spain" TargetMode="External"/><Relationship Id="rId1170" Type="http://schemas.openxmlformats.org/officeDocument/2006/relationships/hyperlink" Target="https://hatecrime.osce.org/spain" TargetMode="External"/><Relationship Id="rId1629" Type="http://schemas.openxmlformats.org/officeDocument/2006/relationships/hyperlink" Target="https://www.impulsociudadano.org/wp-content/uploads/2020/05/Informe-violencia-pol%C3%ADtica-segundo-semestre-2019.pdf" TargetMode="External"/><Relationship Id="rId638" Type="http://schemas.openxmlformats.org/officeDocument/2006/relationships/hyperlink" Target="https://hatecrime.osce.org/spain" TargetMode="External"/><Relationship Id="rId845" Type="http://schemas.openxmlformats.org/officeDocument/2006/relationships/hyperlink" Target="https://hatecrime.osce.org/spain" TargetMode="External"/><Relationship Id="rId1030" Type="http://schemas.openxmlformats.org/officeDocument/2006/relationships/hyperlink" Target="https://hatecrime.osce.org/spain" TargetMode="External"/><Relationship Id="rId1268" Type="http://schemas.openxmlformats.org/officeDocument/2006/relationships/hyperlink" Target="https://hatecrime.osce.org/spain" TargetMode="External"/><Relationship Id="rId1475" Type="http://schemas.openxmlformats.org/officeDocument/2006/relationships/hyperlink" Target="https://www.impulsociudadano.org/wp-content/uploads/2020/05/Informe-violencia-pol%C3%ADtica-segundo-semestre-2019.pdf" TargetMode="External"/><Relationship Id="rId1682" Type="http://schemas.openxmlformats.org/officeDocument/2006/relationships/hyperlink" Target="https://www.impulsociudadano.org/wp-content/uploads/2020/05/Informe-violencia-pol%C3%ADtica-segundo-semestre-2019.pdf" TargetMode="External"/><Relationship Id="rId277" Type="http://schemas.openxmlformats.org/officeDocument/2006/relationships/hyperlink" Target="https://hatecrime.osce.org/germany" TargetMode="External"/><Relationship Id="rId400" Type="http://schemas.openxmlformats.org/officeDocument/2006/relationships/hyperlink" Target="https://hatecrime.osce.org/germany" TargetMode="External"/><Relationship Id="rId484" Type="http://schemas.openxmlformats.org/officeDocument/2006/relationships/hyperlink" Target="https://www.islamophobiaeurope.com/wp-content/uploads/2020/06/EIR_2019.pdf" TargetMode="External"/><Relationship Id="rId705" Type="http://schemas.openxmlformats.org/officeDocument/2006/relationships/hyperlink" Target="https://hatecrime.osce.org/spain" TargetMode="External"/><Relationship Id="rId1128" Type="http://schemas.openxmlformats.org/officeDocument/2006/relationships/hyperlink" Target="https://hatecrime.osce.org/spain" TargetMode="External"/><Relationship Id="rId1335" Type="http://schemas.openxmlformats.org/officeDocument/2006/relationships/hyperlink" Target="https://hatecrime.osce.org/spain" TargetMode="External"/><Relationship Id="rId1542" Type="http://schemas.openxmlformats.org/officeDocument/2006/relationships/hyperlink" Target="https://www.impulsociudadano.org/wp-content/uploads/2020/05/Informe-violencia-pol%C3%ADtica-segundo-semestre-2019.pdf" TargetMode="External"/><Relationship Id="rId137" Type="http://schemas.openxmlformats.org/officeDocument/2006/relationships/hyperlink" Target="https://hatecrime.osce.org/germany" TargetMode="External"/><Relationship Id="rId344" Type="http://schemas.openxmlformats.org/officeDocument/2006/relationships/hyperlink" Target="https://hatecrime.osce.org/germany" TargetMode="External"/><Relationship Id="rId691" Type="http://schemas.openxmlformats.org/officeDocument/2006/relationships/hyperlink" Target="https://hatecrime.osce.org/spain" TargetMode="External"/><Relationship Id="rId789" Type="http://schemas.openxmlformats.org/officeDocument/2006/relationships/hyperlink" Target="https://hatecrime.osce.org/spain" TargetMode="External"/><Relationship Id="rId912" Type="http://schemas.openxmlformats.org/officeDocument/2006/relationships/hyperlink" Target="https://hatecrime.osce.org/spain" TargetMode="External"/><Relationship Id="rId996" Type="http://schemas.openxmlformats.org/officeDocument/2006/relationships/hyperlink" Target="https://hatecrime.osce.org/spain" TargetMode="External"/><Relationship Id="rId41" Type="http://schemas.openxmlformats.org/officeDocument/2006/relationships/hyperlink" Target="https://odfoundation.eu/content/uploads/2020/06/8.06.2020_odf_how-hate-kills_eng2.pdf" TargetMode="External"/><Relationship Id="rId551" Type="http://schemas.openxmlformats.org/officeDocument/2006/relationships/hyperlink" Target="https://fra.europa.eu/sites/default/files/fra_uploads/france-report-covid-19-april-2020_en.pdf" TargetMode="External"/><Relationship Id="rId649" Type="http://schemas.openxmlformats.org/officeDocument/2006/relationships/hyperlink" Target="https://hatecrime.osce.org/spain" TargetMode="External"/><Relationship Id="rId856" Type="http://schemas.openxmlformats.org/officeDocument/2006/relationships/hyperlink" Target="https://hatecrime.osce.org/spain" TargetMode="External"/><Relationship Id="rId1181" Type="http://schemas.openxmlformats.org/officeDocument/2006/relationships/hyperlink" Target="https://hatecrime.osce.org/spain" TargetMode="External"/><Relationship Id="rId1279" Type="http://schemas.openxmlformats.org/officeDocument/2006/relationships/hyperlink" Target="https://hatecrime.osce.org/spain" TargetMode="External"/><Relationship Id="rId1402" Type="http://schemas.openxmlformats.org/officeDocument/2006/relationships/hyperlink" Target="https://covite.org/observatorio-de-radicalizacion-2018/" TargetMode="External"/><Relationship Id="rId1486" Type="http://schemas.openxmlformats.org/officeDocument/2006/relationships/hyperlink" Target="https://www.impulsociudadano.org/wp-content/uploads/2020/05/Informe-violencia-pol%C3%ADtica-segundo-semestre-2019.pdf" TargetMode="External"/><Relationship Id="rId1707" Type="http://schemas.openxmlformats.org/officeDocument/2006/relationships/hyperlink" Target="https://www.impulsociudadano.org/wp-content/uploads/2020/05/Informe-violencia-pol%C3%ADtica-segundo-semestre-2019.pdf" TargetMode="External"/><Relationship Id="rId190" Type="http://schemas.openxmlformats.org/officeDocument/2006/relationships/hyperlink" Target="https://hatecrime.osce.org/germany" TargetMode="External"/><Relationship Id="rId204" Type="http://schemas.openxmlformats.org/officeDocument/2006/relationships/hyperlink" Target="https://hatecrime.osce.org/germany" TargetMode="External"/><Relationship Id="rId288" Type="http://schemas.openxmlformats.org/officeDocument/2006/relationships/hyperlink" Target="https://hatecrime.osce.org/germany" TargetMode="External"/><Relationship Id="rId411" Type="http://schemas.openxmlformats.org/officeDocument/2006/relationships/hyperlink" Target="https://hatecrime.osce.org/germany" TargetMode="External"/><Relationship Id="rId509" Type="http://schemas.openxmlformats.org/officeDocument/2006/relationships/hyperlink" Target="https://www.christianophobie.fr/carte/vaucluse-une-statue-de-la-vierge-decapitee-a-bonnieux" TargetMode="External"/><Relationship Id="rId1041" Type="http://schemas.openxmlformats.org/officeDocument/2006/relationships/hyperlink" Target="https://covite.org/observatorio-de-radicalizacion-2017/" TargetMode="External"/><Relationship Id="rId1139" Type="http://schemas.openxmlformats.org/officeDocument/2006/relationships/hyperlink" Target="https://hatecrime.osce.org/spain" TargetMode="External"/><Relationship Id="rId1346" Type="http://schemas.openxmlformats.org/officeDocument/2006/relationships/hyperlink" Target="https://hatecrime.osce.org/spain" TargetMode="External"/><Relationship Id="rId1693" Type="http://schemas.openxmlformats.org/officeDocument/2006/relationships/hyperlink" Target="https://www.impulsociudadano.org/wp-content/uploads/2020/05/Informe-violencia-pol%C3%ADtica-segundo-semestre-2019.pdf" TargetMode="External"/><Relationship Id="rId495" Type="http://schemas.openxmlformats.org/officeDocument/2006/relationships/hyperlink" Target="https://www.christianophobie.fr/carte/loire-atlantique-tags-injurieux-sur-leglise-de-bouguenais" TargetMode="External"/><Relationship Id="rId716" Type="http://schemas.openxmlformats.org/officeDocument/2006/relationships/hyperlink" Target="https://hatecrime.osce.org/spain" TargetMode="External"/><Relationship Id="rId923" Type="http://schemas.openxmlformats.org/officeDocument/2006/relationships/hyperlink" Target="https://hatecrime.osce.org/spain" TargetMode="External"/><Relationship Id="rId1553" Type="http://schemas.openxmlformats.org/officeDocument/2006/relationships/hyperlink" Target="https://www.impulsociudadano.org/wp-content/uploads/2020/05/Informe-violencia-pol%C3%ADtica-segundo-semestre-2019.pdf" TargetMode="External"/><Relationship Id="rId1760" Type="http://schemas.openxmlformats.org/officeDocument/2006/relationships/hyperlink" Target="https://covite.org/observatorio-de-radicalizacion-2020/" TargetMode="External"/><Relationship Id="rId52" Type="http://schemas.openxmlformats.org/officeDocument/2006/relationships/hyperlink" Target="https://hatecrime.osce.org/germany" TargetMode="External"/><Relationship Id="rId148" Type="http://schemas.openxmlformats.org/officeDocument/2006/relationships/hyperlink" Target="https://hatecrime.osce.org/germany" TargetMode="External"/><Relationship Id="rId355" Type="http://schemas.openxmlformats.org/officeDocument/2006/relationships/hyperlink" Target="https://hatecrime.osce.org/germany" TargetMode="External"/><Relationship Id="rId562" Type="http://schemas.openxmlformats.org/officeDocument/2006/relationships/hyperlink" Target="https://www.osservatorioantisemitismo.it/episodi-di-antisemitismo-in-italia/schiaffi-ed-insulti/" TargetMode="External"/><Relationship Id="rId1192" Type="http://schemas.openxmlformats.org/officeDocument/2006/relationships/hyperlink" Target="https://hatecrime.osce.org/spain" TargetMode="External"/><Relationship Id="rId1206" Type="http://schemas.openxmlformats.org/officeDocument/2006/relationships/hyperlink" Target="https://hatecrime.osce.org/spain" TargetMode="External"/><Relationship Id="rId1413" Type="http://schemas.openxmlformats.org/officeDocument/2006/relationships/hyperlink" Target="https://covite.org/observatorio-de-radicalizacion-2019/" TargetMode="External"/><Relationship Id="rId1620" Type="http://schemas.openxmlformats.org/officeDocument/2006/relationships/hyperlink" Target="https://www.impulsociudadano.org/wp-content/uploads/2020/05/Informe-violencia-pol%C3%ADtica-segundo-semestre-2019.pdf" TargetMode="External"/><Relationship Id="rId215" Type="http://schemas.openxmlformats.org/officeDocument/2006/relationships/hyperlink" Target="https://hatecrime.osce.org/germany" TargetMode="External"/><Relationship Id="rId422" Type="http://schemas.openxmlformats.org/officeDocument/2006/relationships/hyperlink" Target="https://www.adl.org/resources/reports/global-anti-semitism-select-incidents-in-2019" TargetMode="External"/><Relationship Id="rId867" Type="http://schemas.openxmlformats.org/officeDocument/2006/relationships/hyperlink" Target="https://hatecrime.osce.org/spain" TargetMode="External"/><Relationship Id="rId1052" Type="http://schemas.openxmlformats.org/officeDocument/2006/relationships/hyperlink" Target="https://covite.org/observatorio-de-radicalizacion-2017/" TargetMode="External"/><Relationship Id="rId1497" Type="http://schemas.openxmlformats.org/officeDocument/2006/relationships/hyperlink" Target="https://www.impulsociudadano.org/wp-content/uploads/2020/05/Informe-violencia-pol%C3%ADtica-segundo-semestre-2019.pdf" TargetMode="External"/><Relationship Id="rId1718" Type="http://schemas.openxmlformats.org/officeDocument/2006/relationships/hyperlink" Target="https://www.impulsociudadano.org/wp-content/uploads/2020/05/Informe-violencia-pol%C3%ADtica-segundo-semestre-2019.pdf" TargetMode="External"/><Relationship Id="rId299" Type="http://schemas.openxmlformats.org/officeDocument/2006/relationships/hyperlink" Target="https://hatecrime.osce.org/germany" TargetMode="External"/><Relationship Id="rId727" Type="http://schemas.openxmlformats.org/officeDocument/2006/relationships/hyperlink" Target="https://hatecrime.osce.org/spain" TargetMode="External"/><Relationship Id="rId934" Type="http://schemas.openxmlformats.org/officeDocument/2006/relationships/hyperlink" Target="https://hatecrime.osce.org/spain" TargetMode="External"/><Relationship Id="rId1357" Type="http://schemas.openxmlformats.org/officeDocument/2006/relationships/hyperlink" Target="https://covite.org/observatorio-de-radicalizacion-2018/" TargetMode="External"/><Relationship Id="rId1564" Type="http://schemas.openxmlformats.org/officeDocument/2006/relationships/hyperlink" Target="https://www.impulsociudadano.org/wp-content/uploads/2020/05/Informe-violencia-pol%C3%ADtica-segundo-semestre-2019.pdf" TargetMode="External"/><Relationship Id="rId1771" Type="http://schemas.openxmlformats.org/officeDocument/2006/relationships/hyperlink" Target="https://www.antena3.com/noticias/sociedad/nota-que-encontrado-trabajadora-supermercado-cartagena-sus-vecinos-edificio-coronavirus_202004135e948db08781e90001ab949e.html" TargetMode="External"/><Relationship Id="rId63" Type="http://schemas.openxmlformats.org/officeDocument/2006/relationships/hyperlink" Target="https://hatecrime.osce.org/germany" TargetMode="External"/><Relationship Id="rId159" Type="http://schemas.openxmlformats.org/officeDocument/2006/relationships/hyperlink" Target="https://hatecrime.osce.org/germany" TargetMode="External"/><Relationship Id="rId366" Type="http://schemas.openxmlformats.org/officeDocument/2006/relationships/hyperlink" Target="https://hatecrime.osce.org/germany" TargetMode="External"/><Relationship Id="rId573" Type="http://schemas.openxmlformats.org/officeDocument/2006/relationships/hyperlink" Target="https://www.gaycenter.it/NEWS.asp?id_dettaglio=3136" TargetMode="External"/><Relationship Id="rId780" Type="http://schemas.openxmlformats.org/officeDocument/2006/relationships/hyperlink" Target="https://hatecrime.osce.org/spain" TargetMode="External"/><Relationship Id="rId1217" Type="http://schemas.openxmlformats.org/officeDocument/2006/relationships/hyperlink" Target="https://hatecrime.osce.org/spain" TargetMode="External"/><Relationship Id="rId1424" Type="http://schemas.openxmlformats.org/officeDocument/2006/relationships/hyperlink" Target="https://covite.org/observatorio-de-radicalizacion-2019/" TargetMode="External"/><Relationship Id="rId1631" Type="http://schemas.openxmlformats.org/officeDocument/2006/relationships/hyperlink" Target="https://www.impulsociudadano.org/wp-content/uploads/2020/05/Informe-violencia-pol%C3%ADtica-segundo-semestre-2019.pdf" TargetMode="External"/><Relationship Id="rId226" Type="http://schemas.openxmlformats.org/officeDocument/2006/relationships/hyperlink" Target="https://hatecrime.osce.org/germany" TargetMode="External"/><Relationship Id="rId433" Type="http://schemas.openxmlformats.org/officeDocument/2006/relationships/hyperlink" Target="https://www.report-antisemitism.de/documents/2019-09-26_rias-be_Annual_Antisemitische-Vorfaelle-Halbjahr-2019.pdf" TargetMode="External"/><Relationship Id="rId878" Type="http://schemas.openxmlformats.org/officeDocument/2006/relationships/hyperlink" Target="https://hatecrime.osce.org/spain" TargetMode="External"/><Relationship Id="rId1063" Type="http://schemas.openxmlformats.org/officeDocument/2006/relationships/hyperlink" Target="https://covite.org/observatorio-de-radicalizacion-2017/" TargetMode="External"/><Relationship Id="rId1270" Type="http://schemas.openxmlformats.org/officeDocument/2006/relationships/hyperlink" Target="https://hatecrime.osce.org/spain" TargetMode="External"/><Relationship Id="rId1729" Type="http://schemas.openxmlformats.org/officeDocument/2006/relationships/hyperlink" Target="https://www.impulsociudadano.org/wp-content/uploads/2020/05/Informe-violencia-pol%C3%ADtica-segundo-semestre-2019.pdf" TargetMode="External"/><Relationship Id="rId640" Type="http://schemas.openxmlformats.org/officeDocument/2006/relationships/hyperlink" Target="https://hatecrime.osce.org/spain" TargetMode="External"/><Relationship Id="rId738" Type="http://schemas.openxmlformats.org/officeDocument/2006/relationships/hyperlink" Target="https://hatecrime.osce.org/spain" TargetMode="External"/><Relationship Id="rId945" Type="http://schemas.openxmlformats.org/officeDocument/2006/relationships/hyperlink" Target="https://hatecrime.osce.org/spain" TargetMode="External"/><Relationship Id="rId1368" Type="http://schemas.openxmlformats.org/officeDocument/2006/relationships/hyperlink" Target="https://covite.org/observatorio-de-radicalizacion-2018/" TargetMode="External"/><Relationship Id="rId1575" Type="http://schemas.openxmlformats.org/officeDocument/2006/relationships/hyperlink" Target="https://www.impulsociudadano.org/wp-content/uploads/2020/05/Informe-violencia-pol%C3%ADtica-segundo-semestre-2019.pdf" TargetMode="External"/><Relationship Id="rId1782" Type="http://schemas.openxmlformats.org/officeDocument/2006/relationships/hyperlink" Target="http://www.cronachediordinariorazzismo.org/databaserazzismo/20-02-2019/" TargetMode="External"/><Relationship Id="rId74" Type="http://schemas.openxmlformats.org/officeDocument/2006/relationships/hyperlink" Target="https://hatecrime.osce.org/germany" TargetMode="External"/><Relationship Id="rId377" Type="http://schemas.openxmlformats.org/officeDocument/2006/relationships/hyperlink" Target="https://hatecrime.osce.org/germany" TargetMode="External"/><Relationship Id="rId500" Type="http://schemas.openxmlformats.org/officeDocument/2006/relationships/hyperlink" Target="https://www.christianophobie.fr/carte/aisne-leglise-de-marly-gomont-vandalisee" TargetMode="External"/><Relationship Id="rId584" Type="http://schemas.openxmlformats.org/officeDocument/2006/relationships/hyperlink" Target="http://www.cronachediordinariorazzismo.org/il-razzismo-quotidiano/?fwp_data=2019-01-01%2C2020-04-09" TargetMode="External"/><Relationship Id="rId805" Type="http://schemas.openxmlformats.org/officeDocument/2006/relationships/hyperlink" Target="https://hatecrime.osce.org/spain" TargetMode="External"/><Relationship Id="rId1130" Type="http://schemas.openxmlformats.org/officeDocument/2006/relationships/hyperlink" Target="https://hatecrime.osce.org/spain" TargetMode="External"/><Relationship Id="rId1228" Type="http://schemas.openxmlformats.org/officeDocument/2006/relationships/hyperlink" Target="https://hatecrime.osce.org/spain" TargetMode="External"/><Relationship Id="rId1435" Type="http://schemas.openxmlformats.org/officeDocument/2006/relationships/hyperlink" Target="https://observatorioantisemitismo.fcje.org/" TargetMode="External"/><Relationship Id="rId5" Type="http://schemas.openxmlformats.org/officeDocument/2006/relationships/hyperlink" Target="https://tev.hu/wp-content/uploads/2019/06/TEV_Havi-2019-jan-eng_72dpi.pdf" TargetMode="External"/><Relationship Id="rId237" Type="http://schemas.openxmlformats.org/officeDocument/2006/relationships/hyperlink" Target="https://hatecrime.osce.org/germany" TargetMode="External"/><Relationship Id="rId791" Type="http://schemas.openxmlformats.org/officeDocument/2006/relationships/hyperlink" Target="https://hatecrime.osce.org/spain" TargetMode="External"/><Relationship Id="rId889" Type="http://schemas.openxmlformats.org/officeDocument/2006/relationships/hyperlink" Target="https://hatecrime.osce.org/spain" TargetMode="External"/><Relationship Id="rId1074" Type="http://schemas.openxmlformats.org/officeDocument/2006/relationships/hyperlink" Target="https://covite.org/observatorio-de-radicalizacion-2017/" TargetMode="External"/><Relationship Id="rId1642" Type="http://schemas.openxmlformats.org/officeDocument/2006/relationships/hyperlink" Target="https://www.impulsociudadano.org/wp-content/uploads/2020/05/Informe-violencia-pol%C3%ADtica-segundo-semestre-2019.pdf" TargetMode="External"/><Relationship Id="rId444" Type="http://schemas.openxmlformats.org/officeDocument/2006/relationships/hyperlink" Target="https://www.report-antisemitism.de/documents/2019-09-26_rias-be_Annual_Antisemitische-Vorfaelle-Halbjahr-2019.pdf" TargetMode="External"/><Relationship Id="rId651" Type="http://schemas.openxmlformats.org/officeDocument/2006/relationships/hyperlink" Target="https://hatecrime.osce.org/spain" TargetMode="External"/><Relationship Id="rId749" Type="http://schemas.openxmlformats.org/officeDocument/2006/relationships/hyperlink" Target="http://catalunyasomostodos.com/wp-content/uploads/2017/02/Informe-CST-CAST.pdf" TargetMode="External"/><Relationship Id="rId1281" Type="http://schemas.openxmlformats.org/officeDocument/2006/relationships/hyperlink" Target="https://hatecrime.osce.org/spain" TargetMode="External"/><Relationship Id="rId1379" Type="http://schemas.openxmlformats.org/officeDocument/2006/relationships/hyperlink" Target="https://covite.org/observatorio-de-radicalizacion-2018/" TargetMode="External"/><Relationship Id="rId1502" Type="http://schemas.openxmlformats.org/officeDocument/2006/relationships/hyperlink" Target="https://www.impulsociudadano.org/wp-content/uploads/2020/05/Informe-violencia-pol%C3%ADtica-segundo-semestre-2019.pdf" TargetMode="External"/><Relationship Id="rId1586" Type="http://schemas.openxmlformats.org/officeDocument/2006/relationships/hyperlink" Target="https://www.impulsociudadano.org/wp-content/uploads/2020/05/Informe-violencia-pol%C3%ADtica-segundo-semestre-2019.pdf" TargetMode="External"/><Relationship Id="rId1807" Type="http://schemas.openxmlformats.org/officeDocument/2006/relationships/hyperlink" Target="https://elpais.com/ccaa/2018/02/16/paisvasco/1518789270_034784.html" TargetMode="External"/><Relationship Id="rId290" Type="http://schemas.openxmlformats.org/officeDocument/2006/relationships/hyperlink" Target="https://hatecrime.osce.org/germany" TargetMode="External"/><Relationship Id="rId304" Type="http://schemas.openxmlformats.org/officeDocument/2006/relationships/hyperlink" Target="https://hatecrime.osce.org/germany" TargetMode="External"/><Relationship Id="rId388" Type="http://schemas.openxmlformats.org/officeDocument/2006/relationships/hyperlink" Target="https://hatecrime.osce.org/germany" TargetMode="External"/><Relationship Id="rId511" Type="http://schemas.openxmlformats.org/officeDocument/2006/relationships/hyperlink" Target="https://www.christianophobie.fr/carte/morbihan-une-statue-de-la-vierge-decapitee-a-limerzel" TargetMode="External"/><Relationship Id="rId609" Type="http://schemas.openxmlformats.org/officeDocument/2006/relationships/hyperlink" Target="https://fra.europa.eu/sites/default/files/fra_uploads/italy-report-covid-19-april-2020_en.pdf" TargetMode="External"/><Relationship Id="rId956" Type="http://schemas.openxmlformats.org/officeDocument/2006/relationships/hyperlink" Target="https://hatecrime.osce.org/spain" TargetMode="External"/><Relationship Id="rId1141" Type="http://schemas.openxmlformats.org/officeDocument/2006/relationships/hyperlink" Target="https://hatecrime.osce.org/spain" TargetMode="External"/><Relationship Id="rId1239" Type="http://schemas.openxmlformats.org/officeDocument/2006/relationships/hyperlink" Target="https://catalunyasomostodos.com/wp-content/uploads/2019/01/CAST-Informe-2018.pdf" TargetMode="External"/><Relationship Id="rId1793" Type="http://schemas.openxmlformats.org/officeDocument/2006/relationships/hyperlink" Target="http://www.informeraxen.es/wp-content/uploads/2020/04/RAXEN-Especial-2019-Xenofobia.pdf" TargetMode="External"/><Relationship Id="rId85" Type="http://schemas.openxmlformats.org/officeDocument/2006/relationships/hyperlink" Target="https://hatecrime.osce.org/germany" TargetMode="External"/><Relationship Id="rId150" Type="http://schemas.openxmlformats.org/officeDocument/2006/relationships/hyperlink" Target="https://hatecrime.osce.org/germany" TargetMode="External"/><Relationship Id="rId595" Type="http://schemas.openxmlformats.org/officeDocument/2006/relationships/hyperlink" Target="https://www.intoleranceagainstchristians.eu/index.php?id=12&amp;case=3689" TargetMode="External"/><Relationship Id="rId816" Type="http://schemas.openxmlformats.org/officeDocument/2006/relationships/hyperlink" Target="https://hatecrime.osce.org/spain" TargetMode="External"/><Relationship Id="rId1001" Type="http://schemas.openxmlformats.org/officeDocument/2006/relationships/hyperlink" Target="https://hatecrime.osce.org/spain" TargetMode="External"/><Relationship Id="rId1446" Type="http://schemas.openxmlformats.org/officeDocument/2006/relationships/hyperlink" Target="http://libertadreligiosa.es/revista-de-prensa-2019-2/" TargetMode="External"/><Relationship Id="rId1653" Type="http://schemas.openxmlformats.org/officeDocument/2006/relationships/hyperlink" Target="https://www.impulsociudadano.org/wp-content/uploads/2020/05/Informe-violencia-pol%C3%ADtica-segundo-semestre-2019.pdf" TargetMode="External"/><Relationship Id="rId248" Type="http://schemas.openxmlformats.org/officeDocument/2006/relationships/hyperlink" Target="https://hatecrime.osce.org/germany" TargetMode="External"/><Relationship Id="rId455" Type="http://schemas.openxmlformats.org/officeDocument/2006/relationships/hyperlink" Target="https://www.intoleranceagainstchristians.eu/index.php?id=3&amp;txtSearch=&amp;radSearchFilterType=cases&amp;selCountry=3&amp;selTimeFrame=&amp;txtDateStart=&amp;txtDateStop=" TargetMode="External"/><Relationship Id="rId662" Type="http://schemas.openxmlformats.org/officeDocument/2006/relationships/hyperlink" Target="https://hatecrime.osce.org/spain" TargetMode="External"/><Relationship Id="rId1085" Type="http://schemas.openxmlformats.org/officeDocument/2006/relationships/hyperlink" Target="https://hatecrime.osce.org/spain" TargetMode="External"/><Relationship Id="rId1292" Type="http://schemas.openxmlformats.org/officeDocument/2006/relationships/hyperlink" Target="https://hatecrime.osce.org/spain" TargetMode="External"/><Relationship Id="rId1306" Type="http://schemas.openxmlformats.org/officeDocument/2006/relationships/hyperlink" Target="https://hatecrime.osce.org/spain" TargetMode="External"/><Relationship Id="rId1513" Type="http://schemas.openxmlformats.org/officeDocument/2006/relationships/hyperlink" Target="https://www.impulsociudadano.org/wp-content/uploads/2020/05/Informe-violencia-pol%C3%ADtica-segundo-semestre-2019.pdf" TargetMode="External"/><Relationship Id="rId1720" Type="http://schemas.openxmlformats.org/officeDocument/2006/relationships/hyperlink" Target="https://www.impulsociudadano.org/wp-content/uploads/2020/05/Informe-violencia-pol%C3%ADtica-segundo-semestre-2019.pdf" TargetMode="External"/><Relationship Id="rId12" Type="http://schemas.openxmlformats.org/officeDocument/2006/relationships/hyperlink" Target="https://tev.hu/en/monthly-report/" TargetMode="External"/><Relationship Id="rId108" Type="http://schemas.openxmlformats.org/officeDocument/2006/relationships/hyperlink" Target="https://hatecrime.osce.org/germany" TargetMode="External"/><Relationship Id="rId315" Type="http://schemas.openxmlformats.org/officeDocument/2006/relationships/hyperlink" Target="https://hatecrime.osce.org/germany" TargetMode="External"/><Relationship Id="rId522" Type="http://schemas.openxmlformats.org/officeDocument/2006/relationships/hyperlink" Target="https://www.christianophobie.fr/carte/haut-rhin-tags-sur-une-eglise-de-munster" TargetMode="External"/><Relationship Id="rId967" Type="http://schemas.openxmlformats.org/officeDocument/2006/relationships/hyperlink" Target="https://hatecrime.osce.org/spain" TargetMode="External"/><Relationship Id="rId1152" Type="http://schemas.openxmlformats.org/officeDocument/2006/relationships/hyperlink" Target="https://hatecrime.osce.org/spain" TargetMode="External"/><Relationship Id="rId1597" Type="http://schemas.openxmlformats.org/officeDocument/2006/relationships/hyperlink" Target="https://www.impulsociudadano.org/wp-content/uploads/2020/05/Informe-violencia-pol%C3%ADtica-segundo-semestre-2019.pdf" TargetMode="External"/><Relationship Id="rId96" Type="http://schemas.openxmlformats.org/officeDocument/2006/relationships/hyperlink" Target="https://hatecrime.osce.org/germany" TargetMode="External"/><Relationship Id="rId161" Type="http://schemas.openxmlformats.org/officeDocument/2006/relationships/hyperlink" Target="https://hatecrime.osce.org/germany" TargetMode="External"/><Relationship Id="rId399" Type="http://schemas.openxmlformats.org/officeDocument/2006/relationships/hyperlink" Target="https://hatecrime.osce.org/germany" TargetMode="External"/><Relationship Id="rId827" Type="http://schemas.openxmlformats.org/officeDocument/2006/relationships/hyperlink" Target="https://hatecrime.osce.org/spain" TargetMode="External"/><Relationship Id="rId1012" Type="http://schemas.openxmlformats.org/officeDocument/2006/relationships/hyperlink" Target="https://hatecrime.osce.org/spain" TargetMode="External"/><Relationship Id="rId1457" Type="http://schemas.openxmlformats.org/officeDocument/2006/relationships/hyperlink" Target="http://libertadreligiosa.es/revista-de-prensa-2019-2/" TargetMode="External"/><Relationship Id="rId1664" Type="http://schemas.openxmlformats.org/officeDocument/2006/relationships/hyperlink" Target="https://www.impulsociudadano.org/wp-content/uploads/2020/05/Informe-violencia-pol%C3%ADtica-segundo-semestre-2019.pdf" TargetMode="External"/><Relationship Id="rId259" Type="http://schemas.openxmlformats.org/officeDocument/2006/relationships/hyperlink" Target="https://hatecrime.osce.org/germany" TargetMode="External"/><Relationship Id="rId466" Type="http://schemas.openxmlformats.org/officeDocument/2006/relationships/hyperlink" Target="https://fra.europa.eu/sites/default/files/fra_uploads/germany-report-covid-19-april-2020_en.pdf" TargetMode="External"/><Relationship Id="rId673" Type="http://schemas.openxmlformats.org/officeDocument/2006/relationships/hyperlink" Target="https://hatecrime.osce.org/spain" TargetMode="External"/><Relationship Id="rId880" Type="http://schemas.openxmlformats.org/officeDocument/2006/relationships/hyperlink" Target="https://hatecrime.osce.org/spain" TargetMode="External"/><Relationship Id="rId1096" Type="http://schemas.openxmlformats.org/officeDocument/2006/relationships/hyperlink" Target="https://hatecrime.osce.org/spain" TargetMode="External"/><Relationship Id="rId1317" Type="http://schemas.openxmlformats.org/officeDocument/2006/relationships/hyperlink" Target="https://hatecrime.osce.org/spain" TargetMode="External"/><Relationship Id="rId1524" Type="http://schemas.openxmlformats.org/officeDocument/2006/relationships/hyperlink" Target="https://www.impulsociudadano.org/wp-content/uploads/2020/05/Informe-violencia-pol%C3%ADtica-segundo-semestre-2019.pdf" TargetMode="External"/><Relationship Id="rId1731" Type="http://schemas.openxmlformats.org/officeDocument/2006/relationships/hyperlink" Target="https://www.impulsociudadano.org/wp-content/uploads/2020/05/Informe-violencia-pol%C3%ADtica-segundo-semestre-2019.pdf" TargetMode="External"/><Relationship Id="rId23" Type="http://schemas.openxmlformats.org/officeDocument/2006/relationships/hyperlink" Target="https://tev.hu/en/monthly-report/" TargetMode="External"/><Relationship Id="rId119" Type="http://schemas.openxmlformats.org/officeDocument/2006/relationships/hyperlink" Target="https://hatecrime.osce.org/germany" TargetMode="External"/><Relationship Id="rId326" Type="http://schemas.openxmlformats.org/officeDocument/2006/relationships/hyperlink" Target="https://hatecrime.osce.org/germany" TargetMode="External"/><Relationship Id="rId533" Type="http://schemas.openxmlformats.org/officeDocument/2006/relationships/hyperlink" Target="https://www.christianophobie.fr/carte/finistere-une-eglise-taguee-a-morlaix" TargetMode="External"/><Relationship Id="rId978" Type="http://schemas.openxmlformats.org/officeDocument/2006/relationships/hyperlink" Target="https://hatecrime.osce.org/spain" TargetMode="External"/><Relationship Id="rId1163" Type="http://schemas.openxmlformats.org/officeDocument/2006/relationships/hyperlink" Target="https://hatecrime.osce.org/spain" TargetMode="External"/><Relationship Id="rId1370" Type="http://schemas.openxmlformats.org/officeDocument/2006/relationships/hyperlink" Target="https://covite.org/observatorio-de-radicalizacion-2018/" TargetMode="External"/><Relationship Id="rId740" Type="http://schemas.openxmlformats.org/officeDocument/2006/relationships/hyperlink" Target="https://hatecrime.osce.org/spain" TargetMode="External"/><Relationship Id="rId838" Type="http://schemas.openxmlformats.org/officeDocument/2006/relationships/hyperlink" Target="https://hatecrime.osce.org/spain" TargetMode="External"/><Relationship Id="rId1023" Type="http://schemas.openxmlformats.org/officeDocument/2006/relationships/hyperlink" Target="https://hatecrime.osce.org/spain" TargetMode="External"/><Relationship Id="rId1468" Type="http://schemas.openxmlformats.org/officeDocument/2006/relationships/hyperlink" Target="https://www.impulsociudadano.org/wp-content/uploads/2020/05/Informe-violencia-pol%C3%ADtica-segundo-semestre-2019.pdf" TargetMode="External"/><Relationship Id="rId1675" Type="http://schemas.openxmlformats.org/officeDocument/2006/relationships/hyperlink" Target="https://www.impulsociudadano.org/wp-content/uploads/2020/05/Informe-violencia-pol%C3%ADtica-segundo-semestre-2019.pdf" TargetMode="External"/><Relationship Id="rId172" Type="http://schemas.openxmlformats.org/officeDocument/2006/relationships/hyperlink" Target="https://hatecrime.osce.org/germany" TargetMode="External"/><Relationship Id="rId477" Type="http://schemas.openxmlformats.org/officeDocument/2006/relationships/hyperlink" Target="https://www.adl.org/resources/reports/global-anti-semitism-select-incidents-in-2019" TargetMode="External"/><Relationship Id="rId600" Type="http://schemas.openxmlformats.org/officeDocument/2006/relationships/hyperlink" Target="http://www.cronachediordinariorazzismo.org/razzismo-se-il-virus-dilaga-non-risparmia-nessuno/" TargetMode="External"/><Relationship Id="rId684" Type="http://schemas.openxmlformats.org/officeDocument/2006/relationships/hyperlink" Target="https://hatecrime.osce.org/spain" TargetMode="External"/><Relationship Id="rId1230" Type="http://schemas.openxmlformats.org/officeDocument/2006/relationships/hyperlink" Target="https://catalunyasomostodos.com/wp-content/uploads/2019/01/CAST-Informe-2018.pdf" TargetMode="External"/><Relationship Id="rId1328" Type="http://schemas.openxmlformats.org/officeDocument/2006/relationships/hyperlink" Target="https://hatecrime.osce.org/spain" TargetMode="External"/><Relationship Id="rId1535" Type="http://schemas.openxmlformats.org/officeDocument/2006/relationships/hyperlink" Target="https://www.impulsociudadano.org/wp-content/uploads/2020/05/Informe-violencia-pol%C3%ADtica-segundo-semestre-2019.pdf" TargetMode="External"/><Relationship Id="rId337" Type="http://schemas.openxmlformats.org/officeDocument/2006/relationships/hyperlink" Target="https://hatecrime.osce.org/germany" TargetMode="External"/><Relationship Id="rId891" Type="http://schemas.openxmlformats.org/officeDocument/2006/relationships/hyperlink" Target="https://hatecrime.osce.org/spain" TargetMode="External"/><Relationship Id="rId905" Type="http://schemas.openxmlformats.org/officeDocument/2006/relationships/hyperlink" Target="https://hatecrime.osce.org/spain" TargetMode="External"/><Relationship Id="rId989" Type="http://schemas.openxmlformats.org/officeDocument/2006/relationships/hyperlink" Target="https://hatecrime.osce.org/spain" TargetMode="External"/><Relationship Id="rId1742" Type="http://schemas.openxmlformats.org/officeDocument/2006/relationships/hyperlink" Target="https://www.islamophobiaeurope.com/wp-content/uploads/2020/06/EIR_2019.pdf" TargetMode="External"/><Relationship Id="rId34" Type="http://schemas.openxmlformats.org/officeDocument/2006/relationships/hyperlink" Target="https://www.intoleranceagainstchristians.eu/index.php?id=12&amp;case=3392" TargetMode="External"/><Relationship Id="rId544" Type="http://schemas.openxmlformats.org/officeDocument/2006/relationships/hyperlink" Target="https://sos-racisme.org/communique-de-presse/affichage-haineux-de-generation-identitaire-a-aix-en-provence-sos-racisme-saisit-la-justice-et-reitere-sa-demande-de-dissolution/" TargetMode="External"/><Relationship Id="rId751" Type="http://schemas.openxmlformats.org/officeDocument/2006/relationships/hyperlink" Target="http://catalunyasomostodos.com/wp-content/uploads/2017/02/Informe-CST-CAST.pdf" TargetMode="External"/><Relationship Id="rId849" Type="http://schemas.openxmlformats.org/officeDocument/2006/relationships/hyperlink" Target="https://hatecrime.osce.org/spain" TargetMode="External"/><Relationship Id="rId1174" Type="http://schemas.openxmlformats.org/officeDocument/2006/relationships/hyperlink" Target="https://hatecrime.osce.org/spain" TargetMode="External"/><Relationship Id="rId1381" Type="http://schemas.openxmlformats.org/officeDocument/2006/relationships/hyperlink" Target="https://covite.org/observatorio-de-radicalizacion-2018/" TargetMode="External"/><Relationship Id="rId1479" Type="http://schemas.openxmlformats.org/officeDocument/2006/relationships/hyperlink" Target="https://www.impulsociudadano.org/wp-content/uploads/2020/05/Informe-violencia-pol%C3%ADtica-segundo-semestre-2019.pdf" TargetMode="External"/><Relationship Id="rId1602" Type="http://schemas.openxmlformats.org/officeDocument/2006/relationships/hyperlink" Target="https://www.impulsociudadano.org/wp-content/uploads/2020/05/Informe-violencia-pol%C3%ADtica-segundo-semestre-2019.pdf" TargetMode="External"/><Relationship Id="rId1686" Type="http://schemas.openxmlformats.org/officeDocument/2006/relationships/hyperlink" Target="https://www.impulsociudadano.org/wp-content/uploads/2020/05/Informe-violencia-pol%C3%ADtica-segundo-semestre-2019.pdf" TargetMode="External"/><Relationship Id="rId183" Type="http://schemas.openxmlformats.org/officeDocument/2006/relationships/hyperlink" Target="https://hatecrime.osce.org/germany" TargetMode="External"/><Relationship Id="rId390" Type="http://schemas.openxmlformats.org/officeDocument/2006/relationships/hyperlink" Target="https://hatecrime.osce.org/germany" TargetMode="External"/><Relationship Id="rId404" Type="http://schemas.openxmlformats.org/officeDocument/2006/relationships/hyperlink" Target="https://hatecrime.osce.org/germany" TargetMode="External"/><Relationship Id="rId611" Type="http://schemas.openxmlformats.org/officeDocument/2006/relationships/hyperlink" Target="https://fra.europa.eu/sites/default/files/fra_uploads/italy-report-covid-19-april-2020_en.pdf" TargetMode="External"/><Relationship Id="rId1034" Type="http://schemas.openxmlformats.org/officeDocument/2006/relationships/hyperlink" Target="https://hatecrime.osce.org/spain" TargetMode="External"/><Relationship Id="rId1241" Type="http://schemas.openxmlformats.org/officeDocument/2006/relationships/hyperlink" Target="https://catalunyasomostodos.com/wp-content/uploads/2019/01/CAST-Informe-2018.pdf" TargetMode="External"/><Relationship Id="rId1339" Type="http://schemas.openxmlformats.org/officeDocument/2006/relationships/hyperlink" Target="https://hatecrime.osce.org/spain" TargetMode="External"/><Relationship Id="rId250" Type="http://schemas.openxmlformats.org/officeDocument/2006/relationships/hyperlink" Target="https://hatecrime.osce.org/germany" TargetMode="External"/><Relationship Id="rId488" Type="http://schemas.openxmlformats.org/officeDocument/2006/relationships/hyperlink" Target="https://www.christianophobie.fr/carte/manche-vandalisme-et-profanation-dans-la-basilique-saint-gervais-davranches" TargetMode="External"/><Relationship Id="rId695" Type="http://schemas.openxmlformats.org/officeDocument/2006/relationships/hyperlink" Target="https://hatecrime.osce.org/spain" TargetMode="External"/><Relationship Id="rId709" Type="http://schemas.openxmlformats.org/officeDocument/2006/relationships/hyperlink" Target="https://hatecrime.osce.org/spain" TargetMode="External"/><Relationship Id="rId916" Type="http://schemas.openxmlformats.org/officeDocument/2006/relationships/hyperlink" Target="https://hatecrime.osce.org/spain" TargetMode="External"/><Relationship Id="rId1101" Type="http://schemas.openxmlformats.org/officeDocument/2006/relationships/hyperlink" Target="https://hatecrime.osce.org/spain" TargetMode="External"/><Relationship Id="rId1546" Type="http://schemas.openxmlformats.org/officeDocument/2006/relationships/hyperlink" Target="https://www.impulsociudadano.org/wp-content/uploads/2020/05/Informe-violencia-pol%C3%ADtica-segundo-semestre-2019.pdf" TargetMode="External"/><Relationship Id="rId1753" Type="http://schemas.openxmlformats.org/officeDocument/2006/relationships/hyperlink" Target="https://www.islamophobiaeurope.com/wp-content/uploads/2020/06/EIR_2019.pdf" TargetMode="External"/><Relationship Id="rId45" Type="http://schemas.openxmlformats.org/officeDocument/2006/relationships/hyperlink" Target="https://hatecrime.osce.org/germany" TargetMode="External"/><Relationship Id="rId110" Type="http://schemas.openxmlformats.org/officeDocument/2006/relationships/hyperlink" Target="https://hatecrime.osce.org/germany" TargetMode="External"/><Relationship Id="rId348" Type="http://schemas.openxmlformats.org/officeDocument/2006/relationships/hyperlink" Target="https://hatecrime.osce.org/germany" TargetMode="External"/><Relationship Id="rId555" Type="http://schemas.openxmlformats.org/officeDocument/2006/relationships/hyperlink" Target="https://www.islamophobiaeurope.com/wp-content/uploads/2020/06/EIR_2019.pdf" TargetMode="External"/><Relationship Id="rId762" Type="http://schemas.openxmlformats.org/officeDocument/2006/relationships/hyperlink" Target="http://catalunyasomostodos.com/wp-content/uploads/2017/02/Informe-CST-CAST.pdf" TargetMode="External"/><Relationship Id="rId1185" Type="http://schemas.openxmlformats.org/officeDocument/2006/relationships/hyperlink" Target="https://hatecrime.osce.org/spain" TargetMode="External"/><Relationship Id="rId1392" Type="http://schemas.openxmlformats.org/officeDocument/2006/relationships/hyperlink" Target="https://covite.org/observatorio-de-radicalizacion-2018/" TargetMode="External"/><Relationship Id="rId1406" Type="http://schemas.openxmlformats.org/officeDocument/2006/relationships/hyperlink" Target="https://www.abc.es/espana/abci-balance-protestas-600-heridos-27-millones-danos-y-199-detenidos-201910220420_noticia.html" TargetMode="External"/><Relationship Id="rId1613" Type="http://schemas.openxmlformats.org/officeDocument/2006/relationships/hyperlink" Target="https://www.impulsociudadano.org/wp-content/uploads/2020/05/Informe-violencia-pol%C3%ADtica-segundo-semestre-2019.pdf" TargetMode="External"/><Relationship Id="rId194" Type="http://schemas.openxmlformats.org/officeDocument/2006/relationships/hyperlink" Target="https://hatecrime.osce.org/germany" TargetMode="External"/><Relationship Id="rId208" Type="http://schemas.openxmlformats.org/officeDocument/2006/relationships/hyperlink" Target="https://hatecrime.osce.org/germany" TargetMode="External"/><Relationship Id="rId415" Type="http://schemas.openxmlformats.org/officeDocument/2006/relationships/hyperlink" Target="https://hatecrime.osce.org/germany" TargetMode="External"/><Relationship Id="rId622" Type="http://schemas.openxmlformats.org/officeDocument/2006/relationships/hyperlink" Target="https://hatecrime.osce.org/spain" TargetMode="External"/><Relationship Id="rId1045" Type="http://schemas.openxmlformats.org/officeDocument/2006/relationships/hyperlink" Target="https://covite.org/observatorio-de-radicalizacion-2017/" TargetMode="External"/><Relationship Id="rId1252" Type="http://schemas.openxmlformats.org/officeDocument/2006/relationships/hyperlink" Target="https://catalunyasomostodos.com/wp-content/uploads/2019/01/CAST-Informe-2018.pdf" TargetMode="External"/><Relationship Id="rId1697" Type="http://schemas.openxmlformats.org/officeDocument/2006/relationships/hyperlink" Target="https://www.impulsociudadano.org/wp-content/uploads/2020/05/Informe-violencia-pol%C3%ADtica-segundo-semestre-2019.pdf" TargetMode="External"/><Relationship Id="rId261" Type="http://schemas.openxmlformats.org/officeDocument/2006/relationships/hyperlink" Target="https://hatecrime.osce.org/germany" TargetMode="External"/><Relationship Id="rId499" Type="http://schemas.openxmlformats.org/officeDocument/2006/relationships/hyperlink" Target="https://www.christianophobie.fr/carte/gard-vandalisme-et-tentative-de-vol-dans-une-eglises-de-barjac" TargetMode="External"/><Relationship Id="rId927" Type="http://schemas.openxmlformats.org/officeDocument/2006/relationships/hyperlink" Target="https://hatecrime.osce.org/spain" TargetMode="External"/><Relationship Id="rId1112" Type="http://schemas.openxmlformats.org/officeDocument/2006/relationships/hyperlink" Target="https://hatecrime.osce.org/spain" TargetMode="External"/><Relationship Id="rId1557" Type="http://schemas.openxmlformats.org/officeDocument/2006/relationships/hyperlink" Target="https://www.impulsociudadano.org/wp-content/uploads/2020/05/Informe-violencia-pol%C3%ADtica-segundo-semestre-2019.pdf" TargetMode="External"/><Relationship Id="rId1764" Type="http://schemas.openxmlformats.org/officeDocument/2006/relationships/hyperlink" Target="https://www.elmundo.es/espana/2020/01/13/5e1cb43afdddffee298b4641.html" TargetMode="External"/><Relationship Id="rId56" Type="http://schemas.openxmlformats.org/officeDocument/2006/relationships/hyperlink" Target="https://hatecrime.osce.org/germany" TargetMode="External"/><Relationship Id="rId359" Type="http://schemas.openxmlformats.org/officeDocument/2006/relationships/hyperlink" Target="https://hatecrime.osce.org/germany" TargetMode="External"/><Relationship Id="rId566" Type="http://schemas.openxmlformats.org/officeDocument/2006/relationships/hyperlink" Target="https://www.osservatorioantisemitismo.it/episodi-di-antisemitismo-in-italia/schiaffi-ed-insulti/" TargetMode="External"/><Relationship Id="rId773" Type="http://schemas.openxmlformats.org/officeDocument/2006/relationships/hyperlink" Target="http://catalunyasomostodos.com/wp-content/uploads/2017/02/Informe-CST-CAST.pdf" TargetMode="External"/><Relationship Id="rId1196" Type="http://schemas.openxmlformats.org/officeDocument/2006/relationships/hyperlink" Target="https://hatecrime.osce.org/spain" TargetMode="External"/><Relationship Id="rId1417" Type="http://schemas.openxmlformats.org/officeDocument/2006/relationships/hyperlink" Target="https://covite.org/observatorio-de-radicalizacion-2019/" TargetMode="External"/><Relationship Id="rId1624" Type="http://schemas.openxmlformats.org/officeDocument/2006/relationships/hyperlink" Target="https://www.impulsociudadano.org/wp-content/uploads/2020/05/Informe-violencia-pol%C3%ADtica-segundo-semestre-2019.pdf" TargetMode="External"/><Relationship Id="rId121" Type="http://schemas.openxmlformats.org/officeDocument/2006/relationships/hyperlink" Target="https://hatecrime.osce.org/germany" TargetMode="External"/><Relationship Id="rId219" Type="http://schemas.openxmlformats.org/officeDocument/2006/relationships/hyperlink" Target="https://hatecrime.osce.org/germany" TargetMode="External"/><Relationship Id="rId426" Type="http://schemas.openxmlformats.org/officeDocument/2006/relationships/hyperlink" Target="https://www.report-antisemitism.de/documents/2019-09-26_rias-be_Annual_Antisemitische-Vorfaelle-Halbjahr-2019.pdf" TargetMode="External"/><Relationship Id="rId633" Type="http://schemas.openxmlformats.org/officeDocument/2006/relationships/hyperlink" Target="https://hatecrime.osce.org/spain" TargetMode="External"/><Relationship Id="rId980" Type="http://schemas.openxmlformats.org/officeDocument/2006/relationships/hyperlink" Target="https://hatecrime.osce.org/spain" TargetMode="External"/><Relationship Id="rId1056" Type="http://schemas.openxmlformats.org/officeDocument/2006/relationships/hyperlink" Target="https://covite.org/observatorio-de-radicalizacion-2017/" TargetMode="External"/><Relationship Id="rId1263" Type="http://schemas.openxmlformats.org/officeDocument/2006/relationships/hyperlink" Target="https://hatecrime.osce.org/spain" TargetMode="External"/><Relationship Id="rId840" Type="http://schemas.openxmlformats.org/officeDocument/2006/relationships/hyperlink" Target="https://hatecrime.osce.org/spain" TargetMode="External"/><Relationship Id="rId938" Type="http://schemas.openxmlformats.org/officeDocument/2006/relationships/hyperlink" Target="https://hatecrime.osce.org/spain" TargetMode="External"/><Relationship Id="rId1470" Type="http://schemas.openxmlformats.org/officeDocument/2006/relationships/hyperlink" Target="https://www.impulsociudadano.org/wp-content/uploads/2020/05/Informe-violencia-pol%C3%ADtica-segundo-semestre-2019.pdf" TargetMode="External"/><Relationship Id="rId1568" Type="http://schemas.openxmlformats.org/officeDocument/2006/relationships/hyperlink" Target="https://www.impulsociudadano.org/wp-content/uploads/2020/05/Informe-violencia-pol%C3%ADtica-segundo-semestre-2019.pdf" TargetMode="External"/><Relationship Id="rId1775" Type="http://schemas.openxmlformats.org/officeDocument/2006/relationships/hyperlink" Target="https://www.eldiario.es/desalambre/agresion-racista-madrid-estadounidense-atacado_1_1036549.html" TargetMode="External"/><Relationship Id="rId67" Type="http://schemas.openxmlformats.org/officeDocument/2006/relationships/hyperlink" Target="https://hatecrime.osce.org/germany" TargetMode="External"/><Relationship Id="rId272" Type="http://schemas.openxmlformats.org/officeDocument/2006/relationships/hyperlink" Target="https://hatecrime.osce.org/germany" TargetMode="External"/><Relationship Id="rId577" Type="http://schemas.openxmlformats.org/officeDocument/2006/relationships/hyperlink" Target="https://www.gaycenter.it/NEWS.asp?id_dettaglio=3150" TargetMode="External"/><Relationship Id="rId700" Type="http://schemas.openxmlformats.org/officeDocument/2006/relationships/hyperlink" Target="https://hatecrime.osce.org/spain" TargetMode="External"/><Relationship Id="rId1123" Type="http://schemas.openxmlformats.org/officeDocument/2006/relationships/hyperlink" Target="https://hatecrime.osce.org/spain" TargetMode="External"/><Relationship Id="rId1330" Type="http://schemas.openxmlformats.org/officeDocument/2006/relationships/hyperlink" Target="https://hatecrime.osce.org/spain" TargetMode="External"/><Relationship Id="rId1428" Type="http://schemas.openxmlformats.org/officeDocument/2006/relationships/hyperlink" Target="https://covite.org/observatorio-de-radicalizacion-2019/" TargetMode="External"/><Relationship Id="rId1635" Type="http://schemas.openxmlformats.org/officeDocument/2006/relationships/hyperlink" Target="https://www.impulsociudadano.org/wp-content/uploads/2020/05/Informe-violencia-pol%C3%ADtica-segundo-semestre-2019.pdf" TargetMode="External"/><Relationship Id="rId132" Type="http://schemas.openxmlformats.org/officeDocument/2006/relationships/hyperlink" Target="https://hatecrime.osce.org/germany" TargetMode="External"/><Relationship Id="rId784" Type="http://schemas.openxmlformats.org/officeDocument/2006/relationships/hyperlink" Target="https://hatecrime.osce.org/spain" TargetMode="External"/><Relationship Id="rId991" Type="http://schemas.openxmlformats.org/officeDocument/2006/relationships/hyperlink" Target="https://hatecrime.osce.org/spain" TargetMode="External"/><Relationship Id="rId1067" Type="http://schemas.openxmlformats.org/officeDocument/2006/relationships/hyperlink" Target="https://covite.org/observatorio-de-radicalizacion-2017/" TargetMode="External"/><Relationship Id="rId437" Type="http://schemas.openxmlformats.org/officeDocument/2006/relationships/hyperlink" Target="https://www.report-antisemitism.de/documents/2019-09-26_rias-be_Annual_Antisemitische-Vorfaelle-Halbjahr-2019.pdf" TargetMode="External"/><Relationship Id="rId644" Type="http://schemas.openxmlformats.org/officeDocument/2006/relationships/hyperlink" Target="https://hatecrime.osce.org/spain" TargetMode="External"/><Relationship Id="rId851" Type="http://schemas.openxmlformats.org/officeDocument/2006/relationships/hyperlink" Target="https://hatecrime.osce.org/spain" TargetMode="External"/><Relationship Id="rId1274" Type="http://schemas.openxmlformats.org/officeDocument/2006/relationships/hyperlink" Target="https://hatecrime.osce.org/spain" TargetMode="External"/><Relationship Id="rId1481" Type="http://schemas.openxmlformats.org/officeDocument/2006/relationships/hyperlink" Target="https://www.impulsociudadano.org/wp-content/uploads/2020/05/Informe-violencia-pol%C3%ADtica-segundo-semestre-2019.pdf" TargetMode="External"/><Relationship Id="rId1579" Type="http://schemas.openxmlformats.org/officeDocument/2006/relationships/hyperlink" Target="https://www.impulsociudadano.org/wp-content/uploads/2020/05/Informe-violencia-pol%C3%ADtica-segundo-semestre-2019.pdf" TargetMode="External"/><Relationship Id="rId1702" Type="http://schemas.openxmlformats.org/officeDocument/2006/relationships/hyperlink" Target="https://www.impulsociudadano.org/wp-content/uploads/2020/05/Informe-violencia-pol%C3%ADtica-segundo-semestre-2019.pdf" TargetMode="External"/><Relationship Id="rId283" Type="http://schemas.openxmlformats.org/officeDocument/2006/relationships/hyperlink" Target="https://hatecrime.osce.org/germany" TargetMode="External"/><Relationship Id="rId490" Type="http://schemas.openxmlformats.org/officeDocument/2006/relationships/hyperlink" Target="https://www.christianophobie.fr/carte/lyon-le-memorial-du-genocide-armenien-profane" TargetMode="External"/><Relationship Id="rId504" Type="http://schemas.openxmlformats.org/officeDocument/2006/relationships/hyperlink" Target="https://www.christianophobie.fr/carte/pyrenees-orientales-tag-offensant-sur-le-parvis-de-leglise-dosseja" TargetMode="External"/><Relationship Id="rId711" Type="http://schemas.openxmlformats.org/officeDocument/2006/relationships/hyperlink" Target="https://hatecrime.osce.org/spain" TargetMode="External"/><Relationship Id="rId949" Type="http://schemas.openxmlformats.org/officeDocument/2006/relationships/hyperlink" Target="https://hatecrime.osce.org/spain" TargetMode="External"/><Relationship Id="rId1134" Type="http://schemas.openxmlformats.org/officeDocument/2006/relationships/hyperlink" Target="https://hatecrime.osce.org/spain" TargetMode="External"/><Relationship Id="rId1341" Type="http://schemas.openxmlformats.org/officeDocument/2006/relationships/hyperlink" Target="https://hatecrime.osce.org/spain" TargetMode="External"/><Relationship Id="rId1786" Type="http://schemas.openxmlformats.org/officeDocument/2006/relationships/hyperlink" Target="http://www.informeraxen.es/wp-content/uploads/2020/04/RAXEN-Especial-2019-Xenofobia.pdf" TargetMode="External"/><Relationship Id="rId78" Type="http://schemas.openxmlformats.org/officeDocument/2006/relationships/hyperlink" Target="https://hatecrime.osce.org/germany" TargetMode="External"/><Relationship Id="rId143" Type="http://schemas.openxmlformats.org/officeDocument/2006/relationships/hyperlink" Target="https://hatecrime.osce.org/germany" TargetMode="External"/><Relationship Id="rId350" Type="http://schemas.openxmlformats.org/officeDocument/2006/relationships/hyperlink" Target="https://hatecrime.osce.org/germany" TargetMode="External"/><Relationship Id="rId588" Type="http://schemas.openxmlformats.org/officeDocument/2006/relationships/hyperlink" Target="http://www.cronachediordinariorazzismo.org/il-covid-da-importazione-e-le-bombe-virali-il-caso-dei-cittadini-bengalesi-e-non-solo/" TargetMode="External"/><Relationship Id="rId795" Type="http://schemas.openxmlformats.org/officeDocument/2006/relationships/hyperlink" Target="https://hatecrime.osce.org/spain" TargetMode="External"/><Relationship Id="rId809" Type="http://schemas.openxmlformats.org/officeDocument/2006/relationships/hyperlink" Target="https://hatecrime.osce.org/spain" TargetMode="External"/><Relationship Id="rId1201" Type="http://schemas.openxmlformats.org/officeDocument/2006/relationships/hyperlink" Target="https://hatecrime.osce.org/spain" TargetMode="External"/><Relationship Id="rId1439" Type="http://schemas.openxmlformats.org/officeDocument/2006/relationships/hyperlink" Target="http://libertadreligiosa.es/revista-de-prensa-2019-2/" TargetMode="External"/><Relationship Id="rId1646" Type="http://schemas.openxmlformats.org/officeDocument/2006/relationships/hyperlink" Target="https://www.impulsociudadano.org/wp-content/uploads/2020/05/Informe-violencia-pol%C3%ADtica-segundo-semestre-2019.pdf" TargetMode="External"/><Relationship Id="rId9" Type="http://schemas.openxmlformats.org/officeDocument/2006/relationships/hyperlink" Target="https://tev.hu/en/monthly-report/" TargetMode="External"/><Relationship Id="rId210" Type="http://schemas.openxmlformats.org/officeDocument/2006/relationships/hyperlink" Target="https://hatecrime.osce.org/germany" TargetMode="External"/><Relationship Id="rId448" Type="http://schemas.openxmlformats.org/officeDocument/2006/relationships/hyperlink" Target="https://www.report-antisemitism.de/documents/2019-09-26_rias-be_Annual_Antisemitische-Vorfaelle-Halbjahr-2019.pdf" TargetMode="External"/><Relationship Id="rId655" Type="http://schemas.openxmlformats.org/officeDocument/2006/relationships/hyperlink" Target="https://hatecrime.osce.org/spain" TargetMode="External"/><Relationship Id="rId862" Type="http://schemas.openxmlformats.org/officeDocument/2006/relationships/hyperlink" Target="https://hatecrime.osce.org/spain" TargetMode="External"/><Relationship Id="rId1078" Type="http://schemas.openxmlformats.org/officeDocument/2006/relationships/hyperlink" Target="https://covite.org/observatorio-de-radicalizacion-2017/" TargetMode="External"/><Relationship Id="rId1285" Type="http://schemas.openxmlformats.org/officeDocument/2006/relationships/hyperlink" Target="https://hatecrime.osce.org/spain" TargetMode="External"/><Relationship Id="rId1492" Type="http://schemas.openxmlformats.org/officeDocument/2006/relationships/hyperlink" Target="https://www.impulsociudadano.org/wp-content/uploads/2020/05/Informe-violencia-pol%C3%ADtica-segundo-semestre-2019.pdf" TargetMode="External"/><Relationship Id="rId1506" Type="http://schemas.openxmlformats.org/officeDocument/2006/relationships/hyperlink" Target="https://www.impulsociudadano.org/wp-content/uploads/2020/05/Informe-violencia-pol%C3%ADtica-segundo-semestre-2019.pdf" TargetMode="External"/><Relationship Id="rId1713" Type="http://schemas.openxmlformats.org/officeDocument/2006/relationships/hyperlink" Target="https://www.impulsociudadano.org/wp-content/uploads/2020/05/Informe-violencia-pol%C3%ADtica-segundo-semestre-2019.pdf" TargetMode="External"/><Relationship Id="rId294" Type="http://schemas.openxmlformats.org/officeDocument/2006/relationships/hyperlink" Target="https://hatecrime.osce.org/germany" TargetMode="External"/><Relationship Id="rId308" Type="http://schemas.openxmlformats.org/officeDocument/2006/relationships/hyperlink" Target="https://hatecrime.osce.org/germany" TargetMode="External"/><Relationship Id="rId515" Type="http://schemas.openxmlformats.org/officeDocument/2006/relationships/hyperlink" Target="https://www.christianophobie.fr/carte/alpes-maritimes-vol-avec-violence-dans-une-eglise-de-cannes" TargetMode="External"/><Relationship Id="rId722" Type="http://schemas.openxmlformats.org/officeDocument/2006/relationships/hyperlink" Target="https://hatecrime.osce.org/spain" TargetMode="External"/><Relationship Id="rId1145" Type="http://schemas.openxmlformats.org/officeDocument/2006/relationships/hyperlink" Target="https://hatecrime.osce.org/spain" TargetMode="External"/><Relationship Id="rId1352" Type="http://schemas.openxmlformats.org/officeDocument/2006/relationships/hyperlink" Target="https://hatecrime.osce.org/spain" TargetMode="External"/><Relationship Id="rId1797" Type="http://schemas.openxmlformats.org/officeDocument/2006/relationships/hyperlink" Target="http://www.informeraxen.es/wp-content/uploads/2020/04/RAXEN-Especial-2019-Xenofobia.pdf" TargetMode="External"/><Relationship Id="rId89" Type="http://schemas.openxmlformats.org/officeDocument/2006/relationships/hyperlink" Target="https://hatecrime.osce.org/germany" TargetMode="External"/><Relationship Id="rId154" Type="http://schemas.openxmlformats.org/officeDocument/2006/relationships/hyperlink" Target="https://hatecrime.osce.org/germany" TargetMode="External"/><Relationship Id="rId361" Type="http://schemas.openxmlformats.org/officeDocument/2006/relationships/hyperlink" Target="https://hatecrime.osce.org/germany" TargetMode="External"/><Relationship Id="rId599" Type="http://schemas.openxmlformats.org/officeDocument/2006/relationships/hyperlink" Target="http://www.cronachediordinariorazzismo.org/razzismo-se-il-virus-dilaga-non-risparmia-nessuno/" TargetMode="External"/><Relationship Id="rId1005" Type="http://schemas.openxmlformats.org/officeDocument/2006/relationships/hyperlink" Target="https://hatecrime.osce.org/spain" TargetMode="External"/><Relationship Id="rId1212" Type="http://schemas.openxmlformats.org/officeDocument/2006/relationships/hyperlink" Target="https://hatecrime.osce.org/spain" TargetMode="External"/><Relationship Id="rId1657" Type="http://schemas.openxmlformats.org/officeDocument/2006/relationships/hyperlink" Target="https://www.impulsociudadano.org/wp-content/uploads/2020/05/Informe-violencia-pol%C3%ADtica-segundo-semestre-2019.pdf" TargetMode="External"/><Relationship Id="rId459" Type="http://schemas.openxmlformats.org/officeDocument/2006/relationships/hyperlink" Target="https://www.intoleranceagainstchristians.eu/index.php?id=3&amp;txtSearch=&amp;radSearchFilterType=cases&amp;selCountry=3&amp;selTimeFrame=&amp;txtDateStart=&amp;txtDateStop=" TargetMode="External"/><Relationship Id="rId666" Type="http://schemas.openxmlformats.org/officeDocument/2006/relationships/hyperlink" Target="https://hatecrime.osce.org/spain" TargetMode="External"/><Relationship Id="rId873" Type="http://schemas.openxmlformats.org/officeDocument/2006/relationships/hyperlink" Target="https://hatecrime.osce.org/spain" TargetMode="External"/><Relationship Id="rId1089" Type="http://schemas.openxmlformats.org/officeDocument/2006/relationships/hyperlink" Target="https://hatecrime.osce.org/spain" TargetMode="External"/><Relationship Id="rId1296" Type="http://schemas.openxmlformats.org/officeDocument/2006/relationships/hyperlink" Target="https://hatecrime.osce.org/spain" TargetMode="External"/><Relationship Id="rId1517" Type="http://schemas.openxmlformats.org/officeDocument/2006/relationships/hyperlink" Target="https://www.impulsociudadano.org/wp-content/uploads/2020/05/Informe-violencia-pol%C3%ADtica-segundo-semestre-2019.pdf" TargetMode="External"/><Relationship Id="rId1724" Type="http://schemas.openxmlformats.org/officeDocument/2006/relationships/hyperlink" Target="https://www.impulsociudadano.org/wp-content/uploads/2020/05/Informe-violencia-pol%C3%ADtica-segundo-semestre-2019.pdf" TargetMode="External"/><Relationship Id="rId16" Type="http://schemas.openxmlformats.org/officeDocument/2006/relationships/hyperlink" Target="https://tev.hu/en/monthly-report/" TargetMode="External"/><Relationship Id="rId221" Type="http://schemas.openxmlformats.org/officeDocument/2006/relationships/hyperlink" Target="https://hatecrime.osce.org/germany" TargetMode="External"/><Relationship Id="rId319" Type="http://schemas.openxmlformats.org/officeDocument/2006/relationships/hyperlink" Target="https://hatecrime.osce.org/germany" TargetMode="External"/><Relationship Id="rId526" Type="http://schemas.openxmlformats.org/officeDocument/2006/relationships/hyperlink" Target="https://www.christianophobie.fr/carte/tarn-et-garonne-eglise-vandalisee-et-profanee-a-montricoux" TargetMode="External"/><Relationship Id="rId1156" Type="http://schemas.openxmlformats.org/officeDocument/2006/relationships/hyperlink" Target="https://hatecrime.osce.org/spain" TargetMode="External"/><Relationship Id="rId1363" Type="http://schemas.openxmlformats.org/officeDocument/2006/relationships/hyperlink" Target="https://covite.org/observatorio-de-radicalizacion-2018/" TargetMode="External"/><Relationship Id="rId733" Type="http://schemas.openxmlformats.org/officeDocument/2006/relationships/hyperlink" Target="https://hatecrime.osce.org/spain" TargetMode="External"/><Relationship Id="rId940" Type="http://schemas.openxmlformats.org/officeDocument/2006/relationships/hyperlink" Target="https://hatecrime.osce.org/spain" TargetMode="External"/><Relationship Id="rId1016" Type="http://schemas.openxmlformats.org/officeDocument/2006/relationships/hyperlink" Target="https://hatecrime.osce.org/spain" TargetMode="External"/><Relationship Id="rId1570" Type="http://schemas.openxmlformats.org/officeDocument/2006/relationships/hyperlink" Target="https://www.impulsociudadano.org/wp-content/uploads/2020/05/Informe-violencia-pol%C3%ADtica-segundo-semestre-2019.pdf" TargetMode="External"/><Relationship Id="rId1668" Type="http://schemas.openxmlformats.org/officeDocument/2006/relationships/hyperlink" Target="https://www.impulsociudadano.org/wp-content/uploads/2020/05/Informe-violencia-pol%C3%ADtica-segundo-semestre-2019.pdf" TargetMode="External"/><Relationship Id="rId165" Type="http://schemas.openxmlformats.org/officeDocument/2006/relationships/hyperlink" Target="https://hatecrime.osce.org/germany" TargetMode="External"/><Relationship Id="rId372" Type="http://schemas.openxmlformats.org/officeDocument/2006/relationships/hyperlink" Target="https://hatecrime.osce.org/germany" TargetMode="External"/><Relationship Id="rId677" Type="http://schemas.openxmlformats.org/officeDocument/2006/relationships/hyperlink" Target="https://hatecrime.osce.org/spain" TargetMode="External"/><Relationship Id="rId800" Type="http://schemas.openxmlformats.org/officeDocument/2006/relationships/hyperlink" Target="https://hatecrime.osce.org/spain" TargetMode="External"/><Relationship Id="rId1223" Type="http://schemas.openxmlformats.org/officeDocument/2006/relationships/hyperlink" Target="https://hatecrime.osce.org/spain" TargetMode="External"/><Relationship Id="rId1430" Type="http://schemas.openxmlformats.org/officeDocument/2006/relationships/hyperlink" Target="https://covite.org/observatorio-de-radicalizacion-2019/" TargetMode="External"/><Relationship Id="rId1528" Type="http://schemas.openxmlformats.org/officeDocument/2006/relationships/hyperlink" Target="https://www.impulsociudadano.org/wp-content/uploads/2020/05/Informe-violencia-pol%C3%ADtica-segundo-semestre-2019.pdf" TargetMode="External"/><Relationship Id="rId232" Type="http://schemas.openxmlformats.org/officeDocument/2006/relationships/hyperlink" Target="https://hatecrime.osce.org/germany" TargetMode="External"/><Relationship Id="rId884" Type="http://schemas.openxmlformats.org/officeDocument/2006/relationships/hyperlink" Target="https://hatecrime.osce.org/spain" TargetMode="External"/><Relationship Id="rId1735" Type="http://schemas.openxmlformats.org/officeDocument/2006/relationships/hyperlink" Target="https://www.impulsociudadano.org/wp-content/uploads/2020/05/Informe-violencia-pol%C3%ADtica-segundo-semestre-2019.pdf" TargetMode="External"/><Relationship Id="rId27" Type="http://schemas.openxmlformats.org/officeDocument/2006/relationships/hyperlink" Target="https://www.facebook.com/szamokadatok/" TargetMode="External"/><Relationship Id="rId537" Type="http://schemas.openxmlformats.org/officeDocument/2006/relationships/hyperlink" Target="https://www.intoleranceagainstchristians.eu/index.php?id=12&amp;case=3310" TargetMode="External"/><Relationship Id="rId744" Type="http://schemas.openxmlformats.org/officeDocument/2006/relationships/hyperlink" Target="https://covite.org/observatorio-de-radicalizacion-2016/" TargetMode="External"/><Relationship Id="rId951" Type="http://schemas.openxmlformats.org/officeDocument/2006/relationships/hyperlink" Target="https://hatecrime.osce.org/spain" TargetMode="External"/><Relationship Id="rId1167" Type="http://schemas.openxmlformats.org/officeDocument/2006/relationships/hyperlink" Target="https://hatecrime.osce.org/spain" TargetMode="External"/><Relationship Id="rId1374" Type="http://schemas.openxmlformats.org/officeDocument/2006/relationships/hyperlink" Target="https://covite.org/observatorio-de-radicalizacion-2018/" TargetMode="External"/><Relationship Id="rId1581" Type="http://schemas.openxmlformats.org/officeDocument/2006/relationships/hyperlink" Target="https://www.impulsociudadano.org/wp-content/uploads/2020/05/Informe-violencia-pol%C3%ADtica-segundo-semestre-2019.pdf" TargetMode="External"/><Relationship Id="rId1679" Type="http://schemas.openxmlformats.org/officeDocument/2006/relationships/hyperlink" Target="https://www.impulsociudadano.org/wp-content/uploads/2020/05/Informe-violencia-pol%C3%ADtica-segundo-semestre-2019.pdf" TargetMode="External"/><Relationship Id="rId1802" Type="http://schemas.openxmlformats.org/officeDocument/2006/relationships/hyperlink" Target="https://www.lavanguardia.com/local/barcelona/20200619/481836335061/ultimos-pasos-asesino-en-serie-personas-sin-hogar-eixample-barcelona.html" TargetMode="External"/><Relationship Id="rId80" Type="http://schemas.openxmlformats.org/officeDocument/2006/relationships/hyperlink" Target="https://hatecrime.osce.org/germany" TargetMode="External"/><Relationship Id="rId176" Type="http://schemas.openxmlformats.org/officeDocument/2006/relationships/hyperlink" Target="https://hatecrime.osce.org/germany" TargetMode="External"/><Relationship Id="rId383" Type="http://schemas.openxmlformats.org/officeDocument/2006/relationships/hyperlink" Target="https://hatecrime.osce.org/germany" TargetMode="External"/><Relationship Id="rId590" Type="http://schemas.openxmlformats.org/officeDocument/2006/relationships/hyperlink" Target="https://www.osservatorioantisemitismo.it/episodi-di-antisemitismo-in-italia/a-vicenza-scritte-antisemite-contro-liliana-segre/" TargetMode="External"/><Relationship Id="rId604" Type="http://schemas.openxmlformats.org/officeDocument/2006/relationships/hyperlink" Target="http://www.cronachediordinariorazzismo.org/razzismo-se-il-virus-dilaga-non-risparmia-nessuno/" TargetMode="External"/><Relationship Id="rId811" Type="http://schemas.openxmlformats.org/officeDocument/2006/relationships/hyperlink" Target="https://hatecrime.osce.org/spain" TargetMode="External"/><Relationship Id="rId1027" Type="http://schemas.openxmlformats.org/officeDocument/2006/relationships/hyperlink" Target="https://hatecrime.osce.org/spain" TargetMode="External"/><Relationship Id="rId1234" Type="http://schemas.openxmlformats.org/officeDocument/2006/relationships/hyperlink" Target="https://catalunyasomostodos.com/wp-content/uploads/2019/01/CAST-Informe-2018.pdf" TargetMode="External"/><Relationship Id="rId1441" Type="http://schemas.openxmlformats.org/officeDocument/2006/relationships/hyperlink" Target="http://libertadreligiosa.es/revista-de-prensa-2019-2/" TargetMode="External"/><Relationship Id="rId243" Type="http://schemas.openxmlformats.org/officeDocument/2006/relationships/hyperlink" Target="https://hatecrime.osce.org/germany" TargetMode="External"/><Relationship Id="rId450" Type="http://schemas.openxmlformats.org/officeDocument/2006/relationships/hyperlink" Target="https://www.islamophobiaeurope.com/wp-content/uploads/2020/06/EIR_2019.pdf" TargetMode="External"/><Relationship Id="rId688" Type="http://schemas.openxmlformats.org/officeDocument/2006/relationships/hyperlink" Target="https://hatecrime.osce.org/spain" TargetMode="External"/><Relationship Id="rId895" Type="http://schemas.openxmlformats.org/officeDocument/2006/relationships/hyperlink" Target="https://hatecrime.osce.org/spain" TargetMode="External"/><Relationship Id="rId909" Type="http://schemas.openxmlformats.org/officeDocument/2006/relationships/hyperlink" Target="https://hatecrime.osce.org/spain" TargetMode="External"/><Relationship Id="rId1080" Type="http://schemas.openxmlformats.org/officeDocument/2006/relationships/hyperlink" Target="https://covite.org/observatorio-de-radicalizacion-2017/" TargetMode="External"/><Relationship Id="rId1301" Type="http://schemas.openxmlformats.org/officeDocument/2006/relationships/hyperlink" Target="https://hatecrime.osce.org/spain" TargetMode="External"/><Relationship Id="rId1539" Type="http://schemas.openxmlformats.org/officeDocument/2006/relationships/hyperlink" Target="https://www.impulsociudadano.org/wp-content/uploads/2020/05/Informe-violencia-pol%C3%ADtica-segundo-semestre-2019.pdf" TargetMode="External"/><Relationship Id="rId1746" Type="http://schemas.openxmlformats.org/officeDocument/2006/relationships/hyperlink" Target="https://www.islamophobiaeurope.com/wp-content/uploads/2020/06/EIR_2019.pdf" TargetMode="External"/><Relationship Id="rId38" Type="http://schemas.openxmlformats.org/officeDocument/2006/relationships/hyperlink" Target="https://www.nigdywiecej.org/docstation/com_docstation/172/brown_book_2019.pdf" TargetMode="External"/><Relationship Id="rId103" Type="http://schemas.openxmlformats.org/officeDocument/2006/relationships/hyperlink" Target="https://hatecrime.osce.org/germany" TargetMode="External"/><Relationship Id="rId310" Type="http://schemas.openxmlformats.org/officeDocument/2006/relationships/hyperlink" Target="https://hatecrime.osce.org/germany" TargetMode="External"/><Relationship Id="rId548" Type="http://schemas.openxmlformats.org/officeDocument/2006/relationships/hyperlink" Target="https://fra.europa.eu/sites/default/files/fra_uploads/france-report-covid-19-april-2020_en.pdf" TargetMode="External"/><Relationship Id="rId755" Type="http://schemas.openxmlformats.org/officeDocument/2006/relationships/hyperlink" Target="http://catalunyasomostodos.com/wp-content/uploads/2017/02/Informe-CST-CAST.pdf" TargetMode="External"/><Relationship Id="rId962" Type="http://schemas.openxmlformats.org/officeDocument/2006/relationships/hyperlink" Target="https://hatecrime.osce.org/spain" TargetMode="External"/><Relationship Id="rId1178" Type="http://schemas.openxmlformats.org/officeDocument/2006/relationships/hyperlink" Target="https://hatecrime.osce.org/spain" TargetMode="External"/><Relationship Id="rId1385" Type="http://schemas.openxmlformats.org/officeDocument/2006/relationships/hyperlink" Target="https://covite.org/observatorio-de-radicalizacion-2018/" TargetMode="External"/><Relationship Id="rId1592" Type="http://schemas.openxmlformats.org/officeDocument/2006/relationships/hyperlink" Target="https://www.impulsociudadano.org/wp-content/uploads/2020/05/Informe-violencia-pol%C3%ADtica-segundo-semestre-2019.pdf" TargetMode="External"/><Relationship Id="rId1606" Type="http://schemas.openxmlformats.org/officeDocument/2006/relationships/hyperlink" Target="https://www.impulsociudadano.org/wp-content/uploads/2020/05/Informe-violencia-pol%C3%ADtica-segundo-semestre-2019.pdf" TargetMode="External"/><Relationship Id="rId91" Type="http://schemas.openxmlformats.org/officeDocument/2006/relationships/hyperlink" Target="https://hatecrime.osce.org/germany" TargetMode="External"/><Relationship Id="rId187" Type="http://schemas.openxmlformats.org/officeDocument/2006/relationships/hyperlink" Target="https://hatecrime.osce.org/germany" TargetMode="External"/><Relationship Id="rId394" Type="http://schemas.openxmlformats.org/officeDocument/2006/relationships/hyperlink" Target="https://hatecrime.osce.org/germany" TargetMode="External"/><Relationship Id="rId408" Type="http://schemas.openxmlformats.org/officeDocument/2006/relationships/hyperlink" Target="https://hatecrime.osce.org/germany" TargetMode="External"/><Relationship Id="rId615" Type="http://schemas.openxmlformats.org/officeDocument/2006/relationships/hyperlink" Target="https://hatecrime.osce.org/spain" TargetMode="External"/><Relationship Id="rId822" Type="http://schemas.openxmlformats.org/officeDocument/2006/relationships/hyperlink" Target="https://hatecrime.osce.org/spain" TargetMode="External"/><Relationship Id="rId1038" Type="http://schemas.openxmlformats.org/officeDocument/2006/relationships/hyperlink" Target="https://hatecrime.osce.org/spain" TargetMode="External"/><Relationship Id="rId1245" Type="http://schemas.openxmlformats.org/officeDocument/2006/relationships/hyperlink" Target="https://catalunyasomostodos.com/wp-content/uploads/2019/01/CAST-Informe-2018.pdf" TargetMode="External"/><Relationship Id="rId1452" Type="http://schemas.openxmlformats.org/officeDocument/2006/relationships/hyperlink" Target="http://libertadreligiosa.es/revista-de-prensa-2019-2/" TargetMode="External"/><Relationship Id="rId254" Type="http://schemas.openxmlformats.org/officeDocument/2006/relationships/hyperlink" Target="https://hatecrime.osce.org/germany" TargetMode="External"/><Relationship Id="rId699" Type="http://schemas.openxmlformats.org/officeDocument/2006/relationships/hyperlink" Target="https://hatecrime.osce.org/spain" TargetMode="External"/><Relationship Id="rId1091" Type="http://schemas.openxmlformats.org/officeDocument/2006/relationships/hyperlink" Target="https://hatecrime.osce.org/spain" TargetMode="External"/><Relationship Id="rId1105" Type="http://schemas.openxmlformats.org/officeDocument/2006/relationships/hyperlink" Target="https://hatecrime.osce.org/spain" TargetMode="External"/><Relationship Id="rId1312" Type="http://schemas.openxmlformats.org/officeDocument/2006/relationships/hyperlink" Target="https://hatecrime.osce.org/spain" TargetMode="External"/><Relationship Id="rId1757" Type="http://schemas.openxmlformats.org/officeDocument/2006/relationships/hyperlink" Target="https://covite.org/observatorio-de-radicalizacion-2020/" TargetMode="External"/><Relationship Id="rId49" Type="http://schemas.openxmlformats.org/officeDocument/2006/relationships/hyperlink" Target="https://hatecrime.osce.org/germany" TargetMode="External"/><Relationship Id="rId114" Type="http://schemas.openxmlformats.org/officeDocument/2006/relationships/hyperlink" Target="https://hatecrime.osce.org/germany" TargetMode="External"/><Relationship Id="rId461" Type="http://schemas.openxmlformats.org/officeDocument/2006/relationships/hyperlink" Target="https://www.intoleranceagainstchristians.eu/index.php?id=3&amp;txtSearch=&amp;radSearchFilterType=cases&amp;selCountry=3&amp;selTimeFrame=&amp;txtDateStart=&amp;txtDateStop=" TargetMode="External"/><Relationship Id="rId559" Type="http://schemas.openxmlformats.org/officeDocument/2006/relationships/hyperlink" Target="https://www.osservatorioantisemitismo.it/episodi-di-antisemitismo-in-italia/schiaffi-ed-insulti/" TargetMode="External"/><Relationship Id="rId766" Type="http://schemas.openxmlformats.org/officeDocument/2006/relationships/hyperlink" Target="http://catalunyasomostodos.com/wp-content/uploads/2017/02/Informe-CST-CAST.pdf" TargetMode="External"/><Relationship Id="rId1189" Type="http://schemas.openxmlformats.org/officeDocument/2006/relationships/hyperlink" Target="https://hatecrime.osce.org/spain" TargetMode="External"/><Relationship Id="rId1396" Type="http://schemas.openxmlformats.org/officeDocument/2006/relationships/hyperlink" Target="https://covite.org/observatorio-de-radicalizacion-2018/" TargetMode="External"/><Relationship Id="rId1617" Type="http://schemas.openxmlformats.org/officeDocument/2006/relationships/hyperlink" Target="https://www.impulsociudadano.org/wp-content/uploads/2020/05/Informe-violencia-pol%C3%ADtica-segundo-semestre-2019.pdf" TargetMode="External"/><Relationship Id="rId198" Type="http://schemas.openxmlformats.org/officeDocument/2006/relationships/hyperlink" Target="https://hatecrime.osce.org/germany" TargetMode="External"/><Relationship Id="rId321" Type="http://schemas.openxmlformats.org/officeDocument/2006/relationships/hyperlink" Target="https://hatecrime.osce.org/germany" TargetMode="External"/><Relationship Id="rId419" Type="http://schemas.openxmlformats.org/officeDocument/2006/relationships/hyperlink" Target="https://hatecrime.osce.org/germany" TargetMode="External"/><Relationship Id="rId626" Type="http://schemas.openxmlformats.org/officeDocument/2006/relationships/hyperlink" Target="https://hatecrime.osce.org/spain" TargetMode="External"/><Relationship Id="rId973" Type="http://schemas.openxmlformats.org/officeDocument/2006/relationships/hyperlink" Target="https://hatecrime.osce.org/spain" TargetMode="External"/><Relationship Id="rId1049" Type="http://schemas.openxmlformats.org/officeDocument/2006/relationships/hyperlink" Target="https://covite.org/observatorio-de-radicalizacion-2017/" TargetMode="External"/><Relationship Id="rId1256" Type="http://schemas.openxmlformats.org/officeDocument/2006/relationships/hyperlink" Target="https://catalunyasomostodos.com/wp-content/uploads/2019/01/CAST-Informe-2018.pdf" TargetMode="External"/><Relationship Id="rId833" Type="http://schemas.openxmlformats.org/officeDocument/2006/relationships/hyperlink" Target="https://hatecrime.osce.org/spain" TargetMode="External"/><Relationship Id="rId1116" Type="http://schemas.openxmlformats.org/officeDocument/2006/relationships/hyperlink" Target="https://hatecrime.osce.org/spain" TargetMode="External"/><Relationship Id="rId1463" Type="http://schemas.openxmlformats.org/officeDocument/2006/relationships/hyperlink" Target="https://www.impulsociudadano.org/wp-content/uploads/2020/05/Informe-violencia-pol%C3%ADtica-segundo-semestre-2019.pdf" TargetMode="External"/><Relationship Id="rId1670" Type="http://schemas.openxmlformats.org/officeDocument/2006/relationships/hyperlink" Target="https://www.impulsociudadano.org/wp-content/uploads/2020/05/Informe-violencia-pol%C3%ADtica-segundo-semestre-2019.pdf" TargetMode="External"/><Relationship Id="rId1768" Type="http://schemas.openxmlformats.org/officeDocument/2006/relationships/hyperlink" Target="http://libertadreligiosa.es/revista-de-prensa-2020/" TargetMode="External"/><Relationship Id="rId265" Type="http://schemas.openxmlformats.org/officeDocument/2006/relationships/hyperlink" Target="https://hatecrime.osce.org/germany" TargetMode="External"/><Relationship Id="rId472" Type="http://schemas.openxmlformats.org/officeDocument/2006/relationships/hyperlink" Target="https://www.adl.org/resources/reports/global-anti-semitism-select-incidents-in-2019" TargetMode="External"/><Relationship Id="rId900" Type="http://schemas.openxmlformats.org/officeDocument/2006/relationships/hyperlink" Target="https://hatecrime.osce.org/spain" TargetMode="External"/><Relationship Id="rId1323" Type="http://schemas.openxmlformats.org/officeDocument/2006/relationships/hyperlink" Target="https://hatecrime.osce.org/spain" TargetMode="External"/><Relationship Id="rId1530" Type="http://schemas.openxmlformats.org/officeDocument/2006/relationships/hyperlink" Target="https://www.impulsociudadano.org/wp-content/uploads/2020/05/Informe-violencia-pol%C3%ADtica-segundo-semestre-2019.pdf" TargetMode="External"/><Relationship Id="rId1628" Type="http://schemas.openxmlformats.org/officeDocument/2006/relationships/hyperlink" Target="https://www.impulsociudadano.org/wp-content/uploads/2020/05/Informe-violencia-pol%C3%ADtica-segundo-semestre-2019.pdf" TargetMode="External"/><Relationship Id="rId125" Type="http://schemas.openxmlformats.org/officeDocument/2006/relationships/hyperlink" Target="https://hatecrime.osce.org/germany" TargetMode="External"/><Relationship Id="rId332" Type="http://schemas.openxmlformats.org/officeDocument/2006/relationships/hyperlink" Target="https://hatecrime.osce.org/germany" TargetMode="External"/><Relationship Id="rId777" Type="http://schemas.openxmlformats.org/officeDocument/2006/relationships/hyperlink" Target="https://hatecrime.osce.org/spain" TargetMode="External"/><Relationship Id="rId984" Type="http://schemas.openxmlformats.org/officeDocument/2006/relationships/hyperlink" Target="https://hatecrime.osce.org/spain" TargetMode="External"/><Relationship Id="rId637" Type="http://schemas.openxmlformats.org/officeDocument/2006/relationships/hyperlink" Target="https://hatecrime.osce.org/spain" TargetMode="External"/><Relationship Id="rId844" Type="http://schemas.openxmlformats.org/officeDocument/2006/relationships/hyperlink" Target="https://hatecrime.osce.org/spain" TargetMode="External"/><Relationship Id="rId1267" Type="http://schemas.openxmlformats.org/officeDocument/2006/relationships/hyperlink" Target="https://hatecrime.osce.org/spain" TargetMode="External"/><Relationship Id="rId1474" Type="http://schemas.openxmlformats.org/officeDocument/2006/relationships/hyperlink" Target="https://www.impulsociudadano.org/wp-content/uploads/2020/05/Informe-violencia-pol%C3%ADtica-segundo-semestre-2019.pdf" TargetMode="External"/><Relationship Id="rId1681" Type="http://schemas.openxmlformats.org/officeDocument/2006/relationships/hyperlink" Target="https://www.impulsociudadano.org/wp-content/uploads/2020/05/Informe-violencia-pol%C3%ADtica-segundo-semestre-2019.pdf" TargetMode="External"/><Relationship Id="rId276" Type="http://schemas.openxmlformats.org/officeDocument/2006/relationships/hyperlink" Target="https://hatecrime.osce.org/germany" TargetMode="External"/><Relationship Id="rId483" Type="http://schemas.openxmlformats.org/officeDocument/2006/relationships/hyperlink" Target="https://www.islamophobiaeurope.com/wp-content/uploads/2020/06/EIR_2019.pdf" TargetMode="External"/><Relationship Id="rId690" Type="http://schemas.openxmlformats.org/officeDocument/2006/relationships/hyperlink" Target="https://hatecrime.osce.org/spain" TargetMode="External"/><Relationship Id="rId704" Type="http://schemas.openxmlformats.org/officeDocument/2006/relationships/hyperlink" Target="https://hatecrime.osce.org/spain" TargetMode="External"/><Relationship Id="rId911" Type="http://schemas.openxmlformats.org/officeDocument/2006/relationships/hyperlink" Target="https://hatecrime.osce.org/spain" TargetMode="External"/><Relationship Id="rId1127" Type="http://schemas.openxmlformats.org/officeDocument/2006/relationships/hyperlink" Target="https://hatecrime.osce.org/spain" TargetMode="External"/><Relationship Id="rId1334" Type="http://schemas.openxmlformats.org/officeDocument/2006/relationships/hyperlink" Target="https://hatecrime.osce.org/spain" TargetMode="External"/><Relationship Id="rId1541" Type="http://schemas.openxmlformats.org/officeDocument/2006/relationships/hyperlink" Target="https://www.impulsociudadano.org/wp-content/uploads/2020/05/Informe-violencia-pol%C3%ADtica-segundo-semestre-2019.pdf" TargetMode="External"/><Relationship Id="rId1779" Type="http://schemas.openxmlformats.org/officeDocument/2006/relationships/hyperlink" Target="https://catalunyasomostodos.com/wp-content/uploads/2019/01/CAST-Informe-2018.pdf" TargetMode="External"/><Relationship Id="rId40" Type="http://schemas.openxmlformats.org/officeDocument/2006/relationships/hyperlink" Target="https://www.nigdywiecej.org/docstation/com_docstation/172/brown_book_2019.pdf" TargetMode="External"/><Relationship Id="rId136" Type="http://schemas.openxmlformats.org/officeDocument/2006/relationships/hyperlink" Target="https://hatecrime.osce.org/germany" TargetMode="External"/><Relationship Id="rId343" Type="http://schemas.openxmlformats.org/officeDocument/2006/relationships/hyperlink" Target="https://hatecrime.osce.org/germany" TargetMode="External"/><Relationship Id="rId550" Type="http://schemas.openxmlformats.org/officeDocument/2006/relationships/hyperlink" Target="https://fra.europa.eu/sites/default/files/fra_uploads/france-report-covid-19-april-2020_en.pdf" TargetMode="External"/><Relationship Id="rId788" Type="http://schemas.openxmlformats.org/officeDocument/2006/relationships/hyperlink" Target="https://hatecrime.osce.org/spain" TargetMode="External"/><Relationship Id="rId995" Type="http://schemas.openxmlformats.org/officeDocument/2006/relationships/hyperlink" Target="https://hatecrime.osce.org/spain" TargetMode="External"/><Relationship Id="rId1180" Type="http://schemas.openxmlformats.org/officeDocument/2006/relationships/hyperlink" Target="https://hatecrime.osce.org/spain" TargetMode="External"/><Relationship Id="rId1401" Type="http://schemas.openxmlformats.org/officeDocument/2006/relationships/hyperlink" Target="https://covite.org/observatorio-de-radicalizacion-2018/" TargetMode="External"/><Relationship Id="rId1639" Type="http://schemas.openxmlformats.org/officeDocument/2006/relationships/hyperlink" Target="https://www.impulsociudadano.org/wp-content/uploads/2020/05/Informe-violencia-pol%C3%ADtica-segundo-semestre-2019.pdf" TargetMode="External"/><Relationship Id="rId203" Type="http://schemas.openxmlformats.org/officeDocument/2006/relationships/hyperlink" Target="https://hatecrime.osce.org/germany" TargetMode="External"/><Relationship Id="rId648" Type="http://schemas.openxmlformats.org/officeDocument/2006/relationships/hyperlink" Target="https://hatecrime.osce.org/spain" TargetMode="External"/><Relationship Id="rId855" Type="http://schemas.openxmlformats.org/officeDocument/2006/relationships/hyperlink" Target="https://hatecrime.osce.org/spain" TargetMode="External"/><Relationship Id="rId1040" Type="http://schemas.openxmlformats.org/officeDocument/2006/relationships/hyperlink" Target="https://hatecrime.osce.org/spain" TargetMode="External"/><Relationship Id="rId1278" Type="http://schemas.openxmlformats.org/officeDocument/2006/relationships/hyperlink" Target="https://hatecrime.osce.org/spain" TargetMode="External"/><Relationship Id="rId1485" Type="http://schemas.openxmlformats.org/officeDocument/2006/relationships/hyperlink" Target="https://www.impulsociudadano.org/wp-content/uploads/2020/05/Informe-violencia-pol%C3%ADtica-segundo-semestre-2019.pdf" TargetMode="External"/><Relationship Id="rId1692" Type="http://schemas.openxmlformats.org/officeDocument/2006/relationships/hyperlink" Target="https://www.impulsociudadano.org/wp-content/uploads/2020/05/Informe-violencia-pol%C3%ADtica-segundo-semestre-2019.pdf" TargetMode="External"/><Relationship Id="rId1706" Type="http://schemas.openxmlformats.org/officeDocument/2006/relationships/hyperlink" Target="https://www.impulsociudadano.org/wp-content/uploads/2020/05/Informe-violencia-pol%C3%ADtica-segundo-semestre-2019.pdf" TargetMode="External"/><Relationship Id="rId287" Type="http://schemas.openxmlformats.org/officeDocument/2006/relationships/hyperlink" Target="https://hatecrime.osce.org/germany" TargetMode="External"/><Relationship Id="rId410" Type="http://schemas.openxmlformats.org/officeDocument/2006/relationships/hyperlink" Target="https://hatecrime.osce.org/germany" TargetMode="External"/><Relationship Id="rId494" Type="http://schemas.openxmlformats.org/officeDocument/2006/relationships/hyperlink" Target="https://www.christianophobie.fr/carte/finistere-en-plein-confinement-vandalisme-et-vol-dans-une-eglise-de-brest" TargetMode="External"/><Relationship Id="rId508" Type="http://schemas.openxmlformats.org/officeDocument/2006/relationships/hyperlink" Target="https://www.christianophobie.fr/carte/martinique-vandalisme-au-cimetiere-de-riviere-salee" TargetMode="External"/><Relationship Id="rId715" Type="http://schemas.openxmlformats.org/officeDocument/2006/relationships/hyperlink" Target="https://hatecrime.osce.org/spain" TargetMode="External"/><Relationship Id="rId922" Type="http://schemas.openxmlformats.org/officeDocument/2006/relationships/hyperlink" Target="https://hatecrime.osce.org/spain" TargetMode="External"/><Relationship Id="rId1138" Type="http://schemas.openxmlformats.org/officeDocument/2006/relationships/hyperlink" Target="https://hatecrime.osce.org/spain" TargetMode="External"/><Relationship Id="rId1345" Type="http://schemas.openxmlformats.org/officeDocument/2006/relationships/hyperlink" Target="https://hatecrime.osce.org/spain" TargetMode="External"/><Relationship Id="rId1552" Type="http://schemas.openxmlformats.org/officeDocument/2006/relationships/hyperlink" Target="https://www.impulsociudadano.org/wp-content/uploads/2020/05/Informe-violencia-pol%C3%ADtica-segundo-semestre-2019.pdf" TargetMode="External"/><Relationship Id="rId147" Type="http://schemas.openxmlformats.org/officeDocument/2006/relationships/hyperlink" Target="https://hatecrime.osce.org/germany" TargetMode="External"/><Relationship Id="rId354" Type="http://schemas.openxmlformats.org/officeDocument/2006/relationships/hyperlink" Target="https://hatecrime.osce.org/germany" TargetMode="External"/><Relationship Id="rId799" Type="http://schemas.openxmlformats.org/officeDocument/2006/relationships/hyperlink" Target="https://hatecrime.osce.org/spain" TargetMode="External"/><Relationship Id="rId1191" Type="http://schemas.openxmlformats.org/officeDocument/2006/relationships/hyperlink" Target="https://hatecrime.osce.org/spain" TargetMode="External"/><Relationship Id="rId1205" Type="http://schemas.openxmlformats.org/officeDocument/2006/relationships/hyperlink" Target="https://hatecrime.osce.org/spain" TargetMode="External"/><Relationship Id="rId51" Type="http://schemas.openxmlformats.org/officeDocument/2006/relationships/hyperlink" Target="https://hatecrime.osce.org/germany" TargetMode="External"/><Relationship Id="rId561" Type="http://schemas.openxmlformats.org/officeDocument/2006/relationships/hyperlink" Target="https://www.osservatorioantisemitismo.it/episodi-di-antisemitismo-in-italia/schiaffi-ed-insulti/" TargetMode="External"/><Relationship Id="rId659" Type="http://schemas.openxmlformats.org/officeDocument/2006/relationships/hyperlink" Target="https://hatecrime.osce.org/spain" TargetMode="External"/><Relationship Id="rId866" Type="http://schemas.openxmlformats.org/officeDocument/2006/relationships/hyperlink" Target="https://hatecrime.osce.org/spain" TargetMode="External"/><Relationship Id="rId1289" Type="http://schemas.openxmlformats.org/officeDocument/2006/relationships/hyperlink" Target="https://hatecrime.osce.org/spain" TargetMode="External"/><Relationship Id="rId1412" Type="http://schemas.openxmlformats.org/officeDocument/2006/relationships/hyperlink" Target="https://covite.org/observatorio-de-radicalizacion-2019/" TargetMode="External"/><Relationship Id="rId1496" Type="http://schemas.openxmlformats.org/officeDocument/2006/relationships/hyperlink" Target="https://www.impulsociudadano.org/wp-content/uploads/2020/05/Informe-violencia-pol%C3%ADtica-segundo-semestre-2019.pdf" TargetMode="External"/><Relationship Id="rId1717" Type="http://schemas.openxmlformats.org/officeDocument/2006/relationships/hyperlink" Target="https://www.impulsociudadano.org/wp-content/uploads/2020/05/Informe-violencia-pol%C3%ADtica-segundo-semestre-2019.pdf" TargetMode="External"/><Relationship Id="rId214" Type="http://schemas.openxmlformats.org/officeDocument/2006/relationships/hyperlink" Target="https://hatecrime.osce.org/germany" TargetMode="External"/><Relationship Id="rId298" Type="http://schemas.openxmlformats.org/officeDocument/2006/relationships/hyperlink" Target="https://hatecrime.osce.org/germany" TargetMode="External"/><Relationship Id="rId421" Type="http://schemas.openxmlformats.org/officeDocument/2006/relationships/hyperlink" Target="https://hatecrime.osce.org/germany" TargetMode="External"/><Relationship Id="rId519" Type="http://schemas.openxmlformats.org/officeDocument/2006/relationships/hyperlink" Target="https://www.christianophobie.fr/carte/mayenne-un-calvaire-detruit-a-asse-le-beranger" TargetMode="External"/><Relationship Id="rId1051" Type="http://schemas.openxmlformats.org/officeDocument/2006/relationships/hyperlink" Target="https://covite.org/observatorio-de-radicalizacion-2017/" TargetMode="External"/><Relationship Id="rId1149" Type="http://schemas.openxmlformats.org/officeDocument/2006/relationships/hyperlink" Target="https://hatecrime.osce.org/spain" TargetMode="External"/><Relationship Id="rId1356" Type="http://schemas.openxmlformats.org/officeDocument/2006/relationships/hyperlink" Target="https://covite.org/observatorio-de-radicalizacion-2018/" TargetMode="External"/><Relationship Id="rId158" Type="http://schemas.openxmlformats.org/officeDocument/2006/relationships/hyperlink" Target="https://hatecrime.osce.org/germany" TargetMode="External"/><Relationship Id="rId726" Type="http://schemas.openxmlformats.org/officeDocument/2006/relationships/hyperlink" Target="https://hatecrime.osce.org/spain" TargetMode="External"/><Relationship Id="rId933" Type="http://schemas.openxmlformats.org/officeDocument/2006/relationships/hyperlink" Target="https://hatecrime.osce.org/spain" TargetMode="External"/><Relationship Id="rId1009" Type="http://schemas.openxmlformats.org/officeDocument/2006/relationships/hyperlink" Target="https://hatecrime.osce.org/spain" TargetMode="External"/><Relationship Id="rId1563" Type="http://schemas.openxmlformats.org/officeDocument/2006/relationships/hyperlink" Target="https://www.impulsociudadano.org/wp-content/uploads/2020/05/Informe-violencia-pol%C3%ADtica-segundo-semestre-2019.pdf" TargetMode="External"/><Relationship Id="rId1770" Type="http://schemas.openxmlformats.org/officeDocument/2006/relationships/hyperlink" Target="https://www.elmundo.es/cataluna/2020/04/15/5e96b3e821efa0376a8b45e4.html" TargetMode="External"/><Relationship Id="rId62" Type="http://schemas.openxmlformats.org/officeDocument/2006/relationships/hyperlink" Target="https://hatecrime.osce.org/germany" TargetMode="External"/><Relationship Id="rId365" Type="http://schemas.openxmlformats.org/officeDocument/2006/relationships/hyperlink" Target="https://hatecrime.osce.org/germany" TargetMode="External"/><Relationship Id="rId572" Type="http://schemas.openxmlformats.org/officeDocument/2006/relationships/hyperlink" Target="https://www.gaycenter.it/NEWS.asp?id_dettaglio=3128" TargetMode="External"/><Relationship Id="rId1216" Type="http://schemas.openxmlformats.org/officeDocument/2006/relationships/hyperlink" Target="https://hatecrime.osce.org/spain" TargetMode="External"/><Relationship Id="rId1423" Type="http://schemas.openxmlformats.org/officeDocument/2006/relationships/hyperlink" Target="https://covite.org/observatorio-de-radicalizacion-2019/" TargetMode="External"/><Relationship Id="rId1630" Type="http://schemas.openxmlformats.org/officeDocument/2006/relationships/hyperlink" Target="https://www.impulsociudadano.org/wp-content/uploads/2020/05/Informe-violencia-pol%C3%ADtica-segundo-semestre-2019.pdf" TargetMode="External"/><Relationship Id="rId225" Type="http://schemas.openxmlformats.org/officeDocument/2006/relationships/hyperlink" Target="https://hatecrime.osce.org/germany" TargetMode="External"/><Relationship Id="rId432" Type="http://schemas.openxmlformats.org/officeDocument/2006/relationships/hyperlink" Target="https://www.report-antisemitism.de/documents/2019-09-26_rias-be_Annual_Antisemitische-Vorfaelle-Halbjahr-2019.pdf" TargetMode="External"/><Relationship Id="rId877" Type="http://schemas.openxmlformats.org/officeDocument/2006/relationships/hyperlink" Target="https://hatecrime.osce.org/spain" TargetMode="External"/><Relationship Id="rId1062" Type="http://schemas.openxmlformats.org/officeDocument/2006/relationships/hyperlink" Target="https://covite.org/observatorio-de-radicalizacion-2017/" TargetMode="External"/><Relationship Id="rId1728" Type="http://schemas.openxmlformats.org/officeDocument/2006/relationships/hyperlink" Target="https://www.impulsociudadano.org/wp-content/uploads/2020/05/Informe-violencia-pol%C3%ADtica-segundo-semestre-2019.pdf" TargetMode="External"/><Relationship Id="rId737" Type="http://schemas.openxmlformats.org/officeDocument/2006/relationships/hyperlink" Target="https://hatecrime.osce.org/spain" TargetMode="External"/><Relationship Id="rId944" Type="http://schemas.openxmlformats.org/officeDocument/2006/relationships/hyperlink" Target="https://hatecrime.osce.org/spain" TargetMode="External"/><Relationship Id="rId1367" Type="http://schemas.openxmlformats.org/officeDocument/2006/relationships/hyperlink" Target="https://covite.org/observatorio-de-radicalizacion-2018/" TargetMode="External"/><Relationship Id="rId1574" Type="http://schemas.openxmlformats.org/officeDocument/2006/relationships/hyperlink" Target="https://www.impulsociudadano.org/wp-content/uploads/2020/05/Informe-violencia-pol%C3%ADtica-segundo-semestre-2019.pdf" TargetMode="External"/><Relationship Id="rId1781" Type="http://schemas.openxmlformats.org/officeDocument/2006/relationships/hyperlink" Target="https://catalunyasomostodos.com/wp-content/uploads/2019/01/CAST-Informe-2018.pdf" TargetMode="External"/><Relationship Id="rId73" Type="http://schemas.openxmlformats.org/officeDocument/2006/relationships/hyperlink" Target="https://hatecrime.osce.org/germany" TargetMode="External"/><Relationship Id="rId169" Type="http://schemas.openxmlformats.org/officeDocument/2006/relationships/hyperlink" Target="https://hatecrime.osce.org/germany" TargetMode="External"/><Relationship Id="rId376" Type="http://schemas.openxmlformats.org/officeDocument/2006/relationships/hyperlink" Target="https://hatecrime.osce.org/germany" TargetMode="External"/><Relationship Id="rId583" Type="http://schemas.openxmlformats.org/officeDocument/2006/relationships/hyperlink" Target="http://www.cronachediordinariorazzismo.org/agrigento-due-giovani-migranti-umiliati-puniti-e-schiaffeggiati-da-un-poliziotto/" TargetMode="External"/><Relationship Id="rId790" Type="http://schemas.openxmlformats.org/officeDocument/2006/relationships/hyperlink" Target="https://hatecrime.osce.org/spain" TargetMode="External"/><Relationship Id="rId804" Type="http://schemas.openxmlformats.org/officeDocument/2006/relationships/hyperlink" Target="https://hatecrime.osce.org/spain" TargetMode="External"/><Relationship Id="rId1227" Type="http://schemas.openxmlformats.org/officeDocument/2006/relationships/hyperlink" Target="https://hatecrime.osce.org/spain" TargetMode="External"/><Relationship Id="rId1434" Type="http://schemas.openxmlformats.org/officeDocument/2006/relationships/hyperlink" Target="https://observatorioantisemitismo.fcje.org/" TargetMode="External"/><Relationship Id="rId1641" Type="http://schemas.openxmlformats.org/officeDocument/2006/relationships/hyperlink" Target="https://www.impulsociudadano.org/wp-content/uploads/2020/05/Informe-violencia-pol%C3%ADtica-segundo-semestre-2019.pdf" TargetMode="External"/><Relationship Id="rId4" Type="http://schemas.openxmlformats.org/officeDocument/2006/relationships/hyperlink" Target="https://tev.hu/wp-content/uploads/2019/06/TEV_Havi-2019-jan-eng_72dpi.pdf" TargetMode="External"/><Relationship Id="rId236" Type="http://schemas.openxmlformats.org/officeDocument/2006/relationships/hyperlink" Target="https://hatecrime.osce.org/germany" TargetMode="External"/><Relationship Id="rId443" Type="http://schemas.openxmlformats.org/officeDocument/2006/relationships/hyperlink" Target="https://www.report-antisemitism.de/documents/2019-09-26_rias-be_Annual_Antisemitische-Vorfaelle-Halbjahr-2019.pdf" TargetMode="External"/><Relationship Id="rId650" Type="http://schemas.openxmlformats.org/officeDocument/2006/relationships/hyperlink" Target="https://hatecrime.osce.org/spain" TargetMode="External"/><Relationship Id="rId888" Type="http://schemas.openxmlformats.org/officeDocument/2006/relationships/hyperlink" Target="https://hatecrime.osce.org/spain" TargetMode="External"/><Relationship Id="rId1073" Type="http://schemas.openxmlformats.org/officeDocument/2006/relationships/hyperlink" Target="https://covite.org/observatorio-de-radicalizacion-2017/" TargetMode="External"/><Relationship Id="rId1280" Type="http://schemas.openxmlformats.org/officeDocument/2006/relationships/hyperlink" Target="https://hatecrime.osce.org/spain" TargetMode="External"/><Relationship Id="rId1501" Type="http://schemas.openxmlformats.org/officeDocument/2006/relationships/hyperlink" Target="https://www.impulsociudadano.org/wp-content/uploads/2020/05/Informe-violencia-pol%C3%ADtica-segundo-semestre-2019.pdf" TargetMode="External"/><Relationship Id="rId1739" Type="http://schemas.openxmlformats.org/officeDocument/2006/relationships/hyperlink" Target="https://www.islamophobiaeurope.com/wp-content/uploads/2020/06/EIR_2019.pdf" TargetMode="External"/><Relationship Id="rId303" Type="http://schemas.openxmlformats.org/officeDocument/2006/relationships/hyperlink" Target="https://hatecrime.osce.org/germany" TargetMode="External"/><Relationship Id="rId748" Type="http://schemas.openxmlformats.org/officeDocument/2006/relationships/hyperlink" Target="http://catalunyasomostodos.com/wp-content/uploads/2017/02/Informe-CST-CAST.pdf" TargetMode="External"/><Relationship Id="rId955" Type="http://schemas.openxmlformats.org/officeDocument/2006/relationships/hyperlink" Target="https://hatecrime.osce.org/spain" TargetMode="External"/><Relationship Id="rId1140" Type="http://schemas.openxmlformats.org/officeDocument/2006/relationships/hyperlink" Target="https://hatecrime.osce.org/spain" TargetMode="External"/><Relationship Id="rId1378" Type="http://schemas.openxmlformats.org/officeDocument/2006/relationships/hyperlink" Target="https://covite.org/observatorio-de-radicalizacion-2018/" TargetMode="External"/><Relationship Id="rId1585" Type="http://schemas.openxmlformats.org/officeDocument/2006/relationships/hyperlink" Target="https://www.impulsociudadano.org/wp-content/uploads/2020/05/Informe-violencia-pol%C3%ADtica-segundo-semestre-2019.pdf" TargetMode="External"/><Relationship Id="rId1792" Type="http://schemas.openxmlformats.org/officeDocument/2006/relationships/hyperlink" Target="http://www.informeraxen.es/wp-content/uploads/2020/04/RAXEN-Especial-2019-Xenofobia.pdf" TargetMode="External"/><Relationship Id="rId1806" Type="http://schemas.openxmlformats.org/officeDocument/2006/relationships/hyperlink" Target="https://www.publico.es/sociedad/transfobia-suicidio-adolescente-trans-conmociona-mostoles-son-asesinatos-sociales-e-institucionales.html" TargetMode="External"/><Relationship Id="rId84" Type="http://schemas.openxmlformats.org/officeDocument/2006/relationships/hyperlink" Target="https://hatecrime.osce.org/germany" TargetMode="External"/><Relationship Id="rId387" Type="http://schemas.openxmlformats.org/officeDocument/2006/relationships/hyperlink" Target="https://hatecrime.osce.org/germany" TargetMode="External"/><Relationship Id="rId510" Type="http://schemas.openxmlformats.org/officeDocument/2006/relationships/hyperlink" Target="https://www.christianophobie.fr/carte/alpes-maritimes-dessin-obscene-sur-une-chapelle-a-menton" TargetMode="External"/><Relationship Id="rId594" Type="http://schemas.openxmlformats.org/officeDocument/2006/relationships/hyperlink" Target="https://www.intoleranceagainstchristians.eu/index.php?id=12&amp;case=3675" TargetMode="External"/><Relationship Id="rId608" Type="http://schemas.openxmlformats.org/officeDocument/2006/relationships/hyperlink" Target="https://fra.europa.eu/sites/default/files/fra_uploads/italy-report-covid-19-april-2020_en.pdf" TargetMode="External"/><Relationship Id="rId815" Type="http://schemas.openxmlformats.org/officeDocument/2006/relationships/hyperlink" Target="https://hatecrime.osce.org/spain" TargetMode="External"/><Relationship Id="rId1238" Type="http://schemas.openxmlformats.org/officeDocument/2006/relationships/hyperlink" Target="https://catalunyasomostodos.com/wp-content/uploads/2019/01/CAST-Informe-2018.pdf" TargetMode="External"/><Relationship Id="rId1445" Type="http://schemas.openxmlformats.org/officeDocument/2006/relationships/hyperlink" Target="http://libertadreligiosa.es/revista-de-prensa-2019-2/" TargetMode="External"/><Relationship Id="rId1652" Type="http://schemas.openxmlformats.org/officeDocument/2006/relationships/hyperlink" Target="https://www.impulsociudadano.org/wp-content/uploads/2020/05/Informe-violencia-pol%C3%ADtica-segundo-semestre-2019.pdf" TargetMode="External"/><Relationship Id="rId247" Type="http://schemas.openxmlformats.org/officeDocument/2006/relationships/hyperlink" Target="https://hatecrime.osce.org/germany" TargetMode="External"/><Relationship Id="rId899" Type="http://schemas.openxmlformats.org/officeDocument/2006/relationships/hyperlink" Target="https://hatecrime.osce.org/spain" TargetMode="External"/><Relationship Id="rId1000" Type="http://schemas.openxmlformats.org/officeDocument/2006/relationships/hyperlink" Target="https://hatecrime.osce.org/spain" TargetMode="External"/><Relationship Id="rId1084" Type="http://schemas.openxmlformats.org/officeDocument/2006/relationships/hyperlink" Target="https://elpais.com/politica/2017/10/01/actualidad/1506832232_706322.html" TargetMode="External"/><Relationship Id="rId1305" Type="http://schemas.openxmlformats.org/officeDocument/2006/relationships/hyperlink" Target="https://hatecrime.osce.org/spain" TargetMode="External"/><Relationship Id="rId107" Type="http://schemas.openxmlformats.org/officeDocument/2006/relationships/hyperlink" Target="https://hatecrime.osce.org/germany" TargetMode="External"/><Relationship Id="rId454" Type="http://schemas.openxmlformats.org/officeDocument/2006/relationships/hyperlink" Target="https://www.intoleranceagainstchristians.eu/index.php?id=3&amp;txtSearch=&amp;radSearchFilterType=cases&amp;selCountry=3&amp;selTimeFrame=&amp;txtDateStart=&amp;txtDateStop=" TargetMode="External"/><Relationship Id="rId661" Type="http://schemas.openxmlformats.org/officeDocument/2006/relationships/hyperlink" Target="https://hatecrime.osce.org/spain" TargetMode="External"/><Relationship Id="rId759" Type="http://schemas.openxmlformats.org/officeDocument/2006/relationships/hyperlink" Target="http://catalunyasomostodos.com/wp-content/uploads/2017/02/Informe-CST-CAST.pdf" TargetMode="External"/><Relationship Id="rId966" Type="http://schemas.openxmlformats.org/officeDocument/2006/relationships/hyperlink" Target="https://hatecrime.osce.org/spain" TargetMode="External"/><Relationship Id="rId1291" Type="http://schemas.openxmlformats.org/officeDocument/2006/relationships/hyperlink" Target="https://hatecrime.osce.org/spain" TargetMode="External"/><Relationship Id="rId1389" Type="http://schemas.openxmlformats.org/officeDocument/2006/relationships/hyperlink" Target="https://covite.org/observatorio-de-radicalizacion-2018/" TargetMode="External"/><Relationship Id="rId1512" Type="http://schemas.openxmlformats.org/officeDocument/2006/relationships/hyperlink" Target="https://www.impulsociudadano.org/wp-content/uploads/2020/05/Informe-violencia-pol%C3%ADtica-segundo-semestre-2019.pdf" TargetMode="External"/><Relationship Id="rId1596" Type="http://schemas.openxmlformats.org/officeDocument/2006/relationships/hyperlink" Target="https://www.impulsociudadano.org/wp-content/uploads/2020/05/Informe-violencia-pol%C3%ADtica-segundo-semestre-2019.pdf" TargetMode="External"/><Relationship Id="rId11" Type="http://schemas.openxmlformats.org/officeDocument/2006/relationships/hyperlink" Target="https://tev.hu/en/monthly-report/" TargetMode="External"/><Relationship Id="rId314" Type="http://schemas.openxmlformats.org/officeDocument/2006/relationships/hyperlink" Target="https://hatecrime.osce.org/germany" TargetMode="External"/><Relationship Id="rId398" Type="http://schemas.openxmlformats.org/officeDocument/2006/relationships/hyperlink" Target="https://hatecrime.osce.org/germany" TargetMode="External"/><Relationship Id="rId521" Type="http://schemas.openxmlformats.org/officeDocument/2006/relationships/hyperlink" Target="https://www.christianophobie.fr/carte/gironde-55-tombes-degradees-dans-un-cimetiere-de-gujan-mestras" TargetMode="External"/><Relationship Id="rId619" Type="http://schemas.openxmlformats.org/officeDocument/2006/relationships/hyperlink" Target="https://hatecrime.osce.org/spain" TargetMode="External"/><Relationship Id="rId1151" Type="http://schemas.openxmlformats.org/officeDocument/2006/relationships/hyperlink" Target="https://hatecrime.osce.org/spain" TargetMode="External"/><Relationship Id="rId1249" Type="http://schemas.openxmlformats.org/officeDocument/2006/relationships/hyperlink" Target="https://catalunyasomostodos.com/wp-content/uploads/2019/01/CAST-Informe-2018.pdf" TargetMode="External"/><Relationship Id="rId95" Type="http://schemas.openxmlformats.org/officeDocument/2006/relationships/hyperlink" Target="https://hatecrime.osce.org/germany" TargetMode="External"/><Relationship Id="rId160" Type="http://schemas.openxmlformats.org/officeDocument/2006/relationships/hyperlink" Target="https://hatecrime.osce.org/germany" TargetMode="External"/><Relationship Id="rId826" Type="http://schemas.openxmlformats.org/officeDocument/2006/relationships/hyperlink" Target="https://hatecrime.osce.org/spain" TargetMode="External"/><Relationship Id="rId1011" Type="http://schemas.openxmlformats.org/officeDocument/2006/relationships/hyperlink" Target="https://hatecrime.osce.org/spain" TargetMode="External"/><Relationship Id="rId1109" Type="http://schemas.openxmlformats.org/officeDocument/2006/relationships/hyperlink" Target="https://hatecrime.osce.org/spain" TargetMode="External"/><Relationship Id="rId1456" Type="http://schemas.openxmlformats.org/officeDocument/2006/relationships/hyperlink" Target="http://libertadreligiosa.es/revista-de-prensa-2019-2/" TargetMode="External"/><Relationship Id="rId1663" Type="http://schemas.openxmlformats.org/officeDocument/2006/relationships/hyperlink" Target="https://www.impulsociudadano.org/wp-content/uploads/2020/05/Informe-violencia-pol%C3%ADtica-segundo-semestre-2019.pdf" TargetMode="External"/><Relationship Id="rId258" Type="http://schemas.openxmlformats.org/officeDocument/2006/relationships/hyperlink" Target="https://hatecrime.osce.org/germany" TargetMode="External"/><Relationship Id="rId465" Type="http://schemas.openxmlformats.org/officeDocument/2006/relationships/hyperlink" Target="https://www.tagesspiegel.de/berlin/polizei-justiz/chinesin-in-berlin-rassistisch-beleidigt-zwei-frauen-gehen-auf-23-jaehrige-an-s-bahnhof-beusselstrasse-los/25498396.html" TargetMode="External"/><Relationship Id="rId672" Type="http://schemas.openxmlformats.org/officeDocument/2006/relationships/hyperlink" Target="https://hatecrime.osce.org/spain" TargetMode="External"/><Relationship Id="rId1095" Type="http://schemas.openxmlformats.org/officeDocument/2006/relationships/hyperlink" Target="https://hatecrime.osce.org/spain" TargetMode="External"/><Relationship Id="rId1316" Type="http://schemas.openxmlformats.org/officeDocument/2006/relationships/hyperlink" Target="https://hatecrime.osce.org/spain" TargetMode="External"/><Relationship Id="rId1523" Type="http://schemas.openxmlformats.org/officeDocument/2006/relationships/hyperlink" Target="https://www.impulsociudadano.org/wp-content/uploads/2020/05/Informe-violencia-pol%C3%ADtica-segundo-semestre-2019.pdf" TargetMode="External"/><Relationship Id="rId1730" Type="http://schemas.openxmlformats.org/officeDocument/2006/relationships/hyperlink" Target="https://www.impulsociudadano.org/wp-content/uploads/2020/05/Informe-violencia-pol%C3%ADtica-segundo-semestre-2019.pdf" TargetMode="External"/><Relationship Id="rId22" Type="http://schemas.openxmlformats.org/officeDocument/2006/relationships/hyperlink" Target="https://tev.hu/en/monthly-report/" TargetMode="External"/><Relationship Id="rId118" Type="http://schemas.openxmlformats.org/officeDocument/2006/relationships/hyperlink" Target="https://hatecrime.osce.org/germany" TargetMode="External"/><Relationship Id="rId325" Type="http://schemas.openxmlformats.org/officeDocument/2006/relationships/hyperlink" Target="https://hatecrime.osce.org/germany" TargetMode="External"/><Relationship Id="rId532" Type="http://schemas.openxmlformats.org/officeDocument/2006/relationships/hyperlink" Target="https://www.christianophobie.fr/carte/mayenne-un-calvaire-detruit-a-asse-le-beranger" TargetMode="External"/><Relationship Id="rId977" Type="http://schemas.openxmlformats.org/officeDocument/2006/relationships/hyperlink" Target="https://hatecrime.osce.org/spain" TargetMode="External"/><Relationship Id="rId1162" Type="http://schemas.openxmlformats.org/officeDocument/2006/relationships/hyperlink" Target="https://hatecrime.osce.org/spain" TargetMode="External"/><Relationship Id="rId171" Type="http://schemas.openxmlformats.org/officeDocument/2006/relationships/hyperlink" Target="https://hatecrime.osce.org/germany" TargetMode="External"/><Relationship Id="rId837" Type="http://schemas.openxmlformats.org/officeDocument/2006/relationships/hyperlink" Target="https://hatecrime.osce.org/spain" TargetMode="External"/><Relationship Id="rId1022" Type="http://schemas.openxmlformats.org/officeDocument/2006/relationships/hyperlink" Target="https://hatecrime.osce.org/spain" TargetMode="External"/><Relationship Id="rId1467" Type="http://schemas.openxmlformats.org/officeDocument/2006/relationships/hyperlink" Target="https://www.impulsociudadano.org/wp-content/uploads/2020/05/Informe-violencia-pol%C3%ADtica-segundo-semestre-2019.pdf" TargetMode="External"/><Relationship Id="rId1674" Type="http://schemas.openxmlformats.org/officeDocument/2006/relationships/hyperlink" Target="https://www.impulsociudadano.org/wp-content/uploads/2020/05/Informe-violencia-pol%C3%ADtica-segundo-semestre-2019.pdf" TargetMode="External"/><Relationship Id="rId269" Type="http://schemas.openxmlformats.org/officeDocument/2006/relationships/hyperlink" Target="https://hatecrime.osce.org/germany" TargetMode="External"/><Relationship Id="rId476" Type="http://schemas.openxmlformats.org/officeDocument/2006/relationships/hyperlink" Target="https://www.adl.org/resources/reports/global-anti-semitism-select-incidents-in-2019" TargetMode="External"/><Relationship Id="rId683" Type="http://schemas.openxmlformats.org/officeDocument/2006/relationships/hyperlink" Target="https://hatecrime.osce.org/spain" TargetMode="External"/><Relationship Id="rId890" Type="http://schemas.openxmlformats.org/officeDocument/2006/relationships/hyperlink" Target="https://hatecrime.osce.org/spain" TargetMode="External"/><Relationship Id="rId904" Type="http://schemas.openxmlformats.org/officeDocument/2006/relationships/hyperlink" Target="https://hatecrime.osce.org/spain" TargetMode="External"/><Relationship Id="rId1327" Type="http://schemas.openxmlformats.org/officeDocument/2006/relationships/hyperlink" Target="https://hatecrime.osce.org/spain" TargetMode="External"/><Relationship Id="rId1534" Type="http://schemas.openxmlformats.org/officeDocument/2006/relationships/hyperlink" Target="https://www.impulsociudadano.org/wp-content/uploads/2020/05/Informe-violencia-pol%C3%ADtica-segundo-semestre-2019.pdf" TargetMode="External"/><Relationship Id="rId1741" Type="http://schemas.openxmlformats.org/officeDocument/2006/relationships/hyperlink" Target="https://www.islamophobiaeurope.com/wp-content/uploads/2020/06/EIR_2019.pdf" TargetMode="External"/><Relationship Id="rId33" Type="http://schemas.openxmlformats.org/officeDocument/2006/relationships/hyperlink" Target="https://www.intoleranceagainstchristians.eu/index.php?id=12&amp;case=3440" TargetMode="External"/><Relationship Id="rId129" Type="http://schemas.openxmlformats.org/officeDocument/2006/relationships/hyperlink" Target="https://hatecrime.osce.org/germany" TargetMode="External"/><Relationship Id="rId336" Type="http://schemas.openxmlformats.org/officeDocument/2006/relationships/hyperlink" Target="https://hatecrime.osce.org/germany" TargetMode="External"/><Relationship Id="rId543" Type="http://schemas.openxmlformats.org/officeDocument/2006/relationships/hyperlink" Target="https://actu.fr/hauts-de-france/lille_59350/frappe-a-coups-de-selles-de-velo-a-lille-c-etait-clairement-un-acte-homophobe_34559365.html" TargetMode="External"/><Relationship Id="rId988" Type="http://schemas.openxmlformats.org/officeDocument/2006/relationships/hyperlink" Target="https://hatecrime.osce.org/spain" TargetMode="External"/><Relationship Id="rId1173" Type="http://schemas.openxmlformats.org/officeDocument/2006/relationships/hyperlink" Target="https://hatecrime.osce.org/spain" TargetMode="External"/><Relationship Id="rId1380" Type="http://schemas.openxmlformats.org/officeDocument/2006/relationships/hyperlink" Target="https://covite.org/observatorio-de-radicalizacion-2018/" TargetMode="External"/><Relationship Id="rId1601" Type="http://schemas.openxmlformats.org/officeDocument/2006/relationships/hyperlink" Target="https://www.impulsociudadano.org/wp-content/uploads/2020/05/Informe-violencia-pol%C3%ADtica-segundo-semestre-2019.pdf" TargetMode="External"/><Relationship Id="rId182" Type="http://schemas.openxmlformats.org/officeDocument/2006/relationships/hyperlink" Target="https://hatecrime.osce.org/germany" TargetMode="External"/><Relationship Id="rId403" Type="http://schemas.openxmlformats.org/officeDocument/2006/relationships/hyperlink" Target="https://hatecrime.osce.org/germany" TargetMode="External"/><Relationship Id="rId750" Type="http://schemas.openxmlformats.org/officeDocument/2006/relationships/hyperlink" Target="http://catalunyasomostodos.com/wp-content/uploads/2017/02/Informe-CST-CAST.pdf" TargetMode="External"/><Relationship Id="rId848" Type="http://schemas.openxmlformats.org/officeDocument/2006/relationships/hyperlink" Target="https://hatecrime.osce.org/spain" TargetMode="External"/><Relationship Id="rId1033" Type="http://schemas.openxmlformats.org/officeDocument/2006/relationships/hyperlink" Target="https://hatecrime.osce.org/spain" TargetMode="External"/><Relationship Id="rId1478" Type="http://schemas.openxmlformats.org/officeDocument/2006/relationships/hyperlink" Target="https://www.impulsociudadano.org/wp-content/uploads/2020/05/Informe-violencia-pol%C3%ADtica-segundo-semestre-2019.pdf" TargetMode="External"/><Relationship Id="rId1685" Type="http://schemas.openxmlformats.org/officeDocument/2006/relationships/hyperlink" Target="https://www.impulsociudadano.org/wp-content/uploads/2020/05/Informe-violencia-pol%C3%ADtica-segundo-semestre-2019.pdf" TargetMode="External"/><Relationship Id="rId487" Type="http://schemas.openxmlformats.org/officeDocument/2006/relationships/hyperlink" Target="https://www.christianophobie.fr/carte/bas-rhin-vol-dans-leglise-de-wingen-sur-moder" TargetMode="External"/><Relationship Id="rId610" Type="http://schemas.openxmlformats.org/officeDocument/2006/relationships/hyperlink" Target="https://fra.europa.eu/sites/default/files/fra_uploads/italy-report-covid-19-april-2020_en.pdf" TargetMode="External"/><Relationship Id="rId694" Type="http://schemas.openxmlformats.org/officeDocument/2006/relationships/hyperlink" Target="https://hatecrime.osce.org/spain" TargetMode="External"/><Relationship Id="rId708" Type="http://schemas.openxmlformats.org/officeDocument/2006/relationships/hyperlink" Target="https://hatecrime.osce.org/spain" TargetMode="External"/><Relationship Id="rId915" Type="http://schemas.openxmlformats.org/officeDocument/2006/relationships/hyperlink" Target="https://hatecrime.osce.org/spain" TargetMode="External"/><Relationship Id="rId1240" Type="http://schemas.openxmlformats.org/officeDocument/2006/relationships/hyperlink" Target="https://catalunyasomostodos.com/wp-content/uploads/2019/01/CAST-Informe-2018.pdf" TargetMode="External"/><Relationship Id="rId1338" Type="http://schemas.openxmlformats.org/officeDocument/2006/relationships/hyperlink" Target="https://hatecrime.osce.org/spain" TargetMode="External"/><Relationship Id="rId1545" Type="http://schemas.openxmlformats.org/officeDocument/2006/relationships/hyperlink" Target="https://www.impulsociudadano.org/wp-content/uploads/2020/05/Informe-violencia-pol%C3%ADtica-segundo-semestre-2019.pdf" TargetMode="External"/><Relationship Id="rId347" Type="http://schemas.openxmlformats.org/officeDocument/2006/relationships/hyperlink" Target="https://hatecrime.osce.org/germany" TargetMode="External"/><Relationship Id="rId999" Type="http://schemas.openxmlformats.org/officeDocument/2006/relationships/hyperlink" Target="https://hatecrime.osce.org/spain" TargetMode="External"/><Relationship Id="rId1100" Type="http://schemas.openxmlformats.org/officeDocument/2006/relationships/hyperlink" Target="https://hatecrime.osce.org/spain" TargetMode="External"/><Relationship Id="rId1184" Type="http://schemas.openxmlformats.org/officeDocument/2006/relationships/hyperlink" Target="https://hatecrime.osce.org/spain" TargetMode="External"/><Relationship Id="rId1405" Type="http://schemas.openxmlformats.org/officeDocument/2006/relationships/hyperlink" Target="https://covite.org/observatorio-de-radicalizacion-2018/" TargetMode="External"/><Relationship Id="rId1752" Type="http://schemas.openxmlformats.org/officeDocument/2006/relationships/hyperlink" Target="https://www.islamophobiaeurope.com/wp-content/uploads/2020/06/EIR_2019.pdf" TargetMode="External"/><Relationship Id="rId44" Type="http://schemas.openxmlformats.org/officeDocument/2006/relationships/hyperlink" Target="https://hatecrime.osce.org/germany" TargetMode="External"/><Relationship Id="rId554" Type="http://schemas.openxmlformats.org/officeDocument/2006/relationships/hyperlink" Target="https://fra.europa.eu/sites/default/files/fra_uploads/france-report-covid-19-april-2020_en.pdf" TargetMode="External"/><Relationship Id="rId761" Type="http://schemas.openxmlformats.org/officeDocument/2006/relationships/hyperlink" Target="http://catalunyasomostodos.com/wp-content/uploads/2017/02/Informe-CST-CAST.pdf" TargetMode="External"/><Relationship Id="rId859" Type="http://schemas.openxmlformats.org/officeDocument/2006/relationships/hyperlink" Target="https://hatecrime.osce.org/spain" TargetMode="External"/><Relationship Id="rId1391" Type="http://schemas.openxmlformats.org/officeDocument/2006/relationships/hyperlink" Target="https://covite.org/observatorio-de-radicalizacion-2018/" TargetMode="External"/><Relationship Id="rId1489" Type="http://schemas.openxmlformats.org/officeDocument/2006/relationships/hyperlink" Target="https://www.impulsociudadano.org/wp-content/uploads/2020/05/Informe-violencia-pol%C3%ADtica-segundo-semestre-2019.pdf" TargetMode="External"/><Relationship Id="rId1612" Type="http://schemas.openxmlformats.org/officeDocument/2006/relationships/hyperlink" Target="https://www.impulsociudadano.org/wp-content/uploads/2020/05/Informe-violencia-pol%C3%ADtica-segundo-semestre-2019.pdf" TargetMode="External"/><Relationship Id="rId1696" Type="http://schemas.openxmlformats.org/officeDocument/2006/relationships/hyperlink" Target="https://www.impulsociudadano.org/wp-content/uploads/2020/05/Informe-violencia-pol%C3%ADtica-segundo-semestre-2019.pdf" TargetMode="External"/><Relationship Id="rId193" Type="http://schemas.openxmlformats.org/officeDocument/2006/relationships/hyperlink" Target="https://hatecrime.osce.org/germany" TargetMode="External"/><Relationship Id="rId207" Type="http://schemas.openxmlformats.org/officeDocument/2006/relationships/hyperlink" Target="https://hatecrime.osce.org/germany" TargetMode="External"/><Relationship Id="rId414" Type="http://schemas.openxmlformats.org/officeDocument/2006/relationships/hyperlink" Target="https://hatecrime.osce.org/germany" TargetMode="External"/><Relationship Id="rId498" Type="http://schemas.openxmlformats.org/officeDocument/2006/relationships/hyperlink" Target="https://www.christianophobie.fr/carte/pyrenees-orientales-tag-offensant-sur-le-parvis-de-leglise-dosseja" TargetMode="External"/><Relationship Id="rId621" Type="http://schemas.openxmlformats.org/officeDocument/2006/relationships/hyperlink" Target="https://hatecrime.osce.org/spain" TargetMode="External"/><Relationship Id="rId1044" Type="http://schemas.openxmlformats.org/officeDocument/2006/relationships/hyperlink" Target="https://covite.org/observatorio-de-radicalizacion-2017/" TargetMode="External"/><Relationship Id="rId1251" Type="http://schemas.openxmlformats.org/officeDocument/2006/relationships/hyperlink" Target="https://catalunyasomostodos.com/wp-content/uploads/2019/01/CAST-Informe-2018.pdf" TargetMode="External"/><Relationship Id="rId1349" Type="http://schemas.openxmlformats.org/officeDocument/2006/relationships/hyperlink" Target="https://hatecrime.osce.org/spain" TargetMode="External"/><Relationship Id="rId260" Type="http://schemas.openxmlformats.org/officeDocument/2006/relationships/hyperlink" Target="https://hatecrime.osce.org/germany" TargetMode="External"/><Relationship Id="rId719" Type="http://schemas.openxmlformats.org/officeDocument/2006/relationships/hyperlink" Target="https://hatecrime.osce.org/spain" TargetMode="External"/><Relationship Id="rId926" Type="http://schemas.openxmlformats.org/officeDocument/2006/relationships/hyperlink" Target="https://hatecrime.osce.org/spain" TargetMode="External"/><Relationship Id="rId1111" Type="http://schemas.openxmlformats.org/officeDocument/2006/relationships/hyperlink" Target="https://hatecrime.osce.org/spain" TargetMode="External"/><Relationship Id="rId1556" Type="http://schemas.openxmlformats.org/officeDocument/2006/relationships/hyperlink" Target="https://www.impulsociudadano.org/wp-content/uploads/2020/05/Informe-violencia-pol%C3%ADtica-segundo-semestre-2019.pdf" TargetMode="External"/><Relationship Id="rId1763" Type="http://schemas.openxmlformats.org/officeDocument/2006/relationships/hyperlink" Target="https://www.elindependiente.com/politica/2020/02/24/queman-coche-concejal-vox-municipio-catalan-salt/" TargetMode="External"/><Relationship Id="rId55" Type="http://schemas.openxmlformats.org/officeDocument/2006/relationships/hyperlink" Target="https://hatecrime.osce.org/germany" TargetMode="External"/><Relationship Id="rId120" Type="http://schemas.openxmlformats.org/officeDocument/2006/relationships/hyperlink" Target="https://hatecrime.osce.org/germany" TargetMode="External"/><Relationship Id="rId358" Type="http://schemas.openxmlformats.org/officeDocument/2006/relationships/hyperlink" Target="https://hatecrime.osce.org/germany" TargetMode="External"/><Relationship Id="rId565" Type="http://schemas.openxmlformats.org/officeDocument/2006/relationships/hyperlink" Target="https://www.osservatorioantisemitismo.it/episodi-di-antisemitismo-in-italia/schiaffi-ed-insulti/" TargetMode="External"/><Relationship Id="rId772" Type="http://schemas.openxmlformats.org/officeDocument/2006/relationships/hyperlink" Target="http://catalunyasomostodos.com/wp-content/uploads/2017/02/Informe-CST-CAST.pdf" TargetMode="External"/><Relationship Id="rId1195" Type="http://schemas.openxmlformats.org/officeDocument/2006/relationships/hyperlink" Target="https://hatecrime.osce.org/spain" TargetMode="External"/><Relationship Id="rId1209" Type="http://schemas.openxmlformats.org/officeDocument/2006/relationships/hyperlink" Target="https://hatecrime.osce.org/spain" TargetMode="External"/><Relationship Id="rId1416" Type="http://schemas.openxmlformats.org/officeDocument/2006/relationships/hyperlink" Target="https://covite.org/observatorio-de-radicalizacion-2019/" TargetMode="External"/><Relationship Id="rId1623" Type="http://schemas.openxmlformats.org/officeDocument/2006/relationships/hyperlink" Target="https://www.impulsociudadano.org/wp-content/uploads/2020/05/Informe-violencia-pol%C3%ADtica-segundo-semestre-2019.pdf" TargetMode="External"/><Relationship Id="rId218" Type="http://schemas.openxmlformats.org/officeDocument/2006/relationships/hyperlink" Target="https://hatecrime.osce.org/germany" TargetMode="External"/><Relationship Id="rId425" Type="http://schemas.openxmlformats.org/officeDocument/2006/relationships/hyperlink" Target="https://www.report-antisemitism.de/documents/2019-09-26_rias-be_Annual_Antisemitische-Vorfaelle-Halbjahr-2019.pdf" TargetMode="External"/><Relationship Id="rId632" Type="http://schemas.openxmlformats.org/officeDocument/2006/relationships/hyperlink" Target="https://hatecrime.osce.org/spain" TargetMode="External"/><Relationship Id="rId1055" Type="http://schemas.openxmlformats.org/officeDocument/2006/relationships/hyperlink" Target="https://covite.org/observatorio-de-radicalizacion-2017/" TargetMode="External"/><Relationship Id="rId1262" Type="http://schemas.openxmlformats.org/officeDocument/2006/relationships/hyperlink" Target="https://catalunyasomostodos.com/wp-content/uploads/2019/01/CAST-Informe-2018.pdf" TargetMode="External"/><Relationship Id="rId271" Type="http://schemas.openxmlformats.org/officeDocument/2006/relationships/hyperlink" Target="https://hatecrime.osce.org/germany" TargetMode="External"/><Relationship Id="rId937" Type="http://schemas.openxmlformats.org/officeDocument/2006/relationships/hyperlink" Target="https://hatecrime.osce.org/spain" TargetMode="External"/><Relationship Id="rId1122" Type="http://schemas.openxmlformats.org/officeDocument/2006/relationships/hyperlink" Target="https://hatecrime.osce.org/spain" TargetMode="External"/><Relationship Id="rId1567" Type="http://schemas.openxmlformats.org/officeDocument/2006/relationships/hyperlink" Target="https://www.impulsociudadano.org/wp-content/uploads/2020/05/Informe-violencia-pol%C3%ADtica-segundo-semestre-2019.pdf" TargetMode="External"/><Relationship Id="rId1774" Type="http://schemas.openxmlformats.org/officeDocument/2006/relationships/hyperlink" Target="https://www.elmundo.es/comunidad-valenciana/castellon/2020/07/08/5f04ea6afdddffe52d8b47d6.html" TargetMode="External"/><Relationship Id="rId66" Type="http://schemas.openxmlformats.org/officeDocument/2006/relationships/hyperlink" Target="https://hatecrime.osce.org/germany" TargetMode="External"/><Relationship Id="rId131" Type="http://schemas.openxmlformats.org/officeDocument/2006/relationships/hyperlink" Target="https://hatecrime.osce.org/germany" TargetMode="External"/><Relationship Id="rId369" Type="http://schemas.openxmlformats.org/officeDocument/2006/relationships/hyperlink" Target="https://hatecrime.osce.org/germany" TargetMode="External"/><Relationship Id="rId576" Type="http://schemas.openxmlformats.org/officeDocument/2006/relationships/hyperlink" Target="https://www.gaycenter.it/NEWS.asp?id_dettaglio=3148" TargetMode="External"/><Relationship Id="rId783" Type="http://schemas.openxmlformats.org/officeDocument/2006/relationships/hyperlink" Target="https://hatecrime.osce.org/spain" TargetMode="External"/><Relationship Id="rId990" Type="http://schemas.openxmlformats.org/officeDocument/2006/relationships/hyperlink" Target="https://hatecrime.osce.org/spain" TargetMode="External"/><Relationship Id="rId1427" Type="http://schemas.openxmlformats.org/officeDocument/2006/relationships/hyperlink" Target="https://covite.org/observatorio-de-radicalizacion-2019/" TargetMode="External"/><Relationship Id="rId1634" Type="http://schemas.openxmlformats.org/officeDocument/2006/relationships/hyperlink" Target="https://www.impulsociudadano.org/wp-content/uploads/2020/05/Informe-violencia-pol%C3%ADtica-segundo-semestre-2019.pdf" TargetMode="External"/><Relationship Id="rId229" Type="http://schemas.openxmlformats.org/officeDocument/2006/relationships/hyperlink" Target="https://hatecrime.osce.org/germany" TargetMode="External"/><Relationship Id="rId436" Type="http://schemas.openxmlformats.org/officeDocument/2006/relationships/hyperlink" Target="https://www.report-antisemitism.de/documents/2019-09-26_rias-be_Annual_Antisemitische-Vorfaelle-Halbjahr-2019.pdf" TargetMode="External"/><Relationship Id="rId643" Type="http://schemas.openxmlformats.org/officeDocument/2006/relationships/hyperlink" Target="https://hatecrime.osce.org/spain" TargetMode="External"/><Relationship Id="rId1066" Type="http://schemas.openxmlformats.org/officeDocument/2006/relationships/hyperlink" Target="https://covite.org/observatorio-de-radicalizacion-2017/" TargetMode="External"/><Relationship Id="rId1273" Type="http://schemas.openxmlformats.org/officeDocument/2006/relationships/hyperlink" Target="https://hatecrime.osce.org/spain" TargetMode="External"/><Relationship Id="rId1480" Type="http://schemas.openxmlformats.org/officeDocument/2006/relationships/hyperlink" Target="https://www.impulsociudadano.org/wp-content/uploads/2020/05/Informe-violencia-pol%C3%ADtica-segundo-semestre-2019.pdf" TargetMode="External"/><Relationship Id="rId850" Type="http://schemas.openxmlformats.org/officeDocument/2006/relationships/hyperlink" Target="https://hatecrime.osce.org/spain" TargetMode="External"/><Relationship Id="rId948" Type="http://schemas.openxmlformats.org/officeDocument/2006/relationships/hyperlink" Target="https://hatecrime.osce.org/spain" TargetMode="External"/><Relationship Id="rId1133" Type="http://schemas.openxmlformats.org/officeDocument/2006/relationships/hyperlink" Target="https://hatecrime.osce.org/spain" TargetMode="External"/><Relationship Id="rId1578" Type="http://schemas.openxmlformats.org/officeDocument/2006/relationships/hyperlink" Target="https://www.impulsociudadano.org/wp-content/uploads/2020/05/Informe-violencia-pol%C3%ADtica-segundo-semestre-2019.pdf" TargetMode="External"/><Relationship Id="rId1701" Type="http://schemas.openxmlformats.org/officeDocument/2006/relationships/hyperlink" Target="https://www.impulsociudadano.org/wp-content/uploads/2020/05/Informe-violencia-pol%C3%ADtica-segundo-semestre-2019.pdf" TargetMode="External"/><Relationship Id="rId1785" Type="http://schemas.openxmlformats.org/officeDocument/2006/relationships/hyperlink" Target="http://www.informeraxen.es/wp-content/uploads/2020/04/RAXEN-Especial-2019-Xenofobia.pdf" TargetMode="External"/><Relationship Id="rId77" Type="http://schemas.openxmlformats.org/officeDocument/2006/relationships/hyperlink" Target="https://hatecrime.osce.org/germany" TargetMode="External"/><Relationship Id="rId282" Type="http://schemas.openxmlformats.org/officeDocument/2006/relationships/hyperlink" Target="https://hatecrime.osce.org/germany" TargetMode="External"/><Relationship Id="rId503" Type="http://schemas.openxmlformats.org/officeDocument/2006/relationships/hyperlink" Target="https://www.christianophobie.fr/carte/haut-rhin-statue-de-la-vierge-marie-detruite-a-wihr-au-val" TargetMode="External"/><Relationship Id="rId587" Type="http://schemas.openxmlformats.org/officeDocument/2006/relationships/hyperlink" Target="http://www.cronachediordinariorazzismo.org/marsala-divieto-daccesso-ai-neri/" TargetMode="External"/><Relationship Id="rId710" Type="http://schemas.openxmlformats.org/officeDocument/2006/relationships/hyperlink" Target="https://hatecrime.osce.org/spain" TargetMode="External"/><Relationship Id="rId808" Type="http://schemas.openxmlformats.org/officeDocument/2006/relationships/hyperlink" Target="https://hatecrime.osce.org/spain" TargetMode="External"/><Relationship Id="rId1340" Type="http://schemas.openxmlformats.org/officeDocument/2006/relationships/hyperlink" Target="https://hatecrime.osce.org/spain" TargetMode="External"/><Relationship Id="rId1438" Type="http://schemas.openxmlformats.org/officeDocument/2006/relationships/hyperlink" Target="http://libertadreligiosa.es/revista-de-prensa-2019-2/" TargetMode="External"/><Relationship Id="rId1645" Type="http://schemas.openxmlformats.org/officeDocument/2006/relationships/hyperlink" Target="https://www.impulsociudadano.org/wp-content/uploads/2020/05/Informe-violencia-pol%C3%ADtica-segundo-semestre-2019.pdf" TargetMode="External"/><Relationship Id="rId8" Type="http://schemas.openxmlformats.org/officeDocument/2006/relationships/hyperlink" Target="https://tev.hu/en/monthly-report/" TargetMode="External"/><Relationship Id="rId142" Type="http://schemas.openxmlformats.org/officeDocument/2006/relationships/hyperlink" Target="https://hatecrime.osce.org/germany" TargetMode="External"/><Relationship Id="rId447" Type="http://schemas.openxmlformats.org/officeDocument/2006/relationships/hyperlink" Target="https://www.report-antisemitism.de/documents/2019-09-26_rias-be_Annual_Antisemitische-Vorfaelle-Halbjahr-2019.pdf" TargetMode="External"/><Relationship Id="rId794" Type="http://schemas.openxmlformats.org/officeDocument/2006/relationships/hyperlink" Target="https://hatecrime.osce.org/spain" TargetMode="External"/><Relationship Id="rId1077" Type="http://schemas.openxmlformats.org/officeDocument/2006/relationships/hyperlink" Target="https://covite.org/observatorio-de-radicalizacion-2017/" TargetMode="External"/><Relationship Id="rId1200" Type="http://schemas.openxmlformats.org/officeDocument/2006/relationships/hyperlink" Target="https://hatecrime.osce.org/spain" TargetMode="External"/><Relationship Id="rId654" Type="http://schemas.openxmlformats.org/officeDocument/2006/relationships/hyperlink" Target="https://hatecrime.osce.org/spain" TargetMode="External"/><Relationship Id="rId861" Type="http://schemas.openxmlformats.org/officeDocument/2006/relationships/hyperlink" Target="https://hatecrime.osce.org/spain" TargetMode="External"/><Relationship Id="rId959" Type="http://schemas.openxmlformats.org/officeDocument/2006/relationships/hyperlink" Target="https://hatecrime.osce.org/spain" TargetMode="External"/><Relationship Id="rId1284" Type="http://schemas.openxmlformats.org/officeDocument/2006/relationships/hyperlink" Target="https://hatecrime.osce.org/spain" TargetMode="External"/><Relationship Id="rId1491" Type="http://schemas.openxmlformats.org/officeDocument/2006/relationships/hyperlink" Target="https://www.impulsociudadano.org/wp-content/uploads/2020/05/Informe-violencia-pol%C3%ADtica-segundo-semestre-2019.pdf" TargetMode="External"/><Relationship Id="rId1505" Type="http://schemas.openxmlformats.org/officeDocument/2006/relationships/hyperlink" Target="https://www.impulsociudadano.org/wp-content/uploads/2020/05/Informe-violencia-pol%C3%ADtica-segundo-semestre-2019.pdf" TargetMode="External"/><Relationship Id="rId1589" Type="http://schemas.openxmlformats.org/officeDocument/2006/relationships/hyperlink" Target="https://www.impulsociudadano.org/wp-content/uploads/2020/05/Informe-violencia-pol%C3%ADtica-segundo-semestre-2019.pdf" TargetMode="External"/><Relationship Id="rId1712" Type="http://schemas.openxmlformats.org/officeDocument/2006/relationships/hyperlink" Target="https://www.impulsociudadano.org/wp-content/uploads/2020/05/Informe-violencia-pol%C3%ADtica-segundo-semestre-2019.pdf" TargetMode="External"/><Relationship Id="rId293" Type="http://schemas.openxmlformats.org/officeDocument/2006/relationships/hyperlink" Target="https://hatecrime.osce.org/germany" TargetMode="External"/><Relationship Id="rId307" Type="http://schemas.openxmlformats.org/officeDocument/2006/relationships/hyperlink" Target="https://hatecrime.osce.org/germany" TargetMode="External"/><Relationship Id="rId514" Type="http://schemas.openxmlformats.org/officeDocument/2006/relationships/hyperlink" Target="https://www.christianophobie.fr/carte/en-france/vendee-une-ecole-catholique-taguee-a-la-tranche-sur-mer" TargetMode="External"/><Relationship Id="rId721" Type="http://schemas.openxmlformats.org/officeDocument/2006/relationships/hyperlink" Target="https://hatecrime.osce.org/spain" TargetMode="External"/><Relationship Id="rId1144" Type="http://schemas.openxmlformats.org/officeDocument/2006/relationships/hyperlink" Target="https://hatecrime.osce.org/spain" TargetMode="External"/><Relationship Id="rId1351" Type="http://schemas.openxmlformats.org/officeDocument/2006/relationships/hyperlink" Target="https://hatecrime.osce.org/spain" TargetMode="External"/><Relationship Id="rId1449" Type="http://schemas.openxmlformats.org/officeDocument/2006/relationships/hyperlink" Target="http://libertadreligiosa.es/revista-de-prensa-2019-2/" TargetMode="External"/><Relationship Id="rId1796" Type="http://schemas.openxmlformats.org/officeDocument/2006/relationships/hyperlink" Target="http://www.informeraxen.es/wp-content/uploads/2020/04/RAXEN-Especial-2019-Xenofobia.pdf" TargetMode="External"/><Relationship Id="rId88" Type="http://schemas.openxmlformats.org/officeDocument/2006/relationships/hyperlink" Target="https://hatecrime.osce.org/germany" TargetMode="External"/><Relationship Id="rId153" Type="http://schemas.openxmlformats.org/officeDocument/2006/relationships/hyperlink" Target="https://hatecrime.osce.org/germany" TargetMode="External"/><Relationship Id="rId360" Type="http://schemas.openxmlformats.org/officeDocument/2006/relationships/hyperlink" Target="https://hatecrime.osce.org/germany" TargetMode="External"/><Relationship Id="rId598" Type="http://schemas.openxmlformats.org/officeDocument/2006/relationships/hyperlink" Target="http://www.cronachediordinariorazzismo.org/razzismo-se-il-virus-dilaga-non-risparmia-nessuno/" TargetMode="External"/><Relationship Id="rId819" Type="http://schemas.openxmlformats.org/officeDocument/2006/relationships/hyperlink" Target="https://hatecrime.osce.org/spain" TargetMode="External"/><Relationship Id="rId1004" Type="http://schemas.openxmlformats.org/officeDocument/2006/relationships/hyperlink" Target="https://hatecrime.osce.org/spain" TargetMode="External"/><Relationship Id="rId1211" Type="http://schemas.openxmlformats.org/officeDocument/2006/relationships/hyperlink" Target="https://hatecrime.osce.org/spain" TargetMode="External"/><Relationship Id="rId1656" Type="http://schemas.openxmlformats.org/officeDocument/2006/relationships/hyperlink" Target="https://www.impulsociudadano.org/wp-content/uploads/2020/05/Informe-violencia-pol%C3%ADtica-segundo-semestre-2019.pdf" TargetMode="External"/><Relationship Id="rId220" Type="http://schemas.openxmlformats.org/officeDocument/2006/relationships/hyperlink" Target="https://hatecrime.osce.org/germany" TargetMode="External"/><Relationship Id="rId458" Type="http://schemas.openxmlformats.org/officeDocument/2006/relationships/hyperlink" Target="https://www.intoleranceagainstchristians.eu/index.php?id=3&amp;txtSearch=&amp;radSearchFilterType=cases&amp;selCountry=3&amp;selTimeFrame=&amp;txtDateStart=&amp;txtDateStop=" TargetMode="External"/><Relationship Id="rId665" Type="http://schemas.openxmlformats.org/officeDocument/2006/relationships/hyperlink" Target="https://hatecrime.osce.org/spain" TargetMode="External"/><Relationship Id="rId872" Type="http://schemas.openxmlformats.org/officeDocument/2006/relationships/hyperlink" Target="https://hatecrime.osce.org/spain" TargetMode="External"/><Relationship Id="rId1088" Type="http://schemas.openxmlformats.org/officeDocument/2006/relationships/hyperlink" Target="https://hatecrime.osce.org/spain" TargetMode="External"/><Relationship Id="rId1295" Type="http://schemas.openxmlformats.org/officeDocument/2006/relationships/hyperlink" Target="https://hatecrime.osce.org/spain" TargetMode="External"/><Relationship Id="rId1309" Type="http://schemas.openxmlformats.org/officeDocument/2006/relationships/hyperlink" Target="https://hatecrime.osce.org/spain" TargetMode="External"/><Relationship Id="rId1516" Type="http://schemas.openxmlformats.org/officeDocument/2006/relationships/hyperlink" Target="https://www.impulsociudadano.org/wp-content/uploads/2020/05/Informe-violencia-pol%C3%ADtica-segundo-semestre-2019.pdf" TargetMode="External"/><Relationship Id="rId1723" Type="http://schemas.openxmlformats.org/officeDocument/2006/relationships/hyperlink" Target="https://www.impulsociudadano.org/wp-content/uploads/2020/05/Informe-violencia-pol%C3%ADtica-segundo-semestre-2019.pdf" TargetMode="External"/><Relationship Id="rId15" Type="http://schemas.openxmlformats.org/officeDocument/2006/relationships/hyperlink" Target="https://tev.hu/en/monthly-report/" TargetMode="External"/><Relationship Id="rId318" Type="http://schemas.openxmlformats.org/officeDocument/2006/relationships/hyperlink" Target="https://hatecrime.osce.org/germany" TargetMode="External"/><Relationship Id="rId525" Type="http://schemas.openxmlformats.org/officeDocument/2006/relationships/hyperlink" Target="https://www.christianophobie.fr/carte/charente-une-eglise-vandalisee-a-coteaux-du-blanzacais" TargetMode="External"/><Relationship Id="rId732" Type="http://schemas.openxmlformats.org/officeDocument/2006/relationships/hyperlink" Target="https://hatecrime.osce.org/spain" TargetMode="External"/><Relationship Id="rId1155" Type="http://schemas.openxmlformats.org/officeDocument/2006/relationships/hyperlink" Target="https://hatecrime.osce.org/spain" TargetMode="External"/><Relationship Id="rId1362" Type="http://schemas.openxmlformats.org/officeDocument/2006/relationships/hyperlink" Target="https://covite.org/observatorio-de-radicalizacion-2018/" TargetMode="External"/><Relationship Id="rId99" Type="http://schemas.openxmlformats.org/officeDocument/2006/relationships/hyperlink" Target="https://hatecrime.osce.org/germany" TargetMode="External"/><Relationship Id="rId164" Type="http://schemas.openxmlformats.org/officeDocument/2006/relationships/hyperlink" Target="https://hatecrime.osce.org/germany" TargetMode="External"/><Relationship Id="rId371" Type="http://schemas.openxmlformats.org/officeDocument/2006/relationships/hyperlink" Target="https://hatecrime.osce.org/germany" TargetMode="External"/><Relationship Id="rId1015" Type="http://schemas.openxmlformats.org/officeDocument/2006/relationships/hyperlink" Target="https://hatecrime.osce.org/spain" TargetMode="External"/><Relationship Id="rId1222" Type="http://schemas.openxmlformats.org/officeDocument/2006/relationships/hyperlink" Target="https://hatecrime.osce.org/spain" TargetMode="External"/><Relationship Id="rId1667" Type="http://schemas.openxmlformats.org/officeDocument/2006/relationships/hyperlink" Target="https://www.impulsociudadano.org/wp-content/uploads/2020/05/Informe-violencia-pol%C3%ADtica-segundo-semestre-2019.pdf" TargetMode="External"/><Relationship Id="rId469" Type="http://schemas.openxmlformats.org/officeDocument/2006/relationships/hyperlink" Target="https://fra.europa.eu/sites/default/files/fra_uploads/germany-report-covid-19-april-2020_en.pdf" TargetMode="External"/><Relationship Id="rId676" Type="http://schemas.openxmlformats.org/officeDocument/2006/relationships/hyperlink" Target="https://hatecrime.osce.org/spain" TargetMode="External"/><Relationship Id="rId883" Type="http://schemas.openxmlformats.org/officeDocument/2006/relationships/hyperlink" Target="https://hatecrime.osce.org/spain" TargetMode="External"/><Relationship Id="rId1099" Type="http://schemas.openxmlformats.org/officeDocument/2006/relationships/hyperlink" Target="https://hatecrime.osce.org/spain" TargetMode="External"/><Relationship Id="rId1527" Type="http://schemas.openxmlformats.org/officeDocument/2006/relationships/hyperlink" Target="https://www.impulsociudadano.org/wp-content/uploads/2020/05/Informe-violencia-pol%C3%ADtica-segundo-semestre-2019.pdf" TargetMode="External"/><Relationship Id="rId1734" Type="http://schemas.openxmlformats.org/officeDocument/2006/relationships/hyperlink" Target="https://www.impulsociudadano.org/wp-content/uploads/2020/05/Informe-violencia-pol%C3%ADtica-segundo-semestre-2019.pdf" TargetMode="External"/><Relationship Id="rId26" Type="http://schemas.openxmlformats.org/officeDocument/2006/relationships/hyperlink" Target="https://tev.hu/en/monthly-report/" TargetMode="External"/><Relationship Id="rId231" Type="http://schemas.openxmlformats.org/officeDocument/2006/relationships/hyperlink" Target="https://hatecrime.osce.org/germany" TargetMode="External"/><Relationship Id="rId329" Type="http://schemas.openxmlformats.org/officeDocument/2006/relationships/hyperlink" Target="https://hatecrime.osce.org/germany" TargetMode="External"/><Relationship Id="rId536" Type="http://schemas.openxmlformats.org/officeDocument/2006/relationships/hyperlink" Target="https://www.intoleranceagainstchristians.eu/index.php?id=12&amp;case=3706" TargetMode="External"/><Relationship Id="rId1166" Type="http://schemas.openxmlformats.org/officeDocument/2006/relationships/hyperlink" Target="https://hatecrime.osce.org/spain" TargetMode="External"/><Relationship Id="rId1373" Type="http://schemas.openxmlformats.org/officeDocument/2006/relationships/hyperlink" Target="https://covite.org/observatorio-de-radicalizacion-2018/" TargetMode="External"/><Relationship Id="rId175" Type="http://schemas.openxmlformats.org/officeDocument/2006/relationships/hyperlink" Target="https://hatecrime.osce.org/germany" TargetMode="External"/><Relationship Id="rId743" Type="http://schemas.openxmlformats.org/officeDocument/2006/relationships/hyperlink" Target="https://covite.org/observatorio-de-radicalizacion-2016/" TargetMode="External"/><Relationship Id="rId950" Type="http://schemas.openxmlformats.org/officeDocument/2006/relationships/hyperlink" Target="https://hatecrime.osce.org/spain" TargetMode="External"/><Relationship Id="rId1026" Type="http://schemas.openxmlformats.org/officeDocument/2006/relationships/hyperlink" Target="https://hatecrime.osce.org/spain" TargetMode="External"/><Relationship Id="rId1580" Type="http://schemas.openxmlformats.org/officeDocument/2006/relationships/hyperlink" Target="https://www.impulsociudadano.org/wp-content/uploads/2020/05/Informe-violencia-pol%C3%ADtica-segundo-semestre-2019.pdf" TargetMode="External"/><Relationship Id="rId1678" Type="http://schemas.openxmlformats.org/officeDocument/2006/relationships/hyperlink" Target="https://www.impulsociudadano.org/wp-content/uploads/2020/05/Informe-violencia-pol%C3%ADtica-segundo-semestre-2019.pdf" TargetMode="External"/><Relationship Id="rId1801" Type="http://schemas.openxmlformats.org/officeDocument/2006/relationships/hyperlink" Target="https://www.lavanguardia.com/local/barcelona/20200619/481836335061/ultimos-pasos-asesino-en-serie-personas-sin-hogar-eixample-barcelona.html" TargetMode="External"/><Relationship Id="rId382" Type="http://schemas.openxmlformats.org/officeDocument/2006/relationships/hyperlink" Target="https://hatecrime.osce.org/germany" TargetMode="External"/><Relationship Id="rId603" Type="http://schemas.openxmlformats.org/officeDocument/2006/relationships/hyperlink" Target="http://www.cronachediordinariorazzismo.org/razzismo-se-il-virus-dilaga-non-risparmia-nessuno/" TargetMode="External"/><Relationship Id="rId687" Type="http://schemas.openxmlformats.org/officeDocument/2006/relationships/hyperlink" Target="https://hatecrime.osce.org/spain" TargetMode="External"/><Relationship Id="rId810" Type="http://schemas.openxmlformats.org/officeDocument/2006/relationships/hyperlink" Target="https://hatecrime.osce.org/spain" TargetMode="External"/><Relationship Id="rId908" Type="http://schemas.openxmlformats.org/officeDocument/2006/relationships/hyperlink" Target="https://hatecrime.osce.org/spain" TargetMode="External"/><Relationship Id="rId1233" Type="http://schemas.openxmlformats.org/officeDocument/2006/relationships/hyperlink" Target="https://catalunyasomostodos.com/wp-content/uploads/2019/01/CAST-Informe-2018.pdf" TargetMode="External"/><Relationship Id="rId1440" Type="http://schemas.openxmlformats.org/officeDocument/2006/relationships/hyperlink" Target="http://libertadreligiosa.es/revista-de-prensa-2019-2/" TargetMode="External"/><Relationship Id="rId1538" Type="http://schemas.openxmlformats.org/officeDocument/2006/relationships/hyperlink" Target="https://www.impulsociudadano.org/wp-content/uploads/2020/05/Informe-violencia-pol%C3%ADtica-segundo-semestre-2019.pdf" TargetMode="External"/><Relationship Id="rId242" Type="http://schemas.openxmlformats.org/officeDocument/2006/relationships/hyperlink" Target="https://hatecrime.osce.org/germany" TargetMode="External"/><Relationship Id="rId894" Type="http://schemas.openxmlformats.org/officeDocument/2006/relationships/hyperlink" Target="https://hatecrime.osce.org/spain" TargetMode="External"/><Relationship Id="rId1177" Type="http://schemas.openxmlformats.org/officeDocument/2006/relationships/hyperlink" Target="https://hatecrime.osce.org/spain" TargetMode="External"/><Relationship Id="rId1300" Type="http://schemas.openxmlformats.org/officeDocument/2006/relationships/hyperlink" Target="https://hatecrime.osce.org/spain" TargetMode="External"/><Relationship Id="rId1745" Type="http://schemas.openxmlformats.org/officeDocument/2006/relationships/hyperlink" Target="https://www.islamophobiaeurope.com/wp-content/uploads/2020/06/EIR_2019.pdf" TargetMode="External"/><Relationship Id="rId37" Type="http://schemas.openxmlformats.org/officeDocument/2006/relationships/hyperlink" Target="https://www.intoleranceagainstchristians.eu/index.php?id=12&amp;case=3241" TargetMode="External"/><Relationship Id="rId102" Type="http://schemas.openxmlformats.org/officeDocument/2006/relationships/hyperlink" Target="https://hatecrime.osce.org/germany" TargetMode="External"/><Relationship Id="rId547" Type="http://schemas.openxmlformats.org/officeDocument/2006/relationships/hyperlink" Target="https://sos-racisme.org/communique-de-presse/propos-racistes-tenus-par-des-policiers-a-lile-saint-denis-sos-racisme-depose-plainte-devant-le-parquet-de-bobigny/" TargetMode="External"/><Relationship Id="rId754" Type="http://schemas.openxmlformats.org/officeDocument/2006/relationships/hyperlink" Target="http://catalunyasomostodos.com/wp-content/uploads/2017/02/Informe-CST-CAST.pdf" TargetMode="External"/><Relationship Id="rId961" Type="http://schemas.openxmlformats.org/officeDocument/2006/relationships/hyperlink" Target="https://hatecrime.osce.org/spain" TargetMode="External"/><Relationship Id="rId1384" Type="http://schemas.openxmlformats.org/officeDocument/2006/relationships/hyperlink" Target="https://covite.org/observatorio-de-radicalizacion-2018/" TargetMode="External"/><Relationship Id="rId1591" Type="http://schemas.openxmlformats.org/officeDocument/2006/relationships/hyperlink" Target="https://www.impulsociudadano.org/wp-content/uploads/2020/05/Informe-violencia-pol%C3%ADtica-segundo-semestre-2019.pdf" TargetMode="External"/><Relationship Id="rId1605" Type="http://schemas.openxmlformats.org/officeDocument/2006/relationships/hyperlink" Target="https://www.impulsociudadano.org/wp-content/uploads/2020/05/Informe-violencia-pol%C3%ADtica-segundo-semestre-2019.pdf" TargetMode="External"/><Relationship Id="rId1689" Type="http://schemas.openxmlformats.org/officeDocument/2006/relationships/hyperlink" Target="https://www.impulsociudadano.org/wp-content/uploads/2020/05/Informe-violencia-pol%C3%ADtica-segundo-semestre-2019.pdf" TargetMode="External"/><Relationship Id="rId90" Type="http://schemas.openxmlformats.org/officeDocument/2006/relationships/hyperlink" Target="https://hatecrime.osce.org/germany" TargetMode="External"/><Relationship Id="rId186" Type="http://schemas.openxmlformats.org/officeDocument/2006/relationships/hyperlink" Target="https://hatecrime.osce.org/germany" TargetMode="External"/><Relationship Id="rId393" Type="http://schemas.openxmlformats.org/officeDocument/2006/relationships/hyperlink" Target="https://hatecrime.osce.org/germany" TargetMode="External"/><Relationship Id="rId407" Type="http://schemas.openxmlformats.org/officeDocument/2006/relationships/hyperlink" Target="https://hatecrime.osce.org/germany" TargetMode="External"/><Relationship Id="rId614" Type="http://schemas.openxmlformats.org/officeDocument/2006/relationships/hyperlink" Target="https://hatecrime.osce.org/spain" TargetMode="External"/><Relationship Id="rId821" Type="http://schemas.openxmlformats.org/officeDocument/2006/relationships/hyperlink" Target="https://hatecrime.osce.org/spain" TargetMode="External"/><Relationship Id="rId1037" Type="http://schemas.openxmlformats.org/officeDocument/2006/relationships/hyperlink" Target="https://hatecrime.osce.org/spain" TargetMode="External"/><Relationship Id="rId1244" Type="http://schemas.openxmlformats.org/officeDocument/2006/relationships/hyperlink" Target="https://catalunyasomostodos.com/wp-content/uploads/2019/01/CAST-Informe-2018.pdf" TargetMode="External"/><Relationship Id="rId1451" Type="http://schemas.openxmlformats.org/officeDocument/2006/relationships/hyperlink" Target="http://libertadreligiosa.es/revista-de-prensa-2019-2/" TargetMode="External"/><Relationship Id="rId253" Type="http://schemas.openxmlformats.org/officeDocument/2006/relationships/hyperlink" Target="https://hatecrime.osce.org/germany" TargetMode="External"/><Relationship Id="rId460" Type="http://schemas.openxmlformats.org/officeDocument/2006/relationships/hyperlink" Target="https://www.intoleranceagainstchristians.eu/index.php?id=3&amp;txtSearch=&amp;radSearchFilterType=cases&amp;selCountry=3&amp;selTimeFrame=&amp;txtDateStart=&amp;txtDateStop=" TargetMode="External"/><Relationship Id="rId698" Type="http://schemas.openxmlformats.org/officeDocument/2006/relationships/hyperlink" Target="https://hatecrime.osce.org/spain" TargetMode="External"/><Relationship Id="rId919" Type="http://schemas.openxmlformats.org/officeDocument/2006/relationships/hyperlink" Target="https://hatecrime.osce.org/spain" TargetMode="External"/><Relationship Id="rId1090" Type="http://schemas.openxmlformats.org/officeDocument/2006/relationships/hyperlink" Target="https://hatecrime.osce.org/spain" TargetMode="External"/><Relationship Id="rId1104" Type="http://schemas.openxmlformats.org/officeDocument/2006/relationships/hyperlink" Target="https://hatecrime.osce.org/spain" TargetMode="External"/><Relationship Id="rId1311" Type="http://schemas.openxmlformats.org/officeDocument/2006/relationships/hyperlink" Target="https://hatecrime.osce.org/spain" TargetMode="External"/><Relationship Id="rId1549" Type="http://schemas.openxmlformats.org/officeDocument/2006/relationships/hyperlink" Target="https://www.impulsociudadano.org/wp-content/uploads/2020/05/Informe-violencia-pol%C3%ADtica-segundo-semestre-2019.pdf" TargetMode="External"/><Relationship Id="rId1756" Type="http://schemas.openxmlformats.org/officeDocument/2006/relationships/hyperlink" Target="https://covite.org/observatorio-de-radicalizacion-2020/" TargetMode="External"/><Relationship Id="rId48" Type="http://schemas.openxmlformats.org/officeDocument/2006/relationships/hyperlink" Target="https://hatecrime.osce.org/germany" TargetMode="External"/><Relationship Id="rId113" Type="http://schemas.openxmlformats.org/officeDocument/2006/relationships/hyperlink" Target="https://hatecrime.osce.org/germany" TargetMode="External"/><Relationship Id="rId320" Type="http://schemas.openxmlformats.org/officeDocument/2006/relationships/hyperlink" Target="https://hatecrime.osce.org/germany" TargetMode="External"/><Relationship Id="rId558" Type="http://schemas.openxmlformats.org/officeDocument/2006/relationships/hyperlink" Target="https://www.osservatorioantisemitismo.it/episodi-di-antisemitismo-in-italia/roma-neonazista-sputa-in-faccia-ad-una-donna/" TargetMode="External"/><Relationship Id="rId765" Type="http://schemas.openxmlformats.org/officeDocument/2006/relationships/hyperlink" Target="http://catalunyasomostodos.com/wp-content/uploads/2017/02/Informe-CST-CAST.pdf" TargetMode="External"/><Relationship Id="rId972" Type="http://schemas.openxmlformats.org/officeDocument/2006/relationships/hyperlink" Target="https://hatecrime.osce.org/spain" TargetMode="External"/><Relationship Id="rId1188" Type="http://schemas.openxmlformats.org/officeDocument/2006/relationships/hyperlink" Target="https://hatecrime.osce.org/spain" TargetMode="External"/><Relationship Id="rId1395" Type="http://schemas.openxmlformats.org/officeDocument/2006/relationships/hyperlink" Target="https://covite.org/observatorio-de-radicalizacion-2018/" TargetMode="External"/><Relationship Id="rId1409" Type="http://schemas.openxmlformats.org/officeDocument/2006/relationships/hyperlink" Target="https://covite.org/observatorio-de-radicalizacion-2019/" TargetMode="External"/><Relationship Id="rId1616" Type="http://schemas.openxmlformats.org/officeDocument/2006/relationships/hyperlink" Target="https://www.impulsociudadano.org/wp-content/uploads/2020/05/Informe-violencia-pol%C3%ADtica-segundo-semestre-2019.pdf" TargetMode="External"/><Relationship Id="rId197" Type="http://schemas.openxmlformats.org/officeDocument/2006/relationships/hyperlink" Target="https://hatecrime.osce.org/germany" TargetMode="External"/><Relationship Id="rId418" Type="http://schemas.openxmlformats.org/officeDocument/2006/relationships/hyperlink" Target="https://hatecrime.osce.org/germany" TargetMode="External"/><Relationship Id="rId625" Type="http://schemas.openxmlformats.org/officeDocument/2006/relationships/hyperlink" Target="https://hatecrime.osce.org/spain" TargetMode="External"/><Relationship Id="rId832" Type="http://schemas.openxmlformats.org/officeDocument/2006/relationships/hyperlink" Target="https://hatecrime.osce.org/spain" TargetMode="External"/><Relationship Id="rId1048" Type="http://schemas.openxmlformats.org/officeDocument/2006/relationships/hyperlink" Target="https://covite.org/observatorio-de-radicalizacion-2017/" TargetMode="External"/><Relationship Id="rId1255" Type="http://schemas.openxmlformats.org/officeDocument/2006/relationships/hyperlink" Target="https://catalunyasomostodos.com/wp-content/uploads/2019/01/CAST-Informe-2018.pdf" TargetMode="External"/><Relationship Id="rId1462" Type="http://schemas.openxmlformats.org/officeDocument/2006/relationships/hyperlink" Target="http://libertadreligiosa.es/revista-de-prensa-2019-2/" TargetMode="External"/><Relationship Id="rId264" Type="http://schemas.openxmlformats.org/officeDocument/2006/relationships/hyperlink" Target="https://hatecrime.osce.org/germany" TargetMode="External"/><Relationship Id="rId471" Type="http://schemas.openxmlformats.org/officeDocument/2006/relationships/hyperlink" Target="https://www.adl.org/resources/reports/global-anti-semitism-select-incidents-in-2019" TargetMode="External"/><Relationship Id="rId1115" Type="http://schemas.openxmlformats.org/officeDocument/2006/relationships/hyperlink" Target="https://hatecrime.osce.org/spain" TargetMode="External"/><Relationship Id="rId1322" Type="http://schemas.openxmlformats.org/officeDocument/2006/relationships/hyperlink" Target="https://hatecrime.osce.org/spain" TargetMode="External"/><Relationship Id="rId1767" Type="http://schemas.openxmlformats.org/officeDocument/2006/relationships/hyperlink" Target="http://libertadreligiosa.es/revista-de-prensa-2020/" TargetMode="External"/><Relationship Id="rId59" Type="http://schemas.openxmlformats.org/officeDocument/2006/relationships/hyperlink" Target="https://hatecrime.osce.org/germany" TargetMode="External"/><Relationship Id="rId124" Type="http://schemas.openxmlformats.org/officeDocument/2006/relationships/hyperlink" Target="https://hatecrime.osce.org/germany" TargetMode="External"/><Relationship Id="rId569" Type="http://schemas.openxmlformats.org/officeDocument/2006/relationships/hyperlink" Target="https://www.gaycenter.it/NEWS.asp?id_dettaglio=3093" TargetMode="External"/><Relationship Id="rId776" Type="http://schemas.openxmlformats.org/officeDocument/2006/relationships/hyperlink" Target="https://hatecrime.osce.org/spain" TargetMode="External"/><Relationship Id="rId983" Type="http://schemas.openxmlformats.org/officeDocument/2006/relationships/hyperlink" Target="https://hatecrime.osce.org/spain" TargetMode="External"/><Relationship Id="rId1199" Type="http://schemas.openxmlformats.org/officeDocument/2006/relationships/hyperlink" Target="https://hatecrime.osce.org/spain" TargetMode="External"/><Relationship Id="rId1627" Type="http://schemas.openxmlformats.org/officeDocument/2006/relationships/hyperlink" Target="https://www.impulsociudadano.org/wp-content/uploads/2020/05/Informe-violencia-pol%C3%ADtica-segundo-semestre-2019.pdf" TargetMode="External"/><Relationship Id="rId331" Type="http://schemas.openxmlformats.org/officeDocument/2006/relationships/hyperlink" Target="https://hatecrime.osce.org/germany" TargetMode="External"/><Relationship Id="rId429" Type="http://schemas.openxmlformats.org/officeDocument/2006/relationships/hyperlink" Target="https://www.report-antisemitism.de/documents/2019-09-26_rias-be_Annual_Antisemitische-Vorfaelle-Halbjahr-2019.pdf" TargetMode="External"/><Relationship Id="rId636" Type="http://schemas.openxmlformats.org/officeDocument/2006/relationships/hyperlink" Target="https://hatecrime.osce.org/spain" TargetMode="External"/><Relationship Id="rId1059" Type="http://schemas.openxmlformats.org/officeDocument/2006/relationships/hyperlink" Target="https://covite.org/observatorio-de-radicalizacion-2017/" TargetMode="External"/><Relationship Id="rId1266" Type="http://schemas.openxmlformats.org/officeDocument/2006/relationships/hyperlink" Target="https://hatecrime.osce.org/spain" TargetMode="External"/><Relationship Id="rId1473" Type="http://schemas.openxmlformats.org/officeDocument/2006/relationships/hyperlink" Target="https://www.impulsociudadano.org/wp-content/uploads/2020/05/Informe-violencia-pol%C3%ADtica-segundo-semestre-2019.pdf" TargetMode="External"/><Relationship Id="rId843" Type="http://schemas.openxmlformats.org/officeDocument/2006/relationships/hyperlink" Target="https://hatecrime.osce.org/spain" TargetMode="External"/><Relationship Id="rId1126" Type="http://schemas.openxmlformats.org/officeDocument/2006/relationships/hyperlink" Target="https://hatecrime.osce.org/spain" TargetMode="External"/><Relationship Id="rId1680" Type="http://schemas.openxmlformats.org/officeDocument/2006/relationships/hyperlink" Target="https://www.impulsociudadano.org/wp-content/uploads/2020/05/Informe-violencia-pol%C3%ADtica-segundo-semestre-2019.pdf" TargetMode="External"/><Relationship Id="rId1778" Type="http://schemas.openxmlformats.org/officeDocument/2006/relationships/hyperlink" Target="https://catalunyasomostodos.com/wp-content/uploads/2019/01/CAST-Informe-2018.pdf" TargetMode="External"/><Relationship Id="rId275" Type="http://schemas.openxmlformats.org/officeDocument/2006/relationships/hyperlink" Target="https://hatecrime.osce.org/germany" TargetMode="External"/><Relationship Id="rId482" Type="http://schemas.openxmlformats.org/officeDocument/2006/relationships/hyperlink" Target="https://www.islamophobiaeurope.com/wp-content/uploads/2020/06/EIR_2019.pdf" TargetMode="External"/><Relationship Id="rId703" Type="http://schemas.openxmlformats.org/officeDocument/2006/relationships/hyperlink" Target="https://hatecrime.osce.org/spain" TargetMode="External"/><Relationship Id="rId910" Type="http://schemas.openxmlformats.org/officeDocument/2006/relationships/hyperlink" Target="https://hatecrime.osce.org/spain" TargetMode="External"/><Relationship Id="rId1333" Type="http://schemas.openxmlformats.org/officeDocument/2006/relationships/hyperlink" Target="https://hatecrime.osce.org/spain" TargetMode="External"/><Relationship Id="rId1540" Type="http://schemas.openxmlformats.org/officeDocument/2006/relationships/hyperlink" Target="https://www.impulsociudadano.org/wp-content/uploads/2020/05/Informe-violencia-pol%C3%ADtica-segundo-semestre-2019.pdf" TargetMode="External"/><Relationship Id="rId1638" Type="http://schemas.openxmlformats.org/officeDocument/2006/relationships/hyperlink" Target="https://www.impulsociudadano.org/wp-content/uploads/2020/05/Informe-violencia-pol%C3%ADtica-segundo-semestre-2019.pdf" TargetMode="External"/><Relationship Id="rId135" Type="http://schemas.openxmlformats.org/officeDocument/2006/relationships/hyperlink" Target="https://hatecrime.osce.org/germany" TargetMode="External"/><Relationship Id="rId342" Type="http://schemas.openxmlformats.org/officeDocument/2006/relationships/hyperlink" Target="https://hatecrime.osce.org/germany" TargetMode="External"/><Relationship Id="rId787" Type="http://schemas.openxmlformats.org/officeDocument/2006/relationships/hyperlink" Target="https://hatecrime.osce.org/spain" TargetMode="External"/><Relationship Id="rId994" Type="http://schemas.openxmlformats.org/officeDocument/2006/relationships/hyperlink" Target="https://hatecrime.osce.org/spain" TargetMode="External"/><Relationship Id="rId1400" Type="http://schemas.openxmlformats.org/officeDocument/2006/relationships/hyperlink" Target="https://covite.org/observatorio-de-radicalizacion-2018/" TargetMode="External"/><Relationship Id="rId202" Type="http://schemas.openxmlformats.org/officeDocument/2006/relationships/hyperlink" Target="https://hatecrime.osce.org/germany" TargetMode="External"/><Relationship Id="rId647" Type="http://schemas.openxmlformats.org/officeDocument/2006/relationships/hyperlink" Target="https://hatecrime.osce.org/spain" TargetMode="External"/><Relationship Id="rId854" Type="http://schemas.openxmlformats.org/officeDocument/2006/relationships/hyperlink" Target="https://hatecrime.osce.org/spain" TargetMode="External"/><Relationship Id="rId1277" Type="http://schemas.openxmlformats.org/officeDocument/2006/relationships/hyperlink" Target="https://hatecrime.osce.org/spain" TargetMode="External"/><Relationship Id="rId1484" Type="http://schemas.openxmlformats.org/officeDocument/2006/relationships/hyperlink" Target="https://www.impulsociudadano.org/wp-content/uploads/2020/05/Informe-violencia-pol%C3%ADtica-segundo-semestre-2019.pdf" TargetMode="External"/><Relationship Id="rId1691" Type="http://schemas.openxmlformats.org/officeDocument/2006/relationships/hyperlink" Target="https://www.impulsociudadano.org/wp-content/uploads/2020/05/Informe-violencia-pol%C3%ADtica-segundo-semestre-2019.pdf" TargetMode="External"/><Relationship Id="rId1705" Type="http://schemas.openxmlformats.org/officeDocument/2006/relationships/hyperlink" Target="https://www.impulsociudadano.org/wp-content/uploads/2020/05/Informe-violencia-pol%C3%ADtica-segundo-semestre-2019.pdf" TargetMode="External"/><Relationship Id="rId286" Type="http://schemas.openxmlformats.org/officeDocument/2006/relationships/hyperlink" Target="https://hatecrime.osce.org/germany" TargetMode="External"/><Relationship Id="rId493" Type="http://schemas.openxmlformats.org/officeDocument/2006/relationships/hyperlink" Target="https://www.christianophobie.fr/carte/yvelines-pendant-le-confinement-les-vols-continuent-dans-les-eglises" TargetMode="External"/><Relationship Id="rId507" Type="http://schemas.openxmlformats.org/officeDocument/2006/relationships/hyperlink" Target="https://www.christianophobie.fr/carte/alpes-maritimes-tombes-profanees-au-cimetiere-de-lest-a-nice" TargetMode="External"/><Relationship Id="rId714" Type="http://schemas.openxmlformats.org/officeDocument/2006/relationships/hyperlink" Target="https://hatecrime.osce.org/spain" TargetMode="External"/><Relationship Id="rId921" Type="http://schemas.openxmlformats.org/officeDocument/2006/relationships/hyperlink" Target="https://hatecrime.osce.org/spain" TargetMode="External"/><Relationship Id="rId1137" Type="http://schemas.openxmlformats.org/officeDocument/2006/relationships/hyperlink" Target="https://hatecrime.osce.org/spain" TargetMode="External"/><Relationship Id="rId1344" Type="http://schemas.openxmlformats.org/officeDocument/2006/relationships/hyperlink" Target="https://hatecrime.osce.org/spain" TargetMode="External"/><Relationship Id="rId1551" Type="http://schemas.openxmlformats.org/officeDocument/2006/relationships/hyperlink" Target="https://www.impulsociudadano.org/wp-content/uploads/2020/05/Informe-violencia-pol%C3%ADtica-segundo-semestre-2019.pdf" TargetMode="External"/><Relationship Id="rId1789" Type="http://schemas.openxmlformats.org/officeDocument/2006/relationships/hyperlink" Target="http://www.informeraxen.es/wp-content/uploads/2020/04/RAXEN-Especial-2019-Xenofobia.pdf" TargetMode="External"/><Relationship Id="rId50" Type="http://schemas.openxmlformats.org/officeDocument/2006/relationships/hyperlink" Target="https://hatecrime.osce.org/germany" TargetMode="External"/><Relationship Id="rId146" Type="http://schemas.openxmlformats.org/officeDocument/2006/relationships/hyperlink" Target="https://hatecrime.osce.org/germany" TargetMode="External"/><Relationship Id="rId353" Type="http://schemas.openxmlformats.org/officeDocument/2006/relationships/hyperlink" Target="https://hatecrime.osce.org/germany" TargetMode="External"/><Relationship Id="rId560" Type="http://schemas.openxmlformats.org/officeDocument/2006/relationships/hyperlink" Target="https://www.osservatorioantisemitismo.it/episodi-di-antisemitismo-in-italia/schiaffi-ed-insulti/" TargetMode="External"/><Relationship Id="rId798" Type="http://schemas.openxmlformats.org/officeDocument/2006/relationships/hyperlink" Target="https://hatecrime.osce.org/spain" TargetMode="External"/><Relationship Id="rId1190" Type="http://schemas.openxmlformats.org/officeDocument/2006/relationships/hyperlink" Target="https://hatecrime.osce.org/spain" TargetMode="External"/><Relationship Id="rId1204" Type="http://schemas.openxmlformats.org/officeDocument/2006/relationships/hyperlink" Target="https://hatecrime.osce.org/spain" TargetMode="External"/><Relationship Id="rId1411" Type="http://schemas.openxmlformats.org/officeDocument/2006/relationships/hyperlink" Target="https://covite.org/observatorio-de-radicalizacion-2019/" TargetMode="External"/><Relationship Id="rId1649" Type="http://schemas.openxmlformats.org/officeDocument/2006/relationships/hyperlink" Target="https://www.impulsociudadano.org/wp-content/uploads/2020/05/Informe-violencia-pol%C3%ADtica-segundo-semestre-2019.pdf" TargetMode="External"/><Relationship Id="rId213" Type="http://schemas.openxmlformats.org/officeDocument/2006/relationships/hyperlink" Target="https://hatecrime.osce.org/germany" TargetMode="External"/><Relationship Id="rId420" Type="http://schemas.openxmlformats.org/officeDocument/2006/relationships/hyperlink" Target="https://hatecrime.osce.org/germany" TargetMode="External"/><Relationship Id="rId658" Type="http://schemas.openxmlformats.org/officeDocument/2006/relationships/hyperlink" Target="https://hatecrime.osce.org/spain" TargetMode="External"/><Relationship Id="rId865" Type="http://schemas.openxmlformats.org/officeDocument/2006/relationships/hyperlink" Target="https://hatecrime.osce.org/spain" TargetMode="External"/><Relationship Id="rId1050" Type="http://schemas.openxmlformats.org/officeDocument/2006/relationships/hyperlink" Target="https://covite.org/observatorio-de-radicalizacion-2017/" TargetMode="External"/><Relationship Id="rId1288" Type="http://schemas.openxmlformats.org/officeDocument/2006/relationships/hyperlink" Target="https://hatecrime.osce.org/spain" TargetMode="External"/><Relationship Id="rId1495" Type="http://schemas.openxmlformats.org/officeDocument/2006/relationships/hyperlink" Target="https://www.impulsociudadano.org/wp-content/uploads/2020/05/Informe-violencia-pol%C3%ADtica-segundo-semestre-2019.pdf" TargetMode="External"/><Relationship Id="rId1509" Type="http://schemas.openxmlformats.org/officeDocument/2006/relationships/hyperlink" Target="https://www.impulsociudadano.org/wp-content/uploads/2020/05/Informe-violencia-pol%C3%ADtica-segundo-semestre-2019.pdf" TargetMode="External"/><Relationship Id="rId1716" Type="http://schemas.openxmlformats.org/officeDocument/2006/relationships/hyperlink" Target="https://www.impulsociudadano.org/wp-content/uploads/2020/05/Informe-violencia-pol%C3%ADtica-segundo-semestre-2019.pdf" TargetMode="External"/><Relationship Id="rId297" Type="http://schemas.openxmlformats.org/officeDocument/2006/relationships/hyperlink" Target="https://hatecrime.osce.org/germany" TargetMode="External"/><Relationship Id="rId518" Type="http://schemas.openxmlformats.org/officeDocument/2006/relationships/hyperlink" Target="https://www.christianophobie.fr/carte/paris-une-statue-de-jeanne-darc-degradee" TargetMode="External"/><Relationship Id="rId725" Type="http://schemas.openxmlformats.org/officeDocument/2006/relationships/hyperlink" Target="https://hatecrime.osce.org/spain" TargetMode="External"/><Relationship Id="rId932" Type="http://schemas.openxmlformats.org/officeDocument/2006/relationships/hyperlink" Target="https://hatecrime.osce.org/spain" TargetMode="External"/><Relationship Id="rId1148" Type="http://schemas.openxmlformats.org/officeDocument/2006/relationships/hyperlink" Target="https://hatecrime.osce.org/spain" TargetMode="External"/><Relationship Id="rId1355" Type="http://schemas.openxmlformats.org/officeDocument/2006/relationships/hyperlink" Target="https://covite.org/observatorio-de-radicalizacion-2018/" TargetMode="External"/><Relationship Id="rId1562" Type="http://schemas.openxmlformats.org/officeDocument/2006/relationships/hyperlink" Target="https://www.impulsociudadano.org/wp-content/uploads/2020/05/Informe-violencia-pol%C3%ADtica-segundo-semestre-2019.pdf" TargetMode="External"/><Relationship Id="rId157" Type="http://schemas.openxmlformats.org/officeDocument/2006/relationships/hyperlink" Target="https://hatecrime.osce.org/germany" TargetMode="External"/><Relationship Id="rId364" Type="http://schemas.openxmlformats.org/officeDocument/2006/relationships/hyperlink" Target="https://hatecrime.osce.org/germany" TargetMode="External"/><Relationship Id="rId1008" Type="http://schemas.openxmlformats.org/officeDocument/2006/relationships/hyperlink" Target="https://hatecrime.osce.org/spain" TargetMode="External"/><Relationship Id="rId1215" Type="http://schemas.openxmlformats.org/officeDocument/2006/relationships/hyperlink" Target="https://hatecrime.osce.org/spain" TargetMode="External"/><Relationship Id="rId1422" Type="http://schemas.openxmlformats.org/officeDocument/2006/relationships/hyperlink" Target="https://covite.org/observatorio-de-radicalizacion-2019/" TargetMode="External"/><Relationship Id="rId61" Type="http://schemas.openxmlformats.org/officeDocument/2006/relationships/hyperlink" Target="https://hatecrime.osce.org/germany" TargetMode="External"/><Relationship Id="rId571" Type="http://schemas.openxmlformats.org/officeDocument/2006/relationships/hyperlink" Target="https://www.gaycenter.it/NEWS.asp?id_dettaglio=3127" TargetMode="External"/><Relationship Id="rId669" Type="http://schemas.openxmlformats.org/officeDocument/2006/relationships/hyperlink" Target="https://hatecrime.osce.org/spain" TargetMode="External"/><Relationship Id="rId876" Type="http://schemas.openxmlformats.org/officeDocument/2006/relationships/hyperlink" Target="https://hatecrime.osce.org/spain" TargetMode="External"/><Relationship Id="rId1299" Type="http://schemas.openxmlformats.org/officeDocument/2006/relationships/hyperlink" Target="https://hatecrime.osce.org/spain" TargetMode="External"/><Relationship Id="rId1727" Type="http://schemas.openxmlformats.org/officeDocument/2006/relationships/hyperlink" Target="https://www.impulsociudadano.org/wp-content/uploads/2020/05/Informe-violencia-pol%C3%ADtica-segundo-semestre-2019.pdf" TargetMode="External"/><Relationship Id="rId19" Type="http://schemas.openxmlformats.org/officeDocument/2006/relationships/hyperlink" Target="https://tev.hu/en/monthly-report/" TargetMode="External"/><Relationship Id="rId224" Type="http://schemas.openxmlformats.org/officeDocument/2006/relationships/hyperlink" Target="https://hatecrime.osce.org/germany" TargetMode="External"/><Relationship Id="rId431" Type="http://schemas.openxmlformats.org/officeDocument/2006/relationships/hyperlink" Target="https://www.report-antisemitism.de/documents/2019-09-26_rias-be_Annual_Antisemitische-Vorfaelle-Halbjahr-2019.pdf" TargetMode="External"/><Relationship Id="rId529" Type="http://schemas.openxmlformats.org/officeDocument/2006/relationships/hyperlink" Target="https://www.christianophobie.fr/carte/pyrenees-atlantiques-le-cimetiere-de-bescat-souille-de-tags-obscenes" TargetMode="External"/><Relationship Id="rId736" Type="http://schemas.openxmlformats.org/officeDocument/2006/relationships/hyperlink" Target="https://hatecrime.osce.org/spain" TargetMode="External"/><Relationship Id="rId1061" Type="http://schemas.openxmlformats.org/officeDocument/2006/relationships/hyperlink" Target="https://covite.org/observatorio-de-radicalizacion-2017/" TargetMode="External"/><Relationship Id="rId1159" Type="http://schemas.openxmlformats.org/officeDocument/2006/relationships/hyperlink" Target="https://hatecrime.osce.org/spain" TargetMode="External"/><Relationship Id="rId1366" Type="http://schemas.openxmlformats.org/officeDocument/2006/relationships/hyperlink" Target="https://covite.org/observatorio-de-radicalizacion-2018/" TargetMode="External"/><Relationship Id="rId168" Type="http://schemas.openxmlformats.org/officeDocument/2006/relationships/hyperlink" Target="https://hatecrime.osce.org/germany" TargetMode="External"/><Relationship Id="rId943" Type="http://schemas.openxmlformats.org/officeDocument/2006/relationships/hyperlink" Target="https://hatecrime.osce.org/spain" TargetMode="External"/><Relationship Id="rId1019" Type="http://schemas.openxmlformats.org/officeDocument/2006/relationships/hyperlink" Target="https://hatecrime.osce.org/spain" TargetMode="External"/><Relationship Id="rId1573" Type="http://schemas.openxmlformats.org/officeDocument/2006/relationships/hyperlink" Target="https://www.impulsociudadano.org/wp-content/uploads/2020/05/Informe-violencia-pol%C3%ADtica-segundo-semestre-2019.pdf" TargetMode="External"/><Relationship Id="rId1780" Type="http://schemas.openxmlformats.org/officeDocument/2006/relationships/hyperlink" Target="https://catalunyasomostodos.com/wp-content/uploads/2019/01/CAST-Informe-2018.pdf" TargetMode="External"/><Relationship Id="rId72" Type="http://schemas.openxmlformats.org/officeDocument/2006/relationships/hyperlink" Target="https://hatecrime.osce.org/germany" TargetMode="External"/><Relationship Id="rId375" Type="http://schemas.openxmlformats.org/officeDocument/2006/relationships/hyperlink" Target="https://hatecrime.osce.org/germany" TargetMode="External"/><Relationship Id="rId582" Type="http://schemas.openxmlformats.org/officeDocument/2006/relationships/hyperlink" Target="http://www.cronachediordinariorazzismo.org/chiede-diritti-ottiene-violenza-il-pestaggio-di-una-colf-cingalese-a-rozzano/" TargetMode="External"/><Relationship Id="rId803" Type="http://schemas.openxmlformats.org/officeDocument/2006/relationships/hyperlink" Target="https://hatecrime.osce.org/spain" TargetMode="External"/><Relationship Id="rId1226" Type="http://schemas.openxmlformats.org/officeDocument/2006/relationships/hyperlink" Target="https://hatecrime.osce.org/spain" TargetMode="External"/><Relationship Id="rId1433" Type="http://schemas.openxmlformats.org/officeDocument/2006/relationships/hyperlink" Target="https://observatorioantisemitismo.fcje.org/" TargetMode="External"/><Relationship Id="rId1640" Type="http://schemas.openxmlformats.org/officeDocument/2006/relationships/hyperlink" Target="https://www.impulsociudadano.org/wp-content/uploads/2020/05/Informe-violencia-pol%C3%ADtica-segundo-semestre-2019.pdf" TargetMode="External"/><Relationship Id="rId1738" Type="http://schemas.openxmlformats.org/officeDocument/2006/relationships/hyperlink" Target="https://www.islamophobiaeurope.com/wp-content/uploads/2020/06/EIR_2019.pdf" TargetMode="External"/><Relationship Id="rId3" Type="http://schemas.openxmlformats.org/officeDocument/2006/relationships/hyperlink" Target="https://www.islamophobiaeurope.com/wp-content/uploads/2020/06/EIR_2019.pdf" TargetMode="External"/><Relationship Id="rId235" Type="http://schemas.openxmlformats.org/officeDocument/2006/relationships/hyperlink" Target="https://hatecrime.osce.org/germany" TargetMode="External"/><Relationship Id="rId442" Type="http://schemas.openxmlformats.org/officeDocument/2006/relationships/hyperlink" Target="https://www.report-antisemitism.de/documents/2019-09-26_rias-be_Annual_Antisemitische-Vorfaelle-Halbjahr-2019.pdf" TargetMode="External"/><Relationship Id="rId887" Type="http://schemas.openxmlformats.org/officeDocument/2006/relationships/hyperlink" Target="https://hatecrime.osce.org/spain" TargetMode="External"/><Relationship Id="rId1072" Type="http://schemas.openxmlformats.org/officeDocument/2006/relationships/hyperlink" Target="https://covite.org/observatorio-de-radicalizacion-2017/" TargetMode="External"/><Relationship Id="rId1500" Type="http://schemas.openxmlformats.org/officeDocument/2006/relationships/hyperlink" Target="https://www.impulsociudadano.org/wp-content/uploads/2020/05/Informe-violencia-pol%C3%ADtica-segundo-semestre-2019.pdf" TargetMode="External"/><Relationship Id="rId302" Type="http://schemas.openxmlformats.org/officeDocument/2006/relationships/hyperlink" Target="https://hatecrime.osce.org/germany" TargetMode="External"/><Relationship Id="rId747" Type="http://schemas.openxmlformats.org/officeDocument/2006/relationships/hyperlink" Target="http://catalunyasomostodos.com/wp-content/uploads/2017/02/Informe-CST-CAST.pdf" TargetMode="External"/><Relationship Id="rId954" Type="http://schemas.openxmlformats.org/officeDocument/2006/relationships/hyperlink" Target="https://hatecrime.osce.org/spain" TargetMode="External"/><Relationship Id="rId1377" Type="http://schemas.openxmlformats.org/officeDocument/2006/relationships/hyperlink" Target="https://covite.org/observatorio-de-radicalizacion-2018/" TargetMode="External"/><Relationship Id="rId1584" Type="http://schemas.openxmlformats.org/officeDocument/2006/relationships/hyperlink" Target="https://www.impulsociudadano.org/wp-content/uploads/2020/05/Informe-violencia-pol%C3%ADtica-segundo-semestre-2019.pdf" TargetMode="External"/><Relationship Id="rId1791" Type="http://schemas.openxmlformats.org/officeDocument/2006/relationships/hyperlink" Target="http://www.informeraxen.es/wp-content/uploads/2020/04/RAXEN-Especial-2019-Xenofobia.pdf" TargetMode="External"/><Relationship Id="rId1805" Type="http://schemas.openxmlformats.org/officeDocument/2006/relationships/hyperlink" Target="https://www.elmundo.es/sociedad/2015/12/30/5682ca5322601d8c0f8b4632.html" TargetMode="External"/><Relationship Id="rId83" Type="http://schemas.openxmlformats.org/officeDocument/2006/relationships/hyperlink" Target="https://hatecrime.osce.org/germany" TargetMode="External"/><Relationship Id="rId179" Type="http://schemas.openxmlformats.org/officeDocument/2006/relationships/hyperlink" Target="https://hatecrime.osce.org/germany" TargetMode="External"/><Relationship Id="rId386" Type="http://schemas.openxmlformats.org/officeDocument/2006/relationships/hyperlink" Target="https://hatecrime.osce.org/germany" TargetMode="External"/><Relationship Id="rId593" Type="http://schemas.openxmlformats.org/officeDocument/2006/relationships/hyperlink" Target="https://www.osservatorioantisemitismo.it/episodi-di-antisemitismo-in-italia/firenze-minacce-antisemite/" TargetMode="External"/><Relationship Id="rId607" Type="http://schemas.openxmlformats.org/officeDocument/2006/relationships/hyperlink" Target="https://fra.europa.eu/sites/default/files/fra_uploads/italy-report-covid-19-april-2020_en.pdf" TargetMode="External"/><Relationship Id="rId814" Type="http://schemas.openxmlformats.org/officeDocument/2006/relationships/hyperlink" Target="https://hatecrime.osce.org/spain" TargetMode="External"/><Relationship Id="rId1237" Type="http://schemas.openxmlformats.org/officeDocument/2006/relationships/hyperlink" Target="https://catalunyasomostodos.com/wp-content/uploads/2019/01/CAST-Informe-2018.pdf" TargetMode="External"/><Relationship Id="rId1444" Type="http://schemas.openxmlformats.org/officeDocument/2006/relationships/hyperlink" Target="http://libertadreligiosa.es/revista-de-prensa-2019-2/" TargetMode="External"/><Relationship Id="rId1651" Type="http://schemas.openxmlformats.org/officeDocument/2006/relationships/hyperlink" Target="https://www.impulsociudadano.org/wp-content/uploads/2020/05/Informe-violencia-pol%C3%ADtica-segundo-semestre-2019.pdf" TargetMode="External"/><Relationship Id="rId246" Type="http://schemas.openxmlformats.org/officeDocument/2006/relationships/hyperlink" Target="https://hatecrime.osce.org/germany" TargetMode="External"/><Relationship Id="rId453" Type="http://schemas.openxmlformats.org/officeDocument/2006/relationships/hyperlink" Target="https://www.islamophobiaeurope.com/wp-content/uploads/2020/06/EIR_2019.pdf" TargetMode="External"/><Relationship Id="rId660" Type="http://schemas.openxmlformats.org/officeDocument/2006/relationships/hyperlink" Target="https://hatecrime.osce.org/spain" TargetMode="External"/><Relationship Id="rId898" Type="http://schemas.openxmlformats.org/officeDocument/2006/relationships/hyperlink" Target="https://hatecrime.osce.org/spain" TargetMode="External"/><Relationship Id="rId1083" Type="http://schemas.openxmlformats.org/officeDocument/2006/relationships/hyperlink" Target="https://covite.org/observatorio-de-radicalizacion-2017/" TargetMode="External"/><Relationship Id="rId1290" Type="http://schemas.openxmlformats.org/officeDocument/2006/relationships/hyperlink" Target="https://hatecrime.osce.org/spain" TargetMode="External"/><Relationship Id="rId1304" Type="http://schemas.openxmlformats.org/officeDocument/2006/relationships/hyperlink" Target="https://hatecrime.osce.org/spain" TargetMode="External"/><Relationship Id="rId1511" Type="http://schemas.openxmlformats.org/officeDocument/2006/relationships/hyperlink" Target="https://www.impulsociudadano.org/wp-content/uploads/2020/05/Informe-violencia-pol%C3%ADtica-segundo-semestre-2019.pdf" TargetMode="External"/><Relationship Id="rId1749" Type="http://schemas.openxmlformats.org/officeDocument/2006/relationships/hyperlink" Target="https://www.islamophobiaeurope.com/wp-content/uploads/2020/06/EIR_2019.pdf" TargetMode="External"/><Relationship Id="rId106" Type="http://schemas.openxmlformats.org/officeDocument/2006/relationships/hyperlink" Target="https://hatecrime.osce.org/germany" TargetMode="External"/><Relationship Id="rId313" Type="http://schemas.openxmlformats.org/officeDocument/2006/relationships/hyperlink" Target="https://hatecrime.osce.org/germany" TargetMode="External"/><Relationship Id="rId758" Type="http://schemas.openxmlformats.org/officeDocument/2006/relationships/hyperlink" Target="http://catalunyasomostodos.com/wp-content/uploads/2017/02/Informe-CST-CAST.pdf" TargetMode="External"/><Relationship Id="rId965" Type="http://schemas.openxmlformats.org/officeDocument/2006/relationships/hyperlink" Target="https://hatecrime.osce.org/spain" TargetMode="External"/><Relationship Id="rId1150" Type="http://schemas.openxmlformats.org/officeDocument/2006/relationships/hyperlink" Target="https://hatecrime.osce.org/spain" TargetMode="External"/><Relationship Id="rId1388" Type="http://schemas.openxmlformats.org/officeDocument/2006/relationships/hyperlink" Target="https://covite.org/observatorio-de-radicalizacion-2018/" TargetMode="External"/><Relationship Id="rId1595" Type="http://schemas.openxmlformats.org/officeDocument/2006/relationships/hyperlink" Target="https://www.impulsociudadano.org/wp-content/uploads/2020/05/Informe-violencia-pol%C3%ADtica-segundo-semestre-2019.pdf" TargetMode="External"/><Relationship Id="rId1609" Type="http://schemas.openxmlformats.org/officeDocument/2006/relationships/hyperlink" Target="https://www.impulsociudadano.org/wp-content/uploads/2020/05/Informe-violencia-pol%C3%ADtica-segundo-semestre-2019.pdf" TargetMode="External"/><Relationship Id="rId10" Type="http://schemas.openxmlformats.org/officeDocument/2006/relationships/hyperlink" Target="https://tev.hu/en/monthly-report/" TargetMode="External"/><Relationship Id="rId94" Type="http://schemas.openxmlformats.org/officeDocument/2006/relationships/hyperlink" Target="https://hatecrime.osce.org/germany" TargetMode="External"/><Relationship Id="rId397" Type="http://schemas.openxmlformats.org/officeDocument/2006/relationships/hyperlink" Target="https://hatecrime.osce.org/germany" TargetMode="External"/><Relationship Id="rId520" Type="http://schemas.openxmlformats.org/officeDocument/2006/relationships/hyperlink" Target="https://www.christianophobie.fr/carte/moselle-une-croix-de-chemin-detruite-a-troisfontaines" TargetMode="External"/><Relationship Id="rId618" Type="http://schemas.openxmlformats.org/officeDocument/2006/relationships/hyperlink" Target="https://hatecrime.osce.org/spain" TargetMode="External"/><Relationship Id="rId825" Type="http://schemas.openxmlformats.org/officeDocument/2006/relationships/hyperlink" Target="https://hatecrime.osce.org/spain" TargetMode="External"/><Relationship Id="rId1248" Type="http://schemas.openxmlformats.org/officeDocument/2006/relationships/hyperlink" Target="https://catalunyasomostodos.com/wp-content/uploads/2019/01/CAST-Informe-2018.pdf" TargetMode="External"/><Relationship Id="rId1455" Type="http://schemas.openxmlformats.org/officeDocument/2006/relationships/hyperlink" Target="http://libertadreligiosa.es/revista-de-prensa-2019-2/" TargetMode="External"/><Relationship Id="rId1662" Type="http://schemas.openxmlformats.org/officeDocument/2006/relationships/hyperlink" Target="https://www.impulsociudadano.org/wp-content/uploads/2020/05/Informe-violencia-pol%C3%ADtica-segundo-semestre-2019.pdf" TargetMode="External"/><Relationship Id="rId257" Type="http://schemas.openxmlformats.org/officeDocument/2006/relationships/hyperlink" Target="https://hatecrime.osce.org/germany" TargetMode="External"/><Relationship Id="rId464" Type="http://schemas.openxmlformats.org/officeDocument/2006/relationships/hyperlink" Target="https://www.intoleranceagainstchristians.eu/index.php?id=3&amp;txtSearch=&amp;radSearchFilterType=cases&amp;selCountry=3&amp;selTimeFrame=&amp;txtDateStart=&amp;txtDateStop=" TargetMode="External"/><Relationship Id="rId1010" Type="http://schemas.openxmlformats.org/officeDocument/2006/relationships/hyperlink" Target="https://hatecrime.osce.org/spain" TargetMode="External"/><Relationship Id="rId1094" Type="http://schemas.openxmlformats.org/officeDocument/2006/relationships/hyperlink" Target="https://hatecrime.osce.org/spain" TargetMode="External"/><Relationship Id="rId1108" Type="http://schemas.openxmlformats.org/officeDocument/2006/relationships/hyperlink" Target="https://hatecrime.osce.org/spain" TargetMode="External"/><Relationship Id="rId1315" Type="http://schemas.openxmlformats.org/officeDocument/2006/relationships/hyperlink" Target="https://hatecrime.osce.org/spain" TargetMode="External"/><Relationship Id="rId117" Type="http://schemas.openxmlformats.org/officeDocument/2006/relationships/hyperlink" Target="https://hatecrime.osce.org/germany" TargetMode="External"/><Relationship Id="rId671" Type="http://schemas.openxmlformats.org/officeDocument/2006/relationships/hyperlink" Target="https://hatecrime.osce.org/spain" TargetMode="External"/><Relationship Id="rId769" Type="http://schemas.openxmlformats.org/officeDocument/2006/relationships/hyperlink" Target="http://catalunyasomostodos.com/wp-content/uploads/2017/02/Informe-CST-CAST.pdf" TargetMode="External"/><Relationship Id="rId976" Type="http://schemas.openxmlformats.org/officeDocument/2006/relationships/hyperlink" Target="https://hatecrime.osce.org/spain" TargetMode="External"/><Relationship Id="rId1399" Type="http://schemas.openxmlformats.org/officeDocument/2006/relationships/hyperlink" Target="https://covite.org/observatorio-de-radicalizacion-2018/" TargetMode="External"/><Relationship Id="rId324" Type="http://schemas.openxmlformats.org/officeDocument/2006/relationships/hyperlink" Target="https://hatecrime.osce.org/germany" TargetMode="External"/><Relationship Id="rId531" Type="http://schemas.openxmlformats.org/officeDocument/2006/relationships/hyperlink" Target="https://www.christianophobie.fr/carte/cote-dor-une-chapelle-catholique-taguee-a-dijon" TargetMode="External"/><Relationship Id="rId629" Type="http://schemas.openxmlformats.org/officeDocument/2006/relationships/hyperlink" Target="https://hatecrime.osce.org/spain" TargetMode="External"/><Relationship Id="rId1161" Type="http://schemas.openxmlformats.org/officeDocument/2006/relationships/hyperlink" Target="https://hatecrime.osce.org/spain" TargetMode="External"/><Relationship Id="rId1259" Type="http://schemas.openxmlformats.org/officeDocument/2006/relationships/hyperlink" Target="https://catalunyasomostodos.com/wp-content/uploads/2019/01/CAST-Informe-2018.pdf" TargetMode="External"/><Relationship Id="rId1466" Type="http://schemas.openxmlformats.org/officeDocument/2006/relationships/hyperlink" Target="https://www.impulsociudadano.org/wp-content/uploads/2020/05/Informe-violencia-pol%C3%ADtica-segundo-semestre-2019.pdf" TargetMode="External"/><Relationship Id="rId836" Type="http://schemas.openxmlformats.org/officeDocument/2006/relationships/hyperlink" Target="https://hatecrime.osce.org/spain" TargetMode="External"/><Relationship Id="rId1021" Type="http://schemas.openxmlformats.org/officeDocument/2006/relationships/hyperlink" Target="https://hatecrime.osce.org/spain" TargetMode="External"/><Relationship Id="rId1119" Type="http://schemas.openxmlformats.org/officeDocument/2006/relationships/hyperlink" Target="https://hatecrime.osce.org/spain" TargetMode="External"/><Relationship Id="rId1673" Type="http://schemas.openxmlformats.org/officeDocument/2006/relationships/hyperlink" Target="https://www.impulsociudadano.org/wp-content/uploads/2020/05/Informe-violencia-pol%C3%ADtica-segundo-semestre-2019.pdf" TargetMode="External"/><Relationship Id="rId903" Type="http://schemas.openxmlformats.org/officeDocument/2006/relationships/hyperlink" Target="https://hatecrime.osce.org/spain" TargetMode="External"/><Relationship Id="rId1326" Type="http://schemas.openxmlformats.org/officeDocument/2006/relationships/hyperlink" Target="https://hatecrime.osce.org/spain" TargetMode="External"/><Relationship Id="rId1533" Type="http://schemas.openxmlformats.org/officeDocument/2006/relationships/hyperlink" Target="https://www.impulsociudadano.org/wp-content/uploads/2020/05/Informe-violencia-pol%C3%ADtica-segundo-semestre-2019.pdf" TargetMode="External"/><Relationship Id="rId1740" Type="http://schemas.openxmlformats.org/officeDocument/2006/relationships/hyperlink" Target="https://www.islamophobiaeurope.com/wp-content/uploads/2020/06/EIR_2019.pdf" TargetMode="External"/><Relationship Id="rId32" Type="http://schemas.openxmlformats.org/officeDocument/2006/relationships/hyperlink" Target="https://www.nigdywiecej.org/docstation/com_docstation/172/the_virus_of_hate.pdf" TargetMode="External"/><Relationship Id="rId1600" Type="http://schemas.openxmlformats.org/officeDocument/2006/relationships/hyperlink" Target="https://www.impulsociudadano.org/wp-content/uploads/2020/05/Informe-violencia-pol%C3%ADtica-segundo-semestre-2019.pdf" TargetMode="External"/><Relationship Id="rId181" Type="http://schemas.openxmlformats.org/officeDocument/2006/relationships/hyperlink" Target="https://hatecrime.osce.org/germany" TargetMode="External"/><Relationship Id="rId279" Type="http://schemas.openxmlformats.org/officeDocument/2006/relationships/hyperlink" Target="https://hatecrime.osce.org/germany" TargetMode="External"/><Relationship Id="rId486" Type="http://schemas.openxmlformats.org/officeDocument/2006/relationships/hyperlink" Target="https://www.christianophobie.fr/carte/aveyron-vandalisme-dans-la-collegiale-notre-dame-de-villefranche-de-rouergue" TargetMode="External"/><Relationship Id="rId693" Type="http://schemas.openxmlformats.org/officeDocument/2006/relationships/hyperlink" Target="https://hatecrime.osce.org/spain" TargetMode="External"/><Relationship Id="rId139" Type="http://schemas.openxmlformats.org/officeDocument/2006/relationships/hyperlink" Target="https://hatecrime.osce.org/germany" TargetMode="External"/><Relationship Id="rId346" Type="http://schemas.openxmlformats.org/officeDocument/2006/relationships/hyperlink" Target="https://hatecrime.osce.org/germany" TargetMode="External"/><Relationship Id="rId553" Type="http://schemas.openxmlformats.org/officeDocument/2006/relationships/hyperlink" Target="https://fra.europa.eu/sites/default/files/fra_uploads/france-report-covid-19-april-2020_en.pdf" TargetMode="External"/><Relationship Id="rId760" Type="http://schemas.openxmlformats.org/officeDocument/2006/relationships/hyperlink" Target="http://catalunyasomostodos.com/wp-content/uploads/2017/02/Informe-CST-CAST.pdf" TargetMode="External"/><Relationship Id="rId998" Type="http://schemas.openxmlformats.org/officeDocument/2006/relationships/hyperlink" Target="https://hatecrime.osce.org/spain" TargetMode="External"/><Relationship Id="rId1183" Type="http://schemas.openxmlformats.org/officeDocument/2006/relationships/hyperlink" Target="https://hatecrime.osce.org/spain" TargetMode="External"/><Relationship Id="rId1390" Type="http://schemas.openxmlformats.org/officeDocument/2006/relationships/hyperlink" Target="https://covite.org/observatorio-de-radicalizacion-2018/" TargetMode="External"/><Relationship Id="rId206" Type="http://schemas.openxmlformats.org/officeDocument/2006/relationships/hyperlink" Target="https://hatecrime.osce.org/germany" TargetMode="External"/><Relationship Id="rId413" Type="http://schemas.openxmlformats.org/officeDocument/2006/relationships/hyperlink" Target="https://hatecrime.osce.org/germany" TargetMode="External"/><Relationship Id="rId858" Type="http://schemas.openxmlformats.org/officeDocument/2006/relationships/hyperlink" Target="https://hatecrime.osce.org/spain" TargetMode="External"/><Relationship Id="rId1043" Type="http://schemas.openxmlformats.org/officeDocument/2006/relationships/hyperlink" Target="https://covite.org/observatorio-de-radicalizacion-2017/" TargetMode="External"/><Relationship Id="rId1488" Type="http://schemas.openxmlformats.org/officeDocument/2006/relationships/hyperlink" Target="https://www.impulsociudadano.org/wp-content/uploads/2020/05/Informe-violencia-pol%C3%ADtica-segundo-semestre-2019.pdf" TargetMode="External"/><Relationship Id="rId1695" Type="http://schemas.openxmlformats.org/officeDocument/2006/relationships/hyperlink" Target="https://www.impulsociudadano.org/wp-content/uploads/2020/05/Informe-violencia-pol%C3%ADtica-segundo-semestre-2019.pdf" TargetMode="External"/><Relationship Id="rId620" Type="http://schemas.openxmlformats.org/officeDocument/2006/relationships/hyperlink" Target="https://hatecrime.osce.org/spain" TargetMode="External"/><Relationship Id="rId718" Type="http://schemas.openxmlformats.org/officeDocument/2006/relationships/hyperlink" Target="https://hatecrime.osce.org/spain" TargetMode="External"/><Relationship Id="rId925" Type="http://schemas.openxmlformats.org/officeDocument/2006/relationships/hyperlink" Target="https://hatecrime.osce.org/spain" TargetMode="External"/><Relationship Id="rId1250" Type="http://schemas.openxmlformats.org/officeDocument/2006/relationships/hyperlink" Target="https://catalunyasomostodos.com/wp-content/uploads/2019/01/CAST-Informe-2018.pdf" TargetMode="External"/><Relationship Id="rId1348" Type="http://schemas.openxmlformats.org/officeDocument/2006/relationships/hyperlink" Target="https://hatecrime.osce.org/spain" TargetMode="External"/><Relationship Id="rId1555" Type="http://schemas.openxmlformats.org/officeDocument/2006/relationships/hyperlink" Target="https://www.impulsociudadano.org/wp-content/uploads/2020/05/Informe-violencia-pol%C3%ADtica-segundo-semestre-2019.pdf" TargetMode="External"/><Relationship Id="rId1762" Type="http://schemas.openxmlformats.org/officeDocument/2006/relationships/hyperlink" Target="https://www.abc.es/espana/pais-vasco/abci-desconocidos-atacan-placa-recuerdo-gregorio-ordonez-semana-despues-colocacion-202002021945_noticia.html?ref=https%3A%2F%2Fwww.google.com%2F" TargetMode="External"/><Relationship Id="rId1110" Type="http://schemas.openxmlformats.org/officeDocument/2006/relationships/hyperlink" Target="https://hatecrime.osce.org/spain" TargetMode="External"/><Relationship Id="rId1208" Type="http://schemas.openxmlformats.org/officeDocument/2006/relationships/hyperlink" Target="https://hatecrime.osce.org/spain" TargetMode="External"/><Relationship Id="rId1415" Type="http://schemas.openxmlformats.org/officeDocument/2006/relationships/hyperlink" Target="https://covite.org/observatorio-de-radicalizacion-2019/" TargetMode="External"/><Relationship Id="rId54" Type="http://schemas.openxmlformats.org/officeDocument/2006/relationships/hyperlink" Target="https://hatecrime.osce.org/germany" TargetMode="External"/><Relationship Id="rId1622" Type="http://schemas.openxmlformats.org/officeDocument/2006/relationships/hyperlink" Target="https://www.impulsociudadano.org/wp-content/uploads/2020/05/Informe-violencia-pol%C3%ADtica-segundo-semestre-2019.pdf" TargetMode="External"/><Relationship Id="rId270" Type="http://schemas.openxmlformats.org/officeDocument/2006/relationships/hyperlink" Target="https://hatecrime.osce.org/germany" TargetMode="External"/><Relationship Id="rId130" Type="http://schemas.openxmlformats.org/officeDocument/2006/relationships/hyperlink" Target="https://hatecrime.osce.org/germany" TargetMode="External"/><Relationship Id="rId368" Type="http://schemas.openxmlformats.org/officeDocument/2006/relationships/hyperlink" Target="https://hatecrime.osce.org/germany" TargetMode="External"/><Relationship Id="rId575" Type="http://schemas.openxmlformats.org/officeDocument/2006/relationships/hyperlink" Target="https://www.gaycenter.it/NEWS.asp?id_dettaglio=3144" TargetMode="External"/><Relationship Id="rId782" Type="http://schemas.openxmlformats.org/officeDocument/2006/relationships/hyperlink" Target="https://hatecrime.osce.org/spain" TargetMode="External"/><Relationship Id="rId228" Type="http://schemas.openxmlformats.org/officeDocument/2006/relationships/hyperlink" Target="https://hatecrime.osce.org/germany" TargetMode="External"/><Relationship Id="rId435" Type="http://schemas.openxmlformats.org/officeDocument/2006/relationships/hyperlink" Target="https://www.report-antisemitism.de/documents/2019-09-26_rias-be_Annual_Antisemitische-Vorfaelle-Halbjahr-2019.pdf" TargetMode="External"/><Relationship Id="rId642" Type="http://schemas.openxmlformats.org/officeDocument/2006/relationships/hyperlink" Target="https://hatecrime.osce.org/spain" TargetMode="External"/><Relationship Id="rId1065" Type="http://schemas.openxmlformats.org/officeDocument/2006/relationships/hyperlink" Target="https://covite.org/observatorio-de-radicalizacion-2017/" TargetMode="External"/><Relationship Id="rId1272" Type="http://schemas.openxmlformats.org/officeDocument/2006/relationships/hyperlink" Target="https://hatecrime.osce.org/spain" TargetMode="External"/><Relationship Id="rId502" Type="http://schemas.openxmlformats.org/officeDocument/2006/relationships/hyperlink" Target="https://www.christianophobie.fr/carte/dans-le-monde/loire-atlantique-vol-dans-leglise-de-nort-sur-erdre" TargetMode="External"/><Relationship Id="rId947" Type="http://schemas.openxmlformats.org/officeDocument/2006/relationships/hyperlink" Target="https://hatecrime.osce.org/spain" TargetMode="External"/><Relationship Id="rId1132" Type="http://schemas.openxmlformats.org/officeDocument/2006/relationships/hyperlink" Target="https://hatecrime.osce.org/spain" TargetMode="External"/><Relationship Id="rId1577" Type="http://schemas.openxmlformats.org/officeDocument/2006/relationships/hyperlink" Target="https://www.impulsociudadano.org/wp-content/uploads/2020/05/Informe-violencia-pol%C3%ADtica-segundo-semestre-2019.pdf" TargetMode="External"/><Relationship Id="rId1784" Type="http://schemas.openxmlformats.org/officeDocument/2006/relationships/hyperlink" Target="http://www.informeraxen.es/wp-content/uploads/2020/04/RAXEN-Especial-2019-Xenofobia.pdf" TargetMode="External"/><Relationship Id="rId76" Type="http://schemas.openxmlformats.org/officeDocument/2006/relationships/hyperlink" Target="https://hatecrime.osce.org/germany" TargetMode="External"/><Relationship Id="rId807" Type="http://schemas.openxmlformats.org/officeDocument/2006/relationships/hyperlink" Target="https://hatecrime.osce.org/spain" TargetMode="External"/><Relationship Id="rId1437" Type="http://schemas.openxmlformats.org/officeDocument/2006/relationships/hyperlink" Target="http://libertadreligiosa.es/revista-de-prensa-2019-2/" TargetMode="External"/><Relationship Id="rId1644" Type="http://schemas.openxmlformats.org/officeDocument/2006/relationships/hyperlink" Target="https://www.impulsociudadano.org/wp-content/uploads/2020/05/Informe-violencia-pol%C3%ADtica-segundo-semestre-2019.pdf" TargetMode="External"/><Relationship Id="rId1504" Type="http://schemas.openxmlformats.org/officeDocument/2006/relationships/hyperlink" Target="https://www.impulsociudadano.org/wp-content/uploads/2020/05/Informe-violencia-pol%C3%ADtica-segundo-semestre-2019.pdf" TargetMode="External"/><Relationship Id="rId1711" Type="http://schemas.openxmlformats.org/officeDocument/2006/relationships/hyperlink" Target="https://www.impulsociudadano.org/wp-content/uploads/2020/05/Informe-violencia-pol%C3%ADtica-segundo-semestre-2019.pdf" TargetMode="External"/><Relationship Id="rId292" Type="http://schemas.openxmlformats.org/officeDocument/2006/relationships/hyperlink" Target="https://hatecrime.osce.org/germany" TargetMode="External"/><Relationship Id="rId1809" Type="http://schemas.openxmlformats.org/officeDocument/2006/relationships/hyperlink" Target="https://www.dosmanzanas.com/2020/01/nuevo-suicidio-de-un-joven-trans-en-sevilla.html" TargetMode="External"/><Relationship Id="rId597" Type="http://schemas.openxmlformats.org/officeDocument/2006/relationships/hyperlink" Target="https://www.intoleranceagainstchristians.eu/index.php?id=12&amp;case=3687" TargetMode="External"/><Relationship Id="rId152" Type="http://schemas.openxmlformats.org/officeDocument/2006/relationships/hyperlink" Target="https://hatecrime.osce.org/germany" TargetMode="External"/><Relationship Id="rId457" Type="http://schemas.openxmlformats.org/officeDocument/2006/relationships/hyperlink" Target="https://www.intoleranceagainstchristians.eu/index.php?id=3&amp;txtSearch=&amp;radSearchFilterType=cases&amp;selCountry=3&amp;selTimeFrame=&amp;txtDateStart=&amp;txtDateStop=" TargetMode="External"/><Relationship Id="rId1087" Type="http://schemas.openxmlformats.org/officeDocument/2006/relationships/hyperlink" Target="https://hatecrime.osce.org/spain" TargetMode="External"/><Relationship Id="rId1294" Type="http://schemas.openxmlformats.org/officeDocument/2006/relationships/hyperlink" Target="https://hatecrime.osce.org/spain" TargetMode="External"/><Relationship Id="rId664" Type="http://schemas.openxmlformats.org/officeDocument/2006/relationships/hyperlink" Target="https://hatecrime.osce.org/spain" TargetMode="External"/><Relationship Id="rId871" Type="http://schemas.openxmlformats.org/officeDocument/2006/relationships/hyperlink" Target="https://hatecrime.osce.org/spain" TargetMode="External"/><Relationship Id="rId969" Type="http://schemas.openxmlformats.org/officeDocument/2006/relationships/hyperlink" Target="https://hatecrime.osce.org/spain" TargetMode="External"/><Relationship Id="rId1599" Type="http://schemas.openxmlformats.org/officeDocument/2006/relationships/hyperlink" Target="https://www.impulsociudadano.org/wp-content/uploads/2020/05/Informe-violencia-pol%C3%ADtica-segundo-semestre-2019.pdf" TargetMode="External"/><Relationship Id="rId317" Type="http://schemas.openxmlformats.org/officeDocument/2006/relationships/hyperlink" Target="https://hatecrime.osce.org/germany" TargetMode="External"/><Relationship Id="rId524" Type="http://schemas.openxmlformats.org/officeDocument/2006/relationships/hyperlink" Target="https://www.christianophobie.fr/carte/munster-le-temple-protestant-a-lui-aussi-ete-tague" TargetMode="External"/><Relationship Id="rId731" Type="http://schemas.openxmlformats.org/officeDocument/2006/relationships/hyperlink" Target="https://hatecrime.osce.org/spain" TargetMode="External"/><Relationship Id="rId1154" Type="http://schemas.openxmlformats.org/officeDocument/2006/relationships/hyperlink" Target="https://hatecrime.osce.org/spain" TargetMode="External"/><Relationship Id="rId1361" Type="http://schemas.openxmlformats.org/officeDocument/2006/relationships/hyperlink" Target="https://covite.org/observatorio-de-radicalizacion-2018/" TargetMode="External"/><Relationship Id="rId1459" Type="http://schemas.openxmlformats.org/officeDocument/2006/relationships/hyperlink" Target="http://libertadreligiosa.es/revista-de-prensa-2019-2/" TargetMode="External"/><Relationship Id="rId98" Type="http://schemas.openxmlformats.org/officeDocument/2006/relationships/hyperlink" Target="https://hatecrime.osce.org/germany" TargetMode="External"/><Relationship Id="rId829" Type="http://schemas.openxmlformats.org/officeDocument/2006/relationships/hyperlink" Target="https://hatecrime.osce.org/spain" TargetMode="External"/><Relationship Id="rId1014" Type="http://schemas.openxmlformats.org/officeDocument/2006/relationships/hyperlink" Target="https://hatecrime.osce.org/spain" TargetMode="External"/><Relationship Id="rId1221" Type="http://schemas.openxmlformats.org/officeDocument/2006/relationships/hyperlink" Target="https://hatecrime.osce.org/spain" TargetMode="External"/><Relationship Id="rId1666" Type="http://schemas.openxmlformats.org/officeDocument/2006/relationships/hyperlink" Target="https://www.impulsociudadano.org/wp-content/uploads/2020/05/Informe-violencia-pol%C3%ADtica-segundo-semestre-2019.pdf" TargetMode="External"/><Relationship Id="rId1319" Type="http://schemas.openxmlformats.org/officeDocument/2006/relationships/hyperlink" Target="https://hatecrime.osce.org/spain" TargetMode="External"/><Relationship Id="rId1526" Type="http://schemas.openxmlformats.org/officeDocument/2006/relationships/hyperlink" Target="https://www.impulsociudadano.org/wp-content/uploads/2020/05/Informe-violencia-pol%C3%ADtica-segundo-semestre-2019.pdf" TargetMode="External"/><Relationship Id="rId1733" Type="http://schemas.openxmlformats.org/officeDocument/2006/relationships/hyperlink" Target="https://www.impulsociudadano.org/wp-content/uploads/2020/05/Informe-violencia-pol%C3%ADtica-segundo-semestre-2019.pdf" TargetMode="External"/><Relationship Id="rId25" Type="http://schemas.openxmlformats.org/officeDocument/2006/relationships/hyperlink" Target="https://tev.hu/en/monthly-report/" TargetMode="External"/><Relationship Id="rId1800" Type="http://schemas.openxmlformats.org/officeDocument/2006/relationships/hyperlink" Target="http://www.informeraxen.es/wp-content/uploads/2020/04/RAXEN-Especial-2019-Xenofobia.pdf" TargetMode="External"/><Relationship Id="rId174" Type="http://schemas.openxmlformats.org/officeDocument/2006/relationships/hyperlink" Target="https://hatecrime.osce.org/germany" TargetMode="External"/><Relationship Id="rId381" Type="http://schemas.openxmlformats.org/officeDocument/2006/relationships/hyperlink" Target="https://hatecrime.osce.org/germany" TargetMode="External"/><Relationship Id="rId241" Type="http://schemas.openxmlformats.org/officeDocument/2006/relationships/hyperlink" Target="https://hatecrime.osce.org/germany" TargetMode="External"/><Relationship Id="rId479" Type="http://schemas.openxmlformats.org/officeDocument/2006/relationships/hyperlink" Target="https://www.adl.org/resources/reports/global-anti-semitism-select-incidents-in-2019" TargetMode="External"/><Relationship Id="rId686" Type="http://schemas.openxmlformats.org/officeDocument/2006/relationships/hyperlink" Target="https://hatecrime.osce.org/spain" TargetMode="External"/><Relationship Id="rId893" Type="http://schemas.openxmlformats.org/officeDocument/2006/relationships/hyperlink" Target="https://hatecrime.osce.org/spain" TargetMode="External"/><Relationship Id="rId339" Type="http://schemas.openxmlformats.org/officeDocument/2006/relationships/hyperlink" Target="https://hatecrime.osce.org/germany" TargetMode="External"/><Relationship Id="rId546" Type="http://schemas.openxmlformats.org/officeDocument/2006/relationships/hyperlink" Target="https://sos-racisme.org/communique-de-presse/menaces-de-mort-taguees-sur-une-mosquee-a-cholet-sos-racisme-demande-une-action-vigoureuse-des-autorites/" TargetMode="External"/><Relationship Id="rId753" Type="http://schemas.openxmlformats.org/officeDocument/2006/relationships/hyperlink" Target="http://catalunyasomostodos.com/wp-content/uploads/2017/02/Informe-CST-CAST.pdf" TargetMode="External"/><Relationship Id="rId1176" Type="http://schemas.openxmlformats.org/officeDocument/2006/relationships/hyperlink" Target="https://hatecrime.osce.org/spain" TargetMode="External"/><Relationship Id="rId1383" Type="http://schemas.openxmlformats.org/officeDocument/2006/relationships/hyperlink" Target="https://covite.org/observatorio-de-radicalizacion-2018/" TargetMode="External"/><Relationship Id="rId101" Type="http://schemas.openxmlformats.org/officeDocument/2006/relationships/hyperlink" Target="https://hatecrime.osce.org/germany" TargetMode="External"/><Relationship Id="rId406" Type="http://schemas.openxmlformats.org/officeDocument/2006/relationships/hyperlink" Target="https://hatecrime.osce.org/germany" TargetMode="External"/><Relationship Id="rId960" Type="http://schemas.openxmlformats.org/officeDocument/2006/relationships/hyperlink" Target="https://hatecrime.osce.org/spain" TargetMode="External"/><Relationship Id="rId1036" Type="http://schemas.openxmlformats.org/officeDocument/2006/relationships/hyperlink" Target="https://hatecrime.osce.org/spain" TargetMode="External"/><Relationship Id="rId1243" Type="http://schemas.openxmlformats.org/officeDocument/2006/relationships/hyperlink" Target="https://catalunyasomostodos.com/wp-content/uploads/2019/01/CAST-Informe-2018.pdf" TargetMode="External"/><Relationship Id="rId1590" Type="http://schemas.openxmlformats.org/officeDocument/2006/relationships/hyperlink" Target="https://www.impulsociudadano.org/wp-content/uploads/2020/05/Informe-violencia-pol%C3%ADtica-segundo-semestre-2019.pdf" TargetMode="External"/><Relationship Id="rId1688" Type="http://schemas.openxmlformats.org/officeDocument/2006/relationships/hyperlink" Target="https://www.impulsociudadano.org/wp-content/uploads/2020/05/Informe-violencia-pol%C3%ADtica-segundo-semestre-2019.pdf" TargetMode="External"/><Relationship Id="rId613" Type="http://schemas.openxmlformats.org/officeDocument/2006/relationships/hyperlink" Target="https://hatecrime.osce.org/spain" TargetMode="External"/><Relationship Id="rId820" Type="http://schemas.openxmlformats.org/officeDocument/2006/relationships/hyperlink" Target="https://hatecrime.osce.org/spain" TargetMode="External"/><Relationship Id="rId918" Type="http://schemas.openxmlformats.org/officeDocument/2006/relationships/hyperlink" Target="https://hatecrime.osce.org/spain" TargetMode="External"/><Relationship Id="rId1450" Type="http://schemas.openxmlformats.org/officeDocument/2006/relationships/hyperlink" Target="http://libertadreligiosa.es/revista-de-prensa-2019-2/" TargetMode="External"/><Relationship Id="rId1548" Type="http://schemas.openxmlformats.org/officeDocument/2006/relationships/hyperlink" Target="https://www.impulsociudadano.org/wp-content/uploads/2020/05/Informe-violencia-pol%C3%ADtica-segundo-semestre-2019.pdf" TargetMode="External"/><Relationship Id="rId1755" Type="http://schemas.openxmlformats.org/officeDocument/2006/relationships/hyperlink" Target="https://covite.org/observatorio-de-radicalizacion-2020/" TargetMode="External"/><Relationship Id="rId1103" Type="http://schemas.openxmlformats.org/officeDocument/2006/relationships/hyperlink" Target="https://hatecrime.osce.org/spain" TargetMode="External"/><Relationship Id="rId1310" Type="http://schemas.openxmlformats.org/officeDocument/2006/relationships/hyperlink" Target="https://hatecrime.osce.org/spain" TargetMode="External"/><Relationship Id="rId1408" Type="http://schemas.openxmlformats.org/officeDocument/2006/relationships/hyperlink" Target="https://covite.org/observatorio-de-radicalizacion-2019/" TargetMode="External"/><Relationship Id="rId47" Type="http://schemas.openxmlformats.org/officeDocument/2006/relationships/hyperlink" Target="https://hatecrime.osce.org/germany" TargetMode="External"/><Relationship Id="rId1615" Type="http://schemas.openxmlformats.org/officeDocument/2006/relationships/hyperlink" Target="https://www.impulsociudadano.org/wp-content/uploads/2020/05/Informe-violencia-pol%C3%ADtica-segundo-semestre-2019.pdf" TargetMode="External"/><Relationship Id="rId196" Type="http://schemas.openxmlformats.org/officeDocument/2006/relationships/hyperlink" Target="https://hatecrime.osce.org/germany" TargetMode="External"/><Relationship Id="rId263" Type="http://schemas.openxmlformats.org/officeDocument/2006/relationships/hyperlink" Target="https://hatecrime.osce.org/germany" TargetMode="External"/><Relationship Id="rId470" Type="http://schemas.openxmlformats.org/officeDocument/2006/relationships/hyperlink" Target="https://www.adl.org/resources/reports/global-anti-semitism-select-incidents-in-2019" TargetMode="External"/><Relationship Id="rId123" Type="http://schemas.openxmlformats.org/officeDocument/2006/relationships/hyperlink" Target="https://hatecrime.osce.org/germany" TargetMode="External"/><Relationship Id="rId330" Type="http://schemas.openxmlformats.org/officeDocument/2006/relationships/hyperlink" Target="https://hatecrime.osce.org/germany" TargetMode="External"/><Relationship Id="rId568" Type="http://schemas.openxmlformats.org/officeDocument/2006/relationships/hyperlink" Target="https://www.intoleranceagainstchristians.eu/index.php?id=12&amp;case=3683" TargetMode="External"/><Relationship Id="rId775" Type="http://schemas.openxmlformats.org/officeDocument/2006/relationships/hyperlink" Target="https://hatecrime.osce.org/spain" TargetMode="External"/><Relationship Id="rId982" Type="http://schemas.openxmlformats.org/officeDocument/2006/relationships/hyperlink" Target="https://hatecrime.osce.org/spain" TargetMode="External"/><Relationship Id="rId1198" Type="http://schemas.openxmlformats.org/officeDocument/2006/relationships/hyperlink" Target="https://hatecrime.osce.org/spain" TargetMode="External"/><Relationship Id="rId428" Type="http://schemas.openxmlformats.org/officeDocument/2006/relationships/hyperlink" Target="https://www.report-antisemitism.de/documents/2019-09-26_rias-be_Annual_Antisemitische-Vorfaelle-Halbjahr-2019.pdf" TargetMode="External"/><Relationship Id="rId635" Type="http://schemas.openxmlformats.org/officeDocument/2006/relationships/hyperlink" Target="https://hatecrime.osce.org/spain" TargetMode="External"/><Relationship Id="rId842" Type="http://schemas.openxmlformats.org/officeDocument/2006/relationships/hyperlink" Target="https://hatecrime.osce.org/spain" TargetMode="External"/><Relationship Id="rId1058" Type="http://schemas.openxmlformats.org/officeDocument/2006/relationships/hyperlink" Target="https://covite.org/observatorio-de-radicalizacion-2017/" TargetMode="External"/><Relationship Id="rId1265" Type="http://schemas.openxmlformats.org/officeDocument/2006/relationships/hyperlink" Target="https://hatecrime.osce.org/spain" TargetMode="External"/><Relationship Id="rId1472" Type="http://schemas.openxmlformats.org/officeDocument/2006/relationships/hyperlink" Target="https://www.impulsociudadano.org/wp-content/uploads/2020/05/Informe-violencia-pol%C3%ADtica-segundo-semestre-2019.pdf" TargetMode="External"/><Relationship Id="rId702" Type="http://schemas.openxmlformats.org/officeDocument/2006/relationships/hyperlink" Target="https://hatecrime.osce.org/spain" TargetMode="External"/><Relationship Id="rId1125" Type="http://schemas.openxmlformats.org/officeDocument/2006/relationships/hyperlink" Target="https://hatecrime.osce.org/spain" TargetMode="External"/><Relationship Id="rId1332" Type="http://schemas.openxmlformats.org/officeDocument/2006/relationships/hyperlink" Target="https://hatecrime.osce.org/spain" TargetMode="External"/><Relationship Id="rId1777" Type="http://schemas.openxmlformats.org/officeDocument/2006/relationships/hyperlink" Target="https://catalunyasomostodos.com/wp-content/uploads/2019/01/CAST-Informe-2018.pdf" TargetMode="External"/><Relationship Id="rId69" Type="http://schemas.openxmlformats.org/officeDocument/2006/relationships/hyperlink" Target="https://hatecrime.osce.org/germany" TargetMode="External"/><Relationship Id="rId1637" Type="http://schemas.openxmlformats.org/officeDocument/2006/relationships/hyperlink" Target="https://www.impulsociudadano.org/wp-content/uploads/2020/05/Informe-violencia-pol%C3%ADtica-segundo-semestre-2019.pdf" TargetMode="External"/><Relationship Id="rId1704" Type="http://schemas.openxmlformats.org/officeDocument/2006/relationships/hyperlink" Target="https://www.impulsociudadano.org/wp-content/uploads/2020/05/Informe-violencia-pol%C3%ADtica-segundo-semestre-2019.pdf" TargetMode="External"/><Relationship Id="rId285" Type="http://schemas.openxmlformats.org/officeDocument/2006/relationships/hyperlink" Target="https://hatecrime.osce.org/germany" TargetMode="External"/><Relationship Id="rId492" Type="http://schemas.openxmlformats.org/officeDocument/2006/relationships/hyperlink" Target="https://www.christianophobie.fr/carte/ain-incendie-criminel-dans-leglise-de-meximieux" TargetMode="External"/><Relationship Id="rId797" Type="http://schemas.openxmlformats.org/officeDocument/2006/relationships/hyperlink" Target="https://hatecrime.osce.org/spain" TargetMode="External"/><Relationship Id="rId145" Type="http://schemas.openxmlformats.org/officeDocument/2006/relationships/hyperlink" Target="https://hatecrime.osce.org/germany" TargetMode="External"/><Relationship Id="rId352" Type="http://schemas.openxmlformats.org/officeDocument/2006/relationships/hyperlink" Target="https://hatecrime.osce.org/germany" TargetMode="External"/><Relationship Id="rId1287" Type="http://schemas.openxmlformats.org/officeDocument/2006/relationships/hyperlink" Target="https://hatecrime.osce.org/spain" TargetMode="External"/><Relationship Id="rId212" Type="http://schemas.openxmlformats.org/officeDocument/2006/relationships/hyperlink" Target="https://hatecrime.osce.org/germany" TargetMode="External"/><Relationship Id="rId657" Type="http://schemas.openxmlformats.org/officeDocument/2006/relationships/hyperlink" Target="https://hatecrime.osce.org/spain" TargetMode="External"/><Relationship Id="rId864" Type="http://schemas.openxmlformats.org/officeDocument/2006/relationships/hyperlink" Target="https://hatecrime.osce.org/spain" TargetMode="External"/><Relationship Id="rId1494" Type="http://schemas.openxmlformats.org/officeDocument/2006/relationships/hyperlink" Target="https://www.impulsociudadano.org/wp-content/uploads/2020/05/Informe-violencia-pol%C3%ADtica-segundo-semestre-2019.pdf" TargetMode="External"/><Relationship Id="rId1799" Type="http://schemas.openxmlformats.org/officeDocument/2006/relationships/hyperlink" Target="http://www.informeraxen.es/wp-content/uploads/2020/04/RAXEN-Especial-2019-Xenofobia.pdf" TargetMode="External"/><Relationship Id="rId517" Type="http://schemas.openxmlformats.org/officeDocument/2006/relationships/hyperlink" Target="https://www.christianophobie.fr/carte/dordogne-profanation-et-vol-dans-une-eglise-de-bergerac" TargetMode="External"/><Relationship Id="rId724" Type="http://schemas.openxmlformats.org/officeDocument/2006/relationships/hyperlink" Target="https://hatecrime.osce.org/spain" TargetMode="External"/><Relationship Id="rId931" Type="http://schemas.openxmlformats.org/officeDocument/2006/relationships/hyperlink" Target="https://hatecrime.osce.org/spain" TargetMode="External"/><Relationship Id="rId1147" Type="http://schemas.openxmlformats.org/officeDocument/2006/relationships/hyperlink" Target="https://hatecrime.osce.org/spain" TargetMode="External"/><Relationship Id="rId1354" Type="http://schemas.openxmlformats.org/officeDocument/2006/relationships/hyperlink" Target="https://covite.org/observatorio-de-radicalizacion-2018/" TargetMode="External"/><Relationship Id="rId1561" Type="http://schemas.openxmlformats.org/officeDocument/2006/relationships/hyperlink" Target="https://www.impulsociudadano.org/wp-content/uploads/2020/05/Informe-violencia-pol%C3%ADtica-segundo-semestre-2019.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522" Type="http://schemas.openxmlformats.org/officeDocument/2006/relationships/hyperlink" Target="https://www.impulsociudadano.org/wp-content/uploads/2020/05/Informe-violencia-pol%C3%ADtica-segundo-semestre-2019.pdf" TargetMode="External"/><Relationship Id="rId21" Type="http://schemas.openxmlformats.org/officeDocument/2006/relationships/hyperlink" Target="https://tev.hu/en/monthly-report/" TargetMode="External"/><Relationship Id="rId170" Type="http://schemas.openxmlformats.org/officeDocument/2006/relationships/hyperlink" Target="https://hatecrime.osce.org/germany" TargetMode="External"/><Relationship Id="rId268" Type="http://schemas.openxmlformats.org/officeDocument/2006/relationships/hyperlink" Target="https://hatecrime.osce.org/germany" TargetMode="External"/><Relationship Id="rId475" Type="http://schemas.openxmlformats.org/officeDocument/2006/relationships/hyperlink" Target="https://www.adl.org/resources/reports/global-anti-semitism-select-incidents-in-2019" TargetMode="External"/><Relationship Id="rId682" Type="http://schemas.openxmlformats.org/officeDocument/2006/relationships/hyperlink" Target="https://hatecrime.osce.org/spain" TargetMode="External"/><Relationship Id="rId128" Type="http://schemas.openxmlformats.org/officeDocument/2006/relationships/hyperlink" Target="https://hatecrime.osce.org/germany" TargetMode="External"/><Relationship Id="rId335" Type="http://schemas.openxmlformats.org/officeDocument/2006/relationships/hyperlink" Target="https://hatecrime.osce.org/germany" TargetMode="External"/><Relationship Id="rId542" Type="http://schemas.openxmlformats.org/officeDocument/2006/relationships/hyperlink" Target="https://www.francebleu.fr/infos/faits-divers-justice/un-couple-homosexuel-pris-a-partie-et-insulte-au-magasin-cora-de-metz-borny-1592666799" TargetMode="External"/><Relationship Id="rId987" Type="http://schemas.openxmlformats.org/officeDocument/2006/relationships/hyperlink" Target="https://hatecrime.osce.org/spain" TargetMode="External"/><Relationship Id="rId1172" Type="http://schemas.openxmlformats.org/officeDocument/2006/relationships/hyperlink" Target="https://hatecrime.osce.org/spain" TargetMode="External"/><Relationship Id="rId402" Type="http://schemas.openxmlformats.org/officeDocument/2006/relationships/hyperlink" Target="https://hatecrime.osce.org/germany" TargetMode="External"/><Relationship Id="rId847" Type="http://schemas.openxmlformats.org/officeDocument/2006/relationships/hyperlink" Target="https://hatecrime.osce.org/spain" TargetMode="External"/><Relationship Id="rId1032" Type="http://schemas.openxmlformats.org/officeDocument/2006/relationships/hyperlink" Target="https://hatecrime.osce.org/spain" TargetMode="External"/><Relationship Id="rId1477" Type="http://schemas.openxmlformats.org/officeDocument/2006/relationships/hyperlink" Target="https://www.impulsociudadano.org/wp-content/uploads/2020/05/Informe-violencia-pol%C3%ADtica-segundo-semestre-2019.pdf" TargetMode="External"/><Relationship Id="rId1684" Type="http://schemas.openxmlformats.org/officeDocument/2006/relationships/hyperlink" Target="https://www.impulsociudadano.org/wp-content/uploads/2020/05/Informe-violencia-pol%C3%ADtica-segundo-semestre-2019.pdf" TargetMode="External"/><Relationship Id="rId707" Type="http://schemas.openxmlformats.org/officeDocument/2006/relationships/hyperlink" Target="https://hatecrime.osce.org/spain" TargetMode="External"/><Relationship Id="rId914" Type="http://schemas.openxmlformats.org/officeDocument/2006/relationships/hyperlink" Target="https://hatecrime.osce.org/spain" TargetMode="External"/><Relationship Id="rId1337" Type="http://schemas.openxmlformats.org/officeDocument/2006/relationships/hyperlink" Target="https://hatecrime.osce.org/spain" TargetMode="External"/><Relationship Id="rId1544" Type="http://schemas.openxmlformats.org/officeDocument/2006/relationships/hyperlink" Target="https://www.impulsociudadano.org/wp-content/uploads/2020/05/Informe-violencia-pol%C3%ADtica-segundo-semestre-2019.pdf" TargetMode="External"/><Relationship Id="rId1751" Type="http://schemas.openxmlformats.org/officeDocument/2006/relationships/hyperlink" Target="https://www.islamophobiaeurope.com/wp-content/uploads/2020/06/EIR_2019.pdf" TargetMode="External"/><Relationship Id="rId43" Type="http://schemas.openxmlformats.org/officeDocument/2006/relationships/hyperlink" Target="https://hatecrime.osce.org/germany" TargetMode="External"/><Relationship Id="rId1404" Type="http://schemas.openxmlformats.org/officeDocument/2006/relationships/hyperlink" Target="https://covite.org/observatorio-de-radicalizacion-2018/" TargetMode="External"/><Relationship Id="rId1611" Type="http://schemas.openxmlformats.org/officeDocument/2006/relationships/hyperlink" Target="https://www.impulsociudadano.org/wp-content/uploads/2020/05/Informe-violencia-pol%C3%ADtica-segundo-semestre-2019.pdf" TargetMode="External"/><Relationship Id="rId192" Type="http://schemas.openxmlformats.org/officeDocument/2006/relationships/hyperlink" Target="https://hatecrime.osce.org/germany" TargetMode="External"/><Relationship Id="rId1709" Type="http://schemas.openxmlformats.org/officeDocument/2006/relationships/hyperlink" Target="https://www.impulsociudadano.org/wp-content/uploads/2020/05/Informe-violencia-pol%C3%ADtica-segundo-semestre-2019.pdf" TargetMode="External"/><Relationship Id="rId497" Type="http://schemas.openxmlformats.org/officeDocument/2006/relationships/hyperlink" Target="https://www.christianophobie.fr/carte/yvelines-pendant-le-confinement-les-vols-continuent-dans-les-eglises" TargetMode="External"/><Relationship Id="rId357" Type="http://schemas.openxmlformats.org/officeDocument/2006/relationships/hyperlink" Target="https://hatecrime.osce.org/germany" TargetMode="External"/><Relationship Id="rId1194" Type="http://schemas.openxmlformats.org/officeDocument/2006/relationships/hyperlink" Target="https://hatecrime.osce.org/spain" TargetMode="External"/><Relationship Id="rId217" Type="http://schemas.openxmlformats.org/officeDocument/2006/relationships/hyperlink" Target="https://hatecrime.osce.org/germany" TargetMode="External"/><Relationship Id="rId564" Type="http://schemas.openxmlformats.org/officeDocument/2006/relationships/hyperlink" Target="https://www.osservatorioantisemitismo.it/episodi-di-antisemitismo-in-italia/schiaffi-ed-insulti/" TargetMode="External"/><Relationship Id="rId771" Type="http://schemas.openxmlformats.org/officeDocument/2006/relationships/hyperlink" Target="http://catalunyasomostodos.com/wp-content/uploads/2017/02/Informe-CST-CAST.pdf" TargetMode="External"/><Relationship Id="rId869" Type="http://schemas.openxmlformats.org/officeDocument/2006/relationships/hyperlink" Target="https://hatecrime.osce.org/spain" TargetMode="External"/><Relationship Id="rId1499" Type="http://schemas.openxmlformats.org/officeDocument/2006/relationships/hyperlink" Target="https://www.impulsociudadano.org/wp-content/uploads/2020/05/Informe-violencia-pol%C3%ADtica-segundo-semestre-2019.pdf" TargetMode="External"/><Relationship Id="rId424" Type="http://schemas.openxmlformats.org/officeDocument/2006/relationships/hyperlink" Target="https://www.report-antisemitism.de/documents/2019-09-26_rias-be_Annual_Antisemitische-Vorfaelle-Halbjahr-2019.pdf" TargetMode="External"/><Relationship Id="rId631" Type="http://schemas.openxmlformats.org/officeDocument/2006/relationships/hyperlink" Target="https://hatecrime.osce.org/spain" TargetMode="External"/><Relationship Id="rId729" Type="http://schemas.openxmlformats.org/officeDocument/2006/relationships/hyperlink" Target="https://hatecrime.osce.org/spain" TargetMode="External"/><Relationship Id="rId1054" Type="http://schemas.openxmlformats.org/officeDocument/2006/relationships/hyperlink" Target="https://covite.org/observatorio-de-radicalizacion-2017/" TargetMode="External"/><Relationship Id="rId1261" Type="http://schemas.openxmlformats.org/officeDocument/2006/relationships/hyperlink" Target="https://catalunyasomostodos.com/wp-content/uploads/2019/01/CAST-Informe-2018.pdf" TargetMode="External"/><Relationship Id="rId1359" Type="http://schemas.openxmlformats.org/officeDocument/2006/relationships/hyperlink" Target="https://covite.org/observatorio-de-radicalizacion-2018/" TargetMode="External"/><Relationship Id="rId936" Type="http://schemas.openxmlformats.org/officeDocument/2006/relationships/hyperlink" Target="https://hatecrime.osce.org/spain" TargetMode="External"/><Relationship Id="rId1121" Type="http://schemas.openxmlformats.org/officeDocument/2006/relationships/hyperlink" Target="https://hatecrime.osce.org/spain" TargetMode="External"/><Relationship Id="rId1219" Type="http://schemas.openxmlformats.org/officeDocument/2006/relationships/hyperlink" Target="https://hatecrime.osce.org/spain" TargetMode="External"/><Relationship Id="rId1566" Type="http://schemas.openxmlformats.org/officeDocument/2006/relationships/hyperlink" Target="https://www.impulsociudadano.org/wp-content/uploads/2020/05/Informe-violencia-pol%C3%ADtica-segundo-semestre-2019.pdf" TargetMode="External"/><Relationship Id="rId1773" Type="http://schemas.openxmlformats.org/officeDocument/2006/relationships/hyperlink" Target="http://www.informeraxen.es/wp-content/uploads/2020/04/RAXEN-Especial-2019-Xenofobia.pdf" TargetMode="External"/><Relationship Id="rId65" Type="http://schemas.openxmlformats.org/officeDocument/2006/relationships/hyperlink" Target="https://hatecrime.osce.org/germany" TargetMode="External"/><Relationship Id="rId1426" Type="http://schemas.openxmlformats.org/officeDocument/2006/relationships/hyperlink" Target="https://covite.org/observatorio-de-radicalizacion-2019/" TargetMode="External"/><Relationship Id="rId1633" Type="http://schemas.openxmlformats.org/officeDocument/2006/relationships/hyperlink" Target="https://www.impulsociudadano.org/wp-content/uploads/2020/05/Informe-violencia-pol%C3%ADtica-segundo-semestre-2019.pdf" TargetMode="External"/><Relationship Id="rId1700" Type="http://schemas.openxmlformats.org/officeDocument/2006/relationships/hyperlink" Target="https://www.impulsociudadano.org/wp-content/uploads/2020/05/Informe-violencia-pol%C3%ADtica-segundo-semestre-2019.pdf" TargetMode="External"/><Relationship Id="rId281" Type="http://schemas.openxmlformats.org/officeDocument/2006/relationships/hyperlink" Target="https://hatecrime.osce.org/germany" TargetMode="External"/><Relationship Id="rId141" Type="http://schemas.openxmlformats.org/officeDocument/2006/relationships/hyperlink" Target="https://hatecrime.osce.org/germany" TargetMode="External"/><Relationship Id="rId379" Type="http://schemas.openxmlformats.org/officeDocument/2006/relationships/hyperlink" Target="https://hatecrime.osce.org/germany" TargetMode="External"/><Relationship Id="rId586" Type="http://schemas.openxmlformats.org/officeDocument/2006/relationships/hyperlink" Target="http://www.cronachediordinariorazzismo.org/agenzia-cerca-badante-non-di-colore/" TargetMode="External"/><Relationship Id="rId793" Type="http://schemas.openxmlformats.org/officeDocument/2006/relationships/hyperlink" Target="https://hatecrime.osce.org/spain" TargetMode="External"/><Relationship Id="rId7" Type="http://schemas.openxmlformats.org/officeDocument/2006/relationships/hyperlink" Target="https://tev.hu/en/monthly-report/" TargetMode="External"/><Relationship Id="rId239" Type="http://schemas.openxmlformats.org/officeDocument/2006/relationships/hyperlink" Target="https://hatecrime.osce.org/germany" TargetMode="External"/><Relationship Id="rId446" Type="http://schemas.openxmlformats.org/officeDocument/2006/relationships/hyperlink" Target="https://www.report-antisemitism.de/documents/2019-09-26_rias-be_Annual_Antisemitische-Vorfaelle-Halbjahr-2019.pdf" TargetMode="External"/><Relationship Id="rId653" Type="http://schemas.openxmlformats.org/officeDocument/2006/relationships/hyperlink" Target="https://hatecrime.osce.org/spain" TargetMode="External"/><Relationship Id="rId1076" Type="http://schemas.openxmlformats.org/officeDocument/2006/relationships/hyperlink" Target="https://covite.org/observatorio-de-radicalizacion-2017/" TargetMode="External"/><Relationship Id="rId1283" Type="http://schemas.openxmlformats.org/officeDocument/2006/relationships/hyperlink" Target="https://hatecrime.osce.org/spain" TargetMode="External"/><Relationship Id="rId1490" Type="http://schemas.openxmlformats.org/officeDocument/2006/relationships/hyperlink" Target="https://www.impulsociudadano.org/wp-content/uploads/2020/05/Informe-violencia-pol%C3%ADtica-segundo-semestre-2019.pdf" TargetMode="External"/><Relationship Id="rId306" Type="http://schemas.openxmlformats.org/officeDocument/2006/relationships/hyperlink" Target="https://hatecrime.osce.org/germany" TargetMode="External"/><Relationship Id="rId860" Type="http://schemas.openxmlformats.org/officeDocument/2006/relationships/hyperlink" Target="https://hatecrime.osce.org/spain" TargetMode="External"/><Relationship Id="rId958" Type="http://schemas.openxmlformats.org/officeDocument/2006/relationships/hyperlink" Target="https://hatecrime.osce.org/spain" TargetMode="External"/><Relationship Id="rId1143" Type="http://schemas.openxmlformats.org/officeDocument/2006/relationships/hyperlink" Target="https://hatecrime.osce.org/spain" TargetMode="External"/><Relationship Id="rId1588" Type="http://schemas.openxmlformats.org/officeDocument/2006/relationships/hyperlink" Target="https://www.impulsociudadano.org/wp-content/uploads/2020/05/Informe-violencia-pol%C3%ADtica-segundo-semestre-2019.pdf" TargetMode="External"/><Relationship Id="rId87" Type="http://schemas.openxmlformats.org/officeDocument/2006/relationships/hyperlink" Target="https://hatecrime.osce.org/germany" TargetMode="External"/><Relationship Id="rId513" Type="http://schemas.openxmlformats.org/officeDocument/2006/relationships/hyperlink" Target="https://www.christianophobie.fr/carte/manche-une-chapelle-degradee-a-urville-nacqueville" TargetMode="External"/><Relationship Id="rId720" Type="http://schemas.openxmlformats.org/officeDocument/2006/relationships/hyperlink" Target="https://hatecrime.osce.org/spain" TargetMode="External"/><Relationship Id="rId818" Type="http://schemas.openxmlformats.org/officeDocument/2006/relationships/hyperlink" Target="https://hatecrime.osce.org/spain" TargetMode="External"/><Relationship Id="rId1350" Type="http://schemas.openxmlformats.org/officeDocument/2006/relationships/hyperlink" Target="https://hatecrime.osce.org/spain" TargetMode="External"/><Relationship Id="rId1448" Type="http://schemas.openxmlformats.org/officeDocument/2006/relationships/hyperlink" Target="http://libertadreligiosa.es/revista-de-prensa-2019-2/" TargetMode="External"/><Relationship Id="rId1655" Type="http://schemas.openxmlformats.org/officeDocument/2006/relationships/hyperlink" Target="https://www.impulsociudadano.org/wp-content/uploads/2020/05/Informe-violencia-pol%C3%ADtica-segundo-semestre-2019.pdf" TargetMode="External"/><Relationship Id="rId1003" Type="http://schemas.openxmlformats.org/officeDocument/2006/relationships/hyperlink" Target="https://hatecrime.osce.org/spain" TargetMode="External"/><Relationship Id="rId1210" Type="http://schemas.openxmlformats.org/officeDocument/2006/relationships/hyperlink" Target="https://hatecrime.osce.org/spain" TargetMode="External"/><Relationship Id="rId1308" Type="http://schemas.openxmlformats.org/officeDocument/2006/relationships/hyperlink" Target="https://hatecrime.osce.org/spain" TargetMode="External"/><Relationship Id="rId1515" Type="http://schemas.openxmlformats.org/officeDocument/2006/relationships/hyperlink" Target="https://www.impulsociudadano.org/wp-content/uploads/2020/05/Informe-violencia-pol%C3%ADtica-segundo-semestre-2019.pdf" TargetMode="External"/><Relationship Id="rId1722" Type="http://schemas.openxmlformats.org/officeDocument/2006/relationships/hyperlink" Target="https://www.impulsociudadano.org/wp-content/uploads/2020/05/Informe-violencia-pol%C3%ADtica-segundo-semestre-2019.pdf" TargetMode="External"/><Relationship Id="rId14" Type="http://schemas.openxmlformats.org/officeDocument/2006/relationships/hyperlink" Target="https://tev.hu/en/monthly-report/" TargetMode="External"/><Relationship Id="rId163" Type="http://schemas.openxmlformats.org/officeDocument/2006/relationships/hyperlink" Target="https://hatecrime.osce.org/germany" TargetMode="External"/><Relationship Id="rId370" Type="http://schemas.openxmlformats.org/officeDocument/2006/relationships/hyperlink" Target="https://hatecrime.osce.org/germany" TargetMode="External"/><Relationship Id="rId230" Type="http://schemas.openxmlformats.org/officeDocument/2006/relationships/hyperlink" Target="https://hatecrime.osce.org/germany" TargetMode="External"/><Relationship Id="rId468" Type="http://schemas.openxmlformats.org/officeDocument/2006/relationships/hyperlink" Target="https://fra.europa.eu/sites/default/files/fra_uploads/germany-report-covid-19-april-2020_en.pdf" TargetMode="External"/><Relationship Id="rId675" Type="http://schemas.openxmlformats.org/officeDocument/2006/relationships/hyperlink" Target="https://hatecrime.osce.org/spain" TargetMode="External"/><Relationship Id="rId882" Type="http://schemas.openxmlformats.org/officeDocument/2006/relationships/hyperlink" Target="https://hatecrime.osce.org/spain" TargetMode="External"/><Relationship Id="rId1098" Type="http://schemas.openxmlformats.org/officeDocument/2006/relationships/hyperlink" Target="https://hatecrime.osce.org/spain" TargetMode="External"/><Relationship Id="rId328" Type="http://schemas.openxmlformats.org/officeDocument/2006/relationships/hyperlink" Target="https://hatecrime.osce.org/germany" TargetMode="External"/><Relationship Id="rId535" Type="http://schemas.openxmlformats.org/officeDocument/2006/relationships/hyperlink" Target="https://www.christianophobie.fr/carte/gard-une-statue-de-la-vierge-marie-detruite-a-sumene" TargetMode="External"/><Relationship Id="rId742" Type="http://schemas.openxmlformats.org/officeDocument/2006/relationships/hyperlink" Target="https://covite.org/observatorio-de-radicalizacion-2016/" TargetMode="External"/><Relationship Id="rId1165" Type="http://schemas.openxmlformats.org/officeDocument/2006/relationships/hyperlink" Target="https://hatecrime.osce.org/spain" TargetMode="External"/><Relationship Id="rId1372" Type="http://schemas.openxmlformats.org/officeDocument/2006/relationships/hyperlink" Target="https://covite.org/observatorio-de-radicalizacion-2018/" TargetMode="External"/><Relationship Id="rId602" Type="http://schemas.openxmlformats.org/officeDocument/2006/relationships/hyperlink" Target="http://www.cronachediordinariorazzismo.org/razzismo-se-il-virus-dilaga-non-risparmia-nessuno/" TargetMode="External"/><Relationship Id="rId1025" Type="http://schemas.openxmlformats.org/officeDocument/2006/relationships/hyperlink" Target="https://hatecrime.osce.org/spain" TargetMode="External"/><Relationship Id="rId1232" Type="http://schemas.openxmlformats.org/officeDocument/2006/relationships/hyperlink" Target="https://catalunyasomostodos.com/wp-content/uploads/2019/01/CAST-Informe-2018.pdf" TargetMode="External"/><Relationship Id="rId1677" Type="http://schemas.openxmlformats.org/officeDocument/2006/relationships/hyperlink" Target="https://www.impulsociudadano.org/wp-content/uploads/2020/05/Informe-violencia-pol%C3%ADtica-segundo-semestre-2019.pdf" TargetMode="External"/><Relationship Id="rId907" Type="http://schemas.openxmlformats.org/officeDocument/2006/relationships/hyperlink" Target="https://hatecrime.osce.org/spain" TargetMode="External"/><Relationship Id="rId1537" Type="http://schemas.openxmlformats.org/officeDocument/2006/relationships/hyperlink" Target="https://www.impulsociudadano.org/wp-content/uploads/2020/05/Informe-violencia-pol%C3%ADtica-segundo-semestre-2019.pdf" TargetMode="External"/><Relationship Id="rId1744" Type="http://schemas.openxmlformats.org/officeDocument/2006/relationships/hyperlink" Target="https://www.islamophobiaeurope.com/wp-content/uploads/2020/06/EIR_2019.pdf" TargetMode="External"/><Relationship Id="rId36" Type="http://schemas.openxmlformats.org/officeDocument/2006/relationships/hyperlink" Target="https://www.intoleranceagainstchristians.eu/index.php?id=12&amp;case=3241" TargetMode="External"/><Relationship Id="rId1604" Type="http://schemas.openxmlformats.org/officeDocument/2006/relationships/hyperlink" Target="https://www.impulsociudadano.org/wp-content/uploads/2020/05/Informe-violencia-pol%C3%ADtica-segundo-semestre-2019.pdf" TargetMode="External"/><Relationship Id="rId185" Type="http://schemas.openxmlformats.org/officeDocument/2006/relationships/hyperlink" Target="https://hatecrime.osce.org/germany" TargetMode="External"/><Relationship Id="rId392" Type="http://schemas.openxmlformats.org/officeDocument/2006/relationships/hyperlink" Target="https://hatecrime.osce.org/germany" TargetMode="External"/><Relationship Id="rId697" Type="http://schemas.openxmlformats.org/officeDocument/2006/relationships/hyperlink" Target="https://hatecrime.osce.org/spain" TargetMode="External"/><Relationship Id="rId252" Type="http://schemas.openxmlformats.org/officeDocument/2006/relationships/hyperlink" Target="https://hatecrime.osce.org/germany" TargetMode="External"/><Relationship Id="rId1187" Type="http://schemas.openxmlformats.org/officeDocument/2006/relationships/hyperlink" Target="https://hatecrime.osce.org/spain" TargetMode="External"/><Relationship Id="rId112" Type="http://schemas.openxmlformats.org/officeDocument/2006/relationships/hyperlink" Target="https://hatecrime.osce.org/germany" TargetMode="External"/><Relationship Id="rId557" Type="http://schemas.openxmlformats.org/officeDocument/2006/relationships/hyperlink" Target="https://www.islamophobiaeurope.com/wp-content/uploads/2020/06/EIR_2019.pdf" TargetMode="External"/><Relationship Id="rId764" Type="http://schemas.openxmlformats.org/officeDocument/2006/relationships/hyperlink" Target="http://catalunyasomostodos.com/wp-content/uploads/2017/02/Informe-CST-CAST.pdf" TargetMode="External"/><Relationship Id="rId971" Type="http://schemas.openxmlformats.org/officeDocument/2006/relationships/hyperlink" Target="https://hatecrime.osce.org/spain" TargetMode="External"/><Relationship Id="rId1394" Type="http://schemas.openxmlformats.org/officeDocument/2006/relationships/hyperlink" Target="https://covite.org/observatorio-de-radicalizacion-2018/" TargetMode="External"/><Relationship Id="rId1699" Type="http://schemas.openxmlformats.org/officeDocument/2006/relationships/hyperlink" Target="https://www.impulsociudadano.org/wp-content/uploads/2020/05/Informe-violencia-pol%C3%ADtica-segundo-semestre-2019.pdf" TargetMode="External"/><Relationship Id="rId417" Type="http://schemas.openxmlformats.org/officeDocument/2006/relationships/hyperlink" Target="https://hatecrime.osce.org/germany" TargetMode="External"/><Relationship Id="rId624" Type="http://schemas.openxmlformats.org/officeDocument/2006/relationships/hyperlink" Target="https://hatecrime.osce.org/spain" TargetMode="External"/><Relationship Id="rId831" Type="http://schemas.openxmlformats.org/officeDocument/2006/relationships/hyperlink" Target="https://hatecrime.osce.org/spain" TargetMode="External"/><Relationship Id="rId1047" Type="http://schemas.openxmlformats.org/officeDocument/2006/relationships/hyperlink" Target="https://covite.org/observatorio-de-radicalizacion-2017/" TargetMode="External"/><Relationship Id="rId1254" Type="http://schemas.openxmlformats.org/officeDocument/2006/relationships/hyperlink" Target="https://catalunyasomostodos.com/wp-content/uploads/2019/01/CAST-Informe-2018.pdf" TargetMode="External"/><Relationship Id="rId1461" Type="http://schemas.openxmlformats.org/officeDocument/2006/relationships/hyperlink" Target="http://libertadreligiosa.es/revista-de-prensa-2019-2/" TargetMode="External"/><Relationship Id="rId929" Type="http://schemas.openxmlformats.org/officeDocument/2006/relationships/hyperlink" Target="https://hatecrime.osce.org/spain" TargetMode="External"/><Relationship Id="rId1114" Type="http://schemas.openxmlformats.org/officeDocument/2006/relationships/hyperlink" Target="https://hatecrime.osce.org/spain" TargetMode="External"/><Relationship Id="rId1321" Type="http://schemas.openxmlformats.org/officeDocument/2006/relationships/hyperlink" Target="https://hatecrime.osce.org/spain" TargetMode="External"/><Relationship Id="rId1559" Type="http://schemas.openxmlformats.org/officeDocument/2006/relationships/hyperlink" Target="https://www.impulsociudadano.org/wp-content/uploads/2020/05/Informe-violencia-pol%C3%ADtica-segundo-semestre-2019.pdf" TargetMode="External"/><Relationship Id="rId1766" Type="http://schemas.openxmlformats.org/officeDocument/2006/relationships/hyperlink" Target="http://www.informeraxen.es/wp-content/uploads/2020/04/RAXEN-Especial-2019-Xenofobia.pdf" TargetMode="External"/><Relationship Id="rId58" Type="http://schemas.openxmlformats.org/officeDocument/2006/relationships/hyperlink" Target="https://hatecrime.osce.org/germany" TargetMode="External"/><Relationship Id="rId1419" Type="http://schemas.openxmlformats.org/officeDocument/2006/relationships/hyperlink" Target="https://covite.org/observatorio-de-radicalizacion-2019/" TargetMode="External"/><Relationship Id="rId1626" Type="http://schemas.openxmlformats.org/officeDocument/2006/relationships/hyperlink" Target="https://www.impulsociudadano.org/wp-content/uploads/2020/05/Informe-violencia-pol%C3%ADtica-segundo-semestre-2019.pdf" TargetMode="External"/><Relationship Id="rId274" Type="http://schemas.openxmlformats.org/officeDocument/2006/relationships/hyperlink" Target="https://hatecrime.osce.org/germany" TargetMode="External"/><Relationship Id="rId481" Type="http://schemas.openxmlformats.org/officeDocument/2006/relationships/hyperlink" Target="https://www.adl.org/resources/reports/global-anti-semitism-select-incidents-in-2019" TargetMode="External"/><Relationship Id="rId134" Type="http://schemas.openxmlformats.org/officeDocument/2006/relationships/hyperlink" Target="https://hatecrime.osce.org/germany" TargetMode="External"/><Relationship Id="rId579" Type="http://schemas.openxmlformats.org/officeDocument/2006/relationships/hyperlink" Target="https://www.gaycenter.it/NEWS.asp?id_dettaglio=3154" TargetMode="External"/><Relationship Id="rId786" Type="http://schemas.openxmlformats.org/officeDocument/2006/relationships/hyperlink" Target="https://hatecrime.osce.org/spain" TargetMode="External"/><Relationship Id="rId993" Type="http://schemas.openxmlformats.org/officeDocument/2006/relationships/hyperlink" Target="https://hatecrime.osce.org/spain" TargetMode="External"/><Relationship Id="rId341" Type="http://schemas.openxmlformats.org/officeDocument/2006/relationships/hyperlink" Target="https://hatecrime.osce.org/germany" TargetMode="External"/><Relationship Id="rId439" Type="http://schemas.openxmlformats.org/officeDocument/2006/relationships/hyperlink" Target="https://www.report-antisemitism.de/documents/2019-09-26_rias-be_Annual_Antisemitische-Vorfaelle-Halbjahr-2019.pdf" TargetMode="External"/><Relationship Id="rId646" Type="http://schemas.openxmlformats.org/officeDocument/2006/relationships/hyperlink" Target="https://hatecrime.osce.org/spain" TargetMode="External"/><Relationship Id="rId1069" Type="http://schemas.openxmlformats.org/officeDocument/2006/relationships/hyperlink" Target="https://covite.org/observatorio-de-radicalizacion-2017/" TargetMode="External"/><Relationship Id="rId1276" Type="http://schemas.openxmlformats.org/officeDocument/2006/relationships/hyperlink" Target="https://hatecrime.osce.org/spain" TargetMode="External"/><Relationship Id="rId1483" Type="http://schemas.openxmlformats.org/officeDocument/2006/relationships/hyperlink" Target="https://www.impulsociudadano.org/wp-content/uploads/2020/05/Informe-violencia-pol%C3%ADtica-segundo-semestre-2019.pdf" TargetMode="External"/><Relationship Id="rId201" Type="http://schemas.openxmlformats.org/officeDocument/2006/relationships/hyperlink" Target="https://hatecrime.osce.org/germany" TargetMode="External"/><Relationship Id="rId506" Type="http://schemas.openxmlformats.org/officeDocument/2006/relationships/hyperlink" Target="https://www.christianophobie.fr/carte/nouvelle-caledonie-cambriolage-au-secours-catholique-a-vallee-du-tir" TargetMode="External"/><Relationship Id="rId853" Type="http://schemas.openxmlformats.org/officeDocument/2006/relationships/hyperlink" Target="https://hatecrime.osce.org/spain" TargetMode="External"/><Relationship Id="rId1136" Type="http://schemas.openxmlformats.org/officeDocument/2006/relationships/hyperlink" Target="https://hatecrime.osce.org/spain" TargetMode="External"/><Relationship Id="rId1690" Type="http://schemas.openxmlformats.org/officeDocument/2006/relationships/hyperlink" Target="https://www.impulsociudadano.org/wp-content/uploads/2020/05/Informe-violencia-pol%C3%ADtica-segundo-semestre-2019.pdf" TargetMode="External"/><Relationship Id="rId1788" Type="http://schemas.openxmlformats.org/officeDocument/2006/relationships/hyperlink" Target="https://elpais.com/ccaa/2018/02/16/paisvasco/1518789270_034784.html" TargetMode="External"/><Relationship Id="rId713" Type="http://schemas.openxmlformats.org/officeDocument/2006/relationships/hyperlink" Target="https://hatecrime.osce.org/spain" TargetMode="External"/><Relationship Id="rId920" Type="http://schemas.openxmlformats.org/officeDocument/2006/relationships/hyperlink" Target="https://hatecrime.osce.org/spain" TargetMode="External"/><Relationship Id="rId1343" Type="http://schemas.openxmlformats.org/officeDocument/2006/relationships/hyperlink" Target="https://hatecrime.osce.org/spain" TargetMode="External"/><Relationship Id="rId1550" Type="http://schemas.openxmlformats.org/officeDocument/2006/relationships/hyperlink" Target="https://www.impulsociudadano.org/wp-content/uploads/2020/05/Informe-violencia-pol%C3%ADtica-segundo-semestre-2019.pdf" TargetMode="External"/><Relationship Id="rId1648" Type="http://schemas.openxmlformats.org/officeDocument/2006/relationships/hyperlink" Target="https://www.impulsociudadano.org/wp-content/uploads/2020/05/Informe-violencia-pol%C3%ADtica-segundo-semestre-2019.pdf" TargetMode="External"/><Relationship Id="rId145" Type="http://schemas.openxmlformats.org/officeDocument/2006/relationships/hyperlink" Target="https://hatecrime.osce.org/germany" TargetMode="External"/><Relationship Id="rId352" Type="http://schemas.openxmlformats.org/officeDocument/2006/relationships/hyperlink" Target="https://hatecrime.osce.org/germany" TargetMode="External"/><Relationship Id="rId1203" Type="http://schemas.openxmlformats.org/officeDocument/2006/relationships/hyperlink" Target="https://hatecrime.osce.org/spain" TargetMode="External"/><Relationship Id="rId1287" Type="http://schemas.openxmlformats.org/officeDocument/2006/relationships/hyperlink" Target="https://hatecrime.osce.org/spain" TargetMode="External"/><Relationship Id="rId1410" Type="http://schemas.openxmlformats.org/officeDocument/2006/relationships/hyperlink" Target="https://covite.org/observatorio-de-radicalizacion-2019/" TargetMode="External"/><Relationship Id="rId1508" Type="http://schemas.openxmlformats.org/officeDocument/2006/relationships/hyperlink" Target="https://www.impulsociudadano.org/wp-content/uploads/2020/05/Informe-violencia-pol%C3%ADtica-segundo-semestre-2019.pdf" TargetMode="External"/><Relationship Id="rId212" Type="http://schemas.openxmlformats.org/officeDocument/2006/relationships/hyperlink" Target="https://hatecrime.osce.org/germany" TargetMode="External"/><Relationship Id="rId657" Type="http://schemas.openxmlformats.org/officeDocument/2006/relationships/hyperlink" Target="https://hatecrime.osce.org/spain" TargetMode="External"/><Relationship Id="rId864" Type="http://schemas.openxmlformats.org/officeDocument/2006/relationships/hyperlink" Target="https://hatecrime.osce.org/spain" TargetMode="External"/><Relationship Id="rId1494" Type="http://schemas.openxmlformats.org/officeDocument/2006/relationships/hyperlink" Target="https://www.impulsociudadano.org/wp-content/uploads/2020/05/Informe-violencia-pol%C3%ADtica-segundo-semestre-2019.pdf" TargetMode="External"/><Relationship Id="rId1715" Type="http://schemas.openxmlformats.org/officeDocument/2006/relationships/hyperlink" Target="https://www.impulsociudadano.org/wp-content/uploads/2020/05/Informe-violencia-pol%C3%ADtica-segundo-semestre-2019.pdf" TargetMode="External"/><Relationship Id="rId296" Type="http://schemas.openxmlformats.org/officeDocument/2006/relationships/hyperlink" Target="https://hatecrime.osce.org/germany" TargetMode="External"/><Relationship Id="rId517" Type="http://schemas.openxmlformats.org/officeDocument/2006/relationships/hyperlink" Target="https://www.christianophobie.fr/carte/dordogne-profanation-et-vol-dans-une-eglise-de-bergerac" TargetMode="External"/><Relationship Id="rId724" Type="http://schemas.openxmlformats.org/officeDocument/2006/relationships/hyperlink" Target="https://hatecrime.osce.org/spain" TargetMode="External"/><Relationship Id="rId931" Type="http://schemas.openxmlformats.org/officeDocument/2006/relationships/hyperlink" Target="https://hatecrime.osce.org/spain" TargetMode="External"/><Relationship Id="rId1147" Type="http://schemas.openxmlformats.org/officeDocument/2006/relationships/hyperlink" Target="https://hatecrime.osce.org/spain" TargetMode="External"/><Relationship Id="rId1354" Type="http://schemas.openxmlformats.org/officeDocument/2006/relationships/hyperlink" Target="https://covite.org/observatorio-de-radicalizacion-2018/" TargetMode="External"/><Relationship Id="rId1561" Type="http://schemas.openxmlformats.org/officeDocument/2006/relationships/hyperlink" Target="https://www.impulsociudadano.org/wp-content/uploads/2020/05/Informe-violencia-pol%C3%ADtica-segundo-semestre-2019.pdf" TargetMode="External"/><Relationship Id="rId60" Type="http://schemas.openxmlformats.org/officeDocument/2006/relationships/hyperlink" Target="https://hatecrime.osce.org/germany" TargetMode="External"/><Relationship Id="rId156" Type="http://schemas.openxmlformats.org/officeDocument/2006/relationships/hyperlink" Target="https://hatecrime.osce.org/germany" TargetMode="External"/><Relationship Id="rId363" Type="http://schemas.openxmlformats.org/officeDocument/2006/relationships/hyperlink" Target="https://hatecrime.osce.org/germany" TargetMode="External"/><Relationship Id="rId570" Type="http://schemas.openxmlformats.org/officeDocument/2006/relationships/hyperlink" Target="https://www.gaycenter.it/NEWS.asp?id_dettaglio=3105" TargetMode="External"/><Relationship Id="rId1007" Type="http://schemas.openxmlformats.org/officeDocument/2006/relationships/hyperlink" Target="https://hatecrime.osce.org/spain" TargetMode="External"/><Relationship Id="rId1214" Type="http://schemas.openxmlformats.org/officeDocument/2006/relationships/hyperlink" Target="https://hatecrime.osce.org/spain" TargetMode="External"/><Relationship Id="rId1421" Type="http://schemas.openxmlformats.org/officeDocument/2006/relationships/hyperlink" Target="https://covite.org/observatorio-de-radicalizacion-2019/" TargetMode="External"/><Relationship Id="rId1659" Type="http://schemas.openxmlformats.org/officeDocument/2006/relationships/hyperlink" Target="https://www.impulsociudadano.org/wp-content/uploads/2020/05/Informe-violencia-pol%C3%ADtica-segundo-semestre-2019.pdf" TargetMode="External"/><Relationship Id="rId223" Type="http://schemas.openxmlformats.org/officeDocument/2006/relationships/hyperlink" Target="https://hatecrime.osce.org/germany" TargetMode="External"/><Relationship Id="rId430" Type="http://schemas.openxmlformats.org/officeDocument/2006/relationships/hyperlink" Target="https://www.report-antisemitism.de/documents/2019-09-26_rias-be_Annual_Antisemitische-Vorfaelle-Halbjahr-2019.pdf" TargetMode="External"/><Relationship Id="rId668" Type="http://schemas.openxmlformats.org/officeDocument/2006/relationships/hyperlink" Target="https://hatecrime.osce.org/spain" TargetMode="External"/><Relationship Id="rId875" Type="http://schemas.openxmlformats.org/officeDocument/2006/relationships/hyperlink" Target="https://hatecrime.osce.org/spain" TargetMode="External"/><Relationship Id="rId1060" Type="http://schemas.openxmlformats.org/officeDocument/2006/relationships/hyperlink" Target="https://covite.org/observatorio-de-radicalizacion-2017/" TargetMode="External"/><Relationship Id="rId1298" Type="http://schemas.openxmlformats.org/officeDocument/2006/relationships/hyperlink" Target="https://hatecrime.osce.org/spain" TargetMode="External"/><Relationship Id="rId1519" Type="http://schemas.openxmlformats.org/officeDocument/2006/relationships/hyperlink" Target="https://www.impulsociudadano.org/wp-content/uploads/2020/05/Informe-violencia-pol%C3%ADtica-segundo-semestre-2019.pdf" TargetMode="External"/><Relationship Id="rId1726" Type="http://schemas.openxmlformats.org/officeDocument/2006/relationships/hyperlink" Target="https://www.impulsociudadano.org/wp-content/uploads/2020/05/Informe-violencia-pol%C3%ADtica-segundo-semestre-2019.pdf" TargetMode="External"/><Relationship Id="rId18" Type="http://schemas.openxmlformats.org/officeDocument/2006/relationships/hyperlink" Target="https://tev.hu/en/monthly-report/" TargetMode="External"/><Relationship Id="rId528" Type="http://schemas.openxmlformats.org/officeDocument/2006/relationships/hyperlink" Target="https://www.christianophobie.fr/carte/haute-marne-vandalisme-et-vol-dans-leglise-de-heuilley-cotton" TargetMode="External"/><Relationship Id="rId735" Type="http://schemas.openxmlformats.org/officeDocument/2006/relationships/hyperlink" Target="https://hatecrime.osce.org/spain" TargetMode="External"/><Relationship Id="rId942" Type="http://schemas.openxmlformats.org/officeDocument/2006/relationships/hyperlink" Target="https://hatecrime.osce.org/spain" TargetMode="External"/><Relationship Id="rId1158" Type="http://schemas.openxmlformats.org/officeDocument/2006/relationships/hyperlink" Target="https://hatecrime.osce.org/spain" TargetMode="External"/><Relationship Id="rId1365" Type="http://schemas.openxmlformats.org/officeDocument/2006/relationships/hyperlink" Target="https://covite.org/observatorio-de-radicalizacion-2018/" TargetMode="External"/><Relationship Id="rId1572" Type="http://schemas.openxmlformats.org/officeDocument/2006/relationships/hyperlink" Target="https://www.impulsociudadano.org/wp-content/uploads/2020/05/Informe-violencia-pol%C3%ADtica-segundo-semestre-2019.pdf" TargetMode="External"/><Relationship Id="rId167" Type="http://schemas.openxmlformats.org/officeDocument/2006/relationships/hyperlink" Target="https://hatecrime.osce.org/germany" TargetMode="External"/><Relationship Id="rId374" Type="http://schemas.openxmlformats.org/officeDocument/2006/relationships/hyperlink" Target="https://hatecrime.osce.org/germany" TargetMode="External"/><Relationship Id="rId581" Type="http://schemas.openxmlformats.org/officeDocument/2006/relationships/hyperlink" Target="http://www.cronachediordinariorazzismo.org/braccianti-usa-e-getta-come-le-mascherine-accade-a-terracina/" TargetMode="External"/><Relationship Id="rId1018" Type="http://schemas.openxmlformats.org/officeDocument/2006/relationships/hyperlink" Target="https://hatecrime.osce.org/spain" TargetMode="External"/><Relationship Id="rId1225" Type="http://schemas.openxmlformats.org/officeDocument/2006/relationships/hyperlink" Target="https://hatecrime.osce.org/spain" TargetMode="External"/><Relationship Id="rId1432" Type="http://schemas.openxmlformats.org/officeDocument/2006/relationships/hyperlink" Target="https://observatorioantisemitismo.fcje.org/" TargetMode="External"/><Relationship Id="rId71" Type="http://schemas.openxmlformats.org/officeDocument/2006/relationships/hyperlink" Target="https://hatecrime.osce.org/germany" TargetMode="External"/><Relationship Id="rId234" Type="http://schemas.openxmlformats.org/officeDocument/2006/relationships/hyperlink" Target="https://hatecrime.osce.org/germany" TargetMode="External"/><Relationship Id="rId679" Type="http://schemas.openxmlformats.org/officeDocument/2006/relationships/hyperlink" Target="https://hatecrime.osce.org/spain" TargetMode="External"/><Relationship Id="rId802" Type="http://schemas.openxmlformats.org/officeDocument/2006/relationships/hyperlink" Target="https://hatecrime.osce.org/spain" TargetMode="External"/><Relationship Id="rId886" Type="http://schemas.openxmlformats.org/officeDocument/2006/relationships/hyperlink" Target="https://hatecrime.osce.org/spain" TargetMode="External"/><Relationship Id="rId1737" Type="http://schemas.openxmlformats.org/officeDocument/2006/relationships/hyperlink" Target="https://www.impulsociudadano.org/wp-content/uploads/2020/05/Informe-violencia-pol%C3%ADtica-segundo-semestre-2019.pdf" TargetMode="External"/><Relationship Id="rId2" Type="http://schemas.openxmlformats.org/officeDocument/2006/relationships/hyperlink" Target="https://tev.hu/wp-content/uploads/2017/02/TEV-EJ2016_72dpi.pdf" TargetMode="External"/><Relationship Id="rId29" Type="http://schemas.openxmlformats.org/officeDocument/2006/relationships/hyperlink" Target="https://www.nigdywiecej.org/docstation/com_docstation/172/brown_book_2019.pdf" TargetMode="External"/><Relationship Id="rId441" Type="http://schemas.openxmlformats.org/officeDocument/2006/relationships/hyperlink" Target="https://www.report-antisemitism.de/documents/2019-09-26_rias-be_Annual_Antisemitische-Vorfaelle-Halbjahr-2019.pdf" TargetMode="External"/><Relationship Id="rId539" Type="http://schemas.openxmlformats.org/officeDocument/2006/relationships/hyperlink" Target="https://www.intoleranceagainstchristians.eu/index.php?id=12&amp;case=3300" TargetMode="External"/><Relationship Id="rId746" Type="http://schemas.openxmlformats.org/officeDocument/2006/relationships/hyperlink" Target="http://catalunyasomostodos.com/wp-content/uploads/2017/02/Informe-CST-CAST.pdf" TargetMode="External"/><Relationship Id="rId1071" Type="http://schemas.openxmlformats.org/officeDocument/2006/relationships/hyperlink" Target="https://covite.org/observatorio-de-radicalizacion-2017/" TargetMode="External"/><Relationship Id="rId1169" Type="http://schemas.openxmlformats.org/officeDocument/2006/relationships/hyperlink" Target="https://hatecrime.osce.org/spain" TargetMode="External"/><Relationship Id="rId1376" Type="http://schemas.openxmlformats.org/officeDocument/2006/relationships/hyperlink" Target="https://covite.org/observatorio-de-radicalizacion-2018/" TargetMode="External"/><Relationship Id="rId1583" Type="http://schemas.openxmlformats.org/officeDocument/2006/relationships/hyperlink" Target="https://www.impulsociudadano.org/wp-content/uploads/2020/05/Informe-violencia-pol%C3%ADtica-segundo-semestre-2019.pdf" TargetMode="External"/><Relationship Id="rId178" Type="http://schemas.openxmlformats.org/officeDocument/2006/relationships/hyperlink" Target="https://hatecrime.osce.org/germany" TargetMode="External"/><Relationship Id="rId301" Type="http://schemas.openxmlformats.org/officeDocument/2006/relationships/hyperlink" Target="https://hatecrime.osce.org/germany" TargetMode="External"/><Relationship Id="rId953" Type="http://schemas.openxmlformats.org/officeDocument/2006/relationships/hyperlink" Target="https://hatecrime.osce.org/spain" TargetMode="External"/><Relationship Id="rId1029" Type="http://schemas.openxmlformats.org/officeDocument/2006/relationships/hyperlink" Target="https://hatecrime.osce.org/spain" TargetMode="External"/><Relationship Id="rId1236" Type="http://schemas.openxmlformats.org/officeDocument/2006/relationships/hyperlink" Target="https://catalunyasomostodos.com/wp-content/uploads/2019/01/CAST-Informe-2018.pdf" TargetMode="External"/><Relationship Id="rId1790" Type="http://schemas.openxmlformats.org/officeDocument/2006/relationships/hyperlink" Target="https://www.dosmanzanas.com/2020/01/nuevo-suicidio-de-un-joven-trans-en-sevilla.html" TargetMode="External"/><Relationship Id="rId82" Type="http://schemas.openxmlformats.org/officeDocument/2006/relationships/hyperlink" Target="https://hatecrime.osce.org/germany" TargetMode="External"/><Relationship Id="rId385" Type="http://schemas.openxmlformats.org/officeDocument/2006/relationships/hyperlink" Target="https://hatecrime.osce.org/germany" TargetMode="External"/><Relationship Id="rId592" Type="http://schemas.openxmlformats.org/officeDocument/2006/relationships/hyperlink" Target="https://www.osservatorioantisemitismo.it/episodi-di-antisemitismo-in-italia/scritta-antisemita-a-padova/" TargetMode="External"/><Relationship Id="rId606" Type="http://schemas.openxmlformats.org/officeDocument/2006/relationships/hyperlink" Target="https://fra.europa.eu/sites/default/files/fra_uploads/italy-report-covid-19-april-2020_en.pdf" TargetMode="External"/><Relationship Id="rId813" Type="http://schemas.openxmlformats.org/officeDocument/2006/relationships/hyperlink" Target="https://hatecrime.osce.org/spain" TargetMode="External"/><Relationship Id="rId1443" Type="http://schemas.openxmlformats.org/officeDocument/2006/relationships/hyperlink" Target="http://libertadreligiosa.es/revista-de-prensa-2019-2/" TargetMode="External"/><Relationship Id="rId1650" Type="http://schemas.openxmlformats.org/officeDocument/2006/relationships/hyperlink" Target="https://www.impulsociudadano.org/wp-content/uploads/2020/05/Informe-violencia-pol%C3%ADtica-segundo-semestre-2019.pdf" TargetMode="External"/><Relationship Id="rId1748" Type="http://schemas.openxmlformats.org/officeDocument/2006/relationships/hyperlink" Target="https://www.islamophobiaeurope.com/wp-content/uploads/2020/06/EIR_2019.pdf" TargetMode="External"/><Relationship Id="rId245" Type="http://schemas.openxmlformats.org/officeDocument/2006/relationships/hyperlink" Target="https://hatecrime.osce.org/germany" TargetMode="External"/><Relationship Id="rId452" Type="http://schemas.openxmlformats.org/officeDocument/2006/relationships/hyperlink" Target="https://www.islamophobiaeurope.com/wp-content/uploads/2020/06/EIR_2019.pdf" TargetMode="External"/><Relationship Id="rId897" Type="http://schemas.openxmlformats.org/officeDocument/2006/relationships/hyperlink" Target="https://hatecrime.osce.org/spain" TargetMode="External"/><Relationship Id="rId1082" Type="http://schemas.openxmlformats.org/officeDocument/2006/relationships/hyperlink" Target="https://covite.org/observatorio-de-radicalizacion-2017/" TargetMode="External"/><Relationship Id="rId1303" Type="http://schemas.openxmlformats.org/officeDocument/2006/relationships/hyperlink" Target="https://hatecrime.osce.org/spain" TargetMode="External"/><Relationship Id="rId1510" Type="http://schemas.openxmlformats.org/officeDocument/2006/relationships/hyperlink" Target="https://www.impulsociudadano.org/wp-content/uploads/2020/05/Informe-violencia-pol%C3%ADtica-segundo-semestre-2019.pdf" TargetMode="External"/><Relationship Id="rId105" Type="http://schemas.openxmlformats.org/officeDocument/2006/relationships/hyperlink" Target="https://hatecrime.osce.org/germany" TargetMode="External"/><Relationship Id="rId312" Type="http://schemas.openxmlformats.org/officeDocument/2006/relationships/hyperlink" Target="https://hatecrime.osce.org/germany" TargetMode="External"/><Relationship Id="rId757" Type="http://schemas.openxmlformats.org/officeDocument/2006/relationships/hyperlink" Target="http://catalunyasomostodos.com/wp-content/uploads/2017/02/Informe-CST-CAST.pdf" TargetMode="External"/><Relationship Id="rId964" Type="http://schemas.openxmlformats.org/officeDocument/2006/relationships/hyperlink" Target="https://hatecrime.osce.org/spain" TargetMode="External"/><Relationship Id="rId1387" Type="http://schemas.openxmlformats.org/officeDocument/2006/relationships/hyperlink" Target="https://covite.org/observatorio-de-radicalizacion-2018/" TargetMode="External"/><Relationship Id="rId1594" Type="http://schemas.openxmlformats.org/officeDocument/2006/relationships/hyperlink" Target="https://www.impulsociudadano.org/wp-content/uploads/2020/05/Informe-violencia-pol%C3%ADtica-segundo-semestre-2019.pdf" TargetMode="External"/><Relationship Id="rId1608" Type="http://schemas.openxmlformats.org/officeDocument/2006/relationships/hyperlink" Target="https://www.impulsociudadano.org/wp-content/uploads/2020/05/Informe-violencia-pol%C3%ADtica-segundo-semestre-2019.pdf" TargetMode="External"/><Relationship Id="rId93" Type="http://schemas.openxmlformats.org/officeDocument/2006/relationships/hyperlink" Target="https://hatecrime.osce.org/germany" TargetMode="External"/><Relationship Id="rId189" Type="http://schemas.openxmlformats.org/officeDocument/2006/relationships/hyperlink" Target="https://hatecrime.osce.org/germany" TargetMode="External"/><Relationship Id="rId396" Type="http://schemas.openxmlformats.org/officeDocument/2006/relationships/hyperlink" Target="https://hatecrime.osce.org/germany" TargetMode="External"/><Relationship Id="rId617" Type="http://schemas.openxmlformats.org/officeDocument/2006/relationships/hyperlink" Target="https://hatecrime.osce.org/spain" TargetMode="External"/><Relationship Id="rId824" Type="http://schemas.openxmlformats.org/officeDocument/2006/relationships/hyperlink" Target="https://hatecrime.osce.org/spain" TargetMode="External"/><Relationship Id="rId1247" Type="http://schemas.openxmlformats.org/officeDocument/2006/relationships/hyperlink" Target="https://catalunyasomostodos.com/wp-content/uploads/2019/01/CAST-Informe-2018.pdf" TargetMode="External"/><Relationship Id="rId1454" Type="http://schemas.openxmlformats.org/officeDocument/2006/relationships/hyperlink" Target="http://libertadreligiosa.es/revista-de-prensa-2019-2/" TargetMode="External"/><Relationship Id="rId1661" Type="http://schemas.openxmlformats.org/officeDocument/2006/relationships/hyperlink" Target="https://www.impulsociudadano.org/wp-content/uploads/2020/05/Informe-violencia-pol%C3%ADtica-segundo-semestre-2019.pdf" TargetMode="External"/><Relationship Id="rId256" Type="http://schemas.openxmlformats.org/officeDocument/2006/relationships/hyperlink" Target="https://hatecrime.osce.org/germany" TargetMode="External"/><Relationship Id="rId463" Type="http://schemas.openxmlformats.org/officeDocument/2006/relationships/hyperlink" Target="https://www.intoleranceagainstchristians.eu/index.php?id=3&amp;txtSearch=&amp;radSearchFilterType=cases&amp;selCountry=3&amp;selTimeFrame=&amp;txtDateStart=&amp;txtDateStop=" TargetMode="External"/><Relationship Id="rId670" Type="http://schemas.openxmlformats.org/officeDocument/2006/relationships/hyperlink" Target="https://hatecrime.osce.org/spain" TargetMode="External"/><Relationship Id="rId1093" Type="http://schemas.openxmlformats.org/officeDocument/2006/relationships/hyperlink" Target="https://hatecrime.osce.org/spain" TargetMode="External"/><Relationship Id="rId1107" Type="http://schemas.openxmlformats.org/officeDocument/2006/relationships/hyperlink" Target="https://hatecrime.osce.org/spain" TargetMode="External"/><Relationship Id="rId1314" Type="http://schemas.openxmlformats.org/officeDocument/2006/relationships/hyperlink" Target="https://hatecrime.osce.org/spain" TargetMode="External"/><Relationship Id="rId1521" Type="http://schemas.openxmlformats.org/officeDocument/2006/relationships/hyperlink" Target="https://www.impulsociudadano.org/wp-content/uploads/2020/05/Informe-violencia-pol%C3%ADtica-segundo-semestre-2019.pdf" TargetMode="External"/><Relationship Id="rId1759" Type="http://schemas.openxmlformats.org/officeDocument/2006/relationships/hyperlink" Target="https://catalunyasomostodos.com/wp-content/uploads/2019/01/CAST-Informe-2018.pdf" TargetMode="External"/><Relationship Id="rId116" Type="http://schemas.openxmlformats.org/officeDocument/2006/relationships/hyperlink" Target="https://hatecrime.osce.org/germany" TargetMode="External"/><Relationship Id="rId323" Type="http://schemas.openxmlformats.org/officeDocument/2006/relationships/hyperlink" Target="https://hatecrime.osce.org/germany" TargetMode="External"/><Relationship Id="rId530" Type="http://schemas.openxmlformats.org/officeDocument/2006/relationships/hyperlink" Target="https://www.christianophobie.fr/carte/moselle-leglise-paroissiale-de-schoeneck-vandalisee" TargetMode="External"/><Relationship Id="rId768" Type="http://schemas.openxmlformats.org/officeDocument/2006/relationships/hyperlink" Target="http://catalunyasomostodos.com/wp-content/uploads/2017/02/Informe-CST-CAST.pdf" TargetMode="External"/><Relationship Id="rId975" Type="http://schemas.openxmlformats.org/officeDocument/2006/relationships/hyperlink" Target="https://hatecrime.osce.org/spain" TargetMode="External"/><Relationship Id="rId1160" Type="http://schemas.openxmlformats.org/officeDocument/2006/relationships/hyperlink" Target="https://hatecrime.osce.org/spain" TargetMode="External"/><Relationship Id="rId1398" Type="http://schemas.openxmlformats.org/officeDocument/2006/relationships/hyperlink" Target="https://covite.org/observatorio-de-radicalizacion-2018/" TargetMode="External"/><Relationship Id="rId1619" Type="http://schemas.openxmlformats.org/officeDocument/2006/relationships/hyperlink" Target="https://www.impulsociudadano.org/wp-content/uploads/2020/05/Informe-violencia-pol%C3%ADtica-segundo-semestre-2019.pdf" TargetMode="External"/><Relationship Id="rId20" Type="http://schemas.openxmlformats.org/officeDocument/2006/relationships/hyperlink" Target="https://tev.hu/en/monthly-report/" TargetMode="External"/><Relationship Id="rId628" Type="http://schemas.openxmlformats.org/officeDocument/2006/relationships/hyperlink" Target="https://hatecrime.osce.org/spain" TargetMode="External"/><Relationship Id="rId835" Type="http://schemas.openxmlformats.org/officeDocument/2006/relationships/hyperlink" Target="https://hatecrime.osce.org/spain" TargetMode="External"/><Relationship Id="rId1258" Type="http://schemas.openxmlformats.org/officeDocument/2006/relationships/hyperlink" Target="https://catalunyasomostodos.com/wp-content/uploads/2019/01/CAST-Informe-2018.pdf" TargetMode="External"/><Relationship Id="rId1465" Type="http://schemas.openxmlformats.org/officeDocument/2006/relationships/hyperlink" Target="https://www.impulsociudadano.org/wp-content/uploads/2020/05/Informe-violencia-pol%C3%ADtica-segundo-semestre-2019.pdf" TargetMode="External"/><Relationship Id="rId1672" Type="http://schemas.openxmlformats.org/officeDocument/2006/relationships/hyperlink" Target="https://www.impulsociudadano.org/wp-content/uploads/2020/05/Informe-violencia-pol%C3%ADtica-segundo-semestre-2019.pdf" TargetMode="External"/><Relationship Id="rId267" Type="http://schemas.openxmlformats.org/officeDocument/2006/relationships/hyperlink" Target="https://hatecrime.osce.org/germany" TargetMode="External"/><Relationship Id="rId474" Type="http://schemas.openxmlformats.org/officeDocument/2006/relationships/hyperlink" Target="https://www.adl.org/resources/reports/global-anti-semitism-select-incidents-in-2019" TargetMode="External"/><Relationship Id="rId1020" Type="http://schemas.openxmlformats.org/officeDocument/2006/relationships/hyperlink" Target="https://hatecrime.osce.org/spain" TargetMode="External"/><Relationship Id="rId1118" Type="http://schemas.openxmlformats.org/officeDocument/2006/relationships/hyperlink" Target="https://hatecrime.osce.org/spain" TargetMode="External"/><Relationship Id="rId1325" Type="http://schemas.openxmlformats.org/officeDocument/2006/relationships/hyperlink" Target="https://hatecrime.osce.org/spain" TargetMode="External"/><Relationship Id="rId1532" Type="http://schemas.openxmlformats.org/officeDocument/2006/relationships/hyperlink" Target="https://www.impulsociudadano.org/wp-content/uploads/2020/05/Informe-violencia-pol%C3%ADtica-segundo-semestre-2019.pdf" TargetMode="External"/><Relationship Id="rId127" Type="http://schemas.openxmlformats.org/officeDocument/2006/relationships/hyperlink" Target="https://hatecrime.osce.org/germany" TargetMode="External"/><Relationship Id="rId681" Type="http://schemas.openxmlformats.org/officeDocument/2006/relationships/hyperlink" Target="https://hatecrime.osce.org/spain" TargetMode="External"/><Relationship Id="rId779" Type="http://schemas.openxmlformats.org/officeDocument/2006/relationships/hyperlink" Target="https://hatecrime.osce.org/spain" TargetMode="External"/><Relationship Id="rId902" Type="http://schemas.openxmlformats.org/officeDocument/2006/relationships/hyperlink" Target="https://hatecrime.osce.org/spain" TargetMode="External"/><Relationship Id="rId986" Type="http://schemas.openxmlformats.org/officeDocument/2006/relationships/hyperlink" Target="https://hatecrime.osce.org/spain" TargetMode="External"/><Relationship Id="rId31" Type="http://schemas.openxmlformats.org/officeDocument/2006/relationships/hyperlink" Target="https://kph.org.pl/murem-za-studentkami-i-studentami-z-uniwersytetu-slaskiego-oswiadczenie-kph/" TargetMode="External"/><Relationship Id="rId334" Type="http://schemas.openxmlformats.org/officeDocument/2006/relationships/hyperlink" Target="https://hatecrime.osce.org/germany" TargetMode="External"/><Relationship Id="rId541" Type="http://schemas.openxmlformats.org/officeDocument/2006/relationships/hyperlink" Target="https://www.sos-homophobie.org/sites/default/files/rapport_homophobie_2020_interactif.pdf" TargetMode="External"/><Relationship Id="rId639" Type="http://schemas.openxmlformats.org/officeDocument/2006/relationships/hyperlink" Target="https://hatecrime.osce.org/spain" TargetMode="External"/><Relationship Id="rId1171" Type="http://schemas.openxmlformats.org/officeDocument/2006/relationships/hyperlink" Target="https://hatecrime.osce.org/spain" TargetMode="External"/><Relationship Id="rId1269" Type="http://schemas.openxmlformats.org/officeDocument/2006/relationships/hyperlink" Target="https://hatecrime.osce.org/spain" TargetMode="External"/><Relationship Id="rId1476" Type="http://schemas.openxmlformats.org/officeDocument/2006/relationships/hyperlink" Target="https://www.impulsociudadano.org/wp-content/uploads/2020/05/Informe-violencia-pol%C3%ADtica-segundo-semestre-2019.pdf" TargetMode="External"/><Relationship Id="rId180" Type="http://schemas.openxmlformats.org/officeDocument/2006/relationships/hyperlink" Target="https://hatecrime.osce.org/germany" TargetMode="External"/><Relationship Id="rId278" Type="http://schemas.openxmlformats.org/officeDocument/2006/relationships/hyperlink" Target="https://hatecrime.osce.org/germany" TargetMode="External"/><Relationship Id="rId401" Type="http://schemas.openxmlformats.org/officeDocument/2006/relationships/hyperlink" Target="https://hatecrime.osce.org/germany" TargetMode="External"/><Relationship Id="rId846" Type="http://schemas.openxmlformats.org/officeDocument/2006/relationships/hyperlink" Target="https://hatecrime.osce.org/spain" TargetMode="External"/><Relationship Id="rId1031" Type="http://schemas.openxmlformats.org/officeDocument/2006/relationships/hyperlink" Target="https://hatecrime.osce.org/spain" TargetMode="External"/><Relationship Id="rId1129" Type="http://schemas.openxmlformats.org/officeDocument/2006/relationships/hyperlink" Target="https://hatecrime.osce.org/spain" TargetMode="External"/><Relationship Id="rId1683" Type="http://schemas.openxmlformats.org/officeDocument/2006/relationships/hyperlink" Target="https://www.impulsociudadano.org/wp-content/uploads/2020/05/Informe-violencia-pol%C3%ADtica-segundo-semestre-2019.pdf" TargetMode="External"/><Relationship Id="rId485" Type="http://schemas.openxmlformats.org/officeDocument/2006/relationships/hyperlink" Target="https://www.islamophobiaeurope.com/wp-content/uploads/2020/06/EIR_2019.pdf" TargetMode="External"/><Relationship Id="rId692" Type="http://schemas.openxmlformats.org/officeDocument/2006/relationships/hyperlink" Target="https://hatecrime.osce.org/spain" TargetMode="External"/><Relationship Id="rId706" Type="http://schemas.openxmlformats.org/officeDocument/2006/relationships/hyperlink" Target="https://hatecrime.osce.org/spain" TargetMode="External"/><Relationship Id="rId913" Type="http://schemas.openxmlformats.org/officeDocument/2006/relationships/hyperlink" Target="https://hatecrime.osce.org/spain" TargetMode="External"/><Relationship Id="rId1336" Type="http://schemas.openxmlformats.org/officeDocument/2006/relationships/hyperlink" Target="https://hatecrime.osce.org/spain" TargetMode="External"/><Relationship Id="rId1543" Type="http://schemas.openxmlformats.org/officeDocument/2006/relationships/hyperlink" Target="https://www.impulsociudadano.org/wp-content/uploads/2020/05/Informe-violencia-pol%C3%ADtica-segundo-semestre-2019.pdf" TargetMode="External"/><Relationship Id="rId1750" Type="http://schemas.openxmlformats.org/officeDocument/2006/relationships/hyperlink" Target="https://www.islamophobiaeurope.com/wp-content/uploads/2020/06/EIR_2019.pdf" TargetMode="External"/><Relationship Id="rId42" Type="http://schemas.openxmlformats.org/officeDocument/2006/relationships/hyperlink" Target="https://www.nigdywiecej.org/docstation/com_docstation/172/the_virus_of_hate.pdf" TargetMode="External"/><Relationship Id="rId138" Type="http://schemas.openxmlformats.org/officeDocument/2006/relationships/hyperlink" Target="https://hatecrime.osce.org/germany" TargetMode="External"/><Relationship Id="rId345" Type="http://schemas.openxmlformats.org/officeDocument/2006/relationships/hyperlink" Target="https://hatecrime.osce.org/germany" TargetMode="External"/><Relationship Id="rId552" Type="http://schemas.openxmlformats.org/officeDocument/2006/relationships/hyperlink" Target="https://fra.europa.eu/sites/default/files/fra_uploads/france-report-covid-19-april-2020_en.pdf" TargetMode="External"/><Relationship Id="rId997" Type="http://schemas.openxmlformats.org/officeDocument/2006/relationships/hyperlink" Target="https://hatecrime.osce.org/spain" TargetMode="External"/><Relationship Id="rId1182" Type="http://schemas.openxmlformats.org/officeDocument/2006/relationships/hyperlink" Target="https://hatecrime.osce.org/spain" TargetMode="External"/><Relationship Id="rId1403" Type="http://schemas.openxmlformats.org/officeDocument/2006/relationships/hyperlink" Target="https://covite.org/observatorio-de-radicalizacion-2018/" TargetMode="External"/><Relationship Id="rId1610" Type="http://schemas.openxmlformats.org/officeDocument/2006/relationships/hyperlink" Target="https://www.impulsociudadano.org/wp-content/uploads/2020/05/Informe-violencia-pol%C3%ADtica-segundo-semestre-2019.pdf" TargetMode="External"/><Relationship Id="rId191" Type="http://schemas.openxmlformats.org/officeDocument/2006/relationships/hyperlink" Target="https://hatecrime.osce.org/germany" TargetMode="External"/><Relationship Id="rId205" Type="http://schemas.openxmlformats.org/officeDocument/2006/relationships/hyperlink" Target="https://hatecrime.osce.org/germany" TargetMode="External"/><Relationship Id="rId412" Type="http://schemas.openxmlformats.org/officeDocument/2006/relationships/hyperlink" Target="https://hatecrime.osce.org/germany" TargetMode="External"/><Relationship Id="rId857" Type="http://schemas.openxmlformats.org/officeDocument/2006/relationships/hyperlink" Target="https://hatecrime.osce.org/spain" TargetMode="External"/><Relationship Id="rId1042" Type="http://schemas.openxmlformats.org/officeDocument/2006/relationships/hyperlink" Target="https://covite.org/observatorio-de-radicalizacion-2017/" TargetMode="External"/><Relationship Id="rId1487" Type="http://schemas.openxmlformats.org/officeDocument/2006/relationships/hyperlink" Target="https://www.impulsociudadano.org/wp-content/uploads/2020/05/Informe-violencia-pol%C3%ADtica-segundo-semestre-2019.pdf" TargetMode="External"/><Relationship Id="rId1694" Type="http://schemas.openxmlformats.org/officeDocument/2006/relationships/hyperlink" Target="https://www.impulsociudadano.org/wp-content/uploads/2020/05/Informe-violencia-pol%C3%ADtica-segundo-semestre-2019.pdf" TargetMode="External"/><Relationship Id="rId1708" Type="http://schemas.openxmlformats.org/officeDocument/2006/relationships/hyperlink" Target="https://www.impulsociudadano.org/wp-content/uploads/2020/05/Informe-violencia-pol%C3%ADtica-segundo-semestre-2019.pdf" TargetMode="External"/><Relationship Id="rId289" Type="http://schemas.openxmlformats.org/officeDocument/2006/relationships/hyperlink" Target="https://hatecrime.osce.org/germany" TargetMode="External"/><Relationship Id="rId496" Type="http://schemas.openxmlformats.org/officeDocument/2006/relationships/hyperlink" Target="https://www.christianophobie.fr/carte/loire-atlantique-leglise-dindre-taguee" TargetMode="External"/><Relationship Id="rId717" Type="http://schemas.openxmlformats.org/officeDocument/2006/relationships/hyperlink" Target="https://hatecrime.osce.org/spain" TargetMode="External"/><Relationship Id="rId924" Type="http://schemas.openxmlformats.org/officeDocument/2006/relationships/hyperlink" Target="https://hatecrime.osce.org/spain" TargetMode="External"/><Relationship Id="rId1347" Type="http://schemas.openxmlformats.org/officeDocument/2006/relationships/hyperlink" Target="https://hatecrime.osce.org/spain" TargetMode="External"/><Relationship Id="rId1554" Type="http://schemas.openxmlformats.org/officeDocument/2006/relationships/hyperlink" Target="https://www.impulsociudadano.org/wp-content/uploads/2020/05/Informe-violencia-pol%C3%ADtica-segundo-semestre-2019.pdf" TargetMode="External"/><Relationship Id="rId1761" Type="http://schemas.openxmlformats.org/officeDocument/2006/relationships/hyperlink" Target="http://www.cronachediordinariorazzismo.org/databaserazzismo/20-02-2019/" TargetMode="External"/><Relationship Id="rId53" Type="http://schemas.openxmlformats.org/officeDocument/2006/relationships/hyperlink" Target="https://hatecrime.osce.org/germany" TargetMode="External"/><Relationship Id="rId149" Type="http://schemas.openxmlformats.org/officeDocument/2006/relationships/hyperlink" Target="https://hatecrime.osce.org/germany" TargetMode="External"/><Relationship Id="rId356" Type="http://schemas.openxmlformats.org/officeDocument/2006/relationships/hyperlink" Target="https://hatecrime.osce.org/germany" TargetMode="External"/><Relationship Id="rId563" Type="http://schemas.openxmlformats.org/officeDocument/2006/relationships/hyperlink" Target="https://www.osservatorioantisemitismo.it/episodi-di-antisemitismo-in-italia/schiaffi-ed-insulti/" TargetMode="External"/><Relationship Id="rId770" Type="http://schemas.openxmlformats.org/officeDocument/2006/relationships/hyperlink" Target="http://catalunyasomostodos.com/wp-content/uploads/2017/02/Informe-CST-CAST.pdf" TargetMode="External"/><Relationship Id="rId1193" Type="http://schemas.openxmlformats.org/officeDocument/2006/relationships/hyperlink" Target="https://hatecrime.osce.org/spain" TargetMode="External"/><Relationship Id="rId1207" Type="http://schemas.openxmlformats.org/officeDocument/2006/relationships/hyperlink" Target="https://hatecrime.osce.org/spain" TargetMode="External"/><Relationship Id="rId1414" Type="http://schemas.openxmlformats.org/officeDocument/2006/relationships/hyperlink" Target="https://covite.org/observatorio-de-radicalizacion-2019/" TargetMode="External"/><Relationship Id="rId1621" Type="http://schemas.openxmlformats.org/officeDocument/2006/relationships/hyperlink" Target="https://www.impulsociudadano.org/wp-content/uploads/2020/05/Informe-violencia-pol%C3%ADtica-segundo-semestre-2019.pdf" TargetMode="External"/><Relationship Id="rId216" Type="http://schemas.openxmlformats.org/officeDocument/2006/relationships/hyperlink" Target="https://hatecrime.osce.org/germany" TargetMode="External"/><Relationship Id="rId423" Type="http://schemas.openxmlformats.org/officeDocument/2006/relationships/hyperlink" Target="https://www.report-antisemitism.de/documents/2019-09-26_rias-be_Annual_Antisemitische-Vorfaelle-Halbjahr-2019.pdf" TargetMode="External"/><Relationship Id="rId868" Type="http://schemas.openxmlformats.org/officeDocument/2006/relationships/hyperlink" Target="https://hatecrime.osce.org/spain" TargetMode="External"/><Relationship Id="rId1053" Type="http://schemas.openxmlformats.org/officeDocument/2006/relationships/hyperlink" Target="https://covite.org/observatorio-de-radicalizacion-2017/" TargetMode="External"/><Relationship Id="rId1260" Type="http://schemas.openxmlformats.org/officeDocument/2006/relationships/hyperlink" Target="https://catalunyasomostodos.com/wp-content/uploads/2019/01/CAST-Informe-2018.pdf" TargetMode="External"/><Relationship Id="rId1498" Type="http://schemas.openxmlformats.org/officeDocument/2006/relationships/hyperlink" Target="https://www.impulsociudadano.org/wp-content/uploads/2020/05/Informe-violencia-pol%C3%ADtica-segundo-semestre-2019.pdf" TargetMode="External"/><Relationship Id="rId1719" Type="http://schemas.openxmlformats.org/officeDocument/2006/relationships/hyperlink" Target="https://www.impulsociudadano.org/wp-content/uploads/2020/05/Informe-violencia-pol%C3%ADtica-segundo-semestre-2019.pdf" TargetMode="External"/><Relationship Id="rId630" Type="http://schemas.openxmlformats.org/officeDocument/2006/relationships/hyperlink" Target="https://hatecrime.osce.org/spain" TargetMode="External"/><Relationship Id="rId728" Type="http://schemas.openxmlformats.org/officeDocument/2006/relationships/hyperlink" Target="https://hatecrime.osce.org/spain" TargetMode="External"/><Relationship Id="rId935" Type="http://schemas.openxmlformats.org/officeDocument/2006/relationships/hyperlink" Target="https://hatecrime.osce.org/spain" TargetMode="External"/><Relationship Id="rId1358" Type="http://schemas.openxmlformats.org/officeDocument/2006/relationships/hyperlink" Target="https://covite.org/observatorio-de-radicalizacion-2018/" TargetMode="External"/><Relationship Id="rId1565" Type="http://schemas.openxmlformats.org/officeDocument/2006/relationships/hyperlink" Target="https://www.impulsociudadano.org/wp-content/uploads/2020/05/Informe-violencia-pol%C3%ADtica-segundo-semestre-2019.pdf" TargetMode="External"/><Relationship Id="rId1772" Type="http://schemas.openxmlformats.org/officeDocument/2006/relationships/hyperlink" Target="http://www.informeraxen.es/wp-content/uploads/2020/04/RAXEN-Especial-2019-Xenofobia.pdf" TargetMode="External"/><Relationship Id="rId64" Type="http://schemas.openxmlformats.org/officeDocument/2006/relationships/hyperlink" Target="https://hatecrime.osce.org/germany" TargetMode="External"/><Relationship Id="rId367" Type="http://schemas.openxmlformats.org/officeDocument/2006/relationships/hyperlink" Target="https://hatecrime.osce.org/germany" TargetMode="External"/><Relationship Id="rId574" Type="http://schemas.openxmlformats.org/officeDocument/2006/relationships/hyperlink" Target="https://www.gaycenter.it/NEWS.asp?id_dettaglio=3140" TargetMode="External"/><Relationship Id="rId1120" Type="http://schemas.openxmlformats.org/officeDocument/2006/relationships/hyperlink" Target="https://hatecrime.osce.org/spain" TargetMode="External"/><Relationship Id="rId1218" Type="http://schemas.openxmlformats.org/officeDocument/2006/relationships/hyperlink" Target="https://hatecrime.osce.org/spain" TargetMode="External"/><Relationship Id="rId1425" Type="http://schemas.openxmlformats.org/officeDocument/2006/relationships/hyperlink" Target="https://covite.org/observatorio-de-radicalizacion-2019/" TargetMode="External"/><Relationship Id="rId227" Type="http://schemas.openxmlformats.org/officeDocument/2006/relationships/hyperlink" Target="https://hatecrime.osce.org/germany" TargetMode="External"/><Relationship Id="rId781" Type="http://schemas.openxmlformats.org/officeDocument/2006/relationships/hyperlink" Target="https://hatecrime.osce.org/spain" TargetMode="External"/><Relationship Id="rId879" Type="http://schemas.openxmlformats.org/officeDocument/2006/relationships/hyperlink" Target="https://hatecrime.osce.org/spain" TargetMode="External"/><Relationship Id="rId1632" Type="http://schemas.openxmlformats.org/officeDocument/2006/relationships/hyperlink" Target="https://www.impulsociudadano.org/wp-content/uploads/2020/05/Informe-violencia-pol%C3%ADtica-segundo-semestre-2019.pdf" TargetMode="External"/><Relationship Id="rId434" Type="http://schemas.openxmlformats.org/officeDocument/2006/relationships/hyperlink" Target="https://www.report-antisemitism.de/documents/2019-09-26_rias-be_Annual_Antisemitische-Vorfaelle-Halbjahr-2019.pdf" TargetMode="External"/><Relationship Id="rId641" Type="http://schemas.openxmlformats.org/officeDocument/2006/relationships/hyperlink" Target="https://hatecrime.osce.org/spain" TargetMode="External"/><Relationship Id="rId739" Type="http://schemas.openxmlformats.org/officeDocument/2006/relationships/hyperlink" Target="https://hatecrime.osce.org/spain" TargetMode="External"/><Relationship Id="rId1064" Type="http://schemas.openxmlformats.org/officeDocument/2006/relationships/hyperlink" Target="https://covite.org/observatorio-de-radicalizacion-2017/" TargetMode="External"/><Relationship Id="rId1271" Type="http://schemas.openxmlformats.org/officeDocument/2006/relationships/hyperlink" Target="https://hatecrime.osce.org/spain" TargetMode="External"/><Relationship Id="rId1369" Type="http://schemas.openxmlformats.org/officeDocument/2006/relationships/hyperlink" Target="https://covite.org/observatorio-de-radicalizacion-2018/" TargetMode="External"/><Relationship Id="rId1576" Type="http://schemas.openxmlformats.org/officeDocument/2006/relationships/hyperlink" Target="https://www.impulsociudadano.org/wp-content/uploads/2020/05/Informe-violencia-pol%C3%ADtica-segundo-semestre-2019.pdf" TargetMode="External"/><Relationship Id="rId280" Type="http://schemas.openxmlformats.org/officeDocument/2006/relationships/hyperlink" Target="https://hatecrime.osce.org/germany" TargetMode="External"/><Relationship Id="rId501" Type="http://schemas.openxmlformats.org/officeDocument/2006/relationships/hyperlink" Target="https://www.christianophobie.fr/carte/morbihan-vol-dans-leglise-de-theix" TargetMode="External"/><Relationship Id="rId946" Type="http://schemas.openxmlformats.org/officeDocument/2006/relationships/hyperlink" Target="https://hatecrime.osce.org/spain" TargetMode="External"/><Relationship Id="rId1131" Type="http://schemas.openxmlformats.org/officeDocument/2006/relationships/hyperlink" Target="https://hatecrime.osce.org/spain" TargetMode="External"/><Relationship Id="rId1229" Type="http://schemas.openxmlformats.org/officeDocument/2006/relationships/hyperlink" Target="https://hatecrime.osce.org/spain" TargetMode="External"/><Relationship Id="rId1783" Type="http://schemas.openxmlformats.org/officeDocument/2006/relationships/hyperlink" Target="https://www.lavanguardia.com/local/barcelona/20200619/481836335061/ultimos-pasos-asesino-en-serie-personas-sin-hogar-eixample-barcelona.html" TargetMode="External"/><Relationship Id="rId75" Type="http://schemas.openxmlformats.org/officeDocument/2006/relationships/hyperlink" Target="https://hatecrime.osce.org/germany" TargetMode="External"/><Relationship Id="rId140" Type="http://schemas.openxmlformats.org/officeDocument/2006/relationships/hyperlink" Target="https://hatecrime.osce.org/germany" TargetMode="External"/><Relationship Id="rId378" Type="http://schemas.openxmlformats.org/officeDocument/2006/relationships/hyperlink" Target="https://hatecrime.osce.org/germany" TargetMode="External"/><Relationship Id="rId585" Type="http://schemas.openxmlformats.org/officeDocument/2006/relationships/hyperlink" Target="http://www.cronachediordinariorazzismo.org/mondragone-mandateli-via-o-ci-pensiamo-noi-il-far-west-razzista-ai-tempi-del-covid/" TargetMode="External"/><Relationship Id="rId792" Type="http://schemas.openxmlformats.org/officeDocument/2006/relationships/hyperlink" Target="https://hatecrime.osce.org/spain" TargetMode="External"/><Relationship Id="rId806" Type="http://schemas.openxmlformats.org/officeDocument/2006/relationships/hyperlink" Target="https://hatecrime.osce.org/spain" TargetMode="External"/><Relationship Id="rId1436" Type="http://schemas.openxmlformats.org/officeDocument/2006/relationships/hyperlink" Target="https://observatorioantisemitismo.fcje.org/" TargetMode="External"/><Relationship Id="rId1643" Type="http://schemas.openxmlformats.org/officeDocument/2006/relationships/hyperlink" Target="https://www.impulsociudadano.org/wp-content/uploads/2020/05/Informe-violencia-pol%C3%ADtica-segundo-semestre-2019.pdf" TargetMode="External"/><Relationship Id="rId6" Type="http://schemas.openxmlformats.org/officeDocument/2006/relationships/hyperlink" Target="https://tev.hu/wp-content/uploads/2019/06/TEV_Havi-2019-jan-eng_72dpi.pdf" TargetMode="External"/><Relationship Id="rId238" Type="http://schemas.openxmlformats.org/officeDocument/2006/relationships/hyperlink" Target="https://hatecrime.osce.org/germany" TargetMode="External"/><Relationship Id="rId445" Type="http://schemas.openxmlformats.org/officeDocument/2006/relationships/hyperlink" Target="https://www.report-antisemitism.de/documents/2019-09-26_rias-be_Annual_Antisemitische-Vorfaelle-Halbjahr-2019.pdf" TargetMode="External"/><Relationship Id="rId652" Type="http://schemas.openxmlformats.org/officeDocument/2006/relationships/hyperlink" Target="https://hatecrime.osce.org/spain" TargetMode="External"/><Relationship Id="rId1075" Type="http://schemas.openxmlformats.org/officeDocument/2006/relationships/hyperlink" Target="https://covite.org/observatorio-de-radicalizacion-2017/" TargetMode="External"/><Relationship Id="rId1282" Type="http://schemas.openxmlformats.org/officeDocument/2006/relationships/hyperlink" Target="https://hatecrime.osce.org/spain" TargetMode="External"/><Relationship Id="rId1503" Type="http://schemas.openxmlformats.org/officeDocument/2006/relationships/hyperlink" Target="https://www.impulsociudadano.org/wp-content/uploads/2020/05/Informe-violencia-pol%C3%ADtica-segundo-semestre-2019.pdf" TargetMode="External"/><Relationship Id="rId1710" Type="http://schemas.openxmlformats.org/officeDocument/2006/relationships/hyperlink" Target="https://www.impulsociudadano.org/wp-content/uploads/2020/05/Informe-violencia-pol%C3%ADtica-segundo-semestre-2019.pdf" TargetMode="External"/><Relationship Id="rId291" Type="http://schemas.openxmlformats.org/officeDocument/2006/relationships/hyperlink" Target="https://hatecrime.osce.org/germany" TargetMode="External"/><Relationship Id="rId305" Type="http://schemas.openxmlformats.org/officeDocument/2006/relationships/hyperlink" Target="https://hatecrime.osce.org/germany" TargetMode="External"/><Relationship Id="rId512" Type="http://schemas.openxmlformats.org/officeDocument/2006/relationships/hyperlink" Target="https://www.christianophobie.fr/carte/gers-vol-dun-reliquaire-dans-leglise-de-saint-antoine" TargetMode="External"/><Relationship Id="rId957" Type="http://schemas.openxmlformats.org/officeDocument/2006/relationships/hyperlink" Target="https://hatecrime.osce.org/spain" TargetMode="External"/><Relationship Id="rId1142" Type="http://schemas.openxmlformats.org/officeDocument/2006/relationships/hyperlink" Target="https://hatecrime.osce.org/spain" TargetMode="External"/><Relationship Id="rId1587" Type="http://schemas.openxmlformats.org/officeDocument/2006/relationships/hyperlink" Target="https://www.impulsociudadano.org/wp-content/uploads/2020/05/Informe-violencia-pol%C3%ADtica-segundo-semestre-2019.pdf" TargetMode="External"/><Relationship Id="rId86" Type="http://schemas.openxmlformats.org/officeDocument/2006/relationships/hyperlink" Target="https://hatecrime.osce.org/germany" TargetMode="External"/><Relationship Id="rId151" Type="http://schemas.openxmlformats.org/officeDocument/2006/relationships/hyperlink" Target="https://hatecrime.osce.org/germany" TargetMode="External"/><Relationship Id="rId389" Type="http://schemas.openxmlformats.org/officeDocument/2006/relationships/hyperlink" Target="https://hatecrime.osce.org/germany" TargetMode="External"/><Relationship Id="rId596" Type="http://schemas.openxmlformats.org/officeDocument/2006/relationships/hyperlink" Target="https://www.intoleranceagainstchristians.eu/index.php?id=12&amp;case=3689" TargetMode="External"/><Relationship Id="rId817" Type="http://schemas.openxmlformats.org/officeDocument/2006/relationships/hyperlink" Target="https://hatecrime.osce.org/spain" TargetMode="External"/><Relationship Id="rId1002" Type="http://schemas.openxmlformats.org/officeDocument/2006/relationships/hyperlink" Target="https://hatecrime.osce.org/spain" TargetMode="External"/><Relationship Id="rId1447" Type="http://schemas.openxmlformats.org/officeDocument/2006/relationships/hyperlink" Target="http://libertadreligiosa.es/revista-de-prensa-2019-2/" TargetMode="External"/><Relationship Id="rId1654" Type="http://schemas.openxmlformats.org/officeDocument/2006/relationships/hyperlink" Target="https://www.impulsociudadano.org/wp-content/uploads/2020/05/Informe-violencia-pol%C3%ADtica-segundo-semestre-2019.pdf" TargetMode="External"/><Relationship Id="rId249" Type="http://schemas.openxmlformats.org/officeDocument/2006/relationships/hyperlink" Target="https://hatecrime.osce.org/germany" TargetMode="External"/><Relationship Id="rId456" Type="http://schemas.openxmlformats.org/officeDocument/2006/relationships/hyperlink" Target="https://www.intoleranceagainstchristians.eu/index.php?id=3&amp;txtSearch=&amp;radSearchFilterType=cases&amp;selCountry=3&amp;selTimeFrame=&amp;txtDateStart=&amp;txtDateStop=" TargetMode="External"/><Relationship Id="rId663" Type="http://schemas.openxmlformats.org/officeDocument/2006/relationships/hyperlink" Target="https://hatecrime.osce.org/spain" TargetMode="External"/><Relationship Id="rId870" Type="http://schemas.openxmlformats.org/officeDocument/2006/relationships/hyperlink" Target="https://hatecrime.osce.org/spain" TargetMode="External"/><Relationship Id="rId1086" Type="http://schemas.openxmlformats.org/officeDocument/2006/relationships/hyperlink" Target="https://hatecrime.osce.org/spain" TargetMode="External"/><Relationship Id="rId1293" Type="http://schemas.openxmlformats.org/officeDocument/2006/relationships/hyperlink" Target="https://hatecrime.osce.org/spain" TargetMode="External"/><Relationship Id="rId1307" Type="http://schemas.openxmlformats.org/officeDocument/2006/relationships/hyperlink" Target="https://hatecrime.osce.org/spain" TargetMode="External"/><Relationship Id="rId1514" Type="http://schemas.openxmlformats.org/officeDocument/2006/relationships/hyperlink" Target="https://www.impulsociudadano.org/wp-content/uploads/2020/05/Informe-violencia-pol%C3%ADtica-segundo-semestre-2019.pdf" TargetMode="External"/><Relationship Id="rId1721" Type="http://schemas.openxmlformats.org/officeDocument/2006/relationships/hyperlink" Target="https://www.impulsociudadano.org/wp-content/uploads/2020/05/Informe-violencia-pol%C3%ADtica-segundo-semestre-2019.pdf" TargetMode="External"/><Relationship Id="rId13" Type="http://schemas.openxmlformats.org/officeDocument/2006/relationships/hyperlink" Target="https://tev.hu/en/monthly-report/" TargetMode="External"/><Relationship Id="rId109" Type="http://schemas.openxmlformats.org/officeDocument/2006/relationships/hyperlink" Target="https://hatecrime.osce.org/germany" TargetMode="External"/><Relationship Id="rId316" Type="http://schemas.openxmlformats.org/officeDocument/2006/relationships/hyperlink" Target="https://hatecrime.osce.org/germany" TargetMode="External"/><Relationship Id="rId523" Type="http://schemas.openxmlformats.org/officeDocument/2006/relationships/hyperlink" Target="https://www.christianophobie.fr/carte/aisne-leglise-de-marly-gomont-vandalisee-2" TargetMode="External"/><Relationship Id="rId968" Type="http://schemas.openxmlformats.org/officeDocument/2006/relationships/hyperlink" Target="https://hatecrime.osce.org/spain" TargetMode="External"/><Relationship Id="rId1153" Type="http://schemas.openxmlformats.org/officeDocument/2006/relationships/hyperlink" Target="https://hatecrime.osce.org/spain" TargetMode="External"/><Relationship Id="rId1598" Type="http://schemas.openxmlformats.org/officeDocument/2006/relationships/hyperlink" Target="https://www.impulsociudadano.org/wp-content/uploads/2020/05/Informe-violencia-pol%C3%ADtica-segundo-semestre-2019.pdf" TargetMode="External"/><Relationship Id="rId97" Type="http://schemas.openxmlformats.org/officeDocument/2006/relationships/hyperlink" Target="https://hatecrime.osce.org/germany" TargetMode="External"/><Relationship Id="rId730" Type="http://schemas.openxmlformats.org/officeDocument/2006/relationships/hyperlink" Target="https://hatecrime.osce.org/spain" TargetMode="External"/><Relationship Id="rId828" Type="http://schemas.openxmlformats.org/officeDocument/2006/relationships/hyperlink" Target="https://hatecrime.osce.org/spain" TargetMode="External"/><Relationship Id="rId1013" Type="http://schemas.openxmlformats.org/officeDocument/2006/relationships/hyperlink" Target="https://hatecrime.osce.org/spain" TargetMode="External"/><Relationship Id="rId1360" Type="http://schemas.openxmlformats.org/officeDocument/2006/relationships/hyperlink" Target="https://covite.org/observatorio-de-radicalizacion-2018/" TargetMode="External"/><Relationship Id="rId1458" Type="http://schemas.openxmlformats.org/officeDocument/2006/relationships/hyperlink" Target="http://libertadreligiosa.es/revista-de-prensa-2019-2/" TargetMode="External"/><Relationship Id="rId1665" Type="http://schemas.openxmlformats.org/officeDocument/2006/relationships/hyperlink" Target="https://www.impulsociudadano.org/wp-content/uploads/2020/05/Informe-violencia-pol%C3%ADtica-segundo-semestre-2019.pdf" TargetMode="External"/><Relationship Id="rId162" Type="http://schemas.openxmlformats.org/officeDocument/2006/relationships/hyperlink" Target="https://hatecrime.osce.org/germany" TargetMode="External"/><Relationship Id="rId467" Type="http://schemas.openxmlformats.org/officeDocument/2006/relationships/hyperlink" Target="https://fra.europa.eu/sites/default/files/fra_uploads/germany-report-covid-19-april-2020_en.pdf" TargetMode="External"/><Relationship Id="rId1097" Type="http://schemas.openxmlformats.org/officeDocument/2006/relationships/hyperlink" Target="https://hatecrime.osce.org/spain" TargetMode="External"/><Relationship Id="rId1220" Type="http://schemas.openxmlformats.org/officeDocument/2006/relationships/hyperlink" Target="https://hatecrime.osce.org/spain" TargetMode="External"/><Relationship Id="rId1318" Type="http://schemas.openxmlformats.org/officeDocument/2006/relationships/hyperlink" Target="https://hatecrime.osce.org/spain" TargetMode="External"/><Relationship Id="rId1525" Type="http://schemas.openxmlformats.org/officeDocument/2006/relationships/hyperlink" Target="https://www.impulsociudadano.org/wp-content/uploads/2020/05/Informe-violencia-pol%C3%ADtica-segundo-semestre-2019.pdf" TargetMode="External"/><Relationship Id="rId674" Type="http://schemas.openxmlformats.org/officeDocument/2006/relationships/hyperlink" Target="https://hatecrime.osce.org/spain" TargetMode="External"/><Relationship Id="rId881" Type="http://schemas.openxmlformats.org/officeDocument/2006/relationships/hyperlink" Target="https://hatecrime.osce.org/spain" TargetMode="External"/><Relationship Id="rId979" Type="http://schemas.openxmlformats.org/officeDocument/2006/relationships/hyperlink" Target="https://hatecrime.osce.org/spain" TargetMode="External"/><Relationship Id="rId1732" Type="http://schemas.openxmlformats.org/officeDocument/2006/relationships/hyperlink" Target="https://www.impulsociudadano.org/wp-content/uploads/2020/05/Informe-violencia-pol%C3%ADtica-segundo-semestre-2019.pdf" TargetMode="External"/><Relationship Id="rId24" Type="http://schemas.openxmlformats.org/officeDocument/2006/relationships/hyperlink" Target="https://tev.hu/en/monthly-report/" TargetMode="External"/><Relationship Id="rId327" Type="http://schemas.openxmlformats.org/officeDocument/2006/relationships/hyperlink" Target="https://hatecrime.osce.org/germany" TargetMode="External"/><Relationship Id="rId534" Type="http://schemas.openxmlformats.org/officeDocument/2006/relationships/hyperlink" Target="https://www.christianophobie.fr/carte/rennes-incendie-criminel-contre-la-cathedrale" TargetMode="External"/><Relationship Id="rId741" Type="http://schemas.openxmlformats.org/officeDocument/2006/relationships/hyperlink" Target="https://hatecrime.osce.org/spain" TargetMode="External"/><Relationship Id="rId839" Type="http://schemas.openxmlformats.org/officeDocument/2006/relationships/hyperlink" Target="https://hatecrime.osce.org/spain" TargetMode="External"/><Relationship Id="rId1164" Type="http://schemas.openxmlformats.org/officeDocument/2006/relationships/hyperlink" Target="https://hatecrime.osce.org/spain" TargetMode="External"/><Relationship Id="rId1371" Type="http://schemas.openxmlformats.org/officeDocument/2006/relationships/hyperlink" Target="https://covite.org/observatorio-de-radicalizacion-2018/" TargetMode="External"/><Relationship Id="rId1469" Type="http://schemas.openxmlformats.org/officeDocument/2006/relationships/hyperlink" Target="https://www.impulsociudadano.org/wp-content/uploads/2020/05/Informe-violencia-pol%C3%ADtica-segundo-semestre-2019.pdf" TargetMode="External"/><Relationship Id="rId173" Type="http://schemas.openxmlformats.org/officeDocument/2006/relationships/hyperlink" Target="https://hatecrime.osce.org/germany" TargetMode="External"/><Relationship Id="rId380" Type="http://schemas.openxmlformats.org/officeDocument/2006/relationships/hyperlink" Target="https://hatecrime.osce.org/germany" TargetMode="External"/><Relationship Id="rId601" Type="http://schemas.openxmlformats.org/officeDocument/2006/relationships/hyperlink" Target="http://www.cronachediordinariorazzismo.org/razzismo-se-il-virus-dilaga-non-risparmia-nessuno/" TargetMode="External"/><Relationship Id="rId1024" Type="http://schemas.openxmlformats.org/officeDocument/2006/relationships/hyperlink" Target="https://hatecrime.osce.org/spain" TargetMode="External"/><Relationship Id="rId1231" Type="http://schemas.openxmlformats.org/officeDocument/2006/relationships/hyperlink" Target="https://catalunyasomostodos.com/wp-content/uploads/2019/01/CAST-Informe-2018.pdf" TargetMode="External"/><Relationship Id="rId1676" Type="http://schemas.openxmlformats.org/officeDocument/2006/relationships/hyperlink" Target="https://www.impulsociudadano.org/wp-content/uploads/2020/05/Informe-violencia-pol%C3%ADtica-segundo-semestre-2019.pdf" TargetMode="External"/><Relationship Id="rId240" Type="http://schemas.openxmlformats.org/officeDocument/2006/relationships/hyperlink" Target="https://hatecrime.osce.org/germany" TargetMode="External"/><Relationship Id="rId478" Type="http://schemas.openxmlformats.org/officeDocument/2006/relationships/hyperlink" Target="https://www.adl.org/resources/reports/global-anti-semitism-select-incidents-in-2019" TargetMode="External"/><Relationship Id="rId685" Type="http://schemas.openxmlformats.org/officeDocument/2006/relationships/hyperlink" Target="https://hatecrime.osce.org/spain" TargetMode="External"/><Relationship Id="rId892" Type="http://schemas.openxmlformats.org/officeDocument/2006/relationships/hyperlink" Target="https://hatecrime.osce.org/spain" TargetMode="External"/><Relationship Id="rId906" Type="http://schemas.openxmlformats.org/officeDocument/2006/relationships/hyperlink" Target="https://hatecrime.osce.org/spain" TargetMode="External"/><Relationship Id="rId1329" Type="http://schemas.openxmlformats.org/officeDocument/2006/relationships/hyperlink" Target="https://hatecrime.osce.org/spain" TargetMode="External"/><Relationship Id="rId1536" Type="http://schemas.openxmlformats.org/officeDocument/2006/relationships/hyperlink" Target="https://www.impulsociudadano.org/wp-content/uploads/2020/05/Informe-violencia-pol%C3%ADtica-segundo-semestre-2019.pdf" TargetMode="External"/><Relationship Id="rId1743" Type="http://schemas.openxmlformats.org/officeDocument/2006/relationships/hyperlink" Target="https://www.islamophobiaeurope.com/wp-content/uploads/2020/06/EIR_2019.pdf" TargetMode="External"/><Relationship Id="rId35" Type="http://schemas.openxmlformats.org/officeDocument/2006/relationships/hyperlink" Target="https://www.intoleranceagainstchristians.eu/index.php?id=12&amp;case=3291" TargetMode="External"/><Relationship Id="rId100" Type="http://schemas.openxmlformats.org/officeDocument/2006/relationships/hyperlink" Target="https://hatecrime.osce.org/germany" TargetMode="External"/><Relationship Id="rId338" Type="http://schemas.openxmlformats.org/officeDocument/2006/relationships/hyperlink" Target="https://hatecrime.osce.org/germany" TargetMode="External"/><Relationship Id="rId545" Type="http://schemas.openxmlformats.org/officeDocument/2006/relationships/hyperlink" Target="https://sos-racisme.org/communique-de-presse/9000-policiers-sur-un-groupe-facebook-ou-sechangent-des-propos-racistes-quand-letat-va-t-il-enfin-prendre-ses-responsabilites-sos-racisme-saisit-le-parquet-afin-que-des/" TargetMode="External"/><Relationship Id="rId752" Type="http://schemas.openxmlformats.org/officeDocument/2006/relationships/hyperlink" Target="http://catalunyasomostodos.com/wp-content/uploads/2017/02/Informe-CST-CAST.pdf" TargetMode="External"/><Relationship Id="rId1175" Type="http://schemas.openxmlformats.org/officeDocument/2006/relationships/hyperlink" Target="https://hatecrime.osce.org/spain" TargetMode="External"/><Relationship Id="rId1382" Type="http://schemas.openxmlformats.org/officeDocument/2006/relationships/hyperlink" Target="https://covite.org/observatorio-de-radicalizacion-2018/" TargetMode="External"/><Relationship Id="rId1603" Type="http://schemas.openxmlformats.org/officeDocument/2006/relationships/hyperlink" Target="https://www.impulsociudadano.org/wp-content/uploads/2020/05/Informe-violencia-pol%C3%ADtica-segundo-semestre-2019.pdf" TargetMode="External"/><Relationship Id="rId184" Type="http://schemas.openxmlformats.org/officeDocument/2006/relationships/hyperlink" Target="https://hatecrime.osce.org/germany" TargetMode="External"/><Relationship Id="rId391" Type="http://schemas.openxmlformats.org/officeDocument/2006/relationships/hyperlink" Target="https://hatecrime.osce.org/germany" TargetMode="External"/><Relationship Id="rId405" Type="http://schemas.openxmlformats.org/officeDocument/2006/relationships/hyperlink" Target="https://hatecrime.osce.org/germany" TargetMode="External"/><Relationship Id="rId612" Type="http://schemas.openxmlformats.org/officeDocument/2006/relationships/hyperlink" Target="https://fra.europa.eu/sites/default/files/fra_uploads/italy-report-covid-19-april-2020_en.pdf" TargetMode="External"/><Relationship Id="rId1035" Type="http://schemas.openxmlformats.org/officeDocument/2006/relationships/hyperlink" Target="https://hatecrime.osce.org/spain" TargetMode="External"/><Relationship Id="rId1242" Type="http://schemas.openxmlformats.org/officeDocument/2006/relationships/hyperlink" Target="https://catalunyasomostodos.com/wp-content/uploads/2019/01/CAST-Informe-2018.pdf" TargetMode="External"/><Relationship Id="rId1687" Type="http://schemas.openxmlformats.org/officeDocument/2006/relationships/hyperlink" Target="https://www.impulsociudadano.org/wp-content/uploads/2020/05/Informe-violencia-pol%C3%ADtica-segundo-semestre-2019.pdf" TargetMode="External"/><Relationship Id="rId251" Type="http://schemas.openxmlformats.org/officeDocument/2006/relationships/hyperlink" Target="https://hatecrime.osce.org/germany" TargetMode="External"/><Relationship Id="rId489" Type="http://schemas.openxmlformats.org/officeDocument/2006/relationships/hyperlink" Target="https://www.christianophobie.fr/carte/mayenne-vol-et-profanation-dans-leglise-de-quelaines-saint-gault" TargetMode="External"/><Relationship Id="rId696" Type="http://schemas.openxmlformats.org/officeDocument/2006/relationships/hyperlink" Target="https://hatecrime.osce.org/spain" TargetMode="External"/><Relationship Id="rId917" Type="http://schemas.openxmlformats.org/officeDocument/2006/relationships/hyperlink" Target="https://hatecrime.osce.org/spain" TargetMode="External"/><Relationship Id="rId1102" Type="http://schemas.openxmlformats.org/officeDocument/2006/relationships/hyperlink" Target="https://hatecrime.osce.org/spain" TargetMode="External"/><Relationship Id="rId1547" Type="http://schemas.openxmlformats.org/officeDocument/2006/relationships/hyperlink" Target="https://www.impulsociudadano.org/wp-content/uploads/2020/05/Informe-violencia-pol%C3%ADtica-segundo-semestre-2019.pdf" TargetMode="External"/><Relationship Id="rId1754" Type="http://schemas.openxmlformats.org/officeDocument/2006/relationships/hyperlink" Target="https://www.islamophobiaeurope.com/wp-content/uploads/2020/06/EIR_2019.pdf" TargetMode="External"/><Relationship Id="rId46" Type="http://schemas.openxmlformats.org/officeDocument/2006/relationships/hyperlink" Target="https://hatecrime.osce.org/germany" TargetMode="External"/><Relationship Id="rId349" Type="http://schemas.openxmlformats.org/officeDocument/2006/relationships/hyperlink" Target="https://hatecrime.osce.org/germany" TargetMode="External"/><Relationship Id="rId556" Type="http://schemas.openxmlformats.org/officeDocument/2006/relationships/hyperlink" Target="https://www.islamophobiaeurope.com/wp-content/uploads/2020/06/EIR_2019.pdf" TargetMode="External"/><Relationship Id="rId763" Type="http://schemas.openxmlformats.org/officeDocument/2006/relationships/hyperlink" Target="http://catalunyasomostodos.com/wp-content/uploads/2017/02/Informe-CST-CAST.pdf" TargetMode="External"/><Relationship Id="rId1186" Type="http://schemas.openxmlformats.org/officeDocument/2006/relationships/hyperlink" Target="https://hatecrime.osce.org/spain" TargetMode="External"/><Relationship Id="rId1393" Type="http://schemas.openxmlformats.org/officeDocument/2006/relationships/hyperlink" Target="https://covite.org/observatorio-de-radicalizacion-2018/" TargetMode="External"/><Relationship Id="rId1407" Type="http://schemas.openxmlformats.org/officeDocument/2006/relationships/hyperlink" Target="https://covite.org/observatorio-de-radicalizacion-2019/" TargetMode="External"/><Relationship Id="rId1614" Type="http://schemas.openxmlformats.org/officeDocument/2006/relationships/hyperlink" Target="https://www.impulsociudadano.org/wp-content/uploads/2020/05/Informe-violencia-pol%C3%ADtica-segundo-semestre-2019.pdf" TargetMode="External"/><Relationship Id="rId111" Type="http://schemas.openxmlformats.org/officeDocument/2006/relationships/hyperlink" Target="https://hatecrime.osce.org/germany" TargetMode="External"/><Relationship Id="rId195" Type="http://schemas.openxmlformats.org/officeDocument/2006/relationships/hyperlink" Target="https://hatecrime.osce.org/germany" TargetMode="External"/><Relationship Id="rId209" Type="http://schemas.openxmlformats.org/officeDocument/2006/relationships/hyperlink" Target="https://hatecrime.osce.org/germany" TargetMode="External"/><Relationship Id="rId416" Type="http://schemas.openxmlformats.org/officeDocument/2006/relationships/hyperlink" Target="https://hatecrime.osce.org/germany" TargetMode="External"/><Relationship Id="rId970" Type="http://schemas.openxmlformats.org/officeDocument/2006/relationships/hyperlink" Target="https://hatecrime.osce.org/spain" TargetMode="External"/><Relationship Id="rId1046" Type="http://schemas.openxmlformats.org/officeDocument/2006/relationships/hyperlink" Target="https://covite.org/observatorio-de-radicalizacion-2017/" TargetMode="External"/><Relationship Id="rId1253" Type="http://schemas.openxmlformats.org/officeDocument/2006/relationships/hyperlink" Target="https://catalunyasomostodos.com/wp-content/uploads/2019/01/CAST-Informe-2018.pdf" TargetMode="External"/><Relationship Id="rId1698" Type="http://schemas.openxmlformats.org/officeDocument/2006/relationships/hyperlink" Target="https://www.impulsociudadano.org/wp-content/uploads/2020/05/Informe-violencia-pol%C3%ADtica-segundo-semestre-2019.pdf" TargetMode="External"/><Relationship Id="rId623" Type="http://schemas.openxmlformats.org/officeDocument/2006/relationships/hyperlink" Target="https://hatecrime.osce.org/spain" TargetMode="External"/><Relationship Id="rId830" Type="http://schemas.openxmlformats.org/officeDocument/2006/relationships/hyperlink" Target="https://hatecrime.osce.org/spain" TargetMode="External"/><Relationship Id="rId928" Type="http://schemas.openxmlformats.org/officeDocument/2006/relationships/hyperlink" Target="https://hatecrime.osce.org/spain" TargetMode="External"/><Relationship Id="rId1460" Type="http://schemas.openxmlformats.org/officeDocument/2006/relationships/hyperlink" Target="http://libertadreligiosa.es/revista-de-prensa-2019-2/" TargetMode="External"/><Relationship Id="rId1558" Type="http://schemas.openxmlformats.org/officeDocument/2006/relationships/hyperlink" Target="https://www.impulsociudadano.org/wp-content/uploads/2020/05/Informe-violencia-pol%C3%ADtica-segundo-semestre-2019.pdf" TargetMode="External"/><Relationship Id="rId1765" Type="http://schemas.openxmlformats.org/officeDocument/2006/relationships/hyperlink" Target="http://www.informeraxen.es/wp-content/uploads/2020/04/RAXEN-Especial-2019-Xenofobia.pdf" TargetMode="External"/><Relationship Id="rId57" Type="http://schemas.openxmlformats.org/officeDocument/2006/relationships/hyperlink" Target="https://hatecrime.osce.org/germany" TargetMode="External"/><Relationship Id="rId262" Type="http://schemas.openxmlformats.org/officeDocument/2006/relationships/hyperlink" Target="https://hatecrime.osce.org/germany" TargetMode="External"/><Relationship Id="rId567" Type="http://schemas.openxmlformats.org/officeDocument/2006/relationships/hyperlink" Target="https://www.osservatorioantisemitismo.it/episodi-di-antisemitismo-in-italia/schiaffi-ed-insulti/" TargetMode="External"/><Relationship Id="rId1113" Type="http://schemas.openxmlformats.org/officeDocument/2006/relationships/hyperlink" Target="https://hatecrime.osce.org/spain" TargetMode="External"/><Relationship Id="rId1197" Type="http://schemas.openxmlformats.org/officeDocument/2006/relationships/hyperlink" Target="https://hatecrime.osce.org/spain" TargetMode="External"/><Relationship Id="rId1320" Type="http://schemas.openxmlformats.org/officeDocument/2006/relationships/hyperlink" Target="https://hatecrime.osce.org/spain" TargetMode="External"/><Relationship Id="rId1418" Type="http://schemas.openxmlformats.org/officeDocument/2006/relationships/hyperlink" Target="https://covite.org/observatorio-de-radicalizacion-2019/" TargetMode="External"/><Relationship Id="rId122" Type="http://schemas.openxmlformats.org/officeDocument/2006/relationships/hyperlink" Target="https://hatecrime.osce.org/germany" TargetMode="External"/><Relationship Id="rId774" Type="http://schemas.openxmlformats.org/officeDocument/2006/relationships/hyperlink" Target="https://hatecrime.osce.org/spain" TargetMode="External"/><Relationship Id="rId981" Type="http://schemas.openxmlformats.org/officeDocument/2006/relationships/hyperlink" Target="https://hatecrime.osce.org/spain" TargetMode="External"/><Relationship Id="rId1057" Type="http://schemas.openxmlformats.org/officeDocument/2006/relationships/hyperlink" Target="https://covite.org/observatorio-de-radicalizacion-2017/" TargetMode="External"/><Relationship Id="rId1625" Type="http://schemas.openxmlformats.org/officeDocument/2006/relationships/hyperlink" Target="https://www.impulsociudadano.org/wp-content/uploads/2020/05/Informe-violencia-pol%C3%ADtica-segundo-semestre-2019.pdf" TargetMode="External"/><Relationship Id="rId427" Type="http://schemas.openxmlformats.org/officeDocument/2006/relationships/hyperlink" Target="https://www.report-antisemitism.de/documents/2019-09-26_rias-be_Annual_Antisemitische-Vorfaelle-Halbjahr-2019.pdf" TargetMode="External"/><Relationship Id="rId634" Type="http://schemas.openxmlformats.org/officeDocument/2006/relationships/hyperlink" Target="https://hatecrime.osce.org/spain" TargetMode="External"/><Relationship Id="rId841" Type="http://schemas.openxmlformats.org/officeDocument/2006/relationships/hyperlink" Target="https://hatecrime.osce.org/spain" TargetMode="External"/><Relationship Id="rId1264" Type="http://schemas.openxmlformats.org/officeDocument/2006/relationships/hyperlink" Target="https://hatecrime.osce.org/spain" TargetMode="External"/><Relationship Id="rId1471" Type="http://schemas.openxmlformats.org/officeDocument/2006/relationships/hyperlink" Target="https://www.impulsociudadano.org/wp-content/uploads/2020/05/Informe-violencia-pol%C3%ADtica-segundo-semestre-2019.pdf" TargetMode="External"/><Relationship Id="rId1569" Type="http://schemas.openxmlformats.org/officeDocument/2006/relationships/hyperlink" Target="https://www.impulsociudadano.org/wp-content/uploads/2020/05/Informe-violencia-pol%C3%ADtica-segundo-semestre-2019.pdf" TargetMode="External"/><Relationship Id="rId273" Type="http://schemas.openxmlformats.org/officeDocument/2006/relationships/hyperlink" Target="https://hatecrime.osce.org/germany" TargetMode="External"/><Relationship Id="rId480" Type="http://schemas.openxmlformats.org/officeDocument/2006/relationships/hyperlink" Target="https://www.adl.org/resources/reports/global-anti-semitism-select-incidents-in-2019" TargetMode="External"/><Relationship Id="rId701" Type="http://schemas.openxmlformats.org/officeDocument/2006/relationships/hyperlink" Target="https://hatecrime.osce.org/spain" TargetMode="External"/><Relationship Id="rId939" Type="http://schemas.openxmlformats.org/officeDocument/2006/relationships/hyperlink" Target="https://hatecrime.osce.org/spain" TargetMode="External"/><Relationship Id="rId1124" Type="http://schemas.openxmlformats.org/officeDocument/2006/relationships/hyperlink" Target="https://hatecrime.osce.org/spain" TargetMode="External"/><Relationship Id="rId1331" Type="http://schemas.openxmlformats.org/officeDocument/2006/relationships/hyperlink" Target="https://hatecrime.osce.org/spain" TargetMode="External"/><Relationship Id="rId1776" Type="http://schemas.openxmlformats.org/officeDocument/2006/relationships/hyperlink" Target="http://www.informeraxen.es/wp-content/uploads/2020/04/RAXEN-Especial-2019-Xenofobia.pdf" TargetMode="External"/><Relationship Id="rId68" Type="http://schemas.openxmlformats.org/officeDocument/2006/relationships/hyperlink" Target="https://hatecrime.osce.org/germany" TargetMode="External"/><Relationship Id="rId133" Type="http://schemas.openxmlformats.org/officeDocument/2006/relationships/hyperlink" Target="https://hatecrime.osce.org/germany" TargetMode="External"/><Relationship Id="rId340" Type="http://schemas.openxmlformats.org/officeDocument/2006/relationships/hyperlink" Target="https://hatecrime.osce.org/germany" TargetMode="External"/><Relationship Id="rId578" Type="http://schemas.openxmlformats.org/officeDocument/2006/relationships/hyperlink" Target="https://www.gaycenter.it/NEWS.asp?id_dettaglio=3152" TargetMode="External"/><Relationship Id="rId785" Type="http://schemas.openxmlformats.org/officeDocument/2006/relationships/hyperlink" Target="https://hatecrime.osce.org/spain" TargetMode="External"/><Relationship Id="rId992" Type="http://schemas.openxmlformats.org/officeDocument/2006/relationships/hyperlink" Target="https://hatecrime.osce.org/spain" TargetMode="External"/><Relationship Id="rId1429" Type="http://schemas.openxmlformats.org/officeDocument/2006/relationships/hyperlink" Target="https://covite.org/observatorio-de-radicalizacion-2019/" TargetMode="External"/><Relationship Id="rId1636" Type="http://schemas.openxmlformats.org/officeDocument/2006/relationships/hyperlink" Target="https://www.impulsociudadano.org/wp-content/uploads/2020/05/Informe-violencia-pol%C3%ADtica-segundo-semestre-2019.pdf" TargetMode="External"/><Relationship Id="rId200" Type="http://schemas.openxmlformats.org/officeDocument/2006/relationships/hyperlink" Target="https://hatecrime.osce.org/germany" TargetMode="External"/><Relationship Id="rId438" Type="http://schemas.openxmlformats.org/officeDocument/2006/relationships/hyperlink" Target="https://www.report-antisemitism.de/documents/2019-09-26_rias-be_Annual_Antisemitische-Vorfaelle-Halbjahr-2019.pdf" TargetMode="External"/><Relationship Id="rId645" Type="http://schemas.openxmlformats.org/officeDocument/2006/relationships/hyperlink" Target="https://hatecrime.osce.org/spain" TargetMode="External"/><Relationship Id="rId852" Type="http://schemas.openxmlformats.org/officeDocument/2006/relationships/hyperlink" Target="https://hatecrime.osce.org/spain" TargetMode="External"/><Relationship Id="rId1068" Type="http://schemas.openxmlformats.org/officeDocument/2006/relationships/hyperlink" Target="https://covite.org/observatorio-de-radicalizacion-2017/" TargetMode="External"/><Relationship Id="rId1275" Type="http://schemas.openxmlformats.org/officeDocument/2006/relationships/hyperlink" Target="https://hatecrime.osce.org/spain" TargetMode="External"/><Relationship Id="rId1482" Type="http://schemas.openxmlformats.org/officeDocument/2006/relationships/hyperlink" Target="https://www.impulsociudadano.org/wp-content/uploads/2020/05/Informe-violencia-pol%C3%ADtica-segundo-semestre-2019.pdf" TargetMode="External"/><Relationship Id="rId1703" Type="http://schemas.openxmlformats.org/officeDocument/2006/relationships/hyperlink" Target="https://www.impulsociudadano.org/wp-content/uploads/2020/05/Informe-violencia-pol%C3%ADtica-segundo-semestre-2019.pdf" TargetMode="External"/><Relationship Id="rId284" Type="http://schemas.openxmlformats.org/officeDocument/2006/relationships/hyperlink" Target="https://hatecrime.osce.org/germany" TargetMode="External"/><Relationship Id="rId491" Type="http://schemas.openxmlformats.org/officeDocument/2006/relationships/hyperlink" Target="https://www.christianophobie.fr/carte/herault-incendie-volontaire-des-portes-dune-eglise-a-sete-video" TargetMode="External"/><Relationship Id="rId505" Type="http://schemas.openxmlformats.org/officeDocument/2006/relationships/hyperlink" Target="https://www.christianophobie.fr/carte/nord-une-chapelle-incendiee-a-hautmont" TargetMode="External"/><Relationship Id="rId712" Type="http://schemas.openxmlformats.org/officeDocument/2006/relationships/hyperlink" Target="https://hatecrime.osce.org/spain" TargetMode="External"/><Relationship Id="rId1135" Type="http://schemas.openxmlformats.org/officeDocument/2006/relationships/hyperlink" Target="https://hatecrime.osce.org/spain" TargetMode="External"/><Relationship Id="rId1342" Type="http://schemas.openxmlformats.org/officeDocument/2006/relationships/hyperlink" Target="https://hatecrime.osce.org/spain" TargetMode="External"/><Relationship Id="rId1787" Type="http://schemas.openxmlformats.org/officeDocument/2006/relationships/hyperlink" Target="https://www.publico.es/sociedad/transfobia-suicidio-adolescente-trans-conmociona-mostoles-son-asesinatos-sociales-e-institucionales.html" TargetMode="External"/><Relationship Id="rId79" Type="http://schemas.openxmlformats.org/officeDocument/2006/relationships/hyperlink" Target="https://hatecrime.osce.org/germany" TargetMode="External"/><Relationship Id="rId144" Type="http://schemas.openxmlformats.org/officeDocument/2006/relationships/hyperlink" Target="https://hatecrime.osce.org/germany" TargetMode="External"/><Relationship Id="rId589" Type="http://schemas.openxmlformats.org/officeDocument/2006/relationships/hyperlink" Target="http://www.cronachediordinariorazzismo.org/lavinio-investito-due-volte-violenza-razzista-su-un-giovane-migrante/" TargetMode="External"/><Relationship Id="rId796" Type="http://schemas.openxmlformats.org/officeDocument/2006/relationships/hyperlink" Target="https://hatecrime.osce.org/spain" TargetMode="External"/><Relationship Id="rId1202" Type="http://schemas.openxmlformats.org/officeDocument/2006/relationships/hyperlink" Target="https://hatecrime.osce.org/spain" TargetMode="External"/><Relationship Id="rId1647" Type="http://schemas.openxmlformats.org/officeDocument/2006/relationships/hyperlink" Target="https://www.impulsociudadano.org/wp-content/uploads/2020/05/Informe-violencia-pol%C3%ADtica-segundo-semestre-2019.pdf" TargetMode="External"/><Relationship Id="rId351" Type="http://schemas.openxmlformats.org/officeDocument/2006/relationships/hyperlink" Target="https://hatecrime.osce.org/germany" TargetMode="External"/><Relationship Id="rId449" Type="http://schemas.openxmlformats.org/officeDocument/2006/relationships/hyperlink" Target="https://www.report-antisemitism.de/documents/2019-09-26_rias-be_Annual_Antisemitische-Vorfaelle-Halbjahr-2019.pdf" TargetMode="External"/><Relationship Id="rId656" Type="http://schemas.openxmlformats.org/officeDocument/2006/relationships/hyperlink" Target="https://hatecrime.osce.org/spain" TargetMode="External"/><Relationship Id="rId863" Type="http://schemas.openxmlformats.org/officeDocument/2006/relationships/hyperlink" Target="https://hatecrime.osce.org/spain" TargetMode="External"/><Relationship Id="rId1079" Type="http://schemas.openxmlformats.org/officeDocument/2006/relationships/hyperlink" Target="https://covite.org/observatorio-de-radicalizacion-2017/" TargetMode="External"/><Relationship Id="rId1286" Type="http://schemas.openxmlformats.org/officeDocument/2006/relationships/hyperlink" Target="https://hatecrime.osce.org/spain" TargetMode="External"/><Relationship Id="rId1493" Type="http://schemas.openxmlformats.org/officeDocument/2006/relationships/hyperlink" Target="https://www.impulsociudadano.org/wp-content/uploads/2020/05/Informe-violencia-pol%C3%ADtica-segundo-semestre-2019.pdf" TargetMode="External"/><Relationship Id="rId1507" Type="http://schemas.openxmlformats.org/officeDocument/2006/relationships/hyperlink" Target="https://www.impulsociudadano.org/wp-content/uploads/2020/05/Informe-violencia-pol%C3%ADtica-segundo-semestre-2019.pdf" TargetMode="External"/><Relationship Id="rId1714" Type="http://schemas.openxmlformats.org/officeDocument/2006/relationships/hyperlink" Target="https://www.impulsociudadano.org/wp-content/uploads/2020/05/Informe-violencia-pol%C3%ADtica-segundo-semestre-2019.pdf" TargetMode="External"/><Relationship Id="rId211" Type="http://schemas.openxmlformats.org/officeDocument/2006/relationships/hyperlink" Target="https://hatecrime.osce.org/germany" TargetMode="External"/><Relationship Id="rId295" Type="http://schemas.openxmlformats.org/officeDocument/2006/relationships/hyperlink" Target="https://hatecrime.osce.org/germany" TargetMode="External"/><Relationship Id="rId309" Type="http://schemas.openxmlformats.org/officeDocument/2006/relationships/hyperlink" Target="https://hatecrime.osce.org/germany" TargetMode="External"/><Relationship Id="rId516" Type="http://schemas.openxmlformats.org/officeDocument/2006/relationships/hyperlink" Target="https://www.christianophobie.fr/carte/tarn-et-garonne-eglise-vandalisee-a-montpezat-de-quercy" TargetMode="External"/><Relationship Id="rId1146" Type="http://schemas.openxmlformats.org/officeDocument/2006/relationships/hyperlink" Target="https://hatecrime.osce.org/spain" TargetMode="External"/><Relationship Id="rId723" Type="http://schemas.openxmlformats.org/officeDocument/2006/relationships/hyperlink" Target="https://hatecrime.osce.org/spain" TargetMode="External"/><Relationship Id="rId930" Type="http://schemas.openxmlformats.org/officeDocument/2006/relationships/hyperlink" Target="https://hatecrime.osce.org/spain" TargetMode="External"/><Relationship Id="rId1006" Type="http://schemas.openxmlformats.org/officeDocument/2006/relationships/hyperlink" Target="https://hatecrime.osce.org/spain" TargetMode="External"/><Relationship Id="rId1353" Type="http://schemas.openxmlformats.org/officeDocument/2006/relationships/hyperlink" Target="https://hatecrime.osce.org/spain" TargetMode="External"/><Relationship Id="rId1560" Type="http://schemas.openxmlformats.org/officeDocument/2006/relationships/hyperlink" Target="https://www.impulsociudadano.org/wp-content/uploads/2020/05/Informe-violencia-pol%C3%ADtica-segundo-semestre-2019.pdf" TargetMode="External"/><Relationship Id="rId1658" Type="http://schemas.openxmlformats.org/officeDocument/2006/relationships/hyperlink" Target="https://www.impulsociudadano.org/wp-content/uploads/2020/05/Informe-violencia-pol%C3%ADtica-segundo-semestre-2019.pdf" TargetMode="External"/><Relationship Id="rId155" Type="http://schemas.openxmlformats.org/officeDocument/2006/relationships/hyperlink" Target="https://hatecrime.osce.org/germany" TargetMode="External"/><Relationship Id="rId362" Type="http://schemas.openxmlformats.org/officeDocument/2006/relationships/hyperlink" Target="https://hatecrime.osce.org/germany" TargetMode="External"/><Relationship Id="rId1213" Type="http://schemas.openxmlformats.org/officeDocument/2006/relationships/hyperlink" Target="https://hatecrime.osce.org/spain" TargetMode="External"/><Relationship Id="rId1297" Type="http://schemas.openxmlformats.org/officeDocument/2006/relationships/hyperlink" Target="https://hatecrime.osce.org/spain" TargetMode="External"/><Relationship Id="rId1420" Type="http://schemas.openxmlformats.org/officeDocument/2006/relationships/hyperlink" Target="https://covite.org/observatorio-de-radicalizacion-2019/" TargetMode="External"/><Relationship Id="rId1518" Type="http://schemas.openxmlformats.org/officeDocument/2006/relationships/hyperlink" Target="https://www.impulsociudadano.org/wp-content/uploads/2020/05/Informe-violencia-pol%C3%ADtica-segundo-semestre-2019.pdf" TargetMode="External"/><Relationship Id="rId222" Type="http://schemas.openxmlformats.org/officeDocument/2006/relationships/hyperlink" Target="https://hatecrime.osce.org/germany" TargetMode="External"/><Relationship Id="rId667" Type="http://schemas.openxmlformats.org/officeDocument/2006/relationships/hyperlink" Target="https://hatecrime.osce.org/spain" TargetMode="External"/><Relationship Id="rId874" Type="http://schemas.openxmlformats.org/officeDocument/2006/relationships/hyperlink" Target="https://hatecrime.osce.org/spain" TargetMode="External"/><Relationship Id="rId1725" Type="http://schemas.openxmlformats.org/officeDocument/2006/relationships/hyperlink" Target="https://www.impulsociudadano.org/wp-content/uploads/2020/05/Informe-violencia-pol%C3%ADtica-segundo-semestre-2019.pdf" TargetMode="External"/><Relationship Id="rId17" Type="http://schemas.openxmlformats.org/officeDocument/2006/relationships/hyperlink" Target="https://tev.hu/en/monthly-report/" TargetMode="External"/><Relationship Id="rId527" Type="http://schemas.openxmlformats.org/officeDocument/2006/relationships/hyperlink" Target="https://www.christianophobie.fr/carte/en-france/ariege-quatre-tombes-dont-celle-dun-pretre-vandalisees-a-saint-pierre-de-riviere" TargetMode="External"/><Relationship Id="rId734" Type="http://schemas.openxmlformats.org/officeDocument/2006/relationships/hyperlink" Target="https://hatecrime.osce.org/spain" TargetMode="External"/><Relationship Id="rId941" Type="http://schemas.openxmlformats.org/officeDocument/2006/relationships/hyperlink" Target="https://hatecrime.osce.org/spain" TargetMode="External"/><Relationship Id="rId1157" Type="http://schemas.openxmlformats.org/officeDocument/2006/relationships/hyperlink" Target="https://hatecrime.osce.org/spain" TargetMode="External"/><Relationship Id="rId1364" Type="http://schemas.openxmlformats.org/officeDocument/2006/relationships/hyperlink" Target="https://covite.org/observatorio-de-radicalizacion-2018/" TargetMode="External"/><Relationship Id="rId1571" Type="http://schemas.openxmlformats.org/officeDocument/2006/relationships/hyperlink" Target="https://www.impulsociudadano.org/wp-content/uploads/2020/05/Informe-violencia-pol%C3%ADtica-segundo-semestre-2019.pdf" TargetMode="External"/><Relationship Id="rId70" Type="http://schemas.openxmlformats.org/officeDocument/2006/relationships/hyperlink" Target="https://hatecrime.osce.org/germany" TargetMode="External"/><Relationship Id="rId166" Type="http://schemas.openxmlformats.org/officeDocument/2006/relationships/hyperlink" Target="https://hatecrime.osce.org/germany" TargetMode="External"/><Relationship Id="rId373" Type="http://schemas.openxmlformats.org/officeDocument/2006/relationships/hyperlink" Target="https://hatecrime.osce.org/germany" TargetMode="External"/><Relationship Id="rId580" Type="http://schemas.openxmlformats.org/officeDocument/2006/relationships/hyperlink" Target="http://www.cronachediordinariorazzismo.org/silvia-romano-colpevole-di-essere-libera/" TargetMode="External"/><Relationship Id="rId801" Type="http://schemas.openxmlformats.org/officeDocument/2006/relationships/hyperlink" Target="https://hatecrime.osce.org/spain" TargetMode="External"/><Relationship Id="rId1017" Type="http://schemas.openxmlformats.org/officeDocument/2006/relationships/hyperlink" Target="https://hatecrime.osce.org/spain" TargetMode="External"/><Relationship Id="rId1224" Type="http://schemas.openxmlformats.org/officeDocument/2006/relationships/hyperlink" Target="https://hatecrime.osce.org/spain" TargetMode="External"/><Relationship Id="rId1431" Type="http://schemas.openxmlformats.org/officeDocument/2006/relationships/hyperlink" Target="https://observatorioantisemitismo.fcje.org/" TargetMode="External"/><Relationship Id="rId1669" Type="http://schemas.openxmlformats.org/officeDocument/2006/relationships/hyperlink" Target="https://www.impulsociudadano.org/wp-content/uploads/2020/05/Informe-violencia-pol%C3%ADtica-segundo-semestre-2019.pdf" TargetMode="External"/><Relationship Id="rId1" Type="http://schemas.openxmlformats.org/officeDocument/2006/relationships/hyperlink" Target="https://tev.hu/wp-content/uploads/2017/02/TEV-EJ2016_72dpi.pdf" TargetMode="External"/><Relationship Id="rId233" Type="http://schemas.openxmlformats.org/officeDocument/2006/relationships/hyperlink" Target="https://hatecrime.osce.org/germany" TargetMode="External"/><Relationship Id="rId440" Type="http://schemas.openxmlformats.org/officeDocument/2006/relationships/hyperlink" Target="https://www.report-antisemitism.de/documents/2019-09-26_rias-be_Annual_Antisemitische-Vorfaelle-Halbjahr-2019.pdf" TargetMode="External"/><Relationship Id="rId678" Type="http://schemas.openxmlformats.org/officeDocument/2006/relationships/hyperlink" Target="https://hatecrime.osce.org/spain" TargetMode="External"/><Relationship Id="rId885" Type="http://schemas.openxmlformats.org/officeDocument/2006/relationships/hyperlink" Target="https://hatecrime.osce.org/spain" TargetMode="External"/><Relationship Id="rId1070" Type="http://schemas.openxmlformats.org/officeDocument/2006/relationships/hyperlink" Target="https://covite.org/observatorio-de-radicalizacion-2017/" TargetMode="External"/><Relationship Id="rId1529" Type="http://schemas.openxmlformats.org/officeDocument/2006/relationships/hyperlink" Target="https://www.impulsociudadano.org/wp-content/uploads/2020/05/Informe-violencia-pol%C3%ADtica-segundo-semestre-2019.pdf" TargetMode="External"/><Relationship Id="rId1736" Type="http://schemas.openxmlformats.org/officeDocument/2006/relationships/hyperlink" Target="https://www.impulsociudadano.org/wp-content/uploads/2020/05/Informe-violencia-pol%C3%ADtica-segundo-semestre-2019.pdf" TargetMode="External"/><Relationship Id="rId28" Type="http://schemas.openxmlformats.org/officeDocument/2006/relationships/hyperlink" Target="https://odfoundation.eu/content/uploads/2020/06/8.06.2020_odf_how-hate-kills_eng2.pdf" TargetMode="External"/><Relationship Id="rId300" Type="http://schemas.openxmlformats.org/officeDocument/2006/relationships/hyperlink" Target="https://hatecrime.osce.org/germany" TargetMode="External"/><Relationship Id="rId538" Type="http://schemas.openxmlformats.org/officeDocument/2006/relationships/hyperlink" Target="https://www.intoleranceagainstchristians.eu/index.php?id=12&amp;case=3311" TargetMode="External"/><Relationship Id="rId745" Type="http://schemas.openxmlformats.org/officeDocument/2006/relationships/hyperlink" Target="https://covite.org/" TargetMode="External"/><Relationship Id="rId952" Type="http://schemas.openxmlformats.org/officeDocument/2006/relationships/hyperlink" Target="https://hatecrime.osce.org/spain" TargetMode="External"/><Relationship Id="rId1168" Type="http://schemas.openxmlformats.org/officeDocument/2006/relationships/hyperlink" Target="https://hatecrime.osce.org/spain" TargetMode="External"/><Relationship Id="rId1375" Type="http://schemas.openxmlformats.org/officeDocument/2006/relationships/hyperlink" Target="https://covite.org/observatorio-de-radicalizacion-2018/" TargetMode="External"/><Relationship Id="rId1582" Type="http://schemas.openxmlformats.org/officeDocument/2006/relationships/hyperlink" Target="https://www.impulsociudadano.org/wp-content/uploads/2020/05/Informe-violencia-pol%C3%ADtica-segundo-semestre-2019.pdf" TargetMode="External"/><Relationship Id="rId81" Type="http://schemas.openxmlformats.org/officeDocument/2006/relationships/hyperlink" Target="https://hatecrime.osce.org/germany" TargetMode="External"/><Relationship Id="rId177" Type="http://schemas.openxmlformats.org/officeDocument/2006/relationships/hyperlink" Target="https://hatecrime.osce.org/germany" TargetMode="External"/><Relationship Id="rId384" Type="http://schemas.openxmlformats.org/officeDocument/2006/relationships/hyperlink" Target="https://hatecrime.osce.org/germany" TargetMode="External"/><Relationship Id="rId591" Type="http://schemas.openxmlformats.org/officeDocument/2006/relationships/hyperlink" Target="https://www.osservatorioantisemitismo.it/episodi-di-antisemitismo-in-italia/cassetta-della-posta-vandalizzata-con-una-svastica/" TargetMode="External"/><Relationship Id="rId605" Type="http://schemas.openxmlformats.org/officeDocument/2006/relationships/hyperlink" Target="http://www.cronachediordinariorazzismo.org/razzismo-se-il-virus-dilaga-non-risparmia-nessuno/" TargetMode="External"/><Relationship Id="rId812" Type="http://schemas.openxmlformats.org/officeDocument/2006/relationships/hyperlink" Target="https://hatecrime.osce.org/spain" TargetMode="External"/><Relationship Id="rId1028" Type="http://schemas.openxmlformats.org/officeDocument/2006/relationships/hyperlink" Target="https://hatecrime.osce.org/spain" TargetMode="External"/><Relationship Id="rId1235" Type="http://schemas.openxmlformats.org/officeDocument/2006/relationships/hyperlink" Target="https://catalunyasomostodos.com/wp-content/uploads/2019/01/CAST-Informe-2018.pdf" TargetMode="External"/><Relationship Id="rId1442" Type="http://schemas.openxmlformats.org/officeDocument/2006/relationships/hyperlink" Target="http://libertadreligiosa.es/revista-de-prensa-2019-2/" TargetMode="External"/><Relationship Id="rId244" Type="http://schemas.openxmlformats.org/officeDocument/2006/relationships/hyperlink" Target="https://hatecrime.osce.org/germany" TargetMode="External"/><Relationship Id="rId689" Type="http://schemas.openxmlformats.org/officeDocument/2006/relationships/hyperlink" Target="https://hatecrime.osce.org/spain" TargetMode="External"/><Relationship Id="rId896" Type="http://schemas.openxmlformats.org/officeDocument/2006/relationships/hyperlink" Target="https://hatecrime.osce.org/spain" TargetMode="External"/><Relationship Id="rId1081" Type="http://schemas.openxmlformats.org/officeDocument/2006/relationships/hyperlink" Target="https://covite.org/observatorio-de-radicalizacion-2017/" TargetMode="External"/><Relationship Id="rId1302" Type="http://schemas.openxmlformats.org/officeDocument/2006/relationships/hyperlink" Target="https://hatecrime.osce.org/spain" TargetMode="External"/><Relationship Id="rId1747" Type="http://schemas.openxmlformats.org/officeDocument/2006/relationships/hyperlink" Target="https://www.islamophobiaeurope.com/wp-content/uploads/2020/06/EIR_2019.pdf" TargetMode="External"/><Relationship Id="rId39" Type="http://schemas.openxmlformats.org/officeDocument/2006/relationships/hyperlink" Target="https://www.nigdywiecej.org/docstation/com_docstation/172/brown_book_2019.pdf" TargetMode="External"/><Relationship Id="rId451" Type="http://schemas.openxmlformats.org/officeDocument/2006/relationships/hyperlink" Target="https://www.islamophobiaeurope.com/wp-content/uploads/2020/06/EIR_2019.pdf" TargetMode="External"/><Relationship Id="rId549" Type="http://schemas.openxmlformats.org/officeDocument/2006/relationships/hyperlink" Target="https://fra.europa.eu/sites/default/files/fra_uploads/france-report-covid-19-april-2020_en.pdf" TargetMode="External"/><Relationship Id="rId756" Type="http://schemas.openxmlformats.org/officeDocument/2006/relationships/hyperlink" Target="http://catalunyasomostodos.com/wp-content/uploads/2017/02/Informe-CST-CAST.pdf" TargetMode="External"/><Relationship Id="rId1179" Type="http://schemas.openxmlformats.org/officeDocument/2006/relationships/hyperlink" Target="https://hatecrime.osce.org/spain" TargetMode="External"/><Relationship Id="rId1386" Type="http://schemas.openxmlformats.org/officeDocument/2006/relationships/hyperlink" Target="https://covite.org/observatorio-de-radicalizacion-2018/" TargetMode="External"/><Relationship Id="rId1593" Type="http://schemas.openxmlformats.org/officeDocument/2006/relationships/hyperlink" Target="https://www.impulsociudadano.org/wp-content/uploads/2020/05/Informe-violencia-pol%C3%ADtica-segundo-semestre-2019.pdf" TargetMode="External"/><Relationship Id="rId1607" Type="http://schemas.openxmlformats.org/officeDocument/2006/relationships/hyperlink" Target="https://www.impulsociudadano.org/wp-content/uploads/2020/05/Informe-violencia-pol%C3%ADtica-segundo-semestre-2019.pdf" TargetMode="External"/><Relationship Id="rId104" Type="http://schemas.openxmlformats.org/officeDocument/2006/relationships/hyperlink" Target="https://hatecrime.osce.org/germany" TargetMode="External"/><Relationship Id="rId188" Type="http://schemas.openxmlformats.org/officeDocument/2006/relationships/hyperlink" Target="https://hatecrime.osce.org/germany" TargetMode="External"/><Relationship Id="rId311" Type="http://schemas.openxmlformats.org/officeDocument/2006/relationships/hyperlink" Target="https://hatecrime.osce.org/germany" TargetMode="External"/><Relationship Id="rId395" Type="http://schemas.openxmlformats.org/officeDocument/2006/relationships/hyperlink" Target="https://hatecrime.osce.org/germany" TargetMode="External"/><Relationship Id="rId409" Type="http://schemas.openxmlformats.org/officeDocument/2006/relationships/hyperlink" Target="https://hatecrime.osce.org/germany" TargetMode="External"/><Relationship Id="rId963" Type="http://schemas.openxmlformats.org/officeDocument/2006/relationships/hyperlink" Target="https://hatecrime.osce.org/spain" TargetMode="External"/><Relationship Id="rId1039" Type="http://schemas.openxmlformats.org/officeDocument/2006/relationships/hyperlink" Target="https://hatecrime.osce.org/spain" TargetMode="External"/><Relationship Id="rId1246" Type="http://schemas.openxmlformats.org/officeDocument/2006/relationships/hyperlink" Target="https://catalunyasomostodos.com/wp-content/uploads/2019/01/CAST-Informe-2018.pdf" TargetMode="External"/><Relationship Id="rId92" Type="http://schemas.openxmlformats.org/officeDocument/2006/relationships/hyperlink" Target="https://hatecrime.osce.org/germany" TargetMode="External"/><Relationship Id="rId616" Type="http://schemas.openxmlformats.org/officeDocument/2006/relationships/hyperlink" Target="https://hatecrime.osce.org/spain" TargetMode="External"/><Relationship Id="rId823" Type="http://schemas.openxmlformats.org/officeDocument/2006/relationships/hyperlink" Target="https://hatecrime.osce.org/spain" TargetMode="External"/><Relationship Id="rId1453" Type="http://schemas.openxmlformats.org/officeDocument/2006/relationships/hyperlink" Target="http://libertadreligiosa.es/revista-de-prensa-2019-2/" TargetMode="External"/><Relationship Id="rId1660" Type="http://schemas.openxmlformats.org/officeDocument/2006/relationships/hyperlink" Target="https://www.impulsociudadano.org/wp-content/uploads/2020/05/Informe-violencia-pol%C3%ADtica-segundo-semestre-2019.pdf" TargetMode="External"/><Relationship Id="rId1758" Type="http://schemas.openxmlformats.org/officeDocument/2006/relationships/hyperlink" Target="https://catalunyasomostodos.com/wp-content/uploads/2019/01/CAST-Informe-2018.pdf" TargetMode="External"/><Relationship Id="rId255" Type="http://schemas.openxmlformats.org/officeDocument/2006/relationships/hyperlink" Target="https://hatecrime.osce.org/germany" TargetMode="External"/><Relationship Id="rId462" Type="http://schemas.openxmlformats.org/officeDocument/2006/relationships/hyperlink" Target="https://www.intoleranceagainstchristians.eu/index.php?id=3&amp;txtSearch=&amp;radSearchFilterType=cases&amp;selCountry=3&amp;selTimeFrame=&amp;txtDateStart=&amp;txtDateStop=" TargetMode="External"/><Relationship Id="rId1092" Type="http://schemas.openxmlformats.org/officeDocument/2006/relationships/hyperlink" Target="https://hatecrime.osce.org/spain" TargetMode="External"/><Relationship Id="rId1106" Type="http://schemas.openxmlformats.org/officeDocument/2006/relationships/hyperlink" Target="https://hatecrime.osce.org/spain" TargetMode="External"/><Relationship Id="rId1313" Type="http://schemas.openxmlformats.org/officeDocument/2006/relationships/hyperlink" Target="https://hatecrime.osce.org/spain" TargetMode="External"/><Relationship Id="rId1397" Type="http://schemas.openxmlformats.org/officeDocument/2006/relationships/hyperlink" Target="https://covite.org/observatorio-de-radicalizacion-2018/" TargetMode="External"/><Relationship Id="rId1520" Type="http://schemas.openxmlformats.org/officeDocument/2006/relationships/hyperlink" Target="https://www.impulsociudadano.org/wp-content/uploads/2020/05/Informe-violencia-pol%C3%ADtica-segundo-semestre-2019.pdf" TargetMode="External"/><Relationship Id="rId115" Type="http://schemas.openxmlformats.org/officeDocument/2006/relationships/hyperlink" Target="https://hatecrime.osce.org/germany" TargetMode="External"/><Relationship Id="rId322" Type="http://schemas.openxmlformats.org/officeDocument/2006/relationships/hyperlink" Target="https://hatecrime.osce.org/germany" TargetMode="External"/><Relationship Id="rId767" Type="http://schemas.openxmlformats.org/officeDocument/2006/relationships/hyperlink" Target="http://catalunyasomostodos.com/wp-content/uploads/2017/02/Informe-CST-CAST.pdf" TargetMode="External"/><Relationship Id="rId974" Type="http://schemas.openxmlformats.org/officeDocument/2006/relationships/hyperlink" Target="https://hatecrime.osce.org/spain" TargetMode="External"/><Relationship Id="rId1618" Type="http://schemas.openxmlformats.org/officeDocument/2006/relationships/hyperlink" Target="https://www.impulsociudadano.org/wp-content/uploads/2020/05/Informe-violencia-pol%C3%ADtica-segundo-semestre-2019.pdf" TargetMode="External"/><Relationship Id="rId199" Type="http://schemas.openxmlformats.org/officeDocument/2006/relationships/hyperlink" Target="https://hatecrime.osce.org/germany" TargetMode="External"/><Relationship Id="rId627" Type="http://schemas.openxmlformats.org/officeDocument/2006/relationships/hyperlink" Target="https://hatecrime.osce.org/spain" TargetMode="External"/><Relationship Id="rId834" Type="http://schemas.openxmlformats.org/officeDocument/2006/relationships/hyperlink" Target="https://hatecrime.osce.org/spain" TargetMode="External"/><Relationship Id="rId1257" Type="http://schemas.openxmlformats.org/officeDocument/2006/relationships/hyperlink" Target="https://catalunyasomostodos.com/wp-content/uploads/2019/01/CAST-Informe-2018.pdf" TargetMode="External"/><Relationship Id="rId1464" Type="http://schemas.openxmlformats.org/officeDocument/2006/relationships/hyperlink" Target="https://www.impulsociudadano.org/wp-content/uploads/2020/05/Informe-violencia-pol%C3%ADtica-segundo-semestre-2019.pdf" TargetMode="External"/><Relationship Id="rId1671" Type="http://schemas.openxmlformats.org/officeDocument/2006/relationships/hyperlink" Target="https://www.impulsociudadano.org/wp-content/uploads/2020/05/Informe-violencia-pol%C3%ADtica-segundo-semestre-2019.pdf" TargetMode="External"/><Relationship Id="rId266" Type="http://schemas.openxmlformats.org/officeDocument/2006/relationships/hyperlink" Target="https://hatecrime.osce.org/germany" TargetMode="External"/><Relationship Id="rId473" Type="http://schemas.openxmlformats.org/officeDocument/2006/relationships/hyperlink" Target="https://www.adl.org/resources/reports/global-anti-semitism-select-incidents-in-2019" TargetMode="External"/><Relationship Id="rId680" Type="http://schemas.openxmlformats.org/officeDocument/2006/relationships/hyperlink" Target="https://hatecrime.osce.org/spain" TargetMode="External"/><Relationship Id="rId901" Type="http://schemas.openxmlformats.org/officeDocument/2006/relationships/hyperlink" Target="https://hatecrime.osce.org/spain" TargetMode="External"/><Relationship Id="rId1117" Type="http://schemas.openxmlformats.org/officeDocument/2006/relationships/hyperlink" Target="https://hatecrime.osce.org/spain" TargetMode="External"/><Relationship Id="rId1324" Type="http://schemas.openxmlformats.org/officeDocument/2006/relationships/hyperlink" Target="https://hatecrime.osce.org/spain" TargetMode="External"/><Relationship Id="rId1531" Type="http://schemas.openxmlformats.org/officeDocument/2006/relationships/hyperlink" Target="https://www.impulsociudadano.org/wp-content/uploads/2020/05/Informe-violencia-pol%C3%ADtica-segundo-semestre-2019.pdf" TargetMode="External"/><Relationship Id="rId1769" Type="http://schemas.openxmlformats.org/officeDocument/2006/relationships/hyperlink" Target="http://www.informeraxen.es/wp-content/uploads/2020/04/RAXEN-Especial-2019-Xenofobia.pdf" TargetMode="External"/><Relationship Id="rId30" Type="http://schemas.openxmlformats.org/officeDocument/2006/relationships/hyperlink" Target="https://odfoundation.eu/content/uploads/2020/06/8.06.2020_odf_how-hate-kills_eng2.pdf" TargetMode="External"/><Relationship Id="rId126" Type="http://schemas.openxmlformats.org/officeDocument/2006/relationships/hyperlink" Target="https://hatecrime.osce.org/germany" TargetMode="External"/><Relationship Id="rId333" Type="http://schemas.openxmlformats.org/officeDocument/2006/relationships/hyperlink" Target="https://hatecrime.osce.org/germany" TargetMode="External"/><Relationship Id="rId540" Type="http://schemas.openxmlformats.org/officeDocument/2006/relationships/hyperlink" Target="https://www.christianophobie.fr/carte/gard-une-statue-de-la-vierge-marie-detruite-a-sumene" TargetMode="External"/><Relationship Id="rId778" Type="http://schemas.openxmlformats.org/officeDocument/2006/relationships/hyperlink" Target="https://hatecrime.osce.org/spain" TargetMode="External"/><Relationship Id="rId985" Type="http://schemas.openxmlformats.org/officeDocument/2006/relationships/hyperlink" Target="https://hatecrime.osce.org/spain" TargetMode="External"/><Relationship Id="rId1170" Type="http://schemas.openxmlformats.org/officeDocument/2006/relationships/hyperlink" Target="https://hatecrime.osce.org/spain" TargetMode="External"/><Relationship Id="rId1629" Type="http://schemas.openxmlformats.org/officeDocument/2006/relationships/hyperlink" Target="https://www.impulsociudadano.org/wp-content/uploads/2020/05/Informe-violencia-pol%C3%ADtica-segundo-semestre-2019.pdf" TargetMode="External"/><Relationship Id="rId638" Type="http://schemas.openxmlformats.org/officeDocument/2006/relationships/hyperlink" Target="https://hatecrime.osce.org/spain" TargetMode="External"/><Relationship Id="rId845" Type="http://schemas.openxmlformats.org/officeDocument/2006/relationships/hyperlink" Target="https://hatecrime.osce.org/spain" TargetMode="External"/><Relationship Id="rId1030" Type="http://schemas.openxmlformats.org/officeDocument/2006/relationships/hyperlink" Target="https://hatecrime.osce.org/spain" TargetMode="External"/><Relationship Id="rId1268" Type="http://schemas.openxmlformats.org/officeDocument/2006/relationships/hyperlink" Target="https://hatecrime.osce.org/spain" TargetMode="External"/><Relationship Id="rId1475" Type="http://schemas.openxmlformats.org/officeDocument/2006/relationships/hyperlink" Target="https://www.impulsociudadano.org/wp-content/uploads/2020/05/Informe-violencia-pol%C3%ADtica-segundo-semestre-2019.pdf" TargetMode="External"/><Relationship Id="rId1682" Type="http://schemas.openxmlformats.org/officeDocument/2006/relationships/hyperlink" Target="https://www.impulsociudadano.org/wp-content/uploads/2020/05/Informe-violencia-pol%C3%ADtica-segundo-semestre-2019.pdf" TargetMode="External"/><Relationship Id="rId277" Type="http://schemas.openxmlformats.org/officeDocument/2006/relationships/hyperlink" Target="https://hatecrime.osce.org/germany" TargetMode="External"/><Relationship Id="rId400" Type="http://schemas.openxmlformats.org/officeDocument/2006/relationships/hyperlink" Target="https://hatecrime.osce.org/germany" TargetMode="External"/><Relationship Id="rId484" Type="http://schemas.openxmlformats.org/officeDocument/2006/relationships/hyperlink" Target="https://www.islamophobiaeurope.com/wp-content/uploads/2020/06/EIR_2019.pdf" TargetMode="External"/><Relationship Id="rId705" Type="http://schemas.openxmlformats.org/officeDocument/2006/relationships/hyperlink" Target="https://hatecrime.osce.org/spain" TargetMode="External"/><Relationship Id="rId1128" Type="http://schemas.openxmlformats.org/officeDocument/2006/relationships/hyperlink" Target="https://hatecrime.osce.org/spain" TargetMode="External"/><Relationship Id="rId1335" Type="http://schemas.openxmlformats.org/officeDocument/2006/relationships/hyperlink" Target="https://hatecrime.osce.org/spain" TargetMode="External"/><Relationship Id="rId1542" Type="http://schemas.openxmlformats.org/officeDocument/2006/relationships/hyperlink" Target="https://www.impulsociudadano.org/wp-content/uploads/2020/05/Informe-violencia-pol%C3%ADtica-segundo-semestre-2019.pdf" TargetMode="External"/><Relationship Id="rId137" Type="http://schemas.openxmlformats.org/officeDocument/2006/relationships/hyperlink" Target="https://hatecrime.osce.org/germany" TargetMode="External"/><Relationship Id="rId344" Type="http://schemas.openxmlformats.org/officeDocument/2006/relationships/hyperlink" Target="https://hatecrime.osce.org/germany" TargetMode="External"/><Relationship Id="rId691" Type="http://schemas.openxmlformats.org/officeDocument/2006/relationships/hyperlink" Target="https://hatecrime.osce.org/spain" TargetMode="External"/><Relationship Id="rId789" Type="http://schemas.openxmlformats.org/officeDocument/2006/relationships/hyperlink" Target="https://hatecrime.osce.org/spain" TargetMode="External"/><Relationship Id="rId912" Type="http://schemas.openxmlformats.org/officeDocument/2006/relationships/hyperlink" Target="https://hatecrime.osce.org/spain" TargetMode="External"/><Relationship Id="rId996" Type="http://schemas.openxmlformats.org/officeDocument/2006/relationships/hyperlink" Target="https://hatecrime.osce.org/spain" TargetMode="External"/><Relationship Id="rId41" Type="http://schemas.openxmlformats.org/officeDocument/2006/relationships/hyperlink" Target="https://odfoundation.eu/content/uploads/2020/06/8.06.2020_odf_how-hate-kills_eng2.pdf" TargetMode="External"/><Relationship Id="rId551" Type="http://schemas.openxmlformats.org/officeDocument/2006/relationships/hyperlink" Target="https://fra.europa.eu/sites/default/files/fra_uploads/france-report-covid-19-april-2020_en.pdf" TargetMode="External"/><Relationship Id="rId649" Type="http://schemas.openxmlformats.org/officeDocument/2006/relationships/hyperlink" Target="https://hatecrime.osce.org/spain" TargetMode="External"/><Relationship Id="rId856" Type="http://schemas.openxmlformats.org/officeDocument/2006/relationships/hyperlink" Target="https://hatecrime.osce.org/spain" TargetMode="External"/><Relationship Id="rId1181" Type="http://schemas.openxmlformats.org/officeDocument/2006/relationships/hyperlink" Target="https://hatecrime.osce.org/spain" TargetMode="External"/><Relationship Id="rId1279" Type="http://schemas.openxmlformats.org/officeDocument/2006/relationships/hyperlink" Target="https://hatecrime.osce.org/spain" TargetMode="External"/><Relationship Id="rId1402" Type="http://schemas.openxmlformats.org/officeDocument/2006/relationships/hyperlink" Target="https://covite.org/observatorio-de-radicalizacion-2018/" TargetMode="External"/><Relationship Id="rId1486" Type="http://schemas.openxmlformats.org/officeDocument/2006/relationships/hyperlink" Target="https://www.impulsociudadano.org/wp-content/uploads/2020/05/Informe-violencia-pol%C3%ADtica-segundo-semestre-2019.pdf" TargetMode="External"/><Relationship Id="rId1707" Type="http://schemas.openxmlformats.org/officeDocument/2006/relationships/hyperlink" Target="https://www.impulsociudadano.org/wp-content/uploads/2020/05/Informe-violencia-pol%C3%ADtica-segundo-semestre-2019.pdf" TargetMode="External"/><Relationship Id="rId190" Type="http://schemas.openxmlformats.org/officeDocument/2006/relationships/hyperlink" Target="https://hatecrime.osce.org/germany" TargetMode="External"/><Relationship Id="rId204" Type="http://schemas.openxmlformats.org/officeDocument/2006/relationships/hyperlink" Target="https://hatecrime.osce.org/germany" TargetMode="External"/><Relationship Id="rId288" Type="http://schemas.openxmlformats.org/officeDocument/2006/relationships/hyperlink" Target="https://hatecrime.osce.org/germany" TargetMode="External"/><Relationship Id="rId411" Type="http://schemas.openxmlformats.org/officeDocument/2006/relationships/hyperlink" Target="https://hatecrime.osce.org/germany" TargetMode="External"/><Relationship Id="rId509" Type="http://schemas.openxmlformats.org/officeDocument/2006/relationships/hyperlink" Target="https://www.christianophobie.fr/carte/vaucluse-une-statue-de-la-vierge-decapitee-a-bonnieux" TargetMode="External"/><Relationship Id="rId1041" Type="http://schemas.openxmlformats.org/officeDocument/2006/relationships/hyperlink" Target="https://covite.org/observatorio-de-radicalizacion-2017/" TargetMode="External"/><Relationship Id="rId1139" Type="http://schemas.openxmlformats.org/officeDocument/2006/relationships/hyperlink" Target="https://hatecrime.osce.org/spain" TargetMode="External"/><Relationship Id="rId1346" Type="http://schemas.openxmlformats.org/officeDocument/2006/relationships/hyperlink" Target="https://hatecrime.osce.org/spain" TargetMode="External"/><Relationship Id="rId1693" Type="http://schemas.openxmlformats.org/officeDocument/2006/relationships/hyperlink" Target="https://www.impulsociudadano.org/wp-content/uploads/2020/05/Informe-violencia-pol%C3%ADtica-segundo-semestre-2019.pdf" TargetMode="External"/><Relationship Id="rId495" Type="http://schemas.openxmlformats.org/officeDocument/2006/relationships/hyperlink" Target="https://www.christianophobie.fr/carte/loire-atlantique-tags-injurieux-sur-leglise-de-bouguenais" TargetMode="External"/><Relationship Id="rId716" Type="http://schemas.openxmlformats.org/officeDocument/2006/relationships/hyperlink" Target="https://hatecrime.osce.org/spain" TargetMode="External"/><Relationship Id="rId923" Type="http://schemas.openxmlformats.org/officeDocument/2006/relationships/hyperlink" Target="https://hatecrime.osce.org/spain" TargetMode="External"/><Relationship Id="rId1553" Type="http://schemas.openxmlformats.org/officeDocument/2006/relationships/hyperlink" Target="https://www.impulsociudadano.org/wp-content/uploads/2020/05/Informe-violencia-pol%C3%ADtica-segundo-semestre-2019.pdf" TargetMode="External"/><Relationship Id="rId1760" Type="http://schemas.openxmlformats.org/officeDocument/2006/relationships/hyperlink" Target="https://catalunyasomostodos.com/wp-content/uploads/2019/01/CAST-Informe-2018.pdf" TargetMode="External"/><Relationship Id="rId52" Type="http://schemas.openxmlformats.org/officeDocument/2006/relationships/hyperlink" Target="https://hatecrime.osce.org/germany" TargetMode="External"/><Relationship Id="rId148" Type="http://schemas.openxmlformats.org/officeDocument/2006/relationships/hyperlink" Target="https://hatecrime.osce.org/germany" TargetMode="External"/><Relationship Id="rId355" Type="http://schemas.openxmlformats.org/officeDocument/2006/relationships/hyperlink" Target="https://hatecrime.osce.org/germany" TargetMode="External"/><Relationship Id="rId562" Type="http://schemas.openxmlformats.org/officeDocument/2006/relationships/hyperlink" Target="https://www.osservatorioantisemitismo.it/episodi-di-antisemitismo-in-italia/schiaffi-ed-insulti/" TargetMode="External"/><Relationship Id="rId1192" Type="http://schemas.openxmlformats.org/officeDocument/2006/relationships/hyperlink" Target="https://hatecrime.osce.org/spain" TargetMode="External"/><Relationship Id="rId1206" Type="http://schemas.openxmlformats.org/officeDocument/2006/relationships/hyperlink" Target="https://hatecrime.osce.org/spain" TargetMode="External"/><Relationship Id="rId1413" Type="http://schemas.openxmlformats.org/officeDocument/2006/relationships/hyperlink" Target="https://covite.org/observatorio-de-radicalizacion-2019/" TargetMode="External"/><Relationship Id="rId1620" Type="http://schemas.openxmlformats.org/officeDocument/2006/relationships/hyperlink" Target="https://www.impulsociudadano.org/wp-content/uploads/2020/05/Informe-violencia-pol%C3%ADtica-segundo-semestre-2019.pdf" TargetMode="External"/><Relationship Id="rId215" Type="http://schemas.openxmlformats.org/officeDocument/2006/relationships/hyperlink" Target="https://hatecrime.osce.org/germany" TargetMode="External"/><Relationship Id="rId422" Type="http://schemas.openxmlformats.org/officeDocument/2006/relationships/hyperlink" Target="https://www.adl.org/resources/reports/global-anti-semitism-select-incidents-in-2019" TargetMode="External"/><Relationship Id="rId867" Type="http://schemas.openxmlformats.org/officeDocument/2006/relationships/hyperlink" Target="https://hatecrime.osce.org/spain" TargetMode="External"/><Relationship Id="rId1052" Type="http://schemas.openxmlformats.org/officeDocument/2006/relationships/hyperlink" Target="https://covite.org/observatorio-de-radicalizacion-2017/" TargetMode="External"/><Relationship Id="rId1497" Type="http://schemas.openxmlformats.org/officeDocument/2006/relationships/hyperlink" Target="https://www.impulsociudadano.org/wp-content/uploads/2020/05/Informe-violencia-pol%C3%ADtica-segundo-semestre-2019.pdf" TargetMode="External"/><Relationship Id="rId1718" Type="http://schemas.openxmlformats.org/officeDocument/2006/relationships/hyperlink" Target="https://www.impulsociudadano.org/wp-content/uploads/2020/05/Informe-violencia-pol%C3%ADtica-segundo-semestre-2019.pdf" TargetMode="External"/><Relationship Id="rId299" Type="http://schemas.openxmlformats.org/officeDocument/2006/relationships/hyperlink" Target="https://hatecrime.osce.org/germany" TargetMode="External"/><Relationship Id="rId727" Type="http://schemas.openxmlformats.org/officeDocument/2006/relationships/hyperlink" Target="https://hatecrime.osce.org/spain" TargetMode="External"/><Relationship Id="rId934" Type="http://schemas.openxmlformats.org/officeDocument/2006/relationships/hyperlink" Target="https://hatecrime.osce.org/spain" TargetMode="External"/><Relationship Id="rId1357" Type="http://schemas.openxmlformats.org/officeDocument/2006/relationships/hyperlink" Target="https://covite.org/observatorio-de-radicalizacion-2018/" TargetMode="External"/><Relationship Id="rId1564" Type="http://schemas.openxmlformats.org/officeDocument/2006/relationships/hyperlink" Target="https://www.impulsociudadano.org/wp-content/uploads/2020/05/Informe-violencia-pol%C3%ADtica-segundo-semestre-2019.pdf" TargetMode="External"/><Relationship Id="rId1771" Type="http://schemas.openxmlformats.org/officeDocument/2006/relationships/hyperlink" Target="http://www.informeraxen.es/wp-content/uploads/2020/04/RAXEN-Especial-2019-Xenofobia.pdf" TargetMode="External"/><Relationship Id="rId63" Type="http://schemas.openxmlformats.org/officeDocument/2006/relationships/hyperlink" Target="https://hatecrime.osce.org/germany" TargetMode="External"/><Relationship Id="rId159" Type="http://schemas.openxmlformats.org/officeDocument/2006/relationships/hyperlink" Target="https://hatecrime.osce.org/germany" TargetMode="External"/><Relationship Id="rId366" Type="http://schemas.openxmlformats.org/officeDocument/2006/relationships/hyperlink" Target="https://hatecrime.osce.org/germany" TargetMode="External"/><Relationship Id="rId573" Type="http://schemas.openxmlformats.org/officeDocument/2006/relationships/hyperlink" Target="https://www.gaycenter.it/NEWS.asp?id_dettaglio=3136" TargetMode="External"/><Relationship Id="rId780" Type="http://schemas.openxmlformats.org/officeDocument/2006/relationships/hyperlink" Target="https://hatecrime.osce.org/spain" TargetMode="External"/><Relationship Id="rId1217" Type="http://schemas.openxmlformats.org/officeDocument/2006/relationships/hyperlink" Target="https://hatecrime.osce.org/spain" TargetMode="External"/><Relationship Id="rId1424" Type="http://schemas.openxmlformats.org/officeDocument/2006/relationships/hyperlink" Target="https://covite.org/observatorio-de-radicalizacion-2019/" TargetMode="External"/><Relationship Id="rId1631" Type="http://schemas.openxmlformats.org/officeDocument/2006/relationships/hyperlink" Target="https://www.impulsociudadano.org/wp-content/uploads/2020/05/Informe-violencia-pol%C3%ADtica-segundo-semestre-2019.pdf" TargetMode="External"/><Relationship Id="rId226" Type="http://schemas.openxmlformats.org/officeDocument/2006/relationships/hyperlink" Target="https://hatecrime.osce.org/germany" TargetMode="External"/><Relationship Id="rId433" Type="http://schemas.openxmlformats.org/officeDocument/2006/relationships/hyperlink" Target="https://www.report-antisemitism.de/documents/2019-09-26_rias-be_Annual_Antisemitische-Vorfaelle-Halbjahr-2019.pdf" TargetMode="External"/><Relationship Id="rId878" Type="http://schemas.openxmlformats.org/officeDocument/2006/relationships/hyperlink" Target="https://hatecrime.osce.org/spain" TargetMode="External"/><Relationship Id="rId1063" Type="http://schemas.openxmlformats.org/officeDocument/2006/relationships/hyperlink" Target="https://covite.org/observatorio-de-radicalizacion-2017/" TargetMode="External"/><Relationship Id="rId1270" Type="http://schemas.openxmlformats.org/officeDocument/2006/relationships/hyperlink" Target="https://hatecrime.osce.org/spain" TargetMode="External"/><Relationship Id="rId1729" Type="http://schemas.openxmlformats.org/officeDocument/2006/relationships/hyperlink" Target="https://www.impulsociudadano.org/wp-content/uploads/2020/05/Informe-violencia-pol%C3%ADtica-segundo-semestre-2019.pdf" TargetMode="External"/><Relationship Id="rId640" Type="http://schemas.openxmlformats.org/officeDocument/2006/relationships/hyperlink" Target="https://hatecrime.osce.org/spain" TargetMode="External"/><Relationship Id="rId738" Type="http://schemas.openxmlformats.org/officeDocument/2006/relationships/hyperlink" Target="https://hatecrime.osce.org/spain" TargetMode="External"/><Relationship Id="rId945" Type="http://schemas.openxmlformats.org/officeDocument/2006/relationships/hyperlink" Target="https://hatecrime.osce.org/spain" TargetMode="External"/><Relationship Id="rId1368" Type="http://schemas.openxmlformats.org/officeDocument/2006/relationships/hyperlink" Target="https://covite.org/observatorio-de-radicalizacion-2018/" TargetMode="External"/><Relationship Id="rId1575" Type="http://schemas.openxmlformats.org/officeDocument/2006/relationships/hyperlink" Target="https://www.impulsociudadano.org/wp-content/uploads/2020/05/Informe-violencia-pol%C3%ADtica-segundo-semestre-2019.pdf" TargetMode="External"/><Relationship Id="rId1782" Type="http://schemas.openxmlformats.org/officeDocument/2006/relationships/hyperlink" Target="https://www.lavanguardia.com/local/barcelona/20200619/481836335061/ultimos-pasos-asesino-en-serie-personas-sin-hogar-eixample-barcelona.html" TargetMode="External"/><Relationship Id="rId74" Type="http://schemas.openxmlformats.org/officeDocument/2006/relationships/hyperlink" Target="https://hatecrime.osce.org/germany" TargetMode="External"/><Relationship Id="rId377" Type="http://schemas.openxmlformats.org/officeDocument/2006/relationships/hyperlink" Target="https://hatecrime.osce.org/germany" TargetMode="External"/><Relationship Id="rId500" Type="http://schemas.openxmlformats.org/officeDocument/2006/relationships/hyperlink" Target="https://www.christianophobie.fr/carte/aisne-leglise-de-marly-gomont-vandalisee" TargetMode="External"/><Relationship Id="rId584" Type="http://schemas.openxmlformats.org/officeDocument/2006/relationships/hyperlink" Target="http://www.cronachediordinariorazzismo.org/il-razzismo-quotidiano/?fwp_data=2019-01-01%2C2020-04-09" TargetMode="External"/><Relationship Id="rId805" Type="http://schemas.openxmlformats.org/officeDocument/2006/relationships/hyperlink" Target="https://hatecrime.osce.org/spain" TargetMode="External"/><Relationship Id="rId1130" Type="http://schemas.openxmlformats.org/officeDocument/2006/relationships/hyperlink" Target="https://hatecrime.osce.org/spain" TargetMode="External"/><Relationship Id="rId1228" Type="http://schemas.openxmlformats.org/officeDocument/2006/relationships/hyperlink" Target="https://hatecrime.osce.org/spain" TargetMode="External"/><Relationship Id="rId1435" Type="http://schemas.openxmlformats.org/officeDocument/2006/relationships/hyperlink" Target="https://observatorioantisemitismo.fcje.org/" TargetMode="External"/><Relationship Id="rId5" Type="http://schemas.openxmlformats.org/officeDocument/2006/relationships/hyperlink" Target="https://tev.hu/wp-content/uploads/2019/06/TEV_Havi-2019-jan-eng_72dpi.pdf" TargetMode="External"/><Relationship Id="rId237" Type="http://schemas.openxmlformats.org/officeDocument/2006/relationships/hyperlink" Target="https://hatecrime.osce.org/germany" TargetMode="External"/><Relationship Id="rId791" Type="http://schemas.openxmlformats.org/officeDocument/2006/relationships/hyperlink" Target="https://hatecrime.osce.org/spain" TargetMode="External"/><Relationship Id="rId889" Type="http://schemas.openxmlformats.org/officeDocument/2006/relationships/hyperlink" Target="https://hatecrime.osce.org/spain" TargetMode="External"/><Relationship Id="rId1074" Type="http://schemas.openxmlformats.org/officeDocument/2006/relationships/hyperlink" Target="https://covite.org/observatorio-de-radicalizacion-2017/" TargetMode="External"/><Relationship Id="rId1642" Type="http://schemas.openxmlformats.org/officeDocument/2006/relationships/hyperlink" Target="https://www.impulsociudadano.org/wp-content/uploads/2020/05/Informe-violencia-pol%C3%ADtica-segundo-semestre-2019.pdf" TargetMode="External"/><Relationship Id="rId444" Type="http://schemas.openxmlformats.org/officeDocument/2006/relationships/hyperlink" Target="https://www.report-antisemitism.de/documents/2019-09-26_rias-be_Annual_Antisemitische-Vorfaelle-Halbjahr-2019.pdf" TargetMode="External"/><Relationship Id="rId651" Type="http://schemas.openxmlformats.org/officeDocument/2006/relationships/hyperlink" Target="https://hatecrime.osce.org/spain" TargetMode="External"/><Relationship Id="rId749" Type="http://schemas.openxmlformats.org/officeDocument/2006/relationships/hyperlink" Target="http://catalunyasomostodos.com/wp-content/uploads/2017/02/Informe-CST-CAST.pdf" TargetMode="External"/><Relationship Id="rId1281" Type="http://schemas.openxmlformats.org/officeDocument/2006/relationships/hyperlink" Target="https://hatecrime.osce.org/spain" TargetMode="External"/><Relationship Id="rId1379" Type="http://schemas.openxmlformats.org/officeDocument/2006/relationships/hyperlink" Target="https://covite.org/observatorio-de-radicalizacion-2018/" TargetMode="External"/><Relationship Id="rId1502" Type="http://schemas.openxmlformats.org/officeDocument/2006/relationships/hyperlink" Target="https://www.impulsociudadano.org/wp-content/uploads/2020/05/Informe-violencia-pol%C3%ADtica-segundo-semestre-2019.pdf" TargetMode="External"/><Relationship Id="rId1586" Type="http://schemas.openxmlformats.org/officeDocument/2006/relationships/hyperlink" Target="https://www.impulsociudadano.org/wp-content/uploads/2020/05/Informe-violencia-pol%C3%ADtica-segundo-semestre-2019.pdf" TargetMode="External"/><Relationship Id="rId290" Type="http://schemas.openxmlformats.org/officeDocument/2006/relationships/hyperlink" Target="https://hatecrime.osce.org/germany" TargetMode="External"/><Relationship Id="rId304" Type="http://schemas.openxmlformats.org/officeDocument/2006/relationships/hyperlink" Target="https://hatecrime.osce.org/germany" TargetMode="External"/><Relationship Id="rId388" Type="http://schemas.openxmlformats.org/officeDocument/2006/relationships/hyperlink" Target="https://hatecrime.osce.org/germany" TargetMode="External"/><Relationship Id="rId511" Type="http://schemas.openxmlformats.org/officeDocument/2006/relationships/hyperlink" Target="https://www.christianophobie.fr/carte/morbihan-une-statue-de-la-vierge-decapitee-a-limerzel" TargetMode="External"/><Relationship Id="rId609" Type="http://schemas.openxmlformats.org/officeDocument/2006/relationships/hyperlink" Target="https://fra.europa.eu/sites/default/files/fra_uploads/italy-report-covid-19-april-2020_en.pdf" TargetMode="External"/><Relationship Id="rId956" Type="http://schemas.openxmlformats.org/officeDocument/2006/relationships/hyperlink" Target="https://hatecrime.osce.org/spain" TargetMode="External"/><Relationship Id="rId1141" Type="http://schemas.openxmlformats.org/officeDocument/2006/relationships/hyperlink" Target="https://hatecrime.osce.org/spain" TargetMode="External"/><Relationship Id="rId1239" Type="http://schemas.openxmlformats.org/officeDocument/2006/relationships/hyperlink" Target="https://catalunyasomostodos.com/wp-content/uploads/2019/01/CAST-Informe-2018.pdf" TargetMode="External"/><Relationship Id="rId85" Type="http://schemas.openxmlformats.org/officeDocument/2006/relationships/hyperlink" Target="https://hatecrime.osce.org/germany" TargetMode="External"/><Relationship Id="rId150" Type="http://schemas.openxmlformats.org/officeDocument/2006/relationships/hyperlink" Target="https://hatecrime.osce.org/germany" TargetMode="External"/><Relationship Id="rId595" Type="http://schemas.openxmlformats.org/officeDocument/2006/relationships/hyperlink" Target="https://www.intoleranceagainstchristians.eu/index.php?id=12&amp;case=3689" TargetMode="External"/><Relationship Id="rId816" Type="http://schemas.openxmlformats.org/officeDocument/2006/relationships/hyperlink" Target="https://hatecrime.osce.org/spain" TargetMode="External"/><Relationship Id="rId1001" Type="http://schemas.openxmlformats.org/officeDocument/2006/relationships/hyperlink" Target="https://hatecrime.osce.org/spain" TargetMode="External"/><Relationship Id="rId1446" Type="http://schemas.openxmlformats.org/officeDocument/2006/relationships/hyperlink" Target="http://libertadreligiosa.es/revista-de-prensa-2019-2/" TargetMode="External"/><Relationship Id="rId1653" Type="http://schemas.openxmlformats.org/officeDocument/2006/relationships/hyperlink" Target="https://www.impulsociudadano.org/wp-content/uploads/2020/05/Informe-violencia-pol%C3%ADtica-segundo-semestre-2019.pdf" TargetMode="External"/><Relationship Id="rId248" Type="http://schemas.openxmlformats.org/officeDocument/2006/relationships/hyperlink" Target="https://hatecrime.osce.org/germany" TargetMode="External"/><Relationship Id="rId455" Type="http://schemas.openxmlformats.org/officeDocument/2006/relationships/hyperlink" Target="https://www.intoleranceagainstchristians.eu/index.php?id=3&amp;txtSearch=&amp;radSearchFilterType=cases&amp;selCountry=3&amp;selTimeFrame=&amp;txtDateStart=&amp;txtDateStop=" TargetMode="External"/><Relationship Id="rId662" Type="http://schemas.openxmlformats.org/officeDocument/2006/relationships/hyperlink" Target="https://hatecrime.osce.org/spain" TargetMode="External"/><Relationship Id="rId1085" Type="http://schemas.openxmlformats.org/officeDocument/2006/relationships/hyperlink" Target="https://hatecrime.osce.org/spain" TargetMode="External"/><Relationship Id="rId1292" Type="http://schemas.openxmlformats.org/officeDocument/2006/relationships/hyperlink" Target="https://hatecrime.osce.org/spain" TargetMode="External"/><Relationship Id="rId1306" Type="http://schemas.openxmlformats.org/officeDocument/2006/relationships/hyperlink" Target="https://hatecrime.osce.org/spain" TargetMode="External"/><Relationship Id="rId1513" Type="http://schemas.openxmlformats.org/officeDocument/2006/relationships/hyperlink" Target="https://www.impulsociudadano.org/wp-content/uploads/2020/05/Informe-violencia-pol%C3%ADtica-segundo-semestre-2019.pdf" TargetMode="External"/><Relationship Id="rId1720" Type="http://schemas.openxmlformats.org/officeDocument/2006/relationships/hyperlink" Target="https://www.impulsociudadano.org/wp-content/uploads/2020/05/Informe-violencia-pol%C3%ADtica-segundo-semestre-2019.pdf" TargetMode="External"/><Relationship Id="rId12" Type="http://schemas.openxmlformats.org/officeDocument/2006/relationships/hyperlink" Target="https://tev.hu/en/monthly-report/" TargetMode="External"/><Relationship Id="rId108" Type="http://schemas.openxmlformats.org/officeDocument/2006/relationships/hyperlink" Target="https://hatecrime.osce.org/germany" TargetMode="External"/><Relationship Id="rId315" Type="http://schemas.openxmlformats.org/officeDocument/2006/relationships/hyperlink" Target="https://hatecrime.osce.org/germany" TargetMode="External"/><Relationship Id="rId522" Type="http://schemas.openxmlformats.org/officeDocument/2006/relationships/hyperlink" Target="https://www.christianophobie.fr/carte/haut-rhin-tags-sur-une-eglise-de-munster" TargetMode="External"/><Relationship Id="rId967" Type="http://schemas.openxmlformats.org/officeDocument/2006/relationships/hyperlink" Target="https://hatecrime.osce.org/spain" TargetMode="External"/><Relationship Id="rId1152" Type="http://schemas.openxmlformats.org/officeDocument/2006/relationships/hyperlink" Target="https://hatecrime.osce.org/spain" TargetMode="External"/><Relationship Id="rId1597" Type="http://schemas.openxmlformats.org/officeDocument/2006/relationships/hyperlink" Target="https://www.impulsociudadano.org/wp-content/uploads/2020/05/Informe-violencia-pol%C3%ADtica-segundo-semestre-2019.pdf" TargetMode="External"/><Relationship Id="rId96" Type="http://schemas.openxmlformats.org/officeDocument/2006/relationships/hyperlink" Target="https://hatecrime.osce.org/germany" TargetMode="External"/><Relationship Id="rId161" Type="http://schemas.openxmlformats.org/officeDocument/2006/relationships/hyperlink" Target="https://hatecrime.osce.org/germany" TargetMode="External"/><Relationship Id="rId399" Type="http://schemas.openxmlformats.org/officeDocument/2006/relationships/hyperlink" Target="https://hatecrime.osce.org/germany" TargetMode="External"/><Relationship Id="rId827" Type="http://schemas.openxmlformats.org/officeDocument/2006/relationships/hyperlink" Target="https://hatecrime.osce.org/spain" TargetMode="External"/><Relationship Id="rId1012" Type="http://schemas.openxmlformats.org/officeDocument/2006/relationships/hyperlink" Target="https://hatecrime.osce.org/spain" TargetMode="External"/><Relationship Id="rId1457" Type="http://schemas.openxmlformats.org/officeDocument/2006/relationships/hyperlink" Target="http://libertadreligiosa.es/revista-de-prensa-2019-2/" TargetMode="External"/><Relationship Id="rId1664" Type="http://schemas.openxmlformats.org/officeDocument/2006/relationships/hyperlink" Target="https://www.impulsociudadano.org/wp-content/uploads/2020/05/Informe-violencia-pol%C3%ADtica-segundo-semestre-2019.pdf" TargetMode="External"/><Relationship Id="rId259" Type="http://schemas.openxmlformats.org/officeDocument/2006/relationships/hyperlink" Target="https://hatecrime.osce.org/germany" TargetMode="External"/><Relationship Id="rId466" Type="http://schemas.openxmlformats.org/officeDocument/2006/relationships/hyperlink" Target="https://fra.europa.eu/sites/default/files/fra_uploads/germany-report-covid-19-april-2020_en.pdf" TargetMode="External"/><Relationship Id="rId673" Type="http://schemas.openxmlformats.org/officeDocument/2006/relationships/hyperlink" Target="https://hatecrime.osce.org/spain" TargetMode="External"/><Relationship Id="rId880" Type="http://schemas.openxmlformats.org/officeDocument/2006/relationships/hyperlink" Target="https://hatecrime.osce.org/spain" TargetMode="External"/><Relationship Id="rId1096" Type="http://schemas.openxmlformats.org/officeDocument/2006/relationships/hyperlink" Target="https://hatecrime.osce.org/spain" TargetMode="External"/><Relationship Id="rId1317" Type="http://schemas.openxmlformats.org/officeDocument/2006/relationships/hyperlink" Target="https://hatecrime.osce.org/spain" TargetMode="External"/><Relationship Id="rId1524" Type="http://schemas.openxmlformats.org/officeDocument/2006/relationships/hyperlink" Target="https://www.impulsociudadano.org/wp-content/uploads/2020/05/Informe-violencia-pol%C3%ADtica-segundo-semestre-2019.pdf" TargetMode="External"/><Relationship Id="rId1731" Type="http://schemas.openxmlformats.org/officeDocument/2006/relationships/hyperlink" Target="https://www.impulsociudadano.org/wp-content/uploads/2020/05/Informe-violencia-pol%C3%ADtica-segundo-semestre-2019.pdf" TargetMode="External"/><Relationship Id="rId23" Type="http://schemas.openxmlformats.org/officeDocument/2006/relationships/hyperlink" Target="https://tev.hu/en/monthly-report/" TargetMode="External"/><Relationship Id="rId119" Type="http://schemas.openxmlformats.org/officeDocument/2006/relationships/hyperlink" Target="https://hatecrime.osce.org/germany" TargetMode="External"/><Relationship Id="rId326" Type="http://schemas.openxmlformats.org/officeDocument/2006/relationships/hyperlink" Target="https://hatecrime.osce.org/germany" TargetMode="External"/><Relationship Id="rId533" Type="http://schemas.openxmlformats.org/officeDocument/2006/relationships/hyperlink" Target="https://www.christianophobie.fr/carte/finistere-une-eglise-taguee-a-morlaix" TargetMode="External"/><Relationship Id="rId978" Type="http://schemas.openxmlformats.org/officeDocument/2006/relationships/hyperlink" Target="https://hatecrime.osce.org/spain" TargetMode="External"/><Relationship Id="rId1163" Type="http://schemas.openxmlformats.org/officeDocument/2006/relationships/hyperlink" Target="https://hatecrime.osce.org/spain" TargetMode="External"/><Relationship Id="rId1370" Type="http://schemas.openxmlformats.org/officeDocument/2006/relationships/hyperlink" Target="https://covite.org/observatorio-de-radicalizacion-2018/" TargetMode="External"/><Relationship Id="rId740" Type="http://schemas.openxmlformats.org/officeDocument/2006/relationships/hyperlink" Target="https://hatecrime.osce.org/spain" TargetMode="External"/><Relationship Id="rId838" Type="http://schemas.openxmlformats.org/officeDocument/2006/relationships/hyperlink" Target="https://hatecrime.osce.org/spain" TargetMode="External"/><Relationship Id="rId1023" Type="http://schemas.openxmlformats.org/officeDocument/2006/relationships/hyperlink" Target="https://hatecrime.osce.org/spain" TargetMode="External"/><Relationship Id="rId1468" Type="http://schemas.openxmlformats.org/officeDocument/2006/relationships/hyperlink" Target="https://www.impulsociudadano.org/wp-content/uploads/2020/05/Informe-violencia-pol%C3%ADtica-segundo-semestre-2019.pdf" TargetMode="External"/><Relationship Id="rId1675" Type="http://schemas.openxmlformats.org/officeDocument/2006/relationships/hyperlink" Target="https://www.impulsociudadano.org/wp-content/uploads/2020/05/Informe-violencia-pol%C3%ADtica-segundo-semestre-2019.pdf" TargetMode="External"/><Relationship Id="rId172" Type="http://schemas.openxmlformats.org/officeDocument/2006/relationships/hyperlink" Target="https://hatecrime.osce.org/germany" TargetMode="External"/><Relationship Id="rId477" Type="http://schemas.openxmlformats.org/officeDocument/2006/relationships/hyperlink" Target="https://www.adl.org/resources/reports/global-anti-semitism-select-incidents-in-2019" TargetMode="External"/><Relationship Id="rId600" Type="http://schemas.openxmlformats.org/officeDocument/2006/relationships/hyperlink" Target="http://www.cronachediordinariorazzismo.org/razzismo-se-il-virus-dilaga-non-risparmia-nessuno/" TargetMode="External"/><Relationship Id="rId684" Type="http://schemas.openxmlformats.org/officeDocument/2006/relationships/hyperlink" Target="https://hatecrime.osce.org/spain" TargetMode="External"/><Relationship Id="rId1230" Type="http://schemas.openxmlformats.org/officeDocument/2006/relationships/hyperlink" Target="https://catalunyasomostodos.com/wp-content/uploads/2019/01/CAST-Informe-2018.pdf" TargetMode="External"/><Relationship Id="rId1328" Type="http://schemas.openxmlformats.org/officeDocument/2006/relationships/hyperlink" Target="https://hatecrime.osce.org/spain" TargetMode="External"/><Relationship Id="rId1535" Type="http://schemas.openxmlformats.org/officeDocument/2006/relationships/hyperlink" Target="https://www.impulsociudadano.org/wp-content/uploads/2020/05/Informe-violencia-pol%C3%ADtica-segundo-semestre-2019.pdf" TargetMode="External"/><Relationship Id="rId337" Type="http://schemas.openxmlformats.org/officeDocument/2006/relationships/hyperlink" Target="https://hatecrime.osce.org/germany" TargetMode="External"/><Relationship Id="rId891" Type="http://schemas.openxmlformats.org/officeDocument/2006/relationships/hyperlink" Target="https://hatecrime.osce.org/spain" TargetMode="External"/><Relationship Id="rId905" Type="http://schemas.openxmlformats.org/officeDocument/2006/relationships/hyperlink" Target="https://hatecrime.osce.org/spain" TargetMode="External"/><Relationship Id="rId989" Type="http://schemas.openxmlformats.org/officeDocument/2006/relationships/hyperlink" Target="https://hatecrime.osce.org/spain" TargetMode="External"/><Relationship Id="rId1742" Type="http://schemas.openxmlformats.org/officeDocument/2006/relationships/hyperlink" Target="https://www.islamophobiaeurope.com/wp-content/uploads/2020/06/EIR_2019.pdf" TargetMode="External"/><Relationship Id="rId34" Type="http://schemas.openxmlformats.org/officeDocument/2006/relationships/hyperlink" Target="https://www.intoleranceagainstchristians.eu/index.php?id=12&amp;case=3392" TargetMode="External"/><Relationship Id="rId544" Type="http://schemas.openxmlformats.org/officeDocument/2006/relationships/hyperlink" Target="https://sos-racisme.org/communique-de-presse/affichage-haineux-de-generation-identitaire-a-aix-en-provence-sos-racisme-saisit-la-justice-et-reitere-sa-demande-de-dissolution/" TargetMode="External"/><Relationship Id="rId751" Type="http://schemas.openxmlformats.org/officeDocument/2006/relationships/hyperlink" Target="http://catalunyasomostodos.com/wp-content/uploads/2017/02/Informe-CST-CAST.pdf" TargetMode="External"/><Relationship Id="rId849" Type="http://schemas.openxmlformats.org/officeDocument/2006/relationships/hyperlink" Target="https://hatecrime.osce.org/spain" TargetMode="External"/><Relationship Id="rId1174" Type="http://schemas.openxmlformats.org/officeDocument/2006/relationships/hyperlink" Target="https://hatecrime.osce.org/spain" TargetMode="External"/><Relationship Id="rId1381" Type="http://schemas.openxmlformats.org/officeDocument/2006/relationships/hyperlink" Target="https://covite.org/observatorio-de-radicalizacion-2018/" TargetMode="External"/><Relationship Id="rId1479" Type="http://schemas.openxmlformats.org/officeDocument/2006/relationships/hyperlink" Target="https://www.impulsociudadano.org/wp-content/uploads/2020/05/Informe-violencia-pol%C3%ADtica-segundo-semestre-2019.pdf" TargetMode="External"/><Relationship Id="rId1602" Type="http://schemas.openxmlformats.org/officeDocument/2006/relationships/hyperlink" Target="https://www.impulsociudadano.org/wp-content/uploads/2020/05/Informe-violencia-pol%C3%ADtica-segundo-semestre-2019.pdf" TargetMode="External"/><Relationship Id="rId1686" Type="http://schemas.openxmlformats.org/officeDocument/2006/relationships/hyperlink" Target="https://www.impulsociudadano.org/wp-content/uploads/2020/05/Informe-violencia-pol%C3%ADtica-segundo-semestre-2019.pdf" TargetMode="External"/><Relationship Id="rId183" Type="http://schemas.openxmlformats.org/officeDocument/2006/relationships/hyperlink" Target="https://hatecrime.osce.org/germany" TargetMode="External"/><Relationship Id="rId390" Type="http://schemas.openxmlformats.org/officeDocument/2006/relationships/hyperlink" Target="https://hatecrime.osce.org/germany" TargetMode="External"/><Relationship Id="rId404" Type="http://schemas.openxmlformats.org/officeDocument/2006/relationships/hyperlink" Target="https://hatecrime.osce.org/germany" TargetMode="External"/><Relationship Id="rId611" Type="http://schemas.openxmlformats.org/officeDocument/2006/relationships/hyperlink" Target="https://fra.europa.eu/sites/default/files/fra_uploads/italy-report-covid-19-april-2020_en.pdf" TargetMode="External"/><Relationship Id="rId1034" Type="http://schemas.openxmlformats.org/officeDocument/2006/relationships/hyperlink" Target="https://hatecrime.osce.org/spain" TargetMode="External"/><Relationship Id="rId1241" Type="http://schemas.openxmlformats.org/officeDocument/2006/relationships/hyperlink" Target="https://catalunyasomostodos.com/wp-content/uploads/2019/01/CAST-Informe-2018.pdf" TargetMode="External"/><Relationship Id="rId1339" Type="http://schemas.openxmlformats.org/officeDocument/2006/relationships/hyperlink" Target="https://hatecrime.osce.org/spain" TargetMode="External"/><Relationship Id="rId250" Type="http://schemas.openxmlformats.org/officeDocument/2006/relationships/hyperlink" Target="https://hatecrime.osce.org/germany" TargetMode="External"/><Relationship Id="rId488" Type="http://schemas.openxmlformats.org/officeDocument/2006/relationships/hyperlink" Target="https://www.christianophobie.fr/carte/manche-vandalisme-et-profanation-dans-la-basilique-saint-gervais-davranches" TargetMode="External"/><Relationship Id="rId695" Type="http://schemas.openxmlformats.org/officeDocument/2006/relationships/hyperlink" Target="https://hatecrime.osce.org/spain" TargetMode="External"/><Relationship Id="rId709" Type="http://schemas.openxmlformats.org/officeDocument/2006/relationships/hyperlink" Target="https://hatecrime.osce.org/spain" TargetMode="External"/><Relationship Id="rId916" Type="http://schemas.openxmlformats.org/officeDocument/2006/relationships/hyperlink" Target="https://hatecrime.osce.org/spain" TargetMode="External"/><Relationship Id="rId1101" Type="http://schemas.openxmlformats.org/officeDocument/2006/relationships/hyperlink" Target="https://hatecrime.osce.org/spain" TargetMode="External"/><Relationship Id="rId1546" Type="http://schemas.openxmlformats.org/officeDocument/2006/relationships/hyperlink" Target="https://www.impulsociudadano.org/wp-content/uploads/2020/05/Informe-violencia-pol%C3%ADtica-segundo-semestre-2019.pdf" TargetMode="External"/><Relationship Id="rId1753" Type="http://schemas.openxmlformats.org/officeDocument/2006/relationships/hyperlink" Target="https://www.islamophobiaeurope.com/wp-content/uploads/2020/06/EIR_2019.pdf" TargetMode="External"/><Relationship Id="rId45" Type="http://schemas.openxmlformats.org/officeDocument/2006/relationships/hyperlink" Target="https://hatecrime.osce.org/germany" TargetMode="External"/><Relationship Id="rId110" Type="http://schemas.openxmlformats.org/officeDocument/2006/relationships/hyperlink" Target="https://hatecrime.osce.org/germany" TargetMode="External"/><Relationship Id="rId348" Type="http://schemas.openxmlformats.org/officeDocument/2006/relationships/hyperlink" Target="https://hatecrime.osce.org/germany" TargetMode="External"/><Relationship Id="rId555" Type="http://schemas.openxmlformats.org/officeDocument/2006/relationships/hyperlink" Target="https://www.islamophobiaeurope.com/wp-content/uploads/2020/06/EIR_2019.pdf" TargetMode="External"/><Relationship Id="rId762" Type="http://schemas.openxmlformats.org/officeDocument/2006/relationships/hyperlink" Target="http://catalunyasomostodos.com/wp-content/uploads/2017/02/Informe-CST-CAST.pdf" TargetMode="External"/><Relationship Id="rId1185" Type="http://schemas.openxmlformats.org/officeDocument/2006/relationships/hyperlink" Target="https://hatecrime.osce.org/spain" TargetMode="External"/><Relationship Id="rId1392" Type="http://schemas.openxmlformats.org/officeDocument/2006/relationships/hyperlink" Target="https://covite.org/observatorio-de-radicalizacion-2018/" TargetMode="External"/><Relationship Id="rId1406" Type="http://schemas.openxmlformats.org/officeDocument/2006/relationships/hyperlink" Target="https://www.abc.es/espana/abci-balance-protestas-600-heridos-27-millones-danos-y-199-detenidos-201910220420_noticia.html" TargetMode="External"/><Relationship Id="rId1613" Type="http://schemas.openxmlformats.org/officeDocument/2006/relationships/hyperlink" Target="https://www.impulsociudadano.org/wp-content/uploads/2020/05/Informe-violencia-pol%C3%ADtica-segundo-semestre-2019.pdf" TargetMode="External"/><Relationship Id="rId194" Type="http://schemas.openxmlformats.org/officeDocument/2006/relationships/hyperlink" Target="https://hatecrime.osce.org/germany" TargetMode="External"/><Relationship Id="rId208" Type="http://schemas.openxmlformats.org/officeDocument/2006/relationships/hyperlink" Target="https://hatecrime.osce.org/germany" TargetMode="External"/><Relationship Id="rId415" Type="http://schemas.openxmlformats.org/officeDocument/2006/relationships/hyperlink" Target="https://hatecrime.osce.org/germany" TargetMode="External"/><Relationship Id="rId622" Type="http://schemas.openxmlformats.org/officeDocument/2006/relationships/hyperlink" Target="https://hatecrime.osce.org/spain" TargetMode="External"/><Relationship Id="rId1045" Type="http://schemas.openxmlformats.org/officeDocument/2006/relationships/hyperlink" Target="https://covite.org/observatorio-de-radicalizacion-2017/" TargetMode="External"/><Relationship Id="rId1252" Type="http://schemas.openxmlformats.org/officeDocument/2006/relationships/hyperlink" Target="https://catalunyasomostodos.com/wp-content/uploads/2019/01/CAST-Informe-2018.pdf" TargetMode="External"/><Relationship Id="rId1697" Type="http://schemas.openxmlformats.org/officeDocument/2006/relationships/hyperlink" Target="https://www.impulsociudadano.org/wp-content/uploads/2020/05/Informe-violencia-pol%C3%ADtica-segundo-semestre-2019.pdf" TargetMode="External"/><Relationship Id="rId261" Type="http://schemas.openxmlformats.org/officeDocument/2006/relationships/hyperlink" Target="https://hatecrime.osce.org/germany" TargetMode="External"/><Relationship Id="rId499" Type="http://schemas.openxmlformats.org/officeDocument/2006/relationships/hyperlink" Target="https://www.christianophobie.fr/carte/gard-vandalisme-et-tentative-de-vol-dans-une-eglises-de-barjac" TargetMode="External"/><Relationship Id="rId927" Type="http://schemas.openxmlformats.org/officeDocument/2006/relationships/hyperlink" Target="https://hatecrime.osce.org/spain" TargetMode="External"/><Relationship Id="rId1112" Type="http://schemas.openxmlformats.org/officeDocument/2006/relationships/hyperlink" Target="https://hatecrime.osce.org/spain" TargetMode="External"/><Relationship Id="rId1557" Type="http://schemas.openxmlformats.org/officeDocument/2006/relationships/hyperlink" Target="https://www.impulsociudadano.org/wp-content/uploads/2020/05/Informe-violencia-pol%C3%ADtica-segundo-semestre-2019.pdf" TargetMode="External"/><Relationship Id="rId1764" Type="http://schemas.openxmlformats.org/officeDocument/2006/relationships/hyperlink" Target="http://www.informeraxen.es/wp-content/uploads/2020/04/RAXEN-Especial-2019-Xenofobia.pdf" TargetMode="External"/><Relationship Id="rId56" Type="http://schemas.openxmlformats.org/officeDocument/2006/relationships/hyperlink" Target="https://hatecrime.osce.org/germany" TargetMode="External"/><Relationship Id="rId359" Type="http://schemas.openxmlformats.org/officeDocument/2006/relationships/hyperlink" Target="https://hatecrime.osce.org/germany" TargetMode="External"/><Relationship Id="rId566" Type="http://schemas.openxmlformats.org/officeDocument/2006/relationships/hyperlink" Target="https://www.osservatorioantisemitismo.it/episodi-di-antisemitismo-in-italia/schiaffi-ed-insulti/" TargetMode="External"/><Relationship Id="rId773" Type="http://schemas.openxmlformats.org/officeDocument/2006/relationships/hyperlink" Target="http://catalunyasomostodos.com/wp-content/uploads/2017/02/Informe-CST-CAST.pdf" TargetMode="External"/><Relationship Id="rId1196" Type="http://schemas.openxmlformats.org/officeDocument/2006/relationships/hyperlink" Target="https://hatecrime.osce.org/spain" TargetMode="External"/><Relationship Id="rId1417" Type="http://schemas.openxmlformats.org/officeDocument/2006/relationships/hyperlink" Target="https://covite.org/observatorio-de-radicalizacion-2019/" TargetMode="External"/><Relationship Id="rId1624" Type="http://schemas.openxmlformats.org/officeDocument/2006/relationships/hyperlink" Target="https://www.impulsociudadano.org/wp-content/uploads/2020/05/Informe-violencia-pol%C3%ADtica-segundo-semestre-2019.pdf" TargetMode="External"/><Relationship Id="rId121" Type="http://schemas.openxmlformats.org/officeDocument/2006/relationships/hyperlink" Target="https://hatecrime.osce.org/germany" TargetMode="External"/><Relationship Id="rId219" Type="http://schemas.openxmlformats.org/officeDocument/2006/relationships/hyperlink" Target="https://hatecrime.osce.org/germany" TargetMode="External"/><Relationship Id="rId426" Type="http://schemas.openxmlformats.org/officeDocument/2006/relationships/hyperlink" Target="https://www.report-antisemitism.de/documents/2019-09-26_rias-be_Annual_Antisemitische-Vorfaelle-Halbjahr-2019.pdf" TargetMode="External"/><Relationship Id="rId633" Type="http://schemas.openxmlformats.org/officeDocument/2006/relationships/hyperlink" Target="https://hatecrime.osce.org/spain" TargetMode="External"/><Relationship Id="rId980" Type="http://schemas.openxmlformats.org/officeDocument/2006/relationships/hyperlink" Target="https://hatecrime.osce.org/spain" TargetMode="External"/><Relationship Id="rId1056" Type="http://schemas.openxmlformats.org/officeDocument/2006/relationships/hyperlink" Target="https://covite.org/observatorio-de-radicalizacion-2017/" TargetMode="External"/><Relationship Id="rId1263" Type="http://schemas.openxmlformats.org/officeDocument/2006/relationships/hyperlink" Target="https://hatecrime.osce.org/spain" TargetMode="External"/><Relationship Id="rId840" Type="http://schemas.openxmlformats.org/officeDocument/2006/relationships/hyperlink" Target="https://hatecrime.osce.org/spain" TargetMode="External"/><Relationship Id="rId938" Type="http://schemas.openxmlformats.org/officeDocument/2006/relationships/hyperlink" Target="https://hatecrime.osce.org/spain" TargetMode="External"/><Relationship Id="rId1470" Type="http://schemas.openxmlformats.org/officeDocument/2006/relationships/hyperlink" Target="https://www.impulsociudadano.org/wp-content/uploads/2020/05/Informe-violencia-pol%C3%ADtica-segundo-semestre-2019.pdf" TargetMode="External"/><Relationship Id="rId1568" Type="http://schemas.openxmlformats.org/officeDocument/2006/relationships/hyperlink" Target="https://www.impulsociudadano.org/wp-content/uploads/2020/05/Informe-violencia-pol%C3%ADtica-segundo-semestre-2019.pdf" TargetMode="External"/><Relationship Id="rId1775" Type="http://schemas.openxmlformats.org/officeDocument/2006/relationships/hyperlink" Target="http://www.informeraxen.es/wp-content/uploads/2020/04/RAXEN-Especial-2019-Xenofobia.pdf" TargetMode="External"/><Relationship Id="rId67" Type="http://schemas.openxmlformats.org/officeDocument/2006/relationships/hyperlink" Target="https://hatecrime.osce.org/germany" TargetMode="External"/><Relationship Id="rId272" Type="http://schemas.openxmlformats.org/officeDocument/2006/relationships/hyperlink" Target="https://hatecrime.osce.org/germany" TargetMode="External"/><Relationship Id="rId577" Type="http://schemas.openxmlformats.org/officeDocument/2006/relationships/hyperlink" Target="https://www.gaycenter.it/NEWS.asp?id_dettaglio=3150" TargetMode="External"/><Relationship Id="rId700" Type="http://schemas.openxmlformats.org/officeDocument/2006/relationships/hyperlink" Target="https://hatecrime.osce.org/spain" TargetMode="External"/><Relationship Id="rId1123" Type="http://schemas.openxmlformats.org/officeDocument/2006/relationships/hyperlink" Target="https://hatecrime.osce.org/spain" TargetMode="External"/><Relationship Id="rId1330" Type="http://schemas.openxmlformats.org/officeDocument/2006/relationships/hyperlink" Target="https://hatecrime.osce.org/spain" TargetMode="External"/><Relationship Id="rId1428" Type="http://schemas.openxmlformats.org/officeDocument/2006/relationships/hyperlink" Target="https://covite.org/observatorio-de-radicalizacion-2019/" TargetMode="External"/><Relationship Id="rId1635" Type="http://schemas.openxmlformats.org/officeDocument/2006/relationships/hyperlink" Target="https://www.impulsociudadano.org/wp-content/uploads/2020/05/Informe-violencia-pol%C3%ADtica-segundo-semestre-2019.pdf" TargetMode="External"/><Relationship Id="rId132" Type="http://schemas.openxmlformats.org/officeDocument/2006/relationships/hyperlink" Target="https://hatecrime.osce.org/germany" TargetMode="External"/><Relationship Id="rId784" Type="http://schemas.openxmlformats.org/officeDocument/2006/relationships/hyperlink" Target="https://hatecrime.osce.org/spain" TargetMode="External"/><Relationship Id="rId991" Type="http://schemas.openxmlformats.org/officeDocument/2006/relationships/hyperlink" Target="https://hatecrime.osce.org/spain" TargetMode="External"/><Relationship Id="rId1067" Type="http://schemas.openxmlformats.org/officeDocument/2006/relationships/hyperlink" Target="https://covite.org/observatorio-de-radicalizacion-2017/" TargetMode="External"/><Relationship Id="rId437" Type="http://schemas.openxmlformats.org/officeDocument/2006/relationships/hyperlink" Target="https://www.report-antisemitism.de/documents/2019-09-26_rias-be_Annual_Antisemitische-Vorfaelle-Halbjahr-2019.pdf" TargetMode="External"/><Relationship Id="rId644" Type="http://schemas.openxmlformats.org/officeDocument/2006/relationships/hyperlink" Target="https://hatecrime.osce.org/spain" TargetMode="External"/><Relationship Id="rId851" Type="http://schemas.openxmlformats.org/officeDocument/2006/relationships/hyperlink" Target="https://hatecrime.osce.org/spain" TargetMode="External"/><Relationship Id="rId1274" Type="http://schemas.openxmlformats.org/officeDocument/2006/relationships/hyperlink" Target="https://hatecrime.osce.org/spain" TargetMode="External"/><Relationship Id="rId1481" Type="http://schemas.openxmlformats.org/officeDocument/2006/relationships/hyperlink" Target="https://www.impulsociudadano.org/wp-content/uploads/2020/05/Informe-violencia-pol%C3%ADtica-segundo-semestre-2019.pdf" TargetMode="External"/><Relationship Id="rId1579" Type="http://schemas.openxmlformats.org/officeDocument/2006/relationships/hyperlink" Target="https://www.impulsociudadano.org/wp-content/uploads/2020/05/Informe-violencia-pol%C3%ADtica-segundo-semestre-2019.pdf" TargetMode="External"/><Relationship Id="rId1702" Type="http://schemas.openxmlformats.org/officeDocument/2006/relationships/hyperlink" Target="https://www.impulsociudadano.org/wp-content/uploads/2020/05/Informe-violencia-pol%C3%ADtica-segundo-semestre-2019.pdf" TargetMode="External"/><Relationship Id="rId283" Type="http://schemas.openxmlformats.org/officeDocument/2006/relationships/hyperlink" Target="https://hatecrime.osce.org/germany" TargetMode="External"/><Relationship Id="rId490" Type="http://schemas.openxmlformats.org/officeDocument/2006/relationships/hyperlink" Target="https://www.christianophobie.fr/carte/lyon-le-memorial-du-genocide-armenien-profane" TargetMode="External"/><Relationship Id="rId504" Type="http://schemas.openxmlformats.org/officeDocument/2006/relationships/hyperlink" Target="https://www.christianophobie.fr/carte/pyrenees-orientales-tag-offensant-sur-le-parvis-de-leglise-dosseja" TargetMode="External"/><Relationship Id="rId711" Type="http://schemas.openxmlformats.org/officeDocument/2006/relationships/hyperlink" Target="https://hatecrime.osce.org/spain" TargetMode="External"/><Relationship Id="rId949" Type="http://schemas.openxmlformats.org/officeDocument/2006/relationships/hyperlink" Target="https://hatecrime.osce.org/spain" TargetMode="External"/><Relationship Id="rId1134" Type="http://schemas.openxmlformats.org/officeDocument/2006/relationships/hyperlink" Target="https://hatecrime.osce.org/spain" TargetMode="External"/><Relationship Id="rId1341" Type="http://schemas.openxmlformats.org/officeDocument/2006/relationships/hyperlink" Target="https://hatecrime.osce.org/spain" TargetMode="External"/><Relationship Id="rId1786" Type="http://schemas.openxmlformats.org/officeDocument/2006/relationships/hyperlink" Target="https://www.elmundo.es/sociedad/2015/12/30/5682ca5322601d8c0f8b4632.html" TargetMode="External"/><Relationship Id="rId78" Type="http://schemas.openxmlformats.org/officeDocument/2006/relationships/hyperlink" Target="https://hatecrime.osce.org/germany" TargetMode="External"/><Relationship Id="rId143" Type="http://schemas.openxmlformats.org/officeDocument/2006/relationships/hyperlink" Target="https://hatecrime.osce.org/germany" TargetMode="External"/><Relationship Id="rId350" Type="http://schemas.openxmlformats.org/officeDocument/2006/relationships/hyperlink" Target="https://hatecrime.osce.org/germany" TargetMode="External"/><Relationship Id="rId588" Type="http://schemas.openxmlformats.org/officeDocument/2006/relationships/hyperlink" Target="http://www.cronachediordinariorazzismo.org/il-covid-da-importazione-e-le-bombe-virali-il-caso-dei-cittadini-bengalesi-e-non-solo/" TargetMode="External"/><Relationship Id="rId795" Type="http://schemas.openxmlformats.org/officeDocument/2006/relationships/hyperlink" Target="https://hatecrime.osce.org/spain" TargetMode="External"/><Relationship Id="rId809" Type="http://schemas.openxmlformats.org/officeDocument/2006/relationships/hyperlink" Target="https://hatecrime.osce.org/spain" TargetMode="External"/><Relationship Id="rId1201" Type="http://schemas.openxmlformats.org/officeDocument/2006/relationships/hyperlink" Target="https://hatecrime.osce.org/spain" TargetMode="External"/><Relationship Id="rId1439" Type="http://schemas.openxmlformats.org/officeDocument/2006/relationships/hyperlink" Target="http://libertadreligiosa.es/revista-de-prensa-2019-2/" TargetMode="External"/><Relationship Id="rId1646" Type="http://schemas.openxmlformats.org/officeDocument/2006/relationships/hyperlink" Target="https://www.impulsociudadano.org/wp-content/uploads/2020/05/Informe-violencia-pol%C3%ADtica-segundo-semestre-2019.pdf" TargetMode="External"/><Relationship Id="rId9" Type="http://schemas.openxmlformats.org/officeDocument/2006/relationships/hyperlink" Target="https://tev.hu/en/monthly-report/" TargetMode="External"/><Relationship Id="rId210" Type="http://schemas.openxmlformats.org/officeDocument/2006/relationships/hyperlink" Target="https://hatecrime.osce.org/germany" TargetMode="External"/><Relationship Id="rId448" Type="http://schemas.openxmlformats.org/officeDocument/2006/relationships/hyperlink" Target="https://www.report-antisemitism.de/documents/2019-09-26_rias-be_Annual_Antisemitische-Vorfaelle-Halbjahr-2019.pdf" TargetMode="External"/><Relationship Id="rId655" Type="http://schemas.openxmlformats.org/officeDocument/2006/relationships/hyperlink" Target="https://hatecrime.osce.org/spain" TargetMode="External"/><Relationship Id="rId862" Type="http://schemas.openxmlformats.org/officeDocument/2006/relationships/hyperlink" Target="https://hatecrime.osce.org/spain" TargetMode="External"/><Relationship Id="rId1078" Type="http://schemas.openxmlformats.org/officeDocument/2006/relationships/hyperlink" Target="https://covite.org/observatorio-de-radicalizacion-2017/" TargetMode="External"/><Relationship Id="rId1285" Type="http://schemas.openxmlformats.org/officeDocument/2006/relationships/hyperlink" Target="https://hatecrime.osce.org/spain" TargetMode="External"/><Relationship Id="rId1492" Type="http://schemas.openxmlformats.org/officeDocument/2006/relationships/hyperlink" Target="https://www.impulsociudadano.org/wp-content/uploads/2020/05/Informe-violencia-pol%C3%ADtica-segundo-semestre-2019.pdf" TargetMode="External"/><Relationship Id="rId1506" Type="http://schemas.openxmlformats.org/officeDocument/2006/relationships/hyperlink" Target="https://www.impulsociudadano.org/wp-content/uploads/2020/05/Informe-violencia-pol%C3%ADtica-segundo-semestre-2019.pdf" TargetMode="External"/><Relationship Id="rId1713" Type="http://schemas.openxmlformats.org/officeDocument/2006/relationships/hyperlink" Target="https://www.impulsociudadano.org/wp-content/uploads/2020/05/Informe-violencia-pol%C3%ADtica-segundo-semestre-2019.pdf" TargetMode="External"/><Relationship Id="rId294" Type="http://schemas.openxmlformats.org/officeDocument/2006/relationships/hyperlink" Target="https://hatecrime.osce.org/germany" TargetMode="External"/><Relationship Id="rId308" Type="http://schemas.openxmlformats.org/officeDocument/2006/relationships/hyperlink" Target="https://hatecrime.osce.org/germany" TargetMode="External"/><Relationship Id="rId515" Type="http://schemas.openxmlformats.org/officeDocument/2006/relationships/hyperlink" Target="https://www.christianophobie.fr/carte/alpes-maritimes-vol-avec-violence-dans-une-eglise-de-cannes" TargetMode="External"/><Relationship Id="rId722" Type="http://schemas.openxmlformats.org/officeDocument/2006/relationships/hyperlink" Target="https://hatecrime.osce.org/spain" TargetMode="External"/><Relationship Id="rId1145" Type="http://schemas.openxmlformats.org/officeDocument/2006/relationships/hyperlink" Target="https://hatecrime.osce.org/spain" TargetMode="External"/><Relationship Id="rId1352" Type="http://schemas.openxmlformats.org/officeDocument/2006/relationships/hyperlink" Target="https://hatecrime.osce.org/spain" TargetMode="External"/><Relationship Id="rId89" Type="http://schemas.openxmlformats.org/officeDocument/2006/relationships/hyperlink" Target="https://hatecrime.osce.org/germany" TargetMode="External"/><Relationship Id="rId154" Type="http://schemas.openxmlformats.org/officeDocument/2006/relationships/hyperlink" Target="https://hatecrime.osce.org/germany" TargetMode="External"/><Relationship Id="rId361" Type="http://schemas.openxmlformats.org/officeDocument/2006/relationships/hyperlink" Target="https://hatecrime.osce.org/germany" TargetMode="External"/><Relationship Id="rId599" Type="http://schemas.openxmlformats.org/officeDocument/2006/relationships/hyperlink" Target="http://www.cronachediordinariorazzismo.org/razzismo-se-il-virus-dilaga-non-risparmia-nessuno/" TargetMode="External"/><Relationship Id="rId1005" Type="http://schemas.openxmlformats.org/officeDocument/2006/relationships/hyperlink" Target="https://hatecrime.osce.org/spain" TargetMode="External"/><Relationship Id="rId1212" Type="http://schemas.openxmlformats.org/officeDocument/2006/relationships/hyperlink" Target="https://hatecrime.osce.org/spain" TargetMode="External"/><Relationship Id="rId1657" Type="http://schemas.openxmlformats.org/officeDocument/2006/relationships/hyperlink" Target="https://www.impulsociudadano.org/wp-content/uploads/2020/05/Informe-violencia-pol%C3%ADtica-segundo-semestre-2019.pdf" TargetMode="External"/><Relationship Id="rId459" Type="http://schemas.openxmlformats.org/officeDocument/2006/relationships/hyperlink" Target="https://www.intoleranceagainstchristians.eu/index.php?id=3&amp;txtSearch=&amp;radSearchFilterType=cases&amp;selCountry=3&amp;selTimeFrame=&amp;txtDateStart=&amp;txtDateStop=" TargetMode="External"/><Relationship Id="rId666" Type="http://schemas.openxmlformats.org/officeDocument/2006/relationships/hyperlink" Target="https://hatecrime.osce.org/spain" TargetMode="External"/><Relationship Id="rId873" Type="http://schemas.openxmlformats.org/officeDocument/2006/relationships/hyperlink" Target="https://hatecrime.osce.org/spain" TargetMode="External"/><Relationship Id="rId1089" Type="http://schemas.openxmlformats.org/officeDocument/2006/relationships/hyperlink" Target="https://hatecrime.osce.org/spain" TargetMode="External"/><Relationship Id="rId1296" Type="http://schemas.openxmlformats.org/officeDocument/2006/relationships/hyperlink" Target="https://hatecrime.osce.org/spain" TargetMode="External"/><Relationship Id="rId1517" Type="http://schemas.openxmlformats.org/officeDocument/2006/relationships/hyperlink" Target="https://www.impulsociudadano.org/wp-content/uploads/2020/05/Informe-violencia-pol%C3%ADtica-segundo-semestre-2019.pdf" TargetMode="External"/><Relationship Id="rId1724" Type="http://schemas.openxmlformats.org/officeDocument/2006/relationships/hyperlink" Target="https://www.impulsociudadano.org/wp-content/uploads/2020/05/Informe-violencia-pol%C3%ADtica-segundo-semestre-2019.pdf" TargetMode="External"/><Relationship Id="rId16" Type="http://schemas.openxmlformats.org/officeDocument/2006/relationships/hyperlink" Target="https://tev.hu/en/monthly-report/" TargetMode="External"/><Relationship Id="rId221" Type="http://schemas.openxmlformats.org/officeDocument/2006/relationships/hyperlink" Target="https://hatecrime.osce.org/germany" TargetMode="External"/><Relationship Id="rId319" Type="http://schemas.openxmlformats.org/officeDocument/2006/relationships/hyperlink" Target="https://hatecrime.osce.org/germany" TargetMode="External"/><Relationship Id="rId526" Type="http://schemas.openxmlformats.org/officeDocument/2006/relationships/hyperlink" Target="https://www.christianophobie.fr/carte/tarn-et-garonne-eglise-vandalisee-et-profanee-a-montricoux" TargetMode="External"/><Relationship Id="rId1156" Type="http://schemas.openxmlformats.org/officeDocument/2006/relationships/hyperlink" Target="https://hatecrime.osce.org/spain" TargetMode="External"/><Relationship Id="rId1363" Type="http://schemas.openxmlformats.org/officeDocument/2006/relationships/hyperlink" Target="https://covite.org/observatorio-de-radicalizacion-2018/" TargetMode="External"/><Relationship Id="rId733" Type="http://schemas.openxmlformats.org/officeDocument/2006/relationships/hyperlink" Target="https://hatecrime.osce.org/spain" TargetMode="External"/><Relationship Id="rId940" Type="http://schemas.openxmlformats.org/officeDocument/2006/relationships/hyperlink" Target="https://hatecrime.osce.org/spain" TargetMode="External"/><Relationship Id="rId1016" Type="http://schemas.openxmlformats.org/officeDocument/2006/relationships/hyperlink" Target="https://hatecrime.osce.org/spain" TargetMode="External"/><Relationship Id="rId1570" Type="http://schemas.openxmlformats.org/officeDocument/2006/relationships/hyperlink" Target="https://www.impulsociudadano.org/wp-content/uploads/2020/05/Informe-violencia-pol%C3%ADtica-segundo-semestre-2019.pdf" TargetMode="External"/><Relationship Id="rId1668" Type="http://schemas.openxmlformats.org/officeDocument/2006/relationships/hyperlink" Target="https://www.impulsociudadano.org/wp-content/uploads/2020/05/Informe-violencia-pol%C3%ADtica-segundo-semestre-2019.pdf" TargetMode="External"/><Relationship Id="rId165" Type="http://schemas.openxmlformats.org/officeDocument/2006/relationships/hyperlink" Target="https://hatecrime.osce.org/germany" TargetMode="External"/><Relationship Id="rId372" Type="http://schemas.openxmlformats.org/officeDocument/2006/relationships/hyperlink" Target="https://hatecrime.osce.org/germany" TargetMode="External"/><Relationship Id="rId677" Type="http://schemas.openxmlformats.org/officeDocument/2006/relationships/hyperlink" Target="https://hatecrime.osce.org/spain" TargetMode="External"/><Relationship Id="rId800" Type="http://schemas.openxmlformats.org/officeDocument/2006/relationships/hyperlink" Target="https://hatecrime.osce.org/spain" TargetMode="External"/><Relationship Id="rId1223" Type="http://schemas.openxmlformats.org/officeDocument/2006/relationships/hyperlink" Target="https://hatecrime.osce.org/spain" TargetMode="External"/><Relationship Id="rId1430" Type="http://schemas.openxmlformats.org/officeDocument/2006/relationships/hyperlink" Target="https://covite.org/observatorio-de-radicalizacion-2019/" TargetMode="External"/><Relationship Id="rId1528" Type="http://schemas.openxmlformats.org/officeDocument/2006/relationships/hyperlink" Target="https://www.impulsociudadano.org/wp-content/uploads/2020/05/Informe-violencia-pol%C3%ADtica-segundo-semestre-2019.pdf" TargetMode="External"/><Relationship Id="rId232" Type="http://schemas.openxmlformats.org/officeDocument/2006/relationships/hyperlink" Target="https://hatecrime.osce.org/germany" TargetMode="External"/><Relationship Id="rId884" Type="http://schemas.openxmlformats.org/officeDocument/2006/relationships/hyperlink" Target="https://hatecrime.osce.org/spain" TargetMode="External"/><Relationship Id="rId1735" Type="http://schemas.openxmlformats.org/officeDocument/2006/relationships/hyperlink" Target="https://www.impulsociudadano.org/wp-content/uploads/2020/05/Informe-violencia-pol%C3%ADtica-segundo-semestre-2019.pdf" TargetMode="External"/><Relationship Id="rId27" Type="http://schemas.openxmlformats.org/officeDocument/2006/relationships/hyperlink" Target="https://www.facebook.com/szamokadatok/" TargetMode="External"/><Relationship Id="rId537" Type="http://schemas.openxmlformats.org/officeDocument/2006/relationships/hyperlink" Target="https://www.intoleranceagainstchristians.eu/index.php?id=12&amp;case=3310" TargetMode="External"/><Relationship Id="rId744" Type="http://schemas.openxmlformats.org/officeDocument/2006/relationships/hyperlink" Target="https://covite.org/observatorio-de-radicalizacion-2016/" TargetMode="External"/><Relationship Id="rId951" Type="http://schemas.openxmlformats.org/officeDocument/2006/relationships/hyperlink" Target="https://hatecrime.osce.org/spain" TargetMode="External"/><Relationship Id="rId1167" Type="http://schemas.openxmlformats.org/officeDocument/2006/relationships/hyperlink" Target="https://hatecrime.osce.org/spain" TargetMode="External"/><Relationship Id="rId1374" Type="http://schemas.openxmlformats.org/officeDocument/2006/relationships/hyperlink" Target="https://covite.org/observatorio-de-radicalizacion-2018/" TargetMode="External"/><Relationship Id="rId1581" Type="http://schemas.openxmlformats.org/officeDocument/2006/relationships/hyperlink" Target="https://www.impulsociudadano.org/wp-content/uploads/2020/05/Informe-violencia-pol%C3%ADtica-segundo-semestre-2019.pdf" TargetMode="External"/><Relationship Id="rId1679" Type="http://schemas.openxmlformats.org/officeDocument/2006/relationships/hyperlink" Target="https://www.impulsociudadano.org/wp-content/uploads/2020/05/Informe-violencia-pol%C3%ADtica-segundo-semestre-2019.pdf" TargetMode="External"/><Relationship Id="rId80" Type="http://schemas.openxmlformats.org/officeDocument/2006/relationships/hyperlink" Target="https://hatecrime.osce.org/germany" TargetMode="External"/><Relationship Id="rId176" Type="http://schemas.openxmlformats.org/officeDocument/2006/relationships/hyperlink" Target="https://hatecrime.osce.org/germany" TargetMode="External"/><Relationship Id="rId383" Type="http://schemas.openxmlformats.org/officeDocument/2006/relationships/hyperlink" Target="https://hatecrime.osce.org/germany" TargetMode="External"/><Relationship Id="rId590" Type="http://schemas.openxmlformats.org/officeDocument/2006/relationships/hyperlink" Target="https://www.osservatorioantisemitismo.it/episodi-di-antisemitismo-in-italia/a-vicenza-scritte-antisemite-contro-liliana-segre/" TargetMode="External"/><Relationship Id="rId604" Type="http://schemas.openxmlformats.org/officeDocument/2006/relationships/hyperlink" Target="http://www.cronachediordinariorazzismo.org/razzismo-se-il-virus-dilaga-non-risparmia-nessuno/" TargetMode="External"/><Relationship Id="rId811" Type="http://schemas.openxmlformats.org/officeDocument/2006/relationships/hyperlink" Target="https://hatecrime.osce.org/spain" TargetMode="External"/><Relationship Id="rId1027" Type="http://schemas.openxmlformats.org/officeDocument/2006/relationships/hyperlink" Target="https://hatecrime.osce.org/spain" TargetMode="External"/><Relationship Id="rId1234" Type="http://schemas.openxmlformats.org/officeDocument/2006/relationships/hyperlink" Target="https://catalunyasomostodos.com/wp-content/uploads/2019/01/CAST-Informe-2018.pdf" TargetMode="External"/><Relationship Id="rId1441" Type="http://schemas.openxmlformats.org/officeDocument/2006/relationships/hyperlink" Target="http://libertadreligiosa.es/revista-de-prensa-2019-2/" TargetMode="External"/><Relationship Id="rId243" Type="http://schemas.openxmlformats.org/officeDocument/2006/relationships/hyperlink" Target="https://hatecrime.osce.org/germany" TargetMode="External"/><Relationship Id="rId450" Type="http://schemas.openxmlformats.org/officeDocument/2006/relationships/hyperlink" Target="https://www.islamophobiaeurope.com/wp-content/uploads/2020/06/EIR_2019.pdf" TargetMode="External"/><Relationship Id="rId688" Type="http://schemas.openxmlformats.org/officeDocument/2006/relationships/hyperlink" Target="https://hatecrime.osce.org/spain" TargetMode="External"/><Relationship Id="rId895" Type="http://schemas.openxmlformats.org/officeDocument/2006/relationships/hyperlink" Target="https://hatecrime.osce.org/spain" TargetMode="External"/><Relationship Id="rId909" Type="http://schemas.openxmlformats.org/officeDocument/2006/relationships/hyperlink" Target="https://hatecrime.osce.org/spain" TargetMode="External"/><Relationship Id="rId1080" Type="http://schemas.openxmlformats.org/officeDocument/2006/relationships/hyperlink" Target="https://covite.org/observatorio-de-radicalizacion-2017/" TargetMode="External"/><Relationship Id="rId1301" Type="http://schemas.openxmlformats.org/officeDocument/2006/relationships/hyperlink" Target="https://hatecrime.osce.org/spain" TargetMode="External"/><Relationship Id="rId1539" Type="http://schemas.openxmlformats.org/officeDocument/2006/relationships/hyperlink" Target="https://www.impulsociudadano.org/wp-content/uploads/2020/05/Informe-violencia-pol%C3%ADtica-segundo-semestre-2019.pdf" TargetMode="External"/><Relationship Id="rId1746" Type="http://schemas.openxmlformats.org/officeDocument/2006/relationships/hyperlink" Target="https://www.islamophobiaeurope.com/wp-content/uploads/2020/06/EIR_2019.pdf" TargetMode="External"/><Relationship Id="rId38" Type="http://schemas.openxmlformats.org/officeDocument/2006/relationships/hyperlink" Target="https://www.nigdywiecej.org/docstation/com_docstation/172/brown_book_2019.pdf" TargetMode="External"/><Relationship Id="rId103" Type="http://schemas.openxmlformats.org/officeDocument/2006/relationships/hyperlink" Target="https://hatecrime.osce.org/germany" TargetMode="External"/><Relationship Id="rId310" Type="http://schemas.openxmlformats.org/officeDocument/2006/relationships/hyperlink" Target="https://hatecrime.osce.org/germany" TargetMode="External"/><Relationship Id="rId548" Type="http://schemas.openxmlformats.org/officeDocument/2006/relationships/hyperlink" Target="https://fra.europa.eu/sites/default/files/fra_uploads/france-report-covid-19-april-2020_en.pdf" TargetMode="External"/><Relationship Id="rId755" Type="http://schemas.openxmlformats.org/officeDocument/2006/relationships/hyperlink" Target="http://catalunyasomostodos.com/wp-content/uploads/2017/02/Informe-CST-CAST.pdf" TargetMode="External"/><Relationship Id="rId962" Type="http://schemas.openxmlformats.org/officeDocument/2006/relationships/hyperlink" Target="https://hatecrime.osce.org/spain" TargetMode="External"/><Relationship Id="rId1178" Type="http://schemas.openxmlformats.org/officeDocument/2006/relationships/hyperlink" Target="https://hatecrime.osce.org/spain" TargetMode="External"/><Relationship Id="rId1385" Type="http://schemas.openxmlformats.org/officeDocument/2006/relationships/hyperlink" Target="https://covite.org/observatorio-de-radicalizacion-2018/" TargetMode="External"/><Relationship Id="rId1592" Type="http://schemas.openxmlformats.org/officeDocument/2006/relationships/hyperlink" Target="https://www.impulsociudadano.org/wp-content/uploads/2020/05/Informe-violencia-pol%C3%ADtica-segundo-semestre-2019.pdf" TargetMode="External"/><Relationship Id="rId1606" Type="http://schemas.openxmlformats.org/officeDocument/2006/relationships/hyperlink" Target="https://www.impulsociudadano.org/wp-content/uploads/2020/05/Informe-violencia-pol%C3%ADtica-segundo-semestre-2019.pdf" TargetMode="External"/><Relationship Id="rId91" Type="http://schemas.openxmlformats.org/officeDocument/2006/relationships/hyperlink" Target="https://hatecrime.osce.org/germany" TargetMode="External"/><Relationship Id="rId187" Type="http://schemas.openxmlformats.org/officeDocument/2006/relationships/hyperlink" Target="https://hatecrime.osce.org/germany" TargetMode="External"/><Relationship Id="rId394" Type="http://schemas.openxmlformats.org/officeDocument/2006/relationships/hyperlink" Target="https://hatecrime.osce.org/germany" TargetMode="External"/><Relationship Id="rId408" Type="http://schemas.openxmlformats.org/officeDocument/2006/relationships/hyperlink" Target="https://hatecrime.osce.org/germany" TargetMode="External"/><Relationship Id="rId615" Type="http://schemas.openxmlformats.org/officeDocument/2006/relationships/hyperlink" Target="https://hatecrime.osce.org/spain" TargetMode="External"/><Relationship Id="rId822" Type="http://schemas.openxmlformats.org/officeDocument/2006/relationships/hyperlink" Target="https://hatecrime.osce.org/spain" TargetMode="External"/><Relationship Id="rId1038" Type="http://schemas.openxmlformats.org/officeDocument/2006/relationships/hyperlink" Target="https://hatecrime.osce.org/spain" TargetMode="External"/><Relationship Id="rId1245" Type="http://schemas.openxmlformats.org/officeDocument/2006/relationships/hyperlink" Target="https://catalunyasomostodos.com/wp-content/uploads/2019/01/CAST-Informe-2018.pdf" TargetMode="External"/><Relationship Id="rId1452" Type="http://schemas.openxmlformats.org/officeDocument/2006/relationships/hyperlink" Target="http://libertadreligiosa.es/revista-de-prensa-2019-2/" TargetMode="External"/><Relationship Id="rId254" Type="http://schemas.openxmlformats.org/officeDocument/2006/relationships/hyperlink" Target="https://hatecrime.osce.org/germany" TargetMode="External"/><Relationship Id="rId699" Type="http://schemas.openxmlformats.org/officeDocument/2006/relationships/hyperlink" Target="https://hatecrime.osce.org/spain" TargetMode="External"/><Relationship Id="rId1091" Type="http://schemas.openxmlformats.org/officeDocument/2006/relationships/hyperlink" Target="https://hatecrime.osce.org/spain" TargetMode="External"/><Relationship Id="rId1105" Type="http://schemas.openxmlformats.org/officeDocument/2006/relationships/hyperlink" Target="https://hatecrime.osce.org/spain" TargetMode="External"/><Relationship Id="rId1312" Type="http://schemas.openxmlformats.org/officeDocument/2006/relationships/hyperlink" Target="https://hatecrime.osce.org/spain" TargetMode="External"/><Relationship Id="rId1757" Type="http://schemas.openxmlformats.org/officeDocument/2006/relationships/hyperlink" Target="https://catalunyasomostodos.com/wp-content/uploads/2019/01/CAST-Informe-2018.pdf" TargetMode="External"/><Relationship Id="rId49" Type="http://schemas.openxmlformats.org/officeDocument/2006/relationships/hyperlink" Target="https://hatecrime.osce.org/germany" TargetMode="External"/><Relationship Id="rId114" Type="http://schemas.openxmlformats.org/officeDocument/2006/relationships/hyperlink" Target="https://hatecrime.osce.org/germany" TargetMode="External"/><Relationship Id="rId461" Type="http://schemas.openxmlformats.org/officeDocument/2006/relationships/hyperlink" Target="https://www.intoleranceagainstchristians.eu/index.php?id=3&amp;txtSearch=&amp;radSearchFilterType=cases&amp;selCountry=3&amp;selTimeFrame=&amp;txtDateStart=&amp;txtDateStop=" TargetMode="External"/><Relationship Id="rId559" Type="http://schemas.openxmlformats.org/officeDocument/2006/relationships/hyperlink" Target="https://www.osservatorioantisemitismo.it/episodi-di-antisemitismo-in-italia/schiaffi-ed-insulti/" TargetMode="External"/><Relationship Id="rId766" Type="http://schemas.openxmlformats.org/officeDocument/2006/relationships/hyperlink" Target="http://catalunyasomostodos.com/wp-content/uploads/2017/02/Informe-CST-CAST.pdf" TargetMode="External"/><Relationship Id="rId1189" Type="http://schemas.openxmlformats.org/officeDocument/2006/relationships/hyperlink" Target="https://hatecrime.osce.org/spain" TargetMode="External"/><Relationship Id="rId1396" Type="http://schemas.openxmlformats.org/officeDocument/2006/relationships/hyperlink" Target="https://covite.org/observatorio-de-radicalizacion-2018/" TargetMode="External"/><Relationship Id="rId1617" Type="http://schemas.openxmlformats.org/officeDocument/2006/relationships/hyperlink" Target="https://www.impulsociudadano.org/wp-content/uploads/2020/05/Informe-violencia-pol%C3%ADtica-segundo-semestre-2019.pdf" TargetMode="External"/><Relationship Id="rId198" Type="http://schemas.openxmlformats.org/officeDocument/2006/relationships/hyperlink" Target="https://hatecrime.osce.org/germany" TargetMode="External"/><Relationship Id="rId321" Type="http://schemas.openxmlformats.org/officeDocument/2006/relationships/hyperlink" Target="https://hatecrime.osce.org/germany" TargetMode="External"/><Relationship Id="rId419" Type="http://schemas.openxmlformats.org/officeDocument/2006/relationships/hyperlink" Target="https://hatecrime.osce.org/germany" TargetMode="External"/><Relationship Id="rId626" Type="http://schemas.openxmlformats.org/officeDocument/2006/relationships/hyperlink" Target="https://hatecrime.osce.org/spain" TargetMode="External"/><Relationship Id="rId973" Type="http://schemas.openxmlformats.org/officeDocument/2006/relationships/hyperlink" Target="https://hatecrime.osce.org/spain" TargetMode="External"/><Relationship Id="rId1049" Type="http://schemas.openxmlformats.org/officeDocument/2006/relationships/hyperlink" Target="https://covite.org/observatorio-de-radicalizacion-2017/" TargetMode="External"/><Relationship Id="rId1256" Type="http://schemas.openxmlformats.org/officeDocument/2006/relationships/hyperlink" Target="https://catalunyasomostodos.com/wp-content/uploads/2019/01/CAST-Informe-2018.pdf" TargetMode="External"/><Relationship Id="rId833" Type="http://schemas.openxmlformats.org/officeDocument/2006/relationships/hyperlink" Target="https://hatecrime.osce.org/spain" TargetMode="External"/><Relationship Id="rId1116" Type="http://schemas.openxmlformats.org/officeDocument/2006/relationships/hyperlink" Target="https://hatecrime.osce.org/spain" TargetMode="External"/><Relationship Id="rId1463" Type="http://schemas.openxmlformats.org/officeDocument/2006/relationships/hyperlink" Target="https://www.impulsociudadano.org/wp-content/uploads/2020/05/Informe-violencia-pol%C3%ADtica-segundo-semestre-2019.pdf" TargetMode="External"/><Relationship Id="rId1670" Type="http://schemas.openxmlformats.org/officeDocument/2006/relationships/hyperlink" Target="https://www.impulsociudadano.org/wp-content/uploads/2020/05/Informe-violencia-pol%C3%ADtica-segundo-semestre-2019.pdf" TargetMode="External"/><Relationship Id="rId1768" Type="http://schemas.openxmlformats.org/officeDocument/2006/relationships/hyperlink" Target="http://www.informeraxen.es/wp-content/uploads/2020/04/RAXEN-Especial-2019-Xenofobia.pdf" TargetMode="External"/><Relationship Id="rId265" Type="http://schemas.openxmlformats.org/officeDocument/2006/relationships/hyperlink" Target="https://hatecrime.osce.org/germany" TargetMode="External"/><Relationship Id="rId472" Type="http://schemas.openxmlformats.org/officeDocument/2006/relationships/hyperlink" Target="https://www.adl.org/resources/reports/global-anti-semitism-select-incidents-in-2019" TargetMode="External"/><Relationship Id="rId900" Type="http://schemas.openxmlformats.org/officeDocument/2006/relationships/hyperlink" Target="https://hatecrime.osce.org/spain" TargetMode="External"/><Relationship Id="rId1323" Type="http://schemas.openxmlformats.org/officeDocument/2006/relationships/hyperlink" Target="https://hatecrime.osce.org/spain" TargetMode="External"/><Relationship Id="rId1530" Type="http://schemas.openxmlformats.org/officeDocument/2006/relationships/hyperlink" Target="https://www.impulsociudadano.org/wp-content/uploads/2020/05/Informe-violencia-pol%C3%ADtica-segundo-semestre-2019.pdf" TargetMode="External"/><Relationship Id="rId1628" Type="http://schemas.openxmlformats.org/officeDocument/2006/relationships/hyperlink" Target="https://www.impulsociudadano.org/wp-content/uploads/2020/05/Informe-violencia-pol%C3%ADtica-segundo-semestre-2019.pdf" TargetMode="External"/><Relationship Id="rId125" Type="http://schemas.openxmlformats.org/officeDocument/2006/relationships/hyperlink" Target="https://hatecrime.osce.org/germany" TargetMode="External"/><Relationship Id="rId332" Type="http://schemas.openxmlformats.org/officeDocument/2006/relationships/hyperlink" Target="https://hatecrime.osce.org/germany" TargetMode="External"/><Relationship Id="rId777" Type="http://schemas.openxmlformats.org/officeDocument/2006/relationships/hyperlink" Target="https://hatecrime.osce.org/spain" TargetMode="External"/><Relationship Id="rId984" Type="http://schemas.openxmlformats.org/officeDocument/2006/relationships/hyperlink" Target="https://hatecrime.osce.org/spain" TargetMode="External"/><Relationship Id="rId637" Type="http://schemas.openxmlformats.org/officeDocument/2006/relationships/hyperlink" Target="https://hatecrime.osce.org/spain" TargetMode="External"/><Relationship Id="rId844" Type="http://schemas.openxmlformats.org/officeDocument/2006/relationships/hyperlink" Target="https://hatecrime.osce.org/spain" TargetMode="External"/><Relationship Id="rId1267" Type="http://schemas.openxmlformats.org/officeDocument/2006/relationships/hyperlink" Target="https://hatecrime.osce.org/spain" TargetMode="External"/><Relationship Id="rId1474" Type="http://schemas.openxmlformats.org/officeDocument/2006/relationships/hyperlink" Target="https://www.impulsociudadano.org/wp-content/uploads/2020/05/Informe-violencia-pol%C3%ADtica-segundo-semestre-2019.pdf" TargetMode="External"/><Relationship Id="rId1681" Type="http://schemas.openxmlformats.org/officeDocument/2006/relationships/hyperlink" Target="https://www.impulsociudadano.org/wp-content/uploads/2020/05/Informe-violencia-pol%C3%ADtica-segundo-semestre-2019.pdf" TargetMode="External"/><Relationship Id="rId276" Type="http://schemas.openxmlformats.org/officeDocument/2006/relationships/hyperlink" Target="https://hatecrime.osce.org/germany" TargetMode="External"/><Relationship Id="rId483" Type="http://schemas.openxmlformats.org/officeDocument/2006/relationships/hyperlink" Target="https://www.islamophobiaeurope.com/wp-content/uploads/2020/06/EIR_2019.pdf" TargetMode="External"/><Relationship Id="rId690" Type="http://schemas.openxmlformats.org/officeDocument/2006/relationships/hyperlink" Target="https://hatecrime.osce.org/spain" TargetMode="External"/><Relationship Id="rId704" Type="http://schemas.openxmlformats.org/officeDocument/2006/relationships/hyperlink" Target="https://hatecrime.osce.org/spain" TargetMode="External"/><Relationship Id="rId911" Type="http://schemas.openxmlformats.org/officeDocument/2006/relationships/hyperlink" Target="https://hatecrime.osce.org/spain" TargetMode="External"/><Relationship Id="rId1127" Type="http://schemas.openxmlformats.org/officeDocument/2006/relationships/hyperlink" Target="https://hatecrime.osce.org/spain" TargetMode="External"/><Relationship Id="rId1334" Type="http://schemas.openxmlformats.org/officeDocument/2006/relationships/hyperlink" Target="https://hatecrime.osce.org/spain" TargetMode="External"/><Relationship Id="rId1541" Type="http://schemas.openxmlformats.org/officeDocument/2006/relationships/hyperlink" Target="https://www.impulsociudadano.org/wp-content/uploads/2020/05/Informe-violencia-pol%C3%ADtica-segundo-semestre-2019.pdf" TargetMode="External"/><Relationship Id="rId1779" Type="http://schemas.openxmlformats.org/officeDocument/2006/relationships/hyperlink" Target="http://www.informeraxen.es/wp-content/uploads/2020/04/RAXEN-Especial-2019-Xenofobia.pdf" TargetMode="External"/><Relationship Id="rId40" Type="http://schemas.openxmlformats.org/officeDocument/2006/relationships/hyperlink" Target="https://www.nigdywiecej.org/docstation/com_docstation/172/brown_book_2019.pdf" TargetMode="External"/><Relationship Id="rId136" Type="http://schemas.openxmlformats.org/officeDocument/2006/relationships/hyperlink" Target="https://hatecrime.osce.org/germany" TargetMode="External"/><Relationship Id="rId343" Type="http://schemas.openxmlformats.org/officeDocument/2006/relationships/hyperlink" Target="https://hatecrime.osce.org/germany" TargetMode="External"/><Relationship Id="rId550" Type="http://schemas.openxmlformats.org/officeDocument/2006/relationships/hyperlink" Target="https://fra.europa.eu/sites/default/files/fra_uploads/france-report-covid-19-april-2020_en.pdf" TargetMode="External"/><Relationship Id="rId788" Type="http://schemas.openxmlformats.org/officeDocument/2006/relationships/hyperlink" Target="https://hatecrime.osce.org/spain" TargetMode="External"/><Relationship Id="rId995" Type="http://schemas.openxmlformats.org/officeDocument/2006/relationships/hyperlink" Target="https://hatecrime.osce.org/spain" TargetMode="External"/><Relationship Id="rId1180" Type="http://schemas.openxmlformats.org/officeDocument/2006/relationships/hyperlink" Target="https://hatecrime.osce.org/spain" TargetMode="External"/><Relationship Id="rId1401" Type="http://schemas.openxmlformats.org/officeDocument/2006/relationships/hyperlink" Target="https://covite.org/observatorio-de-radicalizacion-2018/" TargetMode="External"/><Relationship Id="rId1639" Type="http://schemas.openxmlformats.org/officeDocument/2006/relationships/hyperlink" Target="https://www.impulsociudadano.org/wp-content/uploads/2020/05/Informe-violencia-pol%C3%ADtica-segundo-semestre-2019.pdf" TargetMode="External"/><Relationship Id="rId203" Type="http://schemas.openxmlformats.org/officeDocument/2006/relationships/hyperlink" Target="https://hatecrime.osce.org/germany" TargetMode="External"/><Relationship Id="rId648" Type="http://schemas.openxmlformats.org/officeDocument/2006/relationships/hyperlink" Target="https://hatecrime.osce.org/spain" TargetMode="External"/><Relationship Id="rId855" Type="http://schemas.openxmlformats.org/officeDocument/2006/relationships/hyperlink" Target="https://hatecrime.osce.org/spain" TargetMode="External"/><Relationship Id="rId1040" Type="http://schemas.openxmlformats.org/officeDocument/2006/relationships/hyperlink" Target="https://hatecrime.osce.org/spain" TargetMode="External"/><Relationship Id="rId1278" Type="http://schemas.openxmlformats.org/officeDocument/2006/relationships/hyperlink" Target="https://hatecrime.osce.org/spain" TargetMode="External"/><Relationship Id="rId1485" Type="http://schemas.openxmlformats.org/officeDocument/2006/relationships/hyperlink" Target="https://www.impulsociudadano.org/wp-content/uploads/2020/05/Informe-violencia-pol%C3%ADtica-segundo-semestre-2019.pdf" TargetMode="External"/><Relationship Id="rId1692" Type="http://schemas.openxmlformats.org/officeDocument/2006/relationships/hyperlink" Target="https://www.impulsociudadano.org/wp-content/uploads/2020/05/Informe-violencia-pol%C3%ADtica-segundo-semestre-2019.pdf" TargetMode="External"/><Relationship Id="rId1706" Type="http://schemas.openxmlformats.org/officeDocument/2006/relationships/hyperlink" Target="https://www.impulsociudadano.org/wp-content/uploads/2020/05/Informe-violencia-pol%C3%ADtica-segundo-semestre-2019.pdf" TargetMode="External"/><Relationship Id="rId287" Type="http://schemas.openxmlformats.org/officeDocument/2006/relationships/hyperlink" Target="https://hatecrime.osce.org/germany" TargetMode="External"/><Relationship Id="rId410" Type="http://schemas.openxmlformats.org/officeDocument/2006/relationships/hyperlink" Target="https://hatecrime.osce.org/germany" TargetMode="External"/><Relationship Id="rId494" Type="http://schemas.openxmlformats.org/officeDocument/2006/relationships/hyperlink" Target="https://www.christianophobie.fr/carte/finistere-en-plein-confinement-vandalisme-et-vol-dans-une-eglise-de-brest" TargetMode="External"/><Relationship Id="rId508" Type="http://schemas.openxmlformats.org/officeDocument/2006/relationships/hyperlink" Target="https://www.christianophobie.fr/carte/martinique-vandalisme-au-cimetiere-de-riviere-salee" TargetMode="External"/><Relationship Id="rId715" Type="http://schemas.openxmlformats.org/officeDocument/2006/relationships/hyperlink" Target="https://hatecrime.osce.org/spain" TargetMode="External"/><Relationship Id="rId922" Type="http://schemas.openxmlformats.org/officeDocument/2006/relationships/hyperlink" Target="https://hatecrime.osce.org/spain" TargetMode="External"/><Relationship Id="rId1138" Type="http://schemas.openxmlformats.org/officeDocument/2006/relationships/hyperlink" Target="https://hatecrime.osce.org/spain" TargetMode="External"/><Relationship Id="rId1345" Type="http://schemas.openxmlformats.org/officeDocument/2006/relationships/hyperlink" Target="https://hatecrime.osce.org/spain" TargetMode="External"/><Relationship Id="rId1552" Type="http://schemas.openxmlformats.org/officeDocument/2006/relationships/hyperlink" Target="https://www.impulsociudadano.org/wp-content/uploads/2020/05/Informe-violencia-pol%C3%ADtica-segundo-semestre-2019.pdf" TargetMode="External"/><Relationship Id="rId147" Type="http://schemas.openxmlformats.org/officeDocument/2006/relationships/hyperlink" Target="https://hatecrime.osce.org/germany" TargetMode="External"/><Relationship Id="rId354" Type="http://schemas.openxmlformats.org/officeDocument/2006/relationships/hyperlink" Target="https://hatecrime.osce.org/germany" TargetMode="External"/><Relationship Id="rId799" Type="http://schemas.openxmlformats.org/officeDocument/2006/relationships/hyperlink" Target="https://hatecrime.osce.org/spain" TargetMode="External"/><Relationship Id="rId1191" Type="http://schemas.openxmlformats.org/officeDocument/2006/relationships/hyperlink" Target="https://hatecrime.osce.org/spain" TargetMode="External"/><Relationship Id="rId1205" Type="http://schemas.openxmlformats.org/officeDocument/2006/relationships/hyperlink" Target="https://hatecrime.osce.org/spain" TargetMode="External"/><Relationship Id="rId51" Type="http://schemas.openxmlformats.org/officeDocument/2006/relationships/hyperlink" Target="https://hatecrime.osce.org/germany" TargetMode="External"/><Relationship Id="rId561" Type="http://schemas.openxmlformats.org/officeDocument/2006/relationships/hyperlink" Target="https://www.osservatorioantisemitismo.it/episodi-di-antisemitismo-in-italia/schiaffi-ed-insulti/" TargetMode="External"/><Relationship Id="rId659" Type="http://schemas.openxmlformats.org/officeDocument/2006/relationships/hyperlink" Target="https://hatecrime.osce.org/spain" TargetMode="External"/><Relationship Id="rId866" Type="http://schemas.openxmlformats.org/officeDocument/2006/relationships/hyperlink" Target="https://hatecrime.osce.org/spain" TargetMode="External"/><Relationship Id="rId1289" Type="http://schemas.openxmlformats.org/officeDocument/2006/relationships/hyperlink" Target="https://hatecrime.osce.org/spain" TargetMode="External"/><Relationship Id="rId1412" Type="http://schemas.openxmlformats.org/officeDocument/2006/relationships/hyperlink" Target="https://covite.org/observatorio-de-radicalizacion-2019/" TargetMode="External"/><Relationship Id="rId1496" Type="http://schemas.openxmlformats.org/officeDocument/2006/relationships/hyperlink" Target="https://www.impulsociudadano.org/wp-content/uploads/2020/05/Informe-violencia-pol%C3%ADtica-segundo-semestre-2019.pdf" TargetMode="External"/><Relationship Id="rId1717" Type="http://schemas.openxmlformats.org/officeDocument/2006/relationships/hyperlink" Target="https://www.impulsociudadano.org/wp-content/uploads/2020/05/Informe-violencia-pol%C3%ADtica-segundo-semestre-2019.pdf" TargetMode="External"/><Relationship Id="rId214" Type="http://schemas.openxmlformats.org/officeDocument/2006/relationships/hyperlink" Target="https://hatecrime.osce.org/germany" TargetMode="External"/><Relationship Id="rId298" Type="http://schemas.openxmlformats.org/officeDocument/2006/relationships/hyperlink" Target="https://hatecrime.osce.org/germany" TargetMode="External"/><Relationship Id="rId421" Type="http://schemas.openxmlformats.org/officeDocument/2006/relationships/hyperlink" Target="https://hatecrime.osce.org/germany" TargetMode="External"/><Relationship Id="rId519" Type="http://schemas.openxmlformats.org/officeDocument/2006/relationships/hyperlink" Target="https://www.christianophobie.fr/carte/mayenne-un-calvaire-detruit-a-asse-le-beranger" TargetMode="External"/><Relationship Id="rId1051" Type="http://schemas.openxmlformats.org/officeDocument/2006/relationships/hyperlink" Target="https://covite.org/observatorio-de-radicalizacion-2017/" TargetMode="External"/><Relationship Id="rId1149" Type="http://schemas.openxmlformats.org/officeDocument/2006/relationships/hyperlink" Target="https://hatecrime.osce.org/spain" TargetMode="External"/><Relationship Id="rId1356" Type="http://schemas.openxmlformats.org/officeDocument/2006/relationships/hyperlink" Target="https://covite.org/observatorio-de-radicalizacion-2018/" TargetMode="External"/><Relationship Id="rId158" Type="http://schemas.openxmlformats.org/officeDocument/2006/relationships/hyperlink" Target="https://hatecrime.osce.org/germany" TargetMode="External"/><Relationship Id="rId726" Type="http://schemas.openxmlformats.org/officeDocument/2006/relationships/hyperlink" Target="https://hatecrime.osce.org/spain" TargetMode="External"/><Relationship Id="rId933" Type="http://schemas.openxmlformats.org/officeDocument/2006/relationships/hyperlink" Target="https://hatecrime.osce.org/spain" TargetMode="External"/><Relationship Id="rId1009" Type="http://schemas.openxmlformats.org/officeDocument/2006/relationships/hyperlink" Target="https://hatecrime.osce.org/spain" TargetMode="External"/><Relationship Id="rId1563" Type="http://schemas.openxmlformats.org/officeDocument/2006/relationships/hyperlink" Target="https://www.impulsociudadano.org/wp-content/uploads/2020/05/Informe-violencia-pol%C3%ADtica-segundo-semestre-2019.pdf" TargetMode="External"/><Relationship Id="rId1770" Type="http://schemas.openxmlformats.org/officeDocument/2006/relationships/hyperlink" Target="http://www.informeraxen.es/wp-content/uploads/2020/04/RAXEN-Especial-2019-Xenofobia.pdf" TargetMode="External"/><Relationship Id="rId62" Type="http://schemas.openxmlformats.org/officeDocument/2006/relationships/hyperlink" Target="https://hatecrime.osce.org/germany" TargetMode="External"/><Relationship Id="rId365" Type="http://schemas.openxmlformats.org/officeDocument/2006/relationships/hyperlink" Target="https://hatecrime.osce.org/germany" TargetMode="External"/><Relationship Id="rId572" Type="http://schemas.openxmlformats.org/officeDocument/2006/relationships/hyperlink" Target="https://www.gaycenter.it/NEWS.asp?id_dettaglio=3128" TargetMode="External"/><Relationship Id="rId1216" Type="http://schemas.openxmlformats.org/officeDocument/2006/relationships/hyperlink" Target="https://hatecrime.osce.org/spain" TargetMode="External"/><Relationship Id="rId1423" Type="http://schemas.openxmlformats.org/officeDocument/2006/relationships/hyperlink" Target="https://covite.org/observatorio-de-radicalizacion-2019/" TargetMode="External"/><Relationship Id="rId1630" Type="http://schemas.openxmlformats.org/officeDocument/2006/relationships/hyperlink" Target="https://www.impulsociudadano.org/wp-content/uploads/2020/05/Informe-violencia-pol%C3%ADtica-segundo-semestre-2019.pdf" TargetMode="External"/><Relationship Id="rId225" Type="http://schemas.openxmlformats.org/officeDocument/2006/relationships/hyperlink" Target="https://hatecrime.osce.org/germany" TargetMode="External"/><Relationship Id="rId432" Type="http://schemas.openxmlformats.org/officeDocument/2006/relationships/hyperlink" Target="https://www.report-antisemitism.de/documents/2019-09-26_rias-be_Annual_Antisemitische-Vorfaelle-Halbjahr-2019.pdf" TargetMode="External"/><Relationship Id="rId877" Type="http://schemas.openxmlformats.org/officeDocument/2006/relationships/hyperlink" Target="https://hatecrime.osce.org/spain" TargetMode="External"/><Relationship Id="rId1062" Type="http://schemas.openxmlformats.org/officeDocument/2006/relationships/hyperlink" Target="https://covite.org/observatorio-de-radicalizacion-2017/" TargetMode="External"/><Relationship Id="rId1728" Type="http://schemas.openxmlformats.org/officeDocument/2006/relationships/hyperlink" Target="https://www.impulsociudadano.org/wp-content/uploads/2020/05/Informe-violencia-pol%C3%ADtica-segundo-semestre-2019.pdf" TargetMode="External"/><Relationship Id="rId737" Type="http://schemas.openxmlformats.org/officeDocument/2006/relationships/hyperlink" Target="https://hatecrime.osce.org/spain" TargetMode="External"/><Relationship Id="rId944" Type="http://schemas.openxmlformats.org/officeDocument/2006/relationships/hyperlink" Target="https://hatecrime.osce.org/spain" TargetMode="External"/><Relationship Id="rId1367" Type="http://schemas.openxmlformats.org/officeDocument/2006/relationships/hyperlink" Target="https://covite.org/observatorio-de-radicalizacion-2018/" TargetMode="External"/><Relationship Id="rId1574" Type="http://schemas.openxmlformats.org/officeDocument/2006/relationships/hyperlink" Target="https://www.impulsociudadano.org/wp-content/uploads/2020/05/Informe-violencia-pol%C3%ADtica-segundo-semestre-2019.pdf" TargetMode="External"/><Relationship Id="rId1781" Type="http://schemas.openxmlformats.org/officeDocument/2006/relationships/hyperlink" Target="http://www.informeraxen.es/wp-content/uploads/2020/04/RAXEN-Especial-2019-Xenofobia.pdf" TargetMode="External"/><Relationship Id="rId73" Type="http://schemas.openxmlformats.org/officeDocument/2006/relationships/hyperlink" Target="https://hatecrime.osce.org/germany" TargetMode="External"/><Relationship Id="rId169" Type="http://schemas.openxmlformats.org/officeDocument/2006/relationships/hyperlink" Target="https://hatecrime.osce.org/germany" TargetMode="External"/><Relationship Id="rId376" Type="http://schemas.openxmlformats.org/officeDocument/2006/relationships/hyperlink" Target="https://hatecrime.osce.org/germany" TargetMode="External"/><Relationship Id="rId583" Type="http://schemas.openxmlformats.org/officeDocument/2006/relationships/hyperlink" Target="http://www.cronachediordinariorazzismo.org/agrigento-due-giovani-migranti-umiliati-puniti-e-schiaffeggiati-da-un-poliziotto/" TargetMode="External"/><Relationship Id="rId790" Type="http://schemas.openxmlformats.org/officeDocument/2006/relationships/hyperlink" Target="https://hatecrime.osce.org/spain" TargetMode="External"/><Relationship Id="rId804" Type="http://schemas.openxmlformats.org/officeDocument/2006/relationships/hyperlink" Target="https://hatecrime.osce.org/spain" TargetMode="External"/><Relationship Id="rId1227" Type="http://schemas.openxmlformats.org/officeDocument/2006/relationships/hyperlink" Target="https://hatecrime.osce.org/spain" TargetMode="External"/><Relationship Id="rId1434" Type="http://schemas.openxmlformats.org/officeDocument/2006/relationships/hyperlink" Target="https://observatorioantisemitismo.fcje.org/" TargetMode="External"/><Relationship Id="rId1641" Type="http://schemas.openxmlformats.org/officeDocument/2006/relationships/hyperlink" Target="https://www.impulsociudadano.org/wp-content/uploads/2020/05/Informe-violencia-pol%C3%ADtica-segundo-semestre-2019.pdf" TargetMode="External"/><Relationship Id="rId4" Type="http://schemas.openxmlformats.org/officeDocument/2006/relationships/hyperlink" Target="https://tev.hu/wp-content/uploads/2019/06/TEV_Havi-2019-jan-eng_72dpi.pdf" TargetMode="External"/><Relationship Id="rId236" Type="http://schemas.openxmlformats.org/officeDocument/2006/relationships/hyperlink" Target="https://hatecrime.osce.org/germany" TargetMode="External"/><Relationship Id="rId443" Type="http://schemas.openxmlformats.org/officeDocument/2006/relationships/hyperlink" Target="https://www.report-antisemitism.de/documents/2019-09-26_rias-be_Annual_Antisemitische-Vorfaelle-Halbjahr-2019.pdf" TargetMode="External"/><Relationship Id="rId650" Type="http://schemas.openxmlformats.org/officeDocument/2006/relationships/hyperlink" Target="https://hatecrime.osce.org/spain" TargetMode="External"/><Relationship Id="rId888" Type="http://schemas.openxmlformats.org/officeDocument/2006/relationships/hyperlink" Target="https://hatecrime.osce.org/spain" TargetMode="External"/><Relationship Id="rId1073" Type="http://schemas.openxmlformats.org/officeDocument/2006/relationships/hyperlink" Target="https://covite.org/observatorio-de-radicalizacion-2017/" TargetMode="External"/><Relationship Id="rId1280" Type="http://schemas.openxmlformats.org/officeDocument/2006/relationships/hyperlink" Target="https://hatecrime.osce.org/spain" TargetMode="External"/><Relationship Id="rId1501" Type="http://schemas.openxmlformats.org/officeDocument/2006/relationships/hyperlink" Target="https://www.impulsociudadano.org/wp-content/uploads/2020/05/Informe-violencia-pol%C3%ADtica-segundo-semestre-2019.pdf" TargetMode="External"/><Relationship Id="rId1739" Type="http://schemas.openxmlformats.org/officeDocument/2006/relationships/hyperlink" Target="https://www.islamophobiaeurope.com/wp-content/uploads/2020/06/EIR_2019.pdf" TargetMode="External"/><Relationship Id="rId303" Type="http://schemas.openxmlformats.org/officeDocument/2006/relationships/hyperlink" Target="https://hatecrime.osce.org/germany" TargetMode="External"/><Relationship Id="rId748" Type="http://schemas.openxmlformats.org/officeDocument/2006/relationships/hyperlink" Target="http://catalunyasomostodos.com/wp-content/uploads/2017/02/Informe-CST-CAST.pdf" TargetMode="External"/><Relationship Id="rId955" Type="http://schemas.openxmlformats.org/officeDocument/2006/relationships/hyperlink" Target="https://hatecrime.osce.org/spain" TargetMode="External"/><Relationship Id="rId1140" Type="http://schemas.openxmlformats.org/officeDocument/2006/relationships/hyperlink" Target="https://hatecrime.osce.org/spain" TargetMode="External"/><Relationship Id="rId1378" Type="http://schemas.openxmlformats.org/officeDocument/2006/relationships/hyperlink" Target="https://covite.org/observatorio-de-radicalizacion-2018/" TargetMode="External"/><Relationship Id="rId1585" Type="http://schemas.openxmlformats.org/officeDocument/2006/relationships/hyperlink" Target="https://www.impulsociudadano.org/wp-content/uploads/2020/05/Informe-violencia-pol%C3%ADtica-segundo-semestre-2019.pdf" TargetMode="External"/><Relationship Id="rId84" Type="http://schemas.openxmlformats.org/officeDocument/2006/relationships/hyperlink" Target="https://hatecrime.osce.org/germany" TargetMode="External"/><Relationship Id="rId387" Type="http://schemas.openxmlformats.org/officeDocument/2006/relationships/hyperlink" Target="https://hatecrime.osce.org/germany" TargetMode="External"/><Relationship Id="rId510" Type="http://schemas.openxmlformats.org/officeDocument/2006/relationships/hyperlink" Target="https://www.christianophobie.fr/carte/alpes-maritimes-dessin-obscene-sur-une-chapelle-a-menton" TargetMode="External"/><Relationship Id="rId594" Type="http://schemas.openxmlformats.org/officeDocument/2006/relationships/hyperlink" Target="https://www.intoleranceagainstchristians.eu/index.php?id=12&amp;case=3675" TargetMode="External"/><Relationship Id="rId608" Type="http://schemas.openxmlformats.org/officeDocument/2006/relationships/hyperlink" Target="https://fra.europa.eu/sites/default/files/fra_uploads/italy-report-covid-19-april-2020_en.pdf" TargetMode="External"/><Relationship Id="rId815" Type="http://schemas.openxmlformats.org/officeDocument/2006/relationships/hyperlink" Target="https://hatecrime.osce.org/spain" TargetMode="External"/><Relationship Id="rId1238" Type="http://schemas.openxmlformats.org/officeDocument/2006/relationships/hyperlink" Target="https://catalunyasomostodos.com/wp-content/uploads/2019/01/CAST-Informe-2018.pdf" TargetMode="External"/><Relationship Id="rId1445" Type="http://schemas.openxmlformats.org/officeDocument/2006/relationships/hyperlink" Target="http://libertadreligiosa.es/revista-de-prensa-2019-2/" TargetMode="External"/><Relationship Id="rId1652" Type="http://schemas.openxmlformats.org/officeDocument/2006/relationships/hyperlink" Target="https://www.impulsociudadano.org/wp-content/uploads/2020/05/Informe-violencia-pol%C3%ADtica-segundo-semestre-2019.pdf" TargetMode="External"/><Relationship Id="rId247" Type="http://schemas.openxmlformats.org/officeDocument/2006/relationships/hyperlink" Target="https://hatecrime.osce.org/germany" TargetMode="External"/><Relationship Id="rId899" Type="http://schemas.openxmlformats.org/officeDocument/2006/relationships/hyperlink" Target="https://hatecrime.osce.org/spain" TargetMode="External"/><Relationship Id="rId1000" Type="http://schemas.openxmlformats.org/officeDocument/2006/relationships/hyperlink" Target="https://hatecrime.osce.org/spain" TargetMode="External"/><Relationship Id="rId1084" Type="http://schemas.openxmlformats.org/officeDocument/2006/relationships/hyperlink" Target="https://elpais.com/politica/2017/10/01/actualidad/1506832232_706322.html" TargetMode="External"/><Relationship Id="rId1305" Type="http://schemas.openxmlformats.org/officeDocument/2006/relationships/hyperlink" Target="https://hatecrime.osce.org/spain" TargetMode="External"/><Relationship Id="rId107" Type="http://schemas.openxmlformats.org/officeDocument/2006/relationships/hyperlink" Target="https://hatecrime.osce.org/germany" TargetMode="External"/><Relationship Id="rId454" Type="http://schemas.openxmlformats.org/officeDocument/2006/relationships/hyperlink" Target="https://www.intoleranceagainstchristians.eu/index.php?id=3&amp;txtSearch=&amp;radSearchFilterType=cases&amp;selCountry=3&amp;selTimeFrame=&amp;txtDateStart=&amp;txtDateStop=" TargetMode="External"/><Relationship Id="rId661" Type="http://schemas.openxmlformats.org/officeDocument/2006/relationships/hyperlink" Target="https://hatecrime.osce.org/spain" TargetMode="External"/><Relationship Id="rId759" Type="http://schemas.openxmlformats.org/officeDocument/2006/relationships/hyperlink" Target="http://catalunyasomostodos.com/wp-content/uploads/2017/02/Informe-CST-CAST.pdf" TargetMode="External"/><Relationship Id="rId966" Type="http://schemas.openxmlformats.org/officeDocument/2006/relationships/hyperlink" Target="https://hatecrime.osce.org/spain" TargetMode="External"/><Relationship Id="rId1291" Type="http://schemas.openxmlformats.org/officeDocument/2006/relationships/hyperlink" Target="https://hatecrime.osce.org/spain" TargetMode="External"/><Relationship Id="rId1389" Type="http://schemas.openxmlformats.org/officeDocument/2006/relationships/hyperlink" Target="https://covite.org/observatorio-de-radicalizacion-2018/" TargetMode="External"/><Relationship Id="rId1512" Type="http://schemas.openxmlformats.org/officeDocument/2006/relationships/hyperlink" Target="https://www.impulsociudadano.org/wp-content/uploads/2020/05/Informe-violencia-pol%C3%ADtica-segundo-semestre-2019.pdf" TargetMode="External"/><Relationship Id="rId1596" Type="http://schemas.openxmlformats.org/officeDocument/2006/relationships/hyperlink" Target="https://www.impulsociudadano.org/wp-content/uploads/2020/05/Informe-violencia-pol%C3%ADtica-segundo-semestre-2019.pdf" TargetMode="External"/><Relationship Id="rId11" Type="http://schemas.openxmlformats.org/officeDocument/2006/relationships/hyperlink" Target="https://tev.hu/en/monthly-report/" TargetMode="External"/><Relationship Id="rId314" Type="http://schemas.openxmlformats.org/officeDocument/2006/relationships/hyperlink" Target="https://hatecrime.osce.org/germany" TargetMode="External"/><Relationship Id="rId398" Type="http://schemas.openxmlformats.org/officeDocument/2006/relationships/hyperlink" Target="https://hatecrime.osce.org/germany" TargetMode="External"/><Relationship Id="rId521" Type="http://schemas.openxmlformats.org/officeDocument/2006/relationships/hyperlink" Target="https://www.christianophobie.fr/carte/gironde-55-tombes-degradees-dans-un-cimetiere-de-gujan-mestras" TargetMode="External"/><Relationship Id="rId619" Type="http://schemas.openxmlformats.org/officeDocument/2006/relationships/hyperlink" Target="https://hatecrime.osce.org/spain" TargetMode="External"/><Relationship Id="rId1151" Type="http://schemas.openxmlformats.org/officeDocument/2006/relationships/hyperlink" Target="https://hatecrime.osce.org/spain" TargetMode="External"/><Relationship Id="rId1249" Type="http://schemas.openxmlformats.org/officeDocument/2006/relationships/hyperlink" Target="https://catalunyasomostodos.com/wp-content/uploads/2019/01/CAST-Informe-2018.pdf" TargetMode="External"/><Relationship Id="rId95" Type="http://schemas.openxmlformats.org/officeDocument/2006/relationships/hyperlink" Target="https://hatecrime.osce.org/germany" TargetMode="External"/><Relationship Id="rId160" Type="http://schemas.openxmlformats.org/officeDocument/2006/relationships/hyperlink" Target="https://hatecrime.osce.org/germany" TargetMode="External"/><Relationship Id="rId826" Type="http://schemas.openxmlformats.org/officeDocument/2006/relationships/hyperlink" Target="https://hatecrime.osce.org/spain" TargetMode="External"/><Relationship Id="rId1011" Type="http://schemas.openxmlformats.org/officeDocument/2006/relationships/hyperlink" Target="https://hatecrime.osce.org/spain" TargetMode="External"/><Relationship Id="rId1109" Type="http://schemas.openxmlformats.org/officeDocument/2006/relationships/hyperlink" Target="https://hatecrime.osce.org/spain" TargetMode="External"/><Relationship Id="rId1456" Type="http://schemas.openxmlformats.org/officeDocument/2006/relationships/hyperlink" Target="http://libertadreligiosa.es/revista-de-prensa-2019-2/" TargetMode="External"/><Relationship Id="rId1663" Type="http://schemas.openxmlformats.org/officeDocument/2006/relationships/hyperlink" Target="https://www.impulsociudadano.org/wp-content/uploads/2020/05/Informe-violencia-pol%C3%ADtica-segundo-semestre-2019.pdf" TargetMode="External"/><Relationship Id="rId258" Type="http://schemas.openxmlformats.org/officeDocument/2006/relationships/hyperlink" Target="https://hatecrime.osce.org/germany" TargetMode="External"/><Relationship Id="rId465" Type="http://schemas.openxmlformats.org/officeDocument/2006/relationships/hyperlink" Target="https://www.tagesspiegel.de/berlin/polizei-justiz/chinesin-in-berlin-rassistisch-beleidigt-zwei-frauen-gehen-auf-23-jaehrige-an-s-bahnhof-beusselstrasse-los/25498396.html" TargetMode="External"/><Relationship Id="rId672" Type="http://schemas.openxmlformats.org/officeDocument/2006/relationships/hyperlink" Target="https://hatecrime.osce.org/spain" TargetMode="External"/><Relationship Id="rId1095" Type="http://schemas.openxmlformats.org/officeDocument/2006/relationships/hyperlink" Target="https://hatecrime.osce.org/spain" TargetMode="External"/><Relationship Id="rId1316" Type="http://schemas.openxmlformats.org/officeDocument/2006/relationships/hyperlink" Target="https://hatecrime.osce.org/spain" TargetMode="External"/><Relationship Id="rId1523" Type="http://schemas.openxmlformats.org/officeDocument/2006/relationships/hyperlink" Target="https://www.impulsociudadano.org/wp-content/uploads/2020/05/Informe-violencia-pol%C3%ADtica-segundo-semestre-2019.pdf" TargetMode="External"/><Relationship Id="rId1730" Type="http://schemas.openxmlformats.org/officeDocument/2006/relationships/hyperlink" Target="https://www.impulsociudadano.org/wp-content/uploads/2020/05/Informe-violencia-pol%C3%ADtica-segundo-semestre-2019.pdf" TargetMode="External"/><Relationship Id="rId22" Type="http://schemas.openxmlformats.org/officeDocument/2006/relationships/hyperlink" Target="https://tev.hu/en/monthly-report/" TargetMode="External"/><Relationship Id="rId118" Type="http://schemas.openxmlformats.org/officeDocument/2006/relationships/hyperlink" Target="https://hatecrime.osce.org/germany" TargetMode="External"/><Relationship Id="rId325" Type="http://schemas.openxmlformats.org/officeDocument/2006/relationships/hyperlink" Target="https://hatecrime.osce.org/germany" TargetMode="External"/><Relationship Id="rId532" Type="http://schemas.openxmlformats.org/officeDocument/2006/relationships/hyperlink" Target="https://www.christianophobie.fr/carte/mayenne-un-calvaire-detruit-a-asse-le-beranger" TargetMode="External"/><Relationship Id="rId977" Type="http://schemas.openxmlformats.org/officeDocument/2006/relationships/hyperlink" Target="https://hatecrime.osce.org/spain" TargetMode="External"/><Relationship Id="rId1162" Type="http://schemas.openxmlformats.org/officeDocument/2006/relationships/hyperlink" Target="https://hatecrime.osce.org/spain" TargetMode="External"/><Relationship Id="rId171" Type="http://schemas.openxmlformats.org/officeDocument/2006/relationships/hyperlink" Target="https://hatecrime.osce.org/germany" TargetMode="External"/><Relationship Id="rId837" Type="http://schemas.openxmlformats.org/officeDocument/2006/relationships/hyperlink" Target="https://hatecrime.osce.org/spain" TargetMode="External"/><Relationship Id="rId1022" Type="http://schemas.openxmlformats.org/officeDocument/2006/relationships/hyperlink" Target="https://hatecrime.osce.org/spain" TargetMode="External"/><Relationship Id="rId1467" Type="http://schemas.openxmlformats.org/officeDocument/2006/relationships/hyperlink" Target="https://www.impulsociudadano.org/wp-content/uploads/2020/05/Informe-violencia-pol%C3%ADtica-segundo-semestre-2019.pdf" TargetMode="External"/><Relationship Id="rId1674" Type="http://schemas.openxmlformats.org/officeDocument/2006/relationships/hyperlink" Target="https://www.impulsociudadano.org/wp-content/uploads/2020/05/Informe-violencia-pol%C3%ADtica-segundo-semestre-2019.pdf" TargetMode="External"/><Relationship Id="rId269" Type="http://schemas.openxmlformats.org/officeDocument/2006/relationships/hyperlink" Target="https://hatecrime.osce.org/germany" TargetMode="External"/><Relationship Id="rId476" Type="http://schemas.openxmlformats.org/officeDocument/2006/relationships/hyperlink" Target="https://www.adl.org/resources/reports/global-anti-semitism-select-incidents-in-2019" TargetMode="External"/><Relationship Id="rId683" Type="http://schemas.openxmlformats.org/officeDocument/2006/relationships/hyperlink" Target="https://hatecrime.osce.org/spain" TargetMode="External"/><Relationship Id="rId890" Type="http://schemas.openxmlformats.org/officeDocument/2006/relationships/hyperlink" Target="https://hatecrime.osce.org/spain" TargetMode="External"/><Relationship Id="rId904" Type="http://schemas.openxmlformats.org/officeDocument/2006/relationships/hyperlink" Target="https://hatecrime.osce.org/spain" TargetMode="External"/><Relationship Id="rId1327" Type="http://schemas.openxmlformats.org/officeDocument/2006/relationships/hyperlink" Target="https://hatecrime.osce.org/spain" TargetMode="External"/><Relationship Id="rId1534" Type="http://schemas.openxmlformats.org/officeDocument/2006/relationships/hyperlink" Target="https://www.impulsociudadano.org/wp-content/uploads/2020/05/Informe-violencia-pol%C3%ADtica-segundo-semestre-2019.pdf" TargetMode="External"/><Relationship Id="rId1741" Type="http://schemas.openxmlformats.org/officeDocument/2006/relationships/hyperlink" Target="https://www.islamophobiaeurope.com/wp-content/uploads/2020/06/EIR_2019.pdf" TargetMode="External"/><Relationship Id="rId33" Type="http://schemas.openxmlformats.org/officeDocument/2006/relationships/hyperlink" Target="https://www.intoleranceagainstchristians.eu/index.php?id=12&amp;case=3440" TargetMode="External"/><Relationship Id="rId129" Type="http://schemas.openxmlformats.org/officeDocument/2006/relationships/hyperlink" Target="https://hatecrime.osce.org/germany" TargetMode="External"/><Relationship Id="rId336" Type="http://schemas.openxmlformats.org/officeDocument/2006/relationships/hyperlink" Target="https://hatecrime.osce.org/germany" TargetMode="External"/><Relationship Id="rId543" Type="http://schemas.openxmlformats.org/officeDocument/2006/relationships/hyperlink" Target="https://actu.fr/hauts-de-france/lille_59350/frappe-a-coups-de-selles-de-velo-a-lille-c-etait-clairement-un-acte-homophobe_34559365.html" TargetMode="External"/><Relationship Id="rId988" Type="http://schemas.openxmlformats.org/officeDocument/2006/relationships/hyperlink" Target="https://hatecrime.osce.org/spain" TargetMode="External"/><Relationship Id="rId1173" Type="http://schemas.openxmlformats.org/officeDocument/2006/relationships/hyperlink" Target="https://hatecrime.osce.org/spain" TargetMode="External"/><Relationship Id="rId1380" Type="http://schemas.openxmlformats.org/officeDocument/2006/relationships/hyperlink" Target="https://covite.org/observatorio-de-radicalizacion-2018/" TargetMode="External"/><Relationship Id="rId1601" Type="http://schemas.openxmlformats.org/officeDocument/2006/relationships/hyperlink" Target="https://www.impulsociudadano.org/wp-content/uploads/2020/05/Informe-violencia-pol%C3%ADtica-segundo-semestre-2019.pdf" TargetMode="External"/><Relationship Id="rId182" Type="http://schemas.openxmlformats.org/officeDocument/2006/relationships/hyperlink" Target="https://hatecrime.osce.org/germany" TargetMode="External"/><Relationship Id="rId403" Type="http://schemas.openxmlformats.org/officeDocument/2006/relationships/hyperlink" Target="https://hatecrime.osce.org/germany" TargetMode="External"/><Relationship Id="rId750" Type="http://schemas.openxmlformats.org/officeDocument/2006/relationships/hyperlink" Target="http://catalunyasomostodos.com/wp-content/uploads/2017/02/Informe-CST-CAST.pdf" TargetMode="External"/><Relationship Id="rId848" Type="http://schemas.openxmlformats.org/officeDocument/2006/relationships/hyperlink" Target="https://hatecrime.osce.org/spain" TargetMode="External"/><Relationship Id="rId1033" Type="http://schemas.openxmlformats.org/officeDocument/2006/relationships/hyperlink" Target="https://hatecrime.osce.org/spain" TargetMode="External"/><Relationship Id="rId1478" Type="http://schemas.openxmlformats.org/officeDocument/2006/relationships/hyperlink" Target="https://www.impulsociudadano.org/wp-content/uploads/2020/05/Informe-violencia-pol%C3%ADtica-segundo-semestre-2019.pdf" TargetMode="External"/><Relationship Id="rId1685" Type="http://schemas.openxmlformats.org/officeDocument/2006/relationships/hyperlink" Target="https://www.impulsociudadano.org/wp-content/uploads/2020/05/Informe-violencia-pol%C3%ADtica-segundo-semestre-2019.pdf" TargetMode="External"/><Relationship Id="rId487" Type="http://schemas.openxmlformats.org/officeDocument/2006/relationships/hyperlink" Target="https://www.christianophobie.fr/carte/bas-rhin-vol-dans-leglise-de-wingen-sur-moder" TargetMode="External"/><Relationship Id="rId610" Type="http://schemas.openxmlformats.org/officeDocument/2006/relationships/hyperlink" Target="https://fra.europa.eu/sites/default/files/fra_uploads/italy-report-covid-19-april-2020_en.pdf" TargetMode="External"/><Relationship Id="rId694" Type="http://schemas.openxmlformats.org/officeDocument/2006/relationships/hyperlink" Target="https://hatecrime.osce.org/spain" TargetMode="External"/><Relationship Id="rId708" Type="http://schemas.openxmlformats.org/officeDocument/2006/relationships/hyperlink" Target="https://hatecrime.osce.org/spain" TargetMode="External"/><Relationship Id="rId915" Type="http://schemas.openxmlformats.org/officeDocument/2006/relationships/hyperlink" Target="https://hatecrime.osce.org/spain" TargetMode="External"/><Relationship Id="rId1240" Type="http://schemas.openxmlformats.org/officeDocument/2006/relationships/hyperlink" Target="https://catalunyasomostodos.com/wp-content/uploads/2019/01/CAST-Informe-2018.pdf" TargetMode="External"/><Relationship Id="rId1338" Type="http://schemas.openxmlformats.org/officeDocument/2006/relationships/hyperlink" Target="https://hatecrime.osce.org/spain" TargetMode="External"/><Relationship Id="rId1545" Type="http://schemas.openxmlformats.org/officeDocument/2006/relationships/hyperlink" Target="https://www.impulsociudadano.org/wp-content/uploads/2020/05/Informe-violencia-pol%C3%ADtica-segundo-semestre-2019.pdf" TargetMode="External"/><Relationship Id="rId347" Type="http://schemas.openxmlformats.org/officeDocument/2006/relationships/hyperlink" Target="https://hatecrime.osce.org/germany" TargetMode="External"/><Relationship Id="rId999" Type="http://schemas.openxmlformats.org/officeDocument/2006/relationships/hyperlink" Target="https://hatecrime.osce.org/spain" TargetMode="External"/><Relationship Id="rId1100" Type="http://schemas.openxmlformats.org/officeDocument/2006/relationships/hyperlink" Target="https://hatecrime.osce.org/spain" TargetMode="External"/><Relationship Id="rId1184" Type="http://schemas.openxmlformats.org/officeDocument/2006/relationships/hyperlink" Target="https://hatecrime.osce.org/spain" TargetMode="External"/><Relationship Id="rId1405" Type="http://schemas.openxmlformats.org/officeDocument/2006/relationships/hyperlink" Target="https://covite.org/observatorio-de-radicalizacion-2018/" TargetMode="External"/><Relationship Id="rId1752" Type="http://schemas.openxmlformats.org/officeDocument/2006/relationships/hyperlink" Target="https://www.islamophobiaeurope.com/wp-content/uploads/2020/06/EIR_2019.pdf" TargetMode="External"/><Relationship Id="rId44" Type="http://schemas.openxmlformats.org/officeDocument/2006/relationships/hyperlink" Target="https://hatecrime.osce.org/germany" TargetMode="External"/><Relationship Id="rId554" Type="http://schemas.openxmlformats.org/officeDocument/2006/relationships/hyperlink" Target="https://fra.europa.eu/sites/default/files/fra_uploads/france-report-covid-19-april-2020_en.pdf" TargetMode="External"/><Relationship Id="rId761" Type="http://schemas.openxmlformats.org/officeDocument/2006/relationships/hyperlink" Target="http://catalunyasomostodos.com/wp-content/uploads/2017/02/Informe-CST-CAST.pdf" TargetMode="External"/><Relationship Id="rId859" Type="http://schemas.openxmlformats.org/officeDocument/2006/relationships/hyperlink" Target="https://hatecrime.osce.org/spain" TargetMode="External"/><Relationship Id="rId1391" Type="http://schemas.openxmlformats.org/officeDocument/2006/relationships/hyperlink" Target="https://covite.org/observatorio-de-radicalizacion-2018/" TargetMode="External"/><Relationship Id="rId1489" Type="http://schemas.openxmlformats.org/officeDocument/2006/relationships/hyperlink" Target="https://www.impulsociudadano.org/wp-content/uploads/2020/05/Informe-violencia-pol%C3%ADtica-segundo-semestre-2019.pdf" TargetMode="External"/><Relationship Id="rId1612" Type="http://schemas.openxmlformats.org/officeDocument/2006/relationships/hyperlink" Target="https://www.impulsociudadano.org/wp-content/uploads/2020/05/Informe-violencia-pol%C3%ADtica-segundo-semestre-2019.pdf" TargetMode="External"/><Relationship Id="rId1696" Type="http://schemas.openxmlformats.org/officeDocument/2006/relationships/hyperlink" Target="https://www.impulsociudadano.org/wp-content/uploads/2020/05/Informe-violencia-pol%C3%ADtica-segundo-semestre-2019.pdf" TargetMode="External"/><Relationship Id="rId193" Type="http://schemas.openxmlformats.org/officeDocument/2006/relationships/hyperlink" Target="https://hatecrime.osce.org/germany" TargetMode="External"/><Relationship Id="rId207" Type="http://schemas.openxmlformats.org/officeDocument/2006/relationships/hyperlink" Target="https://hatecrime.osce.org/germany" TargetMode="External"/><Relationship Id="rId414" Type="http://schemas.openxmlformats.org/officeDocument/2006/relationships/hyperlink" Target="https://hatecrime.osce.org/germany" TargetMode="External"/><Relationship Id="rId498" Type="http://schemas.openxmlformats.org/officeDocument/2006/relationships/hyperlink" Target="https://www.christianophobie.fr/carte/pyrenees-orientales-tag-offensant-sur-le-parvis-de-leglise-dosseja" TargetMode="External"/><Relationship Id="rId621" Type="http://schemas.openxmlformats.org/officeDocument/2006/relationships/hyperlink" Target="https://hatecrime.osce.org/spain" TargetMode="External"/><Relationship Id="rId1044" Type="http://schemas.openxmlformats.org/officeDocument/2006/relationships/hyperlink" Target="https://covite.org/observatorio-de-radicalizacion-2017/" TargetMode="External"/><Relationship Id="rId1251" Type="http://schemas.openxmlformats.org/officeDocument/2006/relationships/hyperlink" Target="https://catalunyasomostodos.com/wp-content/uploads/2019/01/CAST-Informe-2018.pdf" TargetMode="External"/><Relationship Id="rId1349" Type="http://schemas.openxmlformats.org/officeDocument/2006/relationships/hyperlink" Target="https://hatecrime.osce.org/spain" TargetMode="External"/><Relationship Id="rId260" Type="http://schemas.openxmlformats.org/officeDocument/2006/relationships/hyperlink" Target="https://hatecrime.osce.org/germany" TargetMode="External"/><Relationship Id="rId719" Type="http://schemas.openxmlformats.org/officeDocument/2006/relationships/hyperlink" Target="https://hatecrime.osce.org/spain" TargetMode="External"/><Relationship Id="rId926" Type="http://schemas.openxmlformats.org/officeDocument/2006/relationships/hyperlink" Target="https://hatecrime.osce.org/spain" TargetMode="External"/><Relationship Id="rId1111" Type="http://schemas.openxmlformats.org/officeDocument/2006/relationships/hyperlink" Target="https://hatecrime.osce.org/spain" TargetMode="External"/><Relationship Id="rId1556" Type="http://schemas.openxmlformats.org/officeDocument/2006/relationships/hyperlink" Target="https://www.impulsociudadano.org/wp-content/uploads/2020/05/Informe-violencia-pol%C3%ADtica-segundo-semestre-2019.pdf" TargetMode="External"/><Relationship Id="rId1763" Type="http://schemas.openxmlformats.org/officeDocument/2006/relationships/hyperlink" Target="http://www.informeraxen.es/wp-content/uploads/2020/04/RAXEN-Especial-2019-Xenofobia.pdf" TargetMode="External"/><Relationship Id="rId55" Type="http://schemas.openxmlformats.org/officeDocument/2006/relationships/hyperlink" Target="https://hatecrime.osce.org/germany" TargetMode="External"/><Relationship Id="rId120" Type="http://schemas.openxmlformats.org/officeDocument/2006/relationships/hyperlink" Target="https://hatecrime.osce.org/germany" TargetMode="External"/><Relationship Id="rId358" Type="http://schemas.openxmlformats.org/officeDocument/2006/relationships/hyperlink" Target="https://hatecrime.osce.org/germany" TargetMode="External"/><Relationship Id="rId565" Type="http://schemas.openxmlformats.org/officeDocument/2006/relationships/hyperlink" Target="https://www.osservatorioantisemitismo.it/episodi-di-antisemitismo-in-italia/schiaffi-ed-insulti/" TargetMode="External"/><Relationship Id="rId772" Type="http://schemas.openxmlformats.org/officeDocument/2006/relationships/hyperlink" Target="http://catalunyasomostodos.com/wp-content/uploads/2017/02/Informe-CST-CAST.pdf" TargetMode="External"/><Relationship Id="rId1195" Type="http://schemas.openxmlformats.org/officeDocument/2006/relationships/hyperlink" Target="https://hatecrime.osce.org/spain" TargetMode="External"/><Relationship Id="rId1209" Type="http://schemas.openxmlformats.org/officeDocument/2006/relationships/hyperlink" Target="https://hatecrime.osce.org/spain" TargetMode="External"/><Relationship Id="rId1416" Type="http://schemas.openxmlformats.org/officeDocument/2006/relationships/hyperlink" Target="https://covite.org/observatorio-de-radicalizacion-2019/" TargetMode="External"/><Relationship Id="rId1623" Type="http://schemas.openxmlformats.org/officeDocument/2006/relationships/hyperlink" Target="https://www.impulsociudadano.org/wp-content/uploads/2020/05/Informe-violencia-pol%C3%ADtica-segundo-semestre-2019.pdf" TargetMode="External"/><Relationship Id="rId218" Type="http://schemas.openxmlformats.org/officeDocument/2006/relationships/hyperlink" Target="https://hatecrime.osce.org/germany" TargetMode="External"/><Relationship Id="rId425" Type="http://schemas.openxmlformats.org/officeDocument/2006/relationships/hyperlink" Target="https://www.report-antisemitism.de/documents/2019-09-26_rias-be_Annual_Antisemitische-Vorfaelle-Halbjahr-2019.pdf" TargetMode="External"/><Relationship Id="rId632" Type="http://schemas.openxmlformats.org/officeDocument/2006/relationships/hyperlink" Target="https://hatecrime.osce.org/spain" TargetMode="External"/><Relationship Id="rId1055" Type="http://schemas.openxmlformats.org/officeDocument/2006/relationships/hyperlink" Target="https://covite.org/observatorio-de-radicalizacion-2017/" TargetMode="External"/><Relationship Id="rId1262" Type="http://schemas.openxmlformats.org/officeDocument/2006/relationships/hyperlink" Target="https://catalunyasomostodos.com/wp-content/uploads/2019/01/CAST-Informe-2018.pdf" TargetMode="External"/><Relationship Id="rId271" Type="http://schemas.openxmlformats.org/officeDocument/2006/relationships/hyperlink" Target="https://hatecrime.osce.org/germany" TargetMode="External"/><Relationship Id="rId937" Type="http://schemas.openxmlformats.org/officeDocument/2006/relationships/hyperlink" Target="https://hatecrime.osce.org/spain" TargetMode="External"/><Relationship Id="rId1122" Type="http://schemas.openxmlformats.org/officeDocument/2006/relationships/hyperlink" Target="https://hatecrime.osce.org/spain" TargetMode="External"/><Relationship Id="rId1567" Type="http://schemas.openxmlformats.org/officeDocument/2006/relationships/hyperlink" Target="https://www.impulsociudadano.org/wp-content/uploads/2020/05/Informe-violencia-pol%C3%ADtica-segundo-semestre-2019.pdf" TargetMode="External"/><Relationship Id="rId1774" Type="http://schemas.openxmlformats.org/officeDocument/2006/relationships/hyperlink" Target="http://www.informeraxen.es/wp-content/uploads/2020/04/RAXEN-Especial-2019-Xenofobia.pdf" TargetMode="External"/><Relationship Id="rId66" Type="http://schemas.openxmlformats.org/officeDocument/2006/relationships/hyperlink" Target="https://hatecrime.osce.org/germany" TargetMode="External"/><Relationship Id="rId131" Type="http://schemas.openxmlformats.org/officeDocument/2006/relationships/hyperlink" Target="https://hatecrime.osce.org/germany" TargetMode="External"/><Relationship Id="rId369" Type="http://schemas.openxmlformats.org/officeDocument/2006/relationships/hyperlink" Target="https://hatecrime.osce.org/germany" TargetMode="External"/><Relationship Id="rId576" Type="http://schemas.openxmlformats.org/officeDocument/2006/relationships/hyperlink" Target="https://www.gaycenter.it/NEWS.asp?id_dettaglio=3148" TargetMode="External"/><Relationship Id="rId783" Type="http://schemas.openxmlformats.org/officeDocument/2006/relationships/hyperlink" Target="https://hatecrime.osce.org/spain" TargetMode="External"/><Relationship Id="rId990" Type="http://schemas.openxmlformats.org/officeDocument/2006/relationships/hyperlink" Target="https://hatecrime.osce.org/spain" TargetMode="External"/><Relationship Id="rId1427" Type="http://schemas.openxmlformats.org/officeDocument/2006/relationships/hyperlink" Target="https://covite.org/observatorio-de-radicalizacion-2019/" TargetMode="External"/><Relationship Id="rId1634" Type="http://schemas.openxmlformats.org/officeDocument/2006/relationships/hyperlink" Target="https://www.impulsociudadano.org/wp-content/uploads/2020/05/Informe-violencia-pol%C3%ADtica-segundo-semestre-2019.pdf" TargetMode="External"/><Relationship Id="rId229" Type="http://schemas.openxmlformats.org/officeDocument/2006/relationships/hyperlink" Target="https://hatecrime.osce.org/germany" TargetMode="External"/><Relationship Id="rId436" Type="http://schemas.openxmlformats.org/officeDocument/2006/relationships/hyperlink" Target="https://www.report-antisemitism.de/documents/2019-09-26_rias-be_Annual_Antisemitische-Vorfaelle-Halbjahr-2019.pdf" TargetMode="External"/><Relationship Id="rId643" Type="http://schemas.openxmlformats.org/officeDocument/2006/relationships/hyperlink" Target="https://hatecrime.osce.org/spain" TargetMode="External"/><Relationship Id="rId1066" Type="http://schemas.openxmlformats.org/officeDocument/2006/relationships/hyperlink" Target="https://covite.org/observatorio-de-radicalizacion-2017/" TargetMode="External"/><Relationship Id="rId1273" Type="http://schemas.openxmlformats.org/officeDocument/2006/relationships/hyperlink" Target="https://hatecrime.osce.org/spain" TargetMode="External"/><Relationship Id="rId1480" Type="http://schemas.openxmlformats.org/officeDocument/2006/relationships/hyperlink" Target="https://www.impulsociudadano.org/wp-content/uploads/2020/05/Informe-violencia-pol%C3%ADtica-segundo-semestre-2019.pdf" TargetMode="External"/><Relationship Id="rId850" Type="http://schemas.openxmlformats.org/officeDocument/2006/relationships/hyperlink" Target="https://hatecrime.osce.org/spain" TargetMode="External"/><Relationship Id="rId948" Type="http://schemas.openxmlformats.org/officeDocument/2006/relationships/hyperlink" Target="https://hatecrime.osce.org/spain" TargetMode="External"/><Relationship Id="rId1133" Type="http://schemas.openxmlformats.org/officeDocument/2006/relationships/hyperlink" Target="https://hatecrime.osce.org/spain" TargetMode="External"/><Relationship Id="rId1578" Type="http://schemas.openxmlformats.org/officeDocument/2006/relationships/hyperlink" Target="https://www.impulsociudadano.org/wp-content/uploads/2020/05/Informe-violencia-pol%C3%ADtica-segundo-semestre-2019.pdf" TargetMode="External"/><Relationship Id="rId1701" Type="http://schemas.openxmlformats.org/officeDocument/2006/relationships/hyperlink" Target="https://www.impulsociudadano.org/wp-content/uploads/2020/05/Informe-violencia-pol%C3%ADtica-segundo-semestre-2019.pdf" TargetMode="External"/><Relationship Id="rId1785" Type="http://schemas.openxmlformats.org/officeDocument/2006/relationships/hyperlink" Target="https://www.lavanguardia.com/local/barcelona/20200619/481836335061/ultimos-pasos-asesino-en-serie-personas-sin-hogar-eixample-barcelona.html" TargetMode="External"/><Relationship Id="rId77" Type="http://schemas.openxmlformats.org/officeDocument/2006/relationships/hyperlink" Target="https://hatecrime.osce.org/germany" TargetMode="External"/><Relationship Id="rId282" Type="http://schemas.openxmlformats.org/officeDocument/2006/relationships/hyperlink" Target="https://hatecrime.osce.org/germany" TargetMode="External"/><Relationship Id="rId503" Type="http://schemas.openxmlformats.org/officeDocument/2006/relationships/hyperlink" Target="https://www.christianophobie.fr/carte/haut-rhin-statue-de-la-vierge-marie-detruite-a-wihr-au-val" TargetMode="External"/><Relationship Id="rId587" Type="http://schemas.openxmlformats.org/officeDocument/2006/relationships/hyperlink" Target="http://www.cronachediordinariorazzismo.org/marsala-divieto-daccesso-ai-neri/" TargetMode="External"/><Relationship Id="rId710" Type="http://schemas.openxmlformats.org/officeDocument/2006/relationships/hyperlink" Target="https://hatecrime.osce.org/spain" TargetMode="External"/><Relationship Id="rId808" Type="http://schemas.openxmlformats.org/officeDocument/2006/relationships/hyperlink" Target="https://hatecrime.osce.org/spain" TargetMode="External"/><Relationship Id="rId1340" Type="http://schemas.openxmlformats.org/officeDocument/2006/relationships/hyperlink" Target="https://hatecrime.osce.org/spain" TargetMode="External"/><Relationship Id="rId1438" Type="http://schemas.openxmlformats.org/officeDocument/2006/relationships/hyperlink" Target="http://libertadreligiosa.es/revista-de-prensa-2019-2/" TargetMode="External"/><Relationship Id="rId1645" Type="http://schemas.openxmlformats.org/officeDocument/2006/relationships/hyperlink" Target="https://www.impulsociudadano.org/wp-content/uploads/2020/05/Informe-violencia-pol%C3%ADtica-segundo-semestre-2019.pdf" TargetMode="External"/><Relationship Id="rId8" Type="http://schemas.openxmlformats.org/officeDocument/2006/relationships/hyperlink" Target="https://tev.hu/en/monthly-report/" TargetMode="External"/><Relationship Id="rId142" Type="http://schemas.openxmlformats.org/officeDocument/2006/relationships/hyperlink" Target="https://hatecrime.osce.org/germany" TargetMode="External"/><Relationship Id="rId447" Type="http://schemas.openxmlformats.org/officeDocument/2006/relationships/hyperlink" Target="https://www.report-antisemitism.de/documents/2019-09-26_rias-be_Annual_Antisemitische-Vorfaelle-Halbjahr-2019.pdf" TargetMode="External"/><Relationship Id="rId794" Type="http://schemas.openxmlformats.org/officeDocument/2006/relationships/hyperlink" Target="https://hatecrime.osce.org/spain" TargetMode="External"/><Relationship Id="rId1077" Type="http://schemas.openxmlformats.org/officeDocument/2006/relationships/hyperlink" Target="https://covite.org/observatorio-de-radicalizacion-2017/" TargetMode="External"/><Relationship Id="rId1200" Type="http://schemas.openxmlformats.org/officeDocument/2006/relationships/hyperlink" Target="https://hatecrime.osce.org/spain" TargetMode="External"/><Relationship Id="rId654" Type="http://schemas.openxmlformats.org/officeDocument/2006/relationships/hyperlink" Target="https://hatecrime.osce.org/spain" TargetMode="External"/><Relationship Id="rId861" Type="http://schemas.openxmlformats.org/officeDocument/2006/relationships/hyperlink" Target="https://hatecrime.osce.org/spain" TargetMode="External"/><Relationship Id="rId959" Type="http://schemas.openxmlformats.org/officeDocument/2006/relationships/hyperlink" Target="https://hatecrime.osce.org/spain" TargetMode="External"/><Relationship Id="rId1284" Type="http://schemas.openxmlformats.org/officeDocument/2006/relationships/hyperlink" Target="https://hatecrime.osce.org/spain" TargetMode="External"/><Relationship Id="rId1491" Type="http://schemas.openxmlformats.org/officeDocument/2006/relationships/hyperlink" Target="https://www.impulsociudadano.org/wp-content/uploads/2020/05/Informe-violencia-pol%C3%ADtica-segundo-semestre-2019.pdf" TargetMode="External"/><Relationship Id="rId1505" Type="http://schemas.openxmlformats.org/officeDocument/2006/relationships/hyperlink" Target="https://www.impulsociudadano.org/wp-content/uploads/2020/05/Informe-violencia-pol%C3%ADtica-segundo-semestre-2019.pdf" TargetMode="External"/><Relationship Id="rId1589" Type="http://schemas.openxmlformats.org/officeDocument/2006/relationships/hyperlink" Target="https://www.impulsociudadano.org/wp-content/uploads/2020/05/Informe-violencia-pol%C3%ADtica-segundo-semestre-2019.pdf" TargetMode="External"/><Relationship Id="rId1712" Type="http://schemas.openxmlformats.org/officeDocument/2006/relationships/hyperlink" Target="https://www.impulsociudadano.org/wp-content/uploads/2020/05/Informe-violencia-pol%C3%ADtica-segundo-semestre-2019.pdf" TargetMode="External"/><Relationship Id="rId293" Type="http://schemas.openxmlformats.org/officeDocument/2006/relationships/hyperlink" Target="https://hatecrime.osce.org/germany" TargetMode="External"/><Relationship Id="rId307" Type="http://schemas.openxmlformats.org/officeDocument/2006/relationships/hyperlink" Target="https://hatecrime.osce.org/germany" TargetMode="External"/><Relationship Id="rId514" Type="http://schemas.openxmlformats.org/officeDocument/2006/relationships/hyperlink" Target="https://www.christianophobie.fr/carte/en-france/vendee-une-ecole-catholique-taguee-a-la-tranche-sur-mer" TargetMode="External"/><Relationship Id="rId721" Type="http://schemas.openxmlformats.org/officeDocument/2006/relationships/hyperlink" Target="https://hatecrime.osce.org/spain" TargetMode="External"/><Relationship Id="rId1144" Type="http://schemas.openxmlformats.org/officeDocument/2006/relationships/hyperlink" Target="https://hatecrime.osce.org/spain" TargetMode="External"/><Relationship Id="rId1351" Type="http://schemas.openxmlformats.org/officeDocument/2006/relationships/hyperlink" Target="https://hatecrime.osce.org/spain" TargetMode="External"/><Relationship Id="rId1449" Type="http://schemas.openxmlformats.org/officeDocument/2006/relationships/hyperlink" Target="http://libertadreligiosa.es/revista-de-prensa-2019-2/" TargetMode="External"/><Relationship Id="rId88" Type="http://schemas.openxmlformats.org/officeDocument/2006/relationships/hyperlink" Target="https://hatecrime.osce.org/germany" TargetMode="External"/><Relationship Id="rId153" Type="http://schemas.openxmlformats.org/officeDocument/2006/relationships/hyperlink" Target="https://hatecrime.osce.org/germany" TargetMode="External"/><Relationship Id="rId360" Type="http://schemas.openxmlformats.org/officeDocument/2006/relationships/hyperlink" Target="https://hatecrime.osce.org/germany" TargetMode="External"/><Relationship Id="rId598" Type="http://schemas.openxmlformats.org/officeDocument/2006/relationships/hyperlink" Target="http://www.cronachediordinariorazzismo.org/razzismo-se-il-virus-dilaga-non-risparmia-nessuno/" TargetMode="External"/><Relationship Id="rId819" Type="http://schemas.openxmlformats.org/officeDocument/2006/relationships/hyperlink" Target="https://hatecrime.osce.org/spain" TargetMode="External"/><Relationship Id="rId1004" Type="http://schemas.openxmlformats.org/officeDocument/2006/relationships/hyperlink" Target="https://hatecrime.osce.org/spain" TargetMode="External"/><Relationship Id="rId1211" Type="http://schemas.openxmlformats.org/officeDocument/2006/relationships/hyperlink" Target="https://hatecrime.osce.org/spain" TargetMode="External"/><Relationship Id="rId1656" Type="http://schemas.openxmlformats.org/officeDocument/2006/relationships/hyperlink" Target="https://www.impulsociudadano.org/wp-content/uploads/2020/05/Informe-violencia-pol%C3%ADtica-segundo-semestre-2019.pdf" TargetMode="External"/><Relationship Id="rId220" Type="http://schemas.openxmlformats.org/officeDocument/2006/relationships/hyperlink" Target="https://hatecrime.osce.org/germany" TargetMode="External"/><Relationship Id="rId458" Type="http://schemas.openxmlformats.org/officeDocument/2006/relationships/hyperlink" Target="https://www.intoleranceagainstchristians.eu/index.php?id=3&amp;txtSearch=&amp;radSearchFilterType=cases&amp;selCountry=3&amp;selTimeFrame=&amp;txtDateStart=&amp;txtDateStop=" TargetMode="External"/><Relationship Id="rId665" Type="http://schemas.openxmlformats.org/officeDocument/2006/relationships/hyperlink" Target="https://hatecrime.osce.org/spain" TargetMode="External"/><Relationship Id="rId872" Type="http://schemas.openxmlformats.org/officeDocument/2006/relationships/hyperlink" Target="https://hatecrime.osce.org/spain" TargetMode="External"/><Relationship Id="rId1088" Type="http://schemas.openxmlformats.org/officeDocument/2006/relationships/hyperlink" Target="https://hatecrime.osce.org/spain" TargetMode="External"/><Relationship Id="rId1295" Type="http://schemas.openxmlformats.org/officeDocument/2006/relationships/hyperlink" Target="https://hatecrime.osce.org/spain" TargetMode="External"/><Relationship Id="rId1309" Type="http://schemas.openxmlformats.org/officeDocument/2006/relationships/hyperlink" Target="https://hatecrime.osce.org/spain" TargetMode="External"/><Relationship Id="rId1516" Type="http://schemas.openxmlformats.org/officeDocument/2006/relationships/hyperlink" Target="https://www.impulsociudadano.org/wp-content/uploads/2020/05/Informe-violencia-pol%C3%ADtica-segundo-semestre-2019.pdf" TargetMode="External"/><Relationship Id="rId1723" Type="http://schemas.openxmlformats.org/officeDocument/2006/relationships/hyperlink" Target="https://www.impulsociudadano.org/wp-content/uploads/2020/05/Informe-violencia-pol%C3%ADtica-segundo-semestre-2019.pdf" TargetMode="External"/><Relationship Id="rId15" Type="http://schemas.openxmlformats.org/officeDocument/2006/relationships/hyperlink" Target="https://tev.hu/en/monthly-report/" TargetMode="External"/><Relationship Id="rId318" Type="http://schemas.openxmlformats.org/officeDocument/2006/relationships/hyperlink" Target="https://hatecrime.osce.org/germany" TargetMode="External"/><Relationship Id="rId525" Type="http://schemas.openxmlformats.org/officeDocument/2006/relationships/hyperlink" Target="https://www.christianophobie.fr/carte/charente-une-eglise-vandalisee-a-coteaux-du-blanzacais" TargetMode="External"/><Relationship Id="rId732" Type="http://schemas.openxmlformats.org/officeDocument/2006/relationships/hyperlink" Target="https://hatecrime.osce.org/spain" TargetMode="External"/><Relationship Id="rId1155" Type="http://schemas.openxmlformats.org/officeDocument/2006/relationships/hyperlink" Target="https://hatecrime.osce.org/spain" TargetMode="External"/><Relationship Id="rId1362" Type="http://schemas.openxmlformats.org/officeDocument/2006/relationships/hyperlink" Target="https://covite.org/observatorio-de-radicalizacion-2018/" TargetMode="External"/><Relationship Id="rId99" Type="http://schemas.openxmlformats.org/officeDocument/2006/relationships/hyperlink" Target="https://hatecrime.osce.org/germany" TargetMode="External"/><Relationship Id="rId164" Type="http://schemas.openxmlformats.org/officeDocument/2006/relationships/hyperlink" Target="https://hatecrime.osce.org/germany" TargetMode="External"/><Relationship Id="rId371" Type="http://schemas.openxmlformats.org/officeDocument/2006/relationships/hyperlink" Target="https://hatecrime.osce.org/germany" TargetMode="External"/><Relationship Id="rId1015" Type="http://schemas.openxmlformats.org/officeDocument/2006/relationships/hyperlink" Target="https://hatecrime.osce.org/spain" TargetMode="External"/><Relationship Id="rId1222" Type="http://schemas.openxmlformats.org/officeDocument/2006/relationships/hyperlink" Target="https://hatecrime.osce.org/spain" TargetMode="External"/><Relationship Id="rId1667" Type="http://schemas.openxmlformats.org/officeDocument/2006/relationships/hyperlink" Target="https://www.impulsociudadano.org/wp-content/uploads/2020/05/Informe-violencia-pol%C3%ADtica-segundo-semestre-2019.pdf" TargetMode="External"/><Relationship Id="rId469" Type="http://schemas.openxmlformats.org/officeDocument/2006/relationships/hyperlink" Target="https://fra.europa.eu/sites/default/files/fra_uploads/germany-report-covid-19-april-2020_en.pdf" TargetMode="External"/><Relationship Id="rId676" Type="http://schemas.openxmlformats.org/officeDocument/2006/relationships/hyperlink" Target="https://hatecrime.osce.org/spain" TargetMode="External"/><Relationship Id="rId883" Type="http://schemas.openxmlformats.org/officeDocument/2006/relationships/hyperlink" Target="https://hatecrime.osce.org/spain" TargetMode="External"/><Relationship Id="rId1099" Type="http://schemas.openxmlformats.org/officeDocument/2006/relationships/hyperlink" Target="https://hatecrime.osce.org/spain" TargetMode="External"/><Relationship Id="rId1527" Type="http://schemas.openxmlformats.org/officeDocument/2006/relationships/hyperlink" Target="https://www.impulsociudadano.org/wp-content/uploads/2020/05/Informe-violencia-pol%C3%ADtica-segundo-semestre-2019.pdf" TargetMode="External"/><Relationship Id="rId1734" Type="http://schemas.openxmlformats.org/officeDocument/2006/relationships/hyperlink" Target="https://www.impulsociudadano.org/wp-content/uploads/2020/05/Informe-violencia-pol%C3%ADtica-segundo-semestre-2019.pdf" TargetMode="External"/><Relationship Id="rId26" Type="http://schemas.openxmlformats.org/officeDocument/2006/relationships/hyperlink" Target="https://tev.hu/en/monthly-report/" TargetMode="External"/><Relationship Id="rId231" Type="http://schemas.openxmlformats.org/officeDocument/2006/relationships/hyperlink" Target="https://hatecrime.osce.org/germany" TargetMode="External"/><Relationship Id="rId329" Type="http://schemas.openxmlformats.org/officeDocument/2006/relationships/hyperlink" Target="https://hatecrime.osce.org/germany" TargetMode="External"/><Relationship Id="rId536" Type="http://schemas.openxmlformats.org/officeDocument/2006/relationships/hyperlink" Target="https://www.intoleranceagainstchristians.eu/index.php?id=12&amp;case=3706" TargetMode="External"/><Relationship Id="rId1166" Type="http://schemas.openxmlformats.org/officeDocument/2006/relationships/hyperlink" Target="https://hatecrime.osce.org/spain" TargetMode="External"/><Relationship Id="rId1373" Type="http://schemas.openxmlformats.org/officeDocument/2006/relationships/hyperlink" Target="https://covite.org/observatorio-de-radicalizacion-2018/" TargetMode="External"/><Relationship Id="rId175" Type="http://schemas.openxmlformats.org/officeDocument/2006/relationships/hyperlink" Target="https://hatecrime.osce.org/germany" TargetMode="External"/><Relationship Id="rId743" Type="http://schemas.openxmlformats.org/officeDocument/2006/relationships/hyperlink" Target="https://covite.org/observatorio-de-radicalizacion-2016/" TargetMode="External"/><Relationship Id="rId950" Type="http://schemas.openxmlformats.org/officeDocument/2006/relationships/hyperlink" Target="https://hatecrime.osce.org/spain" TargetMode="External"/><Relationship Id="rId1026" Type="http://schemas.openxmlformats.org/officeDocument/2006/relationships/hyperlink" Target="https://hatecrime.osce.org/spain" TargetMode="External"/><Relationship Id="rId1580" Type="http://schemas.openxmlformats.org/officeDocument/2006/relationships/hyperlink" Target="https://www.impulsociudadano.org/wp-content/uploads/2020/05/Informe-violencia-pol%C3%ADtica-segundo-semestre-2019.pdf" TargetMode="External"/><Relationship Id="rId1678" Type="http://schemas.openxmlformats.org/officeDocument/2006/relationships/hyperlink" Target="https://www.impulsociudadano.org/wp-content/uploads/2020/05/Informe-violencia-pol%C3%ADtica-segundo-semestre-2019.pdf" TargetMode="External"/><Relationship Id="rId382" Type="http://schemas.openxmlformats.org/officeDocument/2006/relationships/hyperlink" Target="https://hatecrime.osce.org/germany" TargetMode="External"/><Relationship Id="rId603" Type="http://schemas.openxmlformats.org/officeDocument/2006/relationships/hyperlink" Target="http://www.cronachediordinariorazzismo.org/razzismo-se-il-virus-dilaga-non-risparmia-nessuno/" TargetMode="External"/><Relationship Id="rId687" Type="http://schemas.openxmlformats.org/officeDocument/2006/relationships/hyperlink" Target="https://hatecrime.osce.org/spain" TargetMode="External"/><Relationship Id="rId810" Type="http://schemas.openxmlformats.org/officeDocument/2006/relationships/hyperlink" Target="https://hatecrime.osce.org/spain" TargetMode="External"/><Relationship Id="rId908" Type="http://schemas.openxmlformats.org/officeDocument/2006/relationships/hyperlink" Target="https://hatecrime.osce.org/spain" TargetMode="External"/><Relationship Id="rId1233" Type="http://schemas.openxmlformats.org/officeDocument/2006/relationships/hyperlink" Target="https://catalunyasomostodos.com/wp-content/uploads/2019/01/CAST-Informe-2018.pdf" TargetMode="External"/><Relationship Id="rId1440" Type="http://schemas.openxmlformats.org/officeDocument/2006/relationships/hyperlink" Target="http://libertadreligiosa.es/revista-de-prensa-2019-2/" TargetMode="External"/><Relationship Id="rId1538" Type="http://schemas.openxmlformats.org/officeDocument/2006/relationships/hyperlink" Target="https://www.impulsociudadano.org/wp-content/uploads/2020/05/Informe-violencia-pol%C3%ADtica-segundo-semestre-2019.pdf" TargetMode="External"/><Relationship Id="rId242" Type="http://schemas.openxmlformats.org/officeDocument/2006/relationships/hyperlink" Target="https://hatecrime.osce.org/germany" TargetMode="External"/><Relationship Id="rId894" Type="http://schemas.openxmlformats.org/officeDocument/2006/relationships/hyperlink" Target="https://hatecrime.osce.org/spain" TargetMode="External"/><Relationship Id="rId1177" Type="http://schemas.openxmlformats.org/officeDocument/2006/relationships/hyperlink" Target="https://hatecrime.osce.org/spain" TargetMode="External"/><Relationship Id="rId1300" Type="http://schemas.openxmlformats.org/officeDocument/2006/relationships/hyperlink" Target="https://hatecrime.osce.org/spain" TargetMode="External"/><Relationship Id="rId1745" Type="http://schemas.openxmlformats.org/officeDocument/2006/relationships/hyperlink" Target="https://www.islamophobiaeurope.com/wp-content/uploads/2020/06/EIR_2019.pdf" TargetMode="External"/><Relationship Id="rId37" Type="http://schemas.openxmlformats.org/officeDocument/2006/relationships/hyperlink" Target="https://www.intoleranceagainstchristians.eu/index.php?id=12&amp;case=3241" TargetMode="External"/><Relationship Id="rId102" Type="http://schemas.openxmlformats.org/officeDocument/2006/relationships/hyperlink" Target="https://hatecrime.osce.org/germany" TargetMode="External"/><Relationship Id="rId547" Type="http://schemas.openxmlformats.org/officeDocument/2006/relationships/hyperlink" Target="https://sos-racisme.org/communique-de-presse/propos-racistes-tenus-par-des-policiers-a-lile-saint-denis-sos-racisme-depose-plainte-devant-le-parquet-de-bobigny/" TargetMode="External"/><Relationship Id="rId754" Type="http://schemas.openxmlformats.org/officeDocument/2006/relationships/hyperlink" Target="http://catalunyasomostodos.com/wp-content/uploads/2017/02/Informe-CST-CAST.pdf" TargetMode="External"/><Relationship Id="rId961" Type="http://schemas.openxmlformats.org/officeDocument/2006/relationships/hyperlink" Target="https://hatecrime.osce.org/spain" TargetMode="External"/><Relationship Id="rId1384" Type="http://schemas.openxmlformats.org/officeDocument/2006/relationships/hyperlink" Target="https://covite.org/observatorio-de-radicalizacion-2018/" TargetMode="External"/><Relationship Id="rId1591" Type="http://schemas.openxmlformats.org/officeDocument/2006/relationships/hyperlink" Target="https://www.impulsociudadano.org/wp-content/uploads/2020/05/Informe-violencia-pol%C3%ADtica-segundo-semestre-2019.pdf" TargetMode="External"/><Relationship Id="rId1605" Type="http://schemas.openxmlformats.org/officeDocument/2006/relationships/hyperlink" Target="https://www.impulsociudadano.org/wp-content/uploads/2020/05/Informe-violencia-pol%C3%ADtica-segundo-semestre-2019.pdf" TargetMode="External"/><Relationship Id="rId1689" Type="http://schemas.openxmlformats.org/officeDocument/2006/relationships/hyperlink" Target="https://www.impulsociudadano.org/wp-content/uploads/2020/05/Informe-violencia-pol%C3%ADtica-segundo-semestre-2019.pdf" TargetMode="External"/><Relationship Id="rId90" Type="http://schemas.openxmlformats.org/officeDocument/2006/relationships/hyperlink" Target="https://hatecrime.osce.org/germany" TargetMode="External"/><Relationship Id="rId186" Type="http://schemas.openxmlformats.org/officeDocument/2006/relationships/hyperlink" Target="https://hatecrime.osce.org/germany" TargetMode="External"/><Relationship Id="rId393" Type="http://schemas.openxmlformats.org/officeDocument/2006/relationships/hyperlink" Target="https://hatecrime.osce.org/germany" TargetMode="External"/><Relationship Id="rId407" Type="http://schemas.openxmlformats.org/officeDocument/2006/relationships/hyperlink" Target="https://hatecrime.osce.org/germany" TargetMode="External"/><Relationship Id="rId614" Type="http://schemas.openxmlformats.org/officeDocument/2006/relationships/hyperlink" Target="https://hatecrime.osce.org/spain" TargetMode="External"/><Relationship Id="rId821" Type="http://schemas.openxmlformats.org/officeDocument/2006/relationships/hyperlink" Target="https://hatecrime.osce.org/spain" TargetMode="External"/><Relationship Id="rId1037" Type="http://schemas.openxmlformats.org/officeDocument/2006/relationships/hyperlink" Target="https://hatecrime.osce.org/spain" TargetMode="External"/><Relationship Id="rId1244" Type="http://schemas.openxmlformats.org/officeDocument/2006/relationships/hyperlink" Target="https://catalunyasomostodos.com/wp-content/uploads/2019/01/CAST-Informe-2018.pdf" TargetMode="External"/><Relationship Id="rId1451" Type="http://schemas.openxmlformats.org/officeDocument/2006/relationships/hyperlink" Target="http://libertadreligiosa.es/revista-de-prensa-2019-2/" TargetMode="External"/><Relationship Id="rId253" Type="http://schemas.openxmlformats.org/officeDocument/2006/relationships/hyperlink" Target="https://hatecrime.osce.org/germany" TargetMode="External"/><Relationship Id="rId460" Type="http://schemas.openxmlformats.org/officeDocument/2006/relationships/hyperlink" Target="https://www.intoleranceagainstchristians.eu/index.php?id=3&amp;txtSearch=&amp;radSearchFilterType=cases&amp;selCountry=3&amp;selTimeFrame=&amp;txtDateStart=&amp;txtDateStop=" TargetMode="External"/><Relationship Id="rId698" Type="http://schemas.openxmlformats.org/officeDocument/2006/relationships/hyperlink" Target="https://hatecrime.osce.org/spain" TargetMode="External"/><Relationship Id="rId919" Type="http://schemas.openxmlformats.org/officeDocument/2006/relationships/hyperlink" Target="https://hatecrime.osce.org/spain" TargetMode="External"/><Relationship Id="rId1090" Type="http://schemas.openxmlformats.org/officeDocument/2006/relationships/hyperlink" Target="https://hatecrime.osce.org/spain" TargetMode="External"/><Relationship Id="rId1104" Type="http://schemas.openxmlformats.org/officeDocument/2006/relationships/hyperlink" Target="https://hatecrime.osce.org/spain" TargetMode="External"/><Relationship Id="rId1311" Type="http://schemas.openxmlformats.org/officeDocument/2006/relationships/hyperlink" Target="https://hatecrime.osce.org/spain" TargetMode="External"/><Relationship Id="rId1549" Type="http://schemas.openxmlformats.org/officeDocument/2006/relationships/hyperlink" Target="https://www.impulsociudadano.org/wp-content/uploads/2020/05/Informe-violencia-pol%C3%ADtica-segundo-semestre-2019.pdf" TargetMode="External"/><Relationship Id="rId1756" Type="http://schemas.openxmlformats.org/officeDocument/2006/relationships/hyperlink" Target="https://catalunyasomostodos.com/wp-content/uploads/2019/01/CAST-Informe-2018.pdf" TargetMode="External"/><Relationship Id="rId48" Type="http://schemas.openxmlformats.org/officeDocument/2006/relationships/hyperlink" Target="https://hatecrime.osce.org/germany" TargetMode="External"/><Relationship Id="rId113" Type="http://schemas.openxmlformats.org/officeDocument/2006/relationships/hyperlink" Target="https://hatecrime.osce.org/germany" TargetMode="External"/><Relationship Id="rId320" Type="http://schemas.openxmlformats.org/officeDocument/2006/relationships/hyperlink" Target="https://hatecrime.osce.org/germany" TargetMode="External"/><Relationship Id="rId558" Type="http://schemas.openxmlformats.org/officeDocument/2006/relationships/hyperlink" Target="https://www.osservatorioantisemitismo.it/episodi-di-antisemitismo-in-italia/roma-neonazista-sputa-in-faccia-ad-una-donna/" TargetMode="External"/><Relationship Id="rId765" Type="http://schemas.openxmlformats.org/officeDocument/2006/relationships/hyperlink" Target="http://catalunyasomostodos.com/wp-content/uploads/2017/02/Informe-CST-CAST.pdf" TargetMode="External"/><Relationship Id="rId972" Type="http://schemas.openxmlformats.org/officeDocument/2006/relationships/hyperlink" Target="https://hatecrime.osce.org/spain" TargetMode="External"/><Relationship Id="rId1188" Type="http://schemas.openxmlformats.org/officeDocument/2006/relationships/hyperlink" Target="https://hatecrime.osce.org/spain" TargetMode="External"/><Relationship Id="rId1395" Type="http://schemas.openxmlformats.org/officeDocument/2006/relationships/hyperlink" Target="https://covite.org/observatorio-de-radicalizacion-2018/" TargetMode="External"/><Relationship Id="rId1409" Type="http://schemas.openxmlformats.org/officeDocument/2006/relationships/hyperlink" Target="https://covite.org/observatorio-de-radicalizacion-2019/" TargetMode="External"/><Relationship Id="rId1616" Type="http://schemas.openxmlformats.org/officeDocument/2006/relationships/hyperlink" Target="https://www.impulsociudadano.org/wp-content/uploads/2020/05/Informe-violencia-pol%C3%ADtica-segundo-semestre-2019.pdf" TargetMode="External"/><Relationship Id="rId197" Type="http://schemas.openxmlformats.org/officeDocument/2006/relationships/hyperlink" Target="https://hatecrime.osce.org/germany" TargetMode="External"/><Relationship Id="rId418" Type="http://schemas.openxmlformats.org/officeDocument/2006/relationships/hyperlink" Target="https://hatecrime.osce.org/germany" TargetMode="External"/><Relationship Id="rId625" Type="http://schemas.openxmlformats.org/officeDocument/2006/relationships/hyperlink" Target="https://hatecrime.osce.org/spain" TargetMode="External"/><Relationship Id="rId832" Type="http://schemas.openxmlformats.org/officeDocument/2006/relationships/hyperlink" Target="https://hatecrime.osce.org/spain" TargetMode="External"/><Relationship Id="rId1048" Type="http://schemas.openxmlformats.org/officeDocument/2006/relationships/hyperlink" Target="https://covite.org/observatorio-de-radicalizacion-2017/" TargetMode="External"/><Relationship Id="rId1255" Type="http://schemas.openxmlformats.org/officeDocument/2006/relationships/hyperlink" Target="https://catalunyasomostodos.com/wp-content/uploads/2019/01/CAST-Informe-2018.pdf" TargetMode="External"/><Relationship Id="rId1462" Type="http://schemas.openxmlformats.org/officeDocument/2006/relationships/hyperlink" Target="http://libertadreligiosa.es/revista-de-prensa-2019-2/" TargetMode="External"/><Relationship Id="rId264" Type="http://schemas.openxmlformats.org/officeDocument/2006/relationships/hyperlink" Target="https://hatecrime.osce.org/germany" TargetMode="External"/><Relationship Id="rId471" Type="http://schemas.openxmlformats.org/officeDocument/2006/relationships/hyperlink" Target="https://www.adl.org/resources/reports/global-anti-semitism-select-incidents-in-2019" TargetMode="External"/><Relationship Id="rId1115" Type="http://schemas.openxmlformats.org/officeDocument/2006/relationships/hyperlink" Target="https://hatecrime.osce.org/spain" TargetMode="External"/><Relationship Id="rId1322" Type="http://schemas.openxmlformats.org/officeDocument/2006/relationships/hyperlink" Target="https://hatecrime.osce.org/spain" TargetMode="External"/><Relationship Id="rId1767" Type="http://schemas.openxmlformats.org/officeDocument/2006/relationships/hyperlink" Target="http://www.informeraxen.es/wp-content/uploads/2020/04/RAXEN-Especial-2019-Xenofobia.pdf" TargetMode="External"/><Relationship Id="rId59" Type="http://schemas.openxmlformats.org/officeDocument/2006/relationships/hyperlink" Target="https://hatecrime.osce.org/germany" TargetMode="External"/><Relationship Id="rId124" Type="http://schemas.openxmlformats.org/officeDocument/2006/relationships/hyperlink" Target="https://hatecrime.osce.org/germany" TargetMode="External"/><Relationship Id="rId569" Type="http://schemas.openxmlformats.org/officeDocument/2006/relationships/hyperlink" Target="https://www.gaycenter.it/NEWS.asp?id_dettaglio=3093" TargetMode="External"/><Relationship Id="rId776" Type="http://schemas.openxmlformats.org/officeDocument/2006/relationships/hyperlink" Target="https://hatecrime.osce.org/spain" TargetMode="External"/><Relationship Id="rId983" Type="http://schemas.openxmlformats.org/officeDocument/2006/relationships/hyperlink" Target="https://hatecrime.osce.org/spain" TargetMode="External"/><Relationship Id="rId1199" Type="http://schemas.openxmlformats.org/officeDocument/2006/relationships/hyperlink" Target="https://hatecrime.osce.org/spain" TargetMode="External"/><Relationship Id="rId1627" Type="http://schemas.openxmlformats.org/officeDocument/2006/relationships/hyperlink" Target="https://www.impulsociudadano.org/wp-content/uploads/2020/05/Informe-violencia-pol%C3%ADtica-segundo-semestre-2019.pdf" TargetMode="External"/><Relationship Id="rId331" Type="http://schemas.openxmlformats.org/officeDocument/2006/relationships/hyperlink" Target="https://hatecrime.osce.org/germany" TargetMode="External"/><Relationship Id="rId429" Type="http://schemas.openxmlformats.org/officeDocument/2006/relationships/hyperlink" Target="https://www.report-antisemitism.de/documents/2019-09-26_rias-be_Annual_Antisemitische-Vorfaelle-Halbjahr-2019.pdf" TargetMode="External"/><Relationship Id="rId636" Type="http://schemas.openxmlformats.org/officeDocument/2006/relationships/hyperlink" Target="https://hatecrime.osce.org/spain" TargetMode="External"/><Relationship Id="rId1059" Type="http://schemas.openxmlformats.org/officeDocument/2006/relationships/hyperlink" Target="https://covite.org/observatorio-de-radicalizacion-2017/" TargetMode="External"/><Relationship Id="rId1266" Type="http://schemas.openxmlformats.org/officeDocument/2006/relationships/hyperlink" Target="https://hatecrime.osce.org/spain" TargetMode="External"/><Relationship Id="rId1473" Type="http://schemas.openxmlformats.org/officeDocument/2006/relationships/hyperlink" Target="https://www.impulsociudadano.org/wp-content/uploads/2020/05/Informe-violencia-pol%C3%ADtica-segundo-semestre-2019.pdf" TargetMode="External"/><Relationship Id="rId843" Type="http://schemas.openxmlformats.org/officeDocument/2006/relationships/hyperlink" Target="https://hatecrime.osce.org/spain" TargetMode="External"/><Relationship Id="rId1126" Type="http://schemas.openxmlformats.org/officeDocument/2006/relationships/hyperlink" Target="https://hatecrime.osce.org/spain" TargetMode="External"/><Relationship Id="rId1680" Type="http://schemas.openxmlformats.org/officeDocument/2006/relationships/hyperlink" Target="https://www.impulsociudadano.org/wp-content/uploads/2020/05/Informe-violencia-pol%C3%ADtica-segundo-semestre-2019.pdf" TargetMode="External"/><Relationship Id="rId1778" Type="http://schemas.openxmlformats.org/officeDocument/2006/relationships/hyperlink" Target="http://www.informeraxen.es/wp-content/uploads/2020/04/RAXEN-Especial-2019-Xenofobia.pdf" TargetMode="External"/><Relationship Id="rId275" Type="http://schemas.openxmlformats.org/officeDocument/2006/relationships/hyperlink" Target="https://hatecrime.osce.org/germany" TargetMode="External"/><Relationship Id="rId482" Type="http://schemas.openxmlformats.org/officeDocument/2006/relationships/hyperlink" Target="https://www.islamophobiaeurope.com/wp-content/uploads/2020/06/EIR_2019.pdf" TargetMode="External"/><Relationship Id="rId703" Type="http://schemas.openxmlformats.org/officeDocument/2006/relationships/hyperlink" Target="https://hatecrime.osce.org/spain" TargetMode="External"/><Relationship Id="rId910" Type="http://schemas.openxmlformats.org/officeDocument/2006/relationships/hyperlink" Target="https://hatecrime.osce.org/spain" TargetMode="External"/><Relationship Id="rId1333" Type="http://schemas.openxmlformats.org/officeDocument/2006/relationships/hyperlink" Target="https://hatecrime.osce.org/spain" TargetMode="External"/><Relationship Id="rId1540" Type="http://schemas.openxmlformats.org/officeDocument/2006/relationships/hyperlink" Target="https://www.impulsociudadano.org/wp-content/uploads/2020/05/Informe-violencia-pol%C3%ADtica-segundo-semestre-2019.pdf" TargetMode="External"/><Relationship Id="rId1638" Type="http://schemas.openxmlformats.org/officeDocument/2006/relationships/hyperlink" Target="https://www.impulsociudadano.org/wp-content/uploads/2020/05/Informe-violencia-pol%C3%ADtica-segundo-semestre-2019.pdf" TargetMode="External"/><Relationship Id="rId135" Type="http://schemas.openxmlformats.org/officeDocument/2006/relationships/hyperlink" Target="https://hatecrime.osce.org/germany" TargetMode="External"/><Relationship Id="rId342" Type="http://schemas.openxmlformats.org/officeDocument/2006/relationships/hyperlink" Target="https://hatecrime.osce.org/germany" TargetMode="External"/><Relationship Id="rId787" Type="http://schemas.openxmlformats.org/officeDocument/2006/relationships/hyperlink" Target="https://hatecrime.osce.org/spain" TargetMode="External"/><Relationship Id="rId994" Type="http://schemas.openxmlformats.org/officeDocument/2006/relationships/hyperlink" Target="https://hatecrime.osce.org/spain" TargetMode="External"/><Relationship Id="rId1400" Type="http://schemas.openxmlformats.org/officeDocument/2006/relationships/hyperlink" Target="https://covite.org/observatorio-de-radicalizacion-2018/" TargetMode="External"/><Relationship Id="rId202" Type="http://schemas.openxmlformats.org/officeDocument/2006/relationships/hyperlink" Target="https://hatecrime.osce.org/germany" TargetMode="External"/><Relationship Id="rId647" Type="http://schemas.openxmlformats.org/officeDocument/2006/relationships/hyperlink" Target="https://hatecrime.osce.org/spain" TargetMode="External"/><Relationship Id="rId854" Type="http://schemas.openxmlformats.org/officeDocument/2006/relationships/hyperlink" Target="https://hatecrime.osce.org/spain" TargetMode="External"/><Relationship Id="rId1277" Type="http://schemas.openxmlformats.org/officeDocument/2006/relationships/hyperlink" Target="https://hatecrime.osce.org/spain" TargetMode="External"/><Relationship Id="rId1484" Type="http://schemas.openxmlformats.org/officeDocument/2006/relationships/hyperlink" Target="https://www.impulsociudadano.org/wp-content/uploads/2020/05/Informe-violencia-pol%C3%ADtica-segundo-semestre-2019.pdf" TargetMode="External"/><Relationship Id="rId1691" Type="http://schemas.openxmlformats.org/officeDocument/2006/relationships/hyperlink" Target="https://www.impulsociudadano.org/wp-content/uploads/2020/05/Informe-violencia-pol%C3%ADtica-segundo-semestre-2019.pdf" TargetMode="External"/><Relationship Id="rId1705" Type="http://schemas.openxmlformats.org/officeDocument/2006/relationships/hyperlink" Target="https://www.impulsociudadano.org/wp-content/uploads/2020/05/Informe-violencia-pol%C3%ADtica-segundo-semestre-2019.pdf" TargetMode="External"/><Relationship Id="rId286" Type="http://schemas.openxmlformats.org/officeDocument/2006/relationships/hyperlink" Target="https://hatecrime.osce.org/germany" TargetMode="External"/><Relationship Id="rId493" Type="http://schemas.openxmlformats.org/officeDocument/2006/relationships/hyperlink" Target="https://www.christianophobie.fr/carte/yvelines-pendant-le-confinement-les-vols-continuent-dans-les-eglises" TargetMode="External"/><Relationship Id="rId507" Type="http://schemas.openxmlformats.org/officeDocument/2006/relationships/hyperlink" Target="https://www.christianophobie.fr/carte/alpes-maritimes-tombes-profanees-au-cimetiere-de-lest-a-nice" TargetMode="External"/><Relationship Id="rId714" Type="http://schemas.openxmlformats.org/officeDocument/2006/relationships/hyperlink" Target="https://hatecrime.osce.org/spain" TargetMode="External"/><Relationship Id="rId921" Type="http://schemas.openxmlformats.org/officeDocument/2006/relationships/hyperlink" Target="https://hatecrime.osce.org/spain" TargetMode="External"/><Relationship Id="rId1137" Type="http://schemas.openxmlformats.org/officeDocument/2006/relationships/hyperlink" Target="https://hatecrime.osce.org/spain" TargetMode="External"/><Relationship Id="rId1344" Type="http://schemas.openxmlformats.org/officeDocument/2006/relationships/hyperlink" Target="https://hatecrime.osce.org/spain" TargetMode="External"/><Relationship Id="rId1551" Type="http://schemas.openxmlformats.org/officeDocument/2006/relationships/hyperlink" Target="https://www.impulsociudadano.org/wp-content/uploads/2020/05/Informe-violencia-pol%C3%ADtica-segundo-semestre-2019.pdf" TargetMode="External"/><Relationship Id="rId1789" Type="http://schemas.openxmlformats.org/officeDocument/2006/relationships/hyperlink" Target="https://www.lavanguardia.com/vida/20191101/471314740116/denuncian-el-suicidio-de-una-joven-trans-en-lliria-por-el-acoso-que-sufria.html" TargetMode="External"/><Relationship Id="rId50" Type="http://schemas.openxmlformats.org/officeDocument/2006/relationships/hyperlink" Target="https://hatecrime.osce.org/germany" TargetMode="External"/><Relationship Id="rId146" Type="http://schemas.openxmlformats.org/officeDocument/2006/relationships/hyperlink" Target="https://hatecrime.osce.org/germany" TargetMode="External"/><Relationship Id="rId353" Type="http://schemas.openxmlformats.org/officeDocument/2006/relationships/hyperlink" Target="https://hatecrime.osce.org/germany" TargetMode="External"/><Relationship Id="rId560" Type="http://schemas.openxmlformats.org/officeDocument/2006/relationships/hyperlink" Target="https://www.osservatorioantisemitismo.it/episodi-di-antisemitismo-in-italia/schiaffi-ed-insulti/" TargetMode="External"/><Relationship Id="rId798" Type="http://schemas.openxmlformats.org/officeDocument/2006/relationships/hyperlink" Target="https://hatecrime.osce.org/spain" TargetMode="External"/><Relationship Id="rId1190" Type="http://schemas.openxmlformats.org/officeDocument/2006/relationships/hyperlink" Target="https://hatecrime.osce.org/spain" TargetMode="External"/><Relationship Id="rId1204" Type="http://schemas.openxmlformats.org/officeDocument/2006/relationships/hyperlink" Target="https://hatecrime.osce.org/spain" TargetMode="External"/><Relationship Id="rId1411" Type="http://schemas.openxmlformats.org/officeDocument/2006/relationships/hyperlink" Target="https://covite.org/observatorio-de-radicalizacion-2019/" TargetMode="External"/><Relationship Id="rId1649" Type="http://schemas.openxmlformats.org/officeDocument/2006/relationships/hyperlink" Target="https://www.impulsociudadano.org/wp-content/uploads/2020/05/Informe-violencia-pol%C3%ADtica-segundo-semestre-2019.pdf" TargetMode="External"/><Relationship Id="rId213" Type="http://schemas.openxmlformats.org/officeDocument/2006/relationships/hyperlink" Target="https://hatecrime.osce.org/germany" TargetMode="External"/><Relationship Id="rId420" Type="http://schemas.openxmlformats.org/officeDocument/2006/relationships/hyperlink" Target="https://hatecrime.osce.org/germany" TargetMode="External"/><Relationship Id="rId658" Type="http://schemas.openxmlformats.org/officeDocument/2006/relationships/hyperlink" Target="https://hatecrime.osce.org/spain" TargetMode="External"/><Relationship Id="rId865" Type="http://schemas.openxmlformats.org/officeDocument/2006/relationships/hyperlink" Target="https://hatecrime.osce.org/spain" TargetMode="External"/><Relationship Id="rId1050" Type="http://schemas.openxmlformats.org/officeDocument/2006/relationships/hyperlink" Target="https://covite.org/observatorio-de-radicalizacion-2017/" TargetMode="External"/><Relationship Id="rId1288" Type="http://schemas.openxmlformats.org/officeDocument/2006/relationships/hyperlink" Target="https://hatecrime.osce.org/spain" TargetMode="External"/><Relationship Id="rId1495" Type="http://schemas.openxmlformats.org/officeDocument/2006/relationships/hyperlink" Target="https://www.impulsociudadano.org/wp-content/uploads/2020/05/Informe-violencia-pol%C3%ADtica-segundo-semestre-2019.pdf" TargetMode="External"/><Relationship Id="rId1509" Type="http://schemas.openxmlformats.org/officeDocument/2006/relationships/hyperlink" Target="https://www.impulsociudadano.org/wp-content/uploads/2020/05/Informe-violencia-pol%C3%ADtica-segundo-semestre-2019.pdf" TargetMode="External"/><Relationship Id="rId1716" Type="http://schemas.openxmlformats.org/officeDocument/2006/relationships/hyperlink" Target="https://www.impulsociudadano.org/wp-content/uploads/2020/05/Informe-violencia-pol%C3%ADtica-segundo-semestre-2019.pdf" TargetMode="External"/><Relationship Id="rId297" Type="http://schemas.openxmlformats.org/officeDocument/2006/relationships/hyperlink" Target="https://hatecrime.osce.org/germany" TargetMode="External"/><Relationship Id="rId518" Type="http://schemas.openxmlformats.org/officeDocument/2006/relationships/hyperlink" Target="https://www.christianophobie.fr/carte/paris-une-statue-de-jeanne-darc-degradee" TargetMode="External"/><Relationship Id="rId725" Type="http://schemas.openxmlformats.org/officeDocument/2006/relationships/hyperlink" Target="https://hatecrime.osce.org/spain" TargetMode="External"/><Relationship Id="rId932" Type="http://schemas.openxmlformats.org/officeDocument/2006/relationships/hyperlink" Target="https://hatecrime.osce.org/spain" TargetMode="External"/><Relationship Id="rId1148" Type="http://schemas.openxmlformats.org/officeDocument/2006/relationships/hyperlink" Target="https://hatecrime.osce.org/spain" TargetMode="External"/><Relationship Id="rId1355" Type="http://schemas.openxmlformats.org/officeDocument/2006/relationships/hyperlink" Target="https://covite.org/observatorio-de-radicalizacion-2018/" TargetMode="External"/><Relationship Id="rId1562" Type="http://schemas.openxmlformats.org/officeDocument/2006/relationships/hyperlink" Target="https://www.impulsociudadano.org/wp-content/uploads/2020/05/Informe-violencia-pol%C3%ADtica-segundo-semestre-2019.pdf" TargetMode="External"/><Relationship Id="rId157" Type="http://schemas.openxmlformats.org/officeDocument/2006/relationships/hyperlink" Target="https://hatecrime.osce.org/germany" TargetMode="External"/><Relationship Id="rId364" Type="http://schemas.openxmlformats.org/officeDocument/2006/relationships/hyperlink" Target="https://hatecrime.osce.org/germany" TargetMode="External"/><Relationship Id="rId1008" Type="http://schemas.openxmlformats.org/officeDocument/2006/relationships/hyperlink" Target="https://hatecrime.osce.org/spain" TargetMode="External"/><Relationship Id="rId1215" Type="http://schemas.openxmlformats.org/officeDocument/2006/relationships/hyperlink" Target="https://hatecrime.osce.org/spain" TargetMode="External"/><Relationship Id="rId1422" Type="http://schemas.openxmlformats.org/officeDocument/2006/relationships/hyperlink" Target="https://covite.org/observatorio-de-radicalizacion-2019/" TargetMode="External"/><Relationship Id="rId61" Type="http://schemas.openxmlformats.org/officeDocument/2006/relationships/hyperlink" Target="https://hatecrime.osce.org/germany" TargetMode="External"/><Relationship Id="rId571" Type="http://schemas.openxmlformats.org/officeDocument/2006/relationships/hyperlink" Target="https://www.gaycenter.it/NEWS.asp?id_dettaglio=3127" TargetMode="External"/><Relationship Id="rId669" Type="http://schemas.openxmlformats.org/officeDocument/2006/relationships/hyperlink" Target="https://hatecrime.osce.org/spain" TargetMode="External"/><Relationship Id="rId876" Type="http://schemas.openxmlformats.org/officeDocument/2006/relationships/hyperlink" Target="https://hatecrime.osce.org/spain" TargetMode="External"/><Relationship Id="rId1299" Type="http://schemas.openxmlformats.org/officeDocument/2006/relationships/hyperlink" Target="https://hatecrime.osce.org/spain" TargetMode="External"/><Relationship Id="rId1727" Type="http://schemas.openxmlformats.org/officeDocument/2006/relationships/hyperlink" Target="https://www.impulsociudadano.org/wp-content/uploads/2020/05/Informe-violencia-pol%C3%ADtica-segundo-semestre-2019.pdf" TargetMode="External"/><Relationship Id="rId19" Type="http://schemas.openxmlformats.org/officeDocument/2006/relationships/hyperlink" Target="https://tev.hu/en/monthly-report/" TargetMode="External"/><Relationship Id="rId224" Type="http://schemas.openxmlformats.org/officeDocument/2006/relationships/hyperlink" Target="https://hatecrime.osce.org/germany" TargetMode="External"/><Relationship Id="rId431" Type="http://schemas.openxmlformats.org/officeDocument/2006/relationships/hyperlink" Target="https://www.report-antisemitism.de/documents/2019-09-26_rias-be_Annual_Antisemitische-Vorfaelle-Halbjahr-2019.pdf" TargetMode="External"/><Relationship Id="rId529" Type="http://schemas.openxmlformats.org/officeDocument/2006/relationships/hyperlink" Target="https://www.christianophobie.fr/carte/pyrenees-atlantiques-le-cimetiere-de-bescat-souille-de-tags-obscenes" TargetMode="External"/><Relationship Id="rId736" Type="http://schemas.openxmlformats.org/officeDocument/2006/relationships/hyperlink" Target="https://hatecrime.osce.org/spain" TargetMode="External"/><Relationship Id="rId1061" Type="http://schemas.openxmlformats.org/officeDocument/2006/relationships/hyperlink" Target="https://covite.org/observatorio-de-radicalizacion-2017/" TargetMode="External"/><Relationship Id="rId1159" Type="http://schemas.openxmlformats.org/officeDocument/2006/relationships/hyperlink" Target="https://hatecrime.osce.org/spain" TargetMode="External"/><Relationship Id="rId1366" Type="http://schemas.openxmlformats.org/officeDocument/2006/relationships/hyperlink" Target="https://covite.org/observatorio-de-radicalizacion-2018/" TargetMode="External"/><Relationship Id="rId168" Type="http://schemas.openxmlformats.org/officeDocument/2006/relationships/hyperlink" Target="https://hatecrime.osce.org/germany" TargetMode="External"/><Relationship Id="rId943" Type="http://schemas.openxmlformats.org/officeDocument/2006/relationships/hyperlink" Target="https://hatecrime.osce.org/spain" TargetMode="External"/><Relationship Id="rId1019" Type="http://schemas.openxmlformats.org/officeDocument/2006/relationships/hyperlink" Target="https://hatecrime.osce.org/spain" TargetMode="External"/><Relationship Id="rId1573" Type="http://schemas.openxmlformats.org/officeDocument/2006/relationships/hyperlink" Target="https://www.impulsociudadano.org/wp-content/uploads/2020/05/Informe-violencia-pol%C3%ADtica-segundo-semestre-2019.pdf" TargetMode="External"/><Relationship Id="rId1780" Type="http://schemas.openxmlformats.org/officeDocument/2006/relationships/hyperlink" Target="http://www.informeraxen.es/wp-content/uploads/2020/04/RAXEN-Especial-2019-Xenofobia.pdf" TargetMode="External"/><Relationship Id="rId72" Type="http://schemas.openxmlformats.org/officeDocument/2006/relationships/hyperlink" Target="https://hatecrime.osce.org/germany" TargetMode="External"/><Relationship Id="rId375" Type="http://schemas.openxmlformats.org/officeDocument/2006/relationships/hyperlink" Target="https://hatecrime.osce.org/germany" TargetMode="External"/><Relationship Id="rId582" Type="http://schemas.openxmlformats.org/officeDocument/2006/relationships/hyperlink" Target="http://www.cronachediordinariorazzismo.org/chiede-diritti-ottiene-violenza-il-pestaggio-di-una-colf-cingalese-a-rozzano/" TargetMode="External"/><Relationship Id="rId803" Type="http://schemas.openxmlformats.org/officeDocument/2006/relationships/hyperlink" Target="https://hatecrime.osce.org/spain" TargetMode="External"/><Relationship Id="rId1226" Type="http://schemas.openxmlformats.org/officeDocument/2006/relationships/hyperlink" Target="https://hatecrime.osce.org/spain" TargetMode="External"/><Relationship Id="rId1433" Type="http://schemas.openxmlformats.org/officeDocument/2006/relationships/hyperlink" Target="https://observatorioantisemitismo.fcje.org/" TargetMode="External"/><Relationship Id="rId1640" Type="http://schemas.openxmlformats.org/officeDocument/2006/relationships/hyperlink" Target="https://www.impulsociudadano.org/wp-content/uploads/2020/05/Informe-violencia-pol%C3%ADtica-segundo-semestre-2019.pdf" TargetMode="External"/><Relationship Id="rId1738" Type="http://schemas.openxmlformats.org/officeDocument/2006/relationships/hyperlink" Target="https://www.islamophobiaeurope.com/wp-content/uploads/2020/06/EIR_2019.pdf" TargetMode="External"/><Relationship Id="rId3" Type="http://schemas.openxmlformats.org/officeDocument/2006/relationships/hyperlink" Target="https://www.islamophobiaeurope.com/wp-content/uploads/2020/06/EIR_2019.pdf" TargetMode="External"/><Relationship Id="rId235" Type="http://schemas.openxmlformats.org/officeDocument/2006/relationships/hyperlink" Target="https://hatecrime.osce.org/germany" TargetMode="External"/><Relationship Id="rId442" Type="http://schemas.openxmlformats.org/officeDocument/2006/relationships/hyperlink" Target="https://www.report-antisemitism.de/documents/2019-09-26_rias-be_Annual_Antisemitische-Vorfaelle-Halbjahr-2019.pdf" TargetMode="External"/><Relationship Id="rId887" Type="http://schemas.openxmlformats.org/officeDocument/2006/relationships/hyperlink" Target="https://hatecrime.osce.org/spain" TargetMode="External"/><Relationship Id="rId1072" Type="http://schemas.openxmlformats.org/officeDocument/2006/relationships/hyperlink" Target="https://covite.org/observatorio-de-radicalizacion-2017/" TargetMode="External"/><Relationship Id="rId1500" Type="http://schemas.openxmlformats.org/officeDocument/2006/relationships/hyperlink" Target="https://www.impulsociudadano.org/wp-content/uploads/2020/05/Informe-violencia-pol%C3%ADtica-segundo-semestre-2019.pdf" TargetMode="External"/><Relationship Id="rId302" Type="http://schemas.openxmlformats.org/officeDocument/2006/relationships/hyperlink" Target="https://hatecrime.osce.org/germany" TargetMode="External"/><Relationship Id="rId747" Type="http://schemas.openxmlformats.org/officeDocument/2006/relationships/hyperlink" Target="http://catalunyasomostodos.com/wp-content/uploads/2017/02/Informe-CST-CAST.pdf" TargetMode="External"/><Relationship Id="rId954" Type="http://schemas.openxmlformats.org/officeDocument/2006/relationships/hyperlink" Target="https://hatecrime.osce.org/spain" TargetMode="External"/><Relationship Id="rId1377" Type="http://schemas.openxmlformats.org/officeDocument/2006/relationships/hyperlink" Target="https://covite.org/observatorio-de-radicalizacion-2018/" TargetMode="External"/><Relationship Id="rId1584" Type="http://schemas.openxmlformats.org/officeDocument/2006/relationships/hyperlink" Target="https://www.impulsociudadano.org/wp-content/uploads/2020/05/Informe-violencia-pol%C3%ADtica-segundo-semestre-2019.pdf" TargetMode="External"/><Relationship Id="rId1791" Type="http://schemas.openxmlformats.org/officeDocument/2006/relationships/printerSettings" Target="../printerSettings/printerSettings6.bin"/><Relationship Id="rId83" Type="http://schemas.openxmlformats.org/officeDocument/2006/relationships/hyperlink" Target="https://hatecrime.osce.org/germany" TargetMode="External"/><Relationship Id="rId179" Type="http://schemas.openxmlformats.org/officeDocument/2006/relationships/hyperlink" Target="https://hatecrime.osce.org/germany" TargetMode="External"/><Relationship Id="rId386" Type="http://schemas.openxmlformats.org/officeDocument/2006/relationships/hyperlink" Target="https://hatecrime.osce.org/germany" TargetMode="External"/><Relationship Id="rId593" Type="http://schemas.openxmlformats.org/officeDocument/2006/relationships/hyperlink" Target="https://www.osservatorioantisemitismo.it/episodi-di-antisemitismo-in-italia/firenze-minacce-antisemite/" TargetMode="External"/><Relationship Id="rId607" Type="http://schemas.openxmlformats.org/officeDocument/2006/relationships/hyperlink" Target="https://fra.europa.eu/sites/default/files/fra_uploads/italy-report-covid-19-april-2020_en.pdf" TargetMode="External"/><Relationship Id="rId814" Type="http://schemas.openxmlformats.org/officeDocument/2006/relationships/hyperlink" Target="https://hatecrime.osce.org/spain" TargetMode="External"/><Relationship Id="rId1237" Type="http://schemas.openxmlformats.org/officeDocument/2006/relationships/hyperlink" Target="https://catalunyasomostodos.com/wp-content/uploads/2019/01/CAST-Informe-2018.pdf" TargetMode="External"/><Relationship Id="rId1444" Type="http://schemas.openxmlformats.org/officeDocument/2006/relationships/hyperlink" Target="http://libertadreligiosa.es/revista-de-prensa-2019-2/" TargetMode="External"/><Relationship Id="rId1651" Type="http://schemas.openxmlformats.org/officeDocument/2006/relationships/hyperlink" Target="https://www.impulsociudadano.org/wp-content/uploads/2020/05/Informe-violencia-pol%C3%ADtica-segundo-semestre-2019.pdf" TargetMode="External"/><Relationship Id="rId246" Type="http://schemas.openxmlformats.org/officeDocument/2006/relationships/hyperlink" Target="https://hatecrime.osce.org/germany" TargetMode="External"/><Relationship Id="rId453" Type="http://schemas.openxmlformats.org/officeDocument/2006/relationships/hyperlink" Target="https://www.islamophobiaeurope.com/wp-content/uploads/2020/06/EIR_2019.pdf" TargetMode="External"/><Relationship Id="rId660" Type="http://schemas.openxmlformats.org/officeDocument/2006/relationships/hyperlink" Target="https://hatecrime.osce.org/spain" TargetMode="External"/><Relationship Id="rId898" Type="http://schemas.openxmlformats.org/officeDocument/2006/relationships/hyperlink" Target="https://hatecrime.osce.org/spain" TargetMode="External"/><Relationship Id="rId1083" Type="http://schemas.openxmlformats.org/officeDocument/2006/relationships/hyperlink" Target="https://covite.org/observatorio-de-radicalizacion-2017/" TargetMode="External"/><Relationship Id="rId1290" Type="http://schemas.openxmlformats.org/officeDocument/2006/relationships/hyperlink" Target="https://hatecrime.osce.org/spain" TargetMode="External"/><Relationship Id="rId1304" Type="http://schemas.openxmlformats.org/officeDocument/2006/relationships/hyperlink" Target="https://hatecrime.osce.org/spain" TargetMode="External"/><Relationship Id="rId1511" Type="http://schemas.openxmlformats.org/officeDocument/2006/relationships/hyperlink" Target="https://www.impulsociudadano.org/wp-content/uploads/2020/05/Informe-violencia-pol%C3%ADtica-segundo-semestre-2019.pdf" TargetMode="External"/><Relationship Id="rId1749" Type="http://schemas.openxmlformats.org/officeDocument/2006/relationships/hyperlink" Target="https://www.islamophobiaeurope.com/wp-content/uploads/2020/06/EIR_2019.pdf" TargetMode="External"/><Relationship Id="rId106" Type="http://schemas.openxmlformats.org/officeDocument/2006/relationships/hyperlink" Target="https://hatecrime.osce.org/germany" TargetMode="External"/><Relationship Id="rId313" Type="http://schemas.openxmlformats.org/officeDocument/2006/relationships/hyperlink" Target="https://hatecrime.osce.org/germany" TargetMode="External"/><Relationship Id="rId758" Type="http://schemas.openxmlformats.org/officeDocument/2006/relationships/hyperlink" Target="http://catalunyasomostodos.com/wp-content/uploads/2017/02/Informe-CST-CAST.pdf" TargetMode="External"/><Relationship Id="rId965" Type="http://schemas.openxmlformats.org/officeDocument/2006/relationships/hyperlink" Target="https://hatecrime.osce.org/spain" TargetMode="External"/><Relationship Id="rId1150" Type="http://schemas.openxmlformats.org/officeDocument/2006/relationships/hyperlink" Target="https://hatecrime.osce.org/spain" TargetMode="External"/><Relationship Id="rId1388" Type="http://schemas.openxmlformats.org/officeDocument/2006/relationships/hyperlink" Target="https://covite.org/observatorio-de-radicalizacion-2018/" TargetMode="External"/><Relationship Id="rId1595" Type="http://schemas.openxmlformats.org/officeDocument/2006/relationships/hyperlink" Target="https://www.impulsociudadano.org/wp-content/uploads/2020/05/Informe-violencia-pol%C3%ADtica-segundo-semestre-2019.pdf" TargetMode="External"/><Relationship Id="rId1609" Type="http://schemas.openxmlformats.org/officeDocument/2006/relationships/hyperlink" Target="https://www.impulsociudadano.org/wp-content/uploads/2020/05/Informe-violencia-pol%C3%ADtica-segundo-semestre-2019.pdf" TargetMode="External"/><Relationship Id="rId10" Type="http://schemas.openxmlformats.org/officeDocument/2006/relationships/hyperlink" Target="https://tev.hu/en/monthly-report/" TargetMode="External"/><Relationship Id="rId94" Type="http://schemas.openxmlformats.org/officeDocument/2006/relationships/hyperlink" Target="https://hatecrime.osce.org/germany" TargetMode="External"/><Relationship Id="rId397" Type="http://schemas.openxmlformats.org/officeDocument/2006/relationships/hyperlink" Target="https://hatecrime.osce.org/germany" TargetMode="External"/><Relationship Id="rId520" Type="http://schemas.openxmlformats.org/officeDocument/2006/relationships/hyperlink" Target="https://www.christianophobie.fr/carte/moselle-une-croix-de-chemin-detruite-a-troisfontaines" TargetMode="External"/><Relationship Id="rId618" Type="http://schemas.openxmlformats.org/officeDocument/2006/relationships/hyperlink" Target="https://hatecrime.osce.org/spain" TargetMode="External"/><Relationship Id="rId825" Type="http://schemas.openxmlformats.org/officeDocument/2006/relationships/hyperlink" Target="https://hatecrime.osce.org/spain" TargetMode="External"/><Relationship Id="rId1248" Type="http://schemas.openxmlformats.org/officeDocument/2006/relationships/hyperlink" Target="https://catalunyasomostodos.com/wp-content/uploads/2019/01/CAST-Informe-2018.pdf" TargetMode="External"/><Relationship Id="rId1455" Type="http://schemas.openxmlformats.org/officeDocument/2006/relationships/hyperlink" Target="http://libertadreligiosa.es/revista-de-prensa-2019-2/" TargetMode="External"/><Relationship Id="rId1662" Type="http://schemas.openxmlformats.org/officeDocument/2006/relationships/hyperlink" Target="https://www.impulsociudadano.org/wp-content/uploads/2020/05/Informe-violencia-pol%C3%ADtica-segundo-semestre-2019.pdf" TargetMode="External"/><Relationship Id="rId257" Type="http://schemas.openxmlformats.org/officeDocument/2006/relationships/hyperlink" Target="https://hatecrime.osce.org/germany" TargetMode="External"/><Relationship Id="rId464" Type="http://schemas.openxmlformats.org/officeDocument/2006/relationships/hyperlink" Target="https://www.intoleranceagainstchristians.eu/index.php?id=3&amp;txtSearch=&amp;radSearchFilterType=cases&amp;selCountry=3&amp;selTimeFrame=&amp;txtDateStart=&amp;txtDateStop=" TargetMode="External"/><Relationship Id="rId1010" Type="http://schemas.openxmlformats.org/officeDocument/2006/relationships/hyperlink" Target="https://hatecrime.osce.org/spain" TargetMode="External"/><Relationship Id="rId1094" Type="http://schemas.openxmlformats.org/officeDocument/2006/relationships/hyperlink" Target="https://hatecrime.osce.org/spain" TargetMode="External"/><Relationship Id="rId1108" Type="http://schemas.openxmlformats.org/officeDocument/2006/relationships/hyperlink" Target="https://hatecrime.osce.org/spain" TargetMode="External"/><Relationship Id="rId1315" Type="http://schemas.openxmlformats.org/officeDocument/2006/relationships/hyperlink" Target="https://hatecrime.osce.org/spain" TargetMode="External"/><Relationship Id="rId117" Type="http://schemas.openxmlformats.org/officeDocument/2006/relationships/hyperlink" Target="https://hatecrime.osce.org/germany" TargetMode="External"/><Relationship Id="rId671" Type="http://schemas.openxmlformats.org/officeDocument/2006/relationships/hyperlink" Target="https://hatecrime.osce.org/spain" TargetMode="External"/><Relationship Id="rId769" Type="http://schemas.openxmlformats.org/officeDocument/2006/relationships/hyperlink" Target="http://catalunyasomostodos.com/wp-content/uploads/2017/02/Informe-CST-CAST.pdf" TargetMode="External"/><Relationship Id="rId976" Type="http://schemas.openxmlformats.org/officeDocument/2006/relationships/hyperlink" Target="https://hatecrime.osce.org/spain" TargetMode="External"/><Relationship Id="rId1399" Type="http://schemas.openxmlformats.org/officeDocument/2006/relationships/hyperlink" Target="https://covite.org/observatorio-de-radicalizacion-2018/" TargetMode="External"/><Relationship Id="rId324" Type="http://schemas.openxmlformats.org/officeDocument/2006/relationships/hyperlink" Target="https://hatecrime.osce.org/germany" TargetMode="External"/><Relationship Id="rId531" Type="http://schemas.openxmlformats.org/officeDocument/2006/relationships/hyperlink" Target="https://www.christianophobie.fr/carte/cote-dor-une-chapelle-catholique-taguee-a-dijon" TargetMode="External"/><Relationship Id="rId629" Type="http://schemas.openxmlformats.org/officeDocument/2006/relationships/hyperlink" Target="https://hatecrime.osce.org/spain" TargetMode="External"/><Relationship Id="rId1161" Type="http://schemas.openxmlformats.org/officeDocument/2006/relationships/hyperlink" Target="https://hatecrime.osce.org/spain" TargetMode="External"/><Relationship Id="rId1259" Type="http://schemas.openxmlformats.org/officeDocument/2006/relationships/hyperlink" Target="https://catalunyasomostodos.com/wp-content/uploads/2019/01/CAST-Informe-2018.pdf" TargetMode="External"/><Relationship Id="rId1466" Type="http://schemas.openxmlformats.org/officeDocument/2006/relationships/hyperlink" Target="https://www.impulsociudadano.org/wp-content/uploads/2020/05/Informe-violencia-pol%C3%ADtica-segundo-semestre-2019.pdf" TargetMode="External"/><Relationship Id="rId836" Type="http://schemas.openxmlformats.org/officeDocument/2006/relationships/hyperlink" Target="https://hatecrime.osce.org/spain" TargetMode="External"/><Relationship Id="rId1021" Type="http://schemas.openxmlformats.org/officeDocument/2006/relationships/hyperlink" Target="https://hatecrime.osce.org/spain" TargetMode="External"/><Relationship Id="rId1119" Type="http://schemas.openxmlformats.org/officeDocument/2006/relationships/hyperlink" Target="https://hatecrime.osce.org/spain" TargetMode="External"/><Relationship Id="rId1673" Type="http://schemas.openxmlformats.org/officeDocument/2006/relationships/hyperlink" Target="https://www.impulsociudadano.org/wp-content/uploads/2020/05/Informe-violencia-pol%C3%ADtica-segundo-semestre-2019.pdf" TargetMode="External"/><Relationship Id="rId903" Type="http://schemas.openxmlformats.org/officeDocument/2006/relationships/hyperlink" Target="https://hatecrime.osce.org/spain" TargetMode="External"/><Relationship Id="rId1326" Type="http://schemas.openxmlformats.org/officeDocument/2006/relationships/hyperlink" Target="https://hatecrime.osce.org/spain" TargetMode="External"/><Relationship Id="rId1533" Type="http://schemas.openxmlformats.org/officeDocument/2006/relationships/hyperlink" Target="https://www.impulsociudadano.org/wp-content/uploads/2020/05/Informe-violencia-pol%C3%ADtica-segundo-semestre-2019.pdf" TargetMode="External"/><Relationship Id="rId1740" Type="http://schemas.openxmlformats.org/officeDocument/2006/relationships/hyperlink" Target="https://www.islamophobiaeurope.com/wp-content/uploads/2020/06/EIR_2019.pdf" TargetMode="External"/><Relationship Id="rId32" Type="http://schemas.openxmlformats.org/officeDocument/2006/relationships/hyperlink" Target="https://www.nigdywiecej.org/docstation/com_docstation/172/the_virus_of_hate.pdf" TargetMode="External"/><Relationship Id="rId1600" Type="http://schemas.openxmlformats.org/officeDocument/2006/relationships/hyperlink" Target="https://www.impulsociudadano.org/wp-content/uploads/2020/05/Informe-violencia-pol%C3%ADtica-segundo-semestre-2019.pdf" TargetMode="External"/><Relationship Id="rId181" Type="http://schemas.openxmlformats.org/officeDocument/2006/relationships/hyperlink" Target="https://hatecrime.osce.org/germany" TargetMode="External"/><Relationship Id="rId279" Type="http://schemas.openxmlformats.org/officeDocument/2006/relationships/hyperlink" Target="https://hatecrime.osce.org/germany" TargetMode="External"/><Relationship Id="rId486" Type="http://schemas.openxmlformats.org/officeDocument/2006/relationships/hyperlink" Target="https://www.christianophobie.fr/carte/aveyron-vandalisme-dans-la-collegiale-notre-dame-de-villefranche-de-rouergue" TargetMode="External"/><Relationship Id="rId693" Type="http://schemas.openxmlformats.org/officeDocument/2006/relationships/hyperlink" Target="https://hatecrime.osce.org/spain" TargetMode="External"/><Relationship Id="rId139" Type="http://schemas.openxmlformats.org/officeDocument/2006/relationships/hyperlink" Target="https://hatecrime.osce.org/germany" TargetMode="External"/><Relationship Id="rId346" Type="http://schemas.openxmlformats.org/officeDocument/2006/relationships/hyperlink" Target="https://hatecrime.osce.org/germany" TargetMode="External"/><Relationship Id="rId553" Type="http://schemas.openxmlformats.org/officeDocument/2006/relationships/hyperlink" Target="https://fra.europa.eu/sites/default/files/fra_uploads/france-report-covid-19-april-2020_en.pdf" TargetMode="External"/><Relationship Id="rId760" Type="http://schemas.openxmlformats.org/officeDocument/2006/relationships/hyperlink" Target="http://catalunyasomostodos.com/wp-content/uploads/2017/02/Informe-CST-CAST.pdf" TargetMode="External"/><Relationship Id="rId998" Type="http://schemas.openxmlformats.org/officeDocument/2006/relationships/hyperlink" Target="https://hatecrime.osce.org/spain" TargetMode="External"/><Relationship Id="rId1183" Type="http://schemas.openxmlformats.org/officeDocument/2006/relationships/hyperlink" Target="https://hatecrime.osce.org/spain" TargetMode="External"/><Relationship Id="rId1390" Type="http://schemas.openxmlformats.org/officeDocument/2006/relationships/hyperlink" Target="https://covite.org/observatorio-de-radicalizacion-2018/" TargetMode="External"/><Relationship Id="rId206" Type="http://schemas.openxmlformats.org/officeDocument/2006/relationships/hyperlink" Target="https://hatecrime.osce.org/germany" TargetMode="External"/><Relationship Id="rId413" Type="http://schemas.openxmlformats.org/officeDocument/2006/relationships/hyperlink" Target="https://hatecrime.osce.org/germany" TargetMode="External"/><Relationship Id="rId858" Type="http://schemas.openxmlformats.org/officeDocument/2006/relationships/hyperlink" Target="https://hatecrime.osce.org/spain" TargetMode="External"/><Relationship Id="rId1043" Type="http://schemas.openxmlformats.org/officeDocument/2006/relationships/hyperlink" Target="https://covite.org/observatorio-de-radicalizacion-2017/" TargetMode="External"/><Relationship Id="rId1488" Type="http://schemas.openxmlformats.org/officeDocument/2006/relationships/hyperlink" Target="https://www.impulsociudadano.org/wp-content/uploads/2020/05/Informe-violencia-pol%C3%ADtica-segundo-semestre-2019.pdf" TargetMode="External"/><Relationship Id="rId1695" Type="http://schemas.openxmlformats.org/officeDocument/2006/relationships/hyperlink" Target="https://www.impulsociudadano.org/wp-content/uploads/2020/05/Informe-violencia-pol%C3%ADtica-segundo-semestre-2019.pdf" TargetMode="External"/><Relationship Id="rId620" Type="http://schemas.openxmlformats.org/officeDocument/2006/relationships/hyperlink" Target="https://hatecrime.osce.org/spain" TargetMode="External"/><Relationship Id="rId718" Type="http://schemas.openxmlformats.org/officeDocument/2006/relationships/hyperlink" Target="https://hatecrime.osce.org/spain" TargetMode="External"/><Relationship Id="rId925" Type="http://schemas.openxmlformats.org/officeDocument/2006/relationships/hyperlink" Target="https://hatecrime.osce.org/spain" TargetMode="External"/><Relationship Id="rId1250" Type="http://schemas.openxmlformats.org/officeDocument/2006/relationships/hyperlink" Target="https://catalunyasomostodos.com/wp-content/uploads/2019/01/CAST-Informe-2018.pdf" TargetMode="External"/><Relationship Id="rId1348" Type="http://schemas.openxmlformats.org/officeDocument/2006/relationships/hyperlink" Target="https://hatecrime.osce.org/spain" TargetMode="External"/><Relationship Id="rId1555" Type="http://schemas.openxmlformats.org/officeDocument/2006/relationships/hyperlink" Target="https://www.impulsociudadano.org/wp-content/uploads/2020/05/Informe-violencia-pol%C3%ADtica-segundo-semestre-2019.pdf" TargetMode="External"/><Relationship Id="rId1762" Type="http://schemas.openxmlformats.org/officeDocument/2006/relationships/hyperlink" Target="http://www.informeraxen.es/wp-content/uploads/2020/04/RAXEN-Especial-2019-Xenofobia.pdf" TargetMode="External"/><Relationship Id="rId1110" Type="http://schemas.openxmlformats.org/officeDocument/2006/relationships/hyperlink" Target="https://hatecrime.osce.org/spain" TargetMode="External"/><Relationship Id="rId1208" Type="http://schemas.openxmlformats.org/officeDocument/2006/relationships/hyperlink" Target="https://hatecrime.osce.org/spain" TargetMode="External"/><Relationship Id="rId1415" Type="http://schemas.openxmlformats.org/officeDocument/2006/relationships/hyperlink" Target="https://covite.org/observatorio-de-radicalizacion-2019/" TargetMode="External"/><Relationship Id="rId54" Type="http://schemas.openxmlformats.org/officeDocument/2006/relationships/hyperlink" Target="https://hatecrime.osce.org/germany" TargetMode="External"/><Relationship Id="rId1622" Type="http://schemas.openxmlformats.org/officeDocument/2006/relationships/hyperlink" Target="https://www.impulsociudadano.org/wp-content/uploads/2020/05/Informe-violencia-pol%C3%ADtica-segundo-semestre-2019.pdf" TargetMode="External"/><Relationship Id="rId270" Type="http://schemas.openxmlformats.org/officeDocument/2006/relationships/hyperlink" Target="https://hatecrime.osce.org/germany" TargetMode="External"/><Relationship Id="rId130" Type="http://schemas.openxmlformats.org/officeDocument/2006/relationships/hyperlink" Target="https://hatecrime.osce.org/germany" TargetMode="External"/><Relationship Id="rId368" Type="http://schemas.openxmlformats.org/officeDocument/2006/relationships/hyperlink" Target="https://hatecrime.osce.org/germany" TargetMode="External"/><Relationship Id="rId575" Type="http://schemas.openxmlformats.org/officeDocument/2006/relationships/hyperlink" Target="https://www.gaycenter.it/NEWS.asp?id_dettaglio=3144" TargetMode="External"/><Relationship Id="rId782" Type="http://schemas.openxmlformats.org/officeDocument/2006/relationships/hyperlink" Target="https://hatecrime.osce.org/spain" TargetMode="External"/><Relationship Id="rId228" Type="http://schemas.openxmlformats.org/officeDocument/2006/relationships/hyperlink" Target="https://hatecrime.osce.org/germany" TargetMode="External"/><Relationship Id="rId435" Type="http://schemas.openxmlformats.org/officeDocument/2006/relationships/hyperlink" Target="https://www.report-antisemitism.de/documents/2019-09-26_rias-be_Annual_Antisemitische-Vorfaelle-Halbjahr-2019.pdf" TargetMode="External"/><Relationship Id="rId642" Type="http://schemas.openxmlformats.org/officeDocument/2006/relationships/hyperlink" Target="https://hatecrime.osce.org/spain" TargetMode="External"/><Relationship Id="rId1065" Type="http://schemas.openxmlformats.org/officeDocument/2006/relationships/hyperlink" Target="https://covite.org/observatorio-de-radicalizacion-2017/" TargetMode="External"/><Relationship Id="rId1272" Type="http://schemas.openxmlformats.org/officeDocument/2006/relationships/hyperlink" Target="https://hatecrime.osce.org/spain" TargetMode="External"/><Relationship Id="rId502" Type="http://schemas.openxmlformats.org/officeDocument/2006/relationships/hyperlink" Target="https://www.christianophobie.fr/carte/dans-le-monde/loire-atlantique-vol-dans-leglise-de-nort-sur-erdre" TargetMode="External"/><Relationship Id="rId947" Type="http://schemas.openxmlformats.org/officeDocument/2006/relationships/hyperlink" Target="https://hatecrime.osce.org/spain" TargetMode="External"/><Relationship Id="rId1132" Type="http://schemas.openxmlformats.org/officeDocument/2006/relationships/hyperlink" Target="https://hatecrime.osce.org/spain" TargetMode="External"/><Relationship Id="rId1577" Type="http://schemas.openxmlformats.org/officeDocument/2006/relationships/hyperlink" Target="https://www.impulsociudadano.org/wp-content/uploads/2020/05/Informe-violencia-pol%C3%ADtica-segundo-semestre-2019.pdf" TargetMode="External"/><Relationship Id="rId1784" Type="http://schemas.openxmlformats.org/officeDocument/2006/relationships/hyperlink" Target="https://www.lavanguardia.com/local/barcelona/20200619/481836335061/ultimos-pasos-asesino-en-serie-personas-sin-hogar-eixample-barcelona.html" TargetMode="External"/><Relationship Id="rId76" Type="http://schemas.openxmlformats.org/officeDocument/2006/relationships/hyperlink" Target="https://hatecrime.osce.org/germany" TargetMode="External"/><Relationship Id="rId807" Type="http://schemas.openxmlformats.org/officeDocument/2006/relationships/hyperlink" Target="https://hatecrime.osce.org/spain" TargetMode="External"/><Relationship Id="rId1437" Type="http://schemas.openxmlformats.org/officeDocument/2006/relationships/hyperlink" Target="http://libertadreligiosa.es/revista-de-prensa-2019-2/" TargetMode="External"/><Relationship Id="rId1644" Type="http://schemas.openxmlformats.org/officeDocument/2006/relationships/hyperlink" Target="https://www.impulsociudadano.org/wp-content/uploads/2020/05/Informe-violencia-pol%C3%ADtica-segundo-semestre-2019.pdf" TargetMode="External"/><Relationship Id="rId1504" Type="http://schemas.openxmlformats.org/officeDocument/2006/relationships/hyperlink" Target="https://www.impulsociudadano.org/wp-content/uploads/2020/05/Informe-violencia-pol%C3%ADtica-segundo-semestre-2019.pdf" TargetMode="External"/><Relationship Id="rId1711" Type="http://schemas.openxmlformats.org/officeDocument/2006/relationships/hyperlink" Target="https://www.impulsociudadano.org/wp-content/uploads/2020/05/Informe-violencia-pol%C3%ADtica-segundo-semestre-2019.pdf" TargetMode="External"/><Relationship Id="rId292" Type="http://schemas.openxmlformats.org/officeDocument/2006/relationships/hyperlink" Target="https://hatecrime.osce.org/germany" TargetMode="External"/><Relationship Id="rId597" Type="http://schemas.openxmlformats.org/officeDocument/2006/relationships/hyperlink" Target="https://www.intoleranceagainstchristians.eu/index.php?id=12&amp;case=3687" TargetMode="External"/><Relationship Id="rId152" Type="http://schemas.openxmlformats.org/officeDocument/2006/relationships/hyperlink" Target="https://hatecrime.osce.org/germany" TargetMode="External"/><Relationship Id="rId457" Type="http://schemas.openxmlformats.org/officeDocument/2006/relationships/hyperlink" Target="https://www.intoleranceagainstchristians.eu/index.php?id=3&amp;txtSearch=&amp;radSearchFilterType=cases&amp;selCountry=3&amp;selTimeFrame=&amp;txtDateStart=&amp;txtDateStop=" TargetMode="External"/><Relationship Id="rId1087" Type="http://schemas.openxmlformats.org/officeDocument/2006/relationships/hyperlink" Target="https://hatecrime.osce.org/spain" TargetMode="External"/><Relationship Id="rId1294" Type="http://schemas.openxmlformats.org/officeDocument/2006/relationships/hyperlink" Target="https://hatecrime.osce.org/spain" TargetMode="External"/><Relationship Id="rId664" Type="http://schemas.openxmlformats.org/officeDocument/2006/relationships/hyperlink" Target="https://hatecrime.osce.org/spain" TargetMode="External"/><Relationship Id="rId871" Type="http://schemas.openxmlformats.org/officeDocument/2006/relationships/hyperlink" Target="https://hatecrime.osce.org/spain" TargetMode="External"/><Relationship Id="rId969" Type="http://schemas.openxmlformats.org/officeDocument/2006/relationships/hyperlink" Target="https://hatecrime.osce.org/spain" TargetMode="External"/><Relationship Id="rId1599" Type="http://schemas.openxmlformats.org/officeDocument/2006/relationships/hyperlink" Target="https://www.impulsociudadano.org/wp-content/uploads/2020/05/Informe-violencia-pol%C3%ADtica-segundo-semestre-2019.pdf" TargetMode="External"/><Relationship Id="rId317" Type="http://schemas.openxmlformats.org/officeDocument/2006/relationships/hyperlink" Target="https://hatecrime.osce.org/germany" TargetMode="External"/><Relationship Id="rId524" Type="http://schemas.openxmlformats.org/officeDocument/2006/relationships/hyperlink" Target="https://www.christianophobie.fr/carte/munster-le-temple-protestant-a-lui-aussi-ete-tague" TargetMode="External"/><Relationship Id="rId731" Type="http://schemas.openxmlformats.org/officeDocument/2006/relationships/hyperlink" Target="https://hatecrime.osce.org/spain" TargetMode="External"/><Relationship Id="rId1154" Type="http://schemas.openxmlformats.org/officeDocument/2006/relationships/hyperlink" Target="https://hatecrime.osce.org/spain" TargetMode="External"/><Relationship Id="rId1361" Type="http://schemas.openxmlformats.org/officeDocument/2006/relationships/hyperlink" Target="https://covite.org/observatorio-de-radicalizacion-2018/" TargetMode="External"/><Relationship Id="rId1459" Type="http://schemas.openxmlformats.org/officeDocument/2006/relationships/hyperlink" Target="http://libertadreligiosa.es/revista-de-prensa-2019-2/" TargetMode="External"/><Relationship Id="rId98" Type="http://schemas.openxmlformats.org/officeDocument/2006/relationships/hyperlink" Target="https://hatecrime.osce.org/germany" TargetMode="External"/><Relationship Id="rId829" Type="http://schemas.openxmlformats.org/officeDocument/2006/relationships/hyperlink" Target="https://hatecrime.osce.org/spain" TargetMode="External"/><Relationship Id="rId1014" Type="http://schemas.openxmlformats.org/officeDocument/2006/relationships/hyperlink" Target="https://hatecrime.osce.org/spain" TargetMode="External"/><Relationship Id="rId1221" Type="http://schemas.openxmlformats.org/officeDocument/2006/relationships/hyperlink" Target="https://hatecrime.osce.org/spain" TargetMode="External"/><Relationship Id="rId1666" Type="http://schemas.openxmlformats.org/officeDocument/2006/relationships/hyperlink" Target="https://www.impulsociudadano.org/wp-content/uploads/2020/05/Informe-violencia-pol%C3%ADtica-segundo-semestre-2019.pdf" TargetMode="External"/><Relationship Id="rId1319" Type="http://schemas.openxmlformats.org/officeDocument/2006/relationships/hyperlink" Target="https://hatecrime.osce.org/spain" TargetMode="External"/><Relationship Id="rId1526" Type="http://schemas.openxmlformats.org/officeDocument/2006/relationships/hyperlink" Target="https://www.impulsociudadano.org/wp-content/uploads/2020/05/Informe-violencia-pol%C3%ADtica-segundo-semestre-2019.pdf" TargetMode="External"/><Relationship Id="rId1733" Type="http://schemas.openxmlformats.org/officeDocument/2006/relationships/hyperlink" Target="https://www.impulsociudadano.org/wp-content/uploads/2020/05/Informe-violencia-pol%C3%ADtica-segundo-semestre-2019.pdf" TargetMode="External"/><Relationship Id="rId25" Type="http://schemas.openxmlformats.org/officeDocument/2006/relationships/hyperlink" Target="https://tev.hu/en/monthly-report/" TargetMode="External"/><Relationship Id="rId174" Type="http://schemas.openxmlformats.org/officeDocument/2006/relationships/hyperlink" Target="https://hatecrime.osce.org/germany" TargetMode="External"/><Relationship Id="rId381" Type="http://schemas.openxmlformats.org/officeDocument/2006/relationships/hyperlink" Target="https://hatecrime.osce.org/germany" TargetMode="External"/><Relationship Id="rId241" Type="http://schemas.openxmlformats.org/officeDocument/2006/relationships/hyperlink" Target="https://hatecrime.osce.org/germany" TargetMode="External"/><Relationship Id="rId479" Type="http://schemas.openxmlformats.org/officeDocument/2006/relationships/hyperlink" Target="https://www.adl.org/resources/reports/global-anti-semitism-select-incidents-in-2019" TargetMode="External"/><Relationship Id="rId686" Type="http://schemas.openxmlformats.org/officeDocument/2006/relationships/hyperlink" Target="https://hatecrime.osce.org/spain" TargetMode="External"/><Relationship Id="rId893" Type="http://schemas.openxmlformats.org/officeDocument/2006/relationships/hyperlink" Target="https://hatecrime.osce.org/spain" TargetMode="External"/><Relationship Id="rId339" Type="http://schemas.openxmlformats.org/officeDocument/2006/relationships/hyperlink" Target="https://hatecrime.osce.org/germany" TargetMode="External"/><Relationship Id="rId546" Type="http://schemas.openxmlformats.org/officeDocument/2006/relationships/hyperlink" Target="https://sos-racisme.org/communique-de-presse/menaces-de-mort-taguees-sur-une-mosquee-a-cholet-sos-racisme-demande-une-action-vigoureuse-des-autorites/" TargetMode="External"/><Relationship Id="rId753" Type="http://schemas.openxmlformats.org/officeDocument/2006/relationships/hyperlink" Target="http://catalunyasomostodos.com/wp-content/uploads/2017/02/Informe-CST-CAST.pdf" TargetMode="External"/><Relationship Id="rId1176" Type="http://schemas.openxmlformats.org/officeDocument/2006/relationships/hyperlink" Target="https://hatecrime.osce.org/spain" TargetMode="External"/><Relationship Id="rId1383" Type="http://schemas.openxmlformats.org/officeDocument/2006/relationships/hyperlink" Target="https://covite.org/observatorio-de-radicalizacion-2018/" TargetMode="External"/><Relationship Id="rId101" Type="http://schemas.openxmlformats.org/officeDocument/2006/relationships/hyperlink" Target="https://hatecrime.osce.org/germany" TargetMode="External"/><Relationship Id="rId406" Type="http://schemas.openxmlformats.org/officeDocument/2006/relationships/hyperlink" Target="https://hatecrime.osce.org/germany" TargetMode="External"/><Relationship Id="rId960" Type="http://schemas.openxmlformats.org/officeDocument/2006/relationships/hyperlink" Target="https://hatecrime.osce.org/spain" TargetMode="External"/><Relationship Id="rId1036" Type="http://schemas.openxmlformats.org/officeDocument/2006/relationships/hyperlink" Target="https://hatecrime.osce.org/spain" TargetMode="External"/><Relationship Id="rId1243" Type="http://schemas.openxmlformats.org/officeDocument/2006/relationships/hyperlink" Target="https://catalunyasomostodos.com/wp-content/uploads/2019/01/CAST-Informe-2018.pdf" TargetMode="External"/><Relationship Id="rId1590" Type="http://schemas.openxmlformats.org/officeDocument/2006/relationships/hyperlink" Target="https://www.impulsociudadano.org/wp-content/uploads/2020/05/Informe-violencia-pol%C3%ADtica-segundo-semestre-2019.pdf" TargetMode="External"/><Relationship Id="rId1688" Type="http://schemas.openxmlformats.org/officeDocument/2006/relationships/hyperlink" Target="https://www.impulsociudadano.org/wp-content/uploads/2020/05/Informe-violencia-pol%C3%ADtica-segundo-semestre-2019.pdf" TargetMode="External"/><Relationship Id="rId613" Type="http://schemas.openxmlformats.org/officeDocument/2006/relationships/hyperlink" Target="https://hatecrime.osce.org/spain" TargetMode="External"/><Relationship Id="rId820" Type="http://schemas.openxmlformats.org/officeDocument/2006/relationships/hyperlink" Target="https://hatecrime.osce.org/spain" TargetMode="External"/><Relationship Id="rId918" Type="http://schemas.openxmlformats.org/officeDocument/2006/relationships/hyperlink" Target="https://hatecrime.osce.org/spain" TargetMode="External"/><Relationship Id="rId1450" Type="http://schemas.openxmlformats.org/officeDocument/2006/relationships/hyperlink" Target="http://libertadreligiosa.es/revista-de-prensa-2019-2/" TargetMode="External"/><Relationship Id="rId1548" Type="http://schemas.openxmlformats.org/officeDocument/2006/relationships/hyperlink" Target="https://www.impulsociudadano.org/wp-content/uploads/2020/05/Informe-violencia-pol%C3%ADtica-segundo-semestre-2019.pdf" TargetMode="External"/><Relationship Id="rId1755" Type="http://schemas.openxmlformats.org/officeDocument/2006/relationships/hyperlink" Target="https://catalunyasomostodos.com/wp-content/uploads/2019/01/CAST-Informe-2018.pdf" TargetMode="External"/><Relationship Id="rId1103" Type="http://schemas.openxmlformats.org/officeDocument/2006/relationships/hyperlink" Target="https://hatecrime.osce.org/spain" TargetMode="External"/><Relationship Id="rId1310" Type="http://schemas.openxmlformats.org/officeDocument/2006/relationships/hyperlink" Target="https://hatecrime.osce.org/spain" TargetMode="External"/><Relationship Id="rId1408" Type="http://schemas.openxmlformats.org/officeDocument/2006/relationships/hyperlink" Target="https://covite.org/observatorio-de-radicalizacion-2019/" TargetMode="External"/><Relationship Id="rId47" Type="http://schemas.openxmlformats.org/officeDocument/2006/relationships/hyperlink" Target="https://hatecrime.osce.org/germany" TargetMode="External"/><Relationship Id="rId1615" Type="http://schemas.openxmlformats.org/officeDocument/2006/relationships/hyperlink" Target="https://www.impulsociudadano.org/wp-content/uploads/2020/05/Informe-violencia-pol%C3%ADtica-segundo-semestre-2019.pdf" TargetMode="External"/><Relationship Id="rId196" Type="http://schemas.openxmlformats.org/officeDocument/2006/relationships/hyperlink" Target="https://hatecrime.osce.org/germany" TargetMode="External"/><Relationship Id="rId263" Type="http://schemas.openxmlformats.org/officeDocument/2006/relationships/hyperlink" Target="https://hatecrime.osce.org/germany" TargetMode="External"/><Relationship Id="rId470" Type="http://schemas.openxmlformats.org/officeDocument/2006/relationships/hyperlink" Target="https://www.adl.org/resources/reports/global-anti-semitism-select-incidents-in-2019" TargetMode="External"/><Relationship Id="rId123" Type="http://schemas.openxmlformats.org/officeDocument/2006/relationships/hyperlink" Target="https://hatecrime.osce.org/germany" TargetMode="External"/><Relationship Id="rId330" Type="http://schemas.openxmlformats.org/officeDocument/2006/relationships/hyperlink" Target="https://hatecrime.osce.org/germany" TargetMode="External"/><Relationship Id="rId568" Type="http://schemas.openxmlformats.org/officeDocument/2006/relationships/hyperlink" Target="https://www.intoleranceagainstchristians.eu/index.php?id=12&amp;case=3683" TargetMode="External"/><Relationship Id="rId775" Type="http://schemas.openxmlformats.org/officeDocument/2006/relationships/hyperlink" Target="https://hatecrime.osce.org/spain" TargetMode="External"/><Relationship Id="rId982" Type="http://schemas.openxmlformats.org/officeDocument/2006/relationships/hyperlink" Target="https://hatecrime.osce.org/spain" TargetMode="External"/><Relationship Id="rId1198" Type="http://schemas.openxmlformats.org/officeDocument/2006/relationships/hyperlink" Target="https://hatecrime.osce.org/spain" TargetMode="External"/><Relationship Id="rId428" Type="http://schemas.openxmlformats.org/officeDocument/2006/relationships/hyperlink" Target="https://www.report-antisemitism.de/documents/2019-09-26_rias-be_Annual_Antisemitische-Vorfaelle-Halbjahr-2019.pdf" TargetMode="External"/><Relationship Id="rId635" Type="http://schemas.openxmlformats.org/officeDocument/2006/relationships/hyperlink" Target="https://hatecrime.osce.org/spain" TargetMode="External"/><Relationship Id="rId842" Type="http://schemas.openxmlformats.org/officeDocument/2006/relationships/hyperlink" Target="https://hatecrime.osce.org/spain" TargetMode="External"/><Relationship Id="rId1058" Type="http://schemas.openxmlformats.org/officeDocument/2006/relationships/hyperlink" Target="https://covite.org/observatorio-de-radicalizacion-2017/" TargetMode="External"/><Relationship Id="rId1265" Type="http://schemas.openxmlformats.org/officeDocument/2006/relationships/hyperlink" Target="https://hatecrime.osce.org/spain" TargetMode="External"/><Relationship Id="rId1472" Type="http://schemas.openxmlformats.org/officeDocument/2006/relationships/hyperlink" Target="https://www.impulsociudadano.org/wp-content/uploads/2020/05/Informe-violencia-pol%C3%ADtica-segundo-semestre-2019.pdf" TargetMode="External"/><Relationship Id="rId702" Type="http://schemas.openxmlformats.org/officeDocument/2006/relationships/hyperlink" Target="https://hatecrime.osce.org/spain" TargetMode="External"/><Relationship Id="rId1125" Type="http://schemas.openxmlformats.org/officeDocument/2006/relationships/hyperlink" Target="https://hatecrime.osce.org/spain" TargetMode="External"/><Relationship Id="rId1332" Type="http://schemas.openxmlformats.org/officeDocument/2006/relationships/hyperlink" Target="https://hatecrime.osce.org/spain" TargetMode="External"/><Relationship Id="rId1777" Type="http://schemas.openxmlformats.org/officeDocument/2006/relationships/hyperlink" Target="http://www.informeraxen.es/wp-content/uploads/2020/04/RAXEN-Especial-2019-Xenofobia.pdf" TargetMode="External"/><Relationship Id="rId69" Type="http://schemas.openxmlformats.org/officeDocument/2006/relationships/hyperlink" Target="https://hatecrime.osce.org/germany" TargetMode="External"/><Relationship Id="rId1637" Type="http://schemas.openxmlformats.org/officeDocument/2006/relationships/hyperlink" Target="https://www.impulsociudadano.org/wp-content/uploads/2020/05/Informe-violencia-pol%C3%ADtica-segundo-semestre-2019.pdf" TargetMode="External"/><Relationship Id="rId1704" Type="http://schemas.openxmlformats.org/officeDocument/2006/relationships/hyperlink" Target="https://www.impulsociudadano.org/wp-content/uploads/2020/05/Informe-violencia-pol%C3%ADtica-segundo-semestre-2019.pdf" TargetMode="External"/><Relationship Id="rId285" Type="http://schemas.openxmlformats.org/officeDocument/2006/relationships/hyperlink" Target="https://hatecrime.osce.org/germany" TargetMode="External"/><Relationship Id="rId492" Type="http://schemas.openxmlformats.org/officeDocument/2006/relationships/hyperlink" Target="https://www.christianophobie.fr/carte/ain-incendie-criminel-dans-leglise-de-meximieux" TargetMode="External"/><Relationship Id="rId797" Type="http://schemas.openxmlformats.org/officeDocument/2006/relationships/hyperlink" Target="https://hatecrime.osce.org/spain"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france24.com/en/20161212-french-police-arrest-11-suspects-over-nice-terrorist-attack" TargetMode="External"/><Relationship Id="rId13" Type="http://schemas.openxmlformats.org/officeDocument/2006/relationships/hyperlink" Target="https://www.bbc.com/news/world-europe-43518769" TargetMode="External"/><Relationship Id="rId18" Type="http://schemas.openxmlformats.org/officeDocument/2006/relationships/hyperlink" Target="https://hatecrime.osce.org/germany" TargetMode="External"/><Relationship Id="rId26" Type="http://schemas.openxmlformats.org/officeDocument/2006/relationships/hyperlink" Target="https://www.impulsociudadano.org/wp-content/uploads/2020/05/Informe-violencia-pol%C3%ADtica-segundo-semestre-2019.pdf" TargetMode="External"/><Relationship Id="rId3" Type="http://schemas.openxmlformats.org/officeDocument/2006/relationships/hyperlink" Target="https://www.elmundo.es/internacional/2015/01/09/54afcad522601d1f158b4584.html" TargetMode="External"/><Relationship Id="rId21" Type="http://schemas.openxmlformats.org/officeDocument/2006/relationships/hyperlink" Target="https://www.dw.com/en/christian-refugee-converts-in-germany-face-violent-attacks/a-38725243" TargetMode="External"/><Relationship Id="rId7" Type="http://schemas.openxmlformats.org/officeDocument/2006/relationships/hyperlink" Target="https://www.bbc.com/news/world-europe-36524094" TargetMode="External"/><Relationship Id="rId12" Type="http://schemas.openxmlformats.org/officeDocument/2006/relationships/hyperlink" Target="https://www.independent.co.uk/news/world/europe/trebes-siege-latest-updates-two-dead-france-supermarket-hostages-terror-attack-isis-police-a8270161.html" TargetMode="External"/><Relationship Id="rId17" Type="http://schemas.openxmlformats.org/officeDocument/2006/relationships/hyperlink" Target="https://www.bbc.com/news/world-europe-52165522" TargetMode="External"/><Relationship Id="rId25" Type="http://schemas.openxmlformats.org/officeDocument/2006/relationships/hyperlink" Target="https://www.theguardian.com/world/2017/aug/18/cambrils-attack-four-suspects-shot-dead-by-one-officer-police-say" TargetMode="External"/><Relationship Id="rId2" Type="http://schemas.openxmlformats.org/officeDocument/2006/relationships/hyperlink" Target="https://www.bbc.com/news/world-europe-34514244" TargetMode="External"/><Relationship Id="rId16" Type="http://schemas.openxmlformats.org/officeDocument/2006/relationships/hyperlink" Target="https://edition.cnn.com/2019/10/03/europe/paris-police-attack-intl/index.html" TargetMode="External"/><Relationship Id="rId20" Type="http://schemas.openxmlformats.org/officeDocument/2006/relationships/hyperlink" Target="https://www.dw.com/en/germany-probes-islamic-state-claim-of-deadly-hamburg-knife-attack/a-36202583" TargetMode="External"/><Relationship Id="rId1" Type="http://schemas.openxmlformats.org/officeDocument/2006/relationships/hyperlink" Target="https://www.abc.net.au/news/2015-01-07/charlie-hebdo-satirical-newspaper-shooting-paris-12-killed/6005524" TargetMode="External"/><Relationship Id="rId6" Type="http://schemas.openxmlformats.org/officeDocument/2006/relationships/hyperlink" Target="https://www.elmundo.es/internacional/2015/11/14/56475867268e3edf198b45d6.html" TargetMode="External"/><Relationship Id="rId11" Type="http://schemas.openxmlformats.org/officeDocument/2006/relationships/hyperlink" Target="https://www.bbc.com/news/world-europe-41461107" TargetMode="External"/><Relationship Id="rId24" Type="http://schemas.openxmlformats.org/officeDocument/2006/relationships/hyperlink" Target="https://www.bbc.com/news/world-europe-40964242" TargetMode="External"/><Relationship Id="rId5" Type="http://schemas.openxmlformats.org/officeDocument/2006/relationships/hyperlink" Target="https://www.afvt.org/france-assassinat-dherve-cornara-a-saint-quentin-fallavier-isere/" TargetMode="External"/><Relationship Id="rId15" Type="http://schemas.openxmlformats.org/officeDocument/2006/relationships/hyperlink" Target="https://www.bbc.com/news/world-europe-46535862" TargetMode="External"/><Relationship Id="rId23" Type="http://schemas.openxmlformats.org/officeDocument/2006/relationships/hyperlink" Target="https://www.theguardian.com/world/2020/feb/19/shooting-germany-hanau-dead-several-people-shisha-near-frankfurt" TargetMode="External"/><Relationship Id="rId28" Type="http://schemas.openxmlformats.org/officeDocument/2006/relationships/printerSettings" Target="../printerSettings/printerSettings7.bin"/><Relationship Id="rId10" Type="http://schemas.openxmlformats.org/officeDocument/2006/relationships/hyperlink" Target="https://edition.cnn.com/2017/04/21/europe/paris-police-shooting-champs-elysees/" TargetMode="External"/><Relationship Id="rId19" Type="http://schemas.openxmlformats.org/officeDocument/2006/relationships/hyperlink" Target="https://www.euronews.com/2016/05/10/four-people-seriously-wounded-in-knife-attack-at-railway-station-near-munich" TargetMode="External"/><Relationship Id="rId4" Type="http://schemas.openxmlformats.org/officeDocument/2006/relationships/hyperlink" Target="https://news.sky.com/story/sidi-ahmed-ghlam-murder-trial-begins-of-man-who-abandoned-plan-to-bomb-church-after-shooting-himself-in-leg-12091004" TargetMode="External"/><Relationship Id="rId9" Type="http://schemas.openxmlformats.org/officeDocument/2006/relationships/hyperlink" Target="https://www.bbc.com/news/world-europe-36892785" TargetMode="External"/><Relationship Id="rId14" Type="http://schemas.openxmlformats.org/officeDocument/2006/relationships/hyperlink" Target="https://www.nytimes.com/2018/05/12/world/europe/paris-knife-attack-stabbing-france.html" TargetMode="External"/><Relationship Id="rId22" Type="http://schemas.openxmlformats.org/officeDocument/2006/relationships/hyperlink" Target="https://www.jihadwatch.org/2017/06/germany-muslim-migrants-kill-another-muslim-migrant-for-smoking-during-ramadan" TargetMode="External"/><Relationship Id="rId27" Type="http://schemas.openxmlformats.org/officeDocument/2006/relationships/hyperlink" Target="https://odfoundation.eu/content/uploads/2020/06/8.06.2020_odf_how-hate-kills_eng2.pdf"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60"/>
  <sheetViews>
    <sheetView workbookViewId="0">
      <pane ySplit="1" topLeftCell="A2" activePane="bottomLeft" state="frozen"/>
      <selection pane="bottomLeft" activeCell="J3" sqref="J3"/>
    </sheetView>
  </sheetViews>
  <sheetFormatPr baseColWidth="10" defaultRowHeight="12.75" x14ac:dyDescent="0.2"/>
  <cols>
    <col min="1" max="1" width="7.42578125" style="1" bestFit="1" customWidth="1"/>
    <col min="2" max="2" width="7.42578125" customWidth="1"/>
    <col min="3" max="3" width="9.7109375" customWidth="1"/>
    <col min="4" max="4" width="44.28515625" bestFit="1" customWidth="1"/>
    <col min="5" max="5" width="26.7109375" bestFit="1" customWidth="1"/>
    <col min="6" max="6" width="13.140625" customWidth="1"/>
    <col min="7" max="7" width="19.85546875" customWidth="1"/>
    <col min="8" max="8" width="25.140625" customWidth="1"/>
    <col min="9" max="9" width="5.28515625" customWidth="1"/>
  </cols>
  <sheetData>
    <row r="1" spans="1:13" x14ac:dyDescent="0.2">
      <c r="A1" s="7" t="s">
        <v>3337</v>
      </c>
      <c r="B1" s="7" t="s">
        <v>9443</v>
      </c>
      <c r="C1" s="7" t="s">
        <v>9441</v>
      </c>
      <c r="D1" s="7" t="s">
        <v>9444</v>
      </c>
      <c r="E1" s="7" t="s">
        <v>9442</v>
      </c>
      <c r="F1" s="7" t="s">
        <v>9453</v>
      </c>
      <c r="G1" s="7" t="s">
        <v>9445</v>
      </c>
      <c r="H1" s="7" t="s">
        <v>9446</v>
      </c>
    </row>
    <row r="2" spans="1:13" x14ac:dyDescent="0.2">
      <c r="A2" s="9">
        <v>1</v>
      </c>
      <c r="B2" s="9">
        <v>2015</v>
      </c>
      <c r="C2" s="5" t="s">
        <v>9319</v>
      </c>
      <c r="D2" s="6" t="s">
        <v>9337</v>
      </c>
      <c r="E2" s="14" t="s">
        <v>9315</v>
      </c>
      <c r="F2" s="9">
        <v>69</v>
      </c>
      <c r="G2" s="5" t="s">
        <v>9447</v>
      </c>
      <c r="H2" s="10" t="str">
        <f t="shared" ref="H2:H16" si="0">HYPERLINK("https://hatecrime.osce.org/france?year=2015","Hate Crime Report")</f>
        <v>Hate Crime Report</v>
      </c>
      <c r="I2" s="8"/>
      <c r="J2" s="2"/>
      <c r="K2" s="11"/>
      <c r="L2" s="11"/>
      <c r="M2" s="11"/>
    </row>
    <row r="3" spans="1:13" x14ac:dyDescent="0.2">
      <c r="A3" s="9">
        <v>2</v>
      </c>
      <c r="B3" s="9">
        <v>2015</v>
      </c>
      <c r="C3" s="5" t="s">
        <v>9319</v>
      </c>
      <c r="D3" s="6" t="s">
        <v>9337</v>
      </c>
      <c r="E3" s="14" t="s">
        <v>9328</v>
      </c>
      <c r="F3" s="9">
        <v>31</v>
      </c>
      <c r="G3" s="5" t="s">
        <v>9447</v>
      </c>
      <c r="H3" s="10" t="str">
        <f t="shared" si="0"/>
        <v>Hate Crime Report</v>
      </c>
      <c r="I3" s="8"/>
    </row>
    <row r="4" spans="1:13" x14ac:dyDescent="0.2">
      <c r="A4" s="9">
        <v>3</v>
      </c>
      <c r="B4" s="9">
        <v>2015</v>
      </c>
      <c r="C4" s="5" t="s">
        <v>9319</v>
      </c>
      <c r="D4" s="6" t="s">
        <v>9337</v>
      </c>
      <c r="E4" s="5" t="s">
        <v>9334</v>
      </c>
      <c r="F4" s="9">
        <v>3</v>
      </c>
      <c r="G4" s="5" t="s">
        <v>9447</v>
      </c>
      <c r="H4" s="10" t="str">
        <f t="shared" si="0"/>
        <v>Hate Crime Report</v>
      </c>
      <c r="I4" s="8"/>
    </row>
    <row r="5" spans="1:13" x14ac:dyDescent="0.2">
      <c r="A5" s="9">
        <v>4</v>
      </c>
      <c r="B5" s="9">
        <v>2015</v>
      </c>
      <c r="C5" s="5" t="s">
        <v>9319</v>
      </c>
      <c r="D5" s="6" t="s">
        <v>9337</v>
      </c>
      <c r="E5" s="5" t="s">
        <v>9344</v>
      </c>
      <c r="F5" s="9">
        <v>387</v>
      </c>
      <c r="G5" s="5" t="s">
        <v>9447</v>
      </c>
      <c r="H5" s="10" t="str">
        <f t="shared" si="0"/>
        <v>Hate Crime Report</v>
      </c>
      <c r="I5" s="8"/>
    </row>
    <row r="6" spans="1:13" x14ac:dyDescent="0.2">
      <c r="A6" s="9">
        <v>5</v>
      </c>
      <c r="B6" s="9">
        <v>2015</v>
      </c>
      <c r="C6" s="5" t="s">
        <v>9319</v>
      </c>
      <c r="D6" s="6" t="s">
        <v>9337</v>
      </c>
      <c r="E6" s="14" t="s">
        <v>9321</v>
      </c>
      <c r="F6" s="9">
        <v>249</v>
      </c>
      <c r="G6" s="5" t="s">
        <v>9447</v>
      </c>
      <c r="H6" s="10" t="str">
        <f t="shared" si="0"/>
        <v>Hate Crime Report</v>
      </c>
      <c r="I6" s="8"/>
    </row>
    <row r="7" spans="1:13" x14ac:dyDescent="0.2">
      <c r="A7" s="9">
        <v>6</v>
      </c>
      <c r="B7" s="9">
        <v>2015</v>
      </c>
      <c r="C7" s="5" t="s">
        <v>9319</v>
      </c>
      <c r="D7" s="6" t="s">
        <v>9323</v>
      </c>
      <c r="E7" s="5" t="s">
        <v>9326</v>
      </c>
      <c r="F7" s="9">
        <v>31</v>
      </c>
      <c r="G7" s="5" t="s">
        <v>9447</v>
      </c>
      <c r="H7" s="10" t="str">
        <f t="shared" si="0"/>
        <v>Hate Crime Report</v>
      </c>
      <c r="I7" s="8"/>
    </row>
    <row r="8" spans="1:13" x14ac:dyDescent="0.2">
      <c r="A8" s="9">
        <v>7</v>
      </c>
      <c r="B8" s="9">
        <v>2015</v>
      </c>
      <c r="C8" s="5" t="s">
        <v>9319</v>
      </c>
      <c r="D8" s="6" t="s">
        <v>9323</v>
      </c>
      <c r="E8" s="14" t="s">
        <v>9315</v>
      </c>
      <c r="F8" s="9">
        <v>66</v>
      </c>
      <c r="G8" s="5" t="s">
        <v>9447</v>
      </c>
      <c r="H8" s="10" t="str">
        <f t="shared" si="0"/>
        <v>Hate Crime Report</v>
      </c>
      <c r="I8" s="8"/>
    </row>
    <row r="9" spans="1:13" x14ac:dyDescent="0.2">
      <c r="A9" s="9">
        <v>8</v>
      </c>
      <c r="B9" s="9">
        <v>2015</v>
      </c>
      <c r="C9" s="5" t="s">
        <v>9319</v>
      </c>
      <c r="D9" s="6" t="s">
        <v>9323</v>
      </c>
      <c r="E9" s="14" t="s">
        <v>9328</v>
      </c>
      <c r="F9" s="9">
        <v>109</v>
      </c>
      <c r="G9" s="5" t="s">
        <v>9447</v>
      </c>
      <c r="H9" s="10" t="str">
        <f t="shared" si="0"/>
        <v>Hate Crime Report</v>
      </c>
      <c r="I9" s="8"/>
    </row>
    <row r="10" spans="1:13" x14ac:dyDescent="0.2">
      <c r="A10" s="9">
        <v>9</v>
      </c>
      <c r="B10" s="9">
        <v>2015</v>
      </c>
      <c r="C10" s="5" t="s">
        <v>9319</v>
      </c>
      <c r="D10" s="6" t="s">
        <v>9323</v>
      </c>
      <c r="E10" s="5" t="s">
        <v>9344</v>
      </c>
      <c r="F10" s="9">
        <v>250</v>
      </c>
      <c r="G10" s="5" t="s">
        <v>9447</v>
      </c>
      <c r="H10" s="10" t="str">
        <f t="shared" si="0"/>
        <v>Hate Crime Report</v>
      </c>
      <c r="I10" s="8"/>
    </row>
    <row r="11" spans="1:13" x14ac:dyDescent="0.2">
      <c r="A11" s="9">
        <v>10</v>
      </c>
      <c r="B11" s="9">
        <v>2015</v>
      </c>
      <c r="C11" s="5" t="s">
        <v>9319</v>
      </c>
      <c r="D11" s="6" t="s">
        <v>9323</v>
      </c>
      <c r="E11" s="14" t="s">
        <v>9321</v>
      </c>
      <c r="F11" s="9">
        <v>259</v>
      </c>
      <c r="G11" s="5" t="s">
        <v>9447</v>
      </c>
      <c r="H11" s="10" t="str">
        <f t="shared" si="0"/>
        <v>Hate Crime Report</v>
      </c>
      <c r="I11" s="8"/>
      <c r="J11" s="11"/>
      <c r="K11" s="11"/>
      <c r="L11" s="11"/>
      <c r="M11" s="11"/>
    </row>
    <row r="12" spans="1:13" x14ac:dyDescent="0.2">
      <c r="A12" s="9">
        <v>11</v>
      </c>
      <c r="B12" s="9">
        <v>2015</v>
      </c>
      <c r="C12" s="5" t="s">
        <v>9319</v>
      </c>
      <c r="D12" s="6" t="s">
        <v>9331</v>
      </c>
      <c r="E12" s="14" t="s">
        <v>9315</v>
      </c>
      <c r="F12" s="9">
        <v>29</v>
      </c>
      <c r="G12" s="5" t="s">
        <v>9447</v>
      </c>
      <c r="H12" s="10" t="str">
        <f t="shared" si="0"/>
        <v>Hate Crime Report</v>
      </c>
      <c r="I12" s="8"/>
    </row>
    <row r="13" spans="1:13" x14ac:dyDescent="0.2">
      <c r="A13" s="9">
        <v>12</v>
      </c>
      <c r="B13" s="9">
        <v>2015</v>
      </c>
      <c r="C13" s="5" t="s">
        <v>9319</v>
      </c>
      <c r="D13" s="6" t="s">
        <v>9331</v>
      </c>
      <c r="E13" s="14" t="s">
        <v>9328</v>
      </c>
      <c r="F13" s="9">
        <v>74</v>
      </c>
      <c r="G13" s="5" t="s">
        <v>9447</v>
      </c>
      <c r="H13" s="10" t="str">
        <f t="shared" si="0"/>
        <v>Hate Crime Report</v>
      </c>
      <c r="I13" s="8"/>
    </row>
    <row r="14" spans="1:13" x14ac:dyDescent="0.2">
      <c r="A14" s="9">
        <v>13</v>
      </c>
      <c r="B14" s="9">
        <v>2015</v>
      </c>
      <c r="C14" s="5" t="s">
        <v>9319</v>
      </c>
      <c r="D14" s="6" t="s">
        <v>9331</v>
      </c>
      <c r="E14" s="5" t="s">
        <v>9334</v>
      </c>
      <c r="F14" s="9">
        <v>18</v>
      </c>
      <c r="G14" s="5" t="s">
        <v>9447</v>
      </c>
      <c r="H14" s="10" t="str">
        <f t="shared" si="0"/>
        <v>Hate Crime Report</v>
      </c>
      <c r="I14" s="8"/>
    </row>
    <row r="15" spans="1:13" x14ac:dyDescent="0.2">
      <c r="A15" s="9">
        <v>14</v>
      </c>
      <c r="B15" s="9">
        <v>2015</v>
      </c>
      <c r="C15" s="5" t="s">
        <v>9319</v>
      </c>
      <c r="D15" s="6" t="s">
        <v>9331</v>
      </c>
      <c r="E15" s="5" t="s">
        <v>9344</v>
      </c>
      <c r="F15" s="9">
        <v>175</v>
      </c>
      <c r="G15" s="5" t="s">
        <v>9447</v>
      </c>
      <c r="H15" s="10" t="str">
        <f t="shared" si="0"/>
        <v>Hate Crime Report</v>
      </c>
      <c r="I15" s="8"/>
    </row>
    <row r="16" spans="1:13" x14ac:dyDescent="0.2">
      <c r="A16" s="9">
        <v>15</v>
      </c>
      <c r="B16" s="9">
        <v>2015</v>
      </c>
      <c r="C16" s="5" t="s">
        <v>9319</v>
      </c>
      <c r="D16" s="6" t="s">
        <v>9331</v>
      </c>
      <c r="E16" s="14" t="s">
        <v>9321</v>
      </c>
      <c r="F16" s="9">
        <v>40</v>
      </c>
      <c r="G16" s="5" t="s">
        <v>9447</v>
      </c>
      <c r="H16" s="10" t="str">
        <f t="shared" si="0"/>
        <v>Hate Crime Report</v>
      </c>
      <c r="I16" s="8"/>
    </row>
    <row r="17" spans="1:10" x14ac:dyDescent="0.2">
      <c r="A17" s="9">
        <v>16</v>
      </c>
      <c r="B17" s="9">
        <v>2016</v>
      </c>
      <c r="C17" s="5" t="s">
        <v>9319</v>
      </c>
      <c r="D17" s="6" t="s">
        <v>9337</v>
      </c>
      <c r="E17" s="14" t="s">
        <v>9326</v>
      </c>
      <c r="F17" s="9">
        <v>5</v>
      </c>
      <c r="G17" s="5" t="s">
        <v>9447</v>
      </c>
      <c r="H17" s="10" t="str">
        <f t="shared" ref="H17:H25" si="1">HYPERLINK("https://hatecrime.osce.org/france?year=2016","Hate Crime Report")</f>
        <v>Hate Crime Report</v>
      </c>
      <c r="I17" s="8"/>
    </row>
    <row r="18" spans="1:10" x14ac:dyDescent="0.2">
      <c r="A18" s="9">
        <v>17</v>
      </c>
      <c r="B18" s="9">
        <v>2016</v>
      </c>
      <c r="C18" s="5" t="s">
        <v>9319</v>
      </c>
      <c r="D18" s="6" t="s">
        <v>9337</v>
      </c>
      <c r="E18" s="14" t="s">
        <v>9315</v>
      </c>
      <c r="F18" s="9">
        <v>240</v>
      </c>
      <c r="G18" s="5" t="s">
        <v>9447</v>
      </c>
      <c r="H18" s="10" t="str">
        <f t="shared" si="1"/>
        <v>Hate Crime Report</v>
      </c>
      <c r="I18" s="8"/>
    </row>
    <row r="19" spans="1:10" x14ac:dyDescent="0.2">
      <c r="A19" s="9">
        <v>18</v>
      </c>
      <c r="B19" s="9">
        <v>2016</v>
      </c>
      <c r="C19" s="5" t="s">
        <v>9319</v>
      </c>
      <c r="D19" s="6" t="s">
        <v>9337</v>
      </c>
      <c r="E19" s="5" t="s">
        <v>9341</v>
      </c>
      <c r="F19" s="9">
        <v>10</v>
      </c>
      <c r="G19" s="5" t="s">
        <v>9447</v>
      </c>
      <c r="H19" s="10" t="str">
        <f t="shared" si="1"/>
        <v>Hate Crime Report</v>
      </c>
      <c r="I19" s="8"/>
    </row>
    <row r="20" spans="1:10" x14ac:dyDescent="0.2">
      <c r="A20" s="9">
        <v>19</v>
      </c>
      <c r="B20" s="9">
        <v>2016</v>
      </c>
      <c r="C20" s="5" t="s">
        <v>9319</v>
      </c>
      <c r="D20" s="6" t="s">
        <v>9337</v>
      </c>
      <c r="E20" s="14" t="s">
        <v>9321</v>
      </c>
      <c r="F20" s="9">
        <v>730</v>
      </c>
      <c r="G20" s="5" t="s">
        <v>9447</v>
      </c>
      <c r="H20" s="10" t="str">
        <f t="shared" si="1"/>
        <v>Hate Crime Report</v>
      </c>
      <c r="I20" s="8"/>
    </row>
    <row r="21" spans="1:10" x14ac:dyDescent="0.2">
      <c r="A21" s="9">
        <v>20</v>
      </c>
      <c r="B21" s="9">
        <v>2016</v>
      </c>
      <c r="C21" s="5" t="s">
        <v>9319</v>
      </c>
      <c r="D21" s="6" t="s">
        <v>9337</v>
      </c>
      <c r="E21" s="5" t="s">
        <v>9338</v>
      </c>
      <c r="F21" s="9">
        <v>210</v>
      </c>
      <c r="G21" s="5" t="s">
        <v>9447</v>
      </c>
      <c r="H21" s="10" t="str">
        <f t="shared" si="1"/>
        <v>Hate Crime Report</v>
      </c>
      <c r="I21" s="8"/>
    </row>
    <row r="22" spans="1:10" x14ac:dyDescent="0.2">
      <c r="A22" s="9">
        <v>21</v>
      </c>
      <c r="B22" s="9">
        <v>2016</v>
      </c>
      <c r="C22" s="5" t="s">
        <v>9319</v>
      </c>
      <c r="D22" s="6" t="s">
        <v>9333</v>
      </c>
      <c r="E22" s="14" t="s">
        <v>9326</v>
      </c>
      <c r="F22" s="9">
        <v>5</v>
      </c>
      <c r="G22" s="5" t="s">
        <v>9447</v>
      </c>
      <c r="H22" s="10" t="str">
        <f t="shared" si="1"/>
        <v>Hate Crime Report</v>
      </c>
      <c r="I22" s="8"/>
    </row>
    <row r="23" spans="1:10" x14ac:dyDescent="0.2">
      <c r="A23" s="9">
        <v>22</v>
      </c>
      <c r="B23" s="9">
        <v>2016</v>
      </c>
      <c r="C23" s="5" t="s">
        <v>9319</v>
      </c>
      <c r="D23" s="6" t="s">
        <v>9333</v>
      </c>
      <c r="E23" s="14" t="s">
        <v>9315</v>
      </c>
      <c r="F23" s="9">
        <v>325</v>
      </c>
      <c r="G23" s="5" t="s">
        <v>9447</v>
      </c>
      <c r="H23" s="10" t="str">
        <f t="shared" si="1"/>
        <v>Hate Crime Report</v>
      </c>
      <c r="I23" s="8"/>
    </row>
    <row r="24" spans="1:10" x14ac:dyDescent="0.2">
      <c r="A24" s="9">
        <v>23</v>
      </c>
      <c r="B24" s="9">
        <v>2016</v>
      </c>
      <c r="C24" s="5" t="s">
        <v>9319</v>
      </c>
      <c r="D24" s="6" t="s">
        <v>9333</v>
      </c>
      <c r="E24" s="14" t="s">
        <v>9321</v>
      </c>
      <c r="F24" s="9">
        <v>230</v>
      </c>
      <c r="G24" s="5" t="s">
        <v>9447</v>
      </c>
      <c r="H24" s="10" t="str">
        <f t="shared" si="1"/>
        <v>Hate Crime Report</v>
      </c>
      <c r="I24" s="8"/>
    </row>
    <row r="25" spans="1:10" x14ac:dyDescent="0.2">
      <c r="A25" s="9">
        <v>24</v>
      </c>
      <c r="B25" s="9">
        <v>2016</v>
      </c>
      <c r="C25" s="5" t="s">
        <v>9319</v>
      </c>
      <c r="D25" s="6" t="s">
        <v>9333</v>
      </c>
      <c r="E25" s="5" t="s">
        <v>9338</v>
      </c>
      <c r="F25" s="9">
        <v>80</v>
      </c>
      <c r="G25" s="5" t="s">
        <v>9447</v>
      </c>
      <c r="H25" s="10" t="str">
        <f t="shared" si="1"/>
        <v>Hate Crime Report</v>
      </c>
      <c r="I25" s="8"/>
    </row>
    <row r="26" spans="1:10" x14ac:dyDescent="0.2">
      <c r="A26" s="9">
        <v>25</v>
      </c>
      <c r="B26" s="9">
        <v>2017</v>
      </c>
      <c r="C26" s="5" t="s">
        <v>9319</v>
      </c>
      <c r="D26" s="6" t="s">
        <v>9337</v>
      </c>
      <c r="E26" s="14" t="s">
        <v>9326</v>
      </c>
      <c r="F26" s="9">
        <v>1</v>
      </c>
      <c r="G26" s="5" t="s">
        <v>9447</v>
      </c>
      <c r="H26" s="10" t="str">
        <f t="shared" ref="H26:H43" si="2">HYPERLINK("https://hatecrime.osce.org/france?year=2017","Hate Crime Report")</f>
        <v>Hate Crime Report</v>
      </c>
      <c r="I26" s="8"/>
      <c r="J26" s="2"/>
    </row>
    <row r="27" spans="1:10" x14ac:dyDescent="0.2">
      <c r="A27" s="9">
        <v>26</v>
      </c>
      <c r="B27" s="9">
        <v>2017</v>
      </c>
      <c r="C27" s="5" t="s">
        <v>9319</v>
      </c>
      <c r="D27" s="6" t="s">
        <v>9337</v>
      </c>
      <c r="E27" s="14" t="s">
        <v>9315</v>
      </c>
      <c r="F27" s="9">
        <v>210</v>
      </c>
      <c r="G27" s="5" t="s">
        <v>9447</v>
      </c>
      <c r="H27" s="10" t="str">
        <f t="shared" si="2"/>
        <v>Hate Crime Report</v>
      </c>
      <c r="I27" s="8"/>
      <c r="J27" s="2"/>
    </row>
    <row r="28" spans="1:10" x14ac:dyDescent="0.2">
      <c r="A28" s="9">
        <v>27</v>
      </c>
      <c r="B28" s="9">
        <v>2017</v>
      </c>
      <c r="C28" s="5" t="s">
        <v>9319</v>
      </c>
      <c r="D28" s="6" t="s">
        <v>9337</v>
      </c>
      <c r="E28" s="5" t="s">
        <v>9341</v>
      </c>
      <c r="F28" s="9">
        <v>1</v>
      </c>
      <c r="G28" s="5" t="s">
        <v>9447</v>
      </c>
      <c r="H28" s="10" t="str">
        <f t="shared" si="2"/>
        <v>Hate Crime Report</v>
      </c>
      <c r="I28" s="8"/>
    </row>
    <row r="29" spans="1:10" x14ac:dyDescent="0.2">
      <c r="A29" s="9">
        <v>28</v>
      </c>
      <c r="B29" s="9">
        <v>2017</v>
      </c>
      <c r="C29" s="5" t="s">
        <v>9319</v>
      </c>
      <c r="D29" s="6" t="s">
        <v>9337</v>
      </c>
      <c r="E29" s="14" t="s">
        <v>9321</v>
      </c>
      <c r="F29" s="9">
        <v>560</v>
      </c>
      <c r="G29" s="5" t="s">
        <v>9447</v>
      </c>
      <c r="H29" s="10" t="str">
        <f t="shared" si="2"/>
        <v>Hate Crime Report</v>
      </c>
      <c r="I29" s="8"/>
    </row>
    <row r="30" spans="1:10" x14ac:dyDescent="0.2">
      <c r="A30" s="9">
        <v>29</v>
      </c>
      <c r="B30" s="9">
        <v>2017</v>
      </c>
      <c r="C30" s="5" t="s">
        <v>9319</v>
      </c>
      <c r="D30" s="6" t="s">
        <v>9337</v>
      </c>
      <c r="E30" s="5" t="s">
        <v>9338</v>
      </c>
      <c r="F30" s="9">
        <v>110</v>
      </c>
      <c r="G30" s="5" t="s">
        <v>9447</v>
      </c>
      <c r="H30" s="10" t="str">
        <f t="shared" si="2"/>
        <v>Hate Crime Report</v>
      </c>
      <c r="I30" s="8"/>
    </row>
    <row r="31" spans="1:10" x14ac:dyDescent="0.2">
      <c r="A31" s="9">
        <v>30</v>
      </c>
      <c r="B31" s="9">
        <v>2017</v>
      </c>
      <c r="C31" s="5" t="s">
        <v>9319</v>
      </c>
      <c r="D31" s="6" t="s">
        <v>9323</v>
      </c>
      <c r="E31" s="14" t="s">
        <v>9326</v>
      </c>
      <c r="F31" s="9">
        <v>1</v>
      </c>
      <c r="G31" s="5" t="s">
        <v>9447</v>
      </c>
      <c r="H31" s="10" t="str">
        <f t="shared" si="2"/>
        <v>Hate Crime Report</v>
      </c>
      <c r="I31" s="8"/>
    </row>
    <row r="32" spans="1:10" x14ac:dyDescent="0.2">
      <c r="A32" s="9">
        <v>31</v>
      </c>
      <c r="B32" s="9">
        <v>2017</v>
      </c>
      <c r="C32" s="5" t="s">
        <v>9319</v>
      </c>
      <c r="D32" s="6" t="s">
        <v>9323</v>
      </c>
      <c r="E32" s="14" t="s">
        <v>9315</v>
      </c>
      <c r="F32" s="9">
        <v>29</v>
      </c>
      <c r="G32" s="5" t="s">
        <v>9447</v>
      </c>
      <c r="H32" s="10" t="str">
        <f t="shared" si="2"/>
        <v>Hate Crime Report</v>
      </c>
      <c r="I32" s="8"/>
    </row>
    <row r="33" spans="1:13" x14ac:dyDescent="0.2">
      <c r="A33" s="9">
        <v>32</v>
      </c>
      <c r="B33" s="9">
        <v>2017</v>
      </c>
      <c r="C33" s="5" t="s">
        <v>9319</v>
      </c>
      <c r="D33" s="6" t="s">
        <v>9323</v>
      </c>
      <c r="E33" s="14" t="s">
        <v>9328</v>
      </c>
      <c r="F33" s="9">
        <v>64</v>
      </c>
      <c r="G33" s="5" t="s">
        <v>9447</v>
      </c>
      <c r="H33" s="10" t="str">
        <f t="shared" si="2"/>
        <v>Hate Crime Report</v>
      </c>
      <c r="I33" s="8"/>
    </row>
    <row r="34" spans="1:13" x14ac:dyDescent="0.2">
      <c r="A34" s="9">
        <v>33</v>
      </c>
      <c r="B34" s="9">
        <v>2017</v>
      </c>
      <c r="C34" s="5" t="s">
        <v>9319</v>
      </c>
      <c r="D34" s="6" t="s">
        <v>9323</v>
      </c>
      <c r="E34" s="5" t="s">
        <v>9334</v>
      </c>
      <c r="F34" s="9">
        <v>3</v>
      </c>
      <c r="G34" s="5" t="s">
        <v>9447</v>
      </c>
      <c r="H34" s="10" t="str">
        <f t="shared" si="2"/>
        <v>Hate Crime Report</v>
      </c>
      <c r="I34" s="8"/>
    </row>
    <row r="35" spans="1:13" x14ac:dyDescent="0.2">
      <c r="A35" s="9">
        <v>34</v>
      </c>
      <c r="B35" s="9">
        <v>2017</v>
      </c>
      <c r="C35" s="5" t="s">
        <v>9319</v>
      </c>
      <c r="D35" s="6" t="s">
        <v>9323</v>
      </c>
      <c r="E35" s="14" t="s">
        <v>9321</v>
      </c>
      <c r="F35" s="9">
        <v>214</v>
      </c>
      <c r="G35" s="5" t="s">
        <v>9447</v>
      </c>
      <c r="H35" s="10" t="str">
        <f t="shared" si="2"/>
        <v>Hate Crime Report</v>
      </c>
      <c r="I35" s="8"/>
      <c r="J35" s="11"/>
      <c r="K35" s="11"/>
      <c r="L35" s="11"/>
      <c r="M35" s="11"/>
    </row>
    <row r="36" spans="1:13" x14ac:dyDescent="0.2">
      <c r="A36" s="9">
        <v>35</v>
      </c>
      <c r="B36" s="9">
        <v>2017</v>
      </c>
      <c r="C36" s="5" t="s">
        <v>9319</v>
      </c>
      <c r="D36" s="6" t="s">
        <v>9331</v>
      </c>
      <c r="E36" s="14" t="s">
        <v>9315</v>
      </c>
      <c r="F36" s="9">
        <v>6</v>
      </c>
      <c r="G36" s="5" t="s">
        <v>9447</v>
      </c>
      <c r="H36" s="10" t="str">
        <f t="shared" si="2"/>
        <v>Hate Crime Report</v>
      </c>
      <c r="I36" s="8"/>
    </row>
    <row r="37" spans="1:13" x14ac:dyDescent="0.2">
      <c r="A37" s="9">
        <v>36</v>
      </c>
      <c r="B37" s="9">
        <v>2017</v>
      </c>
      <c r="C37" s="5" t="s">
        <v>9319</v>
      </c>
      <c r="D37" s="6" t="s">
        <v>9331</v>
      </c>
      <c r="E37" s="14" t="s">
        <v>9328</v>
      </c>
      <c r="F37" s="9">
        <v>59</v>
      </c>
      <c r="G37" s="5" t="s">
        <v>9447</v>
      </c>
      <c r="H37" s="10" t="str">
        <f t="shared" si="2"/>
        <v>Hate Crime Report</v>
      </c>
      <c r="I37" s="8"/>
    </row>
    <row r="38" spans="1:13" x14ac:dyDescent="0.2">
      <c r="A38" s="9">
        <v>37</v>
      </c>
      <c r="B38" s="9">
        <v>2017</v>
      </c>
      <c r="C38" s="5" t="s">
        <v>9319</v>
      </c>
      <c r="D38" s="6" t="s">
        <v>9331</v>
      </c>
      <c r="E38" s="5" t="s">
        <v>9334</v>
      </c>
      <c r="F38" s="9">
        <v>7</v>
      </c>
      <c r="G38" s="5" t="s">
        <v>9447</v>
      </c>
      <c r="H38" s="10" t="str">
        <f t="shared" si="2"/>
        <v>Hate Crime Report</v>
      </c>
      <c r="I38" s="8"/>
    </row>
    <row r="39" spans="1:13" x14ac:dyDescent="0.2">
      <c r="A39" s="9">
        <v>38</v>
      </c>
      <c r="B39" s="9">
        <v>2017</v>
      </c>
      <c r="C39" s="5" t="s">
        <v>9319</v>
      </c>
      <c r="D39" s="6" t="s">
        <v>9331</v>
      </c>
      <c r="E39" s="14" t="s">
        <v>9321</v>
      </c>
      <c r="F39" s="9">
        <v>23</v>
      </c>
      <c r="G39" s="5" t="s">
        <v>9447</v>
      </c>
      <c r="H39" s="10" t="str">
        <f t="shared" si="2"/>
        <v>Hate Crime Report</v>
      </c>
      <c r="I39" s="8"/>
    </row>
    <row r="40" spans="1:13" x14ac:dyDescent="0.2">
      <c r="A40" s="9">
        <v>39</v>
      </c>
      <c r="B40" s="9">
        <v>2017</v>
      </c>
      <c r="C40" s="5" t="s">
        <v>9319</v>
      </c>
      <c r="D40" s="6" t="s">
        <v>9333</v>
      </c>
      <c r="E40" s="14" t="s">
        <v>9326</v>
      </c>
      <c r="F40" s="9">
        <v>3</v>
      </c>
      <c r="G40" s="5" t="s">
        <v>9447</v>
      </c>
      <c r="H40" s="10" t="str">
        <f t="shared" si="2"/>
        <v>Hate Crime Report</v>
      </c>
      <c r="I40" s="8"/>
    </row>
    <row r="41" spans="1:13" x14ac:dyDescent="0.2">
      <c r="A41" s="9">
        <v>40</v>
      </c>
      <c r="B41" s="9">
        <v>2017</v>
      </c>
      <c r="C41" s="5" t="s">
        <v>9319</v>
      </c>
      <c r="D41" s="6" t="s">
        <v>9333</v>
      </c>
      <c r="E41" s="14" t="s">
        <v>9315</v>
      </c>
      <c r="F41" s="9">
        <v>320</v>
      </c>
      <c r="G41" s="5" t="s">
        <v>9447</v>
      </c>
      <c r="H41" s="10" t="str">
        <f t="shared" si="2"/>
        <v>Hate Crime Report</v>
      </c>
      <c r="I41" s="8"/>
    </row>
    <row r="42" spans="1:13" x14ac:dyDescent="0.2">
      <c r="A42" s="9">
        <v>41</v>
      </c>
      <c r="B42" s="9">
        <v>2017</v>
      </c>
      <c r="C42" s="5" t="s">
        <v>9319</v>
      </c>
      <c r="D42" s="6" t="s">
        <v>9333</v>
      </c>
      <c r="E42" s="14" t="s">
        <v>9321</v>
      </c>
      <c r="F42" s="9">
        <v>240</v>
      </c>
      <c r="G42" s="5" t="s">
        <v>9447</v>
      </c>
      <c r="H42" s="10" t="str">
        <f t="shared" si="2"/>
        <v>Hate Crime Report</v>
      </c>
      <c r="I42" s="8"/>
      <c r="K42" s="11"/>
      <c r="L42" s="11"/>
      <c r="M42" s="11"/>
    </row>
    <row r="43" spans="1:13" x14ac:dyDescent="0.2">
      <c r="A43" s="9">
        <v>42</v>
      </c>
      <c r="B43" s="9">
        <v>2017</v>
      </c>
      <c r="C43" s="5" t="s">
        <v>9319</v>
      </c>
      <c r="D43" s="6" t="s">
        <v>9333</v>
      </c>
      <c r="E43" s="5" t="s">
        <v>9338</v>
      </c>
      <c r="F43" s="9">
        <v>60</v>
      </c>
      <c r="G43" s="5" t="s">
        <v>9447</v>
      </c>
      <c r="H43" s="10" t="str">
        <f t="shared" si="2"/>
        <v>Hate Crime Report</v>
      </c>
      <c r="I43" s="8"/>
    </row>
    <row r="44" spans="1:13" x14ac:dyDescent="0.2">
      <c r="A44" s="9">
        <v>43</v>
      </c>
      <c r="B44" s="9">
        <v>2018</v>
      </c>
      <c r="C44" s="5" t="s">
        <v>9319</v>
      </c>
      <c r="D44" s="6" t="s">
        <v>9337</v>
      </c>
      <c r="E44" s="14" t="s">
        <v>9315</v>
      </c>
      <c r="F44" s="9">
        <v>241</v>
      </c>
      <c r="G44" s="5" t="s">
        <v>9447</v>
      </c>
      <c r="H44" s="10" t="str">
        <f t="shared" ref="H44:H63" si="3">HYPERLINK("https://hatecrime.osce.org/france?year=2018","Hate Crime Report")</f>
        <v>Hate Crime Report</v>
      </c>
      <c r="I44" s="8"/>
    </row>
    <row r="45" spans="1:13" x14ac:dyDescent="0.2">
      <c r="A45" s="9">
        <v>44</v>
      </c>
      <c r="B45" s="9">
        <v>2018</v>
      </c>
      <c r="C45" s="5" t="s">
        <v>9319</v>
      </c>
      <c r="D45" s="6" t="s">
        <v>9337</v>
      </c>
      <c r="E45" s="5" t="s">
        <v>9341</v>
      </c>
      <c r="F45" s="9">
        <v>3</v>
      </c>
      <c r="G45" s="5" t="s">
        <v>9447</v>
      </c>
      <c r="H45" s="10" t="str">
        <f t="shared" si="3"/>
        <v>Hate Crime Report</v>
      </c>
      <c r="I45" s="8"/>
      <c r="J45" s="2"/>
    </row>
    <row r="46" spans="1:13" x14ac:dyDescent="0.2">
      <c r="A46" s="9">
        <v>45</v>
      </c>
      <c r="B46" s="9">
        <v>2018</v>
      </c>
      <c r="C46" s="5" t="s">
        <v>9319</v>
      </c>
      <c r="D46" s="6" t="s">
        <v>9337</v>
      </c>
      <c r="E46" s="14" t="s">
        <v>9321</v>
      </c>
      <c r="F46" s="9">
        <v>559</v>
      </c>
      <c r="G46" s="5" t="s">
        <v>9447</v>
      </c>
      <c r="H46" s="10" t="str">
        <f t="shared" si="3"/>
        <v>Hate Crime Report</v>
      </c>
      <c r="I46" s="8"/>
      <c r="K46" s="11"/>
      <c r="L46" s="11"/>
      <c r="M46" s="11"/>
    </row>
    <row r="47" spans="1:13" x14ac:dyDescent="0.2">
      <c r="A47" s="9">
        <v>46</v>
      </c>
      <c r="B47" s="9">
        <v>2018</v>
      </c>
      <c r="C47" s="5" t="s">
        <v>9319</v>
      </c>
      <c r="D47" s="6" t="s">
        <v>9337</v>
      </c>
      <c r="E47" s="5" t="s">
        <v>9338</v>
      </c>
      <c r="F47" s="9">
        <v>110</v>
      </c>
      <c r="G47" s="5" t="s">
        <v>9447</v>
      </c>
      <c r="H47" s="10" t="str">
        <f t="shared" si="3"/>
        <v>Hate Crime Report</v>
      </c>
      <c r="I47" s="8"/>
      <c r="J47" s="11"/>
      <c r="K47" s="11"/>
      <c r="L47" s="11"/>
      <c r="M47" s="11"/>
    </row>
    <row r="48" spans="1:13" x14ac:dyDescent="0.2">
      <c r="A48" s="9">
        <v>47</v>
      </c>
      <c r="B48" s="9">
        <v>2018</v>
      </c>
      <c r="C48" s="5" t="s">
        <v>9319</v>
      </c>
      <c r="D48" s="6" t="s">
        <v>9323</v>
      </c>
      <c r="E48" s="14" t="s">
        <v>9315</v>
      </c>
      <c r="F48" s="9">
        <v>183</v>
      </c>
      <c r="G48" s="5" t="s">
        <v>9447</v>
      </c>
      <c r="H48" s="10" t="str">
        <f t="shared" si="3"/>
        <v>Hate Crime Report</v>
      </c>
      <c r="I48" s="8"/>
      <c r="K48" s="11"/>
      <c r="L48" s="11"/>
      <c r="M48" s="11"/>
    </row>
    <row r="49" spans="1:13" x14ac:dyDescent="0.2">
      <c r="A49" s="9">
        <v>48</v>
      </c>
      <c r="B49" s="9">
        <v>2018</v>
      </c>
      <c r="C49" s="5" t="s">
        <v>9319</v>
      </c>
      <c r="D49" s="6" t="s">
        <v>9323</v>
      </c>
      <c r="E49" s="5" t="s">
        <v>9341</v>
      </c>
      <c r="F49" s="9">
        <v>4</v>
      </c>
      <c r="G49" s="5" t="s">
        <v>9447</v>
      </c>
      <c r="H49" s="10" t="str">
        <f t="shared" si="3"/>
        <v>Hate Crime Report</v>
      </c>
      <c r="I49" s="8"/>
      <c r="J49" s="11"/>
    </row>
    <row r="50" spans="1:13" x14ac:dyDescent="0.2">
      <c r="A50" s="9">
        <v>49</v>
      </c>
      <c r="B50" s="9">
        <v>2018</v>
      </c>
      <c r="C50" s="5" t="s">
        <v>9319</v>
      </c>
      <c r="D50" s="6" t="s">
        <v>9323</v>
      </c>
      <c r="E50" s="5" t="s">
        <v>9330</v>
      </c>
      <c r="F50" s="9">
        <v>43</v>
      </c>
      <c r="G50" s="5" t="s">
        <v>9447</v>
      </c>
      <c r="H50" s="10" t="str">
        <f t="shared" si="3"/>
        <v>Hate Crime Report</v>
      </c>
      <c r="I50" s="8"/>
    </row>
    <row r="51" spans="1:13" x14ac:dyDescent="0.2">
      <c r="A51" s="9">
        <v>50</v>
      </c>
      <c r="B51" s="9">
        <v>2018</v>
      </c>
      <c r="C51" s="5" t="s">
        <v>9319</v>
      </c>
      <c r="D51" s="6" t="s">
        <v>9323</v>
      </c>
      <c r="E51" s="14" t="s">
        <v>9321</v>
      </c>
      <c r="F51" s="9">
        <v>358</v>
      </c>
      <c r="G51" s="5" t="s">
        <v>9447</v>
      </c>
      <c r="H51" s="10" t="str">
        <f t="shared" si="3"/>
        <v>Hate Crime Report</v>
      </c>
      <c r="I51" s="8"/>
    </row>
    <row r="52" spans="1:13" x14ac:dyDescent="0.2">
      <c r="A52" s="9">
        <v>51</v>
      </c>
      <c r="B52" s="9">
        <v>2018</v>
      </c>
      <c r="C52" s="5" t="s">
        <v>9319</v>
      </c>
      <c r="D52" s="6" t="s">
        <v>9331</v>
      </c>
      <c r="E52" s="14" t="s">
        <v>9315</v>
      </c>
      <c r="F52" s="9">
        <v>45</v>
      </c>
      <c r="G52" s="5" t="s">
        <v>9447</v>
      </c>
      <c r="H52" s="10" t="str">
        <f t="shared" si="3"/>
        <v>Hate Crime Report</v>
      </c>
      <c r="I52" s="8"/>
    </row>
    <row r="53" spans="1:13" x14ac:dyDescent="0.2">
      <c r="A53" s="9">
        <v>52</v>
      </c>
      <c r="B53" s="9">
        <v>2018</v>
      </c>
      <c r="C53" s="5" t="s">
        <v>9319</v>
      </c>
      <c r="D53" s="6" t="s">
        <v>9331</v>
      </c>
      <c r="E53" s="5" t="s">
        <v>9341</v>
      </c>
      <c r="F53" s="9">
        <v>5</v>
      </c>
      <c r="G53" s="5" t="s">
        <v>9447</v>
      </c>
      <c r="H53" s="10" t="str">
        <f t="shared" si="3"/>
        <v>Hate Crime Report</v>
      </c>
      <c r="I53" s="8"/>
    </row>
    <row r="54" spans="1:13" x14ac:dyDescent="0.2">
      <c r="A54" s="9">
        <v>53</v>
      </c>
      <c r="B54" s="9">
        <v>2018</v>
      </c>
      <c r="C54" s="5" t="s">
        <v>9319</v>
      </c>
      <c r="D54" s="6" t="s">
        <v>9331</v>
      </c>
      <c r="E54" s="5" t="s">
        <v>9330</v>
      </c>
      <c r="F54" s="9">
        <v>40</v>
      </c>
      <c r="G54" s="5" t="s">
        <v>9447</v>
      </c>
      <c r="H54" s="10" t="str">
        <f t="shared" si="3"/>
        <v>Hate Crime Report</v>
      </c>
      <c r="I54" s="8"/>
    </row>
    <row r="55" spans="1:13" x14ac:dyDescent="0.2">
      <c r="A55" s="9">
        <v>54</v>
      </c>
      <c r="B55" s="9">
        <v>2018</v>
      </c>
      <c r="C55" s="5" t="s">
        <v>9319</v>
      </c>
      <c r="D55" s="6" t="s">
        <v>9331</v>
      </c>
      <c r="E55" s="14" t="s">
        <v>9321</v>
      </c>
      <c r="F55" s="9">
        <v>55</v>
      </c>
      <c r="G55" s="5" t="s">
        <v>9447</v>
      </c>
      <c r="H55" s="10" t="str">
        <f t="shared" si="3"/>
        <v>Hate Crime Report</v>
      </c>
      <c r="I55" s="8"/>
      <c r="K55" s="11"/>
      <c r="L55" s="11"/>
      <c r="M55" s="11"/>
    </row>
    <row r="56" spans="1:13" x14ac:dyDescent="0.2">
      <c r="A56" s="9">
        <v>55</v>
      </c>
      <c r="B56" s="9">
        <v>2018</v>
      </c>
      <c r="C56" s="5" t="s">
        <v>9319</v>
      </c>
      <c r="D56" s="6" t="s">
        <v>9314</v>
      </c>
      <c r="E56" s="14" t="s">
        <v>9315</v>
      </c>
      <c r="F56" s="9">
        <v>997</v>
      </c>
      <c r="G56" s="5" t="s">
        <v>9447</v>
      </c>
      <c r="H56" s="10" t="str">
        <f t="shared" si="3"/>
        <v>Hate Crime Report</v>
      </c>
      <c r="I56" s="8"/>
    </row>
    <row r="57" spans="1:13" x14ac:dyDescent="0.2">
      <c r="A57" s="9">
        <v>56</v>
      </c>
      <c r="B57" s="9">
        <v>2018</v>
      </c>
      <c r="C57" s="5" t="s">
        <v>9319</v>
      </c>
      <c r="D57" s="6" t="s">
        <v>9314</v>
      </c>
      <c r="E57" s="5" t="s">
        <v>9341</v>
      </c>
      <c r="F57" s="9">
        <v>222</v>
      </c>
      <c r="G57" s="5" t="s">
        <v>9447</v>
      </c>
      <c r="H57" s="10" t="str">
        <f t="shared" si="3"/>
        <v>Hate Crime Report</v>
      </c>
      <c r="I57" s="8"/>
      <c r="J57" s="2"/>
    </row>
    <row r="58" spans="1:13" x14ac:dyDescent="0.2">
      <c r="A58" s="9">
        <v>57</v>
      </c>
      <c r="B58" s="9">
        <v>2018</v>
      </c>
      <c r="C58" s="5" t="s">
        <v>9319</v>
      </c>
      <c r="D58" s="6" t="s">
        <v>9314</v>
      </c>
      <c r="E58" s="5" t="s">
        <v>9330</v>
      </c>
      <c r="F58" s="9">
        <v>659</v>
      </c>
      <c r="G58" s="5" t="s">
        <v>9447</v>
      </c>
      <c r="H58" s="10" t="str">
        <f t="shared" si="3"/>
        <v>Hate Crime Report</v>
      </c>
      <c r="I58" s="8"/>
    </row>
    <row r="59" spans="1:13" x14ac:dyDescent="0.2">
      <c r="A59" s="9">
        <v>58</v>
      </c>
      <c r="B59" s="9">
        <v>2018</v>
      </c>
      <c r="C59" s="5" t="s">
        <v>9319</v>
      </c>
      <c r="D59" s="6" t="s">
        <v>9314</v>
      </c>
      <c r="E59" s="14" t="s">
        <v>9321</v>
      </c>
      <c r="F59" s="9">
        <v>66</v>
      </c>
      <c r="G59" s="5" t="s">
        <v>9447</v>
      </c>
      <c r="H59" s="10" t="str">
        <f t="shared" si="3"/>
        <v>Hate Crime Report</v>
      </c>
      <c r="I59" s="8"/>
    </row>
    <row r="60" spans="1:13" x14ac:dyDescent="0.2">
      <c r="A60" s="9">
        <v>59</v>
      </c>
      <c r="B60" s="9">
        <v>2018</v>
      </c>
      <c r="C60" s="5" t="s">
        <v>9319</v>
      </c>
      <c r="D60" s="6" t="s">
        <v>9339</v>
      </c>
      <c r="E60" s="14" t="s">
        <v>9326</v>
      </c>
      <c r="F60" s="9">
        <v>3</v>
      </c>
      <c r="G60" s="5" t="s">
        <v>9447</v>
      </c>
      <c r="H60" s="10" t="str">
        <f t="shared" si="3"/>
        <v>Hate Crime Report</v>
      </c>
      <c r="I60" s="8"/>
    </row>
    <row r="61" spans="1:13" x14ac:dyDescent="0.2">
      <c r="A61" s="9">
        <v>60</v>
      </c>
      <c r="B61" s="9">
        <v>2018</v>
      </c>
      <c r="C61" s="5" t="s">
        <v>9319</v>
      </c>
      <c r="D61" s="6" t="s">
        <v>9339</v>
      </c>
      <c r="E61" s="14" t="s">
        <v>9315</v>
      </c>
      <c r="F61" s="9">
        <v>446</v>
      </c>
      <c r="G61" s="5" t="s">
        <v>9447</v>
      </c>
      <c r="H61" s="10" t="str">
        <f t="shared" si="3"/>
        <v>Hate Crime Report</v>
      </c>
      <c r="I61" s="8"/>
    </row>
    <row r="62" spans="1:13" x14ac:dyDescent="0.2">
      <c r="A62" s="9">
        <v>61</v>
      </c>
      <c r="B62" s="9">
        <v>2018</v>
      </c>
      <c r="C62" s="5" t="s">
        <v>9319</v>
      </c>
      <c r="D62" s="6" t="s">
        <v>9339</v>
      </c>
      <c r="E62" s="14" t="s">
        <v>9321</v>
      </c>
      <c r="F62" s="9">
        <v>316</v>
      </c>
      <c r="G62" s="5" t="s">
        <v>9447</v>
      </c>
      <c r="H62" s="10" t="str">
        <f t="shared" si="3"/>
        <v>Hate Crime Report</v>
      </c>
      <c r="I62" s="8"/>
    </row>
    <row r="63" spans="1:13" x14ac:dyDescent="0.2">
      <c r="A63" s="9">
        <v>62</v>
      </c>
      <c r="B63" s="9">
        <v>2018</v>
      </c>
      <c r="C63" s="5" t="s">
        <v>9319</v>
      </c>
      <c r="D63" s="6" t="s">
        <v>9339</v>
      </c>
      <c r="E63" s="5" t="s">
        <v>9338</v>
      </c>
      <c r="F63" s="9">
        <v>75</v>
      </c>
      <c r="G63" s="5" t="s">
        <v>9447</v>
      </c>
      <c r="H63" s="10" t="str">
        <f t="shared" si="3"/>
        <v>Hate Crime Report</v>
      </c>
      <c r="I63" s="8"/>
    </row>
    <row r="64" spans="1:13" x14ac:dyDescent="0.2">
      <c r="A64" s="9">
        <v>63</v>
      </c>
      <c r="B64" s="9">
        <v>2015</v>
      </c>
      <c r="C64" s="5" t="s">
        <v>9313</v>
      </c>
      <c r="D64" s="6" t="s">
        <v>9337</v>
      </c>
      <c r="E64" s="14" t="s">
        <v>9318</v>
      </c>
      <c r="F64" s="9">
        <v>8</v>
      </c>
      <c r="G64" s="5" t="s">
        <v>9447</v>
      </c>
      <c r="H64" s="10" t="str">
        <f t="shared" ref="H64:H92" si="4">HYPERLINK("https://hatecrime.osce.org/germany?year=2015","Hate Crime Report")</f>
        <v>Hate Crime Report</v>
      </c>
      <c r="I64" s="8"/>
      <c r="J64" s="11"/>
      <c r="K64" s="11"/>
      <c r="L64" s="11"/>
      <c r="M64" s="11"/>
    </row>
    <row r="65" spans="1:13" x14ac:dyDescent="0.2">
      <c r="A65" s="9">
        <v>64</v>
      </c>
      <c r="B65" s="9">
        <v>2015</v>
      </c>
      <c r="C65" s="5" t="s">
        <v>9313</v>
      </c>
      <c r="D65" s="6" t="s">
        <v>9337</v>
      </c>
      <c r="E65" s="14" t="s">
        <v>9315</v>
      </c>
      <c r="F65" s="9">
        <v>977</v>
      </c>
      <c r="G65" s="5" t="s">
        <v>9447</v>
      </c>
      <c r="H65" s="10" t="str">
        <f t="shared" si="4"/>
        <v>Hate Crime Report</v>
      </c>
      <c r="I65" s="8"/>
    </row>
    <row r="66" spans="1:13" x14ac:dyDescent="0.2">
      <c r="A66" s="9">
        <v>65</v>
      </c>
      <c r="B66" s="9">
        <v>2015</v>
      </c>
      <c r="C66" s="5" t="s">
        <v>9313</v>
      </c>
      <c r="D66" s="6" t="s">
        <v>9337</v>
      </c>
      <c r="E66" s="5" t="s">
        <v>9338</v>
      </c>
      <c r="F66" s="9">
        <v>913</v>
      </c>
      <c r="G66" s="5" t="s">
        <v>9447</v>
      </c>
      <c r="H66" s="10" t="str">
        <f t="shared" si="4"/>
        <v>Hate Crime Report</v>
      </c>
      <c r="I66" s="8"/>
    </row>
    <row r="67" spans="1:13" x14ac:dyDescent="0.2">
      <c r="A67" s="9">
        <v>66</v>
      </c>
      <c r="B67" s="9">
        <v>2015</v>
      </c>
      <c r="C67" s="5" t="s">
        <v>9313</v>
      </c>
      <c r="D67" s="6" t="s">
        <v>9337</v>
      </c>
      <c r="E67" s="5" t="s">
        <v>9334</v>
      </c>
      <c r="F67" s="9">
        <v>99</v>
      </c>
      <c r="G67" s="5" t="s">
        <v>9447</v>
      </c>
      <c r="H67" s="10" t="str">
        <f t="shared" si="4"/>
        <v>Hate Crime Report</v>
      </c>
      <c r="I67" s="8"/>
      <c r="J67" s="11"/>
      <c r="K67" s="11"/>
      <c r="L67" s="11"/>
      <c r="M67" s="11"/>
    </row>
    <row r="68" spans="1:13" x14ac:dyDescent="0.2">
      <c r="A68" s="9">
        <v>67</v>
      </c>
      <c r="B68" s="9">
        <v>2015</v>
      </c>
      <c r="C68" s="5" t="s">
        <v>9313</v>
      </c>
      <c r="D68" s="6" t="s">
        <v>9337</v>
      </c>
      <c r="E68" s="5" t="s">
        <v>9342</v>
      </c>
      <c r="F68" s="9">
        <v>44</v>
      </c>
      <c r="G68" s="5" t="s">
        <v>9447</v>
      </c>
      <c r="H68" s="10" t="str">
        <f t="shared" si="4"/>
        <v>Hate Crime Report</v>
      </c>
      <c r="I68" s="8"/>
      <c r="J68" s="11"/>
      <c r="K68" s="11"/>
      <c r="L68" s="11"/>
      <c r="M68" s="11"/>
    </row>
    <row r="69" spans="1:13" x14ac:dyDescent="0.2">
      <c r="A69" s="9">
        <v>68</v>
      </c>
      <c r="B69" s="9">
        <v>2015</v>
      </c>
      <c r="C69" s="5" t="s">
        <v>9313</v>
      </c>
      <c r="D69" s="6" t="s">
        <v>9337</v>
      </c>
      <c r="E69" s="5" t="s">
        <v>9341</v>
      </c>
      <c r="F69" s="9">
        <v>2</v>
      </c>
      <c r="G69" s="5" t="s">
        <v>9447</v>
      </c>
      <c r="H69" s="10" t="str">
        <f t="shared" si="4"/>
        <v>Hate Crime Report</v>
      </c>
      <c r="I69" s="8"/>
    </row>
    <row r="70" spans="1:13" x14ac:dyDescent="0.2">
      <c r="A70" s="9">
        <v>69</v>
      </c>
      <c r="B70" s="9">
        <v>2015</v>
      </c>
      <c r="C70" s="5" t="s">
        <v>9313</v>
      </c>
      <c r="D70" s="6" t="s">
        <v>9337</v>
      </c>
      <c r="E70" s="5" t="s">
        <v>9344</v>
      </c>
      <c r="F70" s="9">
        <v>45</v>
      </c>
      <c r="G70" s="5" t="s">
        <v>9447</v>
      </c>
      <c r="H70" s="10" t="str">
        <f t="shared" si="4"/>
        <v>Hate Crime Report</v>
      </c>
      <c r="I70" s="8"/>
    </row>
    <row r="71" spans="1:13" x14ac:dyDescent="0.2">
      <c r="A71" s="9">
        <v>70</v>
      </c>
      <c r="B71" s="9">
        <v>2015</v>
      </c>
      <c r="C71" s="5" t="s">
        <v>9313</v>
      </c>
      <c r="D71" s="6" t="s">
        <v>9337</v>
      </c>
      <c r="E71" s="14" t="s">
        <v>9321</v>
      </c>
      <c r="F71" s="9">
        <v>359</v>
      </c>
      <c r="G71" s="5" t="s">
        <v>9447</v>
      </c>
      <c r="H71" s="10" t="str">
        <f t="shared" si="4"/>
        <v>Hate Crime Report</v>
      </c>
      <c r="I71" s="8"/>
    </row>
    <row r="72" spans="1:13" x14ac:dyDescent="0.2">
      <c r="A72" s="9">
        <v>71</v>
      </c>
      <c r="B72" s="9">
        <v>2015</v>
      </c>
      <c r="C72" s="5" t="s">
        <v>9313</v>
      </c>
      <c r="D72" s="6" t="s">
        <v>9323</v>
      </c>
      <c r="E72" s="14" t="s">
        <v>9315</v>
      </c>
      <c r="F72" s="9">
        <v>34</v>
      </c>
      <c r="G72" s="5" t="s">
        <v>9447</v>
      </c>
      <c r="H72" s="10" t="str">
        <f t="shared" si="4"/>
        <v>Hate Crime Report</v>
      </c>
      <c r="I72" s="8"/>
    </row>
    <row r="73" spans="1:13" x14ac:dyDescent="0.2">
      <c r="A73" s="9">
        <v>72</v>
      </c>
      <c r="B73" s="9">
        <v>2015</v>
      </c>
      <c r="C73" s="5" t="s">
        <v>9313</v>
      </c>
      <c r="D73" s="6" t="s">
        <v>9323</v>
      </c>
      <c r="E73" s="5" t="s">
        <v>9338</v>
      </c>
      <c r="F73" s="9">
        <v>115</v>
      </c>
      <c r="G73" s="5" t="s">
        <v>9447</v>
      </c>
      <c r="H73" s="10" t="str">
        <f t="shared" si="4"/>
        <v>Hate Crime Report</v>
      </c>
      <c r="I73" s="8"/>
    </row>
    <row r="74" spans="1:13" x14ac:dyDescent="0.2">
      <c r="A74" s="9">
        <v>73</v>
      </c>
      <c r="B74" s="9">
        <v>2015</v>
      </c>
      <c r="C74" s="5" t="s">
        <v>9313</v>
      </c>
      <c r="D74" s="6" t="s">
        <v>9323</v>
      </c>
      <c r="E74" s="5" t="s">
        <v>9334</v>
      </c>
      <c r="F74" s="9">
        <v>2</v>
      </c>
      <c r="G74" s="5" t="s">
        <v>9447</v>
      </c>
      <c r="H74" s="10" t="str">
        <f t="shared" si="4"/>
        <v>Hate Crime Report</v>
      </c>
      <c r="I74" s="8"/>
      <c r="J74" s="2"/>
    </row>
    <row r="75" spans="1:13" x14ac:dyDescent="0.2">
      <c r="A75" s="9">
        <v>74</v>
      </c>
      <c r="B75" s="9">
        <v>2015</v>
      </c>
      <c r="C75" s="5" t="s">
        <v>9313</v>
      </c>
      <c r="D75" s="6" t="s">
        <v>9323</v>
      </c>
      <c r="E75" s="5" t="s">
        <v>9342</v>
      </c>
      <c r="F75" s="9">
        <v>17</v>
      </c>
      <c r="G75" s="5" t="s">
        <v>9447</v>
      </c>
      <c r="H75" s="10" t="str">
        <f t="shared" si="4"/>
        <v>Hate Crime Report</v>
      </c>
      <c r="I75" s="8"/>
    </row>
    <row r="76" spans="1:13" x14ac:dyDescent="0.2">
      <c r="A76" s="9">
        <v>75</v>
      </c>
      <c r="B76" s="9">
        <v>2015</v>
      </c>
      <c r="C76" s="5" t="s">
        <v>9313</v>
      </c>
      <c r="D76" s="6" t="s">
        <v>9323</v>
      </c>
      <c r="E76" s="5" t="s">
        <v>9341</v>
      </c>
      <c r="F76" s="9">
        <v>3</v>
      </c>
      <c r="G76" s="5" t="s">
        <v>9447</v>
      </c>
      <c r="H76" s="10" t="str">
        <f t="shared" si="4"/>
        <v>Hate Crime Report</v>
      </c>
      <c r="I76" s="8"/>
    </row>
    <row r="77" spans="1:13" x14ac:dyDescent="0.2">
      <c r="A77" s="9">
        <v>76</v>
      </c>
      <c r="B77" s="9">
        <v>2015</v>
      </c>
      <c r="C77" s="5" t="s">
        <v>9313</v>
      </c>
      <c r="D77" s="6" t="s">
        <v>9323</v>
      </c>
      <c r="E77" s="14" t="s">
        <v>9321</v>
      </c>
      <c r="F77" s="9">
        <v>21</v>
      </c>
      <c r="G77" s="5" t="s">
        <v>9447</v>
      </c>
      <c r="H77" s="10" t="str">
        <f t="shared" si="4"/>
        <v>Hate Crime Report</v>
      </c>
      <c r="I77" s="8"/>
    </row>
    <row r="78" spans="1:13" x14ac:dyDescent="0.2">
      <c r="A78" s="9">
        <v>77</v>
      </c>
      <c r="B78" s="9">
        <v>2015</v>
      </c>
      <c r="C78" s="5" t="s">
        <v>9313</v>
      </c>
      <c r="D78" s="6" t="s">
        <v>9314</v>
      </c>
      <c r="E78" s="5" t="s">
        <v>9318</v>
      </c>
      <c r="F78" s="9">
        <v>3</v>
      </c>
      <c r="G78" s="5" t="s">
        <v>9447</v>
      </c>
      <c r="H78" s="10" t="str">
        <f t="shared" si="4"/>
        <v>Hate Crime Report</v>
      </c>
      <c r="I78" s="8"/>
    </row>
    <row r="79" spans="1:13" x14ac:dyDescent="0.2">
      <c r="A79" s="9">
        <v>78</v>
      </c>
      <c r="B79" s="9">
        <v>2015</v>
      </c>
      <c r="C79" s="5" t="s">
        <v>9313</v>
      </c>
      <c r="D79" s="6" t="s">
        <v>9314</v>
      </c>
      <c r="E79" s="14" t="s">
        <v>9315</v>
      </c>
      <c r="F79" s="9">
        <v>85</v>
      </c>
      <c r="G79" s="5" t="s">
        <v>9447</v>
      </c>
      <c r="H79" s="10" t="str">
        <f t="shared" si="4"/>
        <v>Hate Crime Report</v>
      </c>
      <c r="I79" s="8"/>
    </row>
    <row r="80" spans="1:13" x14ac:dyDescent="0.2">
      <c r="A80" s="9">
        <v>79</v>
      </c>
      <c r="B80" s="9">
        <v>2015</v>
      </c>
      <c r="C80" s="5" t="s">
        <v>9313</v>
      </c>
      <c r="D80" s="6" t="s">
        <v>9314</v>
      </c>
      <c r="E80" s="5" t="s">
        <v>9338</v>
      </c>
      <c r="F80" s="9">
        <v>154</v>
      </c>
      <c r="G80" s="5" t="s">
        <v>9447</v>
      </c>
      <c r="H80" s="10" t="str">
        <f t="shared" si="4"/>
        <v>Hate Crime Report</v>
      </c>
      <c r="I80" s="8"/>
    </row>
    <row r="81" spans="1:13" x14ac:dyDescent="0.2">
      <c r="A81" s="9">
        <v>80</v>
      </c>
      <c r="B81" s="9">
        <v>2015</v>
      </c>
      <c r="C81" s="5" t="s">
        <v>9313</v>
      </c>
      <c r="D81" s="6" t="s">
        <v>9314</v>
      </c>
      <c r="E81" s="5" t="s">
        <v>9334</v>
      </c>
      <c r="F81" s="9">
        <v>5</v>
      </c>
      <c r="G81" s="5" t="s">
        <v>9447</v>
      </c>
      <c r="H81" s="10" t="str">
        <f t="shared" si="4"/>
        <v>Hate Crime Report</v>
      </c>
      <c r="I81" s="8"/>
    </row>
    <row r="82" spans="1:13" x14ac:dyDescent="0.2">
      <c r="A82" s="9">
        <v>81</v>
      </c>
      <c r="B82" s="9">
        <v>2015</v>
      </c>
      <c r="C82" s="5" t="s">
        <v>9313</v>
      </c>
      <c r="D82" s="6" t="s">
        <v>9314</v>
      </c>
      <c r="E82" s="5" t="s">
        <v>9342</v>
      </c>
      <c r="F82" s="9">
        <v>1</v>
      </c>
      <c r="G82" s="5" t="s">
        <v>9447</v>
      </c>
      <c r="H82" s="10" t="str">
        <f t="shared" si="4"/>
        <v>Hate Crime Report</v>
      </c>
      <c r="I82" s="8"/>
    </row>
    <row r="83" spans="1:13" x14ac:dyDescent="0.2">
      <c r="A83" s="9">
        <v>82</v>
      </c>
      <c r="B83" s="9">
        <v>2015</v>
      </c>
      <c r="C83" s="5" t="s">
        <v>9313</v>
      </c>
      <c r="D83" s="6" t="s">
        <v>9314</v>
      </c>
      <c r="E83" s="5" t="s">
        <v>9341</v>
      </c>
      <c r="F83" s="9">
        <v>3</v>
      </c>
      <c r="G83" s="5" t="s">
        <v>9447</v>
      </c>
      <c r="H83" s="10" t="str">
        <f t="shared" si="4"/>
        <v>Hate Crime Report</v>
      </c>
      <c r="I83" s="8"/>
    </row>
    <row r="84" spans="1:13" x14ac:dyDescent="0.2">
      <c r="A84" s="9">
        <v>83</v>
      </c>
      <c r="B84" s="9">
        <v>2015</v>
      </c>
      <c r="C84" s="5" t="s">
        <v>9313</v>
      </c>
      <c r="D84" s="6" t="s">
        <v>9314</v>
      </c>
      <c r="E84" s="5" t="s">
        <v>9344</v>
      </c>
      <c r="F84" s="9">
        <v>6</v>
      </c>
      <c r="G84" s="5" t="s">
        <v>9447</v>
      </c>
      <c r="H84" s="10" t="str">
        <f t="shared" si="4"/>
        <v>Hate Crime Report</v>
      </c>
      <c r="I84" s="8"/>
    </row>
    <row r="85" spans="1:13" x14ac:dyDescent="0.2">
      <c r="A85" s="9">
        <v>84</v>
      </c>
      <c r="B85" s="9">
        <v>2015</v>
      </c>
      <c r="C85" s="5" t="s">
        <v>9313</v>
      </c>
      <c r="D85" s="6" t="s">
        <v>9314</v>
      </c>
      <c r="E85" s="5" t="s">
        <v>9321</v>
      </c>
      <c r="F85" s="9">
        <v>82</v>
      </c>
      <c r="G85" s="5" t="s">
        <v>9447</v>
      </c>
      <c r="H85" s="10" t="str">
        <f t="shared" si="4"/>
        <v>Hate Crime Report</v>
      </c>
      <c r="I85" s="8"/>
      <c r="K85" s="11"/>
      <c r="L85" s="11"/>
      <c r="M85" s="11"/>
    </row>
    <row r="86" spans="1:13" x14ac:dyDescent="0.2">
      <c r="A86" s="9">
        <v>85</v>
      </c>
      <c r="B86" s="9">
        <v>2015</v>
      </c>
      <c r="C86" s="5" t="s">
        <v>9313</v>
      </c>
      <c r="D86" s="6" t="s">
        <v>9329</v>
      </c>
      <c r="E86" s="14" t="s">
        <v>9315</v>
      </c>
      <c r="F86" s="9">
        <v>51</v>
      </c>
      <c r="G86" s="5" t="s">
        <v>9447</v>
      </c>
      <c r="H86" s="10" t="str">
        <f t="shared" si="4"/>
        <v>Hate Crime Report</v>
      </c>
      <c r="I86" s="8"/>
    </row>
    <row r="87" spans="1:13" x14ac:dyDescent="0.2">
      <c r="A87" s="9">
        <v>86</v>
      </c>
      <c r="B87" s="9">
        <v>2015</v>
      </c>
      <c r="C87" s="5" t="s">
        <v>9313</v>
      </c>
      <c r="D87" s="6" t="s">
        <v>9329</v>
      </c>
      <c r="E87" s="5" t="s">
        <v>9338</v>
      </c>
      <c r="F87" s="9">
        <v>10</v>
      </c>
      <c r="G87" s="5" t="s">
        <v>9447</v>
      </c>
      <c r="H87" s="10" t="str">
        <f t="shared" si="4"/>
        <v>Hate Crime Report</v>
      </c>
      <c r="I87" s="8"/>
    </row>
    <row r="88" spans="1:13" x14ac:dyDescent="0.2">
      <c r="A88" s="9">
        <v>87</v>
      </c>
      <c r="B88" s="9">
        <v>2015</v>
      </c>
      <c r="C88" s="5" t="s">
        <v>9313</v>
      </c>
      <c r="D88" s="6" t="s">
        <v>9329</v>
      </c>
      <c r="E88" s="5" t="s">
        <v>9342</v>
      </c>
      <c r="F88" s="9">
        <v>3</v>
      </c>
      <c r="G88" s="5" t="s">
        <v>9447</v>
      </c>
      <c r="H88" s="10" t="str">
        <f t="shared" si="4"/>
        <v>Hate Crime Report</v>
      </c>
      <c r="I88" s="8"/>
      <c r="K88" s="11"/>
      <c r="L88" s="11"/>
      <c r="M88" s="11"/>
    </row>
    <row r="89" spans="1:13" x14ac:dyDescent="0.2">
      <c r="A89" s="9">
        <v>88</v>
      </c>
      <c r="B89" s="9">
        <v>2015</v>
      </c>
      <c r="C89" s="5" t="s">
        <v>9313</v>
      </c>
      <c r="D89" s="6" t="s">
        <v>9329</v>
      </c>
      <c r="E89" s="5" t="s">
        <v>9344</v>
      </c>
      <c r="F89" s="9">
        <v>1</v>
      </c>
      <c r="G89" s="5" t="s">
        <v>9447</v>
      </c>
      <c r="H89" s="10" t="str">
        <f t="shared" si="4"/>
        <v>Hate Crime Report</v>
      </c>
      <c r="I89" s="8"/>
    </row>
    <row r="90" spans="1:13" x14ac:dyDescent="0.2">
      <c r="A90" s="9">
        <v>89</v>
      </c>
      <c r="B90" s="9">
        <v>2015</v>
      </c>
      <c r="C90" s="5" t="s">
        <v>9313</v>
      </c>
      <c r="D90" s="6" t="s">
        <v>9329</v>
      </c>
      <c r="E90" s="14" t="s">
        <v>9321</v>
      </c>
      <c r="F90" s="9">
        <v>15</v>
      </c>
      <c r="G90" s="5" t="s">
        <v>9447</v>
      </c>
      <c r="H90" s="10" t="str">
        <f t="shared" si="4"/>
        <v>Hate Crime Report</v>
      </c>
      <c r="I90" s="8"/>
    </row>
    <row r="91" spans="1:13" x14ac:dyDescent="0.2">
      <c r="A91" s="9">
        <v>90</v>
      </c>
      <c r="B91" s="9">
        <v>2015</v>
      </c>
      <c r="C91" s="5" t="s">
        <v>9313</v>
      </c>
      <c r="D91" s="6" t="s">
        <v>9335</v>
      </c>
      <c r="E91" s="14" t="s">
        <v>9315</v>
      </c>
      <c r="F91" s="9">
        <v>3</v>
      </c>
      <c r="G91" s="5" t="s">
        <v>9447</v>
      </c>
      <c r="H91" s="10" t="str">
        <f t="shared" si="4"/>
        <v>Hate Crime Report</v>
      </c>
      <c r="I91" s="8"/>
    </row>
    <row r="92" spans="1:13" x14ac:dyDescent="0.2">
      <c r="A92" s="9">
        <v>91</v>
      </c>
      <c r="B92" s="9">
        <v>2015</v>
      </c>
      <c r="C92" s="5" t="s">
        <v>9313</v>
      </c>
      <c r="D92" s="6" t="s">
        <v>9335</v>
      </c>
      <c r="E92" s="14" t="s">
        <v>9321</v>
      </c>
      <c r="F92" s="9">
        <v>2</v>
      </c>
      <c r="G92" s="5" t="s">
        <v>9447</v>
      </c>
      <c r="H92" s="10" t="str">
        <f t="shared" si="4"/>
        <v>Hate Crime Report</v>
      </c>
      <c r="I92" s="8"/>
    </row>
    <row r="93" spans="1:13" x14ac:dyDescent="0.2">
      <c r="A93" s="9">
        <v>92</v>
      </c>
      <c r="B93" s="9">
        <v>2016</v>
      </c>
      <c r="C93" s="5" t="s">
        <v>9313</v>
      </c>
      <c r="D93" s="6" t="s">
        <v>9337</v>
      </c>
      <c r="E93" s="14" t="s">
        <v>9318</v>
      </c>
      <c r="F93" s="9">
        <v>18</v>
      </c>
      <c r="G93" s="5" t="s">
        <v>9447</v>
      </c>
      <c r="H93" s="10" t="str">
        <f t="shared" ref="H93:H119" si="5">HYPERLINK("https://hatecrime.osce.org/germany?year=2016","Hate Crime Report")</f>
        <v>Hate Crime Report</v>
      </c>
      <c r="I93" s="8"/>
    </row>
    <row r="94" spans="1:13" x14ac:dyDescent="0.2">
      <c r="A94" s="9">
        <v>93</v>
      </c>
      <c r="B94" s="9">
        <v>2016</v>
      </c>
      <c r="C94" s="5" t="s">
        <v>9313</v>
      </c>
      <c r="D94" s="6" t="s">
        <v>9337</v>
      </c>
      <c r="E94" s="14" t="s">
        <v>9315</v>
      </c>
      <c r="F94" s="9">
        <v>1315</v>
      </c>
      <c r="G94" s="5" t="s">
        <v>9447</v>
      </c>
      <c r="H94" s="10" t="str">
        <f t="shared" si="5"/>
        <v>Hate Crime Report</v>
      </c>
      <c r="I94" s="8"/>
    </row>
    <row r="95" spans="1:13" x14ac:dyDescent="0.2">
      <c r="A95" s="9">
        <v>94</v>
      </c>
      <c r="B95" s="9">
        <v>2016</v>
      </c>
      <c r="C95" s="5" t="s">
        <v>9313</v>
      </c>
      <c r="D95" s="6" t="s">
        <v>9337</v>
      </c>
      <c r="E95" s="5" t="s">
        <v>9342</v>
      </c>
      <c r="F95" s="9">
        <v>57</v>
      </c>
      <c r="G95" s="5" t="s">
        <v>9447</v>
      </c>
      <c r="H95" s="10" t="str">
        <f t="shared" si="5"/>
        <v>Hate Crime Report</v>
      </c>
      <c r="I95" s="8"/>
    </row>
    <row r="96" spans="1:13" x14ac:dyDescent="0.2">
      <c r="A96" s="9">
        <v>95</v>
      </c>
      <c r="B96" s="9">
        <v>2016</v>
      </c>
      <c r="C96" s="5" t="s">
        <v>9313</v>
      </c>
      <c r="D96" s="6" t="s">
        <v>9337</v>
      </c>
      <c r="E96" s="5" t="s">
        <v>9338</v>
      </c>
      <c r="F96" s="9">
        <v>979</v>
      </c>
      <c r="G96" s="5" t="s">
        <v>9447</v>
      </c>
      <c r="H96" s="10" t="str">
        <f t="shared" si="5"/>
        <v>Hate Crime Report</v>
      </c>
      <c r="I96" s="8"/>
      <c r="K96" s="11"/>
      <c r="L96" s="11"/>
      <c r="M96" s="11"/>
    </row>
    <row r="97" spans="1:13" x14ac:dyDescent="0.2">
      <c r="A97" s="9">
        <v>96</v>
      </c>
      <c r="B97" s="9">
        <v>2016</v>
      </c>
      <c r="C97" s="5" t="s">
        <v>9313</v>
      </c>
      <c r="D97" s="6" t="s">
        <v>9337</v>
      </c>
      <c r="E97" s="5" t="s">
        <v>9334</v>
      </c>
      <c r="F97" s="9">
        <v>97</v>
      </c>
      <c r="G97" s="5" t="s">
        <v>9447</v>
      </c>
      <c r="H97" s="10" t="str">
        <f t="shared" si="5"/>
        <v>Hate Crime Report</v>
      </c>
      <c r="I97" s="8"/>
    </row>
    <row r="98" spans="1:13" x14ac:dyDescent="0.2">
      <c r="A98" s="9">
        <v>97</v>
      </c>
      <c r="B98" s="9">
        <v>2016</v>
      </c>
      <c r="C98" s="5" t="s">
        <v>9313</v>
      </c>
      <c r="D98" s="6" t="s">
        <v>9337</v>
      </c>
      <c r="E98" s="5" t="s">
        <v>9341</v>
      </c>
      <c r="F98" s="9">
        <v>2</v>
      </c>
      <c r="G98" s="5" t="s">
        <v>9447</v>
      </c>
      <c r="H98" s="10" t="str">
        <f t="shared" si="5"/>
        <v>Hate Crime Report</v>
      </c>
      <c r="I98" s="8"/>
    </row>
    <row r="99" spans="1:13" x14ac:dyDescent="0.2">
      <c r="A99" s="9">
        <v>98</v>
      </c>
      <c r="B99" s="9">
        <v>2016</v>
      </c>
      <c r="C99" s="5" t="s">
        <v>9313</v>
      </c>
      <c r="D99" s="6" t="s">
        <v>9337</v>
      </c>
      <c r="E99" s="14" t="s">
        <v>9321</v>
      </c>
      <c r="F99" s="9">
        <v>378</v>
      </c>
      <c r="G99" s="5" t="s">
        <v>9447</v>
      </c>
      <c r="H99" s="10" t="str">
        <f t="shared" si="5"/>
        <v>Hate Crime Report</v>
      </c>
      <c r="I99" s="8"/>
    </row>
    <row r="100" spans="1:13" x14ac:dyDescent="0.2">
      <c r="A100" s="9">
        <v>99</v>
      </c>
      <c r="B100" s="9">
        <v>2016</v>
      </c>
      <c r="C100" s="5" t="s">
        <v>9313</v>
      </c>
      <c r="D100" s="6" t="s">
        <v>9323</v>
      </c>
      <c r="E100" s="14" t="s">
        <v>9318</v>
      </c>
      <c r="F100" s="9">
        <v>2</v>
      </c>
      <c r="G100" s="5" t="s">
        <v>9447</v>
      </c>
      <c r="H100" s="10" t="str">
        <f t="shared" si="5"/>
        <v>Hate Crime Report</v>
      </c>
      <c r="I100" s="8"/>
    </row>
    <row r="101" spans="1:13" x14ac:dyDescent="0.2">
      <c r="A101" s="9">
        <v>100</v>
      </c>
      <c r="B101" s="9">
        <v>2016</v>
      </c>
      <c r="C101" s="5" t="s">
        <v>9313</v>
      </c>
      <c r="D101" s="6" t="s">
        <v>9323</v>
      </c>
      <c r="E101" s="14" t="s">
        <v>9315</v>
      </c>
      <c r="F101" s="9">
        <v>28</v>
      </c>
      <c r="G101" s="5" t="s">
        <v>9447</v>
      </c>
      <c r="H101" s="10" t="str">
        <f t="shared" si="5"/>
        <v>Hate Crime Report</v>
      </c>
      <c r="I101" s="8"/>
    </row>
    <row r="102" spans="1:13" x14ac:dyDescent="0.2">
      <c r="A102" s="9">
        <v>101</v>
      </c>
      <c r="B102" s="9">
        <v>2016</v>
      </c>
      <c r="C102" s="5" t="s">
        <v>9313</v>
      </c>
      <c r="D102" s="6" t="s">
        <v>9323</v>
      </c>
      <c r="E102" s="5" t="s">
        <v>9342</v>
      </c>
      <c r="F102" s="9">
        <v>5</v>
      </c>
      <c r="G102" s="5" t="s">
        <v>9447</v>
      </c>
      <c r="H102" s="10" t="str">
        <f t="shared" si="5"/>
        <v>Hate Crime Report</v>
      </c>
      <c r="I102" s="8"/>
    </row>
    <row r="103" spans="1:13" x14ac:dyDescent="0.2">
      <c r="A103" s="9">
        <v>102</v>
      </c>
      <c r="B103" s="9">
        <v>2016</v>
      </c>
      <c r="C103" s="5" t="s">
        <v>9313</v>
      </c>
      <c r="D103" s="6" t="s">
        <v>9323</v>
      </c>
      <c r="E103" s="5" t="s">
        <v>9338</v>
      </c>
      <c r="F103" s="9">
        <v>125</v>
      </c>
      <c r="G103" s="5" t="s">
        <v>9447</v>
      </c>
      <c r="H103" s="10" t="str">
        <f t="shared" si="5"/>
        <v>Hate Crime Report</v>
      </c>
      <c r="I103" s="8"/>
      <c r="J103" s="11"/>
      <c r="K103" s="11"/>
      <c r="L103" s="11"/>
      <c r="M103" s="11"/>
    </row>
    <row r="104" spans="1:13" x14ac:dyDescent="0.2">
      <c r="A104" s="9">
        <v>103</v>
      </c>
      <c r="B104" s="9">
        <v>2016</v>
      </c>
      <c r="C104" s="5" t="s">
        <v>9313</v>
      </c>
      <c r="D104" s="6" t="s">
        <v>9323</v>
      </c>
      <c r="E104" s="5" t="s">
        <v>9334</v>
      </c>
      <c r="F104" s="9">
        <v>1</v>
      </c>
      <c r="G104" s="5" t="s">
        <v>9447</v>
      </c>
      <c r="H104" s="10" t="str">
        <f t="shared" si="5"/>
        <v>Hate Crime Report</v>
      </c>
      <c r="I104" s="8"/>
    </row>
    <row r="105" spans="1:13" x14ac:dyDescent="0.2">
      <c r="A105" s="9">
        <v>104</v>
      </c>
      <c r="B105" s="9">
        <v>2016</v>
      </c>
      <c r="C105" s="5" t="s">
        <v>9313</v>
      </c>
      <c r="D105" s="6" t="s">
        <v>9323</v>
      </c>
      <c r="E105" s="5" t="s">
        <v>9341</v>
      </c>
      <c r="F105" s="9">
        <v>6</v>
      </c>
      <c r="G105" s="5" t="s">
        <v>9447</v>
      </c>
      <c r="H105" s="10" t="str">
        <f t="shared" si="5"/>
        <v>Hate Crime Report</v>
      </c>
      <c r="I105" s="8"/>
    </row>
    <row r="106" spans="1:13" x14ac:dyDescent="0.2">
      <c r="A106" s="9">
        <v>105</v>
      </c>
      <c r="B106" s="9">
        <v>2016</v>
      </c>
      <c r="C106" s="5" t="s">
        <v>9313</v>
      </c>
      <c r="D106" s="6" t="s">
        <v>9323</v>
      </c>
      <c r="E106" s="14" t="s">
        <v>9321</v>
      </c>
      <c r="F106" s="9">
        <v>18</v>
      </c>
      <c r="G106" s="5" t="s">
        <v>9447</v>
      </c>
      <c r="H106" s="10" t="str">
        <f t="shared" si="5"/>
        <v>Hate Crime Report</v>
      </c>
      <c r="I106" s="8"/>
    </row>
    <row r="107" spans="1:13" x14ac:dyDescent="0.2">
      <c r="A107" s="9">
        <v>106</v>
      </c>
      <c r="B107" s="9">
        <v>2016</v>
      </c>
      <c r="C107" s="5" t="s">
        <v>9313</v>
      </c>
      <c r="D107" s="6" t="s">
        <v>9448</v>
      </c>
      <c r="E107" s="14" t="s">
        <v>9318</v>
      </c>
      <c r="F107" s="9">
        <v>6</v>
      </c>
      <c r="G107" s="5" t="s">
        <v>9447</v>
      </c>
      <c r="H107" s="10" t="str">
        <f t="shared" si="5"/>
        <v>Hate Crime Report</v>
      </c>
      <c r="I107" s="8"/>
    </row>
    <row r="108" spans="1:13" x14ac:dyDescent="0.2">
      <c r="A108" s="9">
        <v>107</v>
      </c>
      <c r="B108" s="9">
        <v>2016</v>
      </c>
      <c r="C108" s="5" t="s">
        <v>9313</v>
      </c>
      <c r="D108" s="6" t="s">
        <v>9448</v>
      </c>
      <c r="E108" s="14" t="s">
        <v>9315</v>
      </c>
      <c r="F108" s="9">
        <v>127</v>
      </c>
      <c r="G108" s="5" t="s">
        <v>9447</v>
      </c>
      <c r="H108" s="10" t="str">
        <f t="shared" si="5"/>
        <v>Hate Crime Report</v>
      </c>
      <c r="I108" s="8"/>
    </row>
    <row r="109" spans="1:13" x14ac:dyDescent="0.2">
      <c r="A109" s="9">
        <v>108</v>
      </c>
      <c r="B109" s="9">
        <v>2016</v>
      </c>
      <c r="C109" s="5" t="s">
        <v>9313</v>
      </c>
      <c r="D109" s="6" t="s">
        <v>9448</v>
      </c>
      <c r="E109" s="5" t="s">
        <v>9342</v>
      </c>
      <c r="F109" s="9">
        <v>6</v>
      </c>
      <c r="G109" s="5" t="s">
        <v>9447</v>
      </c>
      <c r="H109" s="10" t="str">
        <f t="shared" si="5"/>
        <v>Hate Crime Report</v>
      </c>
      <c r="I109" s="8"/>
    </row>
    <row r="110" spans="1:13" x14ac:dyDescent="0.2">
      <c r="A110" s="9">
        <v>109</v>
      </c>
      <c r="B110" s="9">
        <v>2016</v>
      </c>
      <c r="C110" s="5" t="s">
        <v>9313</v>
      </c>
      <c r="D110" s="6" t="s">
        <v>9448</v>
      </c>
      <c r="E110" s="5" t="s">
        <v>9338</v>
      </c>
      <c r="F110" s="9">
        <v>185</v>
      </c>
      <c r="G110" s="5" t="s">
        <v>9447</v>
      </c>
      <c r="H110" s="10" t="str">
        <f t="shared" si="5"/>
        <v>Hate Crime Report</v>
      </c>
      <c r="I110" s="8"/>
    </row>
    <row r="111" spans="1:13" x14ac:dyDescent="0.2">
      <c r="A111" s="9">
        <v>110</v>
      </c>
      <c r="B111" s="9">
        <v>2016</v>
      </c>
      <c r="C111" s="5" t="s">
        <v>9313</v>
      </c>
      <c r="D111" s="6" t="s">
        <v>9448</v>
      </c>
      <c r="E111" s="5" t="s">
        <v>9334</v>
      </c>
      <c r="F111" s="9">
        <v>4</v>
      </c>
      <c r="G111" s="5" t="s">
        <v>9447</v>
      </c>
      <c r="H111" s="10" t="str">
        <f t="shared" si="5"/>
        <v>Hate Crime Report</v>
      </c>
      <c r="I111" s="8"/>
    </row>
    <row r="112" spans="1:13" x14ac:dyDescent="0.2">
      <c r="A112" s="9">
        <v>111</v>
      </c>
      <c r="B112" s="9">
        <v>2016</v>
      </c>
      <c r="C112" s="5" t="s">
        <v>9313</v>
      </c>
      <c r="D112" s="6" t="s">
        <v>9448</v>
      </c>
      <c r="E112" s="14" t="s">
        <v>9321</v>
      </c>
      <c r="F112" s="9">
        <v>102</v>
      </c>
      <c r="G112" s="5" t="s">
        <v>9447</v>
      </c>
      <c r="H112" s="10" t="str">
        <f t="shared" si="5"/>
        <v>Hate Crime Report</v>
      </c>
      <c r="I112" s="8"/>
      <c r="J112" s="11"/>
      <c r="K112" s="11"/>
      <c r="L112" s="11"/>
      <c r="M112" s="11"/>
    </row>
    <row r="113" spans="1:13" x14ac:dyDescent="0.2">
      <c r="A113" s="9">
        <v>112</v>
      </c>
      <c r="B113" s="9">
        <v>2016</v>
      </c>
      <c r="C113" s="5" t="s">
        <v>9313</v>
      </c>
      <c r="D113" s="6" t="s">
        <v>9329</v>
      </c>
      <c r="E113" s="14" t="s">
        <v>9315</v>
      </c>
      <c r="F113" s="9">
        <v>75</v>
      </c>
      <c r="G113" s="5" t="s">
        <v>9447</v>
      </c>
      <c r="H113" s="10" t="str">
        <f t="shared" si="5"/>
        <v>Hate Crime Report</v>
      </c>
      <c r="I113" s="8"/>
      <c r="K113" s="11"/>
      <c r="L113" s="11"/>
      <c r="M113" s="11"/>
    </row>
    <row r="114" spans="1:13" x14ac:dyDescent="0.2">
      <c r="A114" s="9">
        <v>113</v>
      </c>
      <c r="B114" s="9">
        <v>2016</v>
      </c>
      <c r="C114" s="5" t="s">
        <v>9313</v>
      </c>
      <c r="D114" s="6" t="s">
        <v>9329</v>
      </c>
      <c r="E114" s="5" t="s">
        <v>9342</v>
      </c>
      <c r="F114" s="9">
        <v>4</v>
      </c>
      <c r="G114" s="5" t="s">
        <v>9447</v>
      </c>
      <c r="H114" s="10" t="str">
        <f t="shared" si="5"/>
        <v>Hate Crime Report</v>
      </c>
      <c r="I114" s="8"/>
      <c r="J114" s="11"/>
      <c r="K114" s="11"/>
      <c r="L114" s="11"/>
      <c r="M114" s="11"/>
    </row>
    <row r="115" spans="1:13" x14ac:dyDescent="0.2">
      <c r="A115" s="9">
        <v>114</v>
      </c>
      <c r="B115" s="9">
        <v>2016</v>
      </c>
      <c r="C115" s="5" t="s">
        <v>9313</v>
      </c>
      <c r="D115" s="6" t="s">
        <v>9329</v>
      </c>
      <c r="E115" s="5" t="s">
        <v>9338</v>
      </c>
      <c r="F115" s="9">
        <v>20</v>
      </c>
      <c r="G115" s="5" t="s">
        <v>9447</v>
      </c>
      <c r="H115" s="10" t="str">
        <f t="shared" si="5"/>
        <v>Hate Crime Report</v>
      </c>
      <c r="I115" s="8"/>
    </row>
    <row r="116" spans="1:13" x14ac:dyDescent="0.2">
      <c r="A116" s="9">
        <v>115</v>
      </c>
      <c r="B116" s="9">
        <v>2016</v>
      </c>
      <c r="C116" s="5" t="s">
        <v>9313</v>
      </c>
      <c r="D116" s="6" t="s">
        <v>9329</v>
      </c>
      <c r="E116" s="14" t="s">
        <v>9321</v>
      </c>
      <c r="F116" s="9">
        <v>24</v>
      </c>
      <c r="G116" s="5" t="s">
        <v>9447</v>
      </c>
      <c r="H116" s="10" t="str">
        <f t="shared" si="5"/>
        <v>Hate Crime Report</v>
      </c>
      <c r="I116" s="8"/>
    </row>
    <row r="117" spans="1:13" x14ac:dyDescent="0.2">
      <c r="A117" s="9">
        <v>116</v>
      </c>
      <c r="B117" s="9">
        <v>2016</v>
      </c>
      <c r="C117" s="5" t="s">
        <v>9313</v>
      </c>
      <c r="D117" s="6" t="s">
        <v>9335</v>
      </c>
      <c r="E117" s="14" t="s">
        <v>9315</v>
      </c>
      <c r="F117" s="9">
        <v>6</v>
      </c>
      <c r="G117" s="5" t="s">
        <v>9447</v>
      </c>
      <c r="H117" s="10" t="str">
        <f t="shared" si="5"/>
        <v>Hate Crime Report</v>
      </c>
      <c r="I117" s="8"/>
      <c r="K117" s="11"/>
      <c r="L117" s="11"/>
      <c r="M117" s="11"/>
    </row>
    <row r="118" spans="1:13" x14ac:dyDescent="0.2">
      <c r="A118" s="9">
        <v>117</v>
      </c>
      <c r="B118" s="9">
        <v>2016</v>
      </c>
      <c r="C118" s="5" t="s">
        <v>9313</v>
      </c>
      <c r="D118" s="6" t="s">
        <v>9335</v>
      </c>
      <c r="E118" s="5" t="s">
        <v>9342</v>
      </c>
      <c r="F118" s="9">
        <v>6</v>
      </c>
      <c r="G118" s="5" t="s">
        <v>9447</v>
      </c>
      <c r="H118" s="10" t="str">
        <f t="shared" si="5"/>
        <v>Hate Crime Report</v>
      </c>
      <c r="I118" s="8"/>
      <c r="J118" s="11"/>
      <c r="K118" s="11"/>
      <c r="L118" s="11"/>
      <c r="M118" s="11"/>
    </row>
    <row r="119" spans="1:13" x14ac:dyDescent="0.2">
      <c r="A119" s="9">
        <v>118</v>
      </c>
      <c r="B119" s="9">
        <v>2016</v>
      </c>
      <c r="C119" s="5" t="s">
        <v>9313</v>
      </c>
      <c r="D119" s="6" t="s">
        <v>9335</v>
      </c>
      <c r="E119" s="5" t="s">
        <v>9338</v>
      </c>
      <c r="F119" s="9">
        <v>2</v>
      </c>
      <c r="G119" s="5" t="s">
        <v>9447</v>
      </c>
      <c r="H119" s="10" t="str">
        <f t="shared" si="5"/>
        <v>Hate Crime Report</v>
      </c>
      <c r="I119" s="8"/>
      <c r="J119" s="11"/>
      <c r="K119" s="11"/>
      <c r="L119" s="11"/>
      <c r="M119" s="11"/>
    </row>
    <row r="120" spans="1:13" x14ac:dyDescent="0.2">
      <c r="A120" s="9">
        <v>119</v>
      </c>
      <c r="B120" s="9">
        <v>2017</v>
      </c>
      <c r="C120" s="5" t="s">
        <v>9313</v>
      </c>
      <c r="D120" s="6" t="s">
        <v>9337</v>
      </c>
      <c r="E120" s="14" t="s">
        <v>9318</v>
      </c>
      <c r="F120" s="9">
        <v>4</v>
      </c>
      <c r="G120" s="5" t="s">
        <v>9447</v>
      </c>
      <c r="H120" s="10" t="str">
        <f t="shared" ref="H120:H156" si="6">HYPERLINK("https://hatecrime.osce.org/germany?year=2017","Hate Crime Report")</f>
        <v>Hate Crime Report</v>
      </c>
      <c r="I120" s="8"/>
    </row>
    <row r="121" spans="1:13" x14ac:dyDescent="0.2">
      <c r="A121" s="9">
        <v>120</v>
      </c>
      <c r="B121" s="9">
        <v>2017</v>
      </c>
      <c r="C121" s="5" t="s">
        <v>9313</v>
      </c>
      <c r="D121" s="6" t="s">
        <v>9337</v>
      </c>
      <c r="E121" s="14" t="s">
        <v>9315</v>
      </c>
      <c r="F121" s="9">
        <v>934</v>
      </c>
      <c r="G121" s="5" t="s">
        <v>9447</v>
      </c>
      <c r="H121" s="10" t="str">
        <f t="shared" si="6"/>
        <v>Hate Crime Report</v>
      </c>
      <c r="I121" s="8"/>
    </row>
    <row r="122" spans="1:13" x14ac:dyDescent="0.2">
      <c r="A122" s="9">
        <v>121</v>
      </c>
      <c r="B122" s="9">
        <v>2017</v>
      </c>
      <c r="C122" s="5" t="s">
        <v>9313</v>
      </c>
      <c r="D122" s="6" t="s">
        <v>9337</v>
      </c>
      <c r="E122" s="5" t="s">
        <v>9342</v>
      </c>
      <c r="F122" s="9">
        <v>25</v>
      </c>
      <c r="G122" s="5" t="s">
        <v>9447</v>
      </c>
      <c r="H122" s="10" t="str">
        <f t="shared" si="6"/>
        <v>Hate Crime Report</v>
      </c>
      <c r="I122" s="8"/>
      <c r="J122" s="11"/>
      <c r="K122" s="11"/>
      <c r="L122" s="11"/>
      <c r="M122" s="11"/>
    </row>
    <row r="123" spans="1:13" x14ac:dyDescent="0.2">
      <c r="A123" s="9">
        <v>122</v>
      </c>
      <c r="B123" s="9">
        <v>2017</v>
      </c>
      <c r="C123" s="5" t="s">
        <v>9313</v>
      </c>
      <c r="D123" s="6" t="s">
        <v>9337</v>
      </c>
      <c r="E123" s="5" t="s">
        <v>9338</v>
      </c>
      <c r="F123" s="9">
        <v>608</v>
      </c>
      <c r="G123" s="5" t="s">
        <v>9447</v>
      </c>
      <c r="H123" s="10" t="str">
        <f t="shared" si="6"/>
        <v>Hate Crime Report</v>
      </c>
      <c r="I123" s="8"/>
    </row>
    <row r="124" spans="1:13" x14ac:dyDescent="0.2">
      <c r="A124" s="9">
        <v>123</v>
      </c>
      <c r="B124" s="9">
        <v>2017</v>
      </c>
      <c r="C124" s="5" t="s">
        <v>9313</v>
      </c>
      <c r="D124" s="6" t="s">
        <v>9337</v>
      </c>
      <c r="E124" s="5" t="s">
        <v>9334</v>
      </c>
      <c r="F124" s="9">
        <v>24</v>
      </c>
      <c r="G124" s="5" t="s">
        <v>9447</v>
      </c>
      <c r="H124" s="10" t="str">
        <f t="shared" si="6"/>
        <v>Hate Crime Report</v>
      </c>
      <c r="I124" s="8"/>
      <c r="J124" s="2"/>
    </row>
    <row r="125" spans="1:13" x14ac:dyDescent="0.2">
      <c r="A125" s="9">
        <v>124</v>
      </c>
      <c r="B125" s="9">
        <v>2017</v>
      </c>
      <c r="C125" s="5" t="s">
        <v>9313</v>
      </c>
      <c r="D125" s="6" t="s">
        <v>9337</v>
      </c>
      <c r="E125" s="14" t="s">
        <v>9321</v>
      </c>
      <c r="F125" s="9">
        <v>265</v>
      </c>
      <c r="G125" s="5" t="s">
        <v>9447</v>
      </c>
      <c r="H125" s="10" t="str">
        <f t="shared" si="6"/>
        <v>Hate Crime Report</v>
      </c>
      <c r="I125" s="8"/>
    </row>
    <row r="126" spans="1:13" x14ac:dyDescent="0.2">
      <c r="A126" s="9">
        <v>125</v>
      </c>
      <c r="B126" s="9">
        <v>2017</v>
      </c>
      <c r="C126" s="5" t="s">
        <v>9313</v>
      </c>
      <c r="D126" s="6" t="s">
        <v>9320</v>
      </c>
      <c r="E126" s="14" t="s">
        <v>9315</v>
      </c>
      <c r="F126" s="9">
        <v>2</v>
      </c>
      <c r="G126" s="5" t="s">
        <v>9447</v>
      </c>
      <c r="H126" s="10" t="str">
        <f t="shared" si="6"/>
        <v>Hate Crime Report</v>
      </c>
      <c r="I126" s="8"/>
    </row>
    <row r="127" spans="1:13" x14ac:dyDescent="0.2">
      <c r="A127" s="9">
        <v>126</v>
      </c>
      <c r="B127" s="9">
        <v>2017</v>
      </c>
      <c r="C127" s="5" t="s">
        <v>9313</v>
      </c>
      <c r="D127" s="6" t="s">
        <v>9320</v>
      </c>
      <c r="E127" s="5" t="s">
        <v>9338</v>
      </c>
      <c r="F127" s="9">
        <v>2</v>
      </c>
      <c r="G127" s="5" t="s">
        <v>9447</v>
      </c>
      <c r="H127" s="10" t="str">
        <f t="shared" si="6"/>
        <v>Hate Crime Report</v>
      </c>
      <c r="I127" s="8"/>
    </row>
    <row r="128" spans="1:13" x14ac:dyDescent="0.2">
      <c r="A128" s="9">
        <v>127</v>
      </c>
      <c r="B128" s="9">
        <v>2017</v>
      </c>
      <c r="C128" s="5" t="s">
        <v>9313</v>
      </c>
      <c r="D128" s="6" t="s">
        <v>9323</v>
      </c>
      <c r="E128" s="14" t="s">
        <v>9315</v>
      </c>
      <c r="F128" s="9">
        <v>33</v>
      </c>
      <c r="G128" s="5" t="s">
        <v>9447</v>
      </c>
      <c r="H128" s="10" t="str">
        <f t="shared" si="6"/>
        <v>Hate Crime Report</v>
      </c>
      <c r="I128" s="8"/>
    </row>
    <row r="129" spans="1:9" x14ac:dyDescent="0.2">
      <c r="A129" s="9">
        <v>128</v>
      </c>
      <c r="B129" s="9">
        <v>2017</v>
      </c>
      <c r="C129" s="5" t="s">
        <v>9313</v>
      </c>
      <c r="D129" s="6" t="s">
        <v>9323</v>
      </c>
      <c r="E129" s="5" t="s">
        <v>9342</v>
      </c>
      <c r="F129" s="9">
        <v>10</v>
      </c>
      <c r="G129" s="5" t="s">
        <v>9447</v>
      </c>
      <c r="H129" s="10" t="str">
        <f t="shared" si="6"/>
        <v>Hate Crime Report</v>
      </c>
      <c r="I129" s="8"/>
    </row>
    <row r="130" spans="1:9" x14ac:dyDescent="0.2">
      <c r="A130" s="9">
        <v>129</v>
      </c>
      <c r="B130" s="9">
        <v>2017</v>
      </c>
      <c r="C130" s="5" t="s">
        <v>9313</v>
      </c>
      <c r="D130" s="6" t="s">
        <v>9323</v>
      </c>
      <c r="E130" s="5" t="s">
        <v>9338</v>
      </c>
      <c r="F130" s="9">
        <v>163</v>
      </c>
      <c r="G130" s="5" t="s">
        <v>9447</v>
      </c>
      <c r="H130" s="10" t="str">
        <f t="shared" si="6"/>
        <v>Hate Crime Report</v>
      </c>
      <c r="I130" s="8"/>
    </row>
    <row r="131" spans="1:9" x14ac:dyDescent="0.2">
      <c r="A131" s="9">
        <v>130</v>
      </c>
      <c r="B131" s="9">
        <v>2017</v>
      </c>
      <c r="C131" s="5" t="s">
        <v>9313</v>
      </c>
      <c r="D131" s="6" t="s">
        <v>9323</v>
      </c>
      <c r="E131" s="5" t="s">
        <v>9334</v>
      </c>
      <c r="F131" s="9">
        <v>1</v>
      </c>
      <c r="G131" s="5" t="s">
        <v>9447</v>
      </c>
      <c r="H131" s="10" t="str">
        <f t="shared" si="6"/>
        <v>Hate Crime Report</v>
      </c>
      <c r="I131" s="8"/>
    </row>
    <row r="132" spans="1:9" x14ac:dyDescent="0.2">
      <c r="A132" s="9">
        <v>131</v>
      </c>
      <c r="B132" s="9">
        <v>2017</v>
      </c>
      <c r="C132" s="5" t="s">
        <v>9313</v>
      </c>
      <c r="D132" s="6" t="s">
        <v>9323</v>
      </c>
      <c r="E132" s="5" t="s">
        <v>9341</v>
      </c>
      <c r="F132" s="9">
        <v>4</v>
      </c>
      <c r="G132" s="5" t="s">
        <v>9447</v>
      </c>
      <c r="H132" s="10" t="str">
        <f t="shared" si="6"/>
        <v>Hate Crime Report</v>
      </c>
      <c r="I132" s="8"/>
    </row>
    <row r="133" spans="1:9" x14ac:dyDescent="0.2">
      <c r="A133" s="9">
        <v>132</v>
      </c>
      <c r="B133" s="9">
        <v>2017</v>
      </c>
      <c r="C133" s="5" t="s">
        <v>9313</v>
      </c>
      <c r="D133" s="6" t="s">
        <v>9323</v>
      </c>
      <c r="E133" s="14" t="s">
        <v>9321</v>
      </c>
      <c r="F133" s="9">
        <v>22</v>
      </c>
      <c r="G133" s="5" t="s">
        <v>9447</v>
      </c>
      <c r="H133" s="10" t="str">
        <f t="shared" si="6"/>
        <v>Hate Crime Report</v>
      </c>
      <c r="I133" s="8"/>
    </row>
    <row r="134" spans="1:9" x14ac:dyDescent="0.2">
      <c r="A134" s="9">
        <v>133</v>
      </c>
      <c r="B134" s="9">
        <v>2017</v>
      </c>
      <c r="C134" s="5" t="s">
        <v>9313</v>
      </c>
      <c r="D134" s="6" t="s">
        <v>9331</v>
      </c>
      <c r="E134" s="14" t="s">
        <v>9315</v>
      </c>
      <c r="F134" s="9">
        <v>51</v>
      </c>
      <c r="G134" s="5" t="s">
        <v>9447</v>
      </c>
      <c r="H134" s="10" t="str">
        <f t="shared" si="6"/>
        <v>Hate Crime Report</v>
      </c>
      <c r="I134" s="8"/>
    </row>
    <row r="135" spans="1:9" x14ac:dyDescent="0.2">
      <c r="A135" s="9">
        <v>134</v>
      </c>
      <c r="B135" s="9">
        <v>2017</v>
      </c>
      <c r="C135" s="5" t="s">
        <v>9313</v>
      </c>
      <c r="D135" s="6" t="s">
        <v>9331</v>
      </c>
      <c r="E135" s="5" t="s">
        <v>9342</v>
      </c>
      <c r="F135" s="9">
        <v>5</v>
      </c>
      <c r="G135" s="5" t="s">
        <v>9447</v>
      </c>
      <c r="H135" s="10" t="str">
        <f t="shared" si="6"/>
        <v>Hate Crime Report</v>
      </c>
      <c r="I135" s="8"/>
    </row>
    <row r="136" spans="1:9" x14ac:dyDescent="0.2">
      <c r="A136" s="9">
        <v>135</v>
      </c>
      <c r="B136" s="9">
        <v>2017</v>
      </c>
      <c r="C136" s="5" t="s">
        <v>9313</v>
      </c>
      <c r="D136" s="6" t="s">
        <v>9331</v>
      </c>
      <c r="E136" s="5" t="s">
        <v>9338</v>
      </c>
      <c r="F136" s="9">
        <v>181</v>
      </c>
      <c r="G136" s="5" t="s">
        <v>9447</v>
      </c>
      <c r="H136" s="10" t="str">
        <f t="shared" si="6"/>
        <v>Hate Crime Report</v>
      </c>
      <c r="I136" s="8"/>
    </row>
    <row r="137" spans="1:9" x14ac:dyDescent="0.2">
      <c r="A137" s="9">
        <v>136</v>
      </c>
      <c r="B137" s="9">
        <v>2017</v>
      </c>
      <c r="C137" s="5" t="s">
        <v>9313</v>
      </c>
      <c r="D137" s="6" t="s">
        <v>9331</v>
      </c>
      <c r="E137" s="5" t="s">
        <v>9334</v>
      </c>
      <c r="F137" s="9">
        <v>2</v>
      </c>
      <c r="G137" s="5" t="s">
        <v>9447</v>
      </c>
      <c r="H137" s="10" t="str">
        <f t="shared" si="6"/>
        <v>Hate Crime Report</v>
      </c>
      <c r="I137" s="8"/>
    </row>
    <row r="138" spans="1:9" x14ac:dyDescent="0.2">
      <c r="A138" s="9">
        <v>137</v>
      </c>
      <c r="B138" s="9">
        <v>2017</v>
      </c>
      <c r="C138" s="5" t="s">
        <v>9313</v>
      </c>
      <c r="D138" s="6" t="s">
        <v>9331</v>
      </c>
      <c r="E138" s="14" t="s">
        <v>9321</v>
      </c>
      <c r="F138" s="9">
        <v>29</v>
      </c>
      <c r="G138" s="5" t="s">
        <v>9447</v>
      </c>
      <c r="H138" s="10" t="str">
        <f t="shared" si="6"/>
        <v>Hate Crime Report</v>
      </c>
      <c r="I138" s="8"/>
    </row>
    <row r="139" spans="1:9" x14ac:dyDescent="0.2">
      <c r="A139" s="9">
        <v>138</v>
      </c>
      <c r="B139" s="9">
        <v>2017</v>
      </c>
      <c r="C139" s="5" t="s">
        <v>9313</v>
      </c>
      <c r="D139" s="6" t="s">
        <v>9314</v>
      </c>
      <c r="E139" s="14" t="s">
        <v>9318</v>
      </c>
      <c r="F139" s="9">
        <v>2</v>
      </c>
      <c r="G139" s="5" t="s">
        <v>9447</v>
      </c>
      <c r="H139" s="10" t="str">
        <f t="shared" si="6"/>
        <v>Hate Crime Report</v>
      </c>
      <c r="I139" s="8"/>
    </row>
    <row r="140" spans="1:9" x14ac:dyDescent="0.2">
      <c r="A140" s="9">
        <v>139</v>
      </c>
      <c r="B140" s="9">
        <v>2017</v>
      </c>
      <c r="C140" s="5" t="s">
        <v>9313</v>
      </c>
      <c r="D140" s="6" t="s">
        <v>9314</v>
      </c>
      <c r="E140" s="14" t="s">
        <v>9315</v>
      </c>
      <c r="F140" s="9">
        <v>28</v>
      </c>
      <c r="G140" s="5" t="s">
        <v>9447</v>
      </c>
      <c r="H140" s="10" t="str">
        <f t="shared" si="6"/>
        <v>Hate Crime Report</v>
      </c>
      <c r="I140" s="8"/>
    </row>
    <row r="141" spans="1:9" x14ac:dyDescent="0.2">
      <c r="A141" s="9">
        <v>140</v>
      </c>
      <c r="B141" s="9">
        <v>2017</v>
      </c>
      <c r="C141" s="5" t="s">
        <v>9313</v>
      </c>
      <c r="D141" s="6" t="s">
        <v>9314</v>
      </c>
      <c r="E141" s="5" t="s">
        <v>9342</v>
      </c>
      <c r="F141" s="9">
        <v>2</v>
      </c>
      <c r="G141" s="5" t="s">
        <v>9447</v>
      </c>
      <c r="H141" s="10" t="str">
        <f t="shared" si="6"/>
        <v>Hate Crime Report</v>
      </c>
      <c r="I141" s="8"/>
    </row>
    <row r="142" spans="1:9" x14ac:dyDescent="0.2">
      <c r="A142" s="9">
        <v>141</v>
      </c>
      <c r="B142" s="9">
        <v>2017</v>
      </c>
      <c r="C142" s="5" t="s">
        <v>9313</v>
      </c>
      <c r="D142" s="6" t="s">
        <v>9314</v>
      </c>
      <c r="E142" s="5" t="s">
        <v>9338</v>
      </c>
      <c r="F142" s="9">
        <v>15</v>
      </c>
      <c r="G142" s="5" t="s">
        <v>9447</v>
      </c>
      <c r="H142" s="10" t="str">
        <f t="shared" si="6"/>
        <v>Hate Crime Report</v>
      </c>
      <c r="I142" s="8"/>
    </row>
    <row r="143" spans="1:9" x14ac:dyDescent="0.2">
      <c r="A143" s="9">
        <v>142</v>
      </c>
      <c r="B143" s="9">
        <v>2017</v>
      </c>
      <c r="C143" s="5" t="s">
        <v>9313</v>
      </c>
      <c r="D143" s="6" t="s">
        <v>9314</v>
      </c>
      <c r="E143" s="5" t="s">
        <v>9334</v>
      </c>
      <c r="F143" s="9">
        <v>1</v>
      </c>
      <c r="G143" s="5" t="s">
        <v>9447</v>
      </c>
      <c r="H143" s="10" t="str">
        <f t="shared" si="6"/>
        <v>Hate Crime Report</v>
      </c>
      <c r="I143" s="8"/>
    </row>
    <row r="144" spans="1:9" x14ac:dyDescent="0.2">
      <c r="A144" s="9">
        <v>143</v>
      </c>
      <c r="B144" s="9">
        <v>2017</v>
      </c>
      <c r="C144" s="5" t="s">
        <v>9313</v>
      </c>
      <c r="D144" s="6" t="s">
        <v>9314</v>
      </c>
      <c r="E144" s="5" t="s">
        <v>9341</v>
      </c>
      <c r="F144" s="9">
        <v>1</v>
      </c>
      <c r="G144" s="5" t="s">
        <v>9447</v>
      </c>
      <c r="H144" s="10" t="str">
        <f t="shared" si="6"/>
        <v>Hate Crime Report</v>
      </c>
      <c r="I144" s="8"/>
    </row>
    <row r="145" spans="1:13" x14ac:dyDescent="0.2">
      <c r="A145" s="9">
        <v>144</v>
      </c>
      <c r="B145" s="9">
        <v>2017</v>
      </c>
      <c r="C145" s="5" t="s">
        <v>9313</v>
      </c>
      <c r="D145" s="6" t="s">
        <v>9314</v>
      </c>
      <c r="E145" s="14" t="s">
        <v>9321</v>
      </c>
      <c r="F145" s="9">
        <v>19</v>
      </c>
      <c r="G145" s="5" t="s">
        <v>9447</v>
      </c>
      <c r="H145" s="10" t="str">
        <f t="shared" si="6"/>
        <v>Hate Crime Report</v>
      </c>
      <c r="I145" s="8"/>
    </row>
    <row r="146" spans="1:13" x14ac:dyDescent="0.2">
      <c r="A146" s="9">
        <v>145</v>
      </c>
      <c r="B146" s="9">
        <v>2017</v>
      </c>
      <c r="C146" s="5" t="s">
        <v>9313</v>
      </c>
      <c r="D146" s="6" t="s">
        <v>9448</v>
      </c>
      <c r="E146" s="14" t="s">
        <v>9315</v>
      </c>
      <c r="F146" s="9">
        <v>12</v>
      </c>
      <c r="G146" s="5" t="s">
        <v>9447</v>
      </c>
      <c r="H146" s="10" t="str">
        <f t="shared" si="6"/>
        <v>Hate Crime Report</v>
      </c>
      <c r="I146" s="8"/>
    </row>
    <row r="147" spans="1:13" x14ac:dyDescent="0.2">
      <c r="A147" s="9">
        <v>146</v>
      </c>
      <c r="B147" s="9">
        <v>2017</v>
      </c>
      <c r="C147" s="5" t="s">
        <v>9313</v>
      </c>
      <c r="D147" s="6" t="s">
        <v>9448</v>
      </c>
      <c r="E147" s="5" t="s">
        <v>9342</v>
      </c>
      <c r="F147" s="9">
        <v>1</v>
      </c>
      <c r="G147" s="5" t="s">
        <v>9447</v>
      </c>
      <c r="H147" s="10" t="str">
        <f t="shared" si="6"/>
        <v>Hate Crime Report</v>
      </c>
      <c r="I147" s="8"/>
    </row>
    <row r="148" spans="1:13" x14ac:dyDescent="0.2">
      <c r="A148" s="9">
        <v>147</v>
      </c>
      <c r="B148" s="9">
        <v>2017</v>
      </c>
      <c r="C148" s="5" t="s">
        <v>9313</v>
      </c>
      <c r="D148" s="6" t="s">
        <v>9448</v>
      </c>
      <c r="E148" s="5" t="s">
        <v>9338</v>
      </c>
      <c r="F148" s="9">
        <v>6</v>
      </c>
      <c r="G148" s="5" t="s">
        <v>9447</v>
      </c>
      <c r="H148" s="10" t="str">
        <f t="shared" si="6"/>
        <v>Hate Crime Report</v>
      </c>
      <c r="I148" s="8"/>
    </row>
    <row r="149" spans="1:13" x14ac:dyDescent="0.2">
      <c r="A149" s="9">
        <v>148</v>
      </c>
      <c r="B149" s="9">
        <v>2017</v>
      </c>
      <c r="C149" s="5" t="s">
        <v>9313</v>
      </c>
      <c r="D149" s="6" t="s">
        <v>9448</v>
      </c>
      <c r="E149" s="5" t="s">
        <v>9334</v>
      </c>
      <c r="F149" s="9">
        <v>2</v>
      </c>
      <c r="G149" s="5" t="s">
        <v>9447</v>
      </c>
      <c r="H149" s="10" t="str">
        <f t="shared" si="6"/>
        <v>Hate Crime Report</v>
      </c>
      <c r="I149" s="8"/>
      <c r="K149" s="11"/>
      <c r="L149" s="11"/>
      <c r="M149" s="11"/>
    </row>
    <row r="150" spans="1:13" x14ac:dyDescent="0.2">
      <c r="A150" s="9">
        <v>149</v>
      </c>
      <c r="B150" s="9">
        <v>2017</v>
      </c>
      <c r="C150" s="5" t="s">
        <v>9313</v>
      </c>
      <c r="D150" s="6" t="s">
        <v>9448</v>
      </c>
      <c r="E150" s="14" t="s">
        <v>9321</v>
      </c>
      <c r="F150" s="9">
        <v>4</v>
      </c>
      <c r="G150" s="5" t="s">
        <v>9447</v>
      </c>
      <c r="H150" s="10" t="str">
        <f t="shared" si="6"/>
        <v>Hate Crime Report</v>
      </c>
      <c r="I150" s="8"/>
      <c r="J150" s="11"/>
      <c r="K150" s="11"/>
      <c r="L150" s="11"/>
      <c r="M150" s="11"/>
    </row>
    <row r="151" spans="1:13" x14ac:dyDescent="0.2">
      <c r="A151" s="9">
        <v>150</v>
      </c>
      <c r="B151" s="9">
        <v>2017</v>
      </c>
      <c r="C151" s="5" t="s">
        <v>9313</v>
      </c>
      <c r="D151" s="6" t="s">
        <v>9329</v>
      </c>
      <c r="E151" s="14" t="s">
        <v>9315</v>
      </c>
      <c r="F151" s="9">
        <v>70</v>
      </c>
      <c r="G151" s="5" t="s">
        <v>9447</v>
      </c>
      <c r="H151" s="10" t="str">
        <f t="shared" si="6"/>
        <v>Hate Crime Report</v>
      </c>
      <c r="I151" s="8"/>
      <c r="J151" s="11"/>
      <c r="K151" s="11"/>
      <c r="L151" s="11"/>
      <c r="M151" s="11"/>
    </row>
    <row r="152" spans="1:13" x14ac:dyDescent="0.2">
      <c r="A152" s="9">
        <v>151</v>
      </c>
      <c r="B152" s="9">
        <v>2017</v>
      </c>
      <c r="C152" s="5" t="s">
        <v>9313</v>
      </c>
      <c r="D152" s="6" t="s">
        <v>9329</v>
      </c>
      <c r="E152" s="5" t="s">
        <v>9342</v>
      </c>
      <c r="F152" s="9">
        <v>6</v>
      </c>
      <c r="G152" s="5" t="s">
        <v>9447</v>
      </c>
      <c r="H152" s="10" t="str">
        <f t="shared" si="6"/>
        <v>Hate Crime Report</v>
      </c>
      <c r="I152" s="8"/>
      <c r="J152" s="11"/>
      <c r="K152" s="11"/>
      <c r="L152" s="11"/>
      <c r="M152" s="11"/>
    </row>
    <row r="153" spans="1:13" x14ac:dyDescent="0.2">
      <c r="A153" s="9">
        <v>152</v>
      </c>
      <c r="B153" s="9">
        <v>2017</v>
      </c>
      <c r="C153" s="5" t="s">
        <v>9313</v>
      </c>
      <c r="D153" s="6" t="s">
        <v>9329</v>
      </c>
      <c r="E153" s="5" t="s">
        <v>9338</v>
      </c>
      <c r="F153" s="9">
        <v>23</v>
      </c>
      <c r="G153" s="5" t="s">
        <v>9447</v>
      </c>
      <c r="H153" s="10" t="str">
        <f t="shared" si="6"/>
        <v>Hate Crime Report</v>
      </c>
      <c r="I153" s="8"/>
      <c r="J153" s="11"/>
      <c r="K153" s="11"/>
      <c r="L153" s="11"/>
      <c r="M153" s="11"/>
    </row>
    <row r="154" spans="1:13" x14ac:dyDescent="0.2">
      <c r="A154" s="9">
        <v>153</v>
      </c>
      <c r="B154" s="9">
        <v>2017</v>
      </c>
      <c r="C154" s="5" t="s">
        <v>9313</v>
      </c>
      <c r="D154" s="6" t="s">
        <v>9329</v>
      </c>
      <c r="E154" s="14" t="s">
        <v>9321</v>
      </c>
      <c r="F154" s="9">
        <v>15</v>
      </c>
      <c r="G154" s="5" t="s">
        <v>9447</v>
      </c>
      <c r="H154" s="10" t="str">
        <f t="shared" si="6"/>
        <v>Hate Crime Report</v>
      </c>
      <c r="I154" s="8"/>
      <c r="K154" s="11"/>
      <c r="L154" s="11"/>
      <c r="M154" s="11"/>
    </row>
    <row r="155" spans="1:13" x14ac:dyDescent="0.2">
      <c r="A155" s="9">
        <v>154</v>
      </c>
      <c r="B155" s="9">
        <v>2017</v>
      </c>
      <c r="C155" s="5" t="s">
        <v>9313</v>
      </c>
      <c r="D155" s="6" t="s">
        <v>9335</v>
      </c>
      <c r="E155" s="14" t="s">
        <v>9315</v>
      </c>
      <c r="F155" s="9">
        <v>2</v>
      </c>
      <c r="G155" s="5" t="s">
        <v>9447</v>
      </c>
      <c r="H155" s="10" t="str">
        <f t="shared" si="6"/>
        <v>Hate Crime Report</v>
      </c>
      <c r="I155" s="8"/>
      <c r="J155" s="11"/>
      <c r="K155" s="11"/>
      <c r="L155" s="11"/>
      <c r="M155" s="11"/>
    </row>
    <row r="156" spans="1:13" x14ac:dyDescent="0.2">
      <c r="A156" s="9">
        <v>155</v>
      </c>
      <c r="B156" s="9">
        <v>2017</v>
      </c>
      <c r="C156" s="5" t="s">
        <v>9313</v>
      </c>
      <c r="D156" s="6" t="s">
        <v>9335</v>
      </c>
      <c r="E156" s="5" t="s">
        <v>9338</v>
      </c>
      <c r="F156" s="9">
        <v>2</v>
      </c>
      <c r="G156" s="5" t="s">
        <v>9447</v>
      </c>
      <c r="H156" s="10" t="str">
        <f t="shared" si="6"/>
        <v>Hate Crime Report</v>
      </c>
      <c r="I156" s="8"/>
    </row>
    <row r="157" spans="1:13" x14ac:dyDescent="0.2">
      <c r="A157" s="9">
        <v>156</v>
      </c>
      <c r="B157" s="9">
        <v>2018</v>
      </c>
      <c r="C157" s="5" t="s">
        <v>9313</v>
      </c>
      <c r="D157" s="6" t="s">
        <v>9337</v>
      </c>
      <c r="E157" s="14" t="s">
        <v>9318</v>
      </c>
      <c r="F157" s="9">
        <v>9</v>
      </c>
      <c r="G157" s="5" t="s">
        <v>9447</v>
      </c>
      <c r="H157" s="10" t="str">
        <f t="shared" ref="H157:H192" si="7">HYPERLINK("https://hatecrime.osce.org/germany?year=2018","Hate Crime Report")</f>
        <v>Hate Crime Report</v>
      </c>
      <c r="I157" s="8"/>
      <c r="J157" s="2"/>
    </row>
    <row r="158" spans="1:13" x14ac:dyDescent="0.2">
      <c r="A158" s="9">
        <v>157</v>
      </c>
      <c r="B158" s="9">
        <v>2018</v>
      </c>
      <c r="C158" s="5" t="s">
        <v>9313</v>
      </c>
      <c r="D158" s="6" t="s">
        <v>9337</v>
      </c>
      <c r="E158" s="14" t="s">
        <v>9315</v>
      </c>
      <c r="F158" s="9">
        <v>901</v>
      </c>
      <c r="G158" s="5" t="s">
        <v>9447</v>
      </c>
      <c r="H158" s="10" t="str">
        <f t="shared" si="7"/>
        <v>Hate Crime Report</v>
      </c>
      <c r="I158" s="8"/>
      <c r="J158" s="2"/>
    </row>
    <row r="159" spans="1:13" x14ac:dyDescent="0.2">
      <c r="A159" s="9">
        <v>158</v>
      </c>
      <c r="B159" s="9">
        <v>2018</v>
      </c>
      <c r="C159" s="5" t="s">
        <v>9313</v>
      </c>
      <c r="D159" s="6" t="s">
        <v>9337</v>
      </c>
      <c r="E159" s="5" t="s">
        <v>9342</v>
      </c>
      <c r="F159" s="9">
        <v>24</v>
      </c>
      <c r="G159" s="5" t="s">
        <v>9447</v>
      </c>
      <c r="H159" s="10" t="str">
        <f t="shared" si="7"/>
        <v>Hate Crime Report</v>
      </c>
      <c r="I159" s="8"/>
      <c r="J159" s="11"/>
      <c r="K159" s="11"/>
      <c r="L159" s="11"/>
      <c r="M159" s="11"/>
    </row>
    <row r="160" spans="1:13" x14ac:dyDescent="0.2">
      <c r="A160" s="9">
        <v>159</v>
      </c>
      <c r="B160" s="9">
        <v>2018</v>
      </c>
      <c r="C160" s="5" t="s">
        <v>9313</v>
      </c>
      <c r="D160" s="6" t="s">
        <v>9337</v>
      </c>
      <c r="E160" s="5" t="s">
        <v>9338</v>
      </c>
      <c r="F160" s="9">
        <v>701</v>
      </c>
      <c r="G160" s="5" t="s">
        <v>9447</v>
      </c>
      <c r="H160" s="10" t="str">
        <f t="shared" si="7"/>
        <v>Hate Crime Report</v>
      </c>
      <c r="I160" s="8"/>
    </row>
    <row r="161" spans="1:13" x14ac:dyDescent="0.2">
      <c r="A161" s="9">
        <v>160</v>
      </c>
      <c r="B161" s="9">
        <v>2018</v>
      </c>
      <c r="C161" s="5" t="s">
        <v>9313</v>
      </c>
      <c r="D161" s="6" t="s">
        <v>9337</v>
      </c>
      <c r="E161" s="5" t="s">
        <v>9334</v>
      </c>
      <c r="F161" s="9">
        <v>10</v>
      </c>
      <c r="G161" s="5" t="s">
        <v>9447</v>
      </c>
      <c r="H161" s="10" t="str">
        <f t="shared" si="7"/>
        <v>Hate Crime Report</v>
      </c>
      <c r="I161" s="8"/>
      <c r="J161" s="11"/>
      <c r="K161" s="11"/>
      <c r="L161" s="11"/>
      <c r="M161" s="11"/>
    </row>
    <row r="162" spans="1:13" x14ac:dyDescent="0.2">
      <c r="A162" s="9">
        <v>161</v>
      </c>
      <c r="B162" s="9">
        <v>2018</v>
      </c>
      <c r="C162" s="5" t="s">
        <v>9313</v>
      </c>
      <c r="D162" s="6" t="s">
        <v>9337</v>
      </c>
      <c r="E162" s="5" t="s">
        <v>9341</v>
      </c>
      <c r="F162" s="9">
        <v>8</v>
      </c>
      <c r="G162" s="5" t="s">
        <v>9447</v>
      </c>
      <c r="H162" s="10" t="str">
        <f t="shared" si="7"/>
        <v>Hate Crime Report</v>
      </c>
      <c r="I162" s="8"/>
    </row>
    <row r="163" spans="1:13" x14ac:dyDescent="0.2">
      <c r="A163" s="9">
        <v>162</v>
      </c>
      <c r="B163" s="9">
        <v>2018</v>
      </c>
      <c r="C163" s="5" t="s">
        <v>9313</v>
      </c>
      <c r="D163" s="6" t="s">
        <v>9337</v>
      </c>
      <c r="E163" s="14" t="s">
        <v>9321</v>
      </c>
      <c r="F163" s="9">
        <v>302</v>
      </c>
      <c r="G163" s="5" t="s">
        <v>9447</v>
      </c>
      <c r="H163" s="10" t="str">
        <f t="shared" si="7"/>
        <v>Hate Crime Report</v>
      </c>
      <c r="I163" s="8"/>
    </row>
    <row r="164" spans="1:13" x14ac:dyDescent="0.2">
      <c r="A164" s="9">
        <v>163</v>
      </c>
      <c r="B164" s="9">
        <v>2018</v>
      </c>
      <c r="C164" s="5" t="s">
        <v>9313</v>
      </c>
      <c r="D164" s="6" t="s">
        <v>9320</v>
      </c>
      <c r="E164" s="14" t="s">
        <v>9315</v>
      </c>
      <c r="F164" s="9">
        <v>6</v>
      </c>
      <c r="G164" s="5" t="s">
        <v>9447</v>
      </c>
      <c r="H164" s="10" t="str">
        <f t="shared" si="7"/>
        <v>Hate Crime Report</v>
      </c>
      <c r="I164" s="8"/>
      <c r="J164" s="11"/>
      <c r="K164" s="11"/>
      <c r="L164" s="11"/>
      <c r="M164" s="11"/>
    </row>
    <row r="165" spans="1:13" x14ac:dyDescent="0.2">
      <c r="A165" s="9">
        <v>164</v>
      </c>
      <c r="B165" s="9">
        <v>2018</v>
      </c>
      <c r="C165" s="5" t="s">
        <v>9313</v>
      </c>
      <c r="D165" s="6" t="s">
        <v>9320</v>
      </c>
      <c r="E165" s="5" t="s">
        <v>9338</v>
      </c>
      <c r="F165" s="9">
        <v>3</v>
      </c>
      <c r="G165" s="5" t="s">
        <v>9447</v>
      </c>
      <c r="H165" s="10" t="str">
        <f t="shared" si="7"/>
        <v>Hate Crime Report</v>
      </c>
      <c r="I165" s="8"/>
      <c r="K165" s="11"/>
      <c r="L165" s="11"/>
      <c r="M165" s="11"/>
    </row>
    <row r="166" spans="1:13" x14ac:dyDescent="0.2">
      <c r="A166" s="9">
        <v>165</v>
      </c>
      <c r="B166" s="9">
        <v>2018</v>
      </c>
      <c r="C166" s="5" t="s">
        <v>9313</v>
      </c>
      <c r="D166" s="6" t="s">
        <v>9320</v>
      </c>
      <c r="E166" s="5" t="s">
        <v>9341</v>
      </c>
      <c r="F166" s="9">
        <v>1</v>
      </c>
      <c r="G166" s="5" t="s">
        <v>9447</v>
      </c>
      <c r="H166" s="10" t="str">
        <f t="shared" si="7"/>
        <v>Hate Crime Report</v>
      </c>
      <c r="I166" s="8"/>
    </row>
    <row r="167" spans="1:13" x14ac:dyDescent="0.2">
      <c r="A167" s="9">
        <v>166</v>
      </c>
      <c r="B167" s="9">
        <v>2018</v>
      </c>
      <c r="C167" s="5" t="s">
        <v>9313</v>
      </c>
      <c r="D167" s="6" t="s">
        <v>9320</v>
      </c>
      <c r="E167" s="14" t="s">
        <v>9321</v>
      </c>
      <c r="F167" s="9">
        <v>4</v>
      </c>
      <c r="G167" s="5" t="s">
        <v>9447</v>
      </c>
      <c r="H167" s="10" t="str">
        <f t="shared" si="7"/>
        <v>Hate Crime Report</v>
      </c>
      <c r="I167" s="8"/>
    </row>
    <row r="168" spans="1:13" x14ac:dyDescent="0.2">
      <c r="A168" s="9">
        <v>167</v>
      </c>
      <c r="B168" s="9">
        <v>2018</v>
      </c>
      <c r="C168" s="5" t="s">
        <v>9313</v>
      </c>
      <c r="D168" s="6" t="s">
        <v>9323</v>
      </c>
      <c r="E168" s="14" t="s">
        <v>9315</v>
      </c>
      <c r="F168" s="9">
        <v>56</v>
      </c>
      <c r="G168" s="5" t="s">
        <v>9447</v>
      </c>
      <c r="H168" s="10" t="str">
        <f t="shared" si="7"/>
        <v>Hate Crime Report</v>
      </c>
      <c r="I168" s="8"/>
      <c r="J168" s="11"/>
      <c r="K168" s="11"/>
      <c r="L168" s="11"/>
      <c r="M168" s="11"/>
    </row>
    <row r="169" spans="1:13" x14ac:dyDescent="0.2">
      <c r="A169" s="9">
        <v>168</v>
      </c>
      <c r="B169" s="9">
        <v>2018</v>
      </c>
      <c r="C169" s="5" t="s">
        <v>9313</v>
      </c>
      <c r="D169" s="6" t="s">
        <v>9323</v>
      </c>
      <c r="E169" s="5" t="s">
        <v>9342</v>
      </c>
      <c r="F169" s="9">
        <v>7</v>
      </c>
      <c r="G169" s="5" t="s">
        <v>9447</v>
      </c>
      <c r="H169" s="10" t="str">
        <f t="shared" si="7"/>
        <v>Hate Crime Report</v>
      </c>
      <c r="I169" s="8"/>
    </row>
    <row r="170" spans="1:13" x14ac:dyDescent="0.2">
      <c r="A170" s="9">
        <v>169</v>
      </c>
      <c r="B170" s="9">
        <v>2018</v>
      </c>
      <c r="C170" s="5" t="s">
        <v>9313</v>
      </c>
      <c r="D170" s="6" t="s">
        <v>9323</v>
      </c>
      <c r="E170" s="5" t="s">
        <v>9338</v>
      </c>
      <c r="F170" s="9">
        <v>194</v>
      </c>
      <c r="G170" s="5" t="s">
        <v>9447</v>
      </c>
      <c r="H170" s="10" t="str">
        <f t="shared" si="7"/>
        <v>Hate Crime Report</v>
      </c>
      <c r="I170" s="8"/>
    </row>
    <row r="171" spans="1:13" x14ac:dyDescent="0.2">
      <c r="A171" s="9">
        <v>170</v>
      </c>
      <c r="B171" s="9">
        <v>2018</v>
      </c>
      <c r="C171" s="5" t="s">
        <v>9313</v>
      </c>
      <c r="D171" s="6" t="s">
        <v>9323</v>
      </c>
      <c r="E171" s="5" t="s">
        <v>9334</v>
      </c>
      <c r="F171" s="9">
        <v>1</v>
      </c>
      <c r="G171" s="5" t="s">
        <v>9447</v>
      </c>
      <c r="H171" s="10" t="str">
        <f t="shared" si="7"/>
        <v>Hate Crime Report</v>
      </c>
      <c r="I171" s="8"/>
    </row>
    <row r="172" spans="1:13" x14ac:dyDescent="0.2">
      <c r="A172" s="9">
        <v>171</v>
      </c>
      <c r="B172" s="9">
        <v>2018</v>
      </c>
      <c r="C172" s="5" t="s">
        <v>9313</v>
      </c>
      <c r="D172" s="6" t="s">
        <v>9323</v>
      </c>
      <c r="E172" s="5" t="s">
        <v>9341</v>
      </c>
      <c r="F172" s="9">
        <v>4</v>
      </c>
      <c r="G172" s="5" t="s">
        <v>9447</v>
      </c>
      <c r="H172" s="10" t="str">
        <f t="shared" si="7"/>
        <v>Hate Crime Report</v>
      </c>
      <c r="I172" s="8"/>
      <c r="J172" s="11"/>
      <c r="K172" s="11"/>
      <c r="L172" s="11"/>
      <c r="M172" s="11"/>
    </row>
    <row r="173" spans="1:13" x14ac:dyDescent="0.2">
      <c r="A173" s="9">
        <v>172</v>
      </c>
      <c r="B173" s="9">
        <v>2018</v>
      </c>
      <c r="C173" s="5" t="s">
        <v>9313</v>
      </c>
      <c r="D173" s="6" t="s">
        <v>9323</v>
      </c>
      <c r="E173" s="14" t="s">
        <v>9321</v>
      </c>
      <c r="F173" s="9">
        <v>45</v>
      </c>
      <c r="G173" s="5" t="s">
        <v>9447</v>
      </c>
      <c r="H173" s="10" t="str">
        <f t="shared" si="7"/>
        <v>Hate Crime Report</v>
      </c>
      <c r="I173" s="8"/>
      <c r="J173" s="11"/>
      <c r="K173" s="11"/>
      <c r="L173" s="11"/>
      <c r="M173" s="11"/>
    </row>
    <row r="174" spans="1:13" x14ac:dyDescent="0.2">
      <c r="A174" s="9">
        <v>173</v>
      </c>
      <c r="B174" s="9">
        <v>2018</v>
      </c>
      <c r="C174" s="5" t="s">
        <v>9313</v>
      </c>
      <c r="D174" s="6" t="s">
        <v>9331</v>
      </c>
      <c r="E174" s="14" t="s">
        <v>9318</v>
      </c>
      <c r="F174" s="9">
        <v>2</v>
      </c>
      <c r="G174" s="5" t="s">
        <v>9447</v>
      </c>
      <c r="H174" s="10" t="str">
        <f t="shared" si="7"/>
        <v>Hate Crime Report</v>
      </c>
      <c r="I174" s="8"/>
    </row>
    <row r="175" spans="1:13" x14ac:dyDescent="0.2">
      <c r="A175" s="9">
        <v>174</v>
      </c>
      <c r="B175" s="9">
        <v>2018</v>
      </c>
      <c r="C175" s="5" t="s">
        <v>9313</v>
      </c>
      <c r="D175" s="6" t="s">
        <v>9331</v>
      </c>
      <c r="E175" s="14" t="s">
        <v>9315</v>
      </c>
      <c r="F175" s="9">
        <v>68</v>
      </c>
      <c r="G175" s="5" t="s">
        <v>9447</v>
      </c>
      <c r="H175" s="10" t="str">
        <f t="shared" si="7"/>
        <v>Hate Crime Report</v>
      </c>
      <c r="I175" s="8"/>
    </row>
    <row r="176" spans="1:13" x14ac:dyDescent="0.2">
      <c r="A176" s="9">
        <v>175</v>
      </c>
      <c r="B176" s="9">
        <v>2018</v>
      </c>
      <c r="C176" s="5" t="s">
        <v>9313</v>
      </c>
      <c r="D176" s="6" t="s">
        <v>9331</v>
      </c>
      <c r="E176" s="5" t="s">
        <v>9338</v>
      </c>
      <c r="F176" s="9">
        <v>128</v>
      </c>
      <c r="G176" s="5" t="s">
        <v>9447</v>
      </c>
      <c r="H176" s="10" t="str">
        <f t="shared" si="7"/>
        <v>Hate Crime Report</v>
      </c>
      <c r="I176" s="8"/>
    </row>
    <row r="177" spans="1:13" x14ac:dyDescent="0.2">
      <c r="A177" s="9">
        <v>176</v>
      </c>
      <c r="B177" s="9">
        <v>2018</v>
      </c>
      <c r="C177" s="5" t="s">
        <v>9313</v>
      </c>
      <c r="D177" s="6" t="s">
        <v>9331</v>
      </c>
      <c r="E177" s="5" t="s">
        <v>9334</v>
      </c>
      <c r="F177" s="9">
        <v>2</v>
      </c>
      <c r="G177" s="5" t="s">
        <v>9447</v>
      </c>
      <c r="H177" s="10" t="str">
        <f t="shared" si="7"/>
        <v>Hate Crime Report</v>
      </c>
      <c r="I177" s="8"/>
    </row>
    <row r="178" spans="1:13" x14ac:dyDescent="0.2">
      <c r="A178" s="9">
        <v>177</v>
      </c>
      <c r="B178" s="9">
        <v>2018</v>
      </c>
      <c r="C178" s="5" t="s">
        <v>9313</v>
      </c>
      <c r="D178" s="6" t="s">
        <v>9331</v>
      </c>
      <c r="E178" s="14" t="s">
        <v>9321</v>
      </c>
      <c r="F178" s="9">
        <v>41</v>
      </c>
      <c r="G178" s="5" t="s">
        <v>9447</v>
      </c>
      <c r="H178" s="10" t="str">
        <f t="shared" si="7"/>
        <v>Hate Crime Report</v>
      </c>
      <c r="I178" s="8"/>
    </row>
    <row r="179" spans="1:13" x14ac:dyDescent="0.2">
      <c r="A179" s="9">
        <v>178</v>
      </c>
      <c r="B179" s="9">
        <v>2018</v>
      </c>
      <c r="C179" s="5" t="s">
        <v>9313</v>
      </c>
      <c r="D179" s="6" t="s">
        <v>9314</v>
      </c>
      <c r="E179" s="5" t="s">
        <v>9315</v>
      </c>
      <c r="F179" s="9">
        <v>10</v>
      </c>
      <c r="G179" s="5" t="s">
        <v>9447</v>
      </c>
      <c r="H179" s="10" t="str">
        <f t="shared" si="7"/>
        <v>Hate Crime Report</v>
      </c>
      <c r="I179" s="8"/>
    </row>
    <row r="180" spans="1:13" x14ac:dyDescent="0.2">
      <c r="A180" s="9">
        <v>179</v>
      </c>
      <c r="B180" s="9">
        <v>2018</v>
      </c>
      <c r="C180" s="5" t="s">
        <v>9313</v>
      </c>
      <c r="D180" s="6" t="s">
        <v>9314</v>
      </c>
      <c r="E180" s="5" t="s">
        <v>9338</v>
      </c>
      <c r="F180" s="9">
        <v>19</v>
      </c>
      <c r="G180" s="5" t="s">
        <v>9447</v>
      </c>
      <c r="H180" s="10" t="str">
        <f t="shared" si="7"/>
        <v>Hate Crime Report</v>
      </c>
      <c r="I180" s="8"/>
      <c r="J180" s="11"/>
      <c r="K180" s="11"/>
      <c r="L180" s="11"/>
      <c r="M180" s="11"/>
    </row>
    <row r="181" spans="1:13" x14ac:dyDescent="0.2">
      <c r="A181" s="9">
        <v>180</v>
      </c>
      <c r="B181" s="9">
        <v>2018</v>
      </c>
      <c r="C181" s="5" t="s">
        <v>9313</v>
      </c>
      <c r="D181" s="6" t="s">
        <v>9314</v>
      </c>
      <c r="E181" s="5" t="s">
        <v>9341</v>
      </c>
      <c r="F181" s="9">
        <v>1</v>
      </c>
      <c r="G181" s="5" t="s">
        <v>9447</v>
      </c>
      <c r="H181" s="10" t="str">
        <f t="shared" si="7"/>
        <v>Hate Crime Report</v>
      </c>
      <c r="I181" s="8"/>
    </row>
    <row r="182" spans="1:13" x14ac:dyDescent="0.2">
      <c r="A182" s="9">
        <v>181</v>
      </c>
      <c r="B182" s="9">
        <v>2018</v>
      </c>
      <c r="C182" s="5" t="s">
        <v>9313</v>
      </c>
      <c r="D182" s="6" t="s">
        <v>9314</v>
      </c>
      <c r="E182" s="14" t="s">
        <v>9321</v>
      </c>
      <c r="F182" s="9">
        <v>15</v>
      </c>
      <c r="G182" s="5" t="s">
        <v>9447</v>
      </c>
      <c r="H182" s="10" t="str">
        <f t="shared" si="7"/>
        <v>Hate Crime Report</v>
      </c>
      <c r="I182" s="8"/>
    </row>
    <row r="183" spans="1:13" x14ac:dyDescent="0.2">
      <c r="A183" s="9">
        <v>182</v>
      </c>
      <c r="B183" s="9">
        <v>2018</v>
      </c>
      <c r="C183" s="5" t="s">
        <v>9313</v>
      </c>
      <c r="D183" s="6" t="s">
        <v>9448</v>
      </c>
      <c r="E183" s="14" t="s">
        <v>9318</v>
      </c>
      <c r="F183" s="9">
        <v>1</v>
      </c>
      <c r="G183" s="5" t="s">
        <v>9447</v>
      </c>
      <c r="H183" s="10" t="str">
        <f t="shared" si="7"/>
        <v>Hate Crime Report</v>
      </c>
      <c r="I183" s="8"/>
    </row>
    <row r="184" spans="1:13" x14ac:dyDescent="0.2">
      <c r="A184" s="9">
        <v>183</v>
      </c>
      <c r="B184" s="9">
        <v>2018</v>
      </c>
      <c r="C184" s="5" t="s">
        <v>9313</v>
      </c>
      <c r="D184" s="6" t="s">
        <v>9448</v>
      </c>
      <c r="E184" s="14" t="s">
        <v>9315</v>
      </c>
      <c r="F184" s="9">
        <v>7</v>
      </c>
      <c r="G184" s="5" t="s">
        <v>9447</v>
      </c>
      <c r="H184" s="10" t="str">
        <f t="shared" si="7"/>
        <v>Hate Crime Report</v>
      </c>
      <c r="I184" s="8"/>
    </row>
    <row r="185" spans="1:13" x14ac:dyDescent="0.2">
      <c r="A185" s="9">
        <v>184</v>
      </c>
      <c r="B185" s="9">
        <v>2018</v>
      </c>
      <c r="C185" s="5" t="s">
        <v>9313</v>
      </c>
      <c r="D185" s="6" t="s">
        <v>9448</v>
      </c>
      <c r="E185" s="5" t="s">
        <v>9338</v>
      </c>
      <c r="F185" s="9">
        <v>1</v>
      </c>
      <c r="G185" s="5" t="s">
        <v>9447</v>
      </c>
      <c r="H185" s="10" t="str">
        <f t="shared" si="7"/>
        <v>Hate Crime Report</v>
      </c>
      <c r="I185" s="8"/>
    </row>
    <row r="186" spans="1:13" x14ac:dyDescent="0.2">
      <c r="A186" s="9">
        <v>185</v>
      </c>
      <c r="B186" s="9">
        <v>2018</v>
      </c>
      <c r="C186" s="5" t="s">
        <v>9313</v>
      </c>
      <c r="D186" s="6" t="s">
        <v>9448</v>
      </c>
      <c r="E186" s="14" t="s">
        <v>9321</v>
      </c>
      <c r="F186" s="9">
        <v>4</v>
      </c>
      <c r="G186" s="5" t="s">
        <v>9447</v>
      </c>
      <c r="H186" s="10" t="str">
        <f t="shared" si="7"/>
        <v>Hate Crime Report</v>
      </c>
      <c r="I186" s="8"/>
      <c r="K186" s="11"/>
      <c r="L186" s="11"/>
      <c r="M186" s="11"/>
    </row>
    <row r="187" spans="1:13" x14ac:dyDescent="0.2">
      <c r="A187" s="9">
        <v>186</v>
      </c>
      <c r="B187" s="9">
        <v>2018</v>
      </c>
      <c r="C187" s="5" t="s">
        <v>9313</v>
      </c>
      <c r="D187" s="6" t="s">
        <v>9329</v>
      </c>
      <c r="E187" s="14" t="s">
        <v>9318</v>
      </c>
      <c r="F187" s="9">
        <v>1</v>
      </c>
      <c r="G187" s="5" t="s">
        <v>9447</v>
      </c>
      <c r="H187" s="10" t="str">
        <f t="shared" si="7"/>
        <v>Hate Crime Report</v>
      </c>
      <c r="I187" s="8"/>
    </row>
    <row r="188" spans="1:13" x14ac:dyDescent="0.2">
      <c r="A188" s="9">
        <v>187</v>
      </c>
      <c r="B188" s="9">
        <v>2018</v>
      </c>
      <c r="C188" s="5" t="s">
        <v>9313</v>
      </c>
      <c r="D188" s="6" t="s">
        <v>9329</v>
      </c>
      <c r="E188" s="14" t="s">
        <v>9315</v>
      </c>
      <c r="F188" s="9">
        <v>92</v>
      </c>
      <c r="G188" s="5" t="s">
        <v>9447</v>
      </c>
      <c r="H188" s="10" t="str">
        <f t="shared" si="7"/>
        <v>Hate Crime Report</v>
      </c>
      <c r="I188" s="8"/>
    </row>
    <row r="189" spans="1:13" x14ac:dyDescent="0.2">
      <c r="A189" s="9">
        <v>188</v>
      </c>
      <c r="B189" s="9">
        <v>2018</v>
      </c>
      <c r="C189" s="5" t="s">
        <v>9313</v>
      </c>
      <c r="D189" s="6" t="s">
        <v>9329</v>
      </c>
      <c r="E189" s="5" t="s">
        <v>9342</v>
      </c>
      <c r="F189" s="9">
        <v>2</v>
      </c>
      <c r="G189" s="5" t="s">
        <v>9447</v>
      </c>
      <c r="H189" s="10" t="str">
        <f t="shared" si="7"/>
        <v>Hate Crime Report</v>
      </c>
      <c r="I189" s="8"/>
      <c r="J189" s="11"/>
      <c r="K189" s="11"/>
      <c r="L189" s="11"/>
      <c r="M189" s="11"/>
    </row>
    <row r="190" spans="1:13" x14ac:dyDescent="0.2">
      <c r="A190" s="9">
        <v>189</v>
      </c>
      <c r="B190" s="9">
        <v>2018</v>
      </c>
      <c r="C190" s="5" t="s">
        <v>9313</v>
      </c>
      <c r="D190" s="6" t="s">
        <v>9329</v>
      </c>
      <c r="E190" s="5" t="s">
        <v>9338</v>
      </c>
      <c r="F190" s="9">
        <v>25</v>
      </c>
      <c r="G190" s="5" t="s">
        <v>9447</v>
      </c>
      <c r="H190" s="10" t="str">
        <f t="shared" si="7"/>
        <v>Hate Crime Report</v>
      </c>
      <c r="I190" s="8"/>
      <c r="J190" s="11"/>
      <c r="K190" s="11"/>
      <c r="L190" s="11"/>
      <c r="M190" s="11"/>
    </row>
    <row r="191" spans="1:13" x14ac:dyDescent="0.2">
      <c r="A191" s="9">
        <v>190</v>
      </c>
      <c r="B191" s="9">
        <v>2018</v>
      </c>
      <c r="C191" s="5" t="s">
        <v>9313</v>
      </c>
      <c r="D191" s="6" t="s">
        <v>9329</v>
      </c>
      <c r="E191" s="14" t="s">
        <v>9321</v>
      </c>
      <c r="F191" s="9">
        <v>19</v>
      </c>
      <c r="G191" s="5" t="s">
        <v>9447</v>
      </c>
      <c r="H191" s="10" t="str">
        <f t="shared" si="7"/>
        <v>Hate Crime Report</v>
      </c>
      <c r="I191" s="8"/>
    </row>
    <row r="192" spans="1:13" x14ac:dyDescent="0.2">
      <c r="A192" s="9">
        <v>191</v>
      </c>
      <c r="B192" s="9">
        <v>2018</v>
      </c>
      <c r="C192" s="5" t="s">
        <v>9313</v>
      </c>
      <c r="D192" s="6" t="s">
        <v>9335</v>
      </c>
      <c r="E192" s="5" t="s">
        <v>9338</v>
      </c>
      <c r="F192" s="9">
        <v>2</v>
      </c>
      <c r="G192" s="5" t="s">
        <v>9447</v>
      </c>
      <c r="H192" s="10" t="str">
        <f t="shared" si="7"/>
        <v>Hate Crime Report</v>
      </c>
      <c r="I192" s="8"/>
    </row>
    <row r="193" spans="1:13" x14ac:dyDescent="0.2">
      <c r="A193" s="9">
        <v>192</v>
      </c>
      <c r="B193" s="9">
        <v>2017</v>
      </c>
      <c r="C193" s="5" t="s">
        <v>9322</v>
      </c>
      <c r="D193" s="6" t="s">
        <v>9337</v>
      </c>
      <c r="E193" s="14" t="s">
        <v>9315</v>
      </c>
      <c r="F193" s="9">
        <v>52</v>
      </c>
      <c r="G193" s="5" t="s">
        <v>9447</v>
      </c>
      <c r="H193" s="10" t="str">
        <f>HYPERLINK("https://hatecrime.osce.org/hungary?year=2017","Hate Crime Report")</f>
        <v>Hate Crime Report</v>
      </c>
      <c r="I193" s="8"/>
    </row>
    <row r="194" spans="1:13" x14ac:dyDescent="0.2">
      <c r="A194" s="9">
        <v>193</v>
      </c>
      <c r="B194" s="9">
        <v>2017</v>
      </c>
      <c r="C194" s="5" t="s">
        <v>9322</v>
      </c>
      <c r="D194" s="6" t="s">
        <v>9448</v>
      </c>
      <c r="E194" s="14" t="s">
        <v>9315</v>
      </c>
      <c r="F194" s="9">
        <v>1</v>
      </c>
      <c r="G194" s="5" t="s">
        <v>9447</v>
      </c>
      <c r="H194" s="10" t="str">
        <f>HYPERLINK("https://hatecrime.osce.org/hungary?year=2017","Hate Crime Report")</f>
        <v>Hate Crime Report</v>
      </c>
      <c r="I194" s="8"/>
      <c r="J194" s="11"/>
      <c r="K194" s="11"/>
      <c r="L194" s="11"/>
      <c r="M194" s="11"/>
    </row>
    <row r="195" spans="1:13" x14ac:dyDescent="0.2">
      <c r="A195" s="9">
        <v>194</v>
      </c>
      <c r="B195" s="9">
        <v>2017</v>
      </c>
      <c r="C195" s="5" t="s">
        <v>9322</v>
      </c>
      <c r="D195" s="6" t="s">
        <v>9448</v>
      </c>
      <c r="E195" s="5" t="s">
        <v>9344</v>
      </c>
      <c r="F195" s="9">
        <v>12</v>
      </c>
      <c r="G195" s="5" t="s">
        <v>9447</v>
      </c>
      <c r="H195" s="10" t="str">
        <f>HYPERLINK("https://hatecrime.osce.org/hungary?year=2017","Hate Crime Report")</f>
        <v>Hate Crime Report</v>
      </c>
      <c r="I195" s="8"/>
      <c r="J195" s="11"/>
      <c r="K195" s="11"/>
      <c r="L195" s="11"/>
      <c r="M195" s="11"/>
    </row>
    <row r="196" spans="1:13" x14ac:dyDescent="0.2">
      <c r="A196" s="9">
        <v>195</v>
      </c>
      <c r="B196" s="9">
        <v>2017</v>
      </c>
      <c r="C196" s="5" t="s">
        <v>9322</v>
      </c>
      <c r="D196" s="6" t="s">
        <v>9448</v>
      </c>
      <c r="E196" s="5" t="s">
        <v>9344</v>
      </c>
      <c r="F196" s="9">
        <v>5</v>
      </c>
      <c r="G196" s="5" t="s">
        <v>9447</v>
      </c>
      <c r="H196" s="10" t="str">
        <f>HYPERLINK("https://hatecrime.osce.org/hungary?year=2017","Hate Crime Report")</f>
        <v>Hate Crime Report</v>
      </c>
      <c r="I196" s="8"/>
      <c r="J196" s="11"/>
      <c r="K196" s="11"/>
      <c r="L196" s="11"/>
      <c r="M196" s="11"/>
    </row>
    <row r="197" spans="1:13" x14ac:dyDescent="0.2">
      <c r="A197" s="9">
        <v>196</v>
      </c>
      <c r="B197" s="9">
        <v>2018</v>
      </c>
      <c r="C197" s="5" t="s">
        <v>9322</v>
      </c>
      <c r="D197" s="6" t="s">
        <v>9338</v>
      </c>
      <c r="E197" s="14" t="s">
        <v>9315</v>
      </c>
      <c r="F197" s="9">
        <v>7</v>
      </c>
      <c r="G197" s="5" t="s">
        <v>9447</v>
      </c>
      <c r="H197" s="10" t="str">
        <f t="shared" ref="H197:H202" si="8">HYPERLINK("https://hatecrime.osce.org/hungary?year=2018","Hate Crime Report")</f>
        <v>Hate Crime Report</v>
      </c>
      <c r="I197" s="8"/>
    </row>
    <row r="198" spans="1:13" x14ac:dyDescent="0.2">
      <c r="A198" s="9">
        <v>197</v>
      </c>
      <c r="B198" s="9">
        <v>2018</v>
      </c>
      <c r="C198" s="5" t="s">
        <v>9322</v>
      </c>
      <c r="D198" s="6" t="s">
        <v>9338</v>
      </c>
      <c r="E198" s="5" t="s">
        <v>9344</v>
      </c>
      <c r="F198" s="9">
        <v>11</v>
      </c>
      <c r="G198" s="5" t="s">
        <v>9447</v>
      </c>
      <c r="H198" s="10" t="str">
        <f t="shared" si="8"/>
        <v>Hate Crime Report</v>
      </c>
      <c r="I198" s="8"/>
      <c r="J198" s="11"/>
      <c r="K198" s="11"/>
      <c r="L198" s="11"/>
      <c r="M198" s="11"/>
    </row>
    <row r="199" spans="1:13" x14ac:dyDescent="0.2">
      <c r="A199" s="9">
        <v>198</v>
      </c>
      <c r="B199" s="9">
        <v>2018</v>
      </c>
      <c r="C199" s="5" t="s">
        <v>9322</v>
      </c>
      <c r="D199" s="6" t="s">
        <v>9338</v>
      </c>
      <c r="E199" s="5" t="s">
        <v>9341</v>
      </c>
      <c r="F199" s="9">
        <v>132</v>
      </c>
      <c r="G199" s="5" t="s">
        <v>9447</v>
      </c>
      <c r="H199" s="10" t="str">
        <f t="shared" si="8"/>
        <v>Hate Crime Report</v>
      </c>
      <c r="I199" s="8"/>
    </row>
    <row r="200" spans="1:13" x14ac:dyDescent="0.2">
      <c r="A200" s="9">
        <v>199</v>
      </c>
      <c r="B200" s="9">
        <v>2018</v>
      </c>
      <c r="C200" s="5" t="s">
        <v>9322</v>
      </c>
      <c r="D200" s="6" t="s">
        <v>9338</v>
      </c>
      <c r="E200" s="5" t="s">
        <v>9344</v>
      </c>
      <c r="F200" s="9">
        <v>11</v>
      </c>
      <c r="G200" s="5" t="s">
        <v>9447</v>
      </c>
      <c r="H200" s="10" t="str">
        <f t="shared" si="8"/>
        <v>Hate Crime Report</v>
      </c>
      <c r="I200" s="8"/>
    </row>
    <row r="201" spans="1:13" x14ac:dyDescent="0.2">
      <c r="A201" s="9">
        <v>200</v>
      </c>
      <c r="B201" s="9">
        <v>2018</v>
      </c>
      <c r="C201" s="5" t="s">
        <v>9322</v>
      </c>
      <c r="D201" s="6" t="s">
        <v>9338</v>
      </c>
      <c r="E201" s="5" t="s">
        <v>9344</v>
      </c>
      <c r="F201" s="9">
        <v>29</v>
      </c>
      <c r="G201" s="5" t="s">
        <v>9447</v>
      </c>
      <c r="H201" s="10" t="str">
        <f t="shared" si="8"/>
        <v>Hate Crime Report</v>
      </c>
      <c r="I201" s="8"/>
      <c r="J201" s="11"/>
      <c r="K201" s="11"/>
      <c r="L201" s="11"/>
      <c r="M201" s="11"/>
    </row>
    <row r="202" spans="1:13" x14ac:dyDescent="0.2">
      <c r="A202" s="9">
        <v>201</v>
      </c>
      <c r="B202" s="9">
        <v>2018</v>
      </c>
      <c r="C202" s="5" t="s">
        <v>9322</v>
      </c>
      <c r="D202" s="6" t="s">
        <v>9338</v>
      </c>
      <c r="E202" s="5" t="s">
        <v>9344</v>
      </c>
      <c r="F202" s="9">
        <v>4</v>
      </c>
      <c r="G202" s="5" t="s">
        <v>9447</v>
      </c>
      <c r="H202" s="10" t="str">
        <f t="shared" si="8"/>
        <v>Hate Crime Report</v>
      </c>
      <c r="I202" s="8"/>
    </row>
    <row r="203" spans="1:13" x14ac:dyDescent="0.2">
      <c r="A203" s="9">
        <v>202</v>
      </c>
      <c r="B203" s="9">
        <v>2015</v>
      </c>
      <c r="C203" s="5" t="s">
        <v>9325</v>
      </c>
      <c r="D203" s="6" t="s">
        <v>9337</v>
      </c>
      <c r="E203" s="5" t="s">
        <v>9332</v>
      </c>
      <c r="F203" s="9">
        <v>1</v>
      </c>
      <c r="G203" s="5" t="s">
        <v>9447</v>
      </c>
      <c r="H203" s="10" t="str">
        <f t="shared" ref="H203:H219" si="9">HYPERLINK("https://hatecrime.osce.org/italy?year=2015","Hate Crime Report")</f>
        <v>Hate Crime Report</v>
      </c>
      <c r="I203" s="8"/>
    </row>
    <row r="204" spans="1:13" x14ac:dyDescent="0.2">
      <c r="A204" s="9">
        <v>203</v>
      </c>
      <c r="B204" s="9">
        <v>2015</v>
      </c>
      <c r="C204" s="5" t="s">
        <v>9325</v>
      </c>
      <c r="D204" s="6" t="s">
        <v>9337</v>
      </c>
      <c r="E204" s="14" t="s">
        <v>9315</v>
      </c>
      <c r="F204" s="9">
        <v>30</v>
      </c>
      <c r="G204" s="5" t="s">
        <v>9447</v>
      </c>
      <c r="H204" s="10" t="str">
        <f t="shared" si="9"/>
        <v>Hate Crime Report</v>
      </c>
      <c r="I204" s="8"/>
    </row>
    <row r="205" spans="1:13" x14ac:dyDescent="0.2">
      <c r="A205" s="9">
        <v>204</v>
      </c>
      <c r="B205" s="9">
        <v>2015</v>
      </c>
      <c r="C205" s="5" t="s">
        <v>9325</v>
      </c>
      <c r="D205" s="6" t="s">
        <v>9337</v>
      </c>
      <c r="E205" s="14" t="s">
        <v>9328</v>
      </c>
      <c r="F205" s="9">
        <v>7</v>
      </c>
      <c r="G205" s="5" t="s">
        <v>9447</v>
      </c>
      <c r="H205" s="10" t="str">
        <f t="shared" si="9"/>
        <v>Hate Crime Report</v>
      </c>
      <c r="I205" s="8"/>
      <c r="J205" s="2"/>
    </row>
    <row r="206" spans="1:13" x14ac:dyDescent="0.2">
      <c r="A206" s="9">
        <v>205</v>
      </c>
      <c r="B206" s="9">
        <v>2015</v>
      </c>
      <c r="C206" s="5" t="s">
        <v>9325</v>
      </c>
      <c r="D206" s="6" t="s">
        <v>9337</v>
      </c>
      <c r="E206" s="5" t="s">
        <v>9343</v>
      </c>
      <c r="F206" s="9">
        <v>8</v>
      </c>
      <c r="G206" s="5" t="s">
        <v>9447</v>
      </c>
      <c r="H206" s="10" t="str">
        <f t="shared" si="9"/>
        <v>Hate Crime Report</v>
      </c>
      <c r="I206" s="8"/>
      <c r="J206" s="11"/>
      <c r="K206" s="11"/>
      <c r="L206" s="11"/>
      <c r="M206" s="11"/>
    </row>
    <row r="207" spans="1:13" x14ac:dyDescent="0.2">
      <c r="A207" s="9">
        <v>206</v>
      </c>
      <c r="B207" s="9">
        <v>2015</v>
      </c>
      <c r="C207" s="5" t="s">
        <v>9325</v>
      </c>
      <c r="D207" s="6" t="s">
        <v>9337</v>
      </c>
      <c r="E207" s="5" t="s">
        <v>9344</v>
      </c>
      <c r="F207" s="9">
        <v>4</v>
      </c>
      <c r="G207" s="5" t="s">
        <v>9447</v>
      </c>
      <c r="H207" s="10" t="str">
        <f t="shared" si="9"/>
        <v>Hate Crime Report</v>
      </c>
      <c r="I207" s="8"/>
    </row>
    <row r="208" spans="1:13" x14ac:dyDescent="0.2">
      <c r="A208" s="9">
        <v>207</v>
      </c>
      <c r="B208" s="9">
        <v>2015</v>
      </c>
      <c r="C208" s="5" t="s">
        <v>9325</v>
      </c>
      <c r="D208" s="6" t="s">
        <v>9337</v>
      </c>
      <c r="E208" s="14" t="s">
        <v>9321</v>
      </c>
      <c r="F208" s="9">
        <v>37</v>
      </c>
      <c r="G208" s="5" t="s">
        <v>9447</v>
      </c>
      <c r="H208" s="10" t="str">
        <f t="shared" si="9"/>
        <v>Hate Crime Report</v>
      </c>
      <c r="I208" s="8"/>
      <c r="J208" s="11"/>
      <c r="K208" s="11"/>
      <c r="L208" s="11"/>
      <c r="M208" s="11"/>
    </row>
    <row r="209" spans="1:13" x14ac:dyDescent="0.2">
      <c r="A209" s="9">
        <v>208</v>
      </c>
      <c r="B209" s="9">
        <v>2015</v>
      </c>
      <c r="C209" s="5" t="s">
        <v>9325</v>
      </c>
      <c r="D209" s="6" t="s">
        <v>9337</v>
      </c>
      <c r="E209" s="5" t="s">
        <v>9340</v>
      </c>
      <c r="F209" s="9">
        <v>3</v>
      </c>
      <c r="G209" s="5" t="s">
        <v>9447</v>
      </c>
      <c r="H209" s="10" t="str">
        <f t="shared" si="9"/>
        <v>Hate Crime Report</v>
      </c>
      <c r="I209" s="8"/>
    </row>
    <row r="210" spans="1:13" x14ac:dyDescent="0.2">
      <c r="A210" s="9">
        <v>209</v>
      </c>
      <c r="B210" s="9">
        <v>2015</v>
      </c>
      <c r="C210" s="5" t="s">
        <v>9325</v>
      </c>
      <c r="D210" s="6" t="s">
        <v>9337</v>
      </c>
      <c r="E210" s="5" t="s">
        <v>9338</v>
      </c>
      <c r="F210" s="9">
        <v>279</v>
      </c>
      <c r="G210" s="5" t="s">
        <v>9447</v>
      </c>
      <c r="H210" s="10" t="str">
        <f t="shared" si="9"/>
        <v>Hate Crime Report</v>
      </c>
      <c r="I210" s="8"/>
    </row>
    <row r="211" spans="1:13" x14ac:dyDescent="0.2">
      <c r="A211" s="9">
        <v>210</v>
      </c>
      <c r="B211" s="9">
        <v>2015</v>
      </c>
      <c r="C211" s="5" t="s">
        <v>9325</v>
      </c>
      <c r="D211" s="6" t="s">
        <v>9333</v>
      </c>
      <c r="E211" s="14" t="s">
        <v>9315</v>
      </c>
      <c r="F211" s="9">
        <v>18</v>
      </c>
      <c r="G211" s="5" t="s">
        <v>9447</v>
      </c>
      <c r="H211" s="10" t="str">
        <f t="shared" si="9"/>
        <v>Hate Crime Report</v>
      </c>
      <c r="I211" s="8"/>
    </row>
    <row r="212" spans="1:13" x14ac:dyDescent="0.2">
      <c r="A212" s="9">
        <v>211</v>
      </c>
      <c r="B212" s="9">
        <v>2015</v>
      </c>
      <c r="C212" s="5" t="s">
        <v>9325</v>
      </c>
      <c r="D212" s="6" t="s">
        <v>9333</v>
      </c>
      <c r="E212" s="14" t="s">
        <v>9328</v>
      </c>
      <c r="F212" s="9">
        <v>3</v>
      </c>
      <c r="G212" s="5" t="s">
        <v>9447</v>
      </c>
      <c r="H212" s="10" t="str">
        <f t="shared" si="9"/>
        <v>Hate Crime Report</v>
      </c>
      <c r="I212" s="8"/>
      <c r="J212" s="11"/>
      <c r="K212" s="11"/>
      <c r="L212" s="11"/>
      <c r="M212" s="11"/>
    </row>
    <row r="213" spans="1:13" x14ac:dyDescent="0.2">
      <c r="A213" s="9">
        <v>212</v>
      </c>
      <c r="B213" s="9">
        <v>2015</v>
      </c>
      <c r="C213" s="5" t="s">
        <v>9325</v>
      </c>
      <c r="D213" s="6" t="s">
        <v>9333</v>
      </c>
      <c r="E213" s="5" t="s">
        <v>9343</v>
      </c>
      <c r="F213" s="9">
        <v>1</v>
      </c>
      <c r="G213" s="5" t="s">
        <v>9447</v>
      </c>
      <c r="H213" s="10" t="str">
        <f t="shared" si="9"/>
        <v>Hate Crime Report</v>
      </c>
      <c r="I213" s="8"/>
    </row>
    <row r="214" spans="1:13" x14ac:dyDescent="0.2">
      <c r="A214" s="9">
        <v>213</v>
      </c>
      <c r="B214" s="9">
        <v>2015</v>
      </c>
      <c r="C214" s="5" t="s">
        <v>9325</v>
      </c>
      <c r="D214" s="6" t="s">
        <v>9333</v>
      </c>
      <c r="E214" s="14" t="s">
        <v>9321</v>
      </c>
      <c r="F214" s="9">
        <v>7</v>
      </c>
      <c r="G214" s="5" t="s">
        <v>9447</v>
      </c>
      <c r="H214" s="10" t="str">
        <f t="shared" si="9"/>
        <v>Hate Crime Report</v>
      </c>
      <c r="I214" s="8"/>
    </row>
    <row r="215" spans="1:13" x14ac:dyDescent="0.2">
      <c r="A215" s="9">
        <v>214</v>
      </c>
      <c r="B215" s="9">
        <v>2015</v>
      </c>
      <c r="C215" s="5" t="s">
        <v>9325</v>
      </c>
      <c r="D215" s="6" t="s">
        <v>9333</v>
      </c>
      <c r="E215" s="5" t="s">
        <v>9338</v>
      </c>
      <c r="F215" s="9">
        <v>16</v>
      </c>
      <c r="G215" s="5" t="s">
        <v>9447</v>
      </c>
      <c r="H215" s="10" t="str">
        <f t="shared" si="9"/>
        <v>Hate Crime Report</v>
      </c>
      <c r="I215" s="8"/>
      <c r="K215" s="11"/>
      <c r="L215" s="11"/>
      <c r="M215" s="11"/>
    </row>
    <row r="216" spans="1:13" x14ac:dyDescent="0.2">
      <c r="A216" s="9">
        <v>215</v>
      </c>
      <c r="B216" s="9">
        <v>2015</v>
      </c>
      <c r="C216" s="5" t="s">
        <v>9325</v>
      </c>
      <c r="D216" s="6" t="s">
        <v>9335</v>
      </c>
      <c r="E216" s="14" t="s">
        <v>9315</v>
      </c>
      <c r="F216" s="9">
        <v>20</v>
      </c>
      <c r="G216" s="5" t="s">
        <v>9447</v>
      </c>
      <c r="H216" s="10" t="str">
        <f t="shared" si="9"/>
        <v>Hate Crime Report</v>
      </c>
      <c r="I216" s="8"/>
      <c r="K216" s="11"/>
      <c r="L216" s="11"/>
      <c r="M216" s="11"/>
    </row>
    <row r="217" spans="1:13" x14ac:dyDescent="0.2">
      <c r="A217" s="9">
        <v>216</v>
      </c>
      <c r="B217" s="9">
        <v>2015</v>
      </c>
      <c r="C217" s="5" t="s">
        <v>9325</v>
      </c>
      <c r="D217" s="6" t="s">
        <v>9335</v>
      </c>
      <c r="E217" s="14" t="s">
        <v>9328</v>
      </c>
      <c r="F217" s="9">
        <v>18</v>
      </c>
      <c r="G217" s="5" t="s">
        <v>9447</v>
      </c>
      <c r="H217" s="10" t="str">
        <f t="shared" si="9"/>
        <v>Hate Crime Report</v>
      </c>
      <c r="I217" s="8"/>
      <c r="K217" s="11"/>
      <c r="L217" s="11"/>
      <c r="M217" s="11"/>
    </row>
    <row r="218" spans="1:13" x14ac:dyDescent="0.2">
      <c r="A218" s="9">
        <v>217</v>
      </c>
      <c r="B218" s="9">
        <v>2015</v>
      </c>
      <c r="C218" s="5" t="s">
        <v>9325</v>
      </c>
      <c r="D218" s="6" t="s">
        <v>9335</v>
      </c>
      <c r="E218" s="14" t="s">
        <v>9321</v>
      </c>
      <c r="F218" s="9">
        <v>2</v>
      </c>
      <c r="G218" s="5" t="s">
        <v>9447</v>
      </c>
      <c r="H218" s="10" t="str">
        <f t="shared" si="9"/>
        <v>Hate Crime Report</v>
      </c>
      <c r="I218" s="8"/>
      <c r="K218" s="11"/>
      <c r="L218" s="11"/>
      <c r="M218" s="11"/>
    </row>
    <row r="219" spans="1:13" x14ac:dyDescent="0.2">
      <c r="A219" s="9">
        <v>218</v>
      </c>
      <c r="B219" s="9">
        <v>2015</v>
      </c>
      <c r="C219" s="5" t="s">
        <v>9325</v>
      </c>
      <c r="D219" s="6" t="s">
        <v>9335</v>
      </c>
      <c r="E219" s="5" t="s">
        <v>9338</v>
      </c>
      <c r="F219" s="9">
        <v>101</v>
      </c>
      <c r="G219" s="5" t="s">
        <v>9447</v>
      </c>
      <c r="H219" s="10" t="str">
        <f t="shared" si="9"/>
        <v>Hate Crime Report</v>
      </c>
      <c r="I219" s="8"/>
      <c r="J219" s="11"/>
      <c r="K219" s="11"/>
      <c r="L219" s="11"/>
      <c r="M219" s="11"/>
    </row>
    <row r="220" spans="1:13" x14ac:dyDescent="0.2">
      <c r="A220" s="9">
        <v>219</v>
      </c>
      <c r="B220" s="9">
        <v>2016</v>
      </c>
      <c r="C220" s="5" t="s">
        <v>9325</v>
      </c>
      <c r="D220" s="6" t="s">
        <v>9337</v>
      </c>
      <c r="E220" s="14" t="s">
        <v>9315</v>
      </c>
      <c r="F220" s="9">
        <v>28</v>
      </c>
      <c r="G220" s="5" t="s">
        <v>9447</v>
      </c>
      <c r="H220" s="10" t="str">
        <f t="shared" ref="H220:H238" si="10">HYPERLINK("https://hatecrime.osce.org/italy?year=2016","Hate Crime Report")</f>
        <v>Hate Crime Report</v>
      </c>
      <c r="I220" s="8"/>
      <c r="J220" s="11"/>
      <c r="K220" s="11"/>
      <c r="L220" s="11"/>
      <c r="M220" s="11"/>
    </row>
    <row r="221" spans="1:13" x14ac:dyDescent="0.2">
      <c r="A221" s="9">
        <v>220</v>
      </c>
      <c r="B221" s="9">
        <v>2016</v>
      </c>
      <c r="C221" s="5" t="s">
        <v>9325</v>
      </c>
      <c r="D221" s="6" t="s">
        <v>9337</v>
      </c>
      <c r="E221" s="5" t="s">
        <v>9343</v>
      </c>
      <c r="F221" s="9">
        <v>10</v>
      </c>
      <c r="G221" s="5" t="s">
        <v>9447</v>
      </c>
      <c r="H221" s="10" t="str">
        <f t="shared" si="10"/>
        <v>Hate Crime Report</v>
      </c>
      <c r="I221" s="8"/>
      <c r="J221" s="11"/>
      <c r="K221" s="11"/>
      <c r="L221" s="11"/>
      <c r="M221" s="11"/>
    </row>
    <row r="222" spans="1:13" x14ac:dyDescent="0.2">
      <c r="A222" s="9">
        <v>221</v>
      </c>
      <c r="B222" s="9">
        <v>2016</v>
      </c>
      <c r="C222" s="5" t="s">
        <v>9325</v>
      </c>
      <c r="D222" s="6" t="s">
        <v>9337</v>
      </c>
      <c r="E222" s="14" t="s">
        <v>9328</v>
      </c>
      <c r="F222" s="9">
        <v>14</v>
      </c>
      <c r="G222" s="5" t="s">
        <v>9447</v>
      </c>
      <c r="H222" s="10" t="str">
        <f t="shared" si="10"/>
        <v>Hate Crime Report</v>
      </c>
      <c r="I222" s="8"/>
      <c r="J222" s="11"/>
      <c r="K222" s="11"/>
      <c r="L222" s="11"/>
      <c r="M222" s="11"/>
    </row>
    <row r="223" spans="1:13" x14ac:dyDescent="0.2">
      <c r="A223" s="9">
        <v>222</v>
      </c>
      <c r="B223" s="9">
        <v>2016</v>
      </c>
      <c r="C223" s="5" t="s">
        <v>9325</v>
      </c>
      <c r="D223" s="6" t="s">
        <v>9337</v>
      </c>
      <c r="E223" s="5" t="s">
        <v>9341</v>
      </c>
      <c r="F223" s="9">
        <v>114</v>
      </c>
      <c r="G223" s="5" t="s">
        <v>9447</v>
      </c>
      <c r="H223" s="10" t="str">
        <f t="shared" si="10"/>
        <v>Hate Crime Report</v>
      </c>
      <c r="I223" s="8"/>
    </row>
    <row r="224" spans="1:13" x14ac:dyDescent="0.2">
      <c r="A224" s="9">
        <v>223</v>
      </c>
      <c r="B224" s="9">
        <v>2016</v>
      </c>
      <c r="C224" s="5" t="s">
        <v>9325</v>
      </c>
      <c r="D224" s="6" t="s">
        <v>9337</v>
      </c>
      <c r="E224" s="5" t="s">
        <v>9340</v>
      </c>
      <c r="F224" s="9">
        <v>4</v>
      </c>
      <c r="G224" s="5" t="s">
        <v>9447</v>
      </c>
      <c r="H224" s="10" t="str">
        <f t="shared" si="10"/>
        <v>Hate Crime Report</v>
      </c>
      <c r="I224" s="8"/>
    </row>
    <row r="225" spans="1:13" x14ac:dyDescent="0.2">
      <c r="A225" s="9">
        <v>224</v>
      </c>
      <c r="B225" s="9">
        <v>2016</v>
      </c>
      <c r="C225" s="5" t="s">
        <v>9325</v>
      </c>
      <c r="D225" s="6" t="s">
        <v>9337</v>
      </c>
      <c r="E225" s="5" t="s">
        <v>9344</v>
      </c>
      <c r="F225" s="9">
        <v>4</v>
      </c>
      <c r="G225" s="5" t="s">
        <v>9447</v>
      </c>
      <c r="H225" s="10" t="str">
        <f t="shared" si="10"/>
        <v>Hate Crime Report</v>
      </c>
      <c r="I225" s="8"/>
      <c r="J225" s="1"/>
      <c r="K225" s="11"/>
      <c r="L225" s="11"/>
      <c r="M225" s="11"/>
    </row>
    <row r="226" spans="1:13" x14ac:dyDescent="0.2">
      <c r="A226" s="9">
        <v>225</v>
      </c>
      <c r="B226" s="9">
        <v>2016</v>
      </c>
      <c r="C226" s="5" t="s">
        <v>9325</v>
      </c>
      <c r="D226" s="6" t="s">
        <v>9337</v>
      </c>
      <c r="E226" s="14" t="s">
        <v>9321</v>
      </c>
      <c r="F226" s="9">
        <v>62</v>
      </c>
      <c r="G226" s="5" t="s">
        <v>9447</v>
      </c>
      <c r="H226" s="10" t="str">
        <f t="shared" si="10"/>
        <v>Hate Crime Report</v>
      </c>
      <c r="I226" s="8"/>
    </row>
    <row r="227" spans="1:13" x14ac:dyDescent="0.2">
      <c r="A227" s="9">
        <v>226</v>
      </c>
      <c r="B227" s="9">
        <v>2016</v>
      </c>
      <c r="C227" s="5" t="s">
        <v>9325</v>
      </c>
      <c r="D227" s="6" t="s">
        <v>9337</v>
      </c>
      <c r="E227" s="5" t="s">
        <v>9338</v>
      </c>
      <c r="F227" s="9">
        <v>258</v>
      </c>
      <c r="G227" s="5" t="s">
        <v>9447</v>
      </c>
      <c r="H227" s="10" t="str">
        <f t="shared" si="10"/>
        <v>Hate Crime Report</v>
      </c>
      <c r="I227" s="8"/>
      <c r="K227" s="1"/>
      <c r="L227" s="1"/>
      <c r="M227" s="1"/>
    </row>
    <row r="228" spans="1:13" x14ac:dyDescent="0.2">
      <c r="A228" s="9">
        <v>227</v>
      </c>
      <c r="B228" s="9">
        <v>2016</v>
      </c>
      <c r="C228" s="5" t="s">
        <v>9325</v>
      </c>
      <c r="D228" s="6" t="s">
        <v>9333</v>
      </c>
      <c r="E228" s="14" t="s">
        <v>9315</v>
      </c>
      <c r="F228" s="9">
        <v>27</v>
      </c>
      <c r="G228" s="5" t="s">
        <v>9447</v>
      </c>
      <c r="H228" s="10" t="str">
        <f t="shared" si="10"/>
        <v>Hate Crime Report</v>
      </c>
      <c r="I228" s="8"/>
      <c r="J228" s="11"/>
      <c r="K228" s="11"/>
      <c r="L228" s="11"/>
      <c r="M228" s="11"/>
    </row>
    <row r="229" spans="1:13" x14ac:dyDescent="0.2">
      <c r="A229" s="9">
        <v>228</v>
      </c>
      <c r="B229" s="9">
        <v>2016</v>
      </c>
      <c r="C229" s="5" t="s">
        <v>9325</v>
      </c>
      <c r="D229" s="6" t="s">
        <v>9333</v>
      </c>
      <c r="E229" s="5" t="s">
        <v>9343</v>
      </c>
      <c r="F229" s="9">
        <v>1</v>
      </c>
      <c r="G229" s="5" t="s">
        <v>9447</v>
      </c>
      <c r="H229" s="10" t="str">
        <f t="shared" si="10"/>
        <v>Hate Crime Report</v>
      </c>
      <c r="I229" s="8"/>
    </row>
    <row r="230" spans="1:13" x14ac:dyDescent="0.2">
      <c r="A230" s="9">
        <v>229</v>
      </c>
      <c r="B230" s="9">
        <v>2016</v>
      </c>
      <c r="C230" s="5" t="s">
        <v>9325</v>
      </c>
      <c r="D230" s="6" t="s">
        <v>9333</v>
      </c>
      <c r="E230" s="14" t="s">
        <v>9328</v>
      </c>
      <c r="F230" s="9">
        <v>2</v>
      </c>
      <c r="G230" s="5" t="s">
        <v>9447</v>
      </c>
      <c r="H230" s="10" t="str">
        <f t="shared" si="10"/>
        <v>Hate Crime Report</v>
      </c>
      <c r="I230" s="8"/>
    </row>
    <row r="231" spans="1:13" x14ac:dyDescent="0.2">
      <c r="A231" s="9">
        <v>230</v>
      </c>
      <c r="B231" s="9">
        <v>2016</v>
      </c>
      <c r="C231" s="5" t="s">
        <v>9325</v>
      </c>
      <c r="D231" s="6" t="s">
        <v>9333</v>
      </c>
      <c r="E231" s="5" t="s">
        <v>9344</v>
      </c>
      <c r="F231" s="9">
        <v>1</v>
      </c>
      <c r="G231" s="5" t="s">
        <v>9447</v>
      </c>
      <c r="H231" s="10" t="str">
        <f t="shared" si="10"/>
        <v>Hate Crime Report</v>
      </c>
      <c r="I231" s="8"/>
    </row>
    <row r="232" spans="1:13" x14ac:dyDescent="0.2">
      <c r="A232" s="9">
        <v>231</v>
      </c>
      <c r="B232" s="9">
        <v>2016</v>
      </c>
      <c r="C232" s="5" t="s">
        <v>9325</v>
      </c>
      <c r="D232" s="6" t="s">
        <v>9333</v>
      </c>
      <c r="E232" s="14" t="s">
        <v>9321</v>
      </c>
      <c r="F232" s="9">
        <v>6</v>
      </c>
      <c r="G232" s="5" t="s">
        <v>9447</v>
      </c>
      <c r="H232" s="10" t="str">
        <f t="shared" si="10"/>
        <v>Hate Crime Report</v>
      </c>
      <c r="I232" s="8"/>
    </row>
    <row r="233" spans="1:13" x14ac:dyDescent="0.2">
      <c r="A233" s="9">
        <v>232</v>
      </c>
      <c r="B233" s="9">
        <v>2016</v>
      </c>
      <c r="C233" s="5" t="s">
        <v>9325</v>
      </c>
      <c r="D233" s="6" t="s">
        <v>9333</v>
      </c>
      <c r="E233" s="5" t="s">
        <v>9338</v>
      </c>
      <c r="F233" s="9">
        <v>1</v>
      </c>
      <c r="G233" s="5" t="s">
        <v>9447</v>
      </c>
      <c r="H233" s="10" t="str">
        <f t="shared" si="10"/>
        <v>Hate Crime Report</v>
      </c>
      <c r="I233" s="8"/>
      <c r="J233" s="11"/>
      <c r="K233" s="11"/>
      <c r="L233" s="11"/>
      <c r="M233" s="11"/>
    </row>
    <row r="234" spans="1:13" x14ac:dyDescent="0.2">
      <c r="A234" s="9">
        <v>233</v>
      </c>
      <c r="B234" s="9">
        <v>2016</v>
      </c>
      <c r="C234" s="5" t="s">
        <v>9325</v>
      </c>
      <c r="D234" s="6" t="s">
        <v>9335</v>
      </c>
      <c r="E234" s="14" t="s">
        <v>9315</v>
      </c>
      <c r="F234" s="9">
        <v>54</v>
      </c>
      <c r="G234" s="5" t="s">
        <v>9447</v>
      </c>
      <c r="H234" s="10" t="str">
        <f t="shared" si="10"/>
        <v>Hate Crime Report</v>
      </c>
      <c r="I234" s="8"/>
      <c r="J234" s="11"/>
      <c r="K234" s="11"/>
      <c r="L234" s="11"/>
      <c r="M234" s="11"/>
    </row>
    <row r="235" spans="1:13" x14ac:dyDescent="0.2">
      <c r="A235" s="9">
        <v>234</v>
      </c>
      <c r="B235" s="9">
        <v>2016</v>
      </c>
      <c r="C235" s="5" t="s">
        <v>9325</v>
      </c>
      <c r="D235" s="6" t="s">
        <v>9335</v>
      </c>
      <c r="E235" s="5" t="s">
        <v>9343</v>
      </c>
      <c r="F235" s="9">
        <v>13</v>
      </c>
      <c r="G235" s="5" t="s">
        <v>9447</v>
      </c>
      <c r="H235" s="10" t="str">
        <f t="shared" si="10"/>
        <v>Hate Crime Report</v>
      </c>
      <c r="I235" s="8"/>
    </row>
    <row r="236" spans="1:13" x14ac:dyDescent="0.2">
      <c r="A236" s="9">
        <v>235</v>
      </c>
      <c r="B236" s="9">
        <v>2016</v>
      </c>
      <c r="C236" s="5" t="s">
        <v>9325</v>
      </c>
      <c r="D236" s="6" t="s">
        <v>9335</v>
      </c>
      <c r="E236" s="5" t="s">
        <v>9340</v>
      </c>
      <c r="F236" s="9">
        <v>1</v>
      </c>
      <c r="G236" s="5" t="s">
        <v>9447</v>
      </c>
      <c r="H236" s="10" t="str">
        <f t="shared" si="10"/>
        <v>Hate Crime Report</v>
      </c>
      <c r="I236" s="8"/>
    </row>
    <row r="237" spans="1:13" x14ac:dyDescent="0.2">
      <c r="A237" s="9">
        <v>236</v>
      </c>
      <c r="B237" s="9">
        <v>2016</v>
      </c>
      <c r="C237" s="5" t="s">
        <v>9325</v>
      </c>
      <c r="D237" s="6" t="s">
        <v>9335</v>
      </c>
      <c r="E237" s="14" t="s">
        <v>9321</v>
      </c>
      <c r="F237" s="9">
        <v>5</v>
      </c>
      <c r="G237" s="5" t="s">
        <v>9447</v>
      </c>
      <c r="H237" s="10" t="str">
        <f t="shared" si="10"/>
        <v>Hate Crime Report</v>
      </c>
      <c r="I237" s="8"/>
      <c r="K237" s="11"/>
      <c r="L237" s="11"/>
      <c r="M237" s="11"/>
    </row>
    <row r="238" spans="1:13" x14ac:dyDescent="0.2">
      <c r="A238" s="9">
        <v>237</v>
      </c>
      <c r="B238" s="9">
        <v>2016</v>
      </c>
      <c r="C238" s="5" t="s">
        <v>9325</v>
      </c>
      <c r="D238" s="6" t="s">
        <v>9335</v>
      </c>
      <c r="E238" s="5" t="s">
        <v>9338</v>
      </c>
      <c r="F238" s="9">
        <v>131</v>
      </c>
      <c r="G238" s="5" t="s">
        <v>9447</v>
      </c>
      <c r="H238" s="10" t="str">
        <f t="shared" si="10"/>
        <v>Hate Crime Report</v>
      </c>
      <c r="I238" s="8"/>
    </row>
    <row r="239" spans="1:13" x14ac:dyDescent="0.2">
      <c r="A239" s="9">
        <v>238</v>
      </c>
      <c r="B239" s="9">
        <v>2017</v>
      </c>
      <c r="C239" s="5" t="s">
        <v>9325</v>
      </c>
      <c r="D239" s="6" t="s">
        <v>9337</v>
      </c>
      <c r="E239" s="14" t="s">
        <v>9315</v>
      </c>
      <c r="F239" s="9">
        <v>119</v>
      </c>
      <c r="G239" s="5" t="s">
        <v>9447</v>
      </c>
      <c r="H239" s="10" t="str">
        <f t="shared" ref="H239:H259" si="11">HYPERLINK("https://hatecrime.osce.org/italy?year=2017","Hate Crime Report")</f>
        <v>Hate Crime Report</v>
      </c>
      <c r="I239" s="8"/>
    </row>
    <row r="240" spans="1:13" x14ac:dyDescent="0.2">
      <c r="A240" s="9">
        <v>239</v>
      </c>
      <c r="B240" s="9">
        <v>2017</v>
      </c>
      <c r="C240" s="5" t="s">
        <v>9325</v>
      </c>
      <c r="D240" s="6" t="s">
        <v>9337</v>
      </c>
      <c r="E240" s="5" t="s">
        <v>9336</v>
      </c>
      <c r="F240" s="9">
        <v>337</v>
      </c>
      <c r="G240" s="5" t="s">
        <v>9447</v>
      </c>
      <c r="H240" s="10" t="str">
        <f t="shared" si="11"/>
        <v>Hate Crime Report</v>
      </c>
      <c r="I240" s="8"/>
      <c r="K240" s="11"/>
      <c r="L240" s="11"/>
      <c r="M240" s="11"/>
    </row>
    <row r="241" spans="1:13" x14ac:dyDescent="0.2">
      <c r="A241" s="9">
        <v>240</v>
      </c>
      <c r="B241" s="9">
        <v>2017</v>
      </c>
      <c r="C241" s="5" t="s">
        <v>9325</v>
      </c>
      <c r="D241" s="6" t="s">
        <v>9337</v>
      </c>
      <c r="E241" s="5" t="s">
        <v>9343</v>
      </c>
      <c r="F241" s="9">
        <v>2</v>
      </c>
      <c r="G241" s="5" t="s">
        <v>9447</v>
      </c>
      <c r="H241" s="10" t="str">
        <f t="shared" si="11"/>
        <v>Hate Crime Report</v>
      </c>
      <c r="I241" s="8"/>
      <c r="K241" s="11"/>
      <c r="L241" s="11"/>
      <c r="M241" s="11"/>
    </row>
    <row r="242" spans="1:13" x14ac:dyDescent="0.2">
      <c r="A242" s="9">
        <v>241</v>
      </c>
      <c r="B242" s="9">
        <v>2017</v>
      </c>
      <c r="C242" s="5" t="s">
        <v>9325</v>
      </c>
      <c r="D242" s="6" t="s">
        <v>9337</v>
      </c>
      <c r="E242" s="14" t="s">
        <v>9328</v>
      </c>
      <c r="F242" s="9">
        <v>15</v>
      </c>
      <c r="G242" s="5" t="s">
        <v>9447</v>
      </c>
      <c r="H242" s="10" t="str">
        <f t="shared" si="11"/>
        <v>Hate Crime Report</v>
      </c>
      <c r="I242" s="8"/>
      <c r="J242" s="11"/>
      <c r="K242" s="11"/>
      <c r="L242" s="11"/>
      <c r="M242" s="11"/>
    </row>
    <row r="243" spans="1:13" x14ac:dyDescent="0.2">
      <c r="A243" s="9">
        <v>242</v>
      </c>
      <c r="B243" s="9">
        <v>2017</v>
      </c>
      <c r="C243" s="5" t="s">
        <v>9325</v>
      </c>
      <c r="D243" s="6" t="s">
        <v>9337</v>
      </c>
      <c r="E243" s="5" t="s">
        <v>9334</v>
      </c>
      <c r="F243" s="9">
        <v>4</v>
      </c>
      <c r="G243" s="5" t="s">
        <v>9447</v>
      </c>
      <c r="H243" s="10" t="str">
        <f t="shared" si="11"/>
        <v>Hate Crime Report</v>
      </c>
      <c r="I243" s="8"/>
    </row>
    <row r="244" spans="1:13" x14ac:dyDescent="0.2">
      <c r="A244" s="9">
        <v>243</v>
      </c>
      <c r="B244" s="9">
        <v>2017</v>
      </c>
      <c r="C244" s="5" t="s">
        <v>9325</v>
      </c>
      <c r="D244" s="6" t="s">
        <v>9337</v>
      </c>
      <c r="E244" s="5" t="s">
        <v>9341</v>
      </c>
      <c r="F244" s="9">
        <v>130</v>
      </c>
      <c r="G244" s="5" t="s">
        <v>9447</v>
      </c>
      <c r="H244" s="10" t="str">
        <f t="shared" si="11"/>
        <v>Hate Crime Report</v>
      </c>
      <c r="I244" s="8"/>
    </row>
    <row r="245" spans="1:13" x14ac:dyDescent="0.2">
      <c r="A245" s="9">
        <v>244</v>
      </c>
      <c r="B245" s="9">
        <v>2017</v>
      </c>
      <c r="C245" s="5" t="s">
        <v>9325</v>
      </c>
      <c r="D245" s="6" t="s">
        <v>9337</v>
      </c>
      <c r="E245" s="5" t="s">
        <v>9330</v>
      </c>
      <c r="F245" s="9">
        <v>44</v>
      </c>
      <c r="G245" s="5" t="s">
        <v>9447</v>
      </c>
      <c r="H245" s="10" t="str">
        <f t="shared" si="11"/>
        <v>Hate Crime Report</v>
      </c>
      <c r="I245" s="8"/>
      <c r="J245" s="11"/>
      <c r="K245" s="11"/>
      <c r="L245" s="11"/>
      <c r="M245" s="11"/>
    </row>
    <row r="246" spans="1:13" x14ac:dyDescent="0.2">
      <c r="A246" s="9">
        <v>245</v>
      </c>
      <c r="B246" s="9">
        <v>2017</v>
      </c>
      <c r="C246" s="5" t="s">
        <v>9325</v>
      </c>
      <c r="D246" s="6" t="s">
        <v>9337</v>
      </c>
      <c r="E246" s="5" t="s">
        <v>9340</v>
      </c>
      <c r="F246" s="9">
        <v>68</v>
      </c>
      <c r="G246" s="5" t="s">
        <v>9447</v>
      </c>
      <c r="H246" s="10" t="str">
        <f t="shared" si="11"/>
        <v>Hate Crime Report</v>
      </c>
      <c r="I246" s="8"/>
    </row>
    <row r="247" spans="1:13" x14ac:dyDescent="0.2">
      <c r="A247" s="9">
        <v>246</v>
      </c>
      <c r="B247" s="9">
        <v>2017</v>
      </c>
      <c r="C247" s="5" t="s">
        <v>9325</v>
      </c>
      <c r="D247" s="6" t="s">
        <v>9337</v>
      </c>
      <c r="E247" s="5" t="s">
        <v>9344</v>
      </c>
      <c r="F247" s="9">
        <v>6</v>
      </c>
      <c r="G247" s="5" t="s">
        <v>9447</v>
      </c>
      <c r="H247" s="10" t="str">
        <f t="shared" si="11"/>
        <v>Hate Crime Report</v>
      </c>
      <c r="I247" s="8"/>
    </row>
    <row r="248" spans="1:13" x14ac:dyDescent="0.2">
      <c r="A248" s="9">
        <v>247</v>
      </c>
      <c r="B248" s="9">
        <v>2017</v>
      </c>
      <c r="C248" s="5" t="s">
        <v>9325</v>
      </c>
      <c r="D248" s="6" t="s">
        <v>9337</v>
      </c>
      <c r="E248" s="14" t="s">
        <v>9321</v>
      </c>
      <c r="F248" s="9">
        <v>94</v>
      </c>
      <c r="G248" s="5" t="s">
        <v>9447</v>
      </c>
      <c r="H248" s="10" t="str">
        <f t="shared" si="11"/>
        <v>Hate Crime Report</v>
      </c>
      <c r="I248" s="8"/>
    </row>
    <row r="249" spans="1:13" x14ac:dyDescent="0.2">
      <c r="A249" s="9">
        <v>248</v>
      </c>
      <c r="B249" s="9">
        <v>2017</v>
      </c>
      <c r="C249" s="5" t="s">
        <v>9325</v>
      </c>
      <c r="D249" s="6" t="s">
        <v>9337</v>
      </c>
      <c r="E249" s="5" t="s">
        <v>9338</v>
      </c>
      <c r="F249" s="9">
        <v>9</v>
      </c>
      <c r="G249" s="5" t="s">
        <v>9447</v>
      </c>
      <c r="H249" s="10" t="str">
        <f t="shared" si="11"/>
        <v>Hate Crime Report</v>
      </c>
      <c r="I249" s="8"/>
    </row>
    <row r="250" spans="1:13" x14ac:dyDescent="0.2">
      <c r="A250" s="9">
        <v>249</v>
      </c>
      <c r="B250" s="9">
        <v>2017</v>
      </c>
      <c r="C250" s="5" t="s">
        <v>9325</v>
      </c>
      <c r="D250" s="6" t="s">
        <v>9333</v>
      </c>
      <c r="E250" s="14" t="s">
        <v>9315</v>
      </c>
      <c r="F250" s="9">
        <v>28</v>
      </c>
      <c r="G250" s="5" t="s">
        <v>9447</v>
      </c>
      <c r="H250" s="10" t="str">
        <f t="shared" si="11"/>
        <v>Hate Crime Report</v>
      </c>
      <c r="I250" s="8"/>
      <c r="J250" s="11"/>
      <c r="K250" s="11"/>
      <c r="L250" s="11"/>
      <c r="M250" s="11"/>
    </row>
    <row r="251" spans="1:13" x14ac:dyDescent="0.2">
      <c r="A251" s="9">
        <v>250</v>
      </c>
      <c r="B251" s="9">
        <v>2017</v>
      </c>
      <c r="C251" s="5" t="s">
        <v>9325</v>
      </c>
      <c r="D251" s="6" t="s">
        <v>9333</v>
      </c>
      <c r="E251" s="5" t="s">
        <v>9343</v>
      </c>
      <c r="F251" s="9">
        <v>14</v>
      </c>
      <c r="G251" s="5" t="s">
        <v>9447</v>
      </c>
      <c r="H251" s="10" t="str">
        <f t="shared" si="11"/>
        <v>Hate Crime Report</v>
      </c>
      <c r="I251" s="8"/>
      <c r="J251" s="11"/>
      <c r="K251" s="11"/>
      <c r="L251" s="11"/>
      <c r="M251" s="11"/>
    </row>
    <row r="252" spans="1:13" x14ac:dyDescent="0.2">
      <c r="A252" s="9">
        <v>251</v>
      </c>
      <c r="B252" s="9">
        <v>2017</v>
      </c>
      <c r="C252" s="5" t="s">
        <v>9325</v>
      </c>
      <c r="D252" s="6" t="s">
        <v>9333</v>
      </c>
      <c r="E252" s="5" t="s">
        <v>9344</v>
      </c>
      <c r="F252" s="9">
        <v>2</v>
      </c>
      <c r="G252" s="5" t="s">
        <v>9447</v>
      </c>
      <c r="H252" s="10" t="str">
        <f t="shared" si="11"/>
        <v>Hate Crime Report</v>
      </c>
      <c r="I252" s="8"/>
      <c r="K252" s="11"/>
      <c r="L252" s="11"/>
      <c r="M252" s="11"/>
    </row>
    <row r="253" spans="1:13" x14ac:dyDescent="0.2">
      <c r="A253" s="9">
        <v>252</v>
      </c>
      <c r="B253" s="9">
        <v>2017</v>
      </c>
      <c r="C253" s="5" t="s">
        <v>9325</v>
      </c>
      <c r="D253" s="6" t="s">
        <v>9333</v>
      </c>
      <c r="E253" s="14" t="s">
        <v>9321</v>
      </c>
      <c r="F253" s="9">
        <v>19</v>
      </c>
      <c r="G253" s="5" t="s">
        <v>9447</v>
      </c>
      <c r="H253" s="10" t="str">
        <f t="shared" si="11"/>
        <v>Hate Crime Report</v>
      </c>
      <c r="I253" s="8"/>
    </row>
    <row r="254" spans="1:13" x14ac:dyDescent="0.2">
      <c r="A254" s="9">
        <v>253</v>
      </c>
      <c r="B254" s="9">
        <v>2017</v>
      </c>
      <c r="C254" s="5" t="s">
        <v>9325</v>
      </c>
      <c r="D254" s="6" t="s">
        <v>9335</v>
      </c>
      <c r="E254" s="14" t="s">
        <v>9315</v>
      </c>
      <c r="F254" s="9">
        <v>54</v>
      </c>
      <c r="G254" s="5" t="s">
        <v>9447</v>
      </c>
      <c r="H254" s="10" t="str">
        <f t="shared" si="11"/>
        <v>Hate Crime Report</v>
      </c>
      <c r="I254" s="8"/>
    </row>
    <row r="255" spans="1:13" x14ac:dyDescent="0.2">
      <c r="A255" s="9">
        <v>254</v>
      </c>
      <c r="B255" s="9">
        <v>2017</v>
      </c>
      <c r="C255" s="5" t="s">
        <v>9325</v>
      </c>
      <c r="D255" s="6" t="s">
        <v>9335</v>
      </c>
      <c r="E255" s="5" t="s">
        <v>9343</v>
      </c>
      <c r="F255" s="9">
        <v>33</v>
      </c>
      <c r="G255" s="5" t="s">
        <v>9447</v>
      </c>
      <c r="H255" s="10" t="str">
        <f t="shared" si="11"/>
        <v>Hate Crime Report</v>
      </c>
      <c r="I255" s="8"/>
      <c r="J255" s="2"/>
    </row>
    <row r="256" spans="1:13" x14ac:dyDescent="0.2">
      <c r="A256" s="9">
        <v>255</v>
      </c>
      <c r="B256" s="9">
        <v>2017</v>
      </c>
      <c r="C256" s="5" t="s">
        <v>9325</v>
      </c>
      <c r="D256" s="6" t="s">
        <v>9335</v>
      </c>
      <c r="E256" s="14" t="s">
        <v>9328</v>
      </c>
      <c r="F256" s="9">
        <v>26</v>
      </c>
      <c r="G256" s="5" t="s">
        <v>9447</v>
      </c>
      <c r="H256" s="10" t="str">
        <f t="shared" si="11"/>
        <v>Hate Crime Report</v>
      </c>
      <c r="I256" s="8"/>
      <c r="J256" s="11"/>
      <c r="K256" s="11"/>
      <c r="L256" s="11"/>
      <c r="M256" s="11"/>
    </row>
    <row r="257" spans="1:13" x14ac:dyDescent="0.2">
      <c r="A257" s="9">
        <v>256</v>
      </c>
      <c r="B257" s="9">
        <v>2017</v>
      </c>
      <c r="C257" s="5" t="s">
        <v>9325</v>
      </c>
      <c r="D257" s="6" t="s">
        <v>9335</v>
      </c>
      <c r="E257" s="5" t="s">
        <v>9340</v>
      </c>
      <c r="F257" s="9">
        <v>3</v>
      </c>
      <c r="G257" s="5" t="s">
        <v>9447</v>
      </c>
      <c r="H257" s="10" t="str">
        <f t="shared" si="11"/>
        <v>Hate Crime Report</v>
      </c>
      <c r="I257" s="8"/>
    </row>
    <row r="258" spans="1:13" x14ac:dyDescent="0.2">
      <c r="A258" s="9">
        <v>257</v>
      </c>
      <c r="B258" s="9">
        <v>2017</v>
      </c>
      <c r="C258" s="5" t="s">
        <v>9325</v>
      </c>
      <c r="D258" s="6" t="s">
        <v>9335</v>
      </c>
      <c r="E258" s="14" t="s">
        <v>9321</v>
      </c>
      <c r="F258" s="9">
        <v>23</v>
      </c>
      <c r="G258" s="5" t="s">
        <v>9447</v>
      </c>
      <c r="H258" s="10" t="str">
        <f t="shared" si="11"/>
        <v>Hate Crime Report</v>
      </c>
      <c r="I258" s="8"/>
    </row>
    <row r="259" spans="1:13" x14ac:dyDescent="0.2">
      <c r="A259" s="9">
        <v>258</v>
      </c>
      <c r="B259" s="9">
        <v>2017</v>
      </c>
      <c r="C259" s="5" t="s">
        <v>9325</v>
      </c>
      <c r="D259" s="6" t="s">
        <v>9335</v>
      </c>
      <c r="E259" s="5" t="s">
        <v>9338</v>
      </c>
      <c r="F259" s="9">
        <v>18</v>
      </c>
      <c r="G259" s="5" t="s">
        <v>9447</v>
      </c>
      <c r="H259" s="10" t="str">
        <f t="shared" si="11"/>
        <v>Hate Crime Report</v>
      </c>
      <c r="I259" s="8"/>
      <c r="K259" s="11"/>
      <c r="L259" s="11"/>
      <c r="M259" s="11"/>
    </row>
    <row r="260" spans="1:13" x14ac:dyDescent="0.2">
      <c r="A260" s="9">
        <v>259</v>
      </c>
      <c r="B260" s="9">
        <v>2018</v>
      </c>
      <c r="C260" s="5" t="s">
        <v>9325</v>
      </c>
      <c r="D260" s="6" t="s">
        <v>9337</v>
      </c>
      <c r="E260" s="5" t="s">
        <v>9332</v>
      </c>
      <c r="F260" s="9">
        <v>1</v>
      </c>
      <c r="G260" s="5" t="s">
        <v>9447</v>
      </c>
      <c r="H260" s="10" t="str">
        <f t="shared" ref="H260:H286" si="12">HYPERLINK("https://hatecrime.osce.org/italy?year=2018","Hate Crime Report")</f>
        <v>Hate Crime Report</v>
      </c>
      <c r="I260" s="8"/>
      <c r="J260" s="11"/>
      <c r="K260" s="11"/>
      <c r="L260" s="11"/>
      <c r="M260" s="11"/>
    </row>
    <row r="261" spans="1:13" x14ac:dyDescent="0.2">
      <c r="A261" s="9">
        <v>260</v>
      </c>
      <c r="B261" s="9">
        <v>2018</v>
      </c>
      <c r="C261" s="5" t="s">
        <v>9325</v>
      </c>
      <c r="D261" s="6" t="s">
        <v>9337</v>
      </c>
      <c r="E261" s="14" t="s">
        <v>9315</v>
      </c>
      <c r="F261" s="9">
        <v>88</v>
      </c>
      <c r="G261" s="5" t="s">
        <v>9447</v>
      </c>
      <c r="H261" s="10" t="str">
        <f t="shared" si="12"/>
        <v>Hate Crime Report</v>
      </c>
      <c r="I261" s="8"/>
      <c r="J261" s="11"/>
      <c r="K261" s="11"/>
      <c r="L261" s="11"/>
      <c r="M261" s="11"/>
    </row>
    <row r="262" spans="1:13" x14ac:dyDescent="0.2">
      <c r="A262" s="9">
        <v>261</v>
      </c>
      <c r="B262" s="9">
        <v>2018</v>
      </c>
      <c r="C262" s="5" t="s">
        <v>9325</v>
      </c>
      <c r="D262" s="6" t="s">
        <v>9337</v>
      </c>
      <c r="E262" s="5" t="s">
        <v>9336</v>
      </c>
      <c r="F262" s="9">
        <v>220</v>
      </c>
      <c r="G262" s="5" t="s">
        <v>9447</v>
      </c>
      <c r="H262" s="10" t="str">
        <f t="shared" si="12"/>
        <v>Hate Crime Report</v>
      </c>
      <c r="I262" s="8"/>
    </row>
    <row r="263" spans="1:13" x14ac:dyDescent="0.2">
      <c r="A263" s="9">
        <v>262</v>
      </c>
      <c r="B263" s="9">
        <v>2018</v>
      </c>
      <c r="C263" s="5" t="s">
        <v>9325</v>
      </c>
      <c r="D263" s="6" t="s">
        <v>9337</v>
      </c>
      <c r="E263" s="5" t="s">
        <v>9343</v>
      </c>
      <c r="F263" s="9">
        <v>45</v>
      </c>
      <c r="G263" s="5" t="s">
        <v>9447</v>
      </c>
      <c r="H263" s="10" t="str">
        <f t="shared" si="12"/>
        <v>Hate Crime Report</v>
      </c>
      <c r="I263" s="8"/>
      <c r="J263" s="11"/>
      <c r="K263" s="11"/>
      <c r="L263" s="11"/>
      <c r="M263" s="11"/>
    </row>
    <row r="264" spans="1:13" x14ac:dyDescent="0.2">
      <c r="A264" s="9">
        <v>263</v>
      </c>
      <c r="B264" s="9">
        <v>2018</v>
      </c>
      <c r="C264" s="5" t="s">
        <v>9325</v>
      </c>
      <c r="D264" s="6" t="s">
        <v>9337</v>
      </c>
      <c r="E264" s="14" t="s">
        <v>9328</v>
      </c>
      <c r="F264" s="9">
        <v>53</v>
      </c>
      <c r="G264" s="5" t="s">
        <v>9447</v>
      </c>
      <c r="H264" s="10" t="str">
        <f t="shared" si="12"/>
        <v>Hate Crime Report</v>
      </c>
      <c r="I264" s="8"/>
      <c r="J264" s="2"/>
    </row>
    <row r="265" spans="1:13" x14ac:dyDescent="0.2">
      <c r="A265" s="9">
        <v>264</v>
      </c>
      <c r="B265" s="9">
        <v>2018</v>
      </c>
      <c r="C265" s="5" t="s">
        <v>9325</v>
      </c>
      <c r="D265" s="6" t="s">
        <v>9337</v>
      </c>
      <c r="E265" s="5" t="s">
        <v>9341</v>
      </c>
      <c r="F265" s="9">
        <v>188</v>
      </c>
      <c r="G265" s="5" t="s">
        <v>9447</v>
      </c>
      <c r="H265" s="10" t="str">
        <f t="shared" si="12"/>
        <v>Hate Crime Report</v>
      </c>
      <c r="I265" s="8"/>
    </row>
    <row r="266" spans="1:13" x14ac:dyDescent="0.2">
      <c r="A266" s="9">
        <v>265</v>
      </c>
      <c r="B266" s="9">
        <v>2018</v>
      </c>
      <c r="C266" s="5" t="s">
        <v>9325</v>
      </c>
      <c r="D266" s="6" t="s">
        <v>9337</v>
      </c>
      <c r="E266" s="5" t="s">
        <v>9330</v>
      </c>
      <c r="F266" s="9">
        <v>50</v>
      </c>
      <c r="G266" s="5" t="s">
        <v>9447</v>
      </c>
      <c r="H266" s="10" t="str">
        <f t="shared" si="12"/>
        <v>Hate Crime Report</v>
      </c>
      <c r="I266" s="8"/>
      <c r="K266" s="11"/>
      <c r="L266" s="11"/>
      <c r="M266" s="11"/>
    </row>
    <row r="267" spans="1:13" x14ac:dyDescent="0.2">
      <c r="A267" s="9">
        <v>266</v>
      </c>
      <c r="B267" s="9">
        <v>2018</v>
      </c>
      <c r="C267" s="5" t="s">
        <v>9325</v>
      </c>
      <c r="D267" s="6" t="s">
        <v>9337</v>
      </c>
      <c r="E267" s="5" t="s">
        <v>9340</v>
      </c>
      <c r="F267" s="9">
        <v>49</v>
      </c>
      <c r="G267" s="5" t="s">
        <v>9447</v>
      </c>
      <c r="H267" s="10" t="str">
        <f t="shared" si="12"/>
        <v>Hate Crime Report</v>
      </c>
      <c r="I267" s="8"/>
    </row>
    <row r="268" spans="1:13" x14ac:dyDescent="0.2">
      <c r="A268" s="9">
        <v>267</v>
      </c>
      <c r="B268" s="9">
        <v>2018</v>
      </c>
      <c r="C268" s="5" t="s">
        <v>9325</v>
      </c>
      <c r="D268" s="6" t="s">
        <v>9337</v>
      </c>
      <c r="E268" s="5" t="s">
        <v>9344</v>
      </c>
      <c r="F268" s="9">
        <v>5</v>
      </c>
      <c r="G268" s="5" t="s">
        <v>9447</v>
      </c>
      <c r="H268" s="10" t="str">
        <f t="shared" si="12"/>
        <v>Hate Crime Report</v>
      </c>
      <c r="I268" s="8"/>
      <c r="J268" s="11"/>
      <c r="K268" s="11"/>
      <c r="L268" s="11"/>
      <c r="M268" s="11"/>
    </row>
    <row r="269" spans="1:13" x14ac:dyDescent="0.2">
      <c r="A269" s="9">
        <v>268</v>
      </c>
      <c r="B269" s="9">
        <v>2018</v>
      </c>
      <c r="C269" s="5" t="s">
        <v>9325</v>
      </c>
      <c r="D269" s="6" t="s">
        <v>9337</v>
      </c>
      <c r="E269" s="14" t="s">
        <v>9321</v>
      </c>
      <c r="F269" s="9">
        <v>88</v>
      </c>
      <c r="G269" s="5" t="s">
        <v>9447</v>
      </c>
      <c r="H269" s="10" t="str">
        <f t="shared" si="12"/>
        <v>Hate Crime Report</v>
      </c>
      <c r="I269" s="8"/>
    </row>
    <row r="270" spans="1:13" x14ac:dyDescent="0.2">
      <c r="A270" s="9">
        <v>269</v>
      </c>
      <c r="B270" s="9">
        <v>2018</v>
      </c>
      <c r="C270" s="5" t="s">
        <v>9325</v>
      </c>
      <c r="D270" s="6" t="s">
        <v>9337</v>
      </c>
      <c r="E270" s="5" t="s">
        <v>9338</v>
      </c>
      <c r="F270" s="9">
        <v>14</v>
      </c>
      <c r="G270" s="5" t="s">
        <v>9447</v>
      </c>
      <c r="H270" s="10" t="str">
        <f t="shared" si="12"/>
        <v>Hate Crime Report</v>
      </c>
      <c r="I270" s="8"/>
    </row>
    <row r="271" spans="1:13" x14ac:dyDescent="0.2">
      <c r="A271" s="9">
        <v>270</v>
      </c>
      <c r="B271" s="9">
        <v>2018</v>
      </c>
      <c r="C271" s="5" t="s">
        <v>9325</v>
      </c>
      <c r="D271" s="6" t="s">
        <v>9333</v>
      </c>
      <c r="E271" s="14" t="s">
        <v>9315</v>
      </c>
      <c r="F271" s="9">
        <v>43</v>
      </c>
      <c r="G271" s="5" t="s">
        <v>9447</v>
      </c>
      <c r="H271" s="10" t="str">
        <f t="shared" si="12"/>
        <v>Hate Crime Report</v>
      </c>
      <c r="I271" s="8"/>
    </row>
    <row r="272" spans="1:13" x14ac:dyDescent="0.2">
      <c r="A272" s="9">
        <v>271</v>
      </c>
      <c r="B272" s="9">
        <v>2018</v>
      </c>
      <c r="C272" s="5" t="s">
        <v>9325</v>
      </c>
      <c r="D272" s="6" t="s">
        <v>9333</v>
      </c>
      <c r="E272" s="5" t="s">
        <v>9336</v>
      </c>
      <c r="F272" s="9">
        <v>5</v>
      </c>
      <c r="G272" s="5" t="s">
        <v>9447</v>
      </c>
      <c r="H272" s="10" t="str">
        <f t="shared" si="12"/>
        <v>Hate Crime Report</v>
      </c>
      <c r="I272" s="8"/>
      <c r="J272" s="11"/>
      <c r="K272" s="11"/>
      <c r="L272" s="11"/>
      <c r="M272" s="11"/>
    </row>
    <row r="273" spans="1:13" x14ac:dyDescent="0.2">
      <c r="A273" s="9">
        <v>272</v>
      </c>
      <c r="B273" s="9">
        <v>2018</v>
      </c>
      <c r="C273" s="5" t="s">
        <v>9325</v>
      </c>
      <c r="D273" s="6" t="s">
        <v>9333</v>
      </c>
      <c r="E273" s="5" t="s">
        <v>9343</v>
      </c>
      <c r="F273" s="9">
        <v>14</v>
      </c>
      <c r="G273" s="5" t="s">
        <v>9447</v>
      </c>
      <c r="H273" s="10" t="str">
        <f t="shared" si="12"/>
        <v>Hate Crime Report</v>
      </c>
      <c r="I273" s="8"/>
    </row>
    <row r="274" spans="1:13" x14ac:dyDescent="0.2">
      <c r="A274" s="9">
        <v>273</v>
      </c>
      <c r="B274" s="9">
        <v>2018</v>
      </c>
      <c r="C274" s="5" t="s">
        <v>9325</v>
      </c>
      <c r="D274" s="6" t="s">
        <v>9333</v>
      </c>
      <c r="E274" s="14" t="s">
        <v>9328</v>
      </c>
      <c r="F274" s="9">
        <v>1</v>
      </c>
      <c r="G274" s="5" t="s">
        <v>9447</v>
      </c>
      <c r="H274" s="10" t="str">
        <f t="shared" si="12"/>
        <v>Hate Crime Report</v>
      </c>
      <c r="I274" s="8"/>
      <c r="J274" s="11"/>
      <c r="K274" s="11"/>
      <c r="L274" s="11"/>
      <c r="M274" s="11"/>
    </row>
    <row r="275" spans="1:13" x14ac:dyDescent="0.2">
      <c r="A275" s="9">
        <v>274</v>
      </c>
      <c r="B275" s="9">
        <v>2018</v>
      </c>
      <c r="C275" s="5" t="s">
        <v>9325</v>
      </c>
      <c r="D275" s="6" t="s">
        <v>9333</v>
      </c>
      <c r="E275" s="5" t="s">
        <v>9340</v>
      </c>
      <c r="F275" s="9">
        <v>2</v>
      </c>
      <c r="G275" s="5" t="s">
        <v>9447</v>
      </c>
      <c r="H275" s="10" t="str">
        <f t="shared" si="12"/>
        <v>Hate Crime Report</v>
      </c>
      <c r="I275" s="8"/>
    </row>
    <row r="276" spans="1:13" x14ac:dyDescent="0.2">
      <c r="A276" s="9">
        <v>275</v>
      </c>
      <c r="B276" s="9">
        <v>2018</v>
      </c>
      <c r="C276" s="5" t="s">
        <v>9325</v>
      </c>
      <c r="D276" s="6" t="s">
        <v>9333</v>
      </c>
      <c r="E276" s="5" t="s">
        <v>9344</v>
      </c>
      <c r="F276" s="9">
        <v>3</v>
      </c>
      <c r="G276" s="5" t="s">
        <v>9447</v>
      </c>
      <c r="H276" s="10" t="str">
        <f t="shared" si="12"/>
        <v>Hate Crime Report</v>
      </c>
      <c r="I276" s="8"/>
    </row>
    <row r="277" spans="1:13" x14ac:dyDescent="0.2">
      <c r="A277" s="9">
        <v>276</v>
      </c>
      <c r="B277" s="9">
        <v>2018</v>
      </c>
      <c r="C277" s="5" t="s">
        <v>9325</v>
      </c>
      <c r="D277" s="6" t="s">
        <v>9333</v>
      </c>
      <c r="E277" s="14" t="s">
        <v>9321</v>
      </c>
      <c r="F277" s="9">
        <v>30</v>
      </c>
      <c r="G277" s="5" t="s">
        <v>9447</v>
      </c>
      <c r="H277" s="10" t="str">
        <f t="shared" si="12"/>
        <v>Hate Crime Report</v>
      </c>
      <c r="I277" s="8"/>
    </row>
    <row r="278" spans="1:13" x14ac:dyDescent="0.2">
      <c r="A278" s="9">
        <v>277</v>
      </c>
      <c r="B278" s="9">
        <v>2018</v>
      </c>
      <c r="C278" s="5" t="s">
        <v>9325</v>
      </c>
      <c r="D278" s="6" t="s">
        <v>9333</v>
      </c>
      <c r="E278" s="5" t="s">
        <v>9338</v>
      </c>
      <c r="F278" s="9">
        <v>2</v>
      </c>
      <c r="G278" s="5" t="s">
        <v>9447</v>
      </c>
      <c r="H278" s="10" t="str">
        <f t="shared" si="12"/>
        <v>Hate Crime Report</v>
      </c>
      <c r="I278" s="8"/>
    </row>
    <row r="279" spans="1:13" x14ac:dyDescent="0.2">
      <c r="A279" s="9">
        <v>278</v>
      </c>
      <c r="B279" s="9">
        <v>2018</v>
      </c>
      <c r="C279" s="5" t="s">
        <v>9325</v>
      </c>
      <c r="D279" s="6" t="s">
        <v>9335</v>
      </c>
      <c r="E279" s="14" t="s">
        <v>9315</v>
      </c>
      <c r="F279" s="9">
        <v>74</v>
      </c>
      <c r="G279" s="5" t="s">
        <v>9447</v>
      </c>
      <c r="H279" s="10" t="str">
        <f t="shared" si="12"/>
        <v>Hate Crime Report</v>
      </c>
      <c r="I279" s="8"/>
    </row>
    <row r="280" spans="1:13" x14ac:dyDescent="0.2">
      <c r="A280" s="9">
        <v>279</v>
      </c>
      <c r="B280" s="9">
        <v>2018</v>
      </c>
      <c r="C280" s="5" t="s">
        <v>9325</v>
      </c>
      <c r="D280" s="6" t="s">
        <v>9335</v>
      </c>
      <c r="E280" s="5" t="s">
        <v>9336</v>
      </c>
      <c r="F280" s="9">
        <v>7</v>
      </c>
      <c r="G280" s="5" t="s">
        <v>9447</v>
      </c>
      <c r="H280" s="10" t="str">
        <f t="shared" si="12"/>
        <v>Hate Crime Report</v>
      </c>
      <c r="I280" s="8"/>
    </row>
    <row r="281" spans="1:13" x14ac:dyDescent="0.2">
      <c r="A281" s="9">
        <v>280</v>
      </c>
      <c r="B281" s="9">
        <v>2018</v>
      </c>
      <c r="C281" s="5" t="s">
        <v>9325</v>
      </c>
      <c r="D281" s="6" t="s">
        <v>9335</v>
      </c>
      <c r="E281" s="5" t="s">
        <v>9343</v>
      </c>
      <c r="F281" s="9">
        <v>53</v>
      </c>
      <c r="G281" s="5" t="s">
        <v>9447</v>
      </c>
      <c r="H281" s="10" t="str">
        <f t="shared" si="12"/>
        <v>Hate Crime Report</v>
      </c>
      <c r="I281" s="8"/>
    </row>
    <row r="282" spans="1:13" x14ac:dyDescent="0.2">
      <c r="A282" s="9">
        <v>281</v>
      </c>
      <c r="B282" s="9">
        <v>2018</v>
      </c>
      <c r="C282" s="5" t="s">
        <v>9325</v>
      </c>
      <c r="D282" s="6" t="s">
        <v>9335</v>
      </c>
      <c r="E282" s="14" t="s">
        <v>9328</v>
      </c>
      <c r="F282" s="9">
        <v>31</v>
      </c>
      <c r="G282" s="5" t="s">
        <v>9447</v>
      </c>
      <c r="H282" s="10" t="str">
        <f t="shared" si="12"/>
        <v>Hate Crime Report</v>
      </c>
      <c r="I282" s="8"/>
    </row>
    <row r="283" spans="1:13" x14ac:dyDescent="0.2">
      <c r="A283" s="9">
        <v>282</v>
      </c>
      <c r="B283" s="9">
        <v>2018</v>
      </c>
      <c r="C283" s="5" t="s">
        <v>9325</v>
      </c>
      <c r="D283" s="6" t="s">
        <v>9335</v>
      </c>
      <c r="E283" s="5" t="s">
        <v>9340</v>
      </c>
      <c r="F283" s="9">
        <v>10</v>
      </c>
      <c r="G283" s="5" t="s">
        <v>9447</v>
      </c>
      <c r="H283" s="10" t="str">
        <f t="shared" si="12"/>
        <v>Hate Crime Report</v>
      </c>
      <c r="I283" s="8"/>
    </row>
    <row r="284" spans="1:13" x14ac:dyDescent="0.2">
      <c r="A284" s="9">
        <v>283</v>
      </c>
      <c r="B284" s="9">
        <v>2018</v>
      </c>
      <c r="C284" s="5" t="s">
        <v>9325</v>
      </c>
      <c r="D284" s="6" t="s">
        <v>9335</v>
      </c>
      <c r="E284" s="5" t="s">
        <v>9344</v>
      </c>
      <c r="F284" s="9">
        <v>7</v>
      </c>
      <c r="G284" s="5" t="s">
        <v>9447</v>
      </c>
      <c r="H284" s="10" t="str">
        <f t="shared" si="12"/>
        <v>Hate Crime Report</v>
      </c>
      <c r="I284" s="8"/>
    </row>
    <row r="285" spans="1:13" x14ac:dyDescent="0.2">
      <c r="A285" s="9">
        <v>284</v>
      </c>
      <c r="B285" s="9">
        <v>2018</v>
      </c>
      <c r="C285" s="5" t="s">
        <v>9325</v>
      </c>
      <c r="D285" s="6" t="s">
        <v>9335</v>
      </c>
      <c r="E285" s="14" t="s">
        <v>9321</v>
      </c>
      <c r="F285" s="9">
        <v>24</v>
      </c>
      <c r="G285" s="5" t="s">
        <v>9447</v>
      </c>
      <c r="H285" s="10" t="str">
        <f t="shared" si="12"/>
        <v>Hate Crime Report</v>
      </c>
      <c r="I285" s="8"/>
    </row>
    <row r="286" spans="1:13" x14ac:dyDescent="0.2">
      <c r="A286" s="9">
        <v>285</v>
      </c>
      <c r="B286" s="9">
        <v>2018</v>
      </c>
      <c r="C286" s="5" t="s">
        <v>9325</v>
      </c>
      <c r="D286" s="6" t="s">
        <v>9335</v>
      </c>
      <c r="E286" s="5" t="s">
        <v>9338</v>
      </c>
      <c r="F286" s="9">
        <v>4</v>
      </c>
      <c r="G286" s="5" t="s">
        <v>9447</v>
      </c>
      <c r="H286" s="10" t="str">
        <f t="shared" si="12"/>
        <v>Hate Crime Report</v>
      </c>
      <c r="I286" s="8"/>
      <c r="J286" s="2"/>
    </row>
    <row r="287" spans="1:13" x14ac:dyDescent="0.2">
      <c r="A287" s="9">
        <v>286</v>
      </c>
      <c r="B287" s="9">
        <v>2015</v>
      </c>
      <c r="C287" s="5" t="s">
        <v>9327</v>
      </c>
      <c r="D287" s="6" t="s">
        <v>9337</v>
      </c>
      <c r="E287" s="14" t="s">
        <v>9315</v>
      </c>
      <c r="F287" s="9">
        <v>38</v>
      </c>
      <c r="G287" s="5" t="s">
        <v>9447</v>
      </c>
      <c r="H287" s="10" t="str">
        <f t="shared" ref="H287:H309" si="13">HYPERLINK("https://hatecrime.osce.org/poland?year=2015","Hate Crime Report")</f>
        <v>Hate Crime Report</v>
      </c>
      <c r="I287" s="8"/>
    </row>
    <row r="288" spans="1:13" x14ac:dyDescent="0.2">
      <c r="A288" s="9">
        <v>287</v>
      </c>
      <c r="B288" s="9">
        <v>2015</v>
      </c>
      <c r="C288" s="5" t="s">
        <v>9327</v>
      </c>
      <c r="D288" s="6" t="s">
        <v>9337</v>
      </c>
      <c r="E288" s="5" t="s">
        <v>9336</v>
      </c>
      <c r="F288" s="9">
        <v>4</v>
      </c>
      <c r="G288" s="5" t="s">
        <v>9447</v>
      </c>
      <c r="H288" s="10" t="str">
        <f t="shared" si="13"/>
        <v>Hate Crime Report</v>
      </c>
      <c r="I288" s="8"/>
    </row>
    <row r="289" spans="1:13" x14ac:dyDescent="0.2">
      <c r="A289" s="9">
        <v>288</v>
      </c>
      <c r="B289" s="9">
        <v>2015</v>
      </c>
      <c r="C289" s="5" t="s">
        <v>9327</v>
      </c>
      <c r="D289" s="6" t="s">
        <v>9337</v>
      </c>
      <c r="E289" s="5" t="s">
        <v>9341</v>
      </c>
      <c r="F289" s="9">
        <v>9</v>
      </c>
      <c r="G289" s="5" t="s">
        <v>9447</v>
      </c>
      <c r="H289" s="10" t="str">
        <f t="shared" si="13"/>
        <v>Hate Crime Report</v>
      </c>
      <c r="I289" s="8"/>
      <c r="J289" s="11"/>
      <c r="M289" s="1"/>
    </row>
    <row r="290" spans="1:13" x14ac:dyDescent="0.2">
      <c r="A290" s="9">
        <v>289</v>
      </c>
      <c r="B290" s="9">
        <v>2015</v>
      </c>
      <c r="C290" s="5" t="s">
        <v>9327</v>
      </c>
      <c r="D290" s="6" t="s">
        <v>9337</v>
      </c>
      <c r="E290" s="5" t="s">
        <v>9330</v>
      </c>
      <c r="F290" s="9">
        <v>14</v>
      </c>
      <c r="G290" s="5" t="s">
        <v>9447</v>
      </c>
      <c r="H290" s="10" t="str">
        <f t="shared" si="13"/>
        <v>Hate Crime Report</v>
      </c>
      <c r="I290" s="8"/>
      <c r="M290" s="1"/>
    </row>
    <row r="291" spans="1:13" x14ac:dyDescent="0.2">
      <c r="A291" s="9">
        <v>290</v>
      </c>
      <c r="B291" s="9">
        <v>2015</v>
      </c>
      <c r="C291" s="5" t="s">
        <v>9327</v>
      </c>
      <c r="D291" s="6" t="s">
        <v>9337</v>
      </c>
      <c r="E291" s="5" t="s">
        <v>9344</v>
      </c>
      <c r="F291" s="9">
        <v>20</v>
      </c>
      <c r="G291" s="5" t="s">
        <v>9447</v>
      </c>
      <c r="H291" s="10" t="str">
        <f t="shared" si="13"/>
        <v>Hate Crime Report</v>
      </c>
      <c r="I291" s="8"/>
      <c r="J291" s="1"/>
      <c r="K291" s="1"/>
      <c r="L291" s="1"/>
      <c r="M291" s="1"/>
    </row>
    <row r="292" spans="1:13" x14ac:dyDescent="0.2">
      <c r="A292" s="9">
        <v>291</v>
      </c>
      <c r="B292" s="9">
        <v>2015</v>
      </c>
      <c r="C292" s="5" t="s">
        <v>9327</v>
      </c>
      <c r="D292" s="6" t="s">
        <v>9337</v>
      </c>
      <c r="E292" s="5" t="s">
        <v>9324</v>
      </c>
      <c r="F292" s="9">
        <v>48</v>
      </c>
      <c r="G292" s="5" t="s">
        <v>9447</v>
      </c>
      <c r="H292" s="10" t="str">
        <f t="shared" si="13"/>
        <v>Hate Crime Report</v>
      </c>
      <c r="I292" s="8"/>
      <c r="J292" s="11"/>
      <c r="K292" s="1"/>
      <c r="L292" s="1"/>
      <c r="M292" s="1"/>
    </row>
    <row r="293" spans="1:13" x14ac:dyDescent="0.2">
      <c r="A293" s="9">
        <v>292</v>
      </c>
      <c r="B293" s="9">
        <v>2015</v>
      </c>
      <c r="C293" s="5" t="s">
        <v>9327</v>
      </c>
      <c r="D293" s="6" t="s">
        <v>9320</v>
      </c>
      <c r="E293" s="14" t="s">
        <v>9315</v>
      </c>
      <c r="F293" s="9">
        <v>8</v>
      </c>
      <c r="G293" s="5" t="s">
        <v>9447</v>
      </c>
      <c r="H293" s="10" t="str">
        <f t="shared" si="13"/>
        <v>Hate Crime Report</v>
      </c>
      <c r="I293" s="8"/>
      <c r="J293" s="3"/>
      <c r="L293" s="1"/>
      <c r="M293" s="1"/>
    </row>
    <row r="294" spans="1:13" x14ac:dyDescent="0.2">
      <c r="A294" s="9">
        <v>293</v>
      </c>
      <c r="B294" s="9">
        <v>2015</v>
      </c>
      <c r="C294" s="5" t="s">
        <v>9327</v>
      </c>
      <c r="D294" s="6" t="s">
        <v>9320</v>
      </c>
      <c r="E294" s="5" t="s">
        <v>9336</v>
      </c>
      <c r="F294" s="9">
        <v>2</v>
      </c>
      <c r="G294" s="5" t="s">
        <v>9447</v>
      </c>
      <c r="H294" s="10" t="str">
        <f t="shared" si="13"/>
        <v>Hate Crime Report</v>
      </c>
      <c r="I294" s="8"/>
      <c r="J294" s="11"/>
      <c r="L294" s="1"/>
      <c r="M294" s="1"/>
    </row>
    <row r="295" spans="1:13" x14ac:dyDescent="0.2">
      <c r="A295" s="9">
        <v>294</v>
      </c>
      <c r="B295" s="9">
        <v>2015</v>
      </c>
      <c r="C295" s="5" t="s">
        <v>9327</v>
      </c>
      <c r="D295" s="6" t="s">
        <v>9320</v>
      </c>
      <c r="E295" s="5" t="s">
        <v>9344</v>
      </c>
      <c r="F295" s="9">
        <v>4</v>
      </c>
      <c r="G295" s="5" t="s">
        <v>9447</v>
      </c>
      <c r="H295" s="10" t="str">
        <f t="shared" si="13"/>
        <v>Hate Crime Report</v>
      </c>
      <c r="I295" s="8"/>
      <c r="L295" s="1"/>
      <c r="M295" s="1"/>
    </row>
    <row r="296" spans="1:13" x14ac:dyDescent="0.2">
      <c r="A296" s="9">
        <v>295</v>
      </c>
      <c r="B296" s="9">
        <v>2015</v>
      </c>
      <c r="C296" s="5" t="s">
        <v>9327</v>
      </c>
      <c r="D296" s="6" t="s">
        <v>9320</v>
      </c>
      <c r="E296" s="5" t="s">
        <v>9324</v>
      </c>
      <c r="F296" s="9">
        <v>12</v>
      </c>
      <c r="G296" s="5" t="s">
        <v>9447</v>
      </c>
      <c r="H296" s="10" t="str">
        <f t="shared" si="13"/>
        <v>Hate Crime Report</v>
      </c>
      <c r="I296" s="8"/>
      <c r="L296" s="1"/>
      <c r="M296" s="1"/>
    </row>
    <row r="297" spans="1:13" x14ac:dyDescent="0.2">
      <c r="A297" s="9">
        <v>296</v>
      </c>
      <c r="B297" s="9">
        <v>2015</v>
      </c>
      <c r="C297" s="5" t="s">
        <v>9327</v>
      </c>
      <c r="D297" s="6" t="s">
        <v>9323</v>
      </c>
      <c r="E297" s="5" t="s">
        <v>9336</v>
      </c>
      <c r="F297" s="9">
        <v>1</v>
      </c>
      <c r="G297" s="5" t="s">
        <v>9447</v>
      </c>
      <c r="H297" s="10" t="str">
        <f t="shared" si="13"/>
        <v>Hate Crime Report</v>
      </c>
      <c r="I297" s="8"/>
      <c r="L297" s="1"/>
      <c r="M297" s="1"/>
    </row>
    <row r="298" spans="1:13" x14ac:dyDescent="0.2">
      <c r="A298" s="9">
        <v>297</v>
      </c>
      <c r="B298" s="9">
        <v>2015</v>
      </c>
      <c r="C298" s="5" t="s">
        <v>9327</v>
      </c>
      <c r="D298" s="6" t="s">
        <v>9323</v>
      </c>
      <c r="E298" s="5" t="s">
        <v>9341</v>
      </c>
      <c r="F298" s="9">
        <v>5</v>
      </c>
      <c r="G298" s="5" t="s">
        <v>9447</v>
      </c>
      <c r="H298" s="10" t="str">
        <f t="shared" si="13"/>
        <v>Hate Crime Report</v>
      </c>
      <c r="I298" s="8"/>
      <c r="J298" s="4"/>
      <c r="K298" s="4"/>
      <c r="L298" s="4"/>
      <c r="M298" s="4"/>
    </row>
    <row r="299" spans="1:13" x14ac:dyDescent="0.2">
      <c r="A299" s="9">
        <v>298</v>
      </c>
      <c r="B299" s="9">
        <v>2015</v>
      </c>
      <c r="C299" s="5" t="s">
        <v>9327</v>
      </c>
      <c r="D299" s="6" t="s">
        <v>9323</v>
      </c>
      <c r="E299" s="5" t="s">
        <v>9330</v>
      </c>
      <c r="F299" s="9">
        <v>3</v>
      </c>
      <c r="G299" s="5" t="s">
        <v>9447</v>
      </c>
      <c r="H299" s="10" t="str">
        <f t="shared" si="13"/>
        <v>Hate Crime Report</v>
      </c>
      <c r="I299" s="8"/>
      <c r="J299" s="4"/>
      <c r="K299" s="4"/>
      <c r="L299" s="4"/>
      <c r="M299" s="4"/>
    </row>
    <row r="300" spans="1:13" x14ac:dyDescent="0.2">
      <c r="A300" s="9">
        <v>299</v>
      </c>
      <c r="B300" s="9">
        <v>2015</v>
      </c>
      <c r="C300" s="5" t="s">
        <v>9327</v>
      </c>
      <c r="D300" s="6" t="s">
        <v>9323</v>
      </c>
      <c r="E300" s="5" t="s">
        <v>9344</v>
      </c>
      <c r="F300" s="9">
        <v>36</v>
      </c>
      <c r="G300" s="5" t="s">
        <v>9447</v>
      </c>
      <c r="H300" s="10" t="str">
        <f t="shared" si="13"/>
        <v>Hate Crime Report</v>
      </c>
      <c r="I300" s="8"/>
      <c r="J300" s="4"/>
      <c r="K300" s="4"/>
      <c r="L300" s="4"/>
      <c r="M300" s="4"/>
    </row>
    <row r="301" spans="1:13" x14ac:dyDescent="0.2">
      <c r="A301" s="9">
        <v>300</v>
      </c>
      <c r="B301" s="9">
        <v>2015</v>
      </c>
      <c r="C301" s="5" t="s">
        <v>9327</v>
      </c>
      <c r="D301" s="6" t="s">
        <v>9323</v>
      </c>
      <c r="E301" s="5" t="s">
        <v>9324</v>
      </c>
      <c r="F301" s="9">
        <v>5</v>
      </c>
      <c r="G301" s="5" t="s">
        <v>9447</v>
      </c>
      <c r="H301" s="10" t="str">
        <f t="shared" si="13"/>
        <v>Hate Crime Report</v>
      </c>
      <c r="I301" s="8"/>
      <c r="J301" s="4"/>
      <c r="K301" s="4"/>
      <c r="L301" s="4"/>
      <c r="M301" s="4"/>
    </row>
    <row r="302" spans="1:13" x14ac:dyDescent="0.2">
      <c r="A302" s="9">
        <v>301</v>
      </c>
      <c r="B302" s="9">
        <v>2015</v>
      </c>
      <c r="C302" s="5" t="s">
        <v>9327</v>
      </c>
      <c r="D302" s="6" t="s">
        <v>9331</v>
      </c>
      <c r="E302" s="14" t="s">
        <v>9315</v>
      </c>
      <c r="F302" s="9">
        <v>8</v>
      </c>
      <c r="G302" s="5" t="s">
        <v>9447</v>
      </c>
      <c r="H302" s="10" t="str">
        <f t="shared" si="13"/>
        <v>Hate Crime Report</v>
      </c>
      <c r="I302" s="8"/>
      <c r="J302" s="4"/>
      <c r="K302" s="4"/>
      <c r="L302" s="4"/>
      <c r="M302" s="4"/>
    </row>
    <row r="303" spans="1:13" x14ac:dyDescent="0.2">
      <c r="A303" s="9">
        <v>302</v>
      </c>
      <c r="B303" s="9">
        <v>2015</v>
      </c>
      <c r="C303" s="5" t="s">
        <v>9327</v>
      </c>
      <c r="D303" s="6" t="s">
        <v>9331</v>
      </c>
      <c r="E303" s="5" t="s">
        <v>9336</v>
      </c>
      <c r="F303" s="9">
        <v>2</v>
      </c>
      <c r="G303" s="5" t="s">
        <v>9447</v>
      </c>
      <c r="H303" s="10" t="str">
        <f t="shared" si="13"/>
        <v>Hate Crime Report</v>
      </c>
      <c r="I303" s="8"/>
      <c r="J303" s="4"/>
      <c r="K303" s="4"/>
      <c r="L303" s="4"/>
      <c r="M303" s="4"/>
    </row>
    <row r="304" spans="1:13" x14ac:dyDescent="0.2">
      <c r="A304" s="9">
        <v>303</v>
      </c>
      <c r="B304" s="9">
        <v>2015</v>
      </c>
      <c r="C304" s="5" t="s">
        <v>9327</v>
      </c>
      <c r="D304" s="6" t="s">
        <v>9331</v>
      </c>
      <c r="E304" s="5" t="s">
        <v>9330</v>
      </c>
      <c r="F304" s="9">
        <v>1</v>
      </c>
      <c r="G304" s="5" t="s">
        <v>9447</v>
      </c>
      <c r="H304" s="10" t="str">
        <f t="shared" si="13"/>
        <v>Hate Crime Report</v>
      </c>
      <c r="I304" s="8"/>
      <c r="J304" s="4"/>
      <c r="K304" s="4"/>
      <c r="L304" s="4"/>
      <c r="M304" s="4"/>
    </row>
    <row r="305" spans="1:13" x14ac:dyDescent="0.2">
      <c r="A305" s="9">
        <v>304</v>
      </c>
      <c r="B305" s="9">
        <v>2015</v>
      </c>
      <c r="C305" s="5" t="s">
        <v>9327</v>
      </c>
      <c r="D305" s="6" t="s">
        <v>9331</v>
      </c>
      <c r="E305" s="5" t="s">
        <v>9344</v>
      </c>
      <c r="F305" s="9">
        <v>26</v>
      </c>
      <c r="G305" s="5" t="s">
        <v>9447</v>
      </c>
      <c r="H305" s="10" t="str">
        <f t="shared" si="13"/>
        <v>Hate Crime Report</v>
      </c>
      <c r="I305" s="8"/>
      <c r="J305" s="4"/>
      <c r="K305" s="4"/>
      <c r="L305" s="4"/>
      <c r="M305" s="4"/>
    </row>
    <row r="306" spans="1:13" x14ac:dyDescent="0.2">
      <c r="A306" s="9">
        <v>305</v>
      </c>
      <c r="B306" s="9">
        <v>2015</v>
      </c>
      <c r="C306" s="5" t="s">
        <v>9327</v>
      </c>
      <c r="D306" s="6" t="s">
        <v>9331</v>
      </c>
      <c r="E306" s="5" t="s">
        <v>9324</v>
      </c>
      <c r="F306" s="9">
        <v>5</v>
      </c>
      <c r="G306" s="5" t="s">
        <v>9447</v>
      </c>
      <c r="H306" s="10" t="str">
        <f t="shared" si="13"/>
        <v>Hate Crime Report</v>
      </c>
      <c r="I306" s="8"/>
      <c r="K306" s="4"/>
      <c r="L306" s="4"/>
      <c r="M306" s="4"/>
    </row>
    <row r="307" spans="1:13" x14ac:dyDescent="0.2">
      <c r="A307" s="9">
        <v>306</v>
      </c>
      <c r="B307" s="9">
        <v>2015</v>
      </c>
      <c r="C307" s="5" t="s">
        <v>9327</v>
      </c>
      <c r="D307" s="6" t="s">
        <v>9456</v>
      </c>
      <c r="E307" s="5" t="s">
        <v>9341</v>
      </c>
      <c r="F307" s="9">
        <v>1</v>
      </c>
      <c r="G307" s="5" t="s">
        <v>9447</v>
      </c>
      <c r="H307" s="10" t="str">
        <f t="shared" si="13"/>
        <v>Hate Crime Report</v>
      </c>
      <c r="I307" s="8"/>
      <c r="K307" s="4"/>
      <c r="L307" s="4"/>
      <c r="M307" s="4"/>
    </row>
    <row r="308" spans="1:13" x14ac:dyDescent="0.2">
      <c r="A308" s="9">
        <v>307</v>
      </c>
      <c r="B308" s="9">
        <v>2015</v>
      </c>
      <c r="C308" s="5" t="s">
        <v>9327</v>
      </c>
      <c r="D308" s="6" t="s">
        <v>9456</v>
      </c>
      <c r="E308" s="5" t="s">
        <v>9330</v>
      </c>
      <c r="F308" s="9">
        <v>10</v>
      </c>
      <c r="G308" s="5" t="s">
        <v>9447</v>
      </c>
      <c r="H308" s="10" t="str">
        <f t="shared" si="13"/>
        <v>Hate Crime Report</v>
      </c>
      <c r="I308" s="8"/>
      <c r="K308" s="4"/>
      <c r="L308" s="4"/>
      <c r="M308" s="4"/>
    </row>
    <row r="309" spans="1:13" x14ac:dyDescent="0.2">
      <c r="A309" s="9">
        <v>308</v>
      </c>
      <c r="B309" s="9">
        <v>2015</v>
      </c>
      <c r="C309" s="5" t="s">
        <v>9327</v>
      </c>
      <c r="D309" s="6" t="s">
        <v>9456</v>
      </c>
      <c r="E309" s="5" t="s">
        <v>9344</v>
      </c>
      <c r="F309" s="9">
        <v>1</v>
      </c>
      <c r="G309" s="5" t="s">
        <v>9447</v>
      </c>
      <c r="H309" s="10" t="str">
        <f t="shared" si="13"/>
        <v>Hate Crime Report</v>
      </c>
      <c r="I309" s="8"/>
      <c r="K309" s="4"/>
      <c r="L309" s="4"/>
      <c r="M309" s="4"/>
    </row>
    <row r="310" spans="1:13" x14ac:dyDescent="0.2">
      <c r="A310" s="9">
        <v>309</v>
      </c>
      <c r="B310" s="9">
        <v>2016</v>
      </c>
      <c r="C310" s="5" t="s">
        <v>9327</v>
      </c>
      <c r="D310" s="6" t="s">
        <v>9337</v>
      </c>
      <c r="E310" s="14" t="s">
        <v>9315</v>
      </c>
      <c r="F310" s="9">
        <v>105</v>
      </c>
      <c r="G310" s="5" t="s">
        <v>9447</v>
      </c>
      <c r="H310" s="10" t="str">
        <f t="shared" ref="H310:H337" si="14">HYPERLINK("https://hatecrime.osce.org/poland?year=2016","Hate Crime Report")</f>
        <v>Hate Crime Report</v>
      </c>
      <c r="I310" s="8"/>
      <c r="K310" s="4"/>
      <c r="L310" s="4"/>
      <c r="M310" s="4"/>
    </row>
    <row r="311" spans="1:13" x14ac:dyDescent="0.2">
      <c r="A311" s="9">
        <v>310</v>
      </c>
      <c r="B311" s="9">
        <v>2016</v>
      </c>
      <c r="C311" s="5" t="s">
        <v>9327</v>
      </c>
      <c r="D311" s="6" t="s">
        <v>9337</v>
      </c>
      <c r="E311" s="14" t="s">
        <v>9328</v>
      </c>
      <c r="F311" s="9">
        <v>10</v>
      </c>
      <c r="G311" s="5" t="s">
        <v>9447</v>
      </c>
      <c r="H311" s="10" t="str">
        <f t="shared" si="14"/>
        <v>Hate Crime Report</v>
      </c>
      <c r="I311" s="8"/>
      <c r="K311" s="4"/>
      <c r="L311" s="4"/>
      <c r="M311" s="4"/>
    </row>
    <row r="312" spans="1:13" x14ac:dyDescent="0.2">
      <c r="A312" s="9">
        <v>311</v>
      </c>
      <c r="B312" s="9">
        <v>2016</v>
      </c>
      <c r="C312" s="5" t="s">
        <v>9327</v>
      </c>
      <c r="D312" s="6" t="s">
        <v>9337</v>
      </c>
      <c r="E312" s="5" t="s">
        <v>9334</v>
      </c>
      <c r="F312" s="9">
        <v>1</v>
      </c>
      <c r="G312" s="5" t="s">
        <v>9447</v>
      </c>
      <c r="H312" s="10" t="str">
        <f t="shared" si="14"/>
        <v>Hate Crime Report</v>
      </c>
      <c r="I312" s="8"/>
      <c r="K312" s="4"/>
      <c r="L312" s="4"/>
      <c r="M312" s="4"/>
    </row>
    <row r="313" spans="1:13" x14ac:dyDescent="0.2">
      <c r="A313" s="9">
        <v>312</v>
      </c>
      <c r="B313" s="9">
        <v>2016</v>
      </c>
      <c r="C313" s="5" t="s">
        <v>9327</v>
      </c>
      <c r="D313" s="6" t="s">
        <v>9337</v>
      </c>
      <c r="E313" s="5" t="s">
        <v>9341</v>
      </c>
      <c r="F313" s="9">
        <v>5</v>
      </c>
      <c r="G313" s="5" t="s">
        <v>9447</v>
      </c>
      <c r="H313" s="10" t="str">
        <f t="shared" si="14"/>
        <v>Hate Crime Report</v>
      </c>
      <c r="I313" s="8"/>
      <c r="J313" s="4"/>
      <c r="K313" s="4"/>
      <c r="L313" s="4"/>
      <c r="M313" s="4"/>
    </row>
    <row r="314" spans="1:13" x14ac:dyDescent="0.2">
      <c r="A314" s="9">
        <v>313</v>
      </c>
      <c r="B314" s="9">
        <v>2016</v>
      </c>
      <c r="C314" s="5" t="s">
        <v>9327</v>
      </c>
      <c r="D314" s="6" t="s">
        <v>9337</v>
      </c>
      <c r="E314" s="5" t="s">
        <v>9330</v>
      </c>
      <c r="F314" s="9">
        <v>2</v>
      </c>
      <c r="G314" s="5" t="s">
        <v>9447</v>
      </c>
      <c r="H314" s="10" t="str">
        <f t="shared" si="14"/>
        <v>Hate Crime Report</v>
      </c>
      <c r="I314" s="8"/>
      <c r="J314" s="4"/>
      <c r="K314" s="4"/>
      <c r="L314" s="4"/>
      <c r="M314" s="4"/>
    </row>
    <row r="315" spans="1:13" x14ac:dyDescent="0.2">
      <c r="A315" s="9">
        <v>314</v>
      </c>
      <c r="B315" s="9">
        <v>2016</v>
      </c>
      <c r="C315" s="5" t="s">
        <v>9327</v>
      </c>
      <c r="D315" s="6" t="s">
        <v>9337</v>
      </c>
      <c r="E315" s="5" t="s">
        <v>9324</v>
      </c>
      <c r="F315" s="9">
        <v>30</v>
      </c>
      <c r="G315" s="5" t="s">
        <v>9447</v>
      </c>
      <c r="H315" s="10" t="str">
        <f t="shared" si="14"/>
        <v>Hate Crime Report</v>
      </c>
      <c r="I315" s="8"/>
      <c r="J315" s="4"/>
      <c r="K315" s="4"/>
      <c r="L315" s="4"/>
      <c r="M315" s="4"/>
    </row>
    <row r="316" spans="1:13" x14ac:dyDescent="0.2">
      <c r="A316" s="9">
        <v>315</v>
      </c>
      <c r="B316" s="9">
        <v>2016</v>
      </c>
      <c r="C316" s="5" t="s">
        <v>9327</v>
      </c>
      <c r="D316" s="6" t="s">
        <v>9337</v>
      </c>
      <c r="E316" s="5" t="s">
        <v>9338</v>
      </c>
      <c r="F316" s="9">
        <v>439</v>
      </c>
      <c r="G316" s="5" t="s">
        <v>9447</v>
      </c>
      <c r="H316" s="10" t="str">
        <f t="shared" si="14"/>
        <v>Hate Crime Report</v>
      </c>
      <c r="I316" s="8"/>
      <c r="J316" s="4"/>
      <c r="K316" s="4"/>
      <c r="L316" s="4"/>
      <c r="M316" s="4"/>
    </row>
    <row r="317" spans="1:13" x14ac:dyDescent="0.2">
      <c r="A317" s="9">
        <v>316</v>
      </c>
      <c r="B317" s="9">
        <v>2016</v>
      </c>
      <c r="C317" s="5" t="s">
        <v>9327</v>
      </c>
      <c r="D317" s="6" t="s">
        <v>9320</v>
      </c>
      <c r="E317" s="14" t="s">
        <v>9315</v>
      </c>
      <c r="F317" s="9">
        <v>7</v>
      </c>
      <c r="G317" s="5" t="s">
        <v>9447</v>
      </c>
      <c r="H317" s="10" t="str">
        <f t="shared" si="14"/>
        <v>Hate Crime Report</v>
      </c>
      <c r="I317" s="8"/>
      <c r="K317" s="11"/>
      <c r="L317" s="11"/>
      <c r="M317" s="11"/>
    </row>
    <row r="318" spans="1:13" x14ac:dyDescent="0.2">
      <c r="A318" s="9">
        <v>317</v>
      </c>
      <c r="B318" s="9">
        <v>2016</v>
      </c>
      <c r="C318" s="5" t="s">
        <v>9327</v>
      </c>
      <c r="D318" s="6" t="s">
        <v>9320</v>
      </c>
      <c r="E318" s="14" t="s">
        <v>9328</v>
      </c>
      <c r="F318" s="9">
        <v>1</v>
      </c>
      <c r="G318" s="5" t="s">
        <v>9447</v>
      </c>
      <c r="H318" s="10" t="str">
        <f t="shared" si="14"/>
        <v>Hate Crime Report</v>
      </c>
      <c r="I318" s="8"/>
      <c r="K318" s="11"/>
      <c r="L318" s="11"/>
      <c r="M318" s="11"/>
    </row>
    <row r="319" spans="1:13" x14ac:dyDescent="0.2">
      <c r="A319" s="9">
        <v>318</v>
      </c>
      <c r="B319" s="9">
        <v>2016</v>
      </c>
      <c r="C319" s="5" t="s">
        <v>9327</v>
      </c>
      <c r="D319" s="6" t="s">
        <v>9320</v>
      </c>
      <c r="E319" s="5" t="s">
        <v>9330</v>
      </c>
      <c r="F319" s="9">
        <v>1</v>
      </c>
      <c r="G319" s="5" t="s">
        <v>9447</v>
      </c>
      <c r="H319" s="10" t="str">
        <f t="shared" si="14"/>
        <v>Hate Crime Report</v>
      </c>
      <c r="I319" s="8"/>
      <c r="J319" s="11"/>
    </row>
    <row r="320" spans="1:13" x14ac:dyDescent="0.2">
      <c r="A320" s="9">
        <v>319</v>
      </c>
      <c r="B320" s="9">
        <v>2016</v>
      </c>
      <c r="C320" s="5" t="s">
        <v>9327</v>
      </c>
      <c r="D320" s="6" t="s">
        <v>9320</v>
      </c>
      <c r="E320" s="5" t="s">
        <v>9324</v>
      </c>
      <c r="F320" s="9">
        <v>20</v>
      </c>
      <c r="G320" s="5" t="s">
        <v>9447</v>
      </c>
      <c r="H320" s="10" t="str">
        <f t="shared" si="14"/>
        <v>Hate Crime Report</v>
      </c>
      <c r="I320" s="8"/>
    </row>
    <row r="321" spans="1:13" x14ac:dyDescent="0.2">
      <c r="A321" s="9">
        <v>320</v>
      </c>
      <c r="B321" s="9">
        <v>2016</v>
      </c>
      <c r="C321" s="5" t="s">
        <v>9327</v>
      </c>
      <c r="D321" s="6" t="s">
        <v>9320</v>
      </c>
      <c r="E321" s="5" t="s">
        <v>9338</v>
      </c>
      <c r="F321" s="9">
        <v>18</v>
      </c>
      <c r="G321" s="5" t="s">
        <v>9447</v>
      </c>
      <c r="H321" s="10" t="str">
        <f t="shared" si="14"/>
        <v>Hate Crime Report</v>
      </c>
      <c r="I321" s="8"/>
      <c r="J321" s="11"/>
    </row>
    <row r="322" spans="1:13" x14ac:dyDescent="0.2">
      <c r="A322" s="9">
        <v>321</v>
      </c>
      <c r="B322" s="9">
        <v>2016</v>
      </c>
      <c r="C322" s="5" t="s">
        <v>9327</v>
      </c>
      <c r="D322" s="6" t="s">
        <v>9323</v>
      </c>
      <c r="E322" s="14" t="s">
        <v>9315</v>
      </c>
      <c r="F322" s="9">
        <v>3</v>
      </c>
      <c r="G322" s="5" t="s">
        <v>9447</v>
      </c>
      <c r="H322" s="10" t="str">
        <f t="shared" si="14"/>
        <v>Hate Crime Report</v>
      </c>
      <c r="I322" s="8"/>
    </row>
    <row r="323" spans="1:13" x14ac:dyDescent="0.2">
      <c r="A323" s="9">
        <v>322</v>
      </c>
      <c r="B323" s="9">
        <v>2016</v>
      </c>
      <c r="C323" s="5" t="s">
        <v>9327</v>
      </c>
      <c r="D323" s="6" t="s">
        <v>9323</v>
      </c>
      <c r="E323" s="14" t="s">
        <v>9328</v>
      </c>
      <c r="F323" s="9">
        <v>6</v>
      </c>
      <c r="G323" s="5" t="s">
        <v>9447</v>
      </c>
      <c r="H323" s="10" t="str">
        <f t="shared" si="14"/>
        <v>Hate Crime Report</v>
      </c>
      <c r="I323" s="8"/>
      <c r="J323" s="2"/>
    </row>
    <row r="324" spans="1:13" x14ac:dyDescent="0.2">
      <c r="A324" s="9">
        <v>323</v>
      </c>
      <c r="B324" s="9">
        <v>2016</v>
      </c>
      <c r="C324" s="5" t="s">
        <v>9327</v>
      </c>
      <c r="D324" s="6" t="s">
        <v>9323</v>
      </c>
      <c r="E324" s="5" t="s">
        <v>9341</v>
      </c>
      <c r="F324" s="9">
        <v>1</v>
      </c>
      <c r="G324" s="5" t="s">
        <v>9447</v>
      </c>
      <c r="H324" s="10" t="str">
        <f t="shared" si="14"/>
        <v>Hate Crime Report</v>
      </c>
      <c r="I324" s="8"/>
      <c r="J324" s="11"/>
      <c r="K324" s="11"/>
      <c r="L324" s="11"/>
      <c r="M324" s="11"/>
    </row>
    <row r="325" spans="1:13" x14ac:dyDescent="0.2">
      <c r="A325" s="9">
        <v>324</v>
      </c>
      <c r="B325" s="9">
        <v>2016</v>
      </c>
      <c r="C325" s="5" t="s">
        <v>9327</v>
      </c>
      <c r="D325" s="6" t="s">
        <v>9323</v>
      </c>
      <c r="E325" s="5" t="s">
        <v>9330</v>
      </c>
      <c r="F325" s="9">
        <v>1</v>
      </c>
      <c r="G325" s="5" t="s">
        <v>9447</v>
      </c>
      <c r="H325" s="10" t="str">
        <f t="shared" si="14"/>
        <v>Hate Crime Report</v>
      </c>
      <c r="I325" s="8"/>
      <c r="J325" s="2"/>
    </row>
    <row r="326" spans="1:13" x14ac:dyDescent="0.2">
      <c r="A326" s="9">
        <v>325</v>
      </c>
      <c r="B326" s="9">
        <v>2016</v>
      </c>
      <c r="C326" s="5" t="s">
        <v>9327</v>
      </c>
      <c r="D326" s="6" t="s">
        <v>9323</v>
      </c>
      <c r="E326" s="5" t="s">
        <v>9338</v>
      </c>
      <c r="F326" s="9">
        <v>92</v>
      </c>
      <c r="G326" s="5" t="s">
        <v>9447</v>
      </c>
      <c r="H326" s="10" t="str">
        <f t="shared" si="14"/>
        <v>Hate Crime Report</v>
      </c>
      <c r="I326" s="8"/>
      <c r="M326" s="1"/>
    </row>
    <row r="327" spans="1:13" x14ac:dyDescent="0.2">
      <c r="A327" s="9">
        <v>326</v>
      </c>
      <c r="B327" s="9">
        <v>2016</v>
      </c>
      <c r="C327" s="5" t="s">
        <v>9327</v>
      </c>
      <c r="D327" s="6" t="s">
        <v>9331</v>
      </c>
      <c r="E327" s="14" t="s">
        <v>9315</v>
      </c>
      <c r="F327" s="9">
        <v>4</v>
      </c>
      <c r="G327" s="5" t="s">
        <v>9447</v>
      </c>
      <c r="H327" s="10" t="str">
        <f t="shared" si="14"/>
        <v>Hate Crime Report</v>
      </c>
      <c r="I327" s="8"/>
      <c r="M327" s="1"/>
    </row>
    <row r="328" spans="1:13" x14ac:dyDescent="0.2">
      <c r="A328" s="9">
        <v>327</v>
      </c>
      <c r="B328" s="9">
        <v>2016</v>
      </c>
      <c r="C328" s="5" t="s">
        <v>9327</v>
      </c>
      <c r="D328" s="6" t="s">
        <v>9331</v>
      </c>
      <c r="E328" s="14" t="s">
        <v>9328</v>
      </c>
      <c r="F328" s="9">
        <v>5</v>
      </c>
      <c r="G328" s="5" t="s">
        <v>9447</v>
      </c>
      <c r="H328" s="10" t="str">
        <f t="shared" si="14"/>
        <v>Hate Crime Report</v>
      </c>
      <c r="I328" s="8"/>
      <c r="M328" s="1"/>
    </row>
    <row r="329" spans="1:13" x14ac:dyDescent="0.2">
      <c r="A329" s="9">
        <v>328</v>
      </c>
      <c r="B329" s="9">
        <v>2016</v>
      </c>
      <c r="C329" s="5" t="s">
        <v>9327</v>
      </c>
      <c r="D329" s="6" t="s">
        <v>9331</v>
      </c>
      <c r="E329" s="5" t="s">
        <v>9334</v>
      </c>
      <c r="F329" s="9">
        <v>1</v>
      </c>
      <c r="G329" s="5" t="s">
        <v>9447</v>
      </c>
      <c r="H329" s="10" t="str">
        <f t="shared" si="14"/>
        <v>Hate Crime Report</v>
      </c>
      <c r="I329" s="8"/>
      <c r="J329" s="11"/>
      <c r="K329" s="11"/>
      <c r="L329" s="11"/>
      <c r="M329" s="11"/>
    </row>
    <row r="330" spans="1:13" x14ac:dyDescent="0.2">
      <c r="A330" s="9">
        <v>329</v>
      </c>
      <c r="B330" s="9">
        <v>2016</v>
      </c>
      <c r="C330" s="5" t="s">
        <v>9327</v>
      </c>
      <c r="D330" s="6" t="s">
        <v>9331</v>
      </c>
      <c r="E330" s="5" t="s">
        <v>9338</v>
      </c>
      <c r="F330" s="9">
        <v>148</v>
      </c>
      <c r="G330" s="5" t="s">
        <v>9447</v>
      </c>
      <c r="H330" s="10" t="str">
        <f t="shared" si="14"/>
        <v>Hate Crime Report</v>
      </c>
      <c r="I330" s="8"/>
    </row>
    <row r="331" spans="1:13" x14ac:dyDescent="0.2">
      <c r="A331" s="9">
        <v>330</v>
      </c>
      <c r="B331" s="9">
        <v>2016</v>
      </c>
      <c r="C331" s="5" t="s">
        <v>9327</v>
      </c>
      <c r="D331" s="6" t="s">
        <v>9333</v>
      </c>
      <c r="E331" s="5" t="s">
        <v>9336</v>
      </c>
      <c r="F331" s="9">
        <v>4</v>
      </c>
      <c r="G331" s="5" t="s">
        <v>9447</v>
      </c>
      <c r="H331" s="10" t="str">
        <f t="shared" si="14"/>
        <v>Hate Crime Report</v>
      </c>
      <c r="I331" s="8"/>
    </row>
    <row r="332" spans="1:13" x14ac:dyDescent="0.2">
      <c r="A332" s="9">
        <v>331</v>
      </c>
      <c r="B332" s="9">
        <v>2016</v>
      </c>
      <c r="C332" s="5" t="s">
        <v>9327</v>
      </c>
      <c r="D332" s="6" t="s">
        <v>9333</v>
      </c>
      <c r="E332" s="14" t="s">
        <v>9328</v>
      </c>
      <c r="F332" s="9">
        <v>1</v>
      </c>
      <c r="G332" s="5" t="s">
        <v>9447</v>
      </c>
      <c r="H332" s="10" t="str">
        <f t="shared" si="14"/>
        <v>Hate Crime Report</v>
      </c>
      <c r="I332" s="8"/>
    </row>
    <row r="333" spans="1:13" x14ac:dyDescent="0.2">
      <c r="A333" s="9">
        <v>332</v>
      </c>
      <c r="B333" s="9">
        <v>2016</v>
      </c>
      <c r="C333" s="5" t="s">
        <v>9327</v>
      </c>
      <c r="D333" s="6" t="s">
        <v>9333</v>
      </c>
      <c r="E333" s="5" t="s">
        <v>9324</v>
      </c>
      <c r="F333" s="9">
        <v>2</v>
      </c>
      <c r="G333" s="5" t="s">
        <v>9447</v>
      </c>
      <c r="H333" s="10" t="str">
        <f t="shared" si="14"/>
        <v>Hate Crime Report</v>
      </c>
      <c r="I333" s="8"/>
    </row>
    <row r="334" spans="1:13" x14ac:dyDescent="0.2">
      <c r="A334" s="9">
        <v>333</v>
      </c>
      <c r="B334" s="9">
        <v>2016</v>
      </c>
      <c r="C334" s="5" t="s">
        <v>9327</v>
      </c>
      <c r="D334" s="6" t="s">
        <v>9333</v>
      </c>
      <c r="E334" s="5" t="s">
        <v>9338</v>
      </c>
      <c r="F334" s="9">
        <v>5</v>
      </c>
      <c r="G334" s="5" t="s">
        <v>9447</v>
      </c>
      <c r="H334" s="10" t="str">
        <f t="shared" si="14"/>
        <v>Hate Crime Report</v>
      </c>
      <c r="I334" s="8"/>
    </row>
    <row r="335" spans="1:13" x14ac:dyDescent="0.2">
      <c r="A335" s="9">
        <v>334</v>
      </c>
      <c r="B335" s="9">
        <v>2016</v>
      </c>
      <c r="C335" s="5" t="s">
        <v>9327</v>
      </c>
      <c r="D335" s="6" t="s">
        <v>9448</v>
      </c>
      <c r="E335" s="14" t="s">
        <v>9315</v>
      </c>
      <c r="F335" s="9">
        <v>1</v>
      </c>
      <c r="G335" s="5" t="s">
        <v>9447</v>
      </c>
      <c r="H335" s="10" t="str">
        <f t="shared" si="14"/>
        <v>Hate Crime Report</v>
      </c>
      <c r="I335" s="8"/>
    </row>
    <row r="336" spans="1:13" x14ac:dyDescent="0.2">
      <c r="A336" s="9">
        <v>335</v>
      </c>
      <c r="B336" s="9">
        <v>2016</v>
      </c>
      <c r="C336" s="5" t="s">
        <v>9327</v>
      </c>
      <c r="D336" s="6" t="s">
        <v>9448</v>
      </c>
      <c r="E336" s="14" t="s">
        <v>9328</v>
      </c>
      <c r="F336" s="9">
        <v>1</v>
      </c>
      <c r="G336" s="5" t="s">
        <v>9447</v>
      </c>
      <c r="H336" s="10" t="str">
        <f t="shared" si="14"/>
        <v>Hate Crime Report</v>
      </c>
      <c r="I336" s="8"/>
    </row>
    <row r="337" spans="1:13" x14ac:dyDescent="0.2">
      <c r="A337" s="9">
        <v>336</v>
      </c>
      <c r="B337" s="9">
        <v>2016</v>
      </c>
      <c r="C337" s="5" t="s">
        <v>9327</v>
      </c>
      <c r="D337" s="6" t="s">
        <v>9448</v>
      </c>
      <c r="E337" s="5" t="s">
        <v>9338</v>
      </c>
      <c r="F337" s="9">
        <v>27</v>
      </c>
      <c r="G337" s="5" t="s">
        <v>9447</v>
      </c>
      <c r="H337" s="10" t="str">
        <f t="shared" si="14"/>
        <v>Hate Crime Report</v>
      </c>
      <c r="I337" s="8"/>
    </row>
    <row r="338" spans="1:13" x14ac:dyDescent="0.2">
      <c r="A338" s="9">
        <v>337</v>
      </c>
      <c r="B338" s="9">
        <v>2017</v>
      </c>
      <c r="C338" s="5" t="s">
        <v>9327</v>
      </c>
      <c r="D338" s="6" t="s">
        <v>9337</v>
      </c>
      <c r="E338" s="5" t="s">
        <v>9332</v>
      </c>
      <c r="F338" s="9">
        <v>1</v>
      </c>
      <c r="G338" s="5" t="s">
        <v>9447</v>
      </c>
      <c r="H338" s="10" t="str">
        <f t="shared" ref="H338:H366" si="15">HYPERLINK("https://hatecrime.osce.org/poland?year=2017","Hate Crime Report")</f>
        <v>Hate Crime Report</v>
      </c>
      <c r="I338" s="8"/>
    </row>
    <row r="339" spans="1:13" x14ac:dyDescent="0.2">
      <c r="A339" s="9">
        <v>338</v>
      </c>
      <c r="B339" s="9">
        <v>2017</v>
      </c>
      <c r="C339" s="5" t="s">
        <v>9327</v>
      </c>
      <c r="D339" s="6" t="s">
        <v>9337</v>
      </c>
      <c r="E339" s="14" t="s">
        <v>9315</v>
      </c>
      <c r="F339" s="9">
        <v>164</v>
      </c>
      <c r="G339" s="5" t="s">
        <v>9447</v>
      </c>
      <c r="H339" s="10" t="str">
        <f t="shared" si="15"/>
        <v>Hate Crime Report</v>
      </c>
      <c r="I339" s="8"/>
    </row>
    <row r="340" spans="1:13" x14ac:dyDescent="0.2">
      <c r="A340" s="9">
        <v>339</v>
      </c>
      <c r="B340" s="9">
        <v>2017</v>
      </c>
      <c r="C340" s="5" t="s">
        <v>9327</v>
      </c>
      <c r="D340" s="6" t="s">
        <v>9337</v>
      </c>
      <c r="E340" s="5" t="s">
        <v>9342</v>
      </c>
      <c r="F340" s="9">
        <v>6</v>
      </c>
      <c r="G340" s="5" t="s">
        <v>9447</v>
      </c>
      <c r="H340" s="10" t="str">
        <f t="shared" si="15"/>
        <v>Hate Crime Report</v>
      </c>
      <c r="I340" s="8"/>
    </row>
    <row r="341" spans="1:13" x14ac:dyDescent="0.2">
      <c r="A341" s="9">
        <v>340</v>
      </c>
      <c r="B341" s="9">
        <v>2017</v>
      </c>
      <c r="C341" s="5" t="s">
        <v>9327</v>
      </c>
      <c r="D341" s="6" t="s">
        <v>9337</v>
      </c>
      <c r="E341" s="14" t="s">
        <v>9328</v>
      </c>
      <c r="F341" s="9">
        <v>14</v>
      </c>
      <c r="G341" s="5" t="s">
        <v>9447</v>
      </c>
      <c r="H341" s="10" t="str">
        <f t="shared" si="15"/>
        <v>Hate Crime Report</v>
      </c>
      <c r="I341" s="8"/>
      <c r="J341" s="11"/>
    </row>
    <row r="342" spans="1:13" x14ac:dyDescent="0.2">
      <c r="A342" s="9">
        <v>341</v>
      </c>
      <c r="B342" s="9">
        <v>2017</v>
      </c>
      <c r="C342" s="5" t="s">
        <v>9327</v>
      </c>
      <c r="D342" s="6" t="s">
        <v>9337</v>
      </c>
      <c r="E342" s="5" t="s">
        <v>9330</v>
      </c>
      <c r="F342" s="9">
        <v>3</v>
      </c>
      <c r="G342" s="5" t="s">
        <v>9447</v>
      </c>
      <c r="H342" s="10" t="str">
        <f t="shared" si="15"/>
        <v>Hate Crime Report</v>
      </c>
      <c r="I342" s="8"/>
      <c r="J342" s="11"/>
      <c r="K342" s="11"/>
      <c r="L342" s="11"/>
      <c r="M342" s="11"/>
    </row>
    <row r="343" spans="1:13" x14ac:dyDescent="0.2">
      <c r="A343" s="9">
        <v>342</v>
      </c>
      <c r="B343" s="9">
        <v>2017</v>
      </c>
      <c r="C343" s="5" t="s">
        <v>9327</v>
      </c>
      <c r="D343" s="6" t="s">
        <v>9337</v>
      </c>
      <c r="E343" s="5" t="s">
        <v>9324</v>
      </c>
      <c r="F343" s="9">
        <v>99</v>
      </c>
      <c r="G343" s="5" t="s">
        <v>9447</v>
      </c>
      <c r="H343" s="10" t="str">
        <f t="shared" si="15"/>
        <v>Hate Crime Report</v>
      </c>
      <c r="I343" s="8"/>
      <c r="J343" s="11"/>
      <c r="K343" s="11"/>
      <c r="L343" s="11"/>
      <c r="M343" s="11"/>
    </row>
    <row r="344" spans="1:13" x14ac:dyDescent="0.2">
      <c r="A344" s="9">
        <v>343</v>
      </c>
      <c r="B344" s="9">
        <v>2017</v>
      </c>
      <c r="C344" s="5" t="s">
        <v>9327</v>
      </c>
      <c r="D344" s="6" t="s">
        <v>9337</v>
      </c>
      <c r="E344" s="5" t="s">
        <v>9338</v>
      </c>
      <c r="F344" s="9">
        <v>337</v>
      </c>
      <c r="G344" s="5" t="s">
        <v>9447</v>
      </c>
      <c r="H344" s="10" t="str">
        <f t="shared" si="15"/>
        <v>Hate Crime Report</v>
      </c>
      <c r="I344" s="8"/>
      <c r="J344" s="11"/>
      <c r="K344" s="11"/>
      <c r="L344" s="11"/>
      <c r="M344" s="11"/>
    </row>
    <row r="345" spans="1:13" x14ac:dyDescent="0.2">
      <c r="A345" s="9">
        <v>344</v>
      </c>
      <c r="B345" s="9">
        <v>2017</v>
      </c>
      <c r="C345" s="5" t="s">
        <v>9327</v>
      </c>
      <c r="D345" s="6" t="s">
        <v>9320</v>
      </c>
      <c r="E345" s="14" t="s">
        <v>9315</v>
      </c>
      <c r="F345" s="9">
        <v>11</v>
      </c>
      <c r="G345" s="5" t="s">
        <v>9447</v>
      </c>
      <c r="H345" s="10" t="str">
        <f t="shared" si="15"/>
        <v>Hate Crime Report</v>
      </c>
      <c r="I345" s="8"/>
      <c r="J345" s="11"/>
      <c r="K345" s="11"/>
      <c r="L345" s="11"/>
      <c r="M345" s="11"/>
    </row>
    <row r="346" spans="1:13" x14ac:dyDescent="0.2">
      <c r="A346" s="9">
        <v>345</v>
      </c>
      <c r="B346" s="9">
        <v>2017</v>
      </c>
      <c r="C346" s="5" t="s">
        <v>9327</v>
      </c>
      <c r="D346" s="6" t="s">
        <v>9320</v>
      </c>
      <c r="E346" s="5" t="s">
        <v>9330</v>
      </c>
      <c r="F346" s="9">
        <v>3</v>
      </c>
      <c r="G346" s="5" t="s">
        <v>9447</v>
      </c>
      <c r="H346" s="10" t="str">
        <f t="shared" si="15"/>
        <v>Hate Crime Report</v>
      </c>
      <c r="I346" s="8"/>
    </row>
    <row r="347" spans="1:13" x14ac:dyDescent="0.2">
      <c r="A347" s="9">
        <v>346</v>
      </c>
      <c r="B347" s="9">
        <v>2017</v>
      </c>
      <c r="C347" s="5" t="s">
        <v>9327</v>
      </c>
      <c r="D347" s="6" t="s">
        <v>9320</v>
      </c>
      <c r="E347" s="5" t="s">
        <v>9324</v>
      </c>
      <c r="F347" s="9">
        <v>20</v>
      </c>
      <c r="G347" s="5" t="s">
        <v>9447</v>
      </c>
      <c r="H347" s="10" t="str">
        <f t="shared" si="15"/>
        <v>Hate Crime Report</v>
      </c>
      <c r="I347" s="8"/>
    </row>
    <row r="348" spans="1:13" x14ac:dyDescent="0.2">
      <c r="A348" s="9">
        <v>347</v>
      </c>
      <c r="B348" s="9">
        <v>2017</v>
      </c>
      <c r="C348" s="5" t="s">
        <v>9327</v>
      </c>
      <c r="D348" s="6" t="s">
        <v>9320</v>
      </c>
      <c r="E348" s="5" t="s">
        <v>9338</v>
      </c>
      <c r="F348" s="9">
        <v>28</v>
      </c>
      <c r="G348" s="5" t="s">
        <v>9447</v>
      </c>
      <c r="H348" s="10" t="str">
        <f t="shared" si="15"/>
        <v>Hate Crime Report</v>
      </c>
      <c r="I348" s="8"/>
      <c r="J348" s="1"/>
      <c r="M348" s="1"/>
    </row>
    <row r="349" spans="1:13" x14ac:dyDescent="0.2">
      <c r="A349" s="9">
        <v>348</v>
      </c>
      <c r="B349" s="9">
        <v>2017</v>
      </c>
      <c r="C349" s="5" t="s">
        <v>9327</v>
      </c>
      <c r="D349" s="6" t="s">
        <v>9323</v>
      </c>
      <c r="E349" s="14" t="s">
        <v>9315</v>
      </c>
      <c r="F349" s="9">
        <v>2</v>
      </c>
      <c r="G349" s="5" t="s">
        <v>9447</v>
      </c>
      <c r="H349" s="10" t="str">
        <f t="shared" si="15"/>
        <v>Hate Crime Report</v>
      </c>
      <c r="I349" s="8"/>
      <c r="K349" s="11"/>
      <c r="L349" s="11"/>
      <c r="M349" s="11"/>
    </row>
    <row r="350" spans="1:13" x14ac:dyDescent="0.2">
      <c r="A350" s="9">
        <v>349</v>
      </c>
      <c r="B350" s="9">
        <v>2017</v>
      </c>
      <c r="C350" s="5" t="s">
        <v>9327</v>
      </c>
      <c r="D350" s="6" t="s">
        <v>9323</v>
      </c>
      <c r="E350" s="14" t="s">
        <v>9328</v>
      </c>
      <c r="F350" s="9">
        <v>2</v>
      </c>
      <c r="G350" s="5" t="s">
        <v>9447</v>
      </c>
      <c r="H350" s="10" t="str">
        <f t="shared" si="15"/>
        <v>Hate Crime Report</v>
      </c>
      <c r="I350" s="8"/>
      <c r="J350" s="11"/>
      <c r="K350" s="11"/>
      <c r="L350" s="11"/>
      <c r="M350" s="11"/>
    </row>
    <row r="351" spans="1:13" x14ac:dyDescent="0.2">
      <c r="A351" s="9">
        <v>350</v>
      </c>
      <c r="B351" s="9">
        <v>2017</v>
      </c>
      <c r="C351" s="5" t="s">
        <v>9327</v>
      </c>
      <c r="D351" s="6" t="s">
        <v>9323</v>
      </c>
      <c r="E351" s="5" t="s">
        <v>9324</v>
      </c>
      <c r="F351" s="9">
        <v>3</v>
      </c>
      <c r="G351" s="5" t="s">
        <v>9447</v>
      </c>
      <c r="H351" s="10" t="str">
        <f t="shared" si="15"/>
        <v>Hate Crime Report</v>
      </c>
      <c r="I351" s="8"/>
    </row>
    <row r="352" spans="1:13" x14ac:dyDescent="0.2">
      <c r="A352" s="9">
        <v>351</v>
      </c>
      <c r="B352" s="9">
        <v>2017</v>
      </c>
      <c r="C352" s="5" t="s">
        <v>9327</v>
      </c>
      <c r="D352" s="6" t="s">
        <v>9323</v>
      </c>
      <c r="E352" s="5" t="s">
        <v>9338</v>
      </c>
      <c r="F352" s="9">
        <v>71</v>
      </c>
      <c r="G352" s="5" t="s">
        <v>9447</v>
      </c>
      <c r="H352" s="10" t="str">
        <f t="shared" si="15"/>
        <v>Hate Crime Report</v>
      </c>
      <c r="I352" s="8"/>
    </row>
    <row r="353" spans="1:13" x14ac:dyDescent="0.2">
      <c r="A353" s="9">
        <v>352</v>
      </c>
      <c r="B353" s="9">
        <v>2017</v>
      </c>
      <c r="C353" s="5" t="s">
        <v>9327</v>
      </c>
      <c r="D353" s="6" t="s">
        <v>9331</v>
      </c>
      <c r="E353" s="14" t="s">
        <v>9315</v>
      </c>
      <c r="F353" s="9">
        <v>18</v>
      </c>
      <c r="G353" s="5" t="s">
        <v>9447</v>
      </c>
      <c r="H353" s="10" t="str">
        <f t="shared" si="15"/>
        <v>Hate Crime Report</v>
      </c>
      <c r="I353" s="8"/>
      <c r="J353" s="11"/>
      <c r="K353" s="11"/>
      <c r="L353" s="11"/>
      <c r="M353" s="11"/>
    </row>
    <row r="354" spans="1:13" x14ac:dyDescent="0.2">
      <c r="A354" s="9">
        <v>353</v>
      </c>
      <c r="B354" s="9">
        <v>2017</v>
      </c>
      <c r="C354" s="5" t="s">
        <v>9327</v>
      </c>
      <c r="D354" s="6" t="s">
        <v>9331</v>
      </c>
      <c r="E354" s="14" t="s">
        <v>9328</v>
      </c>
      <c r="F354" s="9">
        <v>1</v>
      </c>
      <c r="G354" s="5" t="s">
        <v>9447</v>
      </c>
      <c r="H354" s="10" t="str">
        <f t="shared" si="15"/>
        <v>Hate Crime Report</v>
      </c>
      <c r="I354" s="8"/>
    </row>
    <row r="355" spans="1:13" x14ac:dyDescent="0.2">
      <c r="A355" s="9">
        <v>354</v>
      </c>
      <c r="B355" s="9">
        <v>2017</v>
      </c>
      <c r="C355" s="5" t="s">
        <v>9327</v>
      </c>
      <c r="D355" s="6" t="s">
        <v>9331</v>
      </c>
      <c r="E355" s="5" t="s">
        <v>9330</v>
      </c>
      <c r="F355" s="9">
        <v>3</v>
      </c>
      <c r="G355" s="5" t="s">
        <v>9447</v>
      </c>
      <c r="H355" s="10" t="str">
        <f t="shared" si="15"/>
        <v>Hate Crime Report</v>
      </c>
      <c r="I355" s="8"/>
      <c r="K355" s="11"/>
      <c r="L355" s="11"/>
      <c r="M355" s="11"/>
    </row>
    <row r="356" spans="1:13" x14ac:dyDescent="0.2">
      <c r="A356" s="9">
        <v>355</v>
      </c>
      <c r="B356" s="9">
        <v>2017</v>
      </c>
      <c r="C356" s="5" t="s">
        <v>9327</v>
      </c>
      <c r="D356" s="6" t="s">
        <v>9331</v>
      </c>
      <c r="E356" s="5" t="s">
        <v>9324</v>
      </c>
      <c r="F356" s="9">
        <v>11</v>
      </c>
      <c r="G356" s="5" t="s">
        <v>9447</v>
      </c>
      <c r="H356" s="10" t="str">
        <f t="shared" si="15"/>
        <v>Hate Crime Report</v>
      </c>
      <c r="I356" s="8"/>
      <c r="K356" s="11"/>
      <c r="L356" s="11"/>
      <c r="M356" s="11"/>
    </row>
    <row r="357" spans="1:13" x14ac:dyDescent="0.2">
      <c r="A357" s="9">
        <v>356</v>
      </c>
      <c r="B357" s="9">
        <v>2017</v>
      </c>
      <c r="C357" s="5" t="s">
        <v>9327</v>
      </c>
      <c r="D357" s="6" t="s">
        <v>9331</v>
      </c>
      <c r="E357" s="5" t="s">
        <v>9338</v>
      </c>
      <c r="F357" s="9">
        <v>90</v>
      </c>
      <c r="G357" s="5" t="s">
        <v>9447</v>
      </c>
      <c r="H357" s="10" t="str">
        <f t="shared" si="15"/>
        <v>Hate Crime Report</v>
      </c>
      <c r="I357" s="8"/>
    </row>
    <row r="358" spans="1:13" x14ac:dyDescent="0.2">
      <c r="A358" s="9">
        <v>357</v>
      </c>
      <c r="B358" s="9">
        <v>2017</v>
      </c>
      <c r="C358" s="5" t="s">
        <v>9327</v>
      </c>
      <c r="D358" s="6" t="s">
        <v>9314</v>
      </c>
      <c r="E358" s="5" t="s">
        <v>9328</v>
      </c>
      <c r="F358" s="9">
        <v>1</v>
      </c>
      <c r="G358" s="5" t="s">
        <v>9447</v>
      </c>
      <c r="H358" s="10" t="str">
        <f t="shared" si="15"/>
        <v>Hate Crime Report</v>
      </c>
      <c r="I358" s="8"/>
    </row>
    <row r="359" spans="1:13" x14ac:dyDescent="0.2">
      <c r="A359" s="9">
        <v>358</v>
      </c>
      <c r="B359" s="9">
        <v>2017</v>
      </c>
      <c r="C359" s="5" t="s">
        <v>9327</v>
      </c>
      <c r="D359" s="6" t="s">
        <v>9314</v>
      </c>
      <c r="E359" s="5" t="s">
        <v>9338</v>
      </c>
      <c r="F359" s="9">
        <v>24</v>
      </c>
      <c r="G359" s="5" t="s">
        <v>9447</v>
      </c>
      <c r="H359" s="10" t="str">
        <f t="shared" si="15"/>
        <v>Hate Crime Report</v>
      </c>
      <c r="I359" s="8"/>
    </row>
    <row r="360" spans="1:13" x14ac:dyDescent="0.2">
      <c r="A360" s="9">
        <v>359</v>
      </c>
      <c r="B360" s="9">
        <v>2017</v>
      </c>
      <c r="C360" s="5" t="s">
        <v>9327</v>
      </c>
      <c r="D360" s="6" t="s">
        <v>9448</v>
      </c>
      <c r="E360" s="14" t="s">
        <v>9315</v>
      </c>
      <c r="F360" s="9">
        <v>1</v>
      </c>
      <c r="G360" s="5" t="s">
        <v>9447</v>
      </c>
      <c r="H360" s="10" t="str">
        <f t="shared" si="15"/>
        <v>Hate Crime Report</v>
      </c>
      <c r="I360" s="8"/>
    </row>
    <row r="361" spans="1:13" x14ac:dyDescent="0.2">
      <c r="A361" s="9">
        <v>360</v>
      </c>
      <c r="B361" s="9">
        <v>2017</v>
      </c>
      <c r="C361" s="5" t="s">
        <v>9327</v>
      </c>
      <c r="D361" s="6" t="s">
        <v>9448</v>
      </c>
      <c r="E361" s="14" t="s">
        <v>9328</v>
      </c>
      <c r="F361" s="9">
        <v>2</v>
      </c>
      <c r="G361" s="5" t="s">
        <v>9447</v>
      </c>
      <c r="H361" s="10" t="str">
        <f t="shared" si="15"/>
        <v>Hate Crime Report</v>
      </c>
      <c r="I361" s="8"/>
      <c r="J361" s="11"/>
      <c r="K361" s="11"/>
      <c r="L361" s="11"/>
      <c r="M361" s="11"/>
    </row>
    <row r="362" spans="1:13" x14ac:dyDescent="0.2">
      <c r="A362" s="9">
        <v>361</v>
      </c>
      <c r="B362" s="9">
        <v>2017</v>
      </c>
      <c r="C362" s="5" t="s">
        <v>9327</v>
      </c>
      <c r="D362" s="6" t="s">
        <v>9448</v>
      </c>
      <c r="E362" s="5" t="s">
        <v>9324</v>
      </c>
      <c r="F362" s="9">
        <v>1</v>
      </c>
      <c r="G362" s="5" t="s">
        <v>9447</v>
      </c>
      <c r="H362" s="10" t="str">
        <f t="shared" si="15"/>
        <v>Hate Crime Report</v>
      </c>
      <c r="I362" s="8"/>
    </row>
    <row r="363" spans="1:13" x14ac:dyDescent="0.2">
      <c r="A363" s="9">
        <v>362</v>
      </c>
      <c r="B363" s="9">
        <v>2017</v>
      </c>
      <c r="C363" s="5" t="s">
        <v>9327</v>
      </c>
      <c r="D363" s="6" t="s">
        <v>9448</v>
      </c>
      <c r="E363" s="5" t="s">
        <v>9338</v>
      </c>
      <c r="F363" s="9">
        <v>5</v>
      </c>
      <c r="G363" s="5" t="s">
        <v>9447</v>
      </c>
      <c r="H363" s="10" t="str">
        <f t="shared" si="15"/>
        <v>Hate Crime Report</v>
      </c>
      <c r="I363" s="8"/>
    </row>
    <row r="364" spans="1:13" x14ac:dyDescent="0.2">
      <c r="A364" s="9">
        <v>363</v>
      </c>
      <c r="B364" s="9">
        <v>2017</v>
      </c>
      <c r="C364" s="5" t="s">
        <v>9327</v>
      </c>
      <c r="D364" s="6" t="s">
        <v>9333</v>
      </c>
      <c r="E364" s="14" t="s">
        <v>9315</v>
      </c>
      <c r="F364" s="9">
        <v>1</v>
      </c>
      <c r="G364" s="5" t="s">
        <v>9447</v>
      </c>
      <c r="H364" s="10" t="str">
        <f t="shared" si="15"/>
        <v>Hate Crime Report</v>
      </c>
      <c r="I364" s="8"/>
    </row>
    <row r="365" spans="1:13" x14ac:dyDescent="0.2">
      <c r="A365" s="9">
        <v>364</v>
      </c>
      <c r="B365" s="9">
        <v>2017</v>
      </c>
      <c r="C365" s="5" t="s">
        <v>9327</v>
      </c>
      <c r="D365" s="6" t="s">
        <v>9333</v>
      </c>
      <c r="E365" s="5" t="s">
        <v>9338</v>
      </c>
      <c r="F365" s="9">
        <v>4</v>
      </c>
      <c r="G365" s="5" t="s">
        <v>9447</v>
      </c>
      <c r="H365" s="10" t="str">
        <f t="shared" si="15"/>
        <v>Hate Crime Report</v>
      </c>
      <c r="I365" s="8"/>
    </row>
    <row r="366" spans="1:13" x14ac:dyDescent="0.2">
      <c r="A366" s="9">
        <v>365</v>
      </c>
      <c r="B366" s="9">
        <v>2017</v>
      </c>
      <c r="C366" s="5" t="s">
        <v>9327</v>
      </c>
      <c r="D366" s="6" t="s">
        <v>9339</v>
      </c>
      <c r="E366" s="5" t="s">
        <v>9338</v>
      </c>
      <c r="F366" s="9">
        <v>1</v>
      </c>
      <c r="G366" s="5" t="s">
        <v>9447</v>
      </c>
      <c r="H366" s="10" t="str">
        <f t="shared" si="15"/>
        <v>Hate Crime Report</v>
      </c>
      <c r="I366" s="8"/>
      <c r="J366" s="11"/>
      <c r="K366" s="11"/>
      <c r="L366" s="11"/>
      <c r="M366" s="11"/>
    </row>
    <row r="367" spans="1:13" x14ac:dyDescent="0.2">
      <c r="A367" s="9">
        <v>366</v>
      </c>
      <c r="B367" s="9">
        <v>2018</v>
      </c>
      <c r="C367" s="5" t="s">
        <v>9327</v>
      </c>
      <c r="D367" s="6" t="s">
        <v>9337</v>
      </c>
      <c r="E367" s="14" t="s">
        <v>9315</v>
      </c>
      <c r="F367" s="9">
        <v>48</v>
      </c>
      <c r="G367" s="5" t="s">
        <v>9447</v>
      </c>
      <c r="H367" s="10" t="str">
        <f t="shared" ref="H367:H390" si="16">HYPERLINK("https://hatecrime.osce.org/poland?year=2018","Hate Crime Report")</f>
        <v>Hate Crime Report</v>
      </c>
      <c r="I367" s="8"/>
    </row>
    <row r="368" spans="1:13" x14ac:dyDescent="0.2">
      <c r="A368" s="9">
        <v>367</v>
      </c>
      <c r="B368" s="9">
        <v>2018</v>
      </c>
      <c r="C368" s="5" t="s">
        <v>9327</v>
      </c>
      <c r="D368" s="6" t="s">
        <v>9337</v>
      </c>
      <c r="E368" s="5" t="s">
        <v>9342</v>
      </c>
      <c r="F368" s="9">
        <v>4</v>
      </c>
      <c r="G368" s="5" t="s">
        <v>9447</v>
      </c>
      <c r="H368" s="10" t="str">
        <f t="shared" si="16"/>
        <v>Hate Crime Report</v>
      </c>
      <c r="I368" s="8"/>
    </row>
    <row r="369" spans="1:13" x14ac:dyDescent="0.2">
      <c r="A369" s="9">
        <v>368</v>
      </c>
      <c r="B369" s="9">
        <v>2018</v>
      </c>
      <c r="C369" s="5" t="s">
        <v>9327</v>
      </c>
      <c r="D369" s="6" t="s">
        <v>9337</v>
      </c>
      <c r="E369" s="14" t="s">
        <v>9328</v>
      </c>
      <c r="F369" s="9">
        <v>2</v>
      </c>
      <c r="G369" s="5" t="s">
        <v>9447</v>
      </c>
      <c r="H369" s="10" t="str">
        <f t="shared" si="16"/>
        <v>Hate Crime Report</v>
      </c>
      <c r="I369" s="8"/>
    </row>
    <row r="370" spans="1:13" x14ac:dyDescent="0.2">
      <c r="A370" s="9">
        <v>369</v>
      </c>
      <c r="B370" s="9">
        <v>2018</v>
      </c>
      <c r="C370" s="5" t="s">
        <v>9327</v>
      </c>
      <c r="D370" s="6" t="s">
        <v>9337</v>
      </c>
      <c r="E370" s="5" t="s">
        <v>9324</v>
      </c>
      <c r="F370" s="9">
        <v>14</v>
      </c>
      <c r="G370" s="5" t="s">
        <v>9447</v>
      </c>
      <c r="H370" s="10" t="str">
        <f t="shared" si="16"/>
        <v>Hate Crime Report</v>
      </c>
      <c r="I370" s="8"/>
      <c r="J370" s="2"/>
    </row>
    <row r="371" spans="1:13" x14ac:dyDescent="0.2">
      <c r="A371" s="9">
        <v>370</v>
      </c>
      <c r="B371" s="9">
        <v>2018</v>
      </c>
      <c r="C371" s="5" t="s">
        <v>9327</v>
      </c>
      <c r="D371" s="6" t="s">
        <v>9337</v>
      </c>
      <c r="E371" s="5" t="s">
        <v>9338</v>
      </c>
      <c r="F371" s="9">
        <v>106</v>
      </c>
      <c r="G371" s="5" t="s">
        <v>9447</v>
      </c>
      <c r="H371" s="10" t="str">
        <f t="shared" si="16"/>
        <v>Hate Crime Report</v>
      </c>
      <c r="I371" s="8"/>
      <c r="J371" s="11"/>
      <c r="K371" s="11"/>
      <c r="L371" s="11"/>
      <c r="M371" s="11"/>
    </row>
    <row r="372" spans="1:13" x14ac:dyDescent="0.2">
      <c r="A372" s="9">
        <v>371</v>
      </c>
      <c r="B372" s="9">
        <v>2018</v>
      </c>
      <c r="C372" s="5" t="s">
        <v>9327</v>
      </c>
      <c r="D372" s="6" t="s">
        <v>9320</v>
      </c>
      <c r="E372" s="14" t="s">
        <v>9315</v>
      </c>
      <c r="F372" s="9">
        <v>9</v>
      </c>
      <c r="G372" s="5" t="s">
        <v>9447</v>
      </c>
      <c r="H372" s="10" t="str">
        <f t="shared" si="16"/>
        <v>Hate Crime Report</v>
      </c>
      <c r="I372" s="8"/>
    </row>
    <row r="373" spans="1:13" x14ac:dyDescent="0.2">
      <c r="A373" s="9">
        <v>372</v>
      </c>
      <c r="B373" s="9">
        <v>2018</v>
      </c>
      <c r="C373" s="5" t="s">
        <v>9327</v>
      </c>
      <c r="D373" s="6" t="s">
        <v>9320</v>
      </c>
      <c r="E373" s="5" t="s">
        <v>9324</v>
      </c>
      <c r="F373" s="9">
        <v>11</v>
      </c>
      <c r="G373" s="5" t="s">
        <v>9447</v>
      </c>
      <c r="H373" s="10" t="str">
        <f t="shared" si="16"/>
        <v>Hate Crime Report</v>
      </c>
      <c r="I373" s="8"/>
    </row>
    <row r="374" spans="1:13" x14ac:dyDescent="0.2">
      <c r="A374" s="9">
        <v>373</v>
      </c>
      <c r="B374" s="9">
        <v>2018</v>
      </c>
      <c r="C374" s="5" t="s">
        <v>9327</v>
      </c>
      <c r="D374" s="6" t="s">
        <v>9320</v>
      </c>
      <c r="E374" s="5" t="s">
        <v>9338</v>
      </c>
      <c r="F374" s="9">
        <v>23</v>
      </c>
      <c r="G374" s="5" t="s">
        <v>9447</v>
      </c>
      <c r="H374" s="10" t="str">
        <f t="shared" si="16"/>
        <v>Hate Crime Report</v>
      </c>
      <c r="I374" s="8"/>
    </row>
    <row r="375" spans="1:13" x14ac:dyDescent="0.2">
      <c r="A375" s="9">
        <v>374</v>
      </c>
      <c r="B375" s="9">
        <v>2018</v>
      </c>
      <c r="C375" s="5" t="s">
        <v>9327</v>
      </c>
      <c r="D375" s="6" t="s">
        <v>9323</v>
      </c>
      <c r="E375" s="14" t="s">
        <v>9328</v>
      </c>
      <c r="F375" s="9">
        <v>2</v>
      </c>
      <c r="G375" s="5" t="s">
        <v>9447</v>
      </c>
      <c r="H375" s="10" t="str">
        <f t="shared" si="16"/>
        <v>Hate Crime Report</v>
      </c>
      <c r="I375" s="8"/>
      <c r="J375" s="2"/>
    </row>
    <row r="376" spans="1:13" x14ac:dyDescent="0.2">
      <c r="A376" s="9">
        <v>375</v>
      </c>
      <c r="B376" s="9">
        <v>2018</v>
      </c>
      <c r="C376" s="5" t="s">
        <v>9327</v>
      </c>
      <c r="D376" s="6" t="s">
        <v>9323</v>
      </c>
      <c r="E376" s="5" t="s">
        <v>9341</v>
      </c>
      <c r="F376" s="9">
        <v>1</v>
      </c>
      <c r="G376" s="5" t="s">
        <v>9447</v>
      </c>
      <c r="H376" s="10" t="str">
        <f t="shared" si="16"/>
        <v>Hate Crime Report</v>
      </c>
      <c r="I376" s="8"/>
    </row>
    <row r="377" spans="1:13" x14ac:dyDescent="0.2">
      <c r="A377" s="9">
        <v>376</v>
      </c>
      <c r="B377" s="9">
        <v>2018</v>
      </c>
      <c r="C377" s="5" t="s">
        <v>9327</v>
      </c>
      <c r="D377" s="6" t="s">
        <v>9323</v>
      </c>
      <c r="E377" s="5" t="s">
        <v>9330</v>
      </c>
      <c r="F377" s="9">
        <v>2</v>
      </c>
      <c r="G377" s="5" t="s">
        <v>9447</v>
      </c>
      <c r="H377" s="10" t="str">
        <f t="shared" si="16"/>
        <v>Hate Crime Report</v>
      </c>
      <c r="I377" s="8"/>
    </row>
    <row r="378" spans="1:13" x14ac:dyDescent="0.2">
      <c r="A378" s="9">
        <v>377</v>
      </c>
      <c r="B378" s="9">
        <v>2018</v>
      </c>
      <c r="C378" s="5" t="s">
        <v>9327</v>
      </c>
      <c r="D378" s="6" t="s">
        <v>9323</v>
      </c>
      <c r="E378" s="5" t="s">
        <v>9324</v>
      </c>
      <c r="F378" s="9">
        <v>9</v>
      </c>
      <c r="G378" s="5" t="s">
        <v>9447</v>
      </c>
      <c r="H378" s="10" t="str">
        <f t="shared" si="16"/>
        <v>Hate Crime Report</v>
      </c>
      <c r="I378" s="8"/>
    </row>
    <row r="379" spans="1:13" x14ac:dyDescent="0.2">
      <c r="A379" s="9">
        <v>378</v>
      </c>
      <c r="B379" s="9">
        <v>2018</v>
      </c>
      <c r="C379" s="5" t="s">
        <v>9327</v>
      </c>
      <c r="D379" s="6" t="s">
        <v>9323</v>
      </c>
      <c r="E379" s="5" t="s">
        <v>9338</v>
      </c>
      <c r="F379" s="9">
        <v>183</v>
      </c>
      <c r="G379" s="5" t="s">
        <v>9447</v>
      </c>
      <c r="H379" s="10" t="str">
        <f t="shared" si="16"/>
        <v>Hate Crime Report</v>
      </c>
      <c r="I379" s="8"/>
    </row>
    <row r="380" spans="1:13" x14ac:dyDescent="0.2">
      <c r="A380" s="9">
        <v>379</v>
      </c>
      <c r="B380" s="9">
        <v>2018</v>
      </c>
      <c r="C380" s="5" t="s">
        <v>9327</v>
      </c>
      <c r="D380" s="6" t="s">
        <v>9331</v>
      </c>
      <c r="E380" s="14" t="s">
        <v>9315</v>
      </c>
      <c r="F380" s="9">
        <v>1</v>
      </c>
      <c r="G380" s="5" t="s">
        <v>9447</v>
      </c>
      <c r="H380" s="10" t="str">
        <f t="shared" si="16"/>
        <v>Hate Crime Report</v>
      </c>
      <c r="I380" s="8"/>
    </row>
    <row r="381" spans="1:13" x14ac:dyDescent="0.2">
      <c r="A381" s="9">
        <v>380</v>
      </c>
      <c r="B381" s="9">
        <v>2018</v>
      </c>
      <c r="C381" s="5" t="s">
        <v>9327</v>
      </c>
      <c r="D381" s="6" t="s">
        <v>9331</v>
      </c>
      <c r="E381" s="5" t="s">
        <v>9336</v>
      </c>
      <c r="F381" s="9">
        <v>1</v>
      </c>
      <c r="G381" s="5" t="s">
        <v>9447</v>
      </c>
      <c r="H381" s="10" t="str">
        <f t="shared" si="16"/>
        <v>Hate Crime Report</v>
      </c>
      <c r="I381" s="8"/>
    </row>
    <row r="382" spans="1:13" x14ac:dyDescent="0.2">
      <c r="A382" s="9">
        <v>381</v>
      </c>
      <c r="B382" s="9">
        <v>2018</v>
      </c>
      <c r="C382" s="5" t="s">
        <v>9327</v>
      </c>
      <c r="D382" s="6" t="s">
        <v>9331</v>
      </c>
      <c r="E382" s="5" t="s">
        <v>9324</v>
      </c>
      <c r="F382" s="9">
        <v>5</v>
      </c>
      <c r="G382" s="5" t="s">
        <v>9447</v>
      </c>
      <c r="H382" s="10" t="str">
        <f t="shared" si="16"/>
        <v>Hate Crime Report</v>
      </c>
      <c r="I382" s="8"/>
    </row>
    <row r="383" spans="1:13" x14ac:dyDescent="0.2">
      <c r="A383" s="9">
        <v>382</v>
      </c>
      <c r="B383" s="9">
        <v>2018</v>
      </c>
      <c r="C383" s="5" t="s">
        <v>9327</v>
      </c>
      <c r="D383" s="6" t="s">
        <v>9331</v>
      </c>
      <c r="E383" s="5" t="s">
        <v>9338</v>
      </c>
      <c r="F383" s="9">
        <v>55</v>
      </c>
      <c r="G383" s="5" t="s">
        <v>9447</v>
      </c>
      <c r="H383" s="10" t="str">
        <f t="shared" si="16"/>
        <v>Hate Crime Report</v>
      </c>
      <c r="I383" s="8"/>
    </row>
    <row r="384" spans="1:13" x14ac:dyDescent="0.2">
      <c r="A384" s="9">
        <v>383</v>
      </c>
      <c r="B384" s="9">
        <v>2018</v>
      </c>
      <c r="C384" s="5" t="s">
        <v>9327</v>
      </c>
      <c r="D384" s="6" t="s">
        <v>9448</v>
      </c>
      <c r="E384" s="14" t="s">
        <v>9315</v>
      </c>
      <c r="F384" s="9">
        <v>2</v>
      </c>
      <c r="G384" s="5" t="s">
        <v>9447</v>
      </c>
      <c r="H384" s="10" t="str">
        <f t="shared" si="16"/>
        <v>Hate Crime Report</v>
      </c>
      <c r="I384" s="8"/>
    </row>
    <row r="385" spans="1:13" x14ac:dyDescent="0.2">
      <c r="A385" s="9">
        <v>384</v>
      </c>
      <c r="B385" s="9">
        <v>2018</v>
      </c>
      <c r="C385" s="5" t="s">
        <v>9327</v>
      </c>
      <c r="D385" s="6" t="s">
        <v>9448</v>
      </c>
      <c r="E385" s="5" t="s">
        <v>9324</v>
      </c>
      <c r="F385" s="9">
        <v>1</v>
      </c>
      <c r="G385" s="5" t="s">
        <v>9447</v>
      </c>
      <c r="H385" s="10" t="str">
        <f t="shared" si="16"/>
        <v>Hate Crime Report</v>
      </c>
      <c r="I385" s="8"/>
    </row>
    <row r="386" spans="1:13" x14ac:dyDescent="0.2">
      <c r="A386" s="9">
        <v>385</v>
      </c>
      <c r="B386" s="9">
        <v>2018</v>
      </c>
      <c r="C386" s="5" t="s">
        <v>9327</v>
      </c>
      <c r="D386" s="6" t="s">
        <v>9448</v>
      </c>
      <c r="E386" s="5" t="s">
        <v>9338</v>
      </c>
      <c r="F386" s="9">
        <v>17</v>
      </c>
      <c r="G386" s="5" t="s">
        <v>9447</v>
      </c>
      <c r="H386" s="10" t="str">
        <f t="shared" si="16"/>
        <v>Hate Crime Report</v>
      </c>
      <c r="I386" s="8"/>
      <c r="K386" s="11"/>
      <c r="L386" s="11"/>
      <c r="M386" s="11"/>
    </row>
    <row r="387" spans="1:13" x14ac:dyDescent="0.2">
      <c r="A387" s="9">
        <v>386</v>
      </c>
      <c r="B387" s="9">
        <v>2018</v>
      </c>
      <c r="C387" s="5" t="s">
        <v>9327</v>
      </c>
      <c r="D387" s="6" t="s">
        <v>9339</v>
      </c>
      <c r="E387" s="5" t="s">
        <v>9338</v>
      </c>
      <c r="F387" s="9">
        <v>1</v>
      </c>
      <c r="G387" s="5" t="s">
        <v>9447</v>
      </c>
      <c r="H387" s="10" t="str">
        <f t="shared" si="16"/>
        <v>Hate Crime Report</v>
      </c>
      <c r="I387" s="8"/>
    </row>
    <row r="388" spans="1:13" x14ac:dyDescent="0.2">
      <c r="A388" s="9">
        <v>387</v>
      </c>
      <c r="B388" s="9">
        <v>2018</v>
      </c>
      <c r="C388" s="5" t="s">
        <v>9327</v>
      </c>
      <c r="D388" s="6" t="s">
        <v>9333</v>
      </c>
      <c r="E388" s="14" t="s">
        <v>9315</v>
      </c>
      <c r="F388" s="9">
        <v>1</v>
      </c>
      <c r="G388" s="5" t="s">
        <v>9447</v>
      </c>
      <c r="H388" s="10" t="str">
        <f t="shared" si="16"/>
        <v>Hate Crime Report</v>
      </c>
      <c r="I388" s="8"/>
    </row>
    <row r="389" spans="1:13" x14ac:dyDescent="0.2">
      <c r="A389" s="9">
        <v>388</v>
      </c>
      <c r="B389" s="9">
        <v>2018</v>
      </c>
      <c r="C389" s="5" t="s">
        <v>9327</v>
      </c>
      <c r="D389" s="6" t="s">
        <v>9333</v>
      </c>
      <c r="E389" s="5" t="s">
        <v>9336</v>
      </c>
      <c r="F389" s="9">
        <v>3</v>
      </c>
      <c r="G389" s="5" t="s">
        <v>9447</v>
      </c>
      <c r="H389" s="10" t="str">
        <f t="shared" si="16"/>
        <v>Hate Crime Report</v>
      </c>
      <c r="I389" s="8"/>
    </row>
    <row r="390" spans="1:13" x14ac:dyDescent="0.2">
      <c r="A390" s="9">
        <v>389</v>
      </c>
      <c r="B390" s="9">
        <v>2018</v>
      </c>
      <c r="C390" s="5" t="s">
        <v>9327</v>
      </c>
      <c r="D390" s="6" t="s">
        <v>9333</v>
      </c>
      <c r="E390" s="5" t="s">
        <v>9338</v>
      </c>
      <c r="F390" s="9">
        <v>3</v>
      </c>
      <c r="G390" s="5" t="s">
        <v>9447</v>
      </c>
      <c r="H390" s="10" t="str">
        <f t="shared" si="16"/>
        <v>Hate Crime Report</v>
      </c>
      <c r="I390" s="8"/>
      <c r="J390" s="11"/>
      <c r="K390" s="11"/>
      <c r="L390" s="11"/>
      <c r="M390" s="11"/>
    </row>
    <row r="391" spans="1:13" x14ac:dyDescent="0.2">
      <c r="A391" s="9">
        <v>390</v>
      </c>
      <c r="B391" s="9">
        <v>2015</v>
      </c>
      <c r="C391" s="5" t="s">
        <v>9316</v>
      </c>
      <c r="D391" s="6" t="s">
        <v>9337</v>
      </c>
      <c r="E391" s="14" t="s">
        <v>9318</v>
      </c>
      <c r="F391" s="9">
        <v>2</v>
      </c>
      <c r="G391" s="5" t="s">
        <v>9447</v>
      </c>
      <c r="H391" s="10" t="str">
        <f t="shared" ref="H391:H419" si="17">HYPERLINK("https://hatecrime.osce.org/spain?year=2015","Hate Crime Report")</f>
        <v>Hate Crime Report</v>
      </c>
      <c r="I391" s="8"/>
    </row>
    <row r="392" spans="1:13" x14ac:dyDescent="0.2">
      <c r="A392" s="9">
        <v>391</v>
      </c>
      <c r="B392" s="9">
        <v>2015</v>
      </c>
      <c r="C392" s="5" t="s">
        <v>9316</v>
      </c>
      <c r="D392" s="6" t="s">
        <v>9337</v>
      </c>
      <c r="E392" s="14" t="s">
        <v>9315</v>
      </c>
      <c r="F392" s="9">
        <v>128</v>
      </c>
      <c r="G392" s="5" t="s">
        <v>9447</v>
      </c>
      <c r="H392" s="10" t="str">
        <f t="shared" si="17"/>
        <v>Hate Crime Report</v>
      </c>
      <c r="I392" s="8"/>
    </row>
    <row r="393" spans="1:13" x14ac:dyDescent="0.2">
      <c r="A393" s="9">
        <v>392</v>
      </c>
      <c r="B393" s="9">
        <v>2015</v>
      </c>
      <c r="C393" s="5" t="s">
        <v>9316</v>
      </c>
      <c r="D393" s="6" t="s">
        <v>9337</v>
      </c>
      <c r="E393" s="5" t="s">
        <v>9344</v>
      </c>
      <c r="F393" s="9">
        <v>36</v>
      </c>
      <c r="G393" s="5" t="s">
        <v>9447</v>
      </c>
      <c r="H393" s="10" t="str">
        <f t="shared" si="17"/>
        <v>Hate Crime Report</v>
      </c>
      <c r="I393" s="8"/>
    </row>
    <row r="394" spans="1:13" x14ac:dyDescent="0.2">
      <c r="A394" s="9">
        <v>393</v>
      </c>
      <c r="B394" s="9">
        <v>2015</v>
      </c>
      <c r="C394" s="5" t="s">
        <v>9316</v>
      </c>
      <c r="D394" s="6" t="s">
        <v>9337</v>
      </c>
      <c r="E394" s="5" t="s">
        <v>9342</v>
      </c>
      <c r="F394" s="9">
        <v>13</v>
      </c>
      <c r="G394" s="5" t="s">
        <v>9447</v>
      </c>
      <c r="H394" s="10" t="str">
        <f t="shared" si="17"/>
        <v>Hate Crime Report</v>
      </c>
      <c r="I394" s="8"/>
    </row>
    <row r="395" spans="1:13" x14ac:dyDescent="0.2">
      <c r="A395" s="9">
        <v>394</v>
      </c>
      <c r="B395" s="9">
        <v>2015</v>
      </c>
      <c r="C395" s="5" t="s">
        <v>9316</v>
      </c>
      <c r="D395" s="6" t="s">
        <v>9337</v>
      </c>
      <c r="E395" s="5" t="s">
        <v>9341</v>
      </c>
      <c r="F395" s="9">
        <v>40</v>
      </c>
      <c r="G395" s="5" t="s">
        <v>9447</v>
      </c>
      <c r="H395" s="10" t="str">
        <f t="shared" si="17"/>
        <v>Hate Crime Report</v>
      </c>
      <c r="I395" s="8"/>
    </row>
    <row r="396" spans="1:13" x14ac:dyDescent="0.2">
      <c r="A396" s="9">
        <v>395</v>
      </c>
      <c r="B396" s="9">
        <v>2015</v>
      </c>
      <c r="C396" s="5" t="s">
        <v>9316</v>
      </c>
      <c r="D396" s="6" t="s">
        <v>9337</v>
      </c>
      <c r="E396" s="14" t="s">
        <v>9321</v>
      </c>
      <c r="F396" s="9">
        <v>95</v>
      </c>
      <c r="G396" s="5" t="s">
        <v>9447</v>
      </c>
      <c r="H396" s="10" t="str">
        <f t="shared" si="17"/>
        <v>Hate Crime Report</v>
      </c>
      <c r="I396" s="8"/>
    </row>
    <row r="397" spans="1:13" x14ac:dyDescent="0.2">
      <c r="A397" s="9">
        <v>396</v>
      </c>
      <c r="B397" s="9">
        <v>2015</v>
      </c>
      <c r="C397" s="5" t="s">
        <v>9316</v>
      </c>
      <c r="D397" s="6" t="s">
        <v>9337</v>
      </c>
      <c r="E397" s="5" t="s">
        <v>9338</v>
      </c>
      <c r="F397" s="9">
        <v>191</v>
      </c>
      <c r="G397" s="5" t="s">
        <v>9447</v>
      </c>
      <c r="H397" s="10" t="str">
        <f t="shared" si="17"/>
        <v>Hate Crime Report</v>
      </c>
      <c r="I397" s="8"/>
    </row>
    <row r="398" spans="1:13" x14ac:dyDescent="0.2">
      <c r="A398" s="9">
        <v>397</v>
      </c>
      <c r="B398" s="9">
        <v>2015</v>
      </c>
      <c r="C398" s="5" t="s">
        <v>9316</v>
      </c>
      <c r="D398" s="6" t="s">
        <v>9323</v>
      </c>
      <c r="E398" s="14" t="s">
        <v>9315</v>
      </c>
      <c r="F398" s="9">
        <v>1</v>
      </c>
      <c r="G398" s="5" t="s">
        <v>9447</v>
      </c>
      <c r="H398" s="10" t="str">
        <f t="shared" si="17"/>
        <v>Hate Crime Report</v>
      </c>
      <c r="I398" s="8"/>
      <c r="J398" s="11"/>
      <c r="K398" s="11"/>
      <c r="L398" s="11"/>
      <c r="M398" s="11"/>
    </row>
    <row r="399" spans="1:13" x14ac:dyDescent="0.2">
      <c r="A399" s="9">
        <v>398</v>
      </c>
      <c r="B399" s="9">
        <v>2015</v>
      </c>
      <c r="C399" s="5" t="s">
        <v>9316</v>
      </c>
      <c r="D399" s="6" t="s">
        <v>9323</v>
      </c>
      <c r="E399" s="5" t="s">
        <v>9344</v>
      </c>
      <c r="F399" s="9">
        <v>1</v>
      </c>
      <c r="G399" s="5" t="s">
        <v>9447</v>
      </c>
      <c r="H399" s="10" t="str">
        <f t="shared" si="17"/>
        <v>Hate Crime Report</v>
      </c>
      <c r="I399" s="8"/>
    </row>
    <row r="400" spans="1:13" x14ac:dyDescent="0.2">
      <c r="A400" s="9">
        <v>399</v>
      </c>
      <c r="B400" s="9">
        <v>2015</v>
      </c>
      <c r="C400" s="5" t="s">
        <v>9316</v>
      </c>
      <c r="D400" s="6" t="s">
        <v>9323</v>
      </c>
      <c r="E400" s="14" t="s">
        <v>9321</v>
      </c>
      <c r="F400" s="9">
        <v>4</v>
      </c>
      <c r="G400" s="5" t="s">
        <v>9447</v>
      </c>
      <c r="H400" s="10" t="str">
        <f t="shared" si="17"/>
        <v>Hate Crime Report</v>
      </c>
      <c r="I400" s="8"/>
    </row>
    <row r="401" spans="1:13" x14ac:dyDescent="0.2">
      <c r="A401" s="9">
        <v>400</v>
      </c>
      <c r="B401" s="9">
        <v>2015</v>
      </c>
      <c r="C401" s="5" t="s">
        <v>9316</v>
      </c>
      <c r="D401" s="6" t="s">
        <v>9323</v>
      </c>
      <c r="E401" s="5" t="s">
        <v>9338</v>
      </c>
      <c r="F401" s="9">
        <v>3</v>
      </c>
      <c r="G401" s="5" t="s">
        <v>9447</v>
      </c>
      <c r="H401" s="10" t="str">
        <f t="shared" si="17"/>
        <v>Hate Crime Report</v>
      </c>
      <c r="I401" s="8"/>
    </row>
    <row r="402" spans="1:13" x14ac:dyDescent="0.2">
      <c r="A402" s="9">
        <v>401</v>
      </c>
      <c r="B402" s="9">
        <v>2015</v>
      </c>
      <c r="C402" s="5" t="s">
        <v>9316</v>
      </c>
      <c r="D402" s="6" t="s">
        <v>9314</v>
      </c>
      <c r="E402" s="14" t="s">
        <v>9315</v>
      </c>
      <c r="F402" s="9">
        <v>19</v>
      </c>
      <c r="G402" s="5" t="s">
        <v>9447</v>
      </c>
      <c r="H402" s="10" t="str">
        <f t="shared" si="17"/>
        <v>Hate Crime Report</v>
      </c>
      <c r="I402" s="8"/>
    </row>
    <row r="403" spans="1:13" x14ac:dyDescent="0.2">
      <c r="A403" s="9">
        <v>402</v>
      </c>
      <c r="B403" s="9">
        <v>2015</v>
      </c>
      <c r="C403" s="5" t="s">
        <v>9316</v>
      </c>
      <c r="D403" s="6" t="s">
        <v>9314</v>
      </c>
      <c r="E403" s="5" t="s">
        <v>9344</v>
      </c>
      <c r="F403" s="9">
        <v>6</v>
      </c>
      <c r="G403" s="5" t="s">
        <v>9447</v>
      </c>
      <c r="H403" s="10" t="str">
        <f t="shared" si="17"/>
        <v>Hate Crime Report</v>
      </c>
      <c r="I403" s="8"/>
    </row>
    <row r="404" spans="1:13" x14ac:dyDescent="0.2">
      <c r="A404" s="9">
        <v>403</v>
      </c>
      <c r="B404" s="9">
        <v>2015</v>
      </c>
      <c r="C404" s="5" t="s">
        <v>9316</v>
      </c>
      <c r="D404" s="6" t="s">
        <v>9314</v>
      </c>
      <c r="E404" s="14" t="s">
        <v>9321</v>
      </c>
      <c r="F404" s="9">
        <v>13</v>
      </c>
      <c r="G404" s="5" t="s">
        <v>9447</v>
      </c>
      <c r="H404" s="10" t="str">
        <f t="shared" si="17"/>
        <v>Hate Crime Report</v>
      </c>
      <c r="I404" s="8"/>
    </row>
    <row r="405" spans="1:13" x14ac:dyDescent="0.2">
      <c r="A405" s="9">
        <v>404</v>
      </c>
      <c r="B405" s="9">
        <v>2015</v>
      </c>
      <c r="C405" s="5" t="s">
        <v>9316</v>
      </c>
      <c r="D405" s="6" t="s">
        <v>9314</v>
      </c>
      <c r="E405" s="5" t="s">
        <v>9338</v>
      </c>
      <c r="F405" s="9">
        <v>32</v>
      </c>
      <c r="G405" s="5" t="s">
        <v>9447</v>
      </c>
      <c r="H405" s="10" t="str">
        <f t="shared" si="17"/>
        <v>Hate Crime Report</v>
      </c>
      <c r="I405" s="8"/>
    </row>
    <row r="406" spans="1:13" x14ac:dyDescent="0.2">
      <c r="A406" s="9">
        <v>405</v>
      </c>
      <c r="B406" s="9">
        <v>2015</v>
      </c>
      <c r="C406" s="5" t="s">
        <v>9316</v>
      </c>
      <c r="D406" s="6" t="s">
        <v>9329</v>
      </c>
      <c r="E406" s="14" t="s">
        <v>9318</v>
      </c>
      <c r="F406" s="9">
        <v>1</v>
      </c>
      <c r="G406" s="5" t="s">
        <v>9447</v>
      </c>
      <c r="H406" s="10" t="str">
        <f t="shared" si="17"/>
        <v>Hate Crime Report</v>
      </c>
      <c r="I406" s="8"/>
    </row>
    <row r="407" spans="1:13" x14ac:dyDescent="0.2">
      <c r="A407" s="9">
        <v>406</v>
      </c>
      <c r="B407" s="9">
        <v>2015</v>
      </c>
      <c r="C407" s="5" t="s">
        <v>9316</v>
      </c>
      <c r="D407" s="6" t="s">
        <v>9329</v>
      </c>
      <c r="E407" s="14" t="s">
        <v>9315</v>
      </c>
      <c r="F407" s="9">
        <v>40</v>
      </c>
      <c r="G407" s="5" t="s">
        <v>9447</v>
      </c>
      <c r="H407" s="10" t="str">
        <f t="shared" si="17"/>
        <v>Hate Crime Report</v>
      </c>
      <c r="I407" s="8"/>
    </row>
    <row r="408" spans="1:13" x14ac:dyDescent="0.2">
      <c r="A408" s="9">
        <v>407</v>
      </c>
      <c r="B408" s="9">
        <v>2015</v>
      </c>
      <c r="C408" s="5" t="s">
        <v>9316</v>
      </c>
      <c r="D408" s="6" t="s">
        <v>9329</v>
      </c>
      <c r="E408" s="5" t="s">
        <v>9344</v>
      </c>
      <c r="F408" s="9">
        <v>5</v>
      </c>
      <c r="G408" s="5" t="s">
        <v>9447</v>
      </c>
      <c r="H408" s="10" t="str">
        <f t="shared" si="17"/>
        <v>Hate Crime Report</v>
      </c>
      <c r="I408" s="8"/>
    </row>
    <row r="409" spans="1:13" x14ac:dyDescent="0.2">
      <c r="A409" s="9">
        <v>408</v>
      </c>
      <c r="B409" s="9">
        <v>2015</v>
      </c>
      <c r="C409" s="5" t="s">
        <v>9316</v>
      </c>
      <c r="D409" s="6" t="s">
        <v>9329</v>
      </c>
      <c r="E409" s="5" t="s">
        <v>9342</v>
      </c>
      <c r="F409" s="9">
        <v>5</v>
      </c>
      <c r="G409" s="5" t="s">
        <v>9447</v>
      </c>
      <c r="H409" s="10" t="str">
        <f t="shared" si="17"/>
        <v>Hate Crime Report</v>
      </c>
      <c r="I409" s="8"/>
    </row>
    <row r="410" spans="1:13" x14ac:dyDescent="0.2">
      <c r="A410" s="9">
        <v>409</v>
      </c>
      <c r="B410" s="9">
        <v>2015</v>
      </c>
      <c r="C410" s="5" t="s">
        <v>9316</v>
      </c>
      <c r="D410" s="6" t="s">
        <v>9329</v>
      </c>
      <c r="E410" s="5" t="s">
        <v>9344</v>
      </c>
      <c r="F410" s="9">
        <v>22</v>
      </c>
      <c r="G410" s="5" t="s">
        <v>9447</v>
      </c>
      <c r="H410" s="10" t="str">
        <f t="shared" si="17"/>
        <v>Hate Crime Report</v>
      </c>
      <c r="I410" s="8"/>
    </row>
    <row r="411" spans="1:13" x14ac:dyDescent="0.2">
      <c r="A411" s="9">
        <v>410</v>
      </c>
      <c r="B411" s="9">
        <v>2015</v>
      </c>
      <c r="C411" s="5" t="s">
        <v>9316</v>
      </c>
      <c r="D411" s="6" t="s">
        <v>9329</v>
      </c>
      <c r="E411" s="14" t="s">
        <v>9321</v>
      </c>
      <c r="F411" s="9">
        <v>29</v>
      </c>
      <c r="G411" s="5" t="s">
        <v>9447</v>
      </c>
      <c r="H411" s="10" t="str">
        <f t="shared" si="17"/>
        <v>Hate Crime Report</v>
      </c>
      <c r="I411" s="8"/>
    </row>
    <row r="412" spans="1:13" x14ac:dyDescent="0.2">
      <c r="A412" s="9">
        <v>411</v>
      </c>
      <c r="B412" s="9">
        <v>2015</v>
      </c>
      <c r="C412" s="5" t="s">
        <v>9316</v>
      </c>
      <c r="D412" s="6" t="s">
        <v>9329</v>
      </c>
      <c r="E412" s="5" t="s">
        <v>9338</v>
      </c>
      <c r="F412" s="9">
        <v>67</v>
      </c>
      <c r="G412" s="5" t="s">
        <v>9447</v>
      </c>
      <c r="H412" s="10" t="str">
        <f t="shared" si="17"/>
        <v>Hate Crime Report</v>
      </c>
      <c r="I412" s="8"/>
      <c r="J412" s="11"/>
      <c r="K412" s="11"/>
      <c r="L412" s="11"/>
      <c r="M412" s="11"/>
    </row>
    <row r="413" spans="1:13" x14ac:dyDescent="0.2">
      <c r="A413" s="9">
        <v>412</v>
      </c>
      <c r="B413" s="9">
        <v>2015</v>
      </c>
      <c r="C413" s="5" t="s">
        <v>9316</v>
      </c>
      <c r="D413" s="6" t="s">
        <v>9335</v>
      </c>
      <c r="E413" s="14" t="s">
        <v>9315</v>
      </c>
      <c r="F413" s="9">
        <v>22</v>
      </c>
      <c r="G413" s="5" t="s">
        <v>9447</v>
      </c>
      <c r="H413" s="10" t="str">
        <f t="shared" si="17"/>
        <v>Hate Crime Report</v>
      </c>
      <c r="I413" s="8"/>
    </row>
    <row r="414" spans="1:13" x14ac:dyDescent="0.2">
      <c r="A414" s="9">
        <v>413</v>
      </c>
      <c r="B414" s="9">
        <v>2015</v>
      </c>
      <c r="C414" s="5" t="s">
        <v>9316</v>
      </c>
      <c r="D414" s="6" t="s">
        <v>9335</v>
      </c>
      <c r="E414" s="5" t="s">
        <v>9342</v>
      </c>
      <c r="F414" s="9">
        <v>36</v>
      </c>
      <c r="G414" s="5" t="s">
        <v>9447</v>
      </c>
      <c r="H414" s="10" t="str">
        <f t="shared" si="17"/>
        <v>Hate Crime Report</v>
      </c>
      <c r="I414" s="8"/>
    </row>
    <row r="415" spans="1:13" x14ac:dyDescent="0.2">
      <c r="A415" s="9">
        <v>414</v>
      </c>
      <c r="B415" s="9">
        <v>2015</v>
      </c>
      <c r="C415" s="5" t="s">
        <v>9316</v>
      </c>
      <c r="D415" s="6" t="s">
        <v>9335</v>
      </c>
      <c r="E415" s="14" t="s">
        <v>9321</v>
      </c>
      <c r="F415" s="9">
        <v>15</v>
      </c>
      <c r="G415" s="5" t="s">
        <v>9447</v>
      </c>
      <c r="H415" s="10" t="str">
        <f t="shared" si="17"/>
        <v>Hate Crime Report</v>
      </c>
      <c r="I415" s="8"/>
    </row>
    <row r="416" spans="1:13" x14ac:dyDescent="0.2">
      <c r="A416" s="9">
        <v>415</v>
      </c>
      <c r="B416" s="9">
        <v>2015</v>
      </c>
      <c r="C416" s="5" t="s">
        <v>9316</v>
      </c>
      <c r="D416" s="6" t="s">
        <v>9335</v>
      </c>
      <c r="E416" s="5" t="s">
        <v>9338</v>
      </c>
      <c r="F416" s="9">
        <v>153</v>
      </c>
      <c r="G416" s="5" t="s">
        <v>9447</v>
      </c>
      <c r="H416" s="10" t="str">
        <f t="shared" si="17"/>
        <v>Hate Crime Report</v>
      </c>
      <c r="I416" s="8"/>
    </row>
    <row r="417" spans="1:13" x14ac:dyDescent="0.2">
      <c r="A417" s="9">
        <v>416</v>
      </c>
      <c r="B417" s="9">
        <v>2015</v>
      </c>
      <c r="C417" s="5" t="s">
        <v>9316</v>
      </c>
      <c r="D417" s="6" t="s">
        <v>9338</v>
      </c>
      <c r="E417" s="14" t="s">
        <v>9315</v>
      </c>
      <c r="F417" s="9">
        <v>2</v>
      </c>
      <c r="G417" s="5" t="s">
        <v>9447</v>
      </c>
      <c r="H417" s="10" t="str">
        <f t="shared" si="17"/>
        <v>Hate Crime Report</v>
      </c>
      <c r="I417" s="8"/>
      <c r="K417" s="11"/>
      <c r="L417" s="11"/>
      <c r="M417" s="11"/>
    </row>
    <row r="418" spans="1:13" x14ac:dyDescent="0.2">
      <c r="A418" s="9">
        <v>417</v>
      </c>
      <c r="B418" s="9">
        <v>2015</v>
      </c>
      <c r="C418" s="5" t="s">
        <v>9316</v>
      </c>
      <c r="D418" s="6" t="s">
        <v>9338</v>
      </c>
      <c r="E418" s="14" t="s">
        <v>9321</v>
      </c>
      <c r="F418" s="9">
        <v>6</v>
      </c>
      <c r="G418" s="5" t="s">
        <v>9447</v>
      </c>
      <c r="H418" s="10" t="str">
        <f t="shared" si="17"/>
        <v>Hate Crime Report</v>
      </c>
      <c r="I418" s="8"/>
    </row>
    <row r="419" spans="1:13" x14ac:dyDescent="0.2">
      <c r="A419" s="9">
        <v>418</v>
      </c>
      <c r="B419" s="9">
        <v>2015</v>
      </c>
      <c r="C419" s="5" t="s">
        <v>9316</v>
      </c>
      <c r="D419" s="6" t="s">
        <v>9338</v>
      </c>
      <c r="E419" s="5" t="s">
        <v>9338</v>
      </c>
      <c r="F419" s="9">
        <v>16</v>
      </c>
      <c r="G419" s="5" t="s">
        <v>9447</v>
      </c>
      <c r="H419" s="10" t="str">
        <f t="shared" si="17"/>
        <v>Hate Crime Report</v>
      </c>
      <c r="I419" s="8"/>
    </row>
    <row r="420" spans="1:13" x14ac:dyDescent="0.2">
      <c r="A420" s="9">
        <v>419</v>
      </c>
      <c r="B420" s="9">
        <v>2016</v>
      </c>
      <c r="C420" s="5" t="s">
        <v>9316</v>
      </c>
      <c r="D420" s="6" t="s">
        <v>9337</v>
      </c>
      <c r="E420" s="14" t="s">
        <v>9318</v>
      </c>
      <c r="F420" s="9">
        <v>2</v>
      </c>
      <c r="G420" s="5" t="s">
        <v>9447</v>
      </c>
      <c r="H420" s="10" t="str">
        <f t="shared" ref="H420:H447" si="18">HYPERLINK("https://hatecrime.osce.org/spain?year=2016","Hate Crime Report")</f>
        <v>Hate Crime Report</v>
      </c>
      <c r="I420" s="8"/>
      <c r="J420" s="2"/>
    </row>
    <row r="421" spans="1:13" x14ac:dyDescent="0.2">
      <c r="A421" s="9">
        <v>420</v>
      </c>
      <c r="B421" s="9">
        <v>2016</v>
      </c>
      <c r="C421" s="5" t="s">
        <v>9316</v>
      </c>
      <c r="D421" s="6" t="s">
        <v>9337</v>
      </c>
      <c r="E421" s="14" t="s">
        <v>9315</v>
      </c>
      <c r="F421" s="9">
        <v>115</v>
      </c>
      <c r="G421" s="5" t="s">
        <v>9447</v>
      </c>
      <c r="H421" s="10" t="str">
        <f t="shared" si="18"/>
        <v>Hate Crime Report</v>
      </c>
      <c r="I421" s="8"/>
      <c r="J421" s="11"/>
      <c r="K421" s="11"/>
      <c r="L421" s="11"/>
      <c r="M421" s="11"/>
    </row>
    <row r="422" spans="1:13" x14ac:dyDescent="0.2">
      <c r="A422" s="9">
        <v>421</v>
      </c>
      <c r="B422" s="9">
        <v>2016</v>
      </c>
      <c r="C422" s="5" t="s">
        <v>9316</v>
      </c>
      <c r="D422" s="6" t="s">
        <v>9337</v>
      </c>
      <c r="E422" s="5" t="s">
        <v>9342</v>
      </c>
      <c r="F422" s="9">
        <v>3</v>
      </c>
      <c r="G422" s="5" t="s">
        <v>9447</v>
      </c>
      <c r="H422" s="10" t="str">
        <f t="shared" si="18"/>
        <v>Hate Crime Report</v>
      </c>
      <c r="I422" s="8"/>
    </row>
    <row r="423" spans="1:13" x14ac:dyDescent="0.2">
      <c r="A423" s="9">
        <v>422</v>
      </c>
      <c r="B423" s="9">
        <v>2016</v>
      </c>
      <c r="C423" s="5" t="s">
        <v>9316</v>
      </c>
      <c r="D423" s="6" t="s">
        <v>9337</v>
      </c>
      <c r="E423" s="5" t="s">
        <v>9344</v>
      </c>
      <c r="F423" s="9">
        <v>16</v>
      </c>
      <c r="G423" s="5" t="s">
        <v>9447</v>
      </c>
      <c r="H423" s="10" t="str">
        <f t="shared" si="18"/>
        <v>Hate Crime Report</v>
      </c>
      <c r="I423" s="8"/>
    </row>
    <row r="424" spans="1:13" x14ac:dyDescent="0.2">
      <c r="A424" s="9">
        <v>423</v>
      </c>
      <c r="B424" s="9">
        <v>2016</v>
      </c>
      <c r="C424" s="5" t="s">
        <v>9316</v>
      </c>
      <c r="D424" s="6" t="s">
        <v>9337</v>
      </c>
      <c r="E424" s="14" t="s">
        <v>9321</v>
      </c>
      <c r="F424" s="9">
        <v>79</v>
      </c>
      <c r="G424" s="5" t="s">
        <v>9447</v>
      </c>
      <c r="H424" s="10" t="str">
        <f t="shared" si="18"/>
        <v>Hate Crime Report</v>
      </c>
      <c r="I424" s="8"/>
    </row>
    <row r="425" spans="1:13" x14ac:dyDescent="0.2">
      <c r="A425" s="9">
        <v>424</v>
      </c>
      <c r="B425" s="9">
        <v>2016</v>
      </c>
      <c r="C425" s="5" t="s">
        <v>9316</v>
      </c>
      <c r="D425" s="6" t="s">
        <v>9337</v>
      </c>
      <c r="E425" s="5" t="s">
        <v>9338</v>
      </c>
      <c r="F425" s="9">
        <v>201</v>
      </c>
      <c r="G425" s="5" t="s">
        <v>9447</v>
      </c>
      <c r="H425" s="10" t="str">
        <f t="shared" si="18"/>
        <v>Hate Crime Report</v>
      </c>
      <c r="I425" s="8"/>
    </row>
    <row r="426" spans="1:13" x14ac:dyDescent="0.2">
      <c r="A426" s="9">
        <v>425</v>
      </c>
      <c r="B426" s="9">
        <v>2016</v>
      </c>
      <c r="C426" s="5" t="s">
        <v>9316</v>
      </c>
      <c r="D426" s="6" t="s">
        <v>9323</v>
      </c>
      <c r="E426" s="5" t="s">
        <v>9344</v>
      </c>
      <c r="F426" s="9">
        <v>1</v>
      </c>
      <c r="G426" s="5" t="s">
        <v>9447</v>
      </c>
      <c r="H426" s="10" t="str">
        <f t="shared" si="18"/>
        <v>Hate Crime Report</v>
      </c>
      <c r="I426" s="8"/>
    </row>
    <row r="427" spans="1:13" x14ac:dyDescent="0.2">
      <c r="A427" s="9">
        <v>426</v>
      </c>
      <c r="B427" s="9">
        <v>2016</v>
      </c>
      <c r="C427" s="5" t="s">
        <v>9316</v>
      </c>
      <c r="D427" s="6" t="s">
        <v>9323</v>
      </c>
      <c r="E427" s="14" t="s">
        <v>9321</v>
      </c>
      <c r="F427" s="9">
        <v>1</v>
      </c>
      <c r="G427" s="5" t="s">
        <v>9447</v>
      </c>
      <c r="H427" s="10" t="str">
        <f t="shared" si="18"/>
        <v>Hate Crime Report</v>
      </c>
      <c r="I427" s="8"/>
      <c r="J427" s="2"/>
      <c r="K427" s="11"/>
      <c r="L427" s="11"/>
      <c r="M427" s="11"/>
    </row>
    <row r="428" spans="1:13" x14ac:dyDescent="0.2">
      <c r="A428" s="9">
        <v>427</v>
      </c>
      <c r="B428" s="9">
        <v>2016</v>
      </c>
      <c r="C428" s="5" t="s">
        <v>9316</v>
      </c>
      <c r="D428" s="6" t="s">
        <v>9323</v>
      </c>
      <c r="E428" s="5" t="s">
        <v>9338</v>
      </c>
      <c r="F428" s="9">
        <v>5</v>
      </c>
      <c r="G428" s="5" t="s">
        <v>9447</v>
      </c>
      <c r="H428" s="10" t="str">
        <f t="shared" si="18"/>
        <v>Hate Crime Report</v>
      </c>
      <c r="I428" s="8"/>
      <c r="J428" s="2"/>
    </row>
    <row r="429" spans="1:13" x14ac:dyDescent="0.2">
      <c r="A429" s="9">
        <v>428</v>
      </c>
      <c r="B429" s="9">
        <v>2016</v>
      </c>
      <c r="C429" s="5" t="s">
        <v>9316</v>
      </c>
      <c r="D429" s="6" t="s">
        <v>9448</v>
      </c>
      <c r="E429" s="14" t="s">
        <v>9315</v>
      </c>
      <c r="F429" s="9">
        <v>7</v>
      </c>
      <c r="G429" s="5" t="s">
        <v>9447</v>
      </c>
      <c r="H429" s="10" t="str">
        <f t="shared" si="18"/>
        <v>Hate Crime Report</v>
      </c>
      <c r="I429" s="8"/>
      <c r="J429" s="11"/>
      <c r="K429" s="11"/>
      <c r="L429" s="11"/>
      <c r="M429" s="11"/>
    </row>
    <row r="430" spans="1:13" x14ac:dyDescent="0.2">
      <c r="A430" s="9">
        <v>429</v>
      </c>
      <c r="B430" s="9">
        <v>2016</v>
      </c>
      <c r="C430" s="5" t="s">
        <v>9316</v>
      </c>
      <c r="D430" s="6" t="s">
        <v>9448</v>
      </c>
      <c r="E430" s="5" t="s">
        <v>9344</v>
      </c>
      <c r="F430" s="9">
        <v>3</v>
      </c>
      <c r="G430" s="5" t="s">
        <v>9447</v>
      </c>
      <c r="H430" s="10" t="str">
        <f t="shared" si="18"/>
        <v>Hate Crime Report</v>
      </c>
      <c r="I430" s="8"/>
      <c r="J430" s="11"/>
      <c r="K430" s="11"/>
      <c r="L430" s="11"/>
      <c r="M430" s="11"/>
    </row>
    <row r="431" spans="1:13" x14ac:dyDescent="0.2">
      <c r="A431" s="9">
        <v>430</v>
      </c>
      <c r="B431" s="9">
        <v>2016</v>
      </c>
      <c r="C431" s="5" t="s">
        <v>9316</v>
      </c>
      <c r="D431" s="6" t="s">
        <v>9448</v>
      </c>
      <c r="E431" s="5" t="s">
        <v>9341</v>
      </c>
      <c r="F431" s="9">
        <v>1</v>
      </c>
      <c r="G431" s="5" t="s">
        <v>9447</v>
      </c>
      <c r="H431" s="10" t="str">
        <f t="shared" si="18"/>
        <v>Hate Crime Report</v>
      </c>
      <c r="I431" s="8"/>
    </row>
    <row r="432" spans="1:13" x14ac:dyDescent="0.2">
      <c r="A432" s="9">
        <v>431</v>
      </c>
      <c r="B432" s="9">
        <v>2016</v>
      </c>
      <c r="C432" s="5" t="s">
        <v>9316</v>
      </c>
      <c r="D432" s="6" t="s">
        <v>9448</v>
      </c>
      <c r="E432" s="5" t="s">
        <v>9344</v>
      </c>
      <c r="F432" s="9">
        <v>10</v>
      </c>
      <c r="G432" s="5" t="s">
        <v>9447</v>
      </c>
      <c r="H432" s="10" t="str">
        <f t="shared" si="18"/>
        <v>Hate Crime Report</v>
      </c>
      <c r="I432" s="8"/>
    </row>
    <row r="433" spans="1:13" x14ac:dyDescent="0.2">
      <c r="A433" s="9">
        <v>432</v>
      </c>
      <c r="B433" s="9">
        <v>2016</v>
      </c>
      <c r="C433" s="5" t="s">
        <v>9316</v>
      </c>
      <c r="D433" s="6" t="s">
        <v>9448</v>
      </c>
      <c r="E433" s="14" t="s">
        <v>9321</v>
      </c>
      <c r="F433" s="9">
        <v>14</v>
      </c>
      <c r="G433" s="5" t="s">
        <v>9447</v>
      </c>
      <c r="H433" s="10" t="str">
        <f t="shared" si="18"/>
        <v>Hate Crime Report</v>
      </c>
      <c r="I433" s="8"/>
    </row>
    <row r="434" spans="1:13" x14ac:dyDescent="0.2">
      <c r="A434" s="9">
        <v>433</v>
      </c>
      <c r="B434" s="9">
        <v>2016</v>
      </c>
      <c r="C434" s="5" t="s">
        <v>9316</v>
      </c>
      <c r="D434" s="6" t="s">
        <v>9448</v>
      </c>
      <c r="E434" s="5" t="s">
        <v>9338</v>
      </c>
      <c r="F434" s="9">
        <v>12</v>
      </c>
      <c r="G434" s="5" t="s">
        <v>9447</v>
      </c>
      <c r="H434" s="10" t="str">
        <f t="shared" si="18"/>
        <v>Hate Crime Report</v>
      </c>
      <c r="I434" s="8"/>
    </row>
    <row r="435" spans="1:13" x14ac:dyDescent="0.2">
      <c r="A435" s="9">
        <v>434</v>
      </c>
      <c r="B435" s="9">
        <v>2016</v>
      </c>
      <c r="C435" s="5" t="s">
        <v>9316</v>
      </c>
      <c r="D435" s="6" t="s">
        <v>9339</v>
      </c>
      <c r="E435" s="14" t="s">
        <v>9315</v>
      </c>
      <c r="F435" s="9">
        <v>8</v>
      </c>
      <c r="G435" s="5" t="s">
        <v>9447</v>
      </c>
      <c r="H435" s="10" t="str">
        <f t="shared" si="18"/>
        <v>Hate Crime Report</v>
      </c>
      <c r="I435" s="8"/>
    </row>
    <row r="436" spans="1:13" x14ac:dyDescent="0.2">
      <c r="A436" s="9">
        <v>435</v>
      </c>
      <c r="B436" s="9">
        <v>2016</v>
      </c>
      <c r="C436" s="5" t="s">
        <v>9316</v>
      </c>
      <c r="D436" s="6" t="s">
        <v>9339</v>
      </c>
      <c r="E436" s="14" t="s">
        <v>9321</v>
      </c>
      <c r="F436" s="9">
        <v>2</v>
      </c>
      <c r="G436" s="5" t="s">
        <v>9447</v>
      </c>
      <c r="H436" s="10" t="str">
        <f t="shared" si="18"/>
        <v>Hate Crime Report</v>
      </c>
      <c r="I436" s="8"/>
    </row>
    <row r="437" spans="1:13" x14ac:dyDescent="0.2">
      <c r="A437" s="9">
        <v>436</v>
      </c>
      <c r="B437" s="9">
        <v>2016</v>
      </c>
      <c r="C437" s="5" t="s">
        <v>9316</v>
      </c>
      <c r="D437" s="6" t="s">
        <v>9339</v>
      </c>
      <c r="E437" s="5" t="s">
        <v>9338</v>
      </c>
      <c r="F437" s="9">
        <v>31</v>
      </c>
      <c r="G437" s="5" t="s">
        <v>9447</v>
      </c>
      <c r="H437" s="10" t="str">
        <f t="shared" si="18"/>
        <v>Hate Crime Report</v>
      </c>
      <c r="I437" s="8"/>
    </row>
    <row r="438" spans="1:13" x14ac:dyDescent="0.2">
      <c r="A438" s="9">
        <v>437</v>
      </c>
      <c r="B438" s="9">
        <v>2016</v>
      </c>
      <c r="C438" s="5" t="s">
        <v>9316</v>
      </c>
      <c r="D438" s="6" t="s">
        <v>9329</v>
      </c>
      <c r="E438" s="14" t="s">
        <v>9315</v>
      </c>
      <c r="F438" s="9">
        <v>60</v>
      </c>
      <c r="G438" s="5" t="s">
        <v>9447</v>
      </c>
      <c r="H438" s="10" t="str">
        <f t="shared" si="18"/>
        <v>Hate Crime Report</v>
      </c>
      <c r="I438" s="8"/>
    </row>
    <row r="439" spans="1:13" x14ac:dyDescent="0.2">
      <c r="A439" s="9">
        <v>438</v>
      </c>
      <c r="B439" s="9">
        <v>2016</v>
      </c>
      <c r="C439" s="5" t="s">
        <v>9316</v>
      </c>
      <c r="D439" s="6" t="s">
        <v>9329</v>
      </c>
      <c r="E439" s="5" t="s">
        <v>9342</v>
      </c>
      <c r="F439" s="9">
        <v>7</v>
      </c>
      <c r="G439" s="5" t="s">
        <v>9447</v>
      </c>
      <c r="H439" s="10" t="str">
        <f t="shared" si="18"/>
        <v>Hate Crime Report</v>
      </c>
      <c r="I439" s="8"/>
    </row>
    <row r="440" spans="1:13" x14ac:dyDescent="0.2">
      <c r="A440" s="9">
        <v>439</v>
      </c>
      <c r="B440" s="9">
        <v>2016</v>
      </c>
      <c r="C440" s="5" t="s">
        <v>9316</v>
      </c>
      <c r="D440" s="6" t="s">
        <v>9329</v>
      </c>
      <c r="E440" s="5" t="s">
        <v>9344</v>
      </c>
      <c r="F440" s="9">
        <v>6</v>
      </c>
      <c r="G440" s="5" t="s">
        <v>9447</v>
      </c>
      <c r="H440" s="10" t="str">
        <f t="shared" si="18"/>
        <v>Hate Crime Report</v>
      </c>
      <c r="I440" s="8"/>
    </row>
    <row r="441" spans="1:13" x14ac:dyDescent="0.2">
      <c r="A441" s="9">
        <v>440</v>
      </c>
      <c r="B441" s="9">
        <v>2016</v>
      </c>
      <c r="C441" s="5" t="s">
        <v>9316</v>
      </c>
      <c r="D441" s="6" t="s">
        <v>9329</v>
      </c>
      <c r="E441" s="14" t="s">
        <v>9321</v>
      </c>
      <c r="F441" s="9">
        <v>40</v>
      </c>
      <c r="G441" s="5" t="s">
        <v>9447</v>
      </c>
      <c r="H441" s="10" t="str">
        <f t="shared" si="18"/>
        <v>Hate Crime Report</v>
      </c>
      <c r="I441" s="8"/>
    </row>
    <row r="442" spans="1:13" x14ac:dyDescent="0.2">
      <c r="A442" s="9">
        <v>441</v>
      </c>
      <c r="B442" s="9">
        <v>2016</v>
      </c>
      <c r="C442" s="5" t="s">
        <v>9316</v>
      </c>
      <c r="D442" s="6" t="s">
        <v>9329</v>
      </c>
      <c r="E442" s="5" t="s">
        <v>9338</v>
      </c>
      <c r="F442" s="9">
        <v>117</v>
      </c>
      <c r="G442" s="5" t="s">
        <v>9447</v>
      </c>
      <c r="H442" s="10" t="str">
        <f t="shared" si="18"/>
        <v>Hate Crime Report</v>
      </c>
      <c r="I442" s="8"/>
      <c r="J442" s="11"/>
      <c r="K442" s="11"/>
      <c r="L442" s="11"/>
      <c r="M442" s="11"/>
    </row>
    <row r="443" spans="1:13" x14ac:dyDescent="0.2">
      <c r="A443" s="9">
        <v>442</v>
      </c>
      <c r="B443" s="9">
        <v>2016</v>
      </c>
      <c r="C443" s="5" t="s">
        <v>9316</v>
      </c>
      <c r="D443" s="6" t="s">
        <v>9335</v>
      </c>
      <c r="E443" s="14" t="s">
        <v>9315</v>
      </c>
      <c r="F443" s="9">
        <v>41</v>
      </c>
      <c r="G443" s="5" t="s">
        <v>9447</v>
      </c>
      <c r="H443" s="10" t="str">
        <f t="shared" si="18"/>
        <v>Hate Crime Report</v>
      </c>
      <c r="I443" s="8"/>
      <c r="J443" s="11"/>
      <c r="K443" s="11"/>
      <c r="L443" s="11"/>
      <c r="M443" s="11"/>
    </row>
    <row r="444" spans="1:13" x14ac:dyDescent="0.2">
      <c r="A444" s="9">
        <v>443</v>
      </c>
      <c r="B444" s="9">
        <v>2016</v>
      </c>
      <c r="C444" s="5" t="s">
        <v>9316</v>
      </c>
      <c r="D444" s="6" t="s">
        <v>9335</v>
      </c>
      <c r="E444" s="5" t="s">
        <v>9342</v>
      </c>
      <c r="F444" s="9">
        <v>46</v>
      </c>
      <c r="G444" s="5" t="s">
        <v>9447</v>
      </c>
      <c r="H444" s="10" t="str">
        <f t="shared" si="18"/>
        <v>Hate Crime Report</v>
      </c>
      <c r="I444" s="8"/>
    </row>
    <row r="445" spans="1:13" x14ac:dyDescent="0.2">
      <c r="A445" s="9">
        <v>444</v>
      </c>
      <c r="B445" s="9">
        <v>2016</v>
      </c>
      <c r="C445" s="5" t="s">
        <v>9316</v>
      </c>
      <c r="D445" s="6" t="s">
        <v>9335</v>
      </c>
      <c r="E445" s="5" t="s">
        <v>9344</v>
      </c>
      <c r="F445" s="9">
        <v>5</v>
      </c>
      <c r="G445" s="5" t="s">
        <v>9447</v>
      </c>
      <c r="H445" s="10" t="str">
        <f t="shared" si="18"/>
        <v>Hate Crime Report</v>
      </c>
      <c r="I445" s="8"/>
      <c r="K445" s="11"/>
      <c r="L445" s="11"/>
      <c r="M445" s="11"/>
    </row>
    <row r="446" spans="1:13" x14ac:dyDescent="0.2">
      <c r="A446" s="9">
        <v>445</v>
      </c>
      <c r="B446" s="9">
        <v>2016</v>
      </c>
      <c r="C446" s="5" t="s">
        <v>9316</v>
      </c>
      <c r="D446" s="6" t="s">
        <v>9335</v>
      </c>
      <c r="E446" s="14" t="s">
        <v>9321</v>
      </c>
      <c r="F446" s="9">
        <v>14</v>
      </c>
      <c r="G446" s="5" t="s">
        <v>9447</v>
      </c>
      <c r="H446" s="10" t="str">
        <f t="shared" si="18"/>
        <v>Hate Crime Report</v>
      </c>
      <c r="I446" s="8"/>
    </row>
    <row r="447" spans="1:13" x14ac:dyDescent="0.2">
      <c r="A447" s="9">
        <v>446</v>
      </c>
      <c r="B447" s="9">
        <v>2016</v>
      </c>
      <c r="C447" s="5" t="s">
        <v>9316</v>
      </c>
      <c r="D447" s="6" t="s">
        <v>9335</v>
      </c>
      <c r="E447" s="5" t="s">
        <v>9338</v>
      </c>
      <c r="F447" s="9">
        <v>158</v>
      </c>
      <c r="G447" s="5" t="s">
        <v>9447</v>
      </c>
      <c r="H447" s="10" t="str">
        <f t="shared" si="18"/>
        <v>Hate Crime Report</v>
      </c>
      <c r="I447" s="8"/>
      <c r="J447" s="11"/>
      <c r="K447" s="11"/>
      <c r="L447" s="11"/>
      <c r="M447" s="11"/>
    </row>
    <row r="448" spans="1:13" x14ac:dyDescent="0.2">
      <c r="A448" s="9">
        <v>447</v>
      </c>
      <c r="B448" s="9">
        <v>2017</v>
      </c>
      <c r="C448" s="5" t="s">
        <v>9316</v>
      </c>
      <c r="D448" s="6" t="s">
        <v>9337</v>
      </c>
      <c r="E448" s="5" t="s">
        <v>9338</v>
      </c>
      <c r="F448" s="9">
        <v>524</v>
      </c>
      <c r="G448" s="5" t="s">
        <v>9447</v>
      </c>
      <c r="H448" s="10" t="str">
        <f t="shared" ref="H448:H453" si="19">HYPERLINK("https://hatecrime.osce.org/spain?year=2017","Hate Crime Report")</f>
        <v>Hate Crime Report</v>
      </c>
      <c r="I448" s="8"/>
      <c r="J448" s="11"/>
      <c r="K448" s="11"/>
      <c r="L448" s="11"/>
      <c r="M448" s="11"/>
    </row>
    <row r="449" spans="1:9" x14ac:dyDescent="0.2">
      <c r="A449" s="9">
        <v>448</v>
      </c>
      <c r="B449" s="9">
        <v>2017</v>
      </c>
      <c r="C449" s="5" t="s">
        <v>9316</v>
      </c>
      <c r="D449" s="6" t="s">
        <v>9323</v>
      </c>
      <c r="E449" s="5" t="s">
        <v>9338</v>
      </c>
      <c r="F449" s="9">
        <v>6</v>
      </c>
      <c r="G449" s="5" t="s">
        <v>9447</v>
      </c>
      <c r="H449" s="10" t="str">
        <f t="shared" si="19"/>
        <v>Hate Crime Report</v>
      </c>
      <c r="I449" s="8"/>
    </row>
    <row r="450" spans="1:9" x14ac:dyDescent="0.2">
      <c r="A450" s="9">
        <v>449</v>
      </c>
      <c r="B450" s="9">
        <v>2017</v>
      </c>
      <c r="C450" s="5" t="s">
        <v>9316</v>
      </c>
      <c r="D450" s="6" t="s">
        <v>9448</v>
      </c>
      <c r="E450" s="5" t="s">
        <v>9338</v>
      </c>
      <c r="F450" s="9">
        <v>103</v>
      </c>
      <c r="G450" s="5" t="s">
        <v>9447</v>
      </c>
      <c r="H450" s="10" t="str">
        <f t="shared" si="19"/>
        <v>Hate Crime Report</v>
      </c>
      <c r="I450" s="8"/>
    </row>
    <row r="451" spans="1:9" x14ac:dyDescent="0.2">
      <c r="A451" s="9">
        <v>450</v>
      </c>
      <c r="B451" s="9">
        <v>2017</v>
      </c>
      <c r="C451" s="5" t="s">
        <v>9316</v>
      </c>
      <c r="D451" s="6" t="s">
        <v>9339</v>
      </c>
      <c r="E451" s="5" t="s">
        <v>9338</v>
      </c>
      <c r="F451" s="9">
        <v>35</v>
      </c>
      <c r="G451" s="5" t="s">
        <v>9447</v>
      </c>
      <c r="H451" s="10" t="str">
        <f t="shared" si="19"/>
        <v>Hate Crime Report</v>
      </c>
      <c r="I451" s="8"/>
    </row>
    <row r="452" spans="1:9" x14ac:dyDescent="0.2">
      <c r="A452" s="9">
        <v>451</v>
      </c>
      <c r="B452" s="9">
        <v>2017</v>
      </c>
      <c r="C452" s="5" t="s">
        <v>9316</v>
      </c>
      <c r="D452" s="6" t="s">
        <v>9329</v>
      </c>
      <c r="E452" s="5" t="s">
        <v>9338</v>
      </c>
      <c r="F452" s="9">
        <v>271</v>
      </c>
      <c r="G452" s="5" t="s">
        <v>9447</v>
      </c>
      <c r="H452" s="10" t="str">
        <f t="shared" si="19"/>
        <v>Hate Crime Report</v>
      </c>
      <c r="I452" s="8"/>
    </row>
    <row r="453" spans="1:9" x14ac:dyDescent="0.2">
      <c r="A453" s="9">
        <v>452</v>
      </c>
      <c r="B453" s="9">
        <v>2017</v>
      </c>
      <c r="C453" s="5" t="s">
        <v>9316</v>
      </c>
      <c r="D453" s="6" t="s">
        <v>9335</v>
      </c>
      <c r="E453" s="5" t="s">
        <v>9338</v>
      </c>
      <c r="F453" s="9">
        <v>23</v>
      </c>
      <c r="G453" s="5" t="s">
        <v>9447</v>
      </c>
      <c r="H453" s="10" t="str">
        <f t="shared" si="19"/>
        <v>Hate Crime Report</v>
      </c>
      <c r="I453" s="8"/>
    </row>
    <row r="454" spans="1:9" x14ac:dyDescent="0.2">
      <c r="A454" s="9">
        <v>453</v>
      </c>
      <c r="B454" s="9">
        <v>2018</v>
      </c>
      <c r="C454" s="5" t="s">
        <v>9316</v>
      </c>
      <c r="D454" s="6" t="s">
        <v>9337</v>
      </c>
      <c r="E454" s="5" t="s">
        <v>9338</v>
      </c>
      <c r="F454" s="9">
        <v>531</v>
      </c>
      <c r="G454" s="5" t="s">
        <v>9447</v>
      </c>
      <c r="H454" s="10" t="str">
        <f t="shared" ref="H454:H460" si="20">HYPERLINK("https://hatecrime.osce.org/spain?year=2018","Hate Crime Report")</f>
        <v>Hate Crime Report</v>
      </c>
      <c r="I454" s="8"/>
    </row>
    <row r="455" spans="1:9" x14ac:dyDescent="0.2">
      <c r="A455" s="9">
        <v>454</v>
      </c>
      <c r="B455" s="9">
        <v>2018</v>
      </c>
      <c r="C455" s="5" t="s">
        <v>9316</v>
      </c>
      <c r="D455" s="6" t="s">
        <v>9323</v>
      </c>
      <c r="E455" s="5" t="s">
        <v>9338</v>
      </c>
      <c r="F455" s="9">
        <v>9</v>
      </c>
      <c r="G455" s="5" t="s">
        <v>9447</v>
      </c>
      <c r="H455" s="10" t="str">
        <f t="shared" si="20"/>
        <v>Hate Crime Report</v>
      </c>
      <c r="I455" s="8"/>
    </row>
    <row r="456" spans="1:9" x14ac:dyDescent="0.2">
      <c r="A456" s="9">
        <v>455</v>
      </c>
      <c r="B456" s="9">
        <v>2018</v>
      </c>
      <c r="C456" s="5" t="s">
        <v>9316</v>
      </c>
      <c r="D456" s="6" t="s">
        <v>9448</v>
      </c>
      <c r="E456" s="5" t="s">
        <v>9338</v>
      </c>
      <c r="F456" s="9">
        <v>69</v>
      </c>
      <c r="G456" s="5" t="s">
        <v>9447</v>
      </c>
      <c r="H456" s="10" t="str">
        <f t="shared" si="20"/>
        <v>Hate Crime Report</v>
      </c>
      <c r="I456" s="8"/>
    </row>
    <row r="457" spans="1:9" x14ac:dyDescent="0.2">
      <c r="A457" s="9">
        <v>456</v>
      </c>
      <c r="B457" s="9">
        <v>2018</v>
      </c>
      <c r="C457" s="5" t="s">
        <v>9316</v>
      </c>
      <c r="D457" s="6" t="s">
        <v>9339</v>
      </c>
      <c r="E457" s="5" t="s">
        <v>9338</v>
      </c>
      <c r="F457" s="9">
        <v>71</v>
      </c>
      <c r="G457" s="5" t="s">
        <v>9447</v>
      </c>
      <c r="H457" s="10" t="str">
        <f t="shared" si="20"/>
        <v>Hate Crime Report</v>
      </c>
      <c r="I457" s="8"/>
    </row>
    <row r="458" spans="1:9" x14ac:dyDescent="0.2">
      <c r="A458" s="9">
        <v>457</v>
      </c>
      <c r="B458" s="9">
        <v>2018</v>
      </c>
      <c r="C458" s="5" t="s">
        <v>9316</v>
      </c>
      <c r="D458" s="6" t="s">
        <v>9329</v>
      </c>
      <c r="E458" s="5" t="s">
        <v>9338</v>
      </c>
      <c r="F458" s="9">
        <v>259</v>
      </c>
      <c r="G458" s="5" t="s">
        <v>9447</v>
      </c>
      <c r="H458" s="10" t="str">
        <f t="shared" si="20"/>
        <v>Hate Crime Report</v>
      </c>
      <c r="I458" s="8"/>
    </row>
    <row r="459" spans="1:9" x14ac:dyDescent="0.2">
      <c r="A459" s="9">
        <v>458</v>
      </c>
      <c r="B459" s="9">
        <v>2018</v>
      </c>
      <c r="C459" s="5" t="s">
        <v>9316</v>
      </c>
      <c r="D459" s="6" t="s">
        <v>9335</v>
      </c>
      <c r="E459" s="5" t="s">
        <v>9338</v>
      </c>
      <c r="F459" s="9">
        <v>25</v>
      </c>
      <c r="G459" s="5" t="s">
        <v>9447</v>
      </c>
      <c r="H459" s="10" t="str">
        <f t="shared" si="20"/>
        <v>Hate Crime Report</v>
      </c>
      <c r="I459" s="8"/>
    </row>
    <row r="460" spans="1:9" x14ac:dyDescent="0.2">
      <c r="A460" s="9">
        <v>459</v>
      </c>
      <c r="B460" s="9">
        <v>2018</v>
      </c>
      <c r="C460" s="5" t="s">
        <v>9316</v>
      </c>
      <c r="D460" s="6" t="s">
        <v>9338</v>
      </c>
      <c r="E460" s="5" t="s">
        <v>9338</v>
      </c>
      <c r="F460" s="9">
        <v>24</v>
      </c>
      <c r="G460" s="5" t="s">
        <v>9447</v>
      </c>
      <c r="H460" s="10" t="str">
        <f t="shared" si="20"/>
        <v>Hate Crime Report</v>
      </c>
      <c r="I460" s="8"/>
    </row>
  </sheetData>
  <sheetProtection algorithmName="SHA-512" hashValue="uqy5dFmj2kdoVbj++EhNQlfTVeOpqY7pOZoIUPdoiiH0Uay6+Z1galbU4hpitqKBGHt4FwMs5mK1UUT/xwWKCA==" saltValue="PhAD4CEH9T9WWpHYaEE0zQ==" spinCount="100000" sheet="1" objects="1" scenarios="1" sort="0" autoFilter="0"/>
  <autoFilter ref="A1:H460"/>
  <sortState ref="A2:M460">
    <sortCondition ref="A2:A460"/>
  </sortState>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124"/>
  <sheetViews>
    <sheetView workbookViewId="0"/>
  </sheetViews>
  <sheetFormatPr baseColWidth="10" defaultRowHeight="12.75" x14ac:dyDescent="0.2"/>
  <cols>
    <col min="1" max="1" width="3.140625" customWidth="1"/>
    <col min="2" max="2" width="12.85546875" style="11" bestFit="1" customWidth="1"/>
    <col min="3" max="3" width="10.28515625" style="11" bestFit="1" customWidth="1"/>
    <col min="4" max="4" width="10.140625" bestFit="1" customWidth="1"/>
    <col min="5" max="5" width="13" bestFit="1" customWidth="1"/>
    <col min="6" max="6" width="11.7109375" bestFit="1" customWidth="1"/>
    <col min="7" max="7" width="18.85546875" customWidth="1"/>
    <col min="8" max="8" width="15.7109375" customWidth="1"/>
    <col min="9" max="9" width="16.42578125" bestFit="1" customWidth="1"/>
    <col min="10" max="10" width="13.85546875" customWidth="1"/>
    <col min="11" max="11" width="14.28515625" customWidth="1"/>
    <col min="12" max="12" width="15.85546875" customWidth="1"/>
    <col min="13" max="13" width="12.85546875" customWidth="1"/>
    <col min="14" max="14" width="20" customWidth="1"/>
    <col min="15" max="15" width="9.7109375" bestFit="1" customWidth="1"/>
    <col min="16" max="16" width="12.28515625" customWidth="1"/>
    <col min="18" max="18" width="12" customWidth="1"/>
    <col min="19" max="19" width="11.7109375" customWidth="1"/>
  </cols>
  <sheetData>
    <row r="1" spans="3:9" s="11" customFormat="1" x14ac:dyDescent="0.2"/>
    <row r="2" spans="3:9" ht="20.25" x14ac:dyDescent="0.3">
      <c r="I2" s="25" t="s">
        <v>9454</v>
      </c>
    </row>
    <row r="3" spans="3:9" s="11" customFormat="1" ht="20.25" x14ac:dyDescent="0.3">
      <c r="I3" s="25"/>
    </row>
    <row r="4" spans="3:9" s="11" customFormat="1" ht="13.5" thickBot="1" x14ac:dyDescent="0.25"/>
    <row r="5" spans="3:9" s="11" customFormat="1" ht="18.75" thickBot="1" x14ac:dyDescent="0.3">
      <c r="C5" s="89" t="s">
        <v>10937</v>
      </c>
      <c r="D5" s="90"/>
      <c r="E5" s="90"/>
      <c r="F5" s="90"/>
      <c r="G5" s="90"/>
      <c r="H5" s="90"/>
      <c r="I5" s="91"/>
    </row>
    <row r="6" spans="3:9" s="11" customFormat="1" ht="15.75" thickBot="1" x14ac:dyDescent="0.25">
      <c r="C6" s="18" t="s">
        <v>9441</v>
      </c>
      <c r="D6" s="18" t="s">
        <v>2831</v>
      </c>
      <c r="E6" s="18" t="s">
        <v>11078</v>
      </c>
      <c r="F6" s="19">
        <v>2015</v>
      </c>
      <c r="G6" s="19">
        <v>2016</v>
      </c>
      <c r="H6" s="19">
        <v>2017</v>
      </c>
      <c r="I6" s="19">
        <v>2018</v>
      </c>
    </row>
    <row r="7" spans="3:9" s="11" customFormat="1" ht="15" x14ac:dyDescent="0.2">
      <c r="C7" s="20" t="s">
        <v>9319</v>
      </c>
      <c r="D7" s="28">
        <f t="shared" ref="D7:D12" si="0">SUM(F7:I7)</f>
        <v>9966</v>
      </c>
      <c r="E7" s="33">
        <f t="shared" ref="E7:E12" si="1">D7/$D$13</f>
        <v>0.30925339787749023</v>
      </c>
      <c r="F7" s="30">
        <v>1790</v>
      </c>
      <c r="G7" s="30">
        <v>1835</v>
      </c>
      <c r="H7" s="30">
        <v>1911</v>
      </c>
      <c r="I7" s="30">
        <v>4430</v>
      </c>
    </row>
    <row r="8" spans="3:9" s="11" customFormat="1" ht="15" x14ac:dyDescent="0.2">
      <c r="C8" s="21" t="s">
        <v>9313</v>
      </c>
      <c r="D8" s="29">
        <f t="shared" si="0"/>
        <v>11953</v>
      </c>
      <c r="E8" s="34">
        <f t="shared" si="1"/>
        <v>0.37091168621609882</v>
      </c>
      <c r="F8" s="31">
        <v>3063</v>
      </c>
      <c r="G8" s="31">
        <v>3598</v>
      </c>
      <c r="H8" s="31">
        <v>2576</v>
      </c>
      <c r="I8" s="31">
        <v>2716</v>
      </c>
    </row>
    <row r="9" spans="3:9" s="11" customFormat="1" ht="15" x14ac:dyDescent="0.2">
      <c r="C9" s="21" t="s">
        <v>9322</v>
      </c>
      <c r="D9" s="29">
        <f t="shared" si="0"/>
        <v>264</v>
      </c>
      <c r="E9" s="34">
        <f t="shared" si="1"/>
        <v>8.192142990132191E-3</v>
      </c>
      <c r="F9" s="31">
        <v>0</v>
      </c>
      <c r="G9" s="31">
        <v>0</v>
      </c>
      <c r="H9" s="31">
        <v>70</v>
      </c>
      <c r="I9" s="31">
        <v>194</v>
      </c>
    </row>
    <row r="10" spans="3:9" s="11" customFormat="1" ht="15" x14ac:dyDescent="0.2">
      <c r="C10" s="21" t="s">
        <v>9325</v>
      </c>
      <c r="D10" s="29">
        <f t="shared" si="0"/>
        <v>3450</v>
      </c>
      <c r="E10" s="34">
        <f t="shared" si="1"/>
        <v>0.10705641407559113</v>
      </c>
      <c r="F10" s="31">
        <v>555</v>
      </c>
      <c r="G10" s="31">
        <v>736</v>
      </c>
      <c r="H10" s="31">
        <v>1048</v>
      </c>
      <c r="I10" s="31">
        <v>1111</v>
      </c>
    </row>
    <row r="11" spans="3:9" s="11" customFormat="1" ht="15" x14ac:dyDescent="0.2">
      <c r="C11" s="21" t="s">
        <v>9327</v>
      </c>
      <c r="D11" s="29">
        <f t="shared" si="0"/>
        <v>2635</v>
      </c>
      <c r="E11" s="34">
        <f t="shared" si="1"/>
        <v>8.1766275678023956E-2</v>
      </c>
      <c r="F11" s="31">
        <v>263</v>
      </c>
      <c r="G11" s="31">
        <v>941</v>
      </c>
      <c r="H11" s="31">
        <v>927</v>
      </c>
      <c r="I11" s="31">
        <v>504</v>
      </c>
    </row>
    <row r="12" spans="3:9" s="11" customFormat="1" ht="15" customHeight="1" thickBot="1" x14ac:dyDescent="0.25">
      <c r="C12" s="21" t="s">
        <v>9316</v>
      </c>
      <c r="D12" s="29">
        <f t="shared" si="0"/>
        <v>3958</v>
      </c>
      <c r="E12" s="34">
        <f t="shared" si="1"/>
        <v>0.12282008316266368</v>
      </c>
      <c r="F12" s="31">
        <v>1003</v>
      </c>
      <c r="G12" s="31">
        <v>1005</v>
      </c>
      <c r="H12" s="31">
        <v>962</v>
      </c>
      <c r="I12" s="31">
        <v>988</v>
      </c>
    </row>
    <row r="13" spans="3:9" s="11" customFormat="1" ht="15.75" customHeight="1" x14ac:dyDescent="0.2">
      <c r="C13" s="92" t="s">
        <v>9311</v>
      </c>
      <c r="D13" s="94">
        <f>SUM(D7:D12)</f>
        <v>32226</v>
      </c>
      <c r="E13" s="97" t="s">
        <v>2</v>
      </c>
      <c r="F13" s="27">
        <f>SUM(F7:F12)</f>
        <v>6674</v>
      </c>
      <c r="G13" s="27">
        <f>SUM(G7:G12)</f>
        <v>8115</v>
      </c>
      <c r="H13" s="27">
        <f>SUM(H7:H12)</f>
        <v>7494</v>
      </c>
      <c r="I13" s="27">
        <f>SUM(I7:I12)</f>
        <v>9943</v>
      </c>
    </row>
    <row r="14" spans="3:9" s="11" customFormat="1" ht="15.75" thickBot="1" x14ac:dyDescent="0.25">
      <c r="C14" s="93"/>
      <c r="D14" s="96"/>
      <c r="E14" s="98"/>
      <c r="F14" s="32">
        <f>F13/$D$13</f>
        <v>0.20709985725811456</v>
      </c>
      <c r="G14" s="32">
        <f>G13/$D$13</f>
        <v>0.25181530441258609</v>
      </c>
      <c r="H14" s="32">
        <f>H13/$D$13</f>
        <v>0.2325451498789797</v>
      </c>
      <c r="I14" s="32">
        <f>I13/$D$13</f>
        <v>0.30853968845031959</v>
      </c>
    </row>
    <row r="15" spans="3:9" s="11" customFormat="1" x14ac:dyDescent="0.2"/>
    <row r="16" spans="3:9" s="11" customFormat="1" ht="13.5" thickBot="1" x14ac:dyDescent="0.25"/>
    <row r="17" spans="1:17" ht="18.75" thickBot="1" x14ac:dyDescent="0.3">
      <c r="B17" s="89" t="s">
        <v>9457</v>
      </c>
      <c r="C17" s="90"/>
      <c r="D17" s="90"/>
      <c r="E17" s="90"/>
      <c r="F17" s="90"/>
      <c r="G17" s="90"/>
      <c r="H17" s="90"/>
      <c r="I17" s="90"/>
      <c r="J17" s="90"/>
      <c r="K17" s="90"/>
      <c r="L17" s="90"/>
      <c r="M17" s="90"/>
      <c r="N17" s="91"/>
      <c r="O17" s="35"/>
      <c r="P17" s="35"/>
    </row>
    <row r="18" spans="1:17" ht="45.75" thickBot="1" x14ac:dyDescent="0.25">
      <c r="B18" s="18" t="s">
        <v>9441</v>
      </c>
      <c r="C18" s="18" t="s">
        <v>2831</v>
      </c>
      <c r="D18" s="19" t="s">
        <v>9314</v>
      </c>
      <c r="E18" s="19" t="s">
        <v>9320</v>
      </c>
      <c r="F18" s="19" t="s">
        <v>9323</v>
      </c>
      <c r="G18" s="19" t="s">
        <v>9456</v>
      </c>
      <c r="H18" s="19" t="s">
        <v>9329</v>
      </c>
      <c r="I18" s="19" t="s">
        <v>9331</v>
      </c>
      <c r="J18" s="19" t="s">
        <v>9338</v>
      </c>
      <c r="K18" s="19" t="s">
        <v>9335</v>
      </c>
      <c r="L18" s="19" t="s">
        <v>9337</v>
      </c>
      <c r="M18" s="19" t="s">
        <v>9339</v>
      </c>
      <c r="N18" s="19" t="s">
        <v>9333</v>
      </c>
    </row>
    <row r="19" spans="1:17" ht="15" x14ac:dyDescent="0.2">
      <c r="B19" s="20" t="s">
        <v>9319</v>
      </c>
      <c r="C19" s="28">
        <f t="shared" ref="C19:C24" si="2">SUM(D19:N19)</f>
        <v>9966</v>
      </c>
      <c r="D19" s="17">
        <v>1944</v>
      </c>
      <c r="E19" s="17">
        <v>0</v>
      </c>
      <c r="F19" s="17">
        <v>1614</v>
      </c>
      <c r="G19" s="17">
        <v>0</v>
      </c>
      <c r="H19" s="17">
        <v>0</v>
      </c>
      <c r="I19" s="17">
        <v>576</v>
      </c>
      <c r="J19" s="17">
        <v>0</v>
      </c>
      <c r="K19" s="17">
        <v>0</v>
      </c>
      <c r="L19" s="17">
        <v>3729</v>
      </c>
      <c r="M19" s="17">
        <v>840</v>
      </c>
      <c r="N19" s="17">
        <v>1263</v>
      </c>
    </row>
    <row r="20" spans="1:17" ht="15" x14ac:dyDescent="0.2">
      <c r="B20" s="21" t="s">
        <v>9313</v>
      </c>
      <c r="C20" s="29">
        <f t="shared" si="2"/>
        <v>11953</v>
      </c>
      <c r="D20" s="16">
        <v>452</v>
      </c>
      <c r="E20" s="16">
        <v>18</v>
      </c>
      <c r="F20" s="16">
        <v>917</v>
      </c>
      <c r="G20" s="16">
        <v>468</v>
      </c>
      <c r="H20" s="16">
        <v>456</v>
      </c>
      <c r="I20" s="16">
        <v>509</v>
      </c>
      <c r="J20" s="16">
        <v>0</v>
      </c>
      <c r="K20" s="16">
        <v>25</v>
      </c>
      <c r="L20" s="16">
        <v>9108</v>
      </c>
      <c r="M20" s="16">
        <v>0</v>
      </c>
      <c r="N20" s="16">
        <v>0</v>
      </c>
    </row>
    <row r="21" spans="1:17" ht="15" x14ac:dyDescent="0.2">
      <c r="B21" s="21" t="s">
        <v>9322</v>
      </c>
      <c r="C21" s="29">
        <f t="shared" si="2"/>
        <v>264</v>
      </c>
      <c r="D21" s="16">
        <v>0</v>
      </c>
      <c r="E21" s="16">
        <v>0</v>
      </c>
      <c r="F21" s="16">
        <v>0</v>
      </c>
      <c r="G21" s="16">
        <v>18</v>
      </c>
      <c r="H21" s="16">
        <v>0</v>
      </c>
      <c r="I21" s="16">
        <v>0</v>
      </c>
      <c r="J21" s="16">
        <v>194</v>
      </c>
      <c r="K21" s="16">
        <v>0</v>
      </c>
      <c r="L21" s="16">
        <v>52</v>
      </c>
      <c r="M21" s="16">
        <v>0</v>
      </c>
      <c r="N21" s="16">
        <v>0</v>
      </c>
    </row>
    <row r="22" spans="1:17" ht="15" x14ac:dyDescent="0.2">
      <c r="B22" s="21" t="s">
        <v>9325</v>
      </c>
      <c r="C22" s="29">
        <f t="shared" si="2"/>
        <v>3450</v>
      </c>
      <c r="D22" s="16">
        <v>0</v>
      </c>
      <c r="E22" s="16">
        <v>0</v>
      </c>
      <c r="F22" s="16">
        <v>0</v>
      </c>
      <c r="G22" s="16">
        <v>0</v>
      </c>
      <c r="H22" s="16">
        <v>0</v>
      </c>
      <c r="I22" s="16">
        <v>0</v>
      </c>
      <c r="J22" s="16">
        <v>0</v>
      </c>
      <c r="K22" s="16">
        <v>712</v>
      </c>
      <c r="L22" s="16">
        <v>2492</v>
      </c>
      <c r="M22" s="16">
        <v>0</v>
      </c>
      <c r="N22" s="16">
        <v>246</v>
      </c>
    </row>
    <row r="23" spans="1:17" ht="15" x14ac:dyDescent="0.2">
      <c r="B23" s="21" t="s">
        <v>9327</v>
      </c>
      <c r="C23" s="29">
        <f t="shared" si="2"/>
        <v>2635</v>
      </c>
      <c r="D23" s="16">
        <v>25</v>
      </c>
      <c r="E23" s="16">
        <v>178</v>
      </c>
      <c r="F23" s="16">
        <v>428</v>
      </c>
      <c r="G23" s="16">
        <v>70</v>
      </c>
      <c r="H23" s="16">
        <v>0</v>
      </c>
      <c r="I23" s="16">
        <v>385</v>
      </c>
      <c r="J23" s="16">
        <v>0</v>
      </c>
      <c r="K23" s="16">
        <v>0</v>
      </c>
      <c r="L23" s="16">
        <v>1523</v>
      </c>
      <c r="M23" s="16">
        <v>2</v>
      </c>
      <c r="N23" s="16">
        <v>24</v>
      </c>
    </row>
    <row r="24" spans="1:17" ht="15.75" thickBot="1" x14ac:dyDescent="0.25">
      <c r="B24" s="21" t="s">
        <v>9316</v>
      </c>
      <c r="C24" s="29">
        <f t="shared" si="2"/>
        <v>3958</v>
      </c>
      <c r="D24" s="16">
        <v>70</v>
      </c>
      <c r="E24" s="16">
        <v>0</v>
      </c>
      <c r="F24" s="16">
        <v>31</v>
      </c>
      <c r="G24" s="16">
        <v>219</v>
      </c>
      <c r="H24" s="16">
        <v>929</v>
      </c>
      <c r="I24" s="16">
        <v>0</v>
      </c>
      <c r="J24" s="16">
        <v>48</v>
      </c>
      <c r="K24" s="16">
        <v>538</v>
      </c>
      <c r="L24" s="16">
        <v>1976</v>
      </c>
      <c r="M24" s="16">
        <v>147</v>
      </c>
      <c r="N24" s="16">
        <v>0</v>
      </c>
    </row>
    <row r="25" spans="1:17" ht="15" customHeight="1" x14ac:dyDescent="0.2">
      <c r="B25" s="92" t="s">
        <v>9311</v>
      </c>
      <c r="C25" s="94">
        <f t="shared" ref="C25:N25" si="3">SUM(C19:C24)</f>
        <v>32226</v>
      </c>
      <c r="D25" s="26">
        <f t="shared" si="3"/>
        <v>2491</v>
      </c>
      <c r="E25" s="26">
        <f t="shared" si="3"/>
        <v>196</v>
      </c>
      <c r="F25" s="26">
        <f t="shared" si="3"/>
        <v>2990</v>
      </c>
      <c r="G25" s="26">
        <f t="shared" si="3"/>
        <v>775</v>
      </c>
      <c r="H25" s="26">
        <f t="shared" si="3"/>
        <v>1385</v>
      </c>
      <c r="I25" s="26">
        <f t="shared" si="3"/>
        <v>1470</v>
      </c>
      <c r="J25" s="26">
        <f t="shared" si="3"/>
        <v>242</v>
      </c>
      <c r="K25" s="26">
        <f t="shared" si="3"/>
        <v>1275</v>
      </c>
      <c r="L25" s="26">
        <f t="shared" si="3"/>
        <v>18880</v>
      </c>
      <c r="M25" s="26">
        <f t="shared" si="3"/>
        <v>989</v>
      </c>
      <c r="N25" s="26">
        <f t="shared" si="3"/>
        <v>1533</v>
      </c>
    </row>
    <row r="26" spans="1:17" ht="15.75" customHeight="1" thickBot="1" x14ac:dyDescent="0.25">
      <c r="B26" s="93"/>
      <c r="C26" s="95"/>
      <c r="D26" s="32">
        <f t="shared" ref="D26:N26" si="4">D25/$C$25</f>
        <v>7.7297834047042754E-2</v>
      </c>
      <c r="E26" s="32">
        <f t="shared" si="4"/>
        <v>6.0820455532799604E-3</v>
      </c>
      <c r="F26" s="32">
        <f t="shared" si="4"/>
        <v>9.2782225532178991E-2</v>
      </c>
      <c r="G26" s="32">
        <f t="shared" si="4"/>
        <v>2.4048904611183516E-2</v>
      </c>
      <c r="H26" s="32">
        <f t="shared" si="4"/>
        <v>4.2977719853534414E-2</v>
      </c>
      <c r="I26" s="32">
        <f t="shared" si="4"/>
        <v>4.5615341649599704E-2</v>
      </c>
      <c r="J26" s="32">
        <f t="shared" si="4"/>
        <v>7.5094644076211751E-3</v>
      </c>
      <c r="K26" s="32">
        <f t="shared" si="4"/>
        <v>3.9564326940979333E-2</v>
      </c>
      <c r="L26" s="32">
        <f t="shared" si="4"/>
        <v>0.58586234717309005</v>
      </c>
      <c r="M26" s="32">
        <f t="shared" si="4"/>
        <v>3.0689505368336128E-2</v>
      </c>
      <c r="N26" s="32">
        <f t="shared" si="4"/>
        <v>4.7570284863153976E-2</v>
      </c>
    </row>
    <row r="27" spans="1:17" ht="13.5" customHeight="1" x14ac:dyDescent="0.2"/>
    <row r="28" spans="1:17" ht="15.75" thickBot="1" x14ac:dyDescent="0.25">
      <c r="A28" s="11"/>
      <c r="D28" s="37"/>
      <c r="E28" s="4"/>
      <c r="F28" s="4"/>
      <c r="G28" s="4"/>
      <c r="H28" s="11"/>
      <c r="I28" s="11"/>
      <c r="K28" s="11"/>
      <c r="L28" s="11"/>
      <c r="M28" s="11"/>
      <c r="N28" s="11"/>
      <c r="O28" s="11"/>
    </row>
    <row r="29" spans="1:17" s="11" customFormat="1" ht="18.75" thickBot="1" x14ac:dyDescent="0.3">
      <c r="B29" s="89" t="s">
        <v>11080</v>
      </c>
      <c r="C29" s="90"/>
      <c r="D29" s="90"/>
      <c r="E29" s="90"/>
      <c r="F29" s="90"/>
      <c r="G29" s="90"/>
      <c r="H29" s="90"/>
      <c r="I29" s="90"/>
      <c r="J29" s="90"/>
      <c r="K29" s="90"/>
      <c r="L29" s="90"/>
      <c r="M29" s="90"/>
      <c r="N29" s="91"/>
      <c r="O29" s="35"/>
      <c r="P29" s="35"/>
    </row>
    <row r="30" spans="1:17" s="11" customFormat="1" ht="45.75" thickBot="1" x14ac:dyDescent="0.25">
      <c r="B30" s="39" t="s">
        <v>11081</v>
      </c>
      <c r="C30" s="18" t="s">
        <v>2831</v>
      </c>
      <c r="D30" s="19" t="s">
        <v>9314</v>
      </c>
      <c r="E30" s="19" t="s">
        <v>9320</v>
      </c>
      <c r="F30" s="19" t="s">
        <v>9323</v>
      </c>
      <c r="G30" s="19" t="s">
        <v>9456</v>
      </c>
      <c r="H30" s="19" t="s">
        <v>9329</v>
      </c>
      <c r="I30" s="19" t="s">
        <v>9331</v>
      </c>
      <c r="J30" s="19" t="s">
        <v>9338</v>
      </c>
      <c r="K30" s="19" t="s">
        <v>9335</v>
      </c>
      <c r="L30" s="19" t="s">
        <v>9337</v>
      </c>
      <c r="M30" s="19" t="s">
        <v>9339</v>
      </c>
      <c r="N30" s="19" t="s">
        <v>9333</v>
      </c>
    </row>
    <row r="31" spans="1:17" s="11" customFormat="1" ht="15" x14ac:dyDescent="0.2">
      <c r="B31" s="40">
        <v>2015</v>
      </c>
      <c r="C31" s="28">
        <f>SUM(D31:N31)</f>
        <v>1790</v>
      </c>
      <c r="D31" s="17">
        <v>0</v>
      </c>
      <c r="E31" s="17">
        <v>0</v>
      </c>
      <c r="F31" s="17">
        <v>715</v>
      </c>
      <c r="G31" s="17">
        <v>0</v>
      </c>
      <c r="H31" s="17">
        <v>0</v>
      </c>
      <c r="I31" s="17">
        <v>336</v>
      </c>
      <c r="J31" s="17">
        <v>0</v>
      </c>
      <c r="K31" s="17">
        <v>0</v>
      </c>
      <c r="L31" s="17">
        <v>739</v>
      </c>
      <c r="M31" s="17">
        <v>0</v>
      </c>
      <c r="N31" s="17">
        <v>0</v>
      </c>
      <c r="Q31" s="15"/>
    </row>
    <row r="32" spans="1:17" s="11" customFormat="1" ht="15" x14ac:dyDescent="0.2">
      <c r="B32" s="41">
        <v>2016</v>
      </c>
      <c r="C32" s="29">
        <f>SUM(D32:N32)</f>
        <v>1835</v>
      </c>
      <c r="D32" s="16">
        <v>0</v>
      </c>
      <c r="E32" s="16">
        <v>0</v>
      </c>
      <c r="F32" s="16">
        <v>0</v>
      </c>
      <c r="G32" s="16">
        <v>0</v>
      </c>
      <c r="H32" s="16">
        <v>0</v>
      </c>
      <c r="I32" s="16">
        <v>0</v>
      </c>
      <c r="J32" s="16">
        <v>0</v>
      </c>
      <c r="K32" s="16">
        <v>0</v>
      </c>
      <c r="L32" s="16">
        <v>1195</v>
      </c>
      <c r="M32" s="16">
        <v>0</v>
      </c>
      <c r="N32" s="16">
        <v>640</v>
      </c>
    </row>
    <row r="33" spans="2:17" s="11" customFormat="1" ht="15" x14ac:dyDescent="0.2">
      <c r="B33" s="41">
        <v>2017</v>
      </c>
      <c r="C33" s="29">
        <f>SUM(D33:N33)</f>
        <v>1911</v>
      </c>
      <c r="D33" s="16">
        <v>0</v>
      </c>
      <c r="E33" s="16">
        <v>0</v>
      </c>
      <c r="F33" s="16">
        <v>311</v>
      </c>
      <c r="G33" s="16">
        <v>0</v>
      </c>
      <c r="H33" s="16">
        <v>0</v>
      </c>
      <c r="I33" s="16">
        <v>95</v>
      </c>
      <c r="J33" s="16">
        <v>0</v>
      </c>
      <c r="K33" s="16">
        <v>0</v>
      </c>
      <c r="L33" s="16">
        <v>882</v>
      </c>
      <c r="M33" s="16">
        <v>0</v>
      </c>
      <c r="N33" s="16">
        <v>623</v>
      </c>
    </row>
    <row r="34" spans="2:17" s="11" customFormat="1" ht="15.75" thickBot="1" x14ac:dyDescent="0.25">
      <c r="B34" s="41">
        <v>2018</v>
      </c>
      <c r="C34" s="29">
        <f>SUM(D34:N34)</f>
        <v>4430</v>
      </c>
      <c r="D34" s="16">
        <v>1944</v>
      </c>
      <c r="E34" s="16">
        <v>0</v>
      </c>
      <c r="F34" s="16">
        <v>588</v>
      </c>
      <c r="G34" s="16">
        <v>0</v>
      </c>
      <c r="H34" s="16">
        <v>0</v>
      </c>
      <c r="I34" s="16">
        <v>145</v>
      </c>
      <c r="J34" s="16">
        <v>0</v>
      </c>
      <c r="K34" s="16">
        <v>0</v>
      </c>
      <c r="L34" s="16">
        <v>913</v>
      </c>
      <c r="M34" s="16">
        <v>840</v>
      </c>
      <c r="N34" s="16">
        <v>0</v>
      </c>
    </row>
    <row r="35" spans="2:17" s="11" customFormat="1" ht="15" x14ac:dyDescent="0.2">
      <c r="B35" s="92" t="s">
        <v>9311</v>
      </c>
      <c r="C35" s="94">
        <f t="shared" ref="C35:D35" si="5">SUM(C31:C34)</f>
        <v>9966</v>
      </c>
      <c r="D35" s="27">
        <f t="shared" si="5"/>
        <v>1944</v>
      </c>
      <c r="E35" s="27">
        <f t="shared" ref="E35:N35" si="6">SUM(E31:E34)</f>
        <v>0</v>
      </c>
      <c r="F35" s="27">
        <f t="shared" si="6"/>
        <v>1614</v>
      </c>
      <c r="G35" s="27">
        <f t="shared" si="6"/>
        <v>0</v>
      </c>
      <c r="H35" s="27">
        <f t="shared" si="6"/>
        <v>0</v>
      </c>
      <c r="I35" s="27">
        <f t="shared" si="6"/>
        <v>576</v>
      </c>
      <c r="J35" s="27">
        <f t="shared" si="6"/>
        <v>0</v>
      </c>
      <c r="K35" s="27">
        <f t="shared" si="6"/>
        <v>0</v>
      </c>
      <c r="L35" s="27">
        <f t="shared" si="6"/>
        <v>3729</v>
      </c>
      <c r="M35" s="27">
        <f t="shared" si="6"/>
        <v>840</v>
      </c>
      <c r="N35" s="27">
        <f t="shared" si="6"/>
        <v>1263</v>
      </c>
    </row>
    <row r="36" spans="2:17" s="11" customFormat="1" ht="15" customHeight="1" thickBot="1" x14ac:dyDescent="0.25">
      <c r="B36" s="93"/>
      <c r="C36" s="95"/>
      <c r="D36" s="32">
        <f t="shared" ref="D36:N36" si="7">D35/$C$35</f>
        <v>0.19506321493076459</v>
      </c>
      <c r="E36" s="32">
        <f t="shared" si="7"/>
        <v>0</v>
      </c>
      <c r="F36" s="32">
        <f t="shared" si="7"/>
        <v>0.16195063214930763</v>
      </c>
      <c r="G36" s="32">
        <f t="shared" si="7"/>
        <v>0</v>
      </c>
      <c r="H36" s="32">
        <f t="shared" si="7"/>
        <v>0</v>
      </c>
      <c r="I36" s="32">
        <f t="shared" si="7"/>
        <v>5.7796508127633955E-2</v>
      </c>
      <c r="J36" s="32">
        <f t="shared" si="7"/>
        <v>0</v>
      </c>
      <c r="K36" s="32">
        <f t="shared" si="7"/>
        <v>0</v>
      </c>
      <c r="L36" s="32">
        <f t="shared" si="7"/>
        <v>0.3741721854304636</v>
      </c>
      <c r="M36" s="32">
        <f t="shared" si="7"/>
        <v>8.4286574352799515E-2</v>
      </c>
      <c r="N36" s="32">
        <f t="shared" si="7"/>
        <v>0.12673088500903071</v>
      </c>
    </row>
    <row r="37" spans="2:17" s="11" customFormat="1" ht="15.75" customHeight="1" thickBot="1" x14ac:dyDescent="0.25"/>
    <row r="38" spans="2:17" s="11" customFormat="1" ht="18.75" thickBot="1" x14ac:dyDescent="0.3">
      <c r="B38" s="89" t="s">
        <v>11080</v>
      </c>
      <c r="C38" s="90"/>
      <c r="D38" s="90"/>
      <c r="E38" s="90"/>
      <c r="F38" s="90"/>
      <c r="G38" s="90"/>
      <c r="H38" s="90"/>
      <c r="I38" s="90"/>
      <c r="J38" s="90"/>
      <c r="K38" s="90"/>
      <c r="L38" s="90"/>
      <c r="M38" s="90"/>
      <c r="N38" s="91"/>
      <c r="O38" s="35"/>
      <c r="P38" s="35"/>
    </row>
    <row r="39" spans="2:17" s="11" customFormat="1" ht="45.75" thickBot="1" x14ac:dyDescent="0.25">
      <c r="B39" s="39" t="s">
        <v>11082</v>
      </c>
      <c r="C39" s="18" t="s">
        <v>2831</v>
      </c>
      <c r="D39" s="19" t="s">
        <v>9314</v>
      </c>
      <c r="E39" s="19" t="s">
        <v>9320</v>
      </c>
      <c r="F39" s="19" t="s">
        <v>9323</v>
      </c>
      <c r="G39" s="19" t="s">
        <v>9456</v>
      </c>
      <c r="H39" s="19" t="s">
        <v>9329</v>
      </c>
      <c r="I39" s="19" t="s">
        <v>9331</v>
      </c>
      <c r="J39" s="19" t="s">
        <v>9338</v>
      </c>
      <c r="K39" s="19" t="s">
        <v>9335</v>
      </c>
      <c r="L39" s="19" t="s">
        <v>9337</v>
      </c>
      <c r="M39" s="19" t="s">
        <v>9339</v>
      </c>
      <c r="N39" s="19" t="s">
        <v>9333</v>
      </c>
    </row>
    <row r="40" spans="2:17" s="11" customFormat="1" ht="15" x14ac:dyDescent="0.2">
      <c r="B40" s="40">
        <v>2015</v>
      </c>
      <c r="C40" s="28">
        <f>SUM(D40:N40)</f>
        <v>3063</v>
      </c>
      <c r="D40" s="17">
        <v>339</v>
      </c>
      <c r="E40" s="17">
        <v>0</v>
      </c>
      <c r="F40" s="17">
        <v>192</v>
      </c>
      <c r="G40" s="17">
        <v>0</v>
      </c>
      <c r="H40" s="17">
        <v>80</v>
      </c>
      <c r="I40" s="17">
        <v>0</v>
      </c>
      <c r="J40" s="17">
        <v>0</v>
      </c>
      <c r="K40" s="17">
        <v>5</v>
      </c>
      <c r="L40" s="17">
        <v>2447</v>
      </c>
      <c r="M40" s="17">
        <v>0</v>
      </c>
      <c r="N40" s="17">
        <v>0</v>
      </c>
      <c r="Q40" s="15"/>
    </row>
    <row r="41" spans="2:17" s="11" customFormat="1" ht="15" x14ac:dyDescent="0.2">
      <c r="B41" s="41">
        <v>2016</v>
      </c>
      <c r="C41" s="29">
        <f>SUM(D41:N41)</f>
        <v>3598</v>
      </c>
      <c r="D41" s="16">
        <v>0</v>
      </c>
      <c r="E41" s="16">
        <v>0</v>
      </c>
      <c r="F41" s="16">
        <v>185</v>
      </c>
      <c r="G41" s="16">
        <v>430</v>
      </c>
      <c r="H41" s="16">
        <v>123</v>
      </c>
      <c r="I41" s="16">
        <v>0</v>
      </c>
      <c r="J41" s="16">
        <v>0</v>
      </c>
      <c r="K41" s="16">
        <v>14</v>
      </c>
      <c r="L41" s="16">
        <v>2846</v>
      </c>
      <c r="M41" s="16">
        <v>0</v>
      </c>
      <c r="N41" s="16">
        <v>0</v>
      </c>
    </row>
    <row r="42" spans="2:17" s="11" customFormat="1" ht="15" x14ac:dyDescent="0.2">
      <c r="B42" s="41">
        <v>2017</v>
      </c>
      <c r="C42" s="29">
        <f>SUM(D42:N42)</f>
        <v>2576</v>
      </c>
      <c r="D42" s="16">
        <v>68</v>
      </c>
      <c r="E42" s="16">
        <v>4</v>
      </c>
      <c r="F42" s="16">
        <v>233</v>
      </c>
      <c r="G42" s="16">
        <v>25</v>
      </c>
      <c r="H42" s="16">
        <v>114</v>
      </c>
      <c r="I42" s="16">
        <v>268</v>
      </c>
      <c r="J42" s="16">
        <v>0</v>
      </c>
      <c r="K42" s="16">
        <v>4</v>
      </c>
      <c r="L42" s="16">
        <v>1860</v>
      </c>
      <c r="M42" s="16">
        <v>0</v>
      </c>
      <c r="N42" s="16">
        <v>0</v>
      </c>
    </row>
    <row r="43" spans="2:17" s="11" customFormat="1" ht="15.75" thickBot="1" x14ac:dyDescent="0.25">
      <c r="B43" s="41">
        <v>2018</v>
      </c>
      <c r="C43" s="29">
        <f>SUM(D43:N43)</f>
        <v>2716</v>
      </c>
      <c r="D43" s="16">
        <v>45</v>
      </c>
      <c r="E43" s="16">
        <v>14</v>
      </c>
      <c r="F43" s="16">
        <v>307</v>
      </c>
      <c r="G43" s="16">
        <v>13</v>
      </c>
      <c r="H43" s="16">
        <v>139</v>
      </c>
      <c r="I43" s="16">
        <v>241</v>
      </c>
      <c r="J43" s="16">
        <v>0</v>
      </c>
      <c r="K43" s="16">
        <v>2</v>
      </c>
      <c r="L43" s="16">
        <v>1955</v>
      </c>
      <c r="M43" s="16">
        <v>0</v>
      </c>
      <c r="N43" s="16">
        <v>0</v>
      </c>
    </row>
    <row r="44" spans="2:17" s="11" customFormat="1" ht="15" x14ac:dyDescent="0.2">
      <c r="B44" s="92" t="s">
        <v>9311</v>
      </c>
      <c r="C44" s="94">
        <f t="shared" ref="C44:D44" si="8">SUM(C40:C43)</f>
        <v>11953</v>
      </c>
      <c r="D44" s="27">
        <f t="shared" si="8"/>
        <v>452</v>
      </c>
      <c r="E44" s="27">
        <f t="shared" ref="E44:N44" si="9">SUM(E40:E43)</f>
        <v>18</v>
      </c>
      <c r="F44" s="27">
        <f t="shared" si="9"/>
        <v>917</v>
      </c>
      <c r="G44" s="27">
        <f t="shared" si="9"/>
        <v>468</v>
      </c>
      <c r="H44" s="27">
        <f t="shared" si="9"/>
        <v>456</v>
      </c>
      <c r="I44" s="27">
        <f t="shared" si="9"/>
        <v>509</v>
      </c>
      <c r="J44" s="27">
        <f t="shared" si="9"/>
        <v>0</v>
      </c>
      <c r="K44" s="27">
        <f t="shared" si="9"/>
        <v>25</v>
      </c>
      <c r="L44" s="27">
        <f t="shared" si="9"/>
        <v>9108</v>
      </c>
      <c r="M44" s="27">
        <f t="shared" si="9"/>
        <v>0</v>
      </c>
      <c r="N44" s="27">
        <f t="shared" si="9"/>
        <v>0</v>
      </c>
    </row>
    <row r="45" spans="2:17" s="11" customFormat="1" ht="15" customHeight="1" thickBot="1" x14ac:dyDescent="0.25">
      <c r="B45" s="93"/>
      <c r="C45" s="95"/>
      <c r="D45" s="32">
        <f t="shared" ref="D45:N45" si="10">D44/$C$44</f>
        <v>3.7814774533589897E-2</v>
      </c>
      <c r="E45" s="32">
        <f t="shared" si="10"/>
        <v>1.5058981008951727E-3</v>
      </c>
      <c r="F45" s="32">
        <f t="shared" si="10"/>
        <v>7.6717142140048517E-2</v>
      </c>
      <c r="G45" s="32">
        <f t="shared" si="10"/>
        <v>3.9153350623274491E-2</v>
      </c>
      <c r="H45" s="32">
        <f t="shared" si="10"/>
        <v>3.814941855601104E-2</v>
      </c>
      <c r="I45" s="32">
        <f t="shared" si="10"/>
        <v>4.2583451853091273E-2</v>
      </c>
      <c r="J45" s="32">
        <f t="shared" si="10"/>
        <v>0</v>
      </c>
      <c r="K45" s="32">
        <f t="shared" si="10"/>
        <v>2.0915251401321844E-3</v>
      </c>
      <c r="L45" s="32">
        <f t="shared" si="10"/>
        <v>0.76198443905295743</v>
      </c>
      <c r="M45" s="32">
        <f t="shared" si="10"/>
        <v>0</v>
      </c>
      <c r="N45" s="32">
        <f t="shared" si="10"/>
        <v>0</v>
      </c>
    </row>
    <row r="46" spans="2:17" s="11" customFormat="1" ht="15" customHeight="1" thickBot="1" x14ac:dyDescent="0.25"/>
    <row r="47" spans="2:17" s="11" customFormat="1" ht="18.75" thickBot="1" x14ac:dyDescent="0.3">
      <c r="B47" s="89" t="s">
        <v>11080</v>
      </c>
      <c r="C47" s="90"/>
      <c r="D47" s="90"/>
      <c r="E47" s="90"/>
      <c r="F47" s="90"/>
      <c r="G47" s="90"/>
      <c r="H47" s="90"/>
      <c r="I47" s="90"/>
      <c r="J47" s="90"/>
      <c r="K47" s="90"/>
      <c r="L47" s="90"/>
      <c r="M47" s="90"/>
      <c r="N47" s="91"/>
      <c r="O47" s="35"/>
      <c r="P47" s="35"/>
    </row>
    <row r="48" spans="2:17" s="11" customFormat="1" ht="45.75" thickBot="1" x14ac:dyDescent="0.25">
      <c r="B48" s="39" t="s">
        <v>11083</v>
      </c>
      <c r="C48" s="18" t="s">
        <v>2831</v>
      </c>
      <c r="D48" s="19" t="s">
        <v>9314</v>
      </c>
      <c r="E48" s="19" t="s">
        <v>9320</v>
      </c>
      <c r="F48" s="19" t="s">
        <v>9323</v>
      </c>
      <c r="G48" s="19" t="s">
        <v>9456</v>
      </c>
      <c r="H48" s="19" t="s">
        <v>9329</v>
      </c>
      <c r="I48" s="19" t="s">
        <v>9331</v>
      </c>
      <c r="J48" s="19" t="s">
        <v>9338</v>
      </c>
      <c r="K48" s="19" t="s">
        <v>9335</v>
      </c>
      <c r="L48" s="19" t="s">
        <v>9337</v>
      </c>
      <c r="M48" s="19" t="s">
        <v>9339</v>
      </c>
      <c r="N48" s="19" t="s">
        <v>9333</v>
      </c>
    </row>
    <row r="49" spans="2:17" s="11" customFormat="1" ht="15" x14ac:dyDescent="0.2">
      <c r="B49" s="40">
        <v>2015</v>
      </c>
      <c r="C49" s="28">
        <f>SUM(D49:N49)</f>
        <v>0</v>
      </c>
      <c r="D49" s="17">
        <v>0</v>
      </c>
      <c r="E49" s="17">
        <v>0</v>
      </c>
      <c r="F49" s="17">
        <v>0</v>
      </c>
      <c r="G49" s="17">
        <v>0</v>
      </c>
      <c r="H49" s="17">
        <v>0</v>
      </c>
      <c r="I49" s="17">
        <v>0</v>
      </c>
      <c r="J49" s="17">
        <v>0</v>
      </c>
      <c r="K49" s="17">
        <v>0</v>
      </c>
      <c r="L49" s="17">
        <v>0</v>
      </c>
      <c r="M49" s="17">
        <v>0</v>
      </c>
      <c r="N49" s="17">
        <v>0</v>
      </c>
      <c r="Q49" s="15"/>
    </row>
    <row r="50" spans="2:17" s="11" customFormat="1" ht="15" x14ac:dyDescent="0.2">
      <c r="B50" s="41">
        <v>2016</v>
      </c>
      <c r="C50" s="29">
        <f>SUM(D50:N50)</f>
        <v>0</v>
      </c>
      <c r="D50" s="16">
        <v>0</v>
      </c>
      <c r="E50" s="16">
        <v>0</v>
      </c>
      <c r="F50" s="16">
        <v>0</v>
      </c>
      <c r="G50" s="16">
        <v>0</v>
      </c>
      <c r="H50" s="16">
        <v>0</v>
      </c>
      <c r="I50" s="16">
        <v>0</v>
      </c>
      <c r="J50" s="16">
        <v>0</v>
      </c>
      <c r="K50" s="16">
        <v>0</v>
      </c>
      <c r="L50" s="16">
        <v>0</v>
      </c>
      <c r="M50" s="16">
        <v>0</v>
      </c>
      <c r="N50" s="16">
        <v>0</v>
      </c>
    </row>
    <row r="51" spans="2:17" s="11" customFormat="1" ht="15" x14ac:dyDescent="0.2">
      <c r="B51" s="41">
        <v>2017</v>
      </c>
      <c r="C51" s="29">
        <f>SUM(D51:N51)</f>
        <v>70</v>
      </c>
      <c r="D51" s="16">
        <v>0</v>
      </c>
      <c r="E51" s="16">
        <v>0</v>
      </c>
      <c r="F51" s="16">
        <v>0</v>
      </c>
      <c r="G51" s="16">
        <v>18</v>
      </c>
      <c r="H51" s="16">
        <v>0</v>
      </c>
      <c r="I51" s="16">
        <v>0</v>
      </c>
      <c r="J51" s="16">
        <v>0</v>
      </c>
      <c r="K51" s="16">
        <v>0</v>
      </c>
      <c r="L51" s="16">
        <v>52</v>
      </c>
      <c r="M51" s="16">
        <v>0</v>
      </c>
      <c r="N51" s="16">
        <v>0</v>
      </c>
    </row>
    <row r="52" spans="2:17" s="11" customFormat="1" ht="15.75" thickBot="1" x14ac:dyDescent="0.25">
      <c r="B52" s="41">
        <v>2018</v>
      </c>
      <c r="C52" s="29">
        <f>SUM(D52:N52)</f>
        <v>194</v>
      </c>
      <c r="D52" s="16">
        <v>0</v>
      </c>
      <c r="E52" s="16">
        <v>0</v>
      </c>
      <c r="F52" s="16">
        <v>0</v>
      </c>
      <c r="G52" s="16">
        <v>0</v>
      </c>
      <c r="H52" s="16">
        <v>0</v>
      </c>
      <c r="I52" s="16">
        <v>0</v>
      </c>
      <c r="J52" s="16">
        <v>194</v>
      </c>
      <c r="K52" s="16">
        <v>0</v>
      </c>
      <c r="L52" s="16">
        <v>0</v>
      </c>
      <c r="M52" s="16">
        <v>0</v>
      </c>
      <c r="N52" s="16">
        <v>0</v>
      </c>
    </row>
    <row r="53" spans="2:17" s="11" customFormat="1" ht="15" x14ac:dyDescent="0.2">
      <c r="B53" s="92" t="s">
        <v>9311</v>
      </c>
      <c r="C53" s="94">
        <f t="shared" ref="C53:D53" si="11">SUM(C49:C52)</f>
        <v>264</v>
      </c>
      <c r="D53" s="27">
        <f t="shared" si="11"/>
        <v>0</v>
      </c>
      <c r="E53" s="27">
        <f t="shared" ref="E53:N53" si="12">SUM(E49:E52)</f>
        <v>0</v>
      </c>
      <c r="F53" s="27">
        <f t="shared" si="12"/>
        <v>0</v>
      </c>
      <c r="G53" s="27">
        <f t="shared" si="12"/>
        <v>18</v>
      </c>
      <c r="H53" s="27">
        <f t="shared" si="12"/>
        <v>0</v>
      </c>
      <c r="I53" s="27">
        <f t="shared" si="12"/>
        <v>0</v>
      </c>
      <c r="J53" s="27">
        <f t="shared" si="12"/>
        <v>194</v>
      </c>
      <c r="K53" s="27">
        <f t="shared" si="12"/>
        <v>0</v>
      </c>
      <c r="L53" s="27">
        <f t="shared" si="12"/>
        <v>52</v>
      </c>
      <c r="M53" s="27">
        <f t="shared" si="12"/>
        <v>0</v>
      </c>
      <c r="N53" s="27">
        <f t="shared" si="12"/>
        <v>0</v>
      </c>
    </row>
    <row r="54" spans="2:17" s="11" customFormat="1" ht="15" customHeight="1" thickBot="1" x14ac:dyDescent="0.25">
      <c r="B54" s="93"/>
      <c r="C54" s="95"/>
      <c r="D54" s="32">
        <f t="shared" ref="D54:N54" si="13">D53/$C$53</f>
        <v>0</v>
      </c>
      <c r="E54" s="32">
        <f t="shared" si="13"/>
        <v>0</v>
      </c>
      <c r="F54" s="32">
        <f t="shared" si="13"/>
        <v>0</v>
      </c>
      <c r="G54" s="32">
        <f t="shared" si="13"/>
        <v>6.8181818181818177E-2</v>
      </c>
      <c r="H54" s="32">
        <f t="shared" si="13"/>
        <v>0</v>
      </c>
      <c r="I54" s="32">
        <f t="shared" si="13"/>
        <v>0</v>
      </c>
      <c r="J54" s="32">
        <f t="shared" si="13"/>
        <v>0.73484848484848486</v>
      </c>
      <c r="K54" s="32">
        <f t="shared" si="13"/>
        <v>0</v>
      </c>
      <c r="L54" s="32">
        <f t="shared" si="13"/>
        <v>0.19696969696969696</v>
      </c>
      <c r="M54" s="32">
        <f t="shared" si="13"/>
        <v>0</v>
      </c>
      <c r="N54" s="32">
        <f t="shared" si="13"/>
        <v>0</v>
      </c>
    </row>
    <row r="55" spans="2:17" s="11" customFormat="1" ht="13.5" thickBot="1" x14ac:dyDescent="0.25"/>
    <row r="56" spans="2:17" s="11" customFormat="1" ht="18.75" thickBot="1" x14ac:dyDescent="0.3">
      <c r="B56" s="89" t="s">
        <v>11080</v>
      </c>
      <c r="C56" s="90"/>
      <c r="D56" s="90"/>
      <c r="E56" s="90"/>
      <c r="F56" s="90"/>
      <c r="G56" s="90"/>
      <c r="H56" s="90"/>
      <c r="I56" s="90"/>
      <c r="J56" s="90"/>
      <c r="K56" s="90"/>
      <c r="L56" s="90"/>
      <c r="M56" s="90"/>
      <c r="N56" s="91"/>
      <c r="O56" s="35"/>
      <c r="P56" s="35"/>
    </row>
    <row r="57" spans="2:17" s="11" customFormat="1" ht="45.75" thickBot="1" x14ac:dyDescent="0.25">
      <c r="B57" s="39" t="s">
        <v>11084</v>
      </c>
      <c r="C57" s="18" t="s">
        <v>2831</v>
      </c>
      <c r="D57" s="19" t="s">
        <v>9314</v>
      </c>
      <c r="E57" s="19" t="s">
        <v>9320</v>
      </c>
      <c r="F57" s="19" t="s">
        <v>9323</v>
      </c>
      <c r="G57" s="19" t="s">
        <v>9456</v>
      </c>
      <c r="H57" s="19" t="s">
        <v>9329</v>
      </c>
      <c r="I57" s="19" t="s">
        <v>9331</v>
      </c>
      <c r="J57" s="19" t="s">
        <v>9338</v>
      </c>
      <c r="K57" s="19" t="s">
        <v>9335</v>
      </c>
      <c r="L57" s="19" t="s">
        <v>9337</v>
      </c>
      <c r="M57" s="19" t="s">
        <v>9339</v>
      </c>
      <c r="N57" s="19" t="s">
        <v>9333</v>
      </c>
    </row>
    <row r="58" spans="2:17" s="11" customFormat="1" ht="15" x14ac:dyDescent="0.2">
      <c r="B58" s="40">
        <v>2015</v>
      </c>
      <c r="C58" s="28">
        <f>SUM(D58:N58)</f>
        <v>555</v>
      </c>
      <c r="D58" s="17">
        <v>0</v>
      </c>
      <c r="E58" s="17">
        <v>0</v>
      </c>
      <c r="F58" s="17">
        <v>0</v>
      </c>
      <c r="G58" s="17">
        <v>0</v>
      </c>
      <c r="H58" s="17">
        <v>0</v>
      </c>
      <c r="I58" s="17">
        <v>0</v>
      </c>
      <c r="J58" s="17">
        <v>0</v>
      </c>
      <c r="K58" s="17">
        <v>141</v>
      </c>
      <c r="L58" s="17">
        <v>369</v>
      </c>
      <c r="M58" s="17">
        <v>0</v>
      </c>
      <c r="N58" s="17">
        <v>45</v>
      </c>
      <c r="Q58" s="15"/>
    </row>
    <row r="59" spans="2:17" s="11" customFormat="1" ht="15" x14ac:dyDescent="0.2">
      <c r="B59" s="41">
        <v>2016</v>
      </c>
      <c r="C59" s="29">
        <f>SUM(D59:N59)</f>
        <v>736</v>
      </c>
      <c r="D59" s="16">
        <v>0</v>
      </c>
      <c r="E59" s="16">
        <v>0</v>
      </c>
      <c r="F59" s="16">
        <v>0</v>
      </c>
      <c r="G59" s="16">
        <v>0</v>
      </c>
      <c r="H59" s="16">
        <v>0</v>
      </c>
      <c r="I59" s="16">
        <v>0</v>
      </c>
      <c r="J59" s="16">
        <v>0</v>
      </c>
      <c r="K59" s="16">
        <v>204</v>
      </c>
      <c r="L59" s="16">
        <v>494</v>
      </c>
      <c r="M59" s="16">
        <v>0</v>
      </c>
      <c r="N59" s="16">
        <v>38</v>
      </c>
    </row>
    <row r="60" spans="2:17" s="11" customFormat="1" ht="15" x14ac:dyDescent="0.2">
      <c r="B60" s="41">
        <v>2017</v>
      </c>
      <c r="C60" s="29">
        <f>SUM(D60:N60)</f>
        <v>1048</v>
      </c>
      <c r="D60" s="16">
        <v>0</v>
      </c>
      <c r="E60" s="16">
        <v>0</v>
      </c>
      <c r="F60" s="16">
        <v>0</v>
      </c>
      <c r="G60" s="16">
        <v>0</v>
      </c>
      <c r="H60" s="16">
        <v>0</v>
      </c>
      <c r="I60" s="16">
        <v>0</v>
      </c>
      <c r="J60" s="16">
        <v>0</v>
      </c>
      <c r="K60" s="16">
        <v>157</v>
      </c>
      <c r="L60" s="16">
        <v>828</v>
      </c>
      <c r="M60" s="16">
        <v>0</v>
      </c>
      <c r="N60" s="16">
        <v>63</v>
      </c>
    </row>
    <row r="61" spans="2:17" s="11" customFormat="1" ht="15.75" thickBot="1" x14ac:dyDescent="0.25">
      <c r="B61" s="41">
        <v>2018</v>
      </c>
      <c r="C61" s="29">
        <f>SUM(D61:N61)</f>
        <v>1111</v>
      </c>
      <c r="D61" s="16">
        <v>0</v>
      </c>
      <c r="E61" s="16">
        <v>0</v>
      </c>
      <c r="F61" s="16">
        <v>0</v>
      </c>
      <c r="G61" s="16">
        <v>0</v>
      </c>
      <c r="H61" s="16">
        <v>0</v>
      </c>
      <c r="I61" s="16">
        <v>0</v>
      </c>
      <c r="J61" s="16">
        <v>0</v>
      </c>
      <c r="K61" s="16">
        <v>210</v>
      </c>
      <c r="L61" s="16">
        <v>801</v>
      </c>
      <c r="M61" s="16">
        <v>0</v>
      </c>
      <c r="N61" s="16">
        <v>100</v>
      </c>
    </row>
    <row r="62" spans="2:17" s="11" customFormat="1" ht="15" x14ac:dyDescent="0.2">
      <c r="B62" s="92" t="s">
        <v>9311</v>
      </c>
      <c r="C62" s="94">
        <f t="shared" ref="C62:D62" si="14">SUM(C58:C61)</f>
        <v>3450</v>
      </c>
      <c r="D62" s="27">
        <f t="shared" si="14"/>
        <v>0</v>
      </c>
      <c r="E62" s="27">
        <f t="shared" ref="E62:N62" si="15">SUM(E58:E61)</f>
        <v>0</v>
      </c>
      <c r="F62" s="27">
        <f t="shared" si="15"/>
        <v>0</v>
      </c>
      <c r="G62" s="27">
        <f t="shared" si="15"/>
        <v>0</v>
      </c>
      <c r="H62" s="27">
        <f t="shared" si="15"/>
        <v>0</v>
      </c>
      <c r="I62" s="27">
        <f t="shared" si="15"/>
        <v>0</v>
      </c>
      <c r="J62" s="27">
        <f t="shared" si="15"/>
        <v>0</v>
      </c>
      <c r="K62" s="27">
        <f t="shared" si="15"/>
        <v>712</v>
      </c>
      <c r="L62" s="27">
        <f t="shared" si="15"/>
        <v>2492</v>
      </c>
      <c r="M62" s="27">
        <f t="shared" si="15"/>
        <v>0</v>
      </c>
      <c r="N62" s="27">
        <f t="shared" si="15"/>
        <v>246</v>
      </c>
    </row>
    <row r="63" spans="2:17" s="11" customFormat="1" ht="15" customHeight="1" thickBot="1" x14ac:dyDescent="0.25">
      <c r="B63" s="93"/>
      <c r="C63" s="95"/>
      <c r="D63" s="32">
        <f t="shared" ref="D63:N63" si="16">D62/$C$62</f>
        <v>0</v>
      </c>
      <c r="E63" s="32">
        <f t="shared" si="16"/>
        <v>0</v>
      </c>
      <c r="F63" s="32">
        <f t="shared" si="16"/>
        <v>0</v>
      </c>
      <c r="G63" s="32">
        <f t="shared" si="16"/>
        <v>0</v>
      </c>
      <c r="H63" s="32">
        <f t="shared" si="16"/>
        <v>0</v>
      </c>
      <c r="I63" s="32">
        <f t="shared" si="16"/>
        <v>0</v>
      </c>
      <c r="J63" s="32">
        <f t="shared" si="16"/>
        <v>0</v>
      </c>
      <c r="K63" s="32">
        <f t="shared" si="16"/>
        <v>0.2063768115942029</v>
      </c>
      <c r="L63" s="32">
        <f t="shared" si="16"/>
        <v>0.72231884057971019</v>
      </c>
      <c r="M63" s="32">
        <f t="shared" si="16"/>
        <v>0</v>
      </c>
      <c r="N63" s="32">
        <f t="shared" si="16"/>
        <v>7.1304347826086953E-2</v>
      </c>
    </row>
    <row r="64" spans="2:17" s="11" customFormat="1" ht="15.75" customHeight="1" thickBot="1" x14ac:dyDescent="0.25"/>
    <row r="65" spans="2:17" s="11" customFormat="1" ht="18.75" thickBot="1" x14ac:dyDescent="0.3">
      <c r="B65" s="89" t="s">
        <v>11080</v>
      </c>
      <c r="C65" s="90"/>
      <c r="D65" s="90"/>
      <c r="E65" s="90"/>
      <c r="F65" s="90"/>
      <c r="G65" s="90"/>
      <c r="H65" s="90"/>
      <c r="I65" s="90"/>
      <c r="J65" s="90"/>
      <c r="K65" s="90"/>
      <c r="L65" s="90"/>
      <c r="M65" s="90"/>
      <c r="N65" s="91"/>
      <c r="O65" s="35"/>
      <c r="P65" s="35"/>
    </row>
    <row r="66" spans="2:17" s="11" customFormat="1" ht="45.75" thickBot="1" x14ac:dyDescent="0.25">
      <c r="B66" s="39" t="s">
        <v>11085</v>
      </c>
      <c r="C66" s="18" t="s">
        <v>2831</v>
      </c>
      <c r="D66" s="19" t="s">
        <v>9314</v>
      </c>
      <c r="E66" s="19" t="s">
        <v>9320</v>
      </c>
      <c r="F66" s="19" t="s">
        <v>9323</v>
      </c>
      <c r="G66" s="19" t="s">
        <v>9456</v>
      </c>
      <c r="H66" s="19" t="s">
        <v>9329</v>
      </c>
      <c r="I66" s="19" t="s">
        <v>9331</v>
      </c>
      <c r="J66" s="19" t="s">
        <v>9338</v>
      </c>
      <c r="K66" s="19" t="s">
        <v>9335</v>
      </c>
      <c r="L66" s="19" t="s">
        <v>9337</v>
      </c>
      <c r="M66" s="19" t="s">
        <v>9339</v>
      </c>
      <c r="N66" s="19" t="s">
        <v>9333</v>
      </c>
    </row>
    <row r="67" spans="2:17" s="11" customFormat="1" ht="15" x14ac:dyDescent="0.2">
      <c r="B67" s="40">
        <v>2015</v>
      </c>
      <c r="C67" s="28">
        <f>SUM(D67:N67)</f>
        <v>263</v>
      </c>
      <c r="D67" s="17">
        <v>0</v>
      </c>
      <c r="E67" s="17">
        <v>26</v>
      </c>
      <c r="F67" s="17">
        <v>50</v>
      </c>
      <c r="G67" s="17">
        <v>12</v>
      </c>
      <c r="H67" s="17">
        <v>0</v>
      </c>
      <c r="I67" s="17">
        <v>42</v>
      </c>
      <c r="J67" s="17">
        <v>0</v>
      </c>
      <c r="K67" s="17">
        <v>0</v>
      </c>
      <c r="L67" s="17">
        <v>133</v>
      </c>
      <c r="M67" s="17">
        <v>0</v>
      </c>
      <c r="N67" s="17">
        <v>0</v>
      </c>
      <c r="Q67" s="15"/>
    </row>
    <row r="68" spans="2:17" s="11" customFormat="1" ht="15" x14ac:dyDescent="0.2">
      <c r="B68" s="41">
        <v>2016</v>
      </c>
      <c r="C68" s="29">
        <f>SUM(D68:N68)</f>
        <v>941</v>
      </c>
      <c r="D68" s="16">
        <v>0</v>
      </c>
      <c r="E68" s="16">
        <v>47</v>
      </c>
      <c r="F68" s="16">
        <v>103</v>
      </c>
      <c r="G68" s="16">
        <v>29</v>
      </c>
      <c r="H68" s="16">
        <v>0</v>
      </c>
      <c r="I68" s="16">
        <v>158</v>
      </c>
      <c r="J68" s="16">
        <v>0</v>
      </c>
      <c r="K68" s="16">
        <v>0</v>
      </c>
      <c r="L68" s="16">
        <v>592</v>
      </c>
      <c r="M68" s="16">
        <v>0</v>
      </c>
      <c r="N68" s="16">
        <v>12</v>
      </c>
    </row>
    <row r="69" spans="2:17" s="11" customFormat="1" ht="15" x14ac:dyDescent="0.2">
      <c r="B69" s="41">
        <v>2017</v>
      </c>
      <c r="C69" s="29">
        <f>SUM(D69:N69)</f>
        <v>927</v>
      </c>
      <c r="D69" s="16">
        <v>25</v>
      </c>
      <c r="E69" s="16">
        <v>62</v>
      </c>
      <c r="F69" s="16">
        <v>78</v>
      </c>
      <c r="G69" s="16">
        <v>9</v>
      </c>
      <c r="H69" s="16">
        <v>0</v>
      </c>
      <c r="I69" s="16">
        <v>123</v>
      </c>
      <c r="J69" s="16">
        <v>0</v>
      </c>
      <c r="K69" s="16">
        <v>0</v>
      </c>
      <c r="L69" s="16">
        <v>624</v>
      </c>
      <c r="M69" s="16">
        <v>1</v>
      </c>
      <c r="N69" s="16">
        <v>5</v>
      </c>
    </row>
    <row r="70" spans="2:17" s="11" customFormat="1" ht="15.75" thickBot="1" x14ac:dyDescent="0.25">
      <c r="B70" s="41">
        <v>2018</v>
      </c>
      <c r="C70" s="29">
        <f>SUM(D70:N70)</f>
        <v>504</v>
      </c>
      <c r="D70" s="16">
        <v>0</v>
      </c>
      <c r="E70" s="16">
        <v>43</v>
      </c>
      <c r="F70" s="16">
        <v>197</v>
      </c>
      <c r="G70" s="16">
        <v>20</v>
      </c>
      <c r="H70" s="16">
        <v>0</v>
      </c>
      <c r="I70" s="16">
        <v>62</v>
      </c>
      <c r="J70" s="16">
        <v>0</v>
      </c>
      <c r="K70" s="16">
        <v>0</v>
      </c>
      <c r="L70" s="16">
        <v>174</v>
      </c>
      <c r="M70" s="16">
        <v>1</v>
      </c>
      <c r="N70" s="16">
        <v>7</v>
      </c>
    </row>
    <row r="71" spans="2:17" s="11" customFormat="1" ht="15" x14ac:dyDescent="0.2">
      <c r="B71" s="92" t="s">
        <v>9311</v>
      </c>
      <c r="C71" s="94">
        <f t="shared" ref="C71:D71" si="17">SUM(C67:C70)</f>
        <v>2635</v>
      </c>
      <c r="D71" s="27">
        <f t="shared" si="17"/>
        <v>25</v>
      </c>
      <c r="E71" s="27">
        <f t="shared" ref="E71:N71" si="18">SUM(E67:E70)</f>
        <v>178</v>
      </c>
      <c r="F71" s="27">
        <f t="shared" si="18"/>
        <v>428</v>
      </c>
      <c r="G71" s="27">
        <f t="shared" si="18"/>
        <v>70</v>
      </c>
      <c r="H71" s="27">
        <f t="shared" si="18"/>
        <v>0</v>
      </c>
      <c r="I71" s="27">
        <f t="shared" si="18"/>
        <v>385</v>
      </c>
      <c r="J71" s="27">
        <f t="shared" si="18"/>
        <v>0</v>
      </c>
      <c r="K71" s="27">
        <f t="shared" si="18"/>
        <v>0</v>
      </c>
      <c r="L71" s="27">
        <f t="shared" si="18"/>
        <v>1523</v>
      </c>
      <c r="M71" s="27">
        <f t="shared" si="18"/>
        <v>2</v>
      </c>
      <c r="N71" s="27">
        <f t="shared" si="18"/>
        <v>24</v>
      </c>
    </row>
    <row r="72" spans="2:17" s="11" customFormat="1" ht="15" customHeight="1" thickBot="1" x14ac:dyDescent="0.25">
      <c r="B72" s="93"/>
      <c r="C72" s="95"/>
      <c r="D72" s="32">
        <f t="shared" ref="D72:N72" si="19">D71/$C$71</f>
        <v>9.4876660341555973E-3</v>
      </c>
      <c r="E72" s="32">
        <f t="shared" si="19"/>
        <v>6.7552182163187854E-2</v>
      </c>
      <c r="F72" s="32">
        <f t="shared" si="19"/>
        <v>0.16242884250474382</v>
      </c>
      <c r="G72" s="32">
        <f t="shared" si="19"/>
        <v>2.6565464895635674E-2</v>
      </c>
      <c r="H72" s="32">
        <f t="shared" si="19"/>
        <v>0</v>
      </c>
      <c r="I72" s="32">
        <f t="shared" si="19"/>
        <v>0.14611005692599621</v>
      </c>
      <c r="J72" s="32">
        <f t="shared" si="19"/>
        <v>0</v>
      </c>
      <c r="K72" s="32">
        <f t="shared" si="19"/>
        <v>0</v>
      </c>
      <c r="L72" s="32">
        <f t="shared" si="19"/>
        <v>0.57798861480075903</v>
      </c>
      <c r="M72" s="32">
        <f t="shared" si="19"/>
        <v>7.5901328273244781E-4</v>
      </c>
      <c r="N72" s="32">
        <f t="shared" si="19"/>
        <v>9.1081593927893733E-3</v>
      </c>
    </row>
    <row r="73" spans="2:17" s="11" customFormat="1" ht="13.5" thickBot="1" x14ac:dyDescent="0.25"/>
    <row r="74" spans="2:17" s="11" customFormat="1" ht="18.75" thickBot="1" x14ac:dyDescent="0.3">
      <c r="B74" s="89" t="s">
        <v>11080</v>
      </c>
      <c r="C74" s="90"/>
      <c r="D74" s="90"/>
      <c r="E74" s="90"/>
      <c r="F74" s="90"/>
      <c r="G74" s="90"/>
      <c r="H74" s="90"/>
      <c r="I74" s="90"/>
      <c r="J74" s="90"/>
      <c r="K74" s="90"/>
      <c r="L74" s="90"/>
      <c r="M74" s="90"/>
      <c r="N74" s="91"/>
      <c r="O74" s="35"/>
      <c r="P74" s="35"/>
    </row>
    <row r="75" spans="2:17" s="11" customFormat="1" ht="45.75" thickBot="1" x14ac:dyDescent="0.25">
      <c r="B75" s="39" t="s">
        <v>11086</v>
      </c>
      <c r="C75" s="18" t="s">
        <v>2831</v>
      </c>
      <c r="D75" s="19" t="s">
        <v>9314</v>
      </c>
      <c r="E75" s="19" t="s">
        <v>9320</v>
      </c>
      <c r="F75" s="19" t="s">
        <v>9323</v>
      </c>
      <c r="G75" s="19" t="s">
        <v>9456</v>
      </c>
      <c r="H75" s="19" t="s">
        <v>9329</v>
      </c>
      <c r="I75" s="19" t="s">
        <v>9331</v>
      </c>
      <c r="J75" s="19" t="s">
        <v>9338</v>
      </c>
      <c r="K75" s="19" t="s">
        <v>9335</v>
      </c>
      <c r="L75" s="19" t="s">
        <v>9337</v>
      </c>
      <c r="M75" s="19" t="s">
        <v>9339</v>
      </c>
      <c r="N75" s="19" t="s">
        <v>9333</v>
      </c>
    </row>
    <row r="76" spans="2:17" s="11" customFormat="1" ht="15" x14ac:dyDescent="0.2">
      <c r="B76" s="40">
        <v>2015</v>
      </c>
      <c r="C76" s="28">
        <f>SUM(D76:N76)</f>
        <v>1003</v>
      </c>
      <c r="D76" s="17">
        <v>70</v>
      </c>
      <c r="E76" s="17">
        <v>0</v>
      </c>
      <c r="F76" s="17">
        <v>9</v>
      </c>
      <c r="G76" s="17">
        <v>0</v>
      </c>
      <c r="H76" s="17">
        <v>169</v>
      </c>
      <c r="I76" s="17">
        <v>0</v>
      </c>
      <c r="J76" s="17">
        <v>24</v>
      </c>
      <c r="K76" s="17">
        <v>226</v>
      </c>
      <c r="L76" s="17">
        <v>505</v>
      </c>
      <c r="M76" s="17">
        <v>0</v>
      </c>
      <c r="N76" s="17">
        <v>0</v>
      </c>
      <c r="Q76" s="15"/>
    </row>
    <row r="77" spans="2:17" s="11" customFormat="1" ht="15" x14ac:dyDescent="0.2">
      <c r="B77" s="41">
        <v>2016</v>
      </c>
      <c r="C77" s="29">
        <f>SUM(D77:N77)</f>
        <v>1005</v>
      </c>
      <c r="D77" s="16">
        <v>0</v>
      </c>
      <c r="E77" s="16">
        <v>0</v>
      </c>
      <c r="F77" s="16">
        <v>7</v>
      </c>
      <c r="G77" s="16">
        <v>47</v>
      </c>
      <c r="H77" s="16">
        <v>230</v>
      </c>
      <c r="I77" s="16">
        <v>0</v>
      </c>
      <c r="J77" s="16">
        <v>0</v>
      </c>
      <c r="K77" s="16">
        <v>264</v>
      </c>
      <c r="L77" s="16">
        <v>416</v>
      </c>
      <c r="M77" s="16">
        <v>41</v>
      </c>
      <c r="N77" s="16">
        <v>0</v>
      </c>
    </row>
    <row r="78" spans="2:17" s="11" customFormat="1" ht="15" x14ac:dyDescent="0.2">
      <c r="B78" s="41">
        <v>2017</v>
      </c>
      <c r="C78" s="29">
        <f>SUM(D78:N78)</f>
        <v>962</v>
      </c>
      <c r="D78" s="16">
        <v>0</v>
      </c>
      <c r="E78" s="16">
        <v>0</v>
      </c>
      <c r="F78" s="16">
        <v>6</v>
      </c>
      <c r="G78" s="16">
        <v>103</v>
      </c>
      <c r="H78" s="16">
        <v>271</v>
      </c>
      <c r="I78" s="16">
        <v>0</v>
      </c>
      <c r="J78" s="16">
        <v>0</v>
      </c>
      <c r="K78" s="16">
        <v>23</v>
      </c>
      <c r="L78" s="16">
        <v>524</v>
      </c>
      <c r="M78" s="16">
        <v>35</v>
      </c>
      <c r="N78" s="16">
        <v>0</v>
      </c>
    </row>
    <row r="79" spans="2:17" s="11" customFormat="1" ht="15.75" thickBot="1" x14ac:dyDescent="0.25">
      <c r="B79" s="41">
        <v>2018</v>
      </c>
      <c r="C79" s="29">
        <f>SUM(D79:N79)</f>
        <v>988</v>
      </c>
      <c r="D79" s="16">
        <v>0</v>
      </c>
      <c r="E79" s="16">
        <v>0</v>
      </c>
      <c r="F79" s="16">
        <v>9</v>
      </c>
      <c r="G79" s="16">
        <v>69</v>
      </c>
      <c r="H79" s="16">
        <v>259</v>
      </c>
      <c r="I79" s="16">
        <v>0</v>
      </c>
      <c r="J79" s="16">
        <v>24</v>
      </c>
      <c r="K79" s="16">
        <v>25</v>
      </c>
      <c r="L79" s="16">
        <v>531</v>
      </c>
      <c r="M79" s="16">
        <v>71</v>
      </c>
      <c r="N79" s="16">
        <v>0</v>
      </c>
    </row>
    <row r="80" spans="2:17" s="11" customFormat="1" ht="15" x14ac:dyDescent="0.2">
      <c r="B80" s="92" t="s">
        <v>9311</v>
      </c>
      <c r="C80" s="94">
        <f t="shared" ref="C80:D80" si="20">SUM(C76:C79)</f>
        <v>3958</v>
      </c>
      <c r="D80" s="27">
        <f t="shared" si="20"/>
        <v>70</v>
      </c>
      <c r="E80" s="27">
        <f t="shared" ref="E80:N80" si="21">SUM(E76:E79)</f>
        <v>0</v>
      </c>
      <c r="F80" s="27">
        <f t="shared" si="21"/>
        <v>31</v>
      </c>
      <c r="G80" s="27">
        <f t="shared" si="21"/>
        <v>219</v>
      </c>
      <c r="H80" s="27">
        <f t="shared" si="21"/>
        <v>929</v>
      </c>
      <c r="I80" s="27">
        <f t="shared" si="21"/>
        <v>0</v>
      </c>
      <c r="J80" s="27">
        <f t="shared" si="21"/>
        <v>48</v>
      </c>
      <c r="K80" s="27">
        <f t="shared" si="21"/>
        <v>538</v>
      </c>
      <c r="L80" s="27">
        <f t="shared" si="21"/>
        <v>1976</v>
      </c>
      <c r="M80" s="27">
        <f t="shared" si="21"/>
        <v>147</v>
      </c>
      <c r="N80" s="27">
        <f t="shared" si="21"/>
        <v>0</v>
      </c>
    </row>
    <row r="81" spans="1:19" s="11" customFormat="1" ht="15" customHeight="1" thickBot="1" x14ac:dyDescent="0.25">
      <c r="B81" s="93"/>
      <c r="C81" s="95"/>
      <c r="D81" s="32">
        <f t="shared" ref="D81:N81" si="22">D80/$C$80</f>
        <v>1.7685699848408287E-2</v>
      </c>
      <c r="E81" s="32">
        <f t="shared" si="22"/>
        <v>0</v>
      </c>
      <c r="F81" s="32">
        <f t="shared" si="22"/>
        <v>7.8322385042950988E-3</v>
      </c>
      <c r="G81" s="32">
        <f t="shared" si="22"/>
        <v>5.533097524002021E-2</v>
      </c>
      <c r="H81" s="32">
        <f t="shared" si="22"/>
        <v>0.23471450227387569</v>
      </c>
      <c r="I81" s="32">
        <f t="shared" si="22"/>
        <v>0</v>
      </c>
      <c r="J81" s="32">
        <f t="shared" si="22"/>
        <v>1.212733703890854E-2</v>
      </c>
      <c r="K81" s="32">
        <f t="shared" si="22"/>
        <v>0.13592723597776654</v>
      </c>
      <c r="L81" s="32">
        <f t="shared" si="22"/>
        <v>0.49924204143506823</v>
      </c>
      <c r="M81" s="32">
        <f t="shared" si="22"/>
        <v>3.7139969681657406E-2</v>
      </c>
      <c r="N81" s="32">
        <f t="shared" si="22"/>
        <v>0</v>
      </c>
    </row>
    <row r="82" spans="1:19" s="11" customFormat="1" x14ac:dyDescent="0.2"/>
    <row r="83" spans="1:19" s="11" customFormat="1" ht="13.5" thickBot="1" x14ac:dyDescent="0.25"/>
    <row r="84" spans="1:19" s="11" customFormat="1" ht="18.75" thickBot="1" x14ac:dyDescent="0.3">
      <c r="B84" s="89" t="s">
        <v>11080</v>
      </c>
      <c r="C84" s="90"/>
      <c r="D84" s="90"/>
      <c r="E84" s="90"/>
      <c r="F84" s="90"/>
      <c r="G84" s="90"/>
      <c r="H84" s="90"/>
      <c r="I84" s="90"/>
      <c r="J84" s="90"/>
      <c r="K84" s="90"/>
      <c r="L84" s="90"/>
      <c r="M84" s="90"/>
      <c r="N84" s="91"/>
      <c r="O84" s="35"/>
      <c r="P84" s="35"/>
    </row>
    <row r="85" spans="1:19" s="11" customFormat="1" ht="45.75" thickBot="1" x14ac:dyDescent="0.25">
      <c r="B85" s="39" t="s">
        <v>11125</v>
      </c>
      <c r="C85" s="18" t="s">
        <v>2831</v>
      </c>
      <c r="D85" s="19" t="s">
        <v>9314</v>
      </c>
      <c r="E85" s="19" t="s">
        <v>9320</v>
      </c>
      <c r="F85" s="19" t="s">
        <v>9323</v>
      </c>
      <c r="G85" s="19" t="s">
        <v>9456</v>
      </c>
      <c r="H85" s="19" t="s">
        <v>9329</v>
      </c>
      <c r="I85" s="19" t="s">
        <v>9331</v>
      </c>
      <c r="J85" s="19" t="s">
        <v>9338</v>
      </c>
      <c r="K85" s="19" t="s">
        <v>9335</v>
      </c>
      <c r="L85" s="19" t="s">
        <v>9337</v>
      </c>
      <c r="M85" s="19" t="s">
        <v>9339</v>
      </c>
      <c r="N85" s="19" t="s">
        <v>9333</v>
      </c>
    </row>
    <row r="86" spans="1:19" s="11" customFormat="1" ht="15" x14ac:dyDescent="0.2">
      <c r="B86" s="40">
        <v>2015</v>
      </c>
      <c r="C86" s="28">
        <f>SUM(D86:N86)</f>
        <v>6674</v>
      </c>
      <c r="D86" s="42">
        <f t="shared" ref="D86:N86" si="23">D31+D40+D49+D58+D67+D76</f>
        <v>409</v>
      </c>
      <c r="E86" s="17">
        <f t="shared" si="23"/>
        <v>26</v>
      </c>
      <c r="F86" s="17">
        <f t="shared" si="23"/>
        <v>966</v>
      </c>
      <c r="G86" s="17">
        <f t="shared" si="23"/>
        <v>12</v>
      </c>
      <c r="H86" s="17">
        <f t="shared" si="23"/>
        <v>249</v>
      </c>
      <c r="I86" s="17">
        <f t="shared" si="23"/>
        <v>378</v>
      </c>
      <c r="J86" s="17">
        <f t="shared" si="23"/>
        <v>24</v>
      </c>
      <c r="K86" s="17">
        <f t="shared" si="23"/>
        <v>372</v>
      </c>
      <c r="L86" s="17">
        <f t="shared" si="23"/>
        <v>4193</v>
      </c>
      <c r="M86" s="17">
        <f t="shared" si="23"/>
        <v>0</v>
      </c>
      <c r="N86" s="17">
        <f t="shared" si="23"/>
        <v>45</v>
      </c>
    </row>
    <row r="87" spans="1:19" s="11" customFormat="1" ht="15" x14ac:dyDescent="0.2">
      <c r="B87" s="41">
        <v>2016</v>
      </c>
      <c r="C87" s="29">
        <f>SUM(D87:N87)</f>
        <v>8115</v>
      </c>
      <c r="D87" s="16">
        <f t="shared" ref="D87:N87" si="24">D32+D41+D50+D59+D68+D77</f>
        <v>0</v>
      </c>
      <c r="E87" s="16">
        <f t="shared" si="24"/>
        <v>47</v>
      </c>
      <c r="F87" s="16">
        <f t="shared" si="24"/>
        <v>295</v>
      </c>
      <c r="G87" s="16">
        <f t="shared" si="24"/>
        <v>506</v>
      </c>
      <c r="H87" s="16">
        <f t="shared" si="24"/>
        <v>353</v>
      </c>
      <c r="I87" s="16">
        <f t="shared" si="24"/>
        <v>158</v>
      </c>
      <c r="J87" s="16">
        <f t="shared" si="24"/>
        <v>0</v>
      </c>
      <c r="K87" s="16">
        <f t="shared" si="24"/>
        <v>482</v>
      </c>
      <c r="L87" s="16">
        <f t="shared" si="24"/>
        <v>5543</v>
      </c>
      <c r="M87" s="16">
        <f t="shared" si="24"/>
        <v>41</v>
      </c>
      <c r="N87" s="16">
        <f t="shared" si="24"/>
        <v>690</v>
      </c>
    </row>
    <row r="88" spans="1:19" s="11" customFormat="1" ht="15" x14ac:dyDescent="0.2">
      <c r="B88" s="41">
        <v>2017</v>
      </c>
      <c r="C88" s="29">
        <f>SUM(D88:N88)</f>
        <v>7494</v>
      </c>
      <c r="D88" s="16">
        <f t="shared" ref="D88:N88" si="25">D33+D42+D51+D60+D69+D78</f>
        <v>93</v>
      </c>
      <c r="E88" s="16">
        <f t="shared" si="25"/>
        <v>66</v>
      </c>
      <c r="F88" s="16">
        <f t="shared" si="25"/>
        <v>628</v>
      </c>
      <c r="G88" s="16">
        <f t="shared" si="25"/>
        <v>155</v>
      </c>
      <c r="H88" s="16">
        <f t="shared" si="25"/>
        <v>385</v>
      </c>
      <c r="I88" s="16">
        <f t="shared" si="25"/>
        <v>486</v>
      </c>
      <c r="J88" s="16">
        <f t="shared" si="25"/>
        <v>0</v>
      </c>
      <c r="K88" s="16">
        <f t="shared" si="25"/>
        <v>184</v>
      </c>
      <c r="L88" s="16">
        <f t="shared" si="25"/>
        <v>4770</v>
      </c>
      <c r="M88" s="16">
        <f t="shared" si="25"/>
        <v>36</v>
      </c>
      <c r="N88" s="16">
        <f t="shared" si="25"/>
        <v>691</v>
      </c>
    </row>
    <row r="89" spans="1:19" s="11" customFormat="1" ht="15.75" thickBot="1" x14ac:dyDescent="0.25">
      <c r="B89" s="41">
        <v>2018</v>
      </c>
      <c r="C89" s="29">
        <f>SUM(D89:N89)</f>
        <v>9943</v>
      </c>
      <c r="D89" s="16">
        <f t="shared" ref="D89:N89" si="26">D34+D43+D52+D61+D70+D79</f>
        <v>1989</v>
      </c>
      <c r="E89" s="16">
        <f t="shared" si="26"/>
        <v>57</v>
      </c>
      <c r="F89" s="16">
        <f t="shared" si="26"/>
        <v>1101</v>
      </c>
      <c r="G89" s="16">
        <f t="shared" si="26"/>
        <v>102</v>
      </c>
      <c r="H89" s="16">
        <f t="shared" si="26"/>
        <v>398</v>
      </c>
      <c r="I89" s="16">
        <f t="shared" si="26"/>
        <v>448</v>
      </c>
      <c r="J89" s="16">
        <f t="shared" si="26"/>
        <v>218</v>
      </c>
      <c r="K89" s="16">
        <f t="shared" si="26"/>
        <v>237</v>
      </c>
      <c r="L89" s="16">
        <f t="shared" si="26"/>
        <v>4374</v>
      </c>
      <c r="M89" s="16">
        <f t="shared" si="26"/>
        <v>912</v>
      </c>
      <c r="N89" s="16">
        <f t="shared" si="26"/>
        <v>107</v>
      </c>
    </row>
    <row r="90" spans="1:19" s="11" customFormat="1" ht="15" x14ac:dyDescent="0.2">
      <c r="B90" s="92" t="s">
        <v>9311</v>
      </c>
      <c r="C90" s="94">
        <f t="shared" ref="C90:D90" si="27">SUM(C86:C89)</f>
        <v>32226</v>
      </c>
      <c r="D90" s="27">
        <f t="shared" si="27"/>
        <v>2491</v>
      </c>
      <c r="E90" s="27">
        <f t="shared" ref="E90:N90" si="28">SUM(E86:E89)</f>
        <v>196</v>
      </c>
      <c r="F90" s="27">
        <f t="shared" si="28"/>
        <v>2990</v>
      </c>
      <c r="G90" s="27">
        <f t="shared" si="28"/>
        <v>775</v>
      </c>
      <c r="H90" s="27">
        <f t="shared" si="28"/>
        <v>1385</v>
      </c>
      <c r="I90" s="27">
        <f t="shared" si="28"/>
        <v>1470</v>
      </c>
      <c r="J90" s="27">
        <f t="shared" si="28"/>
        <v>242</v>
      </c>
      <c r="K90" s="27">
        <f t="shared" si="28"/>
        <v>1275</v>
      </c>
      <c r="L90" s="27">
        <f t="shared" si="28"/>
        <v>18880</v>
      </c>
      <c r="M90" s="27">
        <f t="shared" si="28"/>
        <v>989</v>
      </c>
      <c r="N90" s="27">
        <f t="shared" si="28"/>
        <v>1533</v>
      </c>
    </row>
    <row r="91" spans="1:19" s="11" customFormat="1" ht="15.75" thickBot="1" x14ac:dyDescent="0.25">
      <c r="B91" s="93"/>
      <c r="C91" s="95"/>
      <c r="D91" s="32">
        <f t="shared" ref="D91:N91" si="29">D90/$C$90</f>
        <v>7.7297834047042754E-2</v>
      </c>
      <c r="E91" s="32">
        <f t="shared" si="29"/>
        <v>6.0820455532799604E-3</v>
      </c>
      <c r="F91" s="32">
        <f t="shared" si="29"/>
        <v>9.2782225532178991E-2</v>
      </c>
      <c r="G91" s="32">
        <f t="shared" si="29"/>
        <v>2.4048904611183516E-2</v>
      </c>
      <c r="H91" s="32">
        <f t="shared" si="29"/>
        <v>4.2977719853534414E-2</v>
      </c>
      <c r="I91" s="32">
        <f t="shared" si="29"/>
        <v>4.5615341649599704E-2</v>
      </c>
      <c r="J91" s="32">
        <f t="shared" si="29"/>
        <v>7.5094644076211751E-3</v>
      </c>
      <c r="K91" s="32">
        <f t="shared" si="29"/>
        <v>3.9564326940979333E-2</v>
      </c>
      <c r="L91" s="32">
        <f t="shared" si="29"/>
        <v>0.58586234717309005</v>
      </c>
      <c r="M91" s="32">
        <f t="shared" si="29"/>
        <v>3.0689505368336128E-2</v>
      </c>
      <c r="N91" s="32">
        <f t="shared" si="29"/>
        <v>4.7570284863153976E-2</v>
      </c>
    </row>
    <row r="92" spans="1:19" s="11" customFormat="1" x14ac:dyDescent="0.2"/>
    <row r="93" spans="1:19" s="11" customFormat="1" ht="13.5" thickBot="1" x14ac:dyDescent="0.25"/>
    <row r="94" spans="1:19" ht="18.75" thickBot="1" x14ac:dyDescent="0.3">
      <c r="B94" s="89" t="s">
        <v>10936</v>
      </c>
      <c r="C94" s="90"/>
      <c r="D94" s="90"/>
      <c r="E94" s="90"/>
      <c r="F94" s="90"/>
      <c r="G94" s="90"/>
      <c r="H94" s="90"/>
      <c r="I94" s="90"/>
      <c r="J94" s="90"/>
      <c r="K94" s="90"/>
      <c r="L94" s="90"/>
      <c r="M94" s="90"/>
      <c r="N94" s="90"/>
      <c r="O94" s="90"/>
      <c r="P94" s="90"/>
      <c r="Q94" s="90"/>
      <c r="R94" s="90"/>
      <c r="S94" s="91"/>
    </row>
    <row r="95" spans="1:19" ht="60.75" thickBot="1" x14ac:dyDescent="0.25">
      <c r="A95" s="11"/>
      <c r="B95" s="18" t="s">
        <v>9441</v>
      </c>
      <c r="C95" s="18" t="s">
        <v>2831</v>
      </c>
      <c r="D95" s="19" t="s">
        <v>9315</v>
      </c>
      <c r="E95" s="19" t="s">
        <v>9318</v>
      </c>
      <c r="F95" s="19" t="s">
        <v>9330</v>
      </c>
      <c r="G95" s="19" t="s">
        <v>9328</v>
      </c>
      <c r="H95" s="19" t="s">
        <v>9341</v>
      </c>
      <c r="I95" s="19" t="s">
        <v>9340</v>
      </c>
      <c r="J95" s="19" t="s">
        <v>9334</v>
      </c>
      <c r="K95" s="19" t="s">
        <v>9332</v>
      </c>
      <c r="L95" s="19" t="s">
        <v>9336</v>
      </c>
      <c r="M95" s="19" t="s">
        <v>9326</v>
      </c>
      <c r="N95" s="19" t="s">
        <v>9338</v>
      </c>
      <c r="O95" s="19" t="s">
        <v>9342</v>
      </c>
      <c r="P95" s="19" t="s">
        <v>10935</v>
      </c>
      <c r="Q95" s="19" t="s">
        <v>9321</v>
      </c>
      <c r="R95" s="19" t="s">
        <v>9324</v>
      </c>
      <c r="S95" s="19" t="s">
        <v>9344</v>
      </c>
    </row>
    <row r="96" spans="1:19" ht="15" x14ac:dyDescent="0.2">
      <c r="A96" s="11"/>
      <c r="B96" s="20" t="s">
        <v>9319</v>
      </c>
      <c r="C96" s="28">
        <f t="shared" ref="C96:C101" si="30">SUM(D96:S96)</f>
        <v>9966</v>
      </c>
      <c r="D96" s="17">
        <v>3206</v>
      </c>
      <c r="E96" s="17">
        <v>0</v>
      </c>
      <c r="F96" s="17">
        <v>742</v>
      </c>
      <c r="G96" s="17">
        <v>337</v>
      </c>
      <c r="H96" s="17">
        <v>245</v>
      </c>
      <c r="I96" s="17">
        <v>0</v>
      </c>
      <c r="J96" s="17">
        <v>31</v>
      </c>
      <c r="K96" s="17">
        <v>0</v>
      </c>
      <c r="L96" s="17">
        <v>0</v>
      </c>
      <c r="M96" s="17">
        <v>49</v>
      </c>
      <c r="N96" s="17">
        <v>645</v>
      </c>
      <c r="O96" s="17">
        <v>0</v>
      </c>
      <c r="P96" s="17">
        <v>0</v>
      </c>
      <c r="Q96" s="17">
        <v>3899</v>
      </c>
      <c r="R96" s="17">
        <v>0</v>
      </c>
      <c r="S96" s="17">
        <v>812</v>
      </c>
    </row>
    <row r="97" spans="1:19" ht="15" x14ac:dyDescent="0.2">
      <c r="A97" s="11"/>
      <c r="B97" s="21" t="s">
        <v>9313</v>
      </c>
      <c r="C97" s="29">
        <f t="shared" si="30"/>
        <v>11953</v>
      </c>
      <c r="D97" s="16">
        <v>4973</v>
      </c>
      <c r="E97" s="16">
        <v>56</v>
      </c>
      <c r="F97" s="16">
        <v>0</v>
      </c>
      <c r="G97" s="16">
        <v>0</v>
      </c>
      <c r="H97" s="16">
        <v>35</v>
      </c>
      <c r="I97" s="16">
        <v>0</v>
      </c>
      <c r="J97" s="16">
        <v>251</v>
      </c>
      <c r="K97" s="16">
        <v>0</v>
      </c>
      <c r="L97" s="16">
        <v>0</v>
      </c>
      <c r="M97" s="16">
        <v>0</v>
      </c>
      <c r="N97" s="16">
        <v>4576</v>
      </c>
      <c r="O97" s="16">
        <v>225</v>
      </c>
      <c r="P97" s="16">
        <v>0</v>
      </c>
      <c r="Q97" s="16">
        <v>1785</v>
      </c>
      <c r="R97" s="16">
        <v>0</v>
      </c>
      <c r="S97" s="16">
        <v>52</v>
      </c>
    </row>
    <row r="98" spans="1:19" ht="15" x14ac:dyDescent="0.2">
      <c r="A98" s="11"/>
      <c r="B98" s="21" t="s">
        <v>9322</v>
      </c>
      <c r="C98" s="29">
        <f t="shared" si="30"/>
        <v>264</v>
      </c>
      <c r="D98" s="16">
        <v>60</v>
      </c>
      <c r="E98" s="16">
        <v>0</v>
      </c>
      <c r="F98" s="16">
        <v>0</v>
      </c>
      <c r="G98" s="16">
        <v>0</v>
      </c>
      <c r="H98" s="16">
        <v>132</v>
      </c>
      <c r="I98" s="16">
        <v>0</v>
      </c>
      <c r="J98" s="16">
        <v>0</v>
      </c>
      <c r="K98" s="16">
        <v>0</v>
      </c>
      <c r="L98" s="16">
        <v>0</v>
      </c>
      <c r="M98" s="16">
        <v>0</v>
      </c>
      <c r="N98" s="16">
        <v>0</v>
      </c>
      <c r="O98" s="16">
        <v>0</v>
      </c>
      <c r="P98" s="16">
        <v>0</v>
      </c>
      <c r="Q98" s="16">
        <v>0</v>
      </c>
      <c r="R98" s="16">
        <v>0</v>
      </c>
      <c r="S98" s="16">
        <v>72</v>
      </c>
    </row>
    <row r="99" spans="1:19" ht="15" x14ac:dyDescent="0.2">
      <c r="A99" s="11"/>
      <c r="B99" s="21" t="s">
        <v>9325</v>
      </c>
      <c r="C99" s="29">
        <f t="shared" si="30"/>
        <v>3450</v>
      </c>
      <c r="D99" s="16">
        <v>583</v>
      </c>
      <c r="E99" s="16">
        <v>0</v>
      </c>
      <c r="F99" s="16">
        <v>94</v>
      </c>
      <c r="G99" s="16">
        <v>170</v>
      </c>
      <c r="H99" s="16">
        <v>432</v>
      </c>
      <c r="I99" s="16">
        <v>140</v>
      </c>
      <c r="J99" s="16">
        <v>4</v>
      </c>
      <c r="K99" s="16">
        <v>2</v>
      </c>
      <c r="L99" s="16">
        <v>569</v>
      </c>
      <c r="M99" s="16">
        <v>0</v>
      </c>
      <c r="N99" s="16">
        <v>833</v>
      </c>
      <c r="O99" s="16">
        <v>0</v>
      </c>
      <c r="P99" s="16">
        <v>194</v>
      </c>
      <c r="Q99" s="16">
        <v>397</v>
      </c>
      <c r="R99" s="16">
        <v>0</v>
      </c>
      <c r="S99" s="16">
        <v>32</v>
      </c>
    </row>
    <row r="100" spans="1:19" ht="15" x14ac:dyDescent="0.2">
      <c r="A100" s="11"/>
      <c r="B100" s="21" t="s">
        <v>9327</v>
      </c>
      <c r="C100" s="29">
        <f t="shared" si="30"/>
        <v>2635</v>
      </c>
      <c r="D100" s="16">
        <v>432</v>
      </c>
      <c r="E100" s="16">
        <v>0</v>
      </c>
      <c r="F100" s="16">
        <v>43</v>
      </c>
      <c r="G100" s="16">
        <v>48</v>
      </c>
      <c r="H100" s="16">
        <v>22</v>
      </c>
      <c r="I100" s="16">
        <v>0</v>
      </c>
      <c r="J100" s="16">
        <v>2</v>
      </c>
      <c r="K100" s="16">
        <v>1</v>
      </c>
      <c r="L100" s="16">
        <v>17</v>
      </c>
      <c r="M100" s="16">
        <v>0</v>
      </c>
      <c r="N100" s="16">
        <v>1677</v>
      </c>
      <c r="O100" s="16">
        <v>10</v>
      </c>
      <c r="P100" s="16">
        <v>0</v>
      </c>
      <c r="Q100" s="16">
        <v>0</v>
      </c>
      <c r="R100" s="16">
        <v>296</v>
      </c>
      <c r="S100" s="16">
        <v>87</v>
      </c>
    </row>
    <row r="101" spans="1:19" ht="15.75" thickBot="1" x14ac:dyDescent="0.25">
      <c r="A101" s="11"/>
      <c r="B101" s="21" t="s">
        <v>9316</v>
      </c>
      <c r="C101" s="29">
        <f t="shared" si="30"/>
        <v>3958</v>
      </c>
      <c r="D101" s="16">
        <v>443</v>
      </c>
      <c r="E101" s="16">
        <v>5</v>
      </c>
      <c r="F101" s="16">
        <v>0</v>
      </c>
      <c r="G101" s="16">
        <v>0</v>
      </c>
      <c r="H101" s="16">
        <v>41</v>
      </c>
      <c r="I101" s="16">
        <v>0</v>
      </c>
      <c r="J101" s="16">
        <v>0</v>
      </c>
      <c r="K101" s="16">
        <v>0</v>
      </c>
      <c r="L101" s="16">
        <v>0</v>
      </c>
      <c r="M101" s="16">
        <v>0</v>
      </c>
      <c r="N101" s="16">
        <v>2936</v>
      </c>
      <c r="O101" s="16">
        <v>110</v>
      </c>
      <c r="P101" s="16">
        <v>0</v>
      </c>
      <c r="Q101" s="16">
        <v>312</v>
      </c>
      <c r="R101" s="16">
        <v>0</v>
      </c>
      <c r="S101" s="16">
        <v>111</v>
      </c>
    </row>
    <row r="102" spans="1:19" ht="15" x14ac:dyDescent="0.2">
      <c r="A102" s="11"/>
      <c r="B102" s="92" t="s">
        <v>9311</v>
      </c>
      <c r="C102" s="94">
        <f>SUM(C96:C101)</f>
        <v>32226</v>
      </c>
      <c r="D102" s="26">
        <f t="shared" ref="D102:S102" si="31">SUM(D96:D101)</f>
        <v>9697</v>
      </c>
      <c r="E102" s="26">
        <f t="shared" si="31"/>
        <v>61</v>
      </c>
      <c r="F102" s="26">
        <f t="shared" si="31"/>
        <v>879</v>
      </c>
      <c r="G102" s="26">
        <f t="shared" si="31"/>
        <v>555</v>
      </c>
      <c r="H102" s="26">
        <f t="shared" si="31"/>
        <v>907</v>
      </c>
      <c r="I102" s="26">
        <f t="shared" si="31"/>
        <v>140</v>
      </c>
      <c r="J102" s="26">
        <f t="shared" si="31"/>
        <v>288</v>
      </c>
      <c r="K102" s="26">
        <f t="shared" si="31"/>
        <v>3</v>
      </c>
      <c r="L102" s="26">
        <f t="shared" si="31"/>
        <v>586</v>
      </c>
      <c r="M102" s="26">
        <f t="shared" si="31"/>
        <v>49</v>
      </c>
      <c r="N102" s="26">
        <f t="shared" si="31"/>
        <v>10667</v>
      </c>
      <c r="O102" s="26">
        <f t="shared" si="31"/>
        <v>345</v>
      </c>
      <c r="P102" s="26">
        <f t="shared" si="31"/>
        <v>194</v>
      </c>
      <c r="Q102" s="26">
        <f t="shared" si="31"/>
        <v>6393</v>
      </c>
      <c r="R102" s="26">
        <f t="shared" si="31"/>
        <v>296</v>
      </c>
      <c r="S102" s="26">
        <f t="shared" si="31"/>
        <v>1166</v>
      </c>
    </row>
    <row r="103" spans="1:19" ht="15.75" thickBot="1" x14ac:dyDescent="0.25">
      <c r="A103" s="11"/>
      <c r="B103" s="93"/>
      <c r="C103" s="95"/>
      <c r="D103" s="32">
        <f>D102/$C$102</f>
        <v>0.30090610066406009</v>
      </c>
      <c r="E103" s="32">
        <f t="shared" ref="E103:S103" si="32">E102/$C$102</f>
        <v>1.8928815242350897E-3</v>
      </c>
      <c r="F103" s="32">
        <f t="shared" si="32"/>
        <v>2.7276112455781047E-2</v>
      </c>
      <c r="G103" s="32">
        <f t="shared" si="32"/>
        <v>1.7222118786073357E-2</v>
      </c>
      <c r="H103" s="32">
        <f t="shared" si="32"/>
        <v>2.8144976106249612E-2</v>
      </c>
      <c r="I103" s="32">
        <f t="shared" si="32"/>
        <v>4.3443182523428287E-3</v>
      </c>
      <c r="J103" s="32">
        <f t="shared" si="32"/>
        <v>8.9368832619623906E-3</v>
      </c>
      <c r="K103" s="32">
        <f t="shared" si="32"/>
        <v>9.3092533978774903E-5</v>
      </c>
      <c r="L103" s="32">
        <f t="shared" si="32"/>
        <v>1.8184074970520697E-2</v>
      </c>
      <c r="M103" s="32">
        <f t="shared" si="32"/>
        <v>1.5205113883199901E-3</v>
      </c>
      <c r="N103" s="32">
        <f t="shared" si="32"/>
        <v>0.33100601998386397</v>
      </c>
      <c r="O103" s="32">
        <f t="shared" si="32"/>
        <v>1.0705641407559113E-2</v>
      </c>
      <c r="P103" s="32">
        <f t="shared" si="32"/>
        <v>6.0199838639607766E-3</v>
      </c>
      <c r="Q103" s="32">
        <f t="shared" si="32"/>
        <v>0.19838018990876932</v>
      </c>
      <c r="R103" s="32">
        <f t="shared" si="32"/>
        <v>9.1851300192391239E-3</v>
      </c>
      <c r="S103" s="32">
        <f t="shared" si="32"/>
        <v>3.6181964873083845E-2</v>
      </c>
    </row>
    <row r="104" spans="1:19" x14ac:dyDescent="0.2">
      <c r="A104" s="11"/>
    </row>
    <row r="105" spans="1:19" x14ac:dyDescent="0.2">
      <c r="A105" s="11"/>
      <c r="D105" s="4"/>
      <c r="E105" s="4"/>
      <c r="F105" s="4"/>
      <c r="G105" s="4"/>
    </row>
    <row r="106" spans="1:19" ht="15" x14ac:dyDescent="0.2">
      <c r="A106" s="11"/>
      <c r="D106" s="38"/>
      <c r="E106" s="4"/>
      <c r="F106" s="4"/>
      <c r="G106" s="4"/>
    </row>
    <row r="107" spans="1:19" x14ac:dyDescent="0.2">
      <c r="D107" s="4"/>
      <c r="E107" s="4"/>
      <c r="F107" s="4"/>
      <c r="G107" s="4"/>
      <c r="L107" s="11"/>
    </row>
    <row r="109" spans="1:19" x14ac:dyDescent="0.2">
      <c r="D109" s="11"/>
    </row>
    <row r="110" spans="1:19" x14ac:dyDescent="0.2">
      <c r="D110" s="11"/>
    </row>
    <row r="111" spans="1:19" x14ac:dyDescent="0.2">
      <c r="D111" s="11"/>
      <c r="E111" s="11"/>
      <c r="F111" s="11"/>
      <c r="G111" s="11"/>
      <c r="H111" s="11"/>
      <c r="I111" s="11"/>
      <c r="J111" s="11"/>
      <c r="L111" s="11"/>
      <c r="M111" s="11"/>
      <c r="N111" s="11"/>
    </row>
    <row r="112" spans="1:19" x14ac:dyDescent="0.2">
      <c r="D112" s="11"/>
      <c r="E112" s="11"/>
      <c r="F112" s="11"/>
      <c r="G112" s="11"/>
      <c r="H112" s="11"/>
      <c r="I112" s="11"/>
      <c r="J112" s="11"/>
      <c r="L112" s="11"/>
      <c r="M112" s="11"/>
      <c r="N112" s="11"/>
    </row>
    <row r="113" spans="4:16" x14ac:dyDescent="0.2">
      <c r="I113" s="11"/>
    </row>
    <row r="114" spans="4:16" x14ac:dyDescent="0.2">
      <c r="I114" s="11"/>
    </row>
    <row r="115" spans="4:16" x14ac:dyDescent="0.2">
      <c r="I115" s="11"/>
    </row>
    <row r="116" spans="4:16" x14ac:dyDescent="0.2">
      <c r="I116" s="11"/>
    </row>
    <row r="117" spans="4:16" x14ac:dyDescent="0.2">
      <c r="I117" s="11"/>
    </row>
    <row r="118" spans="4:16" x14ac:dyDescent="0.2">
      <c r="I118" s="11"/>
    </row>
    <row r="119" spans="4:16" x14ac:dyDescent="0.2">
      <c r="I119" s="11"/>
      <c r="O119" s="11"/>
      <c r="P119" s="11"/>
    </row>
    <row r="120" spans="4:16" x14ac:dyDescent="0.2">
      <c r="I120" s="11"/>
      <c r="O120" s="11"/>
      <c r="P120" s="11"/>
    </row>
    <row r="121" spans="4:16" x14ac:dyDescent="0.2">
      <c r="I121" s="11"/>
      <c r="O121" s="11"/>
      <c r="P121" s="11"/>
    </row>
    <row r="122" spans="4:16" x14ac:dyDescent="0.2">
      <c r="I122" s="11"/>
      <c r="O122" s="11"/>
      <c r="P122" s="11"/>
    </row>
    <row r="123" spans="4:16" x14ac:dyDescent="0.2">
      <c r="I123" s="11"/>
      <c r="O123" s="11"/>
      <c r="P123" s="11"/>
    </row>
    <row r="124" spans="4:16" x14ac:dyDescent="0.2">
      <c r="D124" s="11"/>
      <c r="I124" s="11"/>
      <c r="O124" s="11"/>
      <c r="P124" s="11"/>
    </row>
  </sheetData>
  <sheetProtection algorithmName="SHA-512" hashValue="rvkITHMeEy6zejG36qkOuYQ3H4OwmsML/sHDcFeJ5d8pFIUM2puDsFq+7qumLwH6dAIqDYgY6iNetHCiwXZDsg==" saltValue="gAfUvWXEpmNCFzfFjk3sKQ==" spinCount="100000" sheet="1" objects="1" scenarios="1" sort="0" autoFilter="0"/>
  <sortState ref="I31:I46">
    <sortCondition ref="I29"/>
  </sortState>
  <mergeCells count="31">
    <mergeCell ref="C13:C14"/>
    <mergeCell ref="C5:I5"/>
    <mergeCell ref="D13:D14"/>
    <mergeCell ref="E13:E14"/>
    <mergeCell ref="B25:B26"/>
    <mergeCell ref="B17:N17"/>
    <mergeCell ref="B102:B103"/>
    <mergeCell ref="B94:S94"/>
    <mergeCell ref="C25:C26"/>
    <mergeCell ref="C102:C103"/>
    <mergeCell ref="B35:B36"/>
    <mergeCell ref="C35:C36"/>
    <mergeCell ref="B44:B45"/>
    <mergeCell ref="C44:C45"/>
    <mergeCell ref="B53:B54"/>
    <mergeCell ref="C53:C54"/>
    <mergeCell ref="B62:B63"/>
    <mergeCell ref="C62:C63"/>
    <mergeCell ref="B56:N56"/>
    <mergeCell ref="B47:N47"/>
    <mergeCell ref="B38:N38"/>
    <mergeCell ref="B29:N29"/>
    <mergeCell ref="B65:N65"/>
    <mergeCell ref="B90:B91"/>
    <mergeCell ref="C90:C91"/>
    <mergeCell ref="B71:B72"/>
    <mergeCell ref="C71:C72"/>
    <mergeCell ref="B80:B81"/>
    <mergeCell ref="C80:C81"/>
    <mergeCell ref="B84:N84"/>
    <mergeCell ref="B74:N74"/>
  </mergeCells>
  <pageMargins left="0.7" right="0.7" top="0.75" bottom="0.75" header="0.3" footer="0.3"/>
  <pageSetup paperSize="9" orientation="portrait" horizontalDpi="300" verticalDpi="300" r:id="rId1"/>
  <ignoredErrors>
    <ignoredError sqref="F13:I13"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F236"/>
  <sheetViews>
    <sheetView zoomScale="75" zoomScaleNormal="75" workbookViewId="0"/>
  </sheetViews>
  <sheetFormatPr baseColWidth="10" defaultRowHeight="12.75" x14ac:dyDescent="0.2"/>
  <cols>
    <col min="1" max="1" width="2.42578125" customWidth="1"/>
    <col min="2" max="2" width="85.7109375" customWidth="1"/>
    <col min="3" max="5" width="85.7109375" style="11" customWidth="1"/>
    <col min="6" max="6" width="1.42578125" style="11" customWidth="1"/>
  </cols>
  <sheetData>
    <row r="2" spans="2:5" s="11" customFormat="1" ht="20.25" x14ac:dyDescent="0.3">
      <c r="B2" s="25" t="s">
        <v>11091</v>
      </c>
      <c r="C2" s="25" t="s">
        <v>11094</v>
      </c>
      <c r="D2" s="25" t="s">
        <v>11093</v>
      </c>
      <c r="E2" s="25" t="s">
        <v>11092</v>
      </c>
    </row>
    <row r="3" spans="2:5" s="11" customFormat="1" ht="10.5" customHeight="1" x14ac:dyDescent="0.3">
      <c r="B3" s="25"/>
      <c r="C3" s="25"/>
      <c r="D3" s="25"/>
      <c r="E3" s="25"/>
    </row>
    <row r="41" spans="2:5" ht="20.25" x14ac:dyDescent="0.3">
      <c r="B41" s="25" t="s">
        <v>11190</v>
      </c>
      <c r="C41" s="25" t="s">
        <v>11191</v>
      </c>
      <c r="D41" s="25" t="s">
        <v>11192</v>
      </c>
      <c r="E41" s="25" t="s">
        <v>11193</v>
      </c>
    </row>
    <row r="80" spans="2:5" ht="20.25" x14ac:dyDescent="0.3">
      <c r="B80" s="25" t="s">
        <v>11194</v>
      </c>
      <c r="C80" s="25" t="s">
        <v>11195</v>
      </c>
      <c r="D80" s="25" t="s">
        <v>11196</v>
      </c>
      <c r="E80" s="25" t="s">
        <v>11197</v>
      </c>
    </row>
    <row r="119" spans="2:5" ht="20.25" x14ac:dyDescent="0.3">
      <c r="B119" s="25" t="s">
        <v>11198</v>
      </c>
      <c r="C119" s="25" t="s">
        <v>11199</v>
      </c>
      <c r="D119" s="25" t="s">
        <v>11200</v>
      </c>
      <c r="E119" s="25" t="s">
        <v>11201</v>
      </c>
    </row>
    <row r="158" spans="2:5" ht="20.25" x14ac:dyDescent="0.3">
      <c r="B158" s="25" t="s">
        <v>11202</v>
      </c>
      <c r="C158" s="25" t="s">
        <v>11203</v>
      </c>
      <c r="D158" s="25" t="s">
        <v>11204</v>
      </c>
      <c r="E158" s="25" t="s">
        <v>11205</v>
      </c>
    </row>
    <row r="197" spans="2:5" ht="20.25" x14ac:dyDescent="0.3">
      <c r="B197" s="25" t="s">
        <v>11206</v>
      </c>
      <c r="C197" s="25" t="s">
        <v>11207</v>
      </c>
      <c r="D197" s="25" t="s">
        <v>11208</v>
      </c>
      <c r="E197" s="25" t="s">
        <v>11209</v>
      </c>
    </row>
    <row r="236" spans="2:5" ht="20.25" x14ac:dyDescent="0.3">
      <c r="B236" s="25" t="s">
        <v>11210</v>
      </c>
      <c r="C236" s="25" t="s">
        <v>11211</v>
      </c>
      <c r="D236" s="25" t="s">
        <v>11212</v>
      </c>
      <c r="E236" s="25" t="s">
        <v>11213</v>
      </c>
    </row>
  </sheetData>
  <sheetProtection algorithmName="SHA-512" hashValue="b0dmqAu+iVXM/drtwjmf/OMSz37Z8Nj2jZn3U3o5ujOrucfvc4AeSouNqLH/St5E7aFluhvO3IlvtC+WNHnW7A==" saltValue="cUysFD0le1R0RtDEjFgd1g==" spinCount="100000" sheet="1" objects="1" scenarios="1"/>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5991"/>
  <sheetViews>
    <sheetView zoomScale="90" zoomScaleNormal="90" workbookViewId="0">
      <pane ySplit="1" topLeftCell="A2" activePane="bottomLeft" state="frozen"/>
      <selection pane="bottomLeft"/>
    </sheetView>
  </sheetViews>
  <sheetFormatPr baseColWidth="10" defaultRowHeight="12.75" x14ac:dyDescent="0.2"/>
  <cols>
    <col min="1" max="1" width="10.140625" style="8" customWidth="1"/>
    <col min="2" max="2" width="8.140625" style="8" customWidth="1"/>
    <col min="3" max="3" width="7.140625" style="8" customWidth="1"/>
    <col min="4" max="4" width="9.42578125" style="8" customWidth="1"/>
    <col min="5" max="5" width="21.7109375" style="8" customWidth="1"/>
    <col min="6" max="6" width="14.85546875" style="5" bestFit="1" customWidth="1"/>
    <col min="7" max="7" width="36.42578125" style="8" customWidth="1"/>
    <col min="8" max="9" width="48" style="8" customWidth="1"/>
    <col min="10" max="10" width="11" style="9" bestFit="1" customWidth="1"/>
    <col min="11" max="11" width="47.28515625" style="8" customWidth="1"/>
    <col min="12" max="12" width="33.42578125" style="8" customWidth="1"/>
    <col min="13" max="13" width="75" style="8" customWidth="1"/>
  </cols>
  <sheetData>
    <row r="1" spans="1:14" s="1" customFormat="1" x14ac:dyDescent="0.2">
      <c r="A1" s="7" t="s">
        <v>3337</v>
      </c>
      <c r="B1" s="7" t="s">
        <v>9310</v>
      </c>
      <c r="C1" s="7" t="s">
        <v>9443</v>
      </c>
      <c r="D1" s="7" t="s">
        <v>9441</v>
      </c>
      <c r="E1" s="7" t="s">
        <v>9449</v>
      </c>
      <c r="F1" s="7" t="s">
        <v>11087</v>
      </c>
      <c r="G1" s="7" t="s">
        <v>9444</v>
      </c>
      <c r="H1" s="7" t="s">
        <v>9450</v>
      </c>
      <c r="I1" s="7" t="s">
        <v>9442</v>
      </c>
      <c r="J1" s="7" t="s">
        <v>9451</v>
      </c>
      <c r="K1" s="7" t="s">
        <v>9445</v>
      </c>
      <c r="L1" s="7" t="s">
        <v>9446</v>
      </c>
      <c r="M1" s="7" t="s">
        <v>9452</v>
      </c>
    </row>
    <row r="2" spans="1:14" x14ac:dyDescent="0.2">
      <c r="A2" s="12" t="s">
        <v>7767</v>
      </c>
      <c r="B2" s="12">
        <v>1</v>
      </c>
      <c r="C2" s="9">
        <v>2015</v>
      </c>
      <c r="D2" s="5" t="s">
        <v>9319</v>
      </c>
      <c r="E2" s="8" t="s">
        <v>2</v>
      </c>
      <c r="F2" s="5" t="s">
        <v>11089</v>
      </c>
      <c r="G2" s="5" t="s">
        <v>9337</v>
      </c>
      <c r="H2" s="5" t="s">
        <v>9347</v>
      </c>
      <c r="I2" s="5" t="s">
        <v>9315</v>
      </c>
      <c r="J2" s="9" t="s">
        <v>2</v>
      </c>
      <c r="K2" s="5" t="s">
        <v>3</v>
      </c>
      <c r="L2" s="10" t="str">
        <f t="shared" ref="L2:L65" si="0">HYPERLINK("https://hatecrime.osce.org/france?year=2015","OSCE Hate Crime Report 2015")</f>
        <v>OSCE Hate Crime Report 2015</v>
      </c>
      <c r="M2" s="5" t="s">
        <v>2</v>
      </c>
    </row>
    <row r="3" spans="1:14" x14ac:dyDescent="0.2">
      <c r="A3" s="12" t="s">
        <v>7768</v>
      </c>
      <c r="B3" s="12">
        <v>2</v>
      </c>
      <c r="C3" s="9">
        <v>2015</v>
      </c>
      <c r="D3" s="5" t="s">
        <v>9319</v>
      </c>
      <c r="E3" s="8" t="s">
        <v>2</v>
      </c>
      <c r="F3" s="5" t="s">
        <v>11089</v>
      </c>
      <c r="G3" s="5" t="s">
        <v>9337</v>
      </c>
      <c r="H3" s="5" t="s">
        <v>9347</v>
      </c>
      <c r="I3" s="5" t="s">
        <v>9315</v>
      </c>
      <c r="J3" s="9" t="s">
        <v>2</v>
      </c>
      <c r="K3" s="5" t="s">
        <v>3</v>
      </c>
      <c r="L3" s="10" t="str">
        <f t="shared" si="0"/>
        <v>OSCE Hate Crime Report 2015</v>
      </c>
      <c r="M3" s="5" t="s">
        <v>2</v>
      </c>
    </row>
    <row r="4" spans="1:14" x14ac:dyDescent="0.2">
      <c r="A4" s="12" t="s">
        <v>7769</v>
      </c>
      <c r="B4" s="12">
        <v>3</v>
      </c>
      <c r="C4" s="9">
        <v>2015</v>
      </c>
      <c r="D4" s="5" t="s">
        <v>9319</v>
      </c>
      <c r="E4" s="8" t="s">
        <v>2</v>
      </c>
      <c r="F4" s="5" t="s">
        <v>11089</v>
      </c>
      <c r="G4" s="5" t="s">
        <v>9337</v>
      </c>
      <c r="H4" s="5" t="s">
        <v>9347</v>
      </c>
      <c r="I4" s="5" t="s">
        <v>9315</v>
      </c>
      <c r="J4" s="9" t="s">
        <v>2</v>
      </c>
      <c r="K4" s="5" t="s">
        <v>3</v>
      </c>
      <c r="L4" s="10" t="str">
        <f t="shared" si="0"/>
        <v>OSCE Hate Crime Report 2015</v>
      </c>
      <c r="M4" s="5" t="s">
        <v>2</v>
      </c>
    </row>
    <row r="5" spans="1:14" x14ac:dyDescent="0.2">
      <c r="A5" s="12" t="s">
        <v>7770</v>
      </c>
      <c r="B5" s="12">
        <v>4</v>
      </c>
      <c r="C5" s="9">
        <v>2015</v>
      </c>
      <c r="D5" s="5" t="s">
        <v>9319</v>
      </c>
      <c r="E5" s="8" t="s">
        <v>2</v>
      </c>
      <c r="F5" s="5" t="s">
        <v>11089</v>
      </c>
      <c r="G5" s="5" t="s">
        <v>9337</v>
      </c>
      <c r="H5" s="5" t="s">
        <v>9347</v>
      </c>
      <c r="I5" s="5" t="s">
        <v>9315</v>
      </c>
      <c r="J5" s="9" t="s">
        <v>2</v>
      </c>
      <c r="K5" s="5" t="s">
        <v>3</v>
      </c>
      <c r="L5" s="10" t="str">
        <f t="shared" si="0"/>
        <v>OSCE Hate Crime Report 2015</v>
      </c>
      <c r="M5" s="5" t="s">
        <v>2</v>
      </c>
      <c r="N5" s="11"/>
    </row>
    <row r="6" spans="1:14" x14ac:dyDescent="0.2">
      <c r="A6" s="12" t="s">
        <v>7771</v>
      </c>
      <c r="B6" s="12">
        <v>5</v>
      </c>
      <c r="C6" s="9">
        <v>2015</v>
      </c>
      <c r="D6" s="5" t="s">
        <v>9319</v>
      </c>
      <c r="E6" s="8" t="s">
        <v>2</v>
      </c>
      <c r="F6" s="5" t="s">
        <v>11089</v>
      </c>
      <c r="G6" s="5" t="s">
        <v>9337</v>
      </c>
      <c r="H6" s="5" t="s">
        <v>9347</v>
      </c>
      <c r="I6" s="5" t="s">
        <v>9315</v>
      </c>
      <c r="J6" s="9" t="s">
        <v>2</v>
      </c>
      <c r="K6" s="5" t="s">
        <v>3</v>
      </c>
      <c r="L6" s="10" t="str">
        <f t="shared" si="0"/>
        <v>OSCE Hate Crime Report 2015</v>
      </c>
      <c r="M6" s="5" t="s">
        <v>2</v>
      </c>
      <c r="N6" s="11"/>
    </row>
    <row r="7" spans="1:14" x14ac:dyDescent="0.2">
      <c r="A7" s="12" t="s">
        <v>7772</v>
      </c>
      <c r="B7" s="12">
        <v>6</v>
      </c>
      <c r="C7" s="9">
        <v>2015</v>
      </c>
      <c r="D7" s="5" t="s">
        <v>9319</v>
      </c>
      <c r="E7" s="8" t="s">
        <v>2</v>
      </c>
      <c r="F7" s="5" t="s">
        <v>11089</v>
      </c>
      <c r="G7" s="5" t="s">
        <v>9337</v>
      </c>
      <c r="H7" s="5" t="s">
        <v>9347</v>
      </c>
      <c r="I7" s="5" t="s">
        <v>9315</v>
      </c>
      <c r="J7" s="9" t="s">
        <v>2</v>
      </c>
      <c r="K7" s="5" t="s">
        <v>3</v>
      </c>
      <c r="L7" s="10" t="str">
        <f t="shared" si="0"/>
        <v>OSCE Hate Crime Report 2015</v>
      </c>
      <c r="M7" s="5" t="s">
        <v>2</v>
      </c>
      <c r="N7" s="11"/>
    </row>
    <row r="8" spans="1:14" x14ac:dyDescent="0.2">
      <c r="A8" s="12" t="s">
        <v>7773</v>
      </c>
      <c r="B8" s="12">
        <v>7</v>
      </c>
      <c r="C8" s="9">
        <v>2015</v>
      </c>
      <c r="D8" s="5" t="s">
        <v>9319</v>
      </c>
      <c r="E8" s="8" t="s">
        <v>2</v>
      </c>
      <c r="F8" s="5" t="s">
        <v>11089</v>
      </c>
      <c r="G8" s="5" t="s">
        <v>9337</v>
      </c>
      <c r="H8" s="5" t="s">
        <v>9347</v>
      </c>
      <c r="I8" s="5" t="s">
        <v>9315</v>
      </c>
      <c r="J8" s="9" t="s">
        <v>2</v>
      </c>
      <c r="K8" s="5" t="s">
        <v>3</v>
      </c>
      <c r="L8" s="10" t="str">
        <f t="shared" si="0"/>
        <v>OSCE Hate Crime Report 2015</v>
      </c>
      <c r="M8" s="5" t="s">
        <v>2</v>
      </c>
      <c r="N8" s="11"/>
    </row>
    <row r="9" spans="1:14" x14ac:dyDescent="0.2">
      <c r="A9" s="12" t="s">
        <v>7774</v>
      </c>
      <c r="B9" s="12">
        <v>8</v>
      </c>
      <c r="C9" s="9">
        <v>2015</v>
      </c>
      <c r="D9" s="5" t="s">
        <v>9319</v>
      </c>
      <c r="E9" s="8" t="s">
        <v>2</v>
      </c>
      <c r="F9" s="5" t="s">
        <v>11089</v>
      </c>
      <c r="G9" s="5" t="s">
        <v>9337</v>
      </c>
      <c r="H9" s="5" t="s">
        <v>9347</v>
      </c>
      <c r="I9" s="5" t="s">
        <v>9315</v>
      </c>
      <c r="J9" s="9" t="s">
        <v>2</v>
      </c>
      <c r="K9" s="5" t="s">
        <v>3</v>
      </c>
      <c r="L9" s="10" t="str">
        <f t="shared" si="0"/>
        <v>OSCE Hate Crime Report 2015</v>
      </c>
      <c r="M9" s="5" t="s">
        <v>2</v>
      </c>
      <c r="N9" s="11"/>
    </row>
    <row r="10" spans="1:14" x14ac:dyDescent="0.2">
      <c r="A10" s="12" t="s">
        <v>7775</v>
      </c>
      <c r="B10" s="12">
        <v>9</v>
      </c>
      <c r="C10" s="9">
        <v>2015</v>
      </c>
      <c r="D10" s="5" t="s">
        <v>9319</v>
      </c>
      <c r="E10" s="8" t="s">
        <v>2</v>
      </c>
      <c r="F10" s="5" t="s">
        <v>11089</v>
      </c>
      <c r="G10" s="5" t="s">
        <v>9337</v>
      </c>
      <c r="H10" s="5" t="s">
        <v>9347</v>
      </c>
      <c r="I10" s="5" t="s">
        <v>9315</v>
      </c>
      <c r="J10" s="9" t="s">
        <v>2</v>
      </c>
      <c r="K10" s="5" t="s">
        <v>3</v>
      </c>
      <c r="L10" s="10" t="str">
        <f t="shared" si="0"/>
        <v>OSCE Hate Crime Report 2015</v>
      </c>
      <c r="M10" s="5" t="s">
        <v>2</v>
      </c>
    </row>
    <row r="11" spans="1:14" x14ac:dyDescent="0.2">
      <c r="A11" s="12" t="s">
        <v>7776</v>
      </c>
      <c r="B11" s="12">
        <v>10</v>
      </c>
      <c r="C11" s="9">
        <v>2015</v>
      </c>
      <c r="D11" s="5" t="s">
        <v>9319</v>
      </c>
      <c r="E11" s="8" t="s">
        <v>2</v>
      </c>
      <c r="F11" s="5" t="s">
        <v>11089</v>
      </c>
      <c r="G11" s="5" t="s">
        <v>9337</v>
      </c>
      <c r="H11" s="5" t="s">
        <v>9347</v>
      </c>
      <c r="I11" s="5" t="s">
        <v>9315</v>
      </c>
      <c r="J11" s="9" t="s">
        <v>2</v>
      </c>
      <c r="K11" s="5" t="s">
        <v>3</v>
      </c>
      <c r="L11" s="10" t="str">
        <f t="shared" si="0"/>
        <v>OSCE Hate Crime Report 2015</v>
      </c>
      <c r="M11" s="5" t="s">
        <v>2</v>
      </c>
      <c r="N11" s="11"/>
    </row>
    <row r="12" spans="1:14" x14ac:dyDescent="0.2">
      <c r="A12" s="12" t="s">
        <v>7777</v>
      </c>
      <c r="B12" s="12">
        <v>11</v>
      </c>
      <c r="C12" s="9">
        <v>2015</v>
      </c>
      <c r="D12" s="5" t="s">
        <v>9319</v>
      </c>
      <c r="E12" s="8" t="s">
        <v>2</v>
      </c>
      <c r="F12" s="5" t="s">
        <v>11089</v>
      </c>
      <c r="G12" s="5" t="s">
        <v>9337</v>
      </c>
      <c r="H12" s="5" t="s">
        <v>9347</v>
      </c>
      <c r="I12" s="5" t="s">
        <v>9315</v>
      </c>
      <c r="J12" s="9" t="s">
        <v>2</v>
      </c>
      <c r="K12" s="5" t="s">
        <v>3</v>
      </c>
      <c r="L12" s="10" t="str">
        <f t="shared" si="0"/>
        <v>OSCE Hate Crime Report 2015</v>
      </c>
      <c r="M12" s="5" t="s">
        <v>2</v>
      </c>
      <c r="N12" s="2"/>
    </row>
    <row r="13" spans="1:14" x14ac:dyDescent="0.2">
      <c r="A13" s="12" t="s">
        <v>7778</v>
      </c>
      <c r="B13" s="12">
        <v>12</v>
      </c>
      <c r="C13" s="9">
        <v>2015</v>
      </c>
      <c r="D13" s="5" t="s">
        <v>9319</v>
      </c>
      <c r="E13" s="8" t="s">
        <v>2</v>
      </c>
      <c r="F13" s="5" t="s">
        <v>11089</v>
      </c>
      <c r="G13" s="5" t="s">
        <v>9337</v>
      </c>
      <c r="H13" s="5" t="s">
        <v>9347</v>
      </c>
      <c r="I13" s="5" t="s">
        <v>9315</v>
      </c>
      <c r="J13" s="9" t="s">
        <v>2</v>
      </c>
      <c r="K13" s="5" t="s">
        <v>3</v>
      </c>
      <c r="L13" s="10" t="str">
        <f t="shared" si="0"/>
        <v>OSCE Hate Crime Report 2015</v>
      </c>
      <c r="M13" s="5" t="s">
        <v>2</v>
      </c>
    </row>
    <row r="14" spans="1:14" x14ac:dyDescent="0.2">
      <c r="A14" s="12" t="s">
        <v>7779</v>
      </c>
      <c r="B14" s="12">
        <v>13</v>
      </c>
      <c r="C14" s="9">
        <v>2015</v>
      </c>
      <c r="D14" s="5" t="s">
        <v>9319</v>
      </c>
      <c r="E14" s="8" t="s">
        <v>2</v>
      </c>
      <c r="F14" s="5" t="s">
        <v>11089</v>
      </c>
      <c r="G14" s="5" t="s">
        <v>9337</v>
      </c>
      <c r="H14" s="5" t="s">
        <v>9347</v>
      </c>
      <c r="I14" s="5" t="s">
        <v>9315</v>
      </c>
      <c r="J14" s="9" t="s">
        <v>2</v>
      </c>
      <c r="K14" s="5" t="s">
        <v>3</v>
      </c>
      <c r="L14" s="10" t="str">
        <f t="shared" si="0"/>
        <v>OSCE Hate Crime Report 2015</v>
      </c>
      <c r="M14" s="5" t="s">
        <v>2</v>
      </c>
    </row>
    <row r="15" spans="1:14" x14ac:dyDescent="0.2">
      <c r="A15" s="12" t="s">
        <v>7780</v>
      </c>
      <c r="B15" s="12">
        <v>14</v>
      </c>
      <c r="C15" s="9">
        <v>2015</v>
      </c>
      <c r="D15" s="5" t="s">
        <v>9319</v>
      </c>
      <c r="E15" s="8" t="s">
        <v>2</v>
      </c>
      <c r="F15" s="5" t="s">
        <v>11089</v>
      </c>
      <c r="G15" s="5" t="s">
        <v>9337</v>
      </c>
      <c r="H15" s="5" t="s">
        <v>9347</v>
      </c>
      <c r="I15" s="5" t="s">
        <v>9315</v>
      </c>
      <c r="J15" s="9" t="s">
        <v>2</v>
      </c>
      <c r="K15" s="5" t="s">
        <v>3</v>
      </c>
      <c r="L15" s="10" t="str">
        <f t="shared" si="0"/>
        <v>OSCE Hate Crime Report 2015</v>
      </c>
      <c r="M15" s="5" t="s">
        <v>2</v>
      </c>
    </row>
    <row r="16" spans="1:14" x14ac:dyDescent="0.2">
      <c r="A16" s="12" t="s">
        <v>7781</v>
      </c>
      <c r="B16" s="12">
        <v>15</v>
      </c>
      <c r="C16" s="9">
        <v>2015</v>
      </c>
      <c r="D16" s="5" t="s">
        <v>9319</v>
      </c>
      <c r="E16" s="8" t="s">
        <v>2</v>
      </c>
      <c r="F16" s="5" t="s">
        <v>11089</v>
      </c>
      <c r="G16" s="5" t="s">
        <v>9337</v>
      </c>
      <c r="H16" s="5" t="s">
        <v>9347</v>
      </c>
      <c r="I16" s="5" t="s">
        <v>9315</v>
      </c>
      <c r="J16" s="9" t="s">
        <v>2</v>
      </c>
      <c r="K16" s="5" t="s">
        <v>3</v>
      </c>
      <c r="L16" s="10" t="str">
        <f t="shared" si="0"/>
        <v>OSCE Hate Crime Report 2015</v>
      </c>
      <c r="M16" s="5" t="s">
        <v>2</v>
      </c>
    </row>
    <row r="17" spans="1:14" x14ac:dyDescent="0.2">
      <c r="A17" s="12" t="s">
        <v>7782</v>
      </c>
      <c r="B17" s="12">
        <v>16</v>
      </c>
      <c r="C17" s="9">
        <v>2015</v>
      </c>
      <c r="D17" s="5" t="s">
        <v>9319</v>
      </c>
      <c r="E17" s="8" t="s">
        <v>2</v>
      </c>
      <c r="F17" s="5" t="s">
        <v>11089</v>
      </c>
      <c r="G17" s="5" t="s">
        <v>9337</v>
      </c>
      <c r="H17" s="5" t="s">
        <v>9347</v>
      </c>
      <c r="I17" s="5" t="s">
        <v>9315</v>
      </c>
      <c r="J17" s="9" t="s">
        <v>2</v>
      </c>
      <c r="K17" s="5" t="s">
        <v>3</v>
      </c>
      <c r="L17" s="10" t="str">
        <f t="shared" si="0"/>
        <v>OSCE Hate Crime Report 2015</v>
      </c>
      <c r="M17" s="5" t="s">
        <v>2</v>
      </c>
    </row>
    <row r="18" spans="1:14" x14ac:dyDescent="0.2">
      <c r="A18" s="12" t="s">
        <v>7783</v>
      </c>
      <c r="B18" s="12">
        <v>17</v>
      </c>
      <c r="C18" s="9">
        <v>2015</v>
      </c>
      <c r="D18" s="5" t="s">
        <v>9319</v>
      </c>
      <c r="E18" s="8" t="s">
        <v>2</v>
      </c>
      <c r="F18" s="5" t="s">
        <v>11089</v>
      </c>
      <c r="G18" s="5" t="s">
        <v>9337</v>
      </c>
      <c r="H18" s="5" t="s">
        <v>9321</v>
      </c>
      <c r="I18" s="5" t="s">
        <v>9321</v>
      </c>
      <c r="J18" s="9" t="s">
        <v>2</v>
      </c>
      <c r="K18" s="5" t="s">
        <v>3</v>
      </c>
      <c r="L18" s="10" t="str">
        <f t="shared" si="0"/>
        <v>OSCE Hate Crime Report 2015</v>
      </c>
      <c r="M18" s="5" t="s">
        <v>2</v>
      </c>
    </row>
    <row r="19" spans="1:14" x14ac:dyDescent="0.2">
      <c r="A19" s="12" t="s">
        <v>7784</v>
      </c>
      <c r="B19" s="12">
        <v>18</v>
      </c>
      <c r="C19" s="9">
        <v>2015</v>
      </c>
      <c r="D19" s="5" t="s">
        <v>9319</v>
      </c>
      <c r="E19" s="8" t="s">
        <v>2</v>
      </c>
      <c r="F19" s="5" t="s">
        <v>11089</v>
      </c>
      <c r="G19" s="5" t="s">
        <v>9337</v>
      </c>
      <c r="H19" s="5" t="s">
        <v>9321</v>
      </c>
      <c r="I19" s="5" t="s">
        <v>9321</v>
      </c>
      <c r="J19" s="9" t="s">
        <v>2</v>
      </c>
      <c r="K19" s="5" t="s">
        <v>3</v>
      </c>
      <c r="L19" s="10" t="str">
        <f t="shared" si="0"/>
        <v>OSCE Hate Crime Report 2015</v>
      </c>
      <c r="M19" s="5" t="s">
        <v>2</v>
      </c>
    </row>
    <row r="20" spans="1:14" x14ac:dyDescent="0.2">
      <c r="A20" s="12" t="s">
        <v>7785</v>
      </c>
      <c r="B20" s="12">
        <v>19</v>
      </c>
      <c r="C20" s="9">
        <v>2015</v>
      </c>
      <c r="D20" s="5" t="s">
        <v>9319</v>
      </c>
      <c r="E20" s="8" t="s">
        <v>2</v>
      </c>
      <c r="F20" s="5" t="s">
        <v>11089</v>
      </c>
      <c r="G20" s="5" t="s">
        <v>9337</v>
      </c>
      <c r="H20" s="5" t="s">
        <v>9321</v>
      </c>
      <c r="I20" s="5" t="s">
        <v>9321</v>
      </c>
      <c r="J20" s="9" t="s">
        <v>2</v>
      </c>
      <c r="K20" s="5" t="s">
        <v>3</v>
      </c>
      <c r="L20" s="10" t="str">
        <f t="shared" si="0"/>
        <v>OSCE Hate Crime Report 2015</v>
      </c>
      <c r="M20" s="5" t="s">
        <v>2</v>
      </c>
      <c r="N20" s="11"/>
    </row>
    <row r="21" spans="1:14" x14ac:dyDescent="0.2">
      <c r="A21" s="12" t="s">
        <v>7786</v>
      </c>
      <c r="B21" s="12">
        <v>20</v>
      </c>
      <c r="C21" s="9">
        <v>2015</v>
      </c>
      <c r="D21" s="5" t="s">
        <v>9319</v>
      </c>
      <c r="E21" s="8" t="s">
        <v>2</v>
      </c>
      <c r="F21" s="5" t="s">
        <v>11089</v>
      </c>
      <c r="G21" s="5" t="s">
        <v>9337</v>
      </c>
      <c r="H21" s="5" t="s">
        <v>9328</v>
      </c>
      <c r="I21" s="5" t="s">
        <v>9338</v>
      </c>
      <c r="J21" s="9" t="s">
        <v>2</v>
      </c>
      <c r="K21" s="5" t="s">
        <v>3</v>
      </c>
      <c r="L21" s="10" t="str">
        <f t="shared" si="0"/>
        <v>OSCE Hate Crime Report 2015</v>
      </c>
      <c r="M21" s="5" t="s">
        <v>2</v>
      </c>
    </row>
    <row r="22" spans="1:14" x14ac:dyDescent="0.2">
      <c r="A22" s="12" t="s">
        <v>7787</v>
      </c>
      <c r="B22" s="12">
        <v>21</v>
      </c>
      <c r="C22" s="9">
        <v>2015</v>
      </c>
      <c r="D22" s="5" t="s">
        <v>9319</v>
      </c>
      <c r="E22" s="8" t="s">
        <v>2</v>
      </c>
      <c r="F22" s="5" t="s">
        <v>11089</v>
      </c>
      <c r="G22" s="5" t="s">
        <v>9337</v>
      </c>
      <c r="H22" s="5" t="s">
        <v>9328</v>
      </c>
      <c r="I22" s="5" t="s">
        <v>9338</v>
      </c>
      <c r="J22" s="9" t="s">
        <v>2</v>
      </c>
      <c r="K22" s="5" t="s">
        <v>3</v>
      </c>
      <c r="L22" s="10" t="str">
        <f t="shared" si="0"/>
        <v>OSCE Hate Crime Report 2015</v>
      </c>
      <c r="M22" s="5" t="s">
        <v>2</v>
      </c>
      <c r="N22" s="2"/>
    </row>
    <row r="23" spans="1:14" x14ac:dyDescent="0.2">
      <c r="A23" s="12" t="s">
        <v>7788</v>
      </c>
      <c r="B23" s="12">
        <v>22</v>
      </c>
      <c r="C23" s="9">
        <v>2015</v>
      </c>
      <c r="D23" s="5" t="s">
        <v>9319</v>
      </c>
      <c r="E23" s="8" t="s">
        <v>2</v>
      </c>
      <c r="F23" s="5" t="s">
        <v>11089</v>
      </c>
      <c r="G23" s="5" t="s">
        <v>9337</v>
      </c>
      <c r="H23" s="5" t="s">
        <v>9328</v>
      </c>
      <c r="I23" s="5" t="s">
        <v>9338</v>
      </c>
      <c r="J23" s="9" t="s">
        <v>2</v>
      </c>
      <c r="K23" s="5" t="s">
        <v>3</v>
      </c>
      <c r="L23" s="10" t="str">
        <f t="shared" si="0"/>
        <v>OSCE Hate Crime Report 2015</v>
      </c>
      <c r="M23" s="5" t="s">
        <v>2</v>
      </c>
    </row>
    <row r="24" spans="1:14" x14ac:dyDescent="0.2">
      <c r="A24" s="12" t="s">
        <v>7789</v>
      </c>
      <c r="B24" s="12">
        <v>23</v>
      </c>
      <c r="C24" s="9">
        <v>2015</v>
      </c>
      <c r="D24" s="5" t="s">
        <v>9319</v>
      </c>
      <c r="E24" s="8" t="s">
        <v>2</v>
      </c>
      <c r="F24" s="5" t="s">
        <v>11089</v>
      </c>
      <c r="G24" s="5" t="s">
        <v>9337</v>
      </c>
      <c r="H24" s="5" t="s">
        <v>9328</v>
      </c>
      <c r="I24" s="5" t="s">
        <v>9338</v>
      </c>
      <c r="J24" s="9" t="s">
        <v>2</v>
      </c>
      <c r="K24" s="5" t="s">
        <v>3</v>
      </c>
      <c r="L24" s="10" t="str">
        <f t="shared" si="0"/>
        <v>OSCE Hate Crime Report 2015</v>
      </c>
      <c r="M24" s="5" t="s">
        <v>2</v>
      </c>
    </row>
    <row r="25" spans="1:14" x14ac:dyDescent="0.2">
      <c r="A25" s="12" t="s">
        <v>7790</v>
      </c>
      <c r="B25" s="12">
        <v>24</v>
      </c>
      <c r="C25" s="9">
        <v>2015</v>
      </c>
      <c r="D25" s="5" t="s">
        <v>9319</v>
      </c>
      <c r="E25" s="8" t="s">
        <v>2</v>
      </c>
      <c r="F25" s="5" t="s">
        <v>11089</v>
      </c>
      <c r="G25" s="5" t="s">
        <v>9337</v>
      </c>
      <c r="H25" s="5" t="s">
        <v>9328</v>
      </c>
      <c r="I25" s="5" t="s">
        <v>9338</v>
      </c>
      <c r="J25" s="9" t="s">
        <v>2</v>
      </c>
      <c r="K25" s="5" t="s">
        <v>3</v>
      </c>
      <c r="L25" s="10" t="str">
        <f t="shared" si="0"/>
        <v>OSCE Hate Crime Report 2015</v>
      </c>
      <c r="M25" s="5" t="s">
        <v>2</v>
      </c>
      <c r="N25" s="11"/>
    </row>
    <row r="26" spans="1:14" x14ac:dyDescent="0.2">
      <c r="A26" s="12" t="s">
        <v>7791</v>
      </c>
      <c r="B26" s="12">
        <v>25</v>
      </c>
      <c r="C26" s="9">
        <v>2015</v>
      </c>
      <c r="D26" s="5" t="s">
        <v>9319</v>
      </c>
      <c r="E26" s="8" t="s">
        <v>2</v>
      </c>
      <c r="F26" s="5" t="s">
        <v>11089</v>
      </c>
      <c r="G26" s="5" t="s">
        <v>9337</v>
      </c>
      <c r="H26" s="5" t="s">
        <v>9328</v>
      </c>
      <c r="I26" s="5" t="s">
        <v>9338</v>
      </c>
      <c r="J26" s="9" t="s">
        <v>2</v>
      </c>
      <c r="K26" s="5" t="s">
        <v>3</v>
      </c>
      <c r="L26" s="10" t="str">
        <f t="shared" si="0"/>
        <v>OSCE Hate Crime Report 2015</v>
      </c>
      <c r="M26" s="5" t="s">
        <v>2</v>
      </c>
      <c r="N26" s="11"/>
    </row>
    <row r="27" spans="1:14" x14ac:dyDescent="0.2">
      <c r="A27" s="12" t="s">
        <v>7792</v>
      </c>
      <c r="B27" s="12">
        <v>26</v>
      </c>
      <c r="C27" s="9">
        <v>2015</v>
      </c>
      <c r="D27" s="5" t="s">
        <v>9319</v>
      </c>
      <c r="E27" s="8" t="s">
        <v>2</v>
      </c>
      <c r="F27" s="5" t="s">
        <v>11089</v>
      </c>
      <c r="G27" s="5" t="s">
        <v>9337</v>
      </c>
      <c r="H27" s="5" t="s">
        <v>9328</v>
      </c>
      <c r="I27" s="5" t="s">
        <v>9338</v>
      </c>
      <c r="J27" s="9" t="s">
        <v>2</v>
      </c>
      <c r="K27" s="5" t="s">
        <v>3</v>
      </c>
      <c r="L27" s="10" t="str">
        <f t="shared" si="0"/>
        <v>OSCE Hate Crime Report 2015</v>
      </c>
      <c r="M27" s="5" t="s">
        <v>2</v>
      </c>
    </row>
    <row r="28" spans="1:14" x14ac:dyDescent="0.2">
      <c r="A28" s="12" t="s">
        <v>7793</v>
      </c>
      <c r="B28" s="12">
        <v>27</v>
      </c>
      <c r="C28" s="9">
        <v>2015</v>
      </c>
      <c r="D28" s="5" t="s">
        <v>9319</v>
      </c>
      <c r="E28" s="8" t="s">
        <v>2</v>
      </c>
      <c r="F28" s="5" t="s">
        <v>11089</v>
      </c>
      <c r="G28" s="5" t="s">
        <v>9323</v>
      </c>
      <c r="H28" s="5" t="s">
        <v>9347</v>
      </c>
      <c r="I28" s="5" t="s">
        <v>9315</v>
      </c>
      <c r="J28" s="9" t="s">
        <v>2</v>
      </c>
      <c r="K28" s="5" t="s">
        <v>3</v>
      </c>
      <c r="L28" s="10" t="str">
        <f t="shared" si="0"/>
        <v>OSCE Hate Crime Report 2015</v>
      </c>
      <c r="M28" s="5" t="s">
        <v>2</v>
      </c>
    </row>
    <row r="29" spans="1:14" x14ac:dyDescent="0.2">
      <c r="A29" s="12" t="s">
        <v>7794</v>
      </c>
      <c r="B29" s="12">
        <v>28</v>
      </c>
      <c r="C29" s="9">
        <v>2015</v>
      </c>
      <c r="D29" s="5" t="s">
        <v>9319</v>
      </c>
      <c r="E29" s="8" t="s">
        <v>2</v>
      </c>
      <c r="F29" s="5" t="s">
        <v>11089</v>
      </c>
      <c r="G29" s="5" t="s">
        <v>9323</v>
      </c>
      <c r="H29" s="5" t="s">
        <v>9347</v>
      </c>
      <c r="I29" s="5" t="s">
        <v>9315</v>
      </c>
      <c r="J29" s="9" t="s">
        <v>2</v>
      </c>
      <c r="K29" s="5" t="s">
        <v>3</v>
      </c>
      <c r="L29" s="10" t="str">
        <f t="shared" si="0"/>
        <v>OSCE Hate Crime Report 2015</v>
      </c>
      <c r="M29" s="5" t="s">
        <v>2</v>
      </c>
    </row>
    <row r="30" spans="1:14" x14ac:dyDescent="0.2">
      <c r="A30" s="12" t="s">
        <v>7795</v>
      </c>
      <c r="B30" s="12">
        <v>29</v>
      </c>
      <c r="C30" s="9">
        <v>2015</v>
      </c>
      <c r="D30" s="5" t="s">
        <v>9319</v>
      </c>
      <c r="E30" s="8" t="s">
        <v>2</v>
      </c>
      <c r="F30" s="5" t="s">
        <v>11089</v>
      </c>
      <c r="G30" s="5" t="s">
        <v>9323</v>
      </c>
      <c r="H30" s="5" t="s">
        <v>9347</v>
      </c>
      <c r="I30" s="5" t="s">
        <v>9315</v>
      </c>
      <c r="J30" s="9" t="s">
        <v>2</v>
      </c>
      <c r="K30" s="5" t="s">
        <v>3</v>
      </c>
      <c r="L30" s="10" t="str">
        <f t="shared" si="0"/>
        <v>OSCE Hate Crime Report 2015</v>
      </c>
      <c r="M30" s="5" t="s">
        <v>2</v>
      </c>
      <c r="N30" s="11"/>
    </row>
    <row r="31" spans="1:14" x14ac:dyDescent="0.2">
      <c r="A31" s="12" t="s">
        <v>7796</v>
      </c>
      <c r="B31" s="12">
        <v>30</v>
      </c>
      <c r="C31" s="9">
        <v>2015</v>
      </c>
      <c r="D31" s="5" t="s">
        <v>9319</v>
      </c>
      <c r="E31" s="8" t="s">
        <v>2</v>
      </c>
      <c r="F31" s="5" t="s">
        <v>11089</v>
      </c>
      <c r="G31" s="5" t="s">
        <v>9323</v>
      </c>
      <c r="H31" s="5" t="s">
        <v>9347</v>
      </c>
      <c r="I31" s="5" t="s">
        <v>9315</v>
      </c>
      <c r="J31" s="9" t="s">
        <v>2</v>
      </c>
      <c r="K31" s="5" t="s">
        <v>3</v>
      </c>
      <c r="L31" s="10" t="str">
        <f t="shared" si="0"/>
        <v>OSCE Hate Crime Report 2015</v>
      </c>
      <c r="M31" s="5" t="s">
        <v>2</v>
      </c>
    </row>
    <row r="32" spans="1:14" x14ac:dyDescent="0.2">
      <c r="A32" s="12" t="s">
        <v>7797</v>
      </c>
      <c r="B32" s="12">
        <v>31</v>
      </c>
      <c r="C32" s="9">
        <v>2015</v>
      </c>
      <c r="D32" s="5" t="s">
        <v>9319</v>
      </c>
      <c r="E32" s="8" t="s">
        <v>2</v>
      </c>
      <c r="F32" s="5" t="s">
        <v>11089</v>
      </c>
      <c r="G32" s="5" t="s">
        <v>9323</v>
      </c>
      <c r="H32" s="5" t="s">
        <v>9347</v>
      </c>
      <c r="I32" s="5" t="s">
        <v>9315</v>
      </c>
      <c r="J32" s="9" t="s">
        <v>2</v>
      </c>
      <c r="K32" s="5" t="s">
        <v>3</v>
      </c>
      <c r="L32" s="10" t="str">
        <f t="shared" si="0"/>
        <v>OSCE Hate Crime Report 2015</v>
      </c>
      <c r="M32" s="5" t="s">
        <v>2</v>
      </c>
    </row>
    <row r="33" spans="1:14" x14ac:dyDescent="0.2">
      <c r="A33" s="12" t="s">
        <v>7798</v>
      </c>
      <c r="B33" s="12">
        <v>32</v>
      </c>
      <c r="C33" s="9">
        <v>2015</v>
      </c>
      <c r="D33" s="5" t="s">
        <v>9319</v>
      </c>
      <c r="E33" s="8" t="s">
        <v>2</v>
      </c>
      <c r="F33" s="5" t="s">
        <v>11089</v>
      </c>
      <c r="G33" s="5" t="s">
        <v>9323</v>
      </c>
      <c r="H33" s="5" t="s">
        <v>9347</v>
      </c>
      <c r="I33" s="5" t="s">
        <v>9315</v>
      </c>
      <c r="J33" s="9" t="s">
        <v>2</v>
      </c>
      <c r="K33" s="5" t="s">
        <v>3</v>
      </c>
      <c r="L33" s="10" t="str">
        <f t="shared" si="0"/>
        <v>OSCE Hate Crime Report 2015</v>
      </c>
      <c r="M33" s="5" t="s">
        <v>2</v>
      </c>
    </row>
    <row r="34" spans="1:14" x14ac:dyDescent="0.2">
      <c r="A34" s="12" t="s">
        <v>7799</v>
      </c>
      <c r="B34" s="12">
        <v>33</v>
      </c>
      <c r="C34" s="9">
        <v>2015</v>
      </c>
      <c r="D34" s="5" t="s">
        <v>9319</v>
      </c>
      <c r="E34" s="8" t="s">
        <v>2</v>
      </c>
      <c r="F34" s="5" t="s">
        <v>11089</v>
      </c>
      <c r="G34" s="5" t="s">
        <v>9323</v>
      </c>
      <c r="H34" s="5" t="s">
        <v>9347</v>
      </c>
      <c r="I34" s="5" t="s">
        <v>9315</v>
      </c>
      <c r="J34" s="9" t="s">
        <v>2</v>
      </c>
      <c r="K34" s="5" t="s">
        <v>3</v>
      </c>
      <c r="L34" s="10" t="str">
        <f t="shared" si="0"/>
        <v>OSCE Hate Crime Report 2015</v>
      </c>
      <c r="M34" s="5" t="s">
        <v>2</v>
      </c>
    </row>
    <row r="35" spans="1:14" x14ac:dyDescent="0.2">
      <c r="A35" s="12" t="s">
        <v>7800</v>
      </c>
      <c r="B35" s="12">
        <v>34</v>
      </c>
      <c r="C35" s="9">
        <v>2015</v>
      </c>
      <c r="D35" s="5" t="s">
        <v>9319</v>
      </c>
      <c r="E35" s="8" t="s">
        <v>2</v>
      </c>
      <c r="F35" s="5" t="s">
        <v>11089</v>
      </c>
      <c r="G35" s="5" t="s">
        <v>9323</v>
      </c>
      <c r="H35" s="5" t="s">
        <v>9347</v>
      </c>
      <c r="I35" s="5" t="s">
        <v>9315</v>
      </c>
      <c r="J35" s="9" t="s">
        <v>2</v>
      </c>
      <c r="K35" s="5" t="s">
        <v>3</v>
      </c>
      <c r="L35" s="10" t="str">
        <f t="shared" si="0"/>
        <v>OSCE Hate Crime Report 2015</v>
      </c>
      <c r="M35" s="5" t="s">
        <v>2</v>
      </c>
      <c r="N35" s="2"/>
    </row>
    <row r="36" spans="1:14" x14ac:dyDescent="0.2">
      <c r="A36" s="12" t="s">
        <v>7801</v>
      </c>
      <c r="B36" s="12">
        <v>35</v>
      </c>
      <c r="C36" s="9">
        <v>2015</v>
      </c>
      <c r="D36" s="5" t="s">
        <v>9319</v>
      </c>
      <c r="E36" s="8" t="s">
        <v>2</v>
      </c>
      <c r="F36" s="5" t="s">
        <v>11089</v>
      </c>
      <c r="G36" s="5" t="s">
        <v>9323</v>
      </c>
      <c r="H36" s="5" t="s">
        <v>9347</v>
      </c>
      <c r="I36" s="5" t="s">
        <v>9315</v>
      </c>
      <c r="J36" s="9" t="s">
        <v>2</v>
      </c>
      <c r="K36" s="5" t="s">
        <v>3</v>
      </c>
      <c r="L36" s="10" t="str">
        <f t="shared" si="0"/>
        <v>OSCE Hate Crime Report 2015</v>
      </c>
      <c r="M36" s="5" t="s">
        <v>2</v>
      </c>
    </row>
    <row r="37" spans="1:14" x14ac:dyDescent="0.2">
      <c r="A37" s="12" t="s">
        <v>7802</v>
      </c>
      <c r="B37" s="12">
        <v>36</v>
      </c>
      <c r="C37" s="9">
        <v>2015</v>
      </c>
      <c r="D37" s="5" t="s">
        <v>9319</v>
      </c>
      <c r="E37" s="8" t="s">
        <v>2</v>
      </c>
      <c r="F37" s="5" t="s">
        <v>11089</v>
      </c>
      <c r="G37" s="5" t="s">
        <v>9323</v>
      </c>
      <c r="H37" s="5" t="s">
        <v>9347</v>
      </c>
      <c r="I37" s="5" t="s">
        <v>9315</v>
      </c>
      <c r="J37" s="9" t="s">
        <v>2</v>
      </c>
      <c r="K37" s="5" t="s">
        <v>3</v>
      </c>
      <c r="L37" s="10" t="str">
        <f t="shared" si="0"/>
        <v>OSCE Hate Crime Report 2015</v>
      </c>
      <c r="M37" s="5" t="s">
        <v>2</v>
      </c>
    </row>
    <row r="38" spans="1:14" x14ac:dyDescent="0.2">
      <c r="A38" s="12" t="s">
        <v>7803</v>
      </c>
      <c r="B38" s="12">
        <v>37</v>
      </c>
      <c r="C38" s="9">
        <v>2015</v>
      </c>
      <c r="D38" s="5" t="s">
        <v>9319</v>
      </c>
      <c r="E38" s="8" t="s">
        <v>2</v>
      </c>
      <c r="F38" s="5" t="s">
        <v>11089</v>
      </c>
      <c r="G38" s="5" t="s">
        <v>9323</v>
      </c>
      <c r="H38" s="5" t="s">
        <v>9347</v>
      </c>
      <c r="I38" s="5" t="s">
        <v>9315</v>
      </c>
      <c r="J38" s="9" t="s">
        <v>2</v>
      </c>
      <c r="K38" s="5" t="s">
        <v>3</v>
      </c>
      <c r="L38" s="10" t="str">
        <f t="shared" si="0"/>
        <v>OSCE Hate Crime Report 2015</v>
      </c>
      <c r="M38" s="5" t="s">
        <v>2</v>
      </c>
    </row>
    <row r="39" spans="1:14" x14ac:dyDescent="0.2">
      <c r="A39" s="12" t="s">
        <v>7804</v>
      </c>
      <c r="B39" s="12">
        <v>38</v>
      </c>
      <c r="C39" s="9">
        <v>2015</v>
      </c>
      <c r="D39" s="5" t="s">
        <v>9319</v>
      </c>
      <c r="E39" s="8" t="s">
        <v>2</v>
      </c>
      <c r="F39" s="5" t="s">
        <v>11089</v>
      </c>
      <c r="G39" s="5" t="s">
        <v>9323</v>
      </c>
      <c r="H39" s="5" t="s">
        <v>9347</v>
      </c>
      <c r="I39" s="5" t="s">
        <v>9315</v>
      </c>
      <c r="J39" s="9" t="s">
        <v>2</v>
      </c>
      <c r="K39" s="5" t="s">
        <v>3</v>
      </c>
      <c r="L39" s="10" t="str">
        <f t="shared" si="0"/>
        <v>OSCE Hate Crime Report 2015</v>
      </c>
      <c r="M39" s="5" t="s">
        <v>2</v>
      </c>
    </row>
    <row r="40" spans="1:14" x14ac:dyDescent="0.2">
      <c r="A40" s="12" t="s">
        <v>7805</v>
      </c>
      <c r="B40" s="12">
        <v>39</v>
      </c>
      <c r="C40" s="9">
        <v>2015</v>
      </c>
      <c r="D40" s="5" t="s">
        <v>9319</v>
      </c>
      <c r="E40" s="8" t="s">
        <v>2</v>
      </c>
      <c r="F40" s="5" t="s">
        <v>11089</v>
      </c>
      <c r="G40" s="5" t="s">
        <v>9323</v>
      </c>
      <c r="H40" s="5" t="s">
        <v>9347</v>
      </c>
      <c r="I40" s="5" t="s">
        <v>9315</v>
      </c>
      <c r="J40" s="9" t="s">
        <v>2</v>
      </c>
      <c r="K40" s="5" t="s">
        <v>3</v>
      </c>
      <c r="L40" s="10" t="str">
        <f t="shared" si="0"/>
        <v>OSCE Hate Crime Report 2015</v>
      </c>
      <c r="M40" s="5" t="s">
        <v>2</v>
      </c>
    </row>
    <row r="41" spans="1:14" x14ac:dyDescent="0.2">
      <c r="A41" s="12" t="s">
        <v>7806</v>
      </c>
      <c r="B41" s="12">
        <v>40</v>
      </c>
      <c r="C41" s="9">
        <v>2015</v>
      </c>
      <c r="D41" s="5" t="s">
        <v>9319</v>
      </c>
      <c r="E41" s="8" t="s">
        <v>2</v>
      </c>
      <c r="F41" s="5" t="s">
        <v>11089</v>
      </c>
      <c r="G41" s="5" t="s">
        <v>9323</v>
      </c>
      <c r="H41" s="5" t="s">
        <v>9347</v>
      </c>
      <c r="I41" s="5" t="s">
        <v>9315</v>
      </c>
      <c r="J41" s="9" t="s">
        <v>2</v>
      </c>
      <c r="K41" s="5" t="s">
        <v>3</v>
      </c>
      <c r="L41" s="10" t="str">
        <f t="shared" si="0"/>
        <v>OSCE Hate Crime Report 2015</v>
      </c>
      <c r="M41" s="5" t="s">
        <v>2</v>
      </c>
    </row>
    <row r="42" spans="1:14" x14ac:dyDescent="0.2">
      <c r="A42" s="12" t="s">
        <v>7807</v>
      </c>
      <c r="B42" s="12">
        <v>41</v>
      </c>
      <c r="C42" s="9">
        <v>2015</v>
      </c>
      <c r="D42" s="5" t="s">
        <v>9319</v>
      </c>
      <c r="E42" s="8" t="s">
        <v>2</v>
      </c>
      <c r="F42" s="5" t="s">
        <v>11089</v>
      </c>
      <c r="G42" s="5" t="s">
        <v>9323</v>
      </c>
      <c r="H42" s="5" t="s">
        <v>9347</v>
      </c>
      <c r="I42" s="5" t="s">
        <v>9315</v>
      </c>
      <c r="J42" s="9" t="s">
        <v>2</v>
      </c>
      <c r="K42" s="5" t="s">
        <v>3</v>
      </c>
      <c r="L42" s="10" t="str">
        <f t="shared" si="0"/>
        <v>OSCE Hate Crime Report 2015</v>
      </c>
      <c r="M42" s="5" t="s">
        <v>2</v>
      </c>
    </row>
    <row r="43" spans="1:14" x14ac:dyDescent="0.2">
      <c r="A43" s="12" t="s">
        <v>7808</v>
      </c>
      <c r="B43" s="12">
        <v>42</v>
      </c>
      <c r="C43" s="9">
        <v>2015</v>
      </c>
      <c r="D43" s="5" t="s">
        <v>9319</v>
      </c>
      <c r="E43" s="8" t="s">
        <v>2</v>
      </c>
      <c r="F43" s="5" t="s">
        <v>11089</v>
      </c>
      <c r="G43" s="5" t="s">
        <v>9323</v>
      </c>
      <c r="H43" s="5" t="s">
        <v>9347</v>
      </c>
      <c r="I43" s="5" t="s">
        <v>9315</v>
      </c>
      <c r="J43" s="9" t="s">
        <v>2</v>
      </c>
      <c r="K43" s="5" t="s">
        <v>3</v>
      </c>
      <c r="L43" s="10" t="str">
        <f t="shared" si="0"/>
        <v>OSCE Hate Crime Report 2015</v>
      </c>
      <c r="M43" s="5" t="s">
        <v>2</v>
      </c>
    </row>
    <row r="44" spans="1:14" x14ac:dyDescent="0.2">
      <c r="A44" s="12" t="s">
        <v>7809</v>
      </c>
      <c r="B44" s="12">
        <v>43</v>
      </c>
      <c r="C44" s="9">
        <v>2015</v>
      </c>
      <c r="D44" s="5" t="s">
        <v>9319</v>
      </c>
      <c r="E44" s="8" t="s">
        <v>2</v>
      </c>
      <c r="F44" s="5" t="s">
        <v>11089</v>
      </c>
      <c r="G44" s="5" t="s">
        <v>9323</v>
      </c>
      <c r="H44" s="5" t="s">
        <v>9347</v>
      </c>
      <c r="I44" s="5" t="s">
        <v>9315</v>
      </c>
      <c r="J44" s="9" t="s">
        <v>2</v>
      </c>
      <c r="K44" s="5" t="s">
        <v>3</v>
      </c>
      <c r="L44" s="10" t="str">
        <f t="shared" si="0"/>
        <v>OSCE Hate Crime Report 2015</v>
      </c>
      <c r="M44" s="5" t="s">
        <v>2</v>
      </c>
    </row>
    <row r="45" spans="1:14" x14ac:dyDescent="0.2">
      <c r="A45" s="12" t="s">
        <v>7810</v>
      </c>
      <c r="B45" s="12">
        <v>44</v>
      </c>
      <c r="C45" s="9">
        <v>2015</v>
      </c>
      <c r="D45" s="5" t="s">
        <v>9319</v>
      </c>
      <c r="E45" s="8" t="s">
        <v>2</v>
      </c>
      <c r="F45" s="5" t="s">
        <v>11089</v>
      </c>
      <c r="G45" s="5" t="s">
        <v>9323</v>
      </c>
      <c r="H45" s="5" t="s">
        <v>9347</v>
      </c>
      <c r="I45" s="5" t="s">
        <v>9315</v>
      </c>
      <c r="J45" s="9" t="s">
        <v>2</v>
      </c>
      <c r="K45" s="5" t="s">
        <v>3</v>
      </c>
      <c r="L45" s="10" t="str">
        <f t="shared" si="0"/>
        <v>OSCE Hate Crime Report 2015</v>
      </c>
      <c r="M45" s="5" t="s">
        <v>2</v>
      </c>
    </row>
    <row r="46" spans="1:14" x14ac:dyDescent="0.2">
      <c r="A46" s="12" t="s">
        <v>7811</v>
      </c>
      <c r="B46" s="12">
        <v>45</v>
      </c>
      <c r="C46" s="9">
        <v>2015</v>
      </c>
      <c r="D46" s="5" t="s">
        <v>9319</v>
      </c>
      <c r="E46" s="8" t="s">
        <v>2</v>
      </c>
      <c r="F46" s="5" t="s">
        <v>11089</v>
      </c>
      <c r="G46" s="5" t="s">
        <v>9323</v>
      </c>
      <c r="H46" s="5" t="s">
        <v>9347</v>
      </c>
      <c r="I46" s="5" t="s">
        <v>9315</v>
      </c>
      <c r="J46" s="9" t="s">
        <v>2</v>
      </c>
      <c r="K46" s="5" t="s">
        <v>3</v>
      </c>
      <c r="L46" s="10" t="str">
        <f t="shared" si="0"/>
        <v>OSCE Hate Crime Report 2015</v>
      </c>
      <c r="M46" s="5" t="s">
        <v>2</v>
      </c>
      <c r="N46" s="11"/>
    </row>
    <row r="47" spans="1:14" x14ac:dyDescent="0.2">
      <c r="A47" s="12" t="s">
        <v>7812</v>
      </c>
      <c r="B47" s="12">
        <v>46</v>
      </c>
      <c r="C47" s="9">
        <v>2015</v>
      </c>
      <c r="D47" s="5" t="s">
        <v>9319</v>
      </c>
      <c r="E47" s="8" t="s">
        <v>2</v>
      </c>
      <c r="F47" s="5" t="s">
        <v>11089</v>
      </c>
      <c r="G47" s="5" t="s">
        <v>9323</v>
      </c>
      <c r="H47" s="5" t="s">
        <v>9347</v>
      </c>
      <c r="I47" s="5" t="s">
        <v>9315</v>
      </c>
      <c r="J47" s="9" t="s">
        <v>2</v>
      </c>
      <c r="K47" s="5" t="s">
        <v>3</v>
      </c>
      <c r="L47" s="10" t="str">
        <f t="shared" si="0"/>
        <v>OSCE Hate Crime Report 2015</v>
      </c>
      <c r="M47" s="5" t="s">
        <v>2</v>
      </c>
      <c r="N47" s="11"/>
    </row>
    <row r="48" spans="1:14" x14ac:dyDescent="0.2">
      <c r="A48" s="12" t="s">
        <v>7813</v>
      </c>
      <c r="B48" s="12">
        <v>47</v>
      </c>
      <c r="C48" s="9">
        <v>2015</v>
      </c>
      <c r="D48" s="5" t="s">
        <v>9319</v>
      </c>
      <c r="E48" s="8" t="s">
        <v>2</v>
      </c>
      <c r="F48" s="5" t="s">
        <v>11089</v>
      </c>
      <c r="G48" s="5" t="s">
        <v>9323</v>
      </c>
      <c r="H48" s="5" t="s">
        <v>9347</v>
      </c>
      <c r="I48" s="5" t="s">
        <v>9315</v>
      </c>
      <c r="J48" s="9" t="s">
        <v>2</v>
      </c>
      <c r="K48" s="5" t="s">
        <v>3</v>
      </c>
      <c r="L48" s="10" t="str">
        <f t="shared" si="0"/>
        <v>OSCE Hate Crime Report 2015</v>
      </c>
      <c r="M48" s="5" t="s">
        <v>2</v>
      </c>
    </row>
    <row r="49" spans="1:14" x14ac:dyDescent="0.2">
      <c r="A49" s="12" t="s">
        <v>7814</v>
      </c>
      <c r="B49" s="12">
        <v>48</v>
      </c>
      <c r="C49" s="9">
        <v>2015</v>
      </c>
      <c r="D49" s="5" t="s">
        <v>9319</v>
      </c>
      <c r="E49" s="8" t="s">
        <v>2</v>
      </c>
      <c r="F49" s="5" t="s">
        <v>11089</v>
      </c>
      <c r="G49" s="5" t="s">
        <v>9323</v>
      </c>
      <c r="H49" s="5" t="s">
        <v>9347</v>
      </c>
      <c r="I49" s="5" t="s">
        <v>9315</v>
      </c>
      <c r="J49" s="9" t="s">
        <v>2</v>
      </c>
      <c r="K49" s="5" t="s">
        <v>3</v>
      </c>
      <c r="L49" s="10" t="str">
        <f t="shared" si="0"/>
        <v>OSCE Hate Crime Report 2015</v>
      </c>
      <c r="M49" s="5" t="s">
        <v>2</v>
      </c>
    </row>
    <row r="50" spans="1:14" x14ac:dyDescent="0.2">
      <c r="A50" s="12" t="s">
        <v>7815</v>
      </c>
      <c r="B50" s="12">
        <v>49</v>
      </c>
      <c r="C50" s="9">
        <v>2015</v>
      </c>
      <c r="D50" s="5" t="s">
        <v>9319</v>
      </c>
      <c r="E50" s="8" t="s">
        <v>2</v>
      </c>
      <c r="F50" s="5" t="s">
        <v>11089</v>
      </c>
      <c r="G50" s="5" t="s">
        <v>9323</v>
      </c>
      <c r="H50" s="5" t="s">
        <v>9347</v>
      </c>
      <c r="I50" s="5" t="s">
        <v>9315</v>
      </c>
      <c r="J50" s="9" t="s">
        <v>2</v>
      </c>
      <c r="K50" s="5" t="s">
        <v>3</v>
      </c>
      <c r="L50" s="10" t="str">
        <f t="shared" si="0"/>
        <v>OSCE Hate Crime Report 2015</v>
      </c>
      <c r="M50" s="5" t="s">
        <v>2</v>
      </c>
    </row>
    <row r="51" spans="1:14" x14ac:dyDescent="0.2">
      <c r="A51" s="12" t="s">
        <v>7816</v>
      </c>
      <c r="B51" s="12">
        <v>50</v>
      </c>
      <c r="C51" s="9">
        <v>2015</v>
      </c>
      <c r="D51" s="5" t="s">
        <v>9319</v>
      </c>
      <c r="E51" s="8" t="s">
        <v>2</v>
      </c>
      <c r="F51" s="5" t="s">
        <v>11089</v>
      </c>
      <c r="G51" s="5" t="s">
        <v>9323</v>
      </c>
      <c r="H51" s="5" t="s">
        <v>9347</v>
      </c>
      <c r="I51" s="5" t="s">
        <v>9315</v>
      </c>
      <c r="J51" s="9" t="s">
        <v>2</v>
      </c>
      <c r="K51" s="5" t="s">
        <v>3</v>
      </c>
      <c r="L51" s="10" t="str">
        <f t="shared" si="0"/>
        <v>OSCE Hate Crime Report 2015</v>
      </c>
      <c r="M51" s="5" t="s">
        <v>2</v>
      </c>
    </row>
    <row r="52" spans="1:14" x14ac:dyDescent="0.2">
      <c r="A52" s="12" t="s">
        <v>7817</v>
      </c>
      <c r="B52" s="12">
        <v>51</v>
      </c>
      <c r="C52" s="9">
        <v>2015</v>
      </c>
      <c r="D52" s="5" t="s">
        <v>9319</v>
      </c>
      <c r="E52" s="8" t="s">
        <v>2</v>
      </c>
      <c r="F52" s="5" t="s">
        <v>11089</v>
      </c>
      <c r="G52" s="5" t="s">
        <v>9323</v>
      </c>
      <c r="H52" s="5" t="s">
        <v>9347</v>
      </c>
      <c r="I52" s="5" t="s">
        <v>9315</v>
      </c>
      <c r="J52" s="9" t="s">
        <v>2</v>
      </c>
      <c r="K52" s="5" t="s">
        <v>3</v>
      </c>
      <c r="L52" s="10" t="str">
        <f t="shared" si="0"/>
        <v>OSCE Hate Crime Report 2015</v>
      </c>
      <c r="M52" s="5" t="s">
        <v>2</v>
      </c>
    </row>
    <row r="53" spans="1:14" x14ac:dyDescent="0.2">
      <c r="A53" s="12" t="s">
        <v>7818</v>
      </c>
      <c r="B53" s="12">
        <v>52</v>
      </c>
      <c r="C53" s="9">
        <v>2015</v>
      </c>
      <c r="D53" s="5" t="s">
        <v>9319</v>
      </c>
      <c r="E53" s="8" t="s">
        <v>2</v>
      </c>
      <c r="F53" s="5" t="s">
        <v>11089</v>
      </c>
      <c r="G53" s="5" t="s">
        <v>9323</v>
      </c>
      <c r="H53" s="5" t="s">
        <v>9347</v>
      </c>
      <c r="I53" s="5" t="s">
        <v>9315</v>
      </c>
      <c r="J53" s="9" t="s">
        <v>2</v>
      </c>
      <c r="K53" s="5" t="s">
        <v>3</v>
      </c>
      <c r="L53" s="10" t="str">
        <f t="shared" si="0"/>
        <v>OSCE Hate Crime Report 2015</v>
      </c>
      <c r="M53" s="5" t="s">
        <v>2</v>
      </c>
    </row>
    <row r="54" spans="1:14" x14ac:dyDescent="0.2">
      <c r="A54" s="12" t="s">
        <v>7819</v>
      </c>
      <c r="B54" s="12">
        <v>53</v>
      </c>
      <c r="C54" s="9">
        <v>2015</v>
      </c>
      <c r="D54" s="5" t="s">
        <v>9319</v>
      </c>
      <c r="E54" s="8" t="s">
        <v>2</v>
      </c>
      <c r="F54" s="5" t="s">
        <v>11089</v>
      </c>
      <c r="G54" s="5" t="s">
        <v>9323</v>
      </c>
      <c r="H54" s="5" t="s">
        <v>9347</v>
      </c>
      <c r="I54" s="5" t="s">
        <v>9315</v>
      </c>
      <c r="J54" s="9" t="s">
        <v>2</v>
      </c>
      <c r="K54" s="5" t="s">
        <v>3</v>
      </c>
      <c r="L54" s="10" t="str">
        <f t="shared" si="0"/>
        <v>OSCE Hate Crime Report 2015</v>
      </c>
      <c r="M54" s="5" t="s">
        <v>2</v>
      </c>
    </row>
    <row r="55" spans="1:14" x14ac:dyDescent="0.2">
      <c r="A55" s="12" t="s">
        <v>7820</v>
      </c>
      <c r="B55" s="12">
        <v>54</v>
      </c>
      <c r="C55" s="9">
        <v>2015</v>
      </c>
      <c r="D55" s="5" t="s">
        <v>9319</v>
      </c>
      <c r="E55" s="8" t="s">
        <v>2</v>
      </c>
      <c r="F55" s="5" t="s">
        <v>11089</v>
      </c>
      <c r="G55" s="5" t="s">
        <v>9323</v>
      </c>
      <c r="H55" s="5" t="s">
        <v>9347</v>
      </c>
      <c r="I55" s="5" t="s">
        <v>9315</v>
      </c>
      <c r="J55" s="9" t="s">
        <v>2</v>
      </c>
      <c r="K55" s="5" t="s">
        <v>3</v>
      </c>
      <c r="L55" s="10" t="str">
        <f t="shared" si="0"/>
        <v>OSCE Hate Crime Report 2015</v>
      </c>
      <c r="M55" s="5" t="s">
        <v>2</v>
      </c>
    </row>
    <row r="56" spans="1:14" x14ac:dyDescent="0.2">
      <c r="A56" s="12" t="s">
        <v>7821</v>
      </c>
      <c r="B56" s="12">
        <v>55</v>
      </c>
      <c r="C56" s="9">
        <v>2015</v>
      </c>
      <c r="D56" s="5" t="s">
        <v>9319</v>
      </c>
      <c r="E56" s="8" t="s">
        <v>2</v>
      </c>
      <c r="F56" s="5" t="s">
        <v>11089</v>
      </c>
      <c r="G56" s="5" t="s">
        <v>9323</v>
      </c>
      <c r="H56" s="5" t="s">
        <v>9347</v>
      </c>
      <c r="I56" s="5" t="s">
        <v>9315</v>
      </c>
      <c r="J56" s="9" t="s">
        <v>2</v>
      </c>
      <c r="K56" s="5" t="s">
        <v>3</v>
      </c>
      <c r="L56" s="10" t="str">
        <f t="shared" si="0"/>
        <v>OSCE Hate Crime Report 2015</v>
      </c>
      <c r="M56" s="5" t="s">
        <v>2</v>
      </c>
    </row>
    <row r="57" spans="1:14" x14ac:dyDescent="0.2">
      <c r="A57" s="12" t="s">
        <v>7822</v>
      </c>
      <c r="B57" s="12">
        <v>56</v>
      </c>
      <c r="C57" s="9">
        <v>2015</v>
      </c>
      <c r="D57" s="5" t="s">
        <v>9319</v>
      </c>
      <c r="E57" s="8" t="s">
        <v>2</v>
      </c>
      <c r="F57" s="5" t="s">
        <v>11089</v>
      </c>
      <c r="G57" s="5" t="s">
        <v>9323</v>
      </c>
      <c r="H57" s="5" t="s">
        <v>9347</v>
      </c>
      <c r="I57" s="5" t="s">
        <v>9315</v>
      </c>
      <c r="J57" s="9" t="s">
        <v>2</v>
      </c>
      <c r="K57" s="5" t="s">
        <v>3</v>
      </c>
      <c r="L57" s="10" t="str">
        <f t="shared" si="0"/>
        <v>OSCE Hate Crime Report 2015</v>
      </c>
      <c r="M57" s="5" t="s">
        <v>2</v>
      </c>
    </row>
    <row r="58" spans="1:14" x14ac:dyDescent="0.2">
      <c r="A58" s="12" t="s">
        <v>7823</v>
      </c>
      <c r="B58" s="12">
        <v>57</v>
      </c>
      <c r="C58" s="9">
        <v>2015</v>
      </c>
      <c r="D58" s="5" t="s">
        <v>9319</v>
      </c>
      <c r="E58" s="8" t="s">
        <v>2</v>
      </c>
      <c r="F58" s="5" t="s">
        <v>11089</v>
      </c>
      <c r="G58" s="5" t="s">
        <v>9323</v>
      </c>
      <c r="H58" s="5" t="s">
        <v>9347</v>
      </c>
      <c r="I58" s="5" t="s">
        <v>9315</v>
      </c>
      <c r="J58" s="9" t="s">
        <v>2</v>
      </c>
      <c r="K58" s="5" t="s">
        <v>3</v>
      </c>
      <c r="L58" s="10" t="str">
        <f t="shared" si="0"/>
        <v>OSCE Hate Crime Report 2015</v>
      </c>
      <c r="M58" s="5" t="s">
        <v>2</v>
      </c>
      <c r="N58" s="11"/>
    </row>
    <row r="59" spans="1:14" x14ac:dyDescent="0.2">
      <c r="A59" s="12" t="s">
        <v>7824</v>
      </c>
      <c r="B59" s="12">
        <v>58</v>
      </c>
      <c r="C59" s="9">
        <v>2015</v>
      </c>
      <c r="D59" s="5" t="s">
        <v>9319</v>
      </c>
      <c r="E59" s="8" t="s">
        <v>2</v>
      </c>
      <c r="F59" s="5" t="s">
        <v>11089</v>
      </c>
      <c r="G59" s="5" t="s">
        <v>9323</v>
      </c>
      <c r="H59" s="5" t="s">
        <v>9347</v>
      </c>
      <c r="I59" s="5" t="s">
        <v>9315</v>
      </c>
      <c r="J59" s="9" t="s">
        <v>2</v>
      </c>
      <c r="K59" s="5" t="s">
        <v>3</v>
      </c>
      <c r="L59" s="10" t="str">
        <f t="shared" si="0"/>
        <v>OSCE Hate Crime Report 2015</v>
      </c>
      <c r="M59" s="5" t="s">
        <v>2</v>
      </c>
    </row>
    <row r="60" spans="1:14" x14ac:dyDescent="0.2">
      <c r="A60" s="12" t="s">
        <v>7825</v>
      </c>
      <c r="B60" s="12">
        <v>59</v>
      </c>
      <c r="C60" s="9">
        <v>2015</v>
      </c>
      <c r="D60" s="5" t="s">
        <v>9319</v>
      </c>
      <c r="E60" s="8" t="s">
        <v>2</v>
      </c>
      <c r="F60" s="5" t="s">
        <v>11089</v>
      </c>
      <c r="G60" s="5" t="s">
        <v>9323</v>
      </c>
      <c r="H60" s="5" t="s">
        <v>9347</v>
      </c>
      <c r="I60" s="5" t="s">
        <v>9315</v>
      </c>
      <c r="J60" s="9" t="s">
        <v>2</v>
      </c>
      <c r="K60" s="5" t="s">
        <v>3</v>
      </c>
      <c r="L60" s="10" t="str">
        <f t="shared" si="0"/>
        <v>OSCE Hate Crime Report 2015</v>
      </c>
      <c r="M60" s="5" t="s">
        <v>2</v>
      </c>
    </row>
    <row r="61" spans="1:14" x14ac:dyDescent="0.2">
      <c r="A61" s="12" t="s">
        <v>7826</v>
      </c>
      <c r="B61" s="12">
        <v>60</v>
      </c>
      <c r="C61" s="9">
        <v>2015</v>
      </c>
      <c r="D61" s="5" t="s">
        <v>9319</v>
      </c>
      <c r="E61" s="8" t="s">
        <v>2</v>
      </c>
      <c r="F61" s="5" t="s">
        <v>11089</v>
      </c>
      <c r="G61" s="5" t="s">
        <v>9323</v>
      </c>
      <c r="H61" s="5" t="s">
        <v>9347</v>
      </c>
      <c r="I61" s="5" t="s">
        <v>9315</v>
      </c>
      <c r="J61" s="9" t="s">
        <v>2</v>
      </c>
      <c r="K61" s="5" t="s">
        <v>3</v>
      </c>
      <c r="L61" s="10" t="str">
        <f t="shared" si="0"/>
        <v>OSCE Hate Crime Report 2015</v>
      </c>
      <c r="M61" s="5" t="s">
        <v>2</v>
      </c>
      <c r="N61" s="11"/>
    </row>
    <row r="62" spans="1:14" x14ac:dyDescent="0.2">
      <c r="A62" s="12" t="s">
        <v>7827</v>
      </c>
      <c r="B62" s="12">
        <v>61</v>
      </c>
      <c r="C62" s="9">
        <v>2015</v>
      </c>
      <c r="D62" s="5" t="s">
        <v>9319</v>
      </c>
      <c r="E62" s="8" t="s">
        <v>2</v>
      </c>
      <c r="F62" s="5" t="s">
        <v>11089</v>
      </c>
      <c r="G62" s="5" t="s">
        <v>9323</v>
      </c>
      <c r="H62" s="5" t="s">
        <v>9347</v>
      </c>
      <c r="I62" s="5" t="s">
        <v>9315</v>
      </c>
      <c r="J62" s="9" t="s">
        <v>2</v>
      </c>
      <c r="K62" s="5" t="s">
        <v>3</v>
      </c>
      <c r="L62" s="10" t="str">
        <f t="shared" si="0"/>
        <v>OSCE Hate Crime Report 2015</v>
      </c>
      <c r="M62" s="5" t="s">
        <v>2</v>
      </c>
      <c r="N62" s="11"/>
    </row>
    <row r="63" spans="1:14" x14ac:dyDescent="0.2">
      <c r="A63" s="12" t="s">
        <v>7828</v>
      </c>
      <c r="B63" s="12">
        <v>62</v>
      </c>
      <c r="C63" s="9">
        <v>2015</v>
      </c>
      <c r="D63" s="5" t="s">
        <v>9319</v>
      </c>
      <c r="E63" s="8" t="s">
        <v>2</v>
      </c>
      <c r="F63" s="5" t="s">
        <v>11089</v>
      </c>
      <c r="G63" s="5" t="s">
        <v>9323</v>
      </c>
      <c r="H63" s="5" t="s">
        <v>9347</v>
      </c>
      <c r="I63" s="5" t="s">
        <v>9315</v>
      </c>
      <c r="J63" s="9" t="s">
        <v>2</v>
      </c>
      <c r="K63" s="5" t="s">
        <v>3</v>
      </c>
      <c r="L63" s="10" t="str">
        <f t="shared" si="0"/>
        <v>OSCE Hate Crime Report 2015</v>
      </c>
      <c r="M63" s="5" t="s">
        <v>2</v>
      </c>
      <c r="N63" s="11"/>
    </row>
    <row r="64" spans="1:14" x14ac:dyDescent="0.2">
      <c r="A64" s="12" t="s">
        <v>7829</v>
      </c>
      <c r="B64" s="12">
        <v>63</v>
      </c>
      <c r="C64" s="9">
        <v>2015</v>
      </c>
      <c r="D64" s="5" t="s">
        <v>9319</v>
      </c>
      <c r="E64" s="8" t="s">
        <v>2</v>
      </c>
      <c r="F64" s="5" t="s">
        <v>11089</v>
      </c>
      <c r="G64" s="5" t="s">
        <v>9323</v>
      </c>
      <c r="H64" s="5" t="s">
        <v>9347</v>
      </c>
      <c r="I64" s="5" t="s">
        <v>9315</v>
      </c>
      <c r="J64" s="9" t="s">
        <v>2</v>
      </c>
      <c r="K64" s="5" t="s">
        <v>3</v>
      </c>
      <c r="L64" s="10" t="str">
        <f t="shared" si="0"/>
        <v>OSCE Hate Crime Report 2015</v>
      </c>
      <c r="M64" s="5" t="s">
        <v>2</v>
      </c>
    </row>
    <row r="65" spans="1:14" x14ac:dyDescent="0.2">
      <c r="A65" s="12" t="s">
        <v>7830</v>
      </c>
      <c r="B65" s="12">
        <v>64</v>
      </c>
      <c r="C65" s="9">
        <v>2015</v>
      </c>
      <c r="D65" s="5" t="s">
        <v>9319</v>
      </c>
      <c r="E65" s="8" t="s">
        <v>2</v>
      </c>
      <c r="F65" s="5" t="s">
        <v>11089</v>
      </c>
      <c r="G65" s="5" t="s">
        <v>9323</v>
      </c>
      <c r="H65" s="5" t="s">
        <v>9347</v>
      </c>
      <c r="I65" s="5" t="s">
        <v>9315</v>
      </c>
      <c r="J65" s="9" t="s">
        <v>2</v>
      </c>
      <c r="K65" s="5" t="s">
        <v>3</v>
      </c>
      <c r="L65" s="10" t="str">
        <f t="shared" si="0"/>
        <v>OSCE Hate Crime Report 2015</v>
      </c>
      <c r="M65" s="5" t="s">
        <v>2</v>
      </c>
    </row>
    <row r="66" spans="1:14" x14ac:dyDescent="0.2">
      <c r="A66" s="12" t="s">
        <v>7831</v>
      </c>
      <c r="B66" s="12">
        <v>65</v>
      </c>
      <c r="C66" s="9">
        <v>2015</v>
      </c>
      <c r="D66" s="5" t="s">
        <v>9319</v>
      </c>
      <c r="E66" s="8" t="s">
        <v>2</v>
      </c>
      <c r="F66" s="5" t="s">
        <v>11089</v>
      </c>
      <c r="G66" s="5" t="s">
        <v>9323</v>
      </c>
      <c r="H66" s="5" t="s">
        <v>9347</v>
      </c>
      <c r="I66" s="5" t="s">
        <v>9315</v>
      </c>
      <c r="J66" s="9" t="s">
        <v>2</v>
      </c>
      <c r="K66" s="5" t="s">
        <v>3</v>
      </c>
      <c r="L66" s="10" t="str">
        <f t="shared" ref="L66:L129" si="1">HYPERLINK("https://hatecrime.osce.org/france?year=2015","OSCE Hate Crime Report 2015")</f>
        <v>OSCE Hate Crime Report 2015</v>
      </c>
      <c r="M66" s="5" t="s">
        <v>2</v>
      </c>
    </row>
    <row r="67" spans="1:14" x14ac:dyDescent="0.2">
      <c r="A67" s="12" t="s">
        <v>7832</v>
      </c>
      <c r="B67" s="12">
        <v>66</v>
      </c>
      <c r="C67" s="9">
        <v>2015</v>
      </c>
      <c r="D67" s="5" t="s">
        <v>9319</v>
      </c>
      <c r="E67" s="8" t="s">
        <v>2</v>
      </c>
      <c r="F67" s="5" t="s">
        <v>11089</v>
      </c>
      <c r="G67" s="5" t="s">
        <v>9323</v>
      </c>
      <c r="H67" s="5" t="s">
        <v>9347</v>
      </c>
      <c r="I67" s="5" t="s">
        <v>9315</v>
      </c>
      <c r="J67" s="9" t="s">
        <v>2</v>
      </c>
      <c r="K67" s="5" t="s">
        <v>3</v>
      </c>
      <c r="L67" s="10" t="str">
        <f t="shared" si="1"/>
        <v>OSCE Hate Crime Report 2015</v>
      </c>
      <c r="M67" s="5" t="s">
        <v>2</v>
      </c>
    </row>
    <row r="68" spans="1:14" x14ac:dyDescent="0.2">
      <c r="A68" s="12" t="s">
        <v>7833</v>
      </c>
      <c r="B68" s="12">
        <v>67</v>
      </c>
      <c r="C68" s="9">
        <v>2015</v>
      </c>
      <c r="D68" s="5" t="s">
        <v>9319</v>
      </c>
      <c r="E68" s="8" t="s">
        <v>2</v>
      </c>
      <c r="F68" s="5" t="s">
        <v>11089</v>
      </c>
      <c r="G68" s="5" t="s">
        <v>9323</v>
      </c>
      <c r="H68" s="5" t="s">
        <v>9347</v>
      </c>
      <c r="I68" s="5" t="s">
        <v>9315</v>
      </c>
      <c r="J68" s="9" t="s">
        <v>2</v>
      </c>
      <c r="K68" s="5" t="s">
        <v>3</v>
      </c>
      <c r="L68" s="10" t="str">
        <f t="shared" si="1"/>
        <v>OSCE Hate Crime Report 2015</v>
      </c>
      <c r="M68" s="5" t="s">
        <v>2</v>
      </c>
    </row>
    <row r="69" spans="1:14" x14ac:dyDescent="0.2">
      <c r="A69" s="12" t="s">
        <v>7834</v>
      </c>
      <c r="B69" s="12">
        <v>68</v>
      </c>
      <c r="C69" s="9">
        <v>2015</v>
      </c>
      <c r="D69" s="5" t="s">
        <v>9319</v>
      </c>
      <c r="E69" s="8" t="s">
        <v>2</v>
      </c>
      <c r="F69" s="5" t="s">
        <v>11089</v>
      </c>
      <c r="G69" s="5" t="s">
        <v>9323</v>
      </c>
      <c r="H69" s="5" t="s">
        <v>9347</v>
      </c>
      <c r="I69" s="5" t="s">
        <v>9315</v>
      </c>
      <c r="J69" s="9" t="s">
        <v>2</v>
      </c>
      <c r="K69" s="5" t="s">
        <v>3</v>
      </c>
      <c r="L69" s="10" t="str">
        <f t="shared" si="1"/>
        <v>OSCE Hate Crime Report 2015</v>
      </c>
      <c r="M69" s="5" t="s">
        <v>2</v>
      </c>
      <c r="N69" s="2"/>
    </row>
    <row r="70" spans="1:14" x14ac:dyDescent="0.2">
      <c r="A70" s="12" t="s">
        <v>7835</v>
      </c>
      <c r="B70" s="12">
        <v>69</v>
      </c>
      <c r="C70" s="9">
        <v>2015</v>
      </c>
      <c r="D70" s="5" t="s">
        <v>9319</v>
      </c>
      <c r="E70" s="8" t="s">
        <v>2</v>
      </c>
      <c r="F70" s="5" t="s">
        <v>11089</v>
      </c>
      <c r="G70" s="5" t="s">
        <v>9323</v>
      </c>
      <c r="H70" s="5" t="s">
        <v>9347</v>
      </c>
      <c r="I70" s="5" t="s">
        <v>9315</v>
      </c>
      <c r="J70" s="9" t="s">
        <v>2</v>
      </c>
      <c r="K70" s="5" t="s">
        <v>3</v>
      </c>
      <c r="L70" s="10" t="str">
        <f t="shared" si="1"/>
        <v>OSCE Hate Crime Report 2015</v>
      </c>
      <c r="M70" s="5" t="s">
        <v>2</v>
      </c>
    </row>
    <row r="71" spans="1:14" x14ac:dyDescent="0.2">
      <c r="A71" s="12" t="s">
        <v>7836</v>
      </c>
      <c r="B71" s="12">
        <v>70</v>
      </c>
      <c r="C71" s="9">
        <v>2015</v>
      </c>
      <c r="D71" s="5" t="s">
        <v>9319</v>
      </c>
      <c r="E71" s="8" t="s">
        <v>2</v>
      </c>
      <c r="F71" s="5" t="s">
        <v>11089</v>
      </c>
      <c r="G71" s="5" t="s">
        <v>9323</v>
      </c>
      <c r="H71" s="5" t="s">
        <v>9347</v>
      </c>
      <c r="I71" s="5" t="s">
        <v>9315</v>
      </c>
      <c r="J71" s="9" t="s">
        <v>2</v>
      </c>
      <c r="K71" s="5" t="s">
        <v>3</v>
      </c>
      <c r="L71" s="10" t="str">
        <f t="shared" si="1"/>
        <v>OSCE Hate Crime Report 2015</v>
      </c>
      <c r="M71" s="5" t="s">
        <v>2</v>
      </c>
    </row>
    <row r="72" spans="1:14" x14ac:dyDescent="0.2">
      <c r="A72" s="12" t="s">
        <v>7837</v>
      </c>
      <c r="B72" s="12">
        <v>71</v>
      </c>
      <c r="C72" s="9">
        <v>2015</v>
      </c>
      <c r="D72" s="5" t="s">
        <v>9319</v>
      </c>
      <c r="E72" s="8" t="s">
        <v>2</v>
      </c>
      <c r="F72" s="5" t="s">
        <v>11089</v>
      </c>
      <c r="G72" s="5" t="s">
        <v>9323</v>
      </c>
      <c r="H72" s="5" t="s">
        <v>9347</v>
      </c>
      <c r="I72" s="5" t="s">
        <v>9315</v>
      </c>
      <c r="J72" s="9" t="s">
        <v>2</v>
      </c>
      <c r="K72" s="5" t="s">
        <v>3</v>
      </c>
      <c r="L72" s="10" t="str">
        <f t="shared" si="1"/>
        <v>OSCE Hate Crime Report 2015</v>
      </c>
      <c r="M72" s="5" t="s">
        <v>2</v>
      </c>
    </row>
    <row r="73" spans="1:14" x14ac:dyDescent="0.2">
      <c r="A73" s="12" t="s">
        <v>7838</v>
      </c>
      <c r="B73" s="12">
        <v>72</v>
      </c>
      <c r="C73" s="9">
        <v>2015</v>
      </c>
      <c r="D73" s="5" t="s">
        <v>9319</v>
      </c>
      <c r="E73" s="8" t="s">
        <v>2</v>
      </c>
      <c r="F73" s="5" t="s">
        <v>11089</v>
      </c>
      <c r="G73" s="5" t="s">
        <v>9323</v>
      </c>
      <c r="H73" s="5" t="s">
        <v>9347</v>
      </c>
      <c r="I73" s="5" t="s">
        <v>9315</v>
      </c>
      <c r="J73" s="9" t="s">
        <v>2</v>
      </c>
      <c r="K73" s="5" t="s">
        <v>3</v>
      </c>
      <c r="L73" s="10" t="str">
        <f t="shared" si="1"/>
        <v>OSCE Hate Crime Report 2015</v>
      </c>
      <c r="M73" s="5" t="s">
        <v>2</v>
      </c>
    </row>
    <row r="74" spans="1:14" x14ac:dyDescent="0.2">
      <c r="A74" s="12" t="s">
        <v>7839</v>
      </c>
      <c r="B74" s="12">
        <v>73</v>
      </c>
      <c r="C74" s="9">
        <v>2015</v>
      </c>
      <c r="D74" s="5" t="s">
        <v>9319</v>
      </c>
      <c r="E74" s="8" t="s">
        <v>2</v>
      </c>
      <c r="F74" s="5" t="s">
        <v>11089</v>
      </c>
      <c r="G74" s="5" t="s">
        <v>9323</v>
      </c>
      <c r="H74" s="5" t="s">
        <v>9347</v>
      </c>
      <c r="I74" s="5" t="s">
        <v>9315</v>
      </c>
      <c r="J74" s="9" t="s">
        <v>2</v>
      </c>
      <c r="K74" s="5" t="s">
        <v>3</v>
      </c>
      <c r="L74" s="10" t="str">
        <f t="shared" si="1"/>
        <v>OSCE Hate Crime Report 2015</v>
      </c>
      <c r="M74" s="5" t="s">
        <v>2</v>
      </c>
      <c r="N74" s="11"/>
    </row>
    <row r="75" spans="1:14" x14ac:dyDescent="0.2">
      <c r="A75" s="12" t="s">
        <v>7840</v>
      </c>
      <c r="B75" s="12">
        <v>74</v>
      </c>
      <c r="C75" s="9">
        <v>2015</v>
      </c>
      <c r="D75" s="5" t="s">
        <v>9319</v>
      </c>
      <c r="E75" s="8" t="s">
        <v>2</v>
      </c>
      <c r="F75" s="5" t="s">
        <v>11089</v>
      </c>
      <c r="G75" s="5" t="s">
        <v>9323</v>
      </c>
      <c r="H75" s="5" t="s">
        <v>9347</v>
      </c>
      <c r="I75" s="5" t="s">
        <v>9315</v>
      </c>
      <c r="J75" s="9" t="s">
        <v>2</v>
      </c>
      <c r="K75" s="5" t="s">
        <v>3</v>
      </c>
      <c r="L75" s="10" t="str">
        <f t="shared" si="1"/>
        <v>OSCE Hate Crime Report 2015</v>
      </c>
      <c r="M75" s="5" t="s">
        <v>2</v>
      </c>
      <c r="N75" s="11"/>
    </row>
    <row r="76" spans="1:14" x14ac:dyDescent="0.2">
      <c r="A76" s="12" t="s">
        <v>7841</v>
      </c>
      <c r="B76" s="12">
        <v>75</v>
      </c>
      <c r="C76" s="9">
        <v>2015</v>
      </c>
      <c r="D76" s="5" t="s">
        <v>9319</v>
      </c>
      <c r="E76" s="8" t="s">
        <v>2</v>
      </c>
      <c r="F76" s="5" t="s">
        <v>11089</v>
      </c>
      <c r="G76" s="5" t="s">
        <v>9323</v>
      </c>
      <c r="H76" s="5" t="s">
        <v>9347</v>
      </c>
      <c r="I76" s="5" t="s">
        <v>9315</v>
      </c>
      <c r="J76" s="9" t="s">
        <v>2</v>
      </c>
      <c r="K76" s="5" t="s">
        <v>3</v>
      </c>
      <c r="L76" s="10" t="str">
        <f t="shared" si="1"/>
        <v>OSCE Hate Crime Report 2015</v>
      </c>
      <c r="M76" s="5" t="s">
        <v>2</v>
      </c>
      <c r="N76" s="11"/>
    </row>
    <row r="77" spans="1:14" x14ac:dyDescent="0.2">
      <c r="A77" s="12" t="s">
        <v>7842</v>
      </c>
      <c r="B77" s="12">
        <v>76</v>
      </c>
      <c r="C77" s="9">
        <v>2015</v>
      </c>
      <c r="D77" s="5" t="s">
        <v>9319</v>
      </c>
      <c r="E77" s="8" t="s">
        <v>2</v>
      </c>
      <c r="F77" s="5" t="s">
        <v>11089</v>
      </c>
      <c r="G77" s="5" t="s">
        <v>9323</v>
      </c>
      <c r="H77" s="5" t="s">
        <v>9347</v>
      </c>
      <c r="I77" s="5" t="s">
        <v>9315</v>
      </c>
      <c r="J77" s="9" t="s">
        <v>2</v>
      </c>
      <c r="K77" s="5" t="s">
        <v>3</v>
      </c>
      <c r="L77" s="10" t="str">
        <f t="shared" si="1"/>
        <v>OSCE Hate Crime Report 2015</v>
      </c>
      <c r="M77" s="5" t="s">
        <v>2</v>
      </c>
    </row>
    <row r="78" spans="1:14" x14ac:dyDescent="0.2">
      <c r="A78" s="12" t="s">
        <v>7843</v>
      </c>
      <c r="B78" s="12">
        <v>77</v>
      </c>
      <c r="C78" s="9">
        <v>2015</v>
      </c>
      <c r="D78" s="5" t="s">
        <v>9319</v>
      </c>
      <c r="E78" s="8" t="s">
        <v>2</v>
      </c>
      <c r="F78" s="5" t="s">
        <v>11089</v>
      </c>
      <c r="G78" s="5" t="s">
        <v>9323</v>
      </c>
      <c r="H78" s="5" t="s">
        <v>9347</v>
      </c>
      <c r="I78" s="5" t="s">
        <v>9315</v>
      </c>
      <c r="J78" s="9" t="s">
        <v>2</v>
      </c>
      <c r="K78" s="5" t="s">
        <v>3</v>
      </c>
      <c r="L78" s="10" t="str">
        <f t="shared" si="1"/>
        <v>OSCE Hate Crime Report 2015</v>
      </c>
      <c r="M78" s="5" t="s">
        <v>2</v>
      </c>
    </row>
    <row r="79" spans="1:14" x14ac:dyDescent="0.2">
      <c r="A79" s="12" t="s">
        <v>7844</v>
      </c>
      <c r="B79" s="12">
        <v>78</v>
      </c>
      <c r="C79" s="9">
        <v>2015</v>
      </c>
      <c r="D79" s="5" t="s">
        <v>9319</v>
      </c>
      <c r="E79" s="8" t="s">
        <v>2</v>
      </c>
      <c r="F79" s="5" t="s">
        <v>11089</v>
      </c>
      <c r="G79" s="5" t="s">
        <v>9323</v>
      </c>
      <c r="H79" s="5" t="s">
        <v>9347</v>
      </c>
      <c r="I79" s="5" t="s">
        <v>9315</v>
      </c>
      <c r="J79" s="9" t="s">
        <v>2</v>
      </c>
      <c r="K79" s="5" t="s">
        <v>3</v>
      </c>
      <c r="L79" s="10" t="str">
        <f t="shared" si="1"/>
        <v>OSCE Hate Crime Report 2015</v>
      </c>
      <c r="M79" s="5" t="s">
        <v>2</v>
      </c>
      <c r="N79" s="2"/>
    </row>
    <row r="80" spans="1:14" x14ac:dyDescent="0.2">
      <c r="A80" s="12" t="s">
        <v>7845</v>
      </c>
      <c r="B80" s="12">
        <v>79</v>
      </c>
      <c r="C80" s="9">
        <v>2015</v>
      </c>
      <c r="D80" s="5" t="s">
        <v>9319</v>
      </c>
      <c r="E80" s="8" t="s">
        <v>2</v>
      </c>
      <c r="F80" s="5" t="s">
        <v>11089</v>
      </c>
      <c r="G80" s="5" t="s">
        <v>9323</v>
      </c>
      <c r="H80" s="5" t="s">
        <v>9347</v>
      </c>
      <c r="I80" s="5" t="s">
        <v>9315</v>
      </c>
      <c r="J80" s="9" t="s">
        <v>2</v>
      </c>
      <c r="K80" s="5" t="s">
        <v>3</v>
      </c>
      <c r="L80" s="10" t="str">
        <f t="shared" si="1"/>
        <v>OSCE Hate Crime Report 2015</v>
      </c>
      <c r="M80" s="5" t="s">
        <v>2</v>
      </c>
    </row>
    <row r="81" spans="1:14" x14ac:dyDescent="0.2">
      <c r="A81" s="12" t="s">
        <v>7846</v>
      </c>
      <c r="B81" s="12">
        <v>80</v>
      </c>
      <c r="C81" s="9">
        <v>2015</v>
      </c>
      <c r="D81" s="5" t="s">
        <v>9319</v>
      </c>
      <c r="E81" s="8" t="s">
        <v>2</v>
      </c>
      <c r="F81" s="5" t="s">
        <v>11089</v>
      </c>
      <c r="G81" s="5" t="s">
        <v>9323</v>
      </c>
      <c r="H81" s="5" t="s">
        <v>9347</v>
      </c>
      <c r="I81" s="5" t="s">
        <v>9315</v>
      </c>
      <c r="J81" s="9" t="s">
        <v>2</v>
      </c>
      <c r="K81" s="5" t="s">
        <v>3</v>
      </c>
      <c r="L81" s="10" t="str">
        <f t="shared" si="1"/>
        <v>OSCE Hate Crime Report 2015</v>
      </c>
      <c r="M81" s="5" t="s">
        <v>2</v>
      </c>
      <c r="N81" s="2"/>
    </row>
    <row r="82" spans="1:14" x14ac:dyDescent="0.2">
      <c r="A82" s="12" t="s">
        <v>7847</v>
      </c>
      <c r="B82" s="12">
        <v>81</v>
      </c>
      <c r="C82" s="9">
        <v>2015</v>
      </c>
      <c r="D82" s="5" t="s">
        <v>9319</v>
      </c>
      <c r="E82" s="8" t="s">
        <v>2</v>
      </c>
      <c r="F82" s="5" t="s">
        <v>11089</v>
      </c>
      <c r="G82" s="5" t="s">
        <v>9323</v>
      </c>
      <c r="H82" s="5" t="s">
        <v>9347</v>
      </c>
      <c r="I82" s="5" t="s">
        <v>9315</v>
      </c>
      <c r="J82" s="9" t="s">
        <v>2</v>
      </c>
      <c r="K82" s="5" t="s">
        <v>3</v>
      </c>
      <c r="L82" s="10" t="str">
        <f t="shared" si="1"/>
        <v>OSCE Hate Crime Report 2015</v>
      </c>
      <c r="M82" s="5" t="s">
        <v>2</v>
      </c>
      <c r="N82" s="2"/>
    </row>
    <row r="83" spans="1:14" x14ac:dyDescent="0.2">
      <c r="A83" s="12" t="s">
        <v>7848</v>
      </c>
      <c r="B83" s="12">
        <v>82</v>
      </c>
      <c r="C83" s="9">
        <v>2015</v>
      </c>
      <c r="D83" s="5" t="s">
        <v>9319</v>
      </c>
      <c r="E83" s="8" t="s">
        <v>2</v>
      </c>
      <c r="F83" s="5" t="s">
        <v>11089</v>
      </c>
      <c r="G83" s="5" t="s">
        <v>9323</v>
      </c>
      <c r="H83" s="5" t="s">
        <v>9347</v>
      </c>
      <c r="I83" s="5" t="s">
        <v>9315</v>
      </c>
      <c r="J83" s="9" t="s">
        <v>2</v>
      </c>
      <c r="K83" s="5" t="s">
        <v>3</v>
      </c>
      <c r="L83" s="10" t="str">
        <f t="shared" si="1"/>
        <v>OSCE Hate Crime Report 2015</v>
      </c>
      <c r="M83" s="5" t="s">
        <v>2</v>
      </c>
      <c r="N83" s="2"/>
    </row>
    <row r="84" spans="1:14" x14ac:dyDescent="0.2">
      <c r="A84" s="12" t="s">
        <v>7849</v>
      </c>
      <c r="B84" s="12">
        <v>83</v>
      </c>
      <c r="C84" s="9">
        <v>2015</v>
      </c>
      <c r="D84" s="5" t="s">
        <v>9319</v>
      </c>
      <c r="E84" s="8" t="s">
        <v>2</v>
      </c>
      <c r="F84" s="5" t="s">
        <v>11089</v>
      </c>
      <c r="G84" s="5" t="s">
        <v>9323</v>
      </c>
      <c r="H84" s="5" t="s">
        <v>9347</v>
      </c>
      <c r="I84" s="5" t="s">
        <v>9315</v>
      </c>
      <c r="J84" s="9" t="s">
        <v>2</v>
      </c>
      <c r="K84" s="5" t="s">
        <v>3</v>
      </c>
      <c r="L84" s="10" t="str">
        <f t="shared" si="1"/>
        <v>OSCE Hate Crime Report 2015</v>
      </c>
      <c r="M84" s="5" t="s">
        <v>2</v>
      </c>
      <c r="N84" s="2"/>
    </row>
    <row r="85" spans="1:14" x14ac:dyDescent="0.2">
      <c r="A85" s="12" t="s">
        <v>7850</v>
      </c>
      <c r="B85" s="12">
        <v>84</v>
      </c>
      <c r="C85" s="9">
        <v>2015</v>
      </c>
      <c r="D85" s="5" t="s">
        <v>9319</v>
      </c>
      <c r="E85" s="8" t="s">
        <v>2</v>
      </c>
      <c r="F85" s="5" t="s">
        <v>11089</v>
      </c>
      <c r="G85" s="5" t="s">
        <v>9323</v>
      </c>
      <c r="H85" s="5" t="s">
        <v>9347</v>
      </c>
      <c r="I85" s="5" t="s">
        <v>9315</v>
      </c>
      <c r="J85" s="9" t="s">
        <v>2</v>
      </c>
      <c r="K85" s="5" t="s">
        <v>3</v>
      </c>
      <c r="L85" s="10" t="str">
        <f t="shared" si="1"/>
        <v>OSCE Hate Crime Report 2015</v>
      </c>
      <c r="M85" s="5" t="s">
        <v>2</v>
      </c>
      <c r="N85" s="11"/>
    </row>
    <row r="86" spans="1:14" x14ac:dyDescent="0.2">
      <c r="A86" s="12" t="s">
        <v>7851</v>
      </c>
      <c r="B86" s="12">
        <v>85</v>
      </c>
      <c r="C86" s="9">
        <v>2015</v>
      </c>
      <c r="D86" s="5" t="s">
        <v>9319</v>
      </c>
      <c r="E86" s="8" t="s">
        <v>2</v>
      </c>
      <c r="F86" s="5" t="s">
        <v>11089</v>
      </c>
      <c r="G86" s="5" t="s">
        <v>9323</v>
      </c>
      <c r="H86" s="5" t="s">
        <v>9347</v>
      </c>
      <c r="I86" s="5" t="s">
        <v>9315</v>
      </c>
      <c r="J86" s="9" t="s">
        <v>2</v>
      </c>
      <c r="K86" s="5" t="s">
        <v>3</v>
      </c>
      <c r="L86" s="10" t="str">
        <f t="shared" si="1"/>
        <v>OSCE Hate Crime Report 2015</v>
      </c>
      <c r="M86" s="5" t="s">
        <v>2</v>
      </c>
      <c r="N86" s="11"/>
    </row>
    <row r="87" spans="1:14" x14ac:dyDescent="0.2">
      <c r="A87" s="12" t="s">
        <v>7852</v>
      </c>
      <c r="B87" s="12">
        <v>86</v>
      </c>
      <c r="C87" s="9">
        <v>2015</v>
      </c>
      <c r="D87" s="5" t="s">
        <v>9319</v>
      </c>
      <c r="E87" s="8" t="s">
        <v>2</v>
      </c>
      <c r="F87" s="5" t="s">
        <v>11089</v>
      </c>
      <c r="G87" s="5" t="s">
        <v>9323</v>
      </c>
      <c r="H87" s="5" t="s">
        <v>9347</v>
      </c>
      <c r="I87" s="5" t="s">
        <v>9315</v>
      </c>
      <c r="J87" s="9" t="s">
        <v>2</v>
      </c>
      <c r="K87" s="5" t="s">
        <v>3</v>
      </c>
      <c r="L87" s="10" t="str">
        <f t="shared" si="1"/>
        <v>OSCE Hate Crime Report 2015</v>
      </c>
      <c r="M87" s="5" t="s">
        <v>2</v>
      </c>
    </row>
    <row r="88" spans="1:14" x14ac:dyDescent="0.2">
      <c r="A88" s="12" t="s">
        <v>7853</v>
      </c>
      <c r="B88" s="12">
        <v>87</v>
      </c>
      <c r="C88" s="9">
        <v>2015</v>
      </c>
      <c r="D88" s="5" t="s">
        <v>9319</v>
      </c>
      <c r="E88" s="8" t="s">
        <v>2</v>
      </c>
      <c r="F88" s="5" t="s">
        <v>11089</v>
      </c>
      <c r="G88" s="5" t="s">
        <v>9323</v>
      </c>
      <c r="H88" s="5" t="s">
        <v>9347</v>
      </c>
      <c r="I88" s="5" t="s">
        <v>9315</v>
      </c>
      <c r="J88" s="9" t="s">
        <v>2</v>
      </c>
      <c r="K88" s="5" t="s">
        <v>3</v>
      </c>
      <c r="L88" s="10" t="str">
        <f t="shared" si="1"/>
        <v>OSCE Hate Crime Report 2015</v>
      </c>
      <c r="M88" s="5" t="s">
        <v>2</v>
      </c>
    </row>
    <row r="89" spans="1:14" x14ac:dyDescent="0.2">
      <c r="A89" s="12" t="s">
        <v>7854</v>
      </c>
      <c r="B89" s="12">
        <v>88</v>
      </c>
      <c r="C89" s="9">
        <v>2015</v>
      </c>
      <c r="D89" s="5" t="s">
        <v>9319</v>
      </c>
      <c r="E89" s="8" t="s">
        <v>2</v>
      </c>
      <c r="F89" s="5" t="s">
        <v>11089</v>
      </c>
      <c r="G89" s="5" t="s">
        <v>9323</v>
      </c>
      <c r="H89" s="5" t="s">
        <v>9347</v>
      </c>
      <c r="I89" s="5" t="s">
        <v>9315</v>
      </c>
      <c r="J89" s="9" t="s">
        <v>2</v>
      </c>
      <c r="K89" s="5" t="s">
        <v>3</v>
      </c>
      <c r="L89" s="10" t="str">
        <f t="shared" si="1"/>
        <v>OSCE Hate Crime Report 2015</v>
      </c>
      <c r="M89" s="5" t="s">
        <v>2</v>
      </c>
      <c r="N89" s="2"/>
    </row>
    <row r="90" spans="1:14" x14ac:dyDescent="0.2">
      <c r="A90" s="12" t="s">
        <v>7855</v>
      </c>
      <c r="B90" s="12">
        <v>89</v>
      </c>
      <c r="C90" s="9">
        <v>2015</v>
      </c>
      <c r="D90" s="5" t="s">
        <v>9319</v>
      </c>
      <c r="E90" s="8" t="s">
        <v>2</v>
      </c>
      <c r="F90" s="5" t="s">
        <v>11089</v>
      </c>
      <c r="G90" s="5" t="s">
        <v>9323</v>
      </c>
      <c r="H90" s="5" t="s">
        <v>9347</v>
      </c>
      <c r="I90" s="5" t="s">
        <v>9315</v>
      </c>
      <c r="J90" s="9" t="s">
        <v>2</v>
      </c>
      <c r="K90" s="5" t="s">
        <v>3</v>
      </c>
      <c r="L90" s="10" t="str">
        <f t="shared" si="1"/>
        <v>OSCE Hate Crime Report 2015</v>
      </c>
      <c r="M90" s="5" t="s">
        <v>2</v>
      </c>
    </row>
    <row r="91" spans="1:14" x14ac:dyDescent="0.2">
      <c r="A91" s="12" t="s">
        <v>7856</v>
      </c>
      <c r="B91" s="12">
        <v>90</v>
      </c>
      <c r="C91" s="9">
        <v>2015</v>
      </c>
      <c r="D91" s="5" t="s">
        <v>9319</v>
      </c>
      <c r="E91" s="8" t="s">
        <v>2</v>
      </c>
      <c r="F91" s="5" t="s">
        <v>11089</v>
      </c>
      <c r="G91" s="5" t="s">
        <v>9323</v>
      </c>
      <c r="H91" s="5" t="s">
        <v>9347</v>
      </c>
      <c r="I91" s="5" t="s">
        <v>9315</v>
      </c>
      <c r="J91" s="9" t="s">
        <v>2</v>
      </c>
      <c r="K91" s="5" t="s">
        <v>3</v>
      </c>
      <c r="L91" s="10" t="str">
        <f t="shared" si="1"/>
        <v>OSCE Hate Crime Report 2015</v>
      </c>
      <c r="M91" s="5" t="s">
        <v>2</v>
      </c>
    </row>
    <row r="92" spans="1:14" x14ac:dyDescent="0.2">
      <c r="A92" s="12" t="s">
        <v>7857</v>
      </c>
      <c r="B92" s="12">
        <v>91</v>
      </c>
      <c r="C92" s="9">
        <v>2015</v>
      </c>
      <c r="D92" s="5" t="s">
        <v>9319</v>
      </c>
      <c r="E92" s="8" t="s">
        <v>2</v>
      </c>
      <c r="F92" s="5" t="s">
        <v>11089</v>
      </c>
      <c r="G92" s="5" t="s">
        <v>9323</v>
      </c>
      <c r="H92" s="5" t="s">
        <v>9347</v>
      </c>
      <c r="I92" s="5" t="s">
        <v>9315</v>
      </c>
      <c r="J92" s="9" t="s">
        <v>2</v>
      </c>
      <c r="K92" s="5" t="s">
        <v>3</v>
      </c>
      <c r="L92" s="10" t="str">
        <f t="shared" si="1"/>
        <v>OSCE Hate Crime Report 2015</v>
      </c>
      <c r="M92" s="5" t="s">
        <v>2</v>
      </c>
      <c r="N92" s="2"/>
    </row>
    <row r="93" spans="1:14" x14ac:dyDescent="0.2">
      <c r="A93" s="12" t="s">
        <v>7858</v>
      </c>
      <c r="B93" s="12">
        <v>92</v>
      </c>
      <c r="C93" s="9">
        <v>2015</v>
      </c>
      <c r="D93" s="5" t="s">
        <v>9319</v>
      </c>
      <c r="E93" s="8" t="s">
        <v>2</v>
      </c>
      <c r="F93" s="5" t="s">
        <v>11089</v>
      </c>
      <c r="G93" s="5" t="s">
        <v>9323</v>
      </c>
      <c r="H93" s="5" t="s">
        <v>9347</v>
      </c>
      <c r="I93" s="5" t="s">
        <v>9315</v>
      </c>
      <c r="J93" s="9" t="s">
        <v>2</v>
      </c>
      <c r="K93" s="5" t="s">
        <v>3</v>
      </c>
      <c r="L93" s="10" t="str">
        <f t="shared" si="1"/>
        <v>OSCE Hate Crime Report 2015</v>
      </c>
      <c r="M93" s="5" t="s">
        <v>2</v>
      </c>
    </row>
    <row r="94" spans="1:14" x14ac:dyDescent="0.2">
      <c r="A94" s="12" t="s">
        <v>7859</v>
      </c>
      <c r="B94" s="12">
        <v>93</v>
      </c>
      <c r="C94" s="9">
        <v>2015</v>
      </c>
      <c r="D94" s="5" t="s">
        <v>9319</v>
      </c>
      <c r="E94" s="8" t="s">
        <v>2</v>
      </c>
      <c r="F94" s="5" t="s">
        <v>11089</v>
      </c>
      <c r="G94" s="5" t="s">
        <v>9323</v>
      </c>
      <c r="H94" s="5" t="s">
        <v>9347</v>
      </c>
      <c r="I94" s="5" t="s">
        <v>9315</v>
      </c>
      <c r="J94" s="9" t="s">
        <v>2</v>
      </c>
      <c r="K94" s="5" t="s">
        <v>3</v>
      </c>
      <c r="L94" s="10" t="str">
        <f t="shared" si="1"/>
        <v>OSCE Hate Crime Report 2015</v>
      </c>
      <c r="M94" s="5" t="s">
        <v>2</v>
      </c>
    </row>
    <row r="95" spans="1:14" x14ac:dyDescent="0.2">
      <c r="A95" s="12" t="s">
        <v>7860</v>
      </c>
      <c r="B95" s="12">
        <v>94</v>
      </c>
      <c r="C95" s="9">
        <v>2015</v>
      </c>
      <c r="D95" s="5" t="s">
        <v>9319</v>
      </c>
      <c r="E95" s="8" t="s">
        <v>2</v>
      </c>
      <c r="F95" s="5" t="s">
        <v>11089</v>
      </c>
      <c r="G95" s="5" t="s">
        <v>9323</v>
      </c>
      <c r="H95" s="5" t="s">
        <v>9347</v>
      </c>
      <c r="I95" s="5" t="s">
        <v>9315</v>
      </c>
      <c r="J95" s="9" t="s">
        <v>2</v>
      </c>
      <c r="K95" s="5" t="s">
        <v>3</v>
      </c>
      <c r="L95" s="10" t="str">
        <f t="shared" si="1"/>
        <v>OSCE Hate Crime Report 2015</v>
      </c>
      <c r="M95" s="5" t="s">
        <v>2</v>
      </c>
    </row>
    <row r="96" spans="1:14" x14ac:dyDescent="0.2">
      <c r="A96" s="12" t="s">
        <v>7861</v>
      </c>
      <c r="B96" s="12">
        <v>95</v>
      </c>
      <c r="C96" s="9">
        <v>2015</v>
      </c>
      <c r="D96" s="5" t="s">
        <v>9319</v>
      </c>
      <c r="E96" s="8" t="s">
        <v>2</v>
      </c>
      <c r="F96" s="5" t="s">
        <v>11089</v>
      </c>
      <c r="G96" s="5" t="s">
        <v>9323</v>
      </c>
      <c r="H96" s="5" t="s">
        <v>9347</v>
      </c>
      <c r="I96" s="5" t="s">
        <v>9315</v>
      </c>
      <c r="J96" s="9" t="s">
        <v>2</v>
      </c>
      <c r="K96" s="5" t="s">
        <v>3</v>
      </c>
      <c r="L96" s="10" t="str">
        <f t="shared" si="1"/>
        <v>OSCE Hate Crime Report 2015</v>
      </c>
      <c r="M96" s="5" t="s">
        <v>2</v>
      </c>
    </row>
    <row r="97" spans="1:13" x14ac:dyDescent="0.2">
      <c r="A97" s="12" t="s">
        <v>7862</v>
      </c>
      <c r="B97" s="12">
        <v>96</v>
      </c>
      <c r="C97" s="9">
        <v>2015</v>
      </c>
      <c r="D97" s="5" t="s">
        <v>9319</v>
      </c>
      <c r="E97" s="8" t="s">
        <v>2</v>
      </c>
      <c r="F97" s="5" t="s">
        <v>11089</v>
      </c>
      <c r="G97" s="5" t="s">
        <v>9323</v>
      </c>
      <c r="H97" s="5" t="s">
        <v>9347</v>
      </c>
      <c r="I97" s="5" t="s">
        <v>9315</v>
      </c>
      <c r="J97" s="9" t="s">
        <v>2</v>
      </c>
      <c r="K97" s="5" t="s">
        <v>3</v>
      </c>
      <c r="L97" s="10" t="str">
        <f t="shared" si="1"/>
        <v>OSCE Hate Crime Report 2015</v>
      </c>
      <c r="M97" s="5" t="s">
        <v>2</v>
      </c>
    </row>
    <row r="98" spans="1:13" x14ac:dyDescent="0.2">
      <c r="A98" s="12" t="s">
        <v>7863</v>
      </c>
      <c r="B98" s="12">
        <v>97</v>
      </c>
      <c r="C98" s="9">
        <v>2015</v>
      </c>
      <c r="D98" s="5" t="s">
        <v>9319</v>
      </c>
      <c r="E98" s="8" t="s">
        <v>2</v>
      </c>
      <c r="F98" s="5" t="s">
        <v>11089</v>
      </c>
      <c r="G98" s="5" t="s">
        <v>9323</v>
      </c>
      <c r="H98" s="5" t="s">
        <v>9347</v>
      </c>
      <c r="I98" s="5" t="s">
        <v>9315</v>
      </c>
      <c r="J98" s="9" t="s">
        <v>2</v>
      </c>
      <c r="K98" s="5" t="s">
        <v>3</v>
      </c>
      <c r="L98" s="10" t="str">
        <f t="shared" si="1"/>
        <v>OSCE Hate Crime Report 2015</v>
      </c>
      <c r="M98" s="5" t="s">
        <v>2</v>
      </c>
    </row>
    <row r="99" spans="1:13" x14ac:dyDescent="0.2">
      <c r="A99" s="12" t="s">
        <v>7864</v>
      </c>
      <c r="B99" s="12">
        <v>98</v>
      </c>
      <c r="C99" s="9">
        <v>2015</v>
      </c>
      <c r="D99" s="5" t="s">
        <v>9319</v>
      </c>
      <c r="E99" s="8" t="s">
        <v>2</v>
      </c>
      <c r="F99" s="5" t="s">
        <v>11089</v>
      </c>
      <c r="G99" s="5" t="s">
        <v>9323</v>
      </c>
      <c r="H99" s="5" t="s">
        <v>9347</v>
      </c>
      <c r="I99" s="5" t="s">
        <v>9315</v>
      </c>
      <c r="J99" s="9" t="s">
        <v>2</v>
      </c>
      <c r="K99" s="5" t="s">
        <v>3</v>
      </c>
      <c r="L99" s="10" t="str">
        <f t="shared" si="1"/>
        <v>OSCE Hate Crime Report 2015</v>
      </c>
      <c r="M99" s="5" t="s">
        <v>2</v>
      </c>
    </row>
    <row r="100" spans="1:13" x14ac:dyDescent="0.2">
      <c r="A100" s="12" t="s">
        <v>7865</v>
      </c>
      <c r="B100" s="12">
        <v>99</v>
      </c>
      <c r="C100" s="9">
        <v>2015</v>
      </c>
      <c r="D100" s="5" t="s">
        <v>9319</v>
      </c>
      <c r="E100" s="8" t="s">
        <v>2</v>
      </c>
      <c r="F100" s="5" t="s">
        <v>11089</v>
      </c>
      <c r="G100" s="5" t="s">
        <v>9323</v>
      </c>
      <c r="H100" s="5" t="s">
        <v>9347</v>
      </c>
      <c r="I100" s="5" t="s">
        <v>9315</v>
      </c>
      <c r="J100" s="9" t="s">
        <v>2</v>
      </c>
      <c r="K100" s="5" t="s">
        <v>3</v>
      </c>
      <c r="L100" s="10" t="str">
        <f t="shared" si="1"/>
        <v>OSCE Hate Crime Report 2015</v>
      </c>
      <c r="M100" s="5" t="s">
        <v>2</v>
      </c>
    </row>
    <row r="101" spans="1:13" x14ac:dyDescent="0.2">
      <c r="A101" s="12" t="s">
        <v>4959</v>
      </c>
      <c r="B101" s="12">
        <v>100</v>
      </c>
      <c r="C101" s="9">
        <v>2015</v>
      </c>
      <c r="D101" s="5" t="s">
        <v>9319</v>
      </c>
      <c r="E101" s="8" t="s">
        <v>2</v>
      </c>
      <c r="F101" s="5" t="s">
        <v>11089</v>
      </c>
      <c r="G101" s="5" t="s">
        <v>9323</v>
      </c>
      <c r="H101" s="5" t="s">
        <v>9347</v>
      </c>
      <c r="I101" s="5" t="s">
        <v>9315</v>
      </c>
      <c r="J101" s="9" t="s">
        <v>2</v>
      </c>
      <c r="K101" s="5" t="s">
        <v>3</v>
      </c>
      <c r="L101" s="10" t="str">
        <f t="shared" si="1"/>
        <v>OSCE Hate Crime Report 2015</v>
      </c>
      <c r="M101" s="5" t="s">
        <v>2</v>
      </c>
    </row>
    <row r="102" spans="1:13" x14ac:dyDescent="0.2">
      <c r="A102" s="12" t="s">
        <v>4960</v>
      </c>
      <c r="B102" s="12">
        <v>101</v>
      </c>
      <c r="C102" s="9">
        <v>2015</v>
      </c>
      <c r="D102" s="5" t="s">
        <v>9319</v>
      </c>
      <c r="E102" s="8" t="s">
        <v>2</v>
      </c>
      <c r="F102" s="5" t="s">
        <v>11089</v>
      </c>
      <c r="G102" s="5" t="s">
        <v>9323</v>
      </c>
      <c r="H102" s="5" t="s">
        <v>9347</v>
      </c>
      <c r="I102" s="5" t="s">
        <v>9315</v>
      </c>
      <c r="J102" s="9" t="s">
        <v>2</v>
      </c>
      <c r="K102" s="5" t="s">
        <v>3</v>
      </c>
      <c r="L102" s="10" t="str">
        <f t="shared" si="1"/>
        <v>OSCE Hate Crime Report 2015</v>
      </c>
      <c r="M102" s="5" t="s">
        <v>2</v>
      </c>
    </row>
    <row r="103" spans="1:13" x14ac:dyDescent="0.2">
      <c r="A103" s="12" t="s">
        <v>4961</v>
      </c>
      <c r="B103" s="12">
        <v>102</v>
      </c>
      <c r="C103" s="9">
        <v>2015</v>
      </c>
      <c r="D103" s="5" t="s">
        <v>9319</v>
      </c>
      <c r="E103" s="8" t="s">
        <v>2</v>
      </c>
      <c r="F103" s="5" t="s">
        <v>11089</v>
      </c>
      <c r="G103" s="5" t="s">
        <v>9323</v>
      </c>
      <c r="H103" s="5" t="s">
        <v>9347</v>
      </c>
      <c r="I103" s="5" t="s">
        <v>9315</v>
      </c>
      <c r="J103" s="9" t="s">
        <v>2</v>
      </c>
      <c r="K103" s="5" t="s">
        <v>3</v>
      </c>
      <c r="L103" s="10" t="str">
        <f t="shared" si="1"/>
        <v>OSCE Hate Crime Report 2015</v>
      </c>
      <c r="M103" s="5" t="s">
        <v>2</v>
      </c>
    </row>
    <row r="104" spans="1:13" x14ac:dyDescent="0.2">
      <c r="A104" s="12" t="s">
        <v>4962</v>
      </c>
      <c r="B104" s="12">
        <v>103</v>
      </c>
      <c r="C104" s="9">
        <v>2015</v>
      </c>
      <c r="D104" s="5" t="s">
        <v>9319</v>
      </c>
      <c r="E104" s="8" t="s">
        <v>2</v>
      </c>
      <c r="F104" s="5" t="s">
        <v>11089</v>
      </c>
      <c r="G104" s="5" t="s">
        <v>9323</v>
      </c>
      <c r="H104" s="5" t="s">
        <v>9347</v>
      </c>
      <c r="I104" s="5" t="s">
        <v>9315</v>
      </c>
      <c r="J104" s="9" t="s">
        <v>2</v>
      </c>
      <c r="K104" s="5" t="s">
        <v>3</v>
      </c>
      <c r="L104" s="10" t="str">
        <f t="shared" si="1"/>
        <v>OSCE Hate Crime Report 2015</v>
      </c>
      <c r="M104" s="5" t="s">
        <v>2</v>
      </c>
    </row>
    <row r="105" spans="1:13" x14ac:dyDescent="0.2">
      <c r="A105" s="12" t="s">
        <v>4963</v>
      </c>
      <c r="B105" s="12">
        <v>104</v>
      </c>
      <c r="C105" s="9">
        <v>2015</v>
      </c>
      <c r="D105" s="5" t="s">
        <v>9319</v>
      </c>
      <c r="E105" s="8" t="s">
        <v>2</v>
      </c>
      <c r="F105" s="5" t="s">
        <v>11089</v>
      </c>
      <c r="G105" s="5" t="s">
        <v>9323</v>
      </c>
      <c r="H105" s="5" t="s">
        <v>9347</v>
      </c>
      <c r="I105" s="5" t="s">
        <v>9315</v>
      </c>
      <c r="J105" s="9" t="s">
        <v>2</v>
      </c>
      <c r="K105" s="5" t="s">
        <v>3</v>
      </c>
      <c r="L105" s="10" t="str">
        <f t="shared" si="1"/>
        <v>OSCE Hate Crime Report 2015</v>
      </c>
      <c r="M105" s="5" t="s">
        <v>2</v>
      </c>
    </row>
    <row r="106" spans="1:13" x14ac:dyDescent="0.2">
      <c r="A106" s="12" t="s">
        <v>4964</v>
      </c>
      <c r="B106" s="12">
        <v>105</v>
      </c>
      <c r="C106" s="9">
        <v>2015</v>
      </c>
      <c r="D106" s="5" t="s">
        <v>9319</v>
      </c>
      <c r="E106" s="8" t="s">
        <v>2</v>
      </c>
      <c r="F106" s="5" t="s">
        <v>11089</v>
      </c>
      <c r="G106" s="5" t="s">
        <v>9323</v>
      </c>
      <c r="H106" s="5" t="s">
        <v>9347</v>
      </c>
      <c r="I106" s="5" t="s">
        <v>9315</v>
      </c>
      <c r="J106" s="9" t="s">
        <v>2</v>
      </c>
      <c r="K106" s="5" t="s">
        <v>3</v>
      </c>
      <c r="L106" s="10" t="str">
        <f t="shared" si="1"/>
        <v>OSCE Hate Crime Report 2015</v>
      </c>
      <c r="M106" s="5" t="s">
        <v>2</v>
      </c>
    </row>
    <row r="107" spans="1:13" x14ac:dyDescent="0.2">
      <c r="A107" s="12" t="s">
        <v>4965</v>
      </c>
      <c r="B107" s="12">
        <v>106</v>
      </c>
      <c r="C107" s="9">
        <v>2015</v>
      </c>
      <c r="D107" s="5" t="s">
        <v>9319</v>
      </c>
      <c r="E107" s="8" t="s">
        <v>2</v>
      </c>
      <c r="F107" s="5" t="s">
        <v>11089</v>
      </c>
      <c r="G107" s="5" t="s">
        <v>9323</v>
      </c>
      <c r="H107" s="5" t="s">
        <v>9347</v>
      </c>
      <c r="I107" s="5" t="s">
        <v>9315</v>
      </c>
      <c r="J107" s="9" t="s">
        <v>2</v>
      </c>
      <c r="K107" s="5" t="s">
        <v>3</v>
      </c>
      <c r="L107" s="10" t="str">
        <f t="shared" si="1"/>
        <v>OSCE Hate Crime Report 2015</v>
      </c>
      <c r="M107" s="5" t="s">
        <v>2</v>
      </c>
    </row>
    <row r="108" spans="1:13" x14ac:dyDescent="0.2">
      <c r="A108" s="12" t="s">
        <v>4966</v>
      </c>
      <c r="B108" s="12">
        <v>107</v>
      </c>
      <c r="C108" s="9">
        <v>2015</v>
      </c>
      <c r="D108" s="5" t="s">
        <v>9319</v>
      </c>
      <c r="E108" s="8" t="s">
        <v>2</v>
      </c>
      <c r="F108" s="5" t="s">
        <v>11089</v>
      </c>
      <c r="G108" s="5" t="s">
        <v>9323</v>
      </c>
      <c r="H108" s="5" t="s">
        <v>9347</v>
      </c>
      <c r="I108" s="5" t="s">
        <v>9315</v>
      </c>
      <c r="J108" s="9" t="s">
        <v>2</v>
      </c>
      <c r="K108" s="5" t="s">
        <v>3</v>
      </c>
      <c r="L108" s="10" t="str">
        <f t="shared" si="1"/>
        <v>OSCE Hate Crime Report 2015</v>
      </c>
      <c r="M108" s="5" t="s">
        <v>2</v>
      </c>
    </row>
    <row r="109" spans="1:13" x14ac:dyDescent="0.2">
      <c r="A109" s="12" t="s">
        <v>4967</v>
      </c>
      <c r="B109" s="12">
        <v>108</v>
      </c>
      <c r="C109" s="9">
        <v>2015</v>
      </c>
      <c r="D109" s="5" t="s">
        <v>9319</v>
      </c>
      <c r="E109" s="8" t="s">
        <v>2</v>
      </c>
      <c r="F109" s="5" t="s">
        <v>11089</v>
      </c>
      <c r="G109" s="5" t="s">
        <v>9323</v>
      </c>
      <c r="H109" s="5" t="s">
        <v>9347</v>
      </c>
      <c r="I109" s="5" t="s">
        <v>9315</v>
      </c>
      <c r="J109" s="9" t="s">
        <v>2</v>
      </c>
      <c r="K109" s="5" t="s">
        <v>3</v>
      </c>
      <c r="L109" s="10" t="str">
        <f t="shared" si="1"/>
        <v>OSCE Hate Crime Report 2015</v>
      </c>
      <c r="M109" s="5" t="s">
        <v>2</v>
      </c>
    </row>
    <row r="110" spans="1:13" x14ac:dyDescent="0.2">
      <c r="A110" s="12" t="s">
        <v>4968</v>
      </c>
      <c r="B110" s="12">
        <v>109</v>
      </c>
      <c r="C110" s="9">
        <v>2015</v>
      </c>
      <c r="D110" s="5" t="s">
        <v>9319</v>
      </c>
      <c r="E110" s="8" t="s">
        <v>2</v>
      </c>
      <c r="F110" s="5" t="s">
        <v>11089</v>
      </c>
      <c r="G110" s="5" t="s">
        <v>9323</v>
      </c>
      <c r="H110" s="5" t="s">
        <v>9347</v>
      </c>
      <c r="I110" s="5" t="s">
        <v>9315</v>
      </c>
      <c r="J110" s="9" t="s">
        <v>2</v>
      </c>
      <c r="K110" s="5" t="s">
        <v>3</v>
      </c>
      <c r="L110" s="10" t="str">
        <f t="shared" si="1"/>
        <v>OSCE Hate Crime Report 2015</v>
      </c>
      <c r="M110" s="5" t="s">
        <v>2</v>
      </c>
    </row>
    <row r="111" spans="1:13" x14ac:dyDescent="0.2">
      <c r="A111" s="12" t="s">
        <v>4969</v>
      </c>
      <c r="B111" s="12">
        <v>110</v>
      </c>
      <c r="C111" s="9">
        <v>2015</v>
      </c>
      <c r="D111" s="5" t="s">
        <v>9319</v>
      </c>
      <c r="E111" s="8" t="s">
        <v>2</v>
      </c>
      <c r="F111" s="5" t="s">
        <v>11089</v>
      </c>
      <c r="G111" s="5" t="s">
        <v>9323</v>
      </c>
      <c r="H111" s="5" t="s">
        <v>9347</v>
      </c>
      <c r="I111" s="5" t="s">
        <v>9315</v>
      </c>
      <c r="J111" s="9" t="s">
        <v>2</v>
      </c>
      <c r="K111" s="5" t="s">
        <v>3</v>
      </c>
      <c r="L111" s="10" t="str">
        <f t="shared" si="1"/>
        <v>OSCE Hate Crime Report 2015</v>
      </c>
      <c r="M111" s="5" t="s">
        <v>2</v>
      </c>
    </row>
    <row r="112" spans="1:13" x14ac:dyDescent="0.2">
      <c r="A112" s="12" t="s">
        <v>4970</v>
      </c>
      <c r="B112" s="12">
        <v>111</v>
      </c>
      <c r="C112" s="9">
        <v>2015</v>
      </c>
      <c r="D112" s="5" t="s">
        <v>9319</v>
      </c>
      <c r="E112" s="8" t="s">
        <v>2</v>
      </c>
      <c r="F112" s="5" t="s">
        <v>11089</v>
      </c>
      <c r="G112" s="5" t="s">
        <v>9323</v>
      </c>
      <c r="H112" s="5" t="s">
        <v>9347</v>
      </c>
      <c r="I112" s="5" t="s">
        <v>9315</v>
      </c>
      <c r="J112" s="9" t="s">
        <v>2</v>
      </c>
      <c r="K112" s="5" t="s">
        <v>3</v>
      </c>
      <c r="L112" s="10" t="str">
        <f t="shared" si="1"/>
        <v>OSCE Hate Crime Report 2015</v>
      </c>
      <c r="M112" s="5" t="s">
        <v>2</v>
      </c>
    </row>
    <row r="113" spans="1:13" x14ac:dyDescent="0.2">
      <c r="A113" s="12" t="s">
        <v>4971</v>
      </c>
      <c r="B113" s="12">
        <v>112</v>
      </c>
      <c r="C113" s="9">
        <v>2015</v>
      </c>
      <c r="D113" s="5" t="s">
        <v>9319</v>
      </c>
      <c r="E113" s="8" t="s">
        <v>2</v>
      </c>
      <c r="F113" s="5" t="s">
        <v>11089</v>
      </c>
      <c r="G113" s="5" t="s">
        <v>9323</v>
      </c>
      <c r="H113" s="5" t="s">
        <v>9347</v>
      </c>
      <c r="I113" s="5" t="s">
        <v>9315</v>
      </c>
      <c r="J113" s="9" t="s">
        <v>2</v>
      </c>
      <c r="K113" s="5" t="s">
        <v>3</v>
      </c>
      <c r="L113" s="10" t="str">
        <f t="shared" si="1"/>
        <v>OSCE Hate Crime Report 2015</v>
      </c>
      <c r="M113" s="5" t="s">
        <v>2</v>
      </c>
    </row>
    <row r="114" spans="1:13" x14ac:dyDescent="0.2">
      <c r="A114" s="12" t="s">
        <v>4972</v>
      </c>
      <c r="B114" s="12">
        <v>113</v>
      </c>
      <c r="C114" s="9">
        <v>2015</v>
      </c>
      <c r="D114" s="5" t="s">
        <v>9319</v>
      </c>
      <c r="E114" s="8" t="s">
        <v>2</v>
      </c>
      <c r="F114" s="5" t="s">
        <v>11089</v>
      </c>
      <c r="G114" s="5" t="s">
        <v>9323</v>
      </c>
      <c r="H114" s="5" t="s">
        <v>9347</v>
      </c>
      <c r="I114" s="5" t="s">
        <v>9315</v>
      </c>
      <c r="J114" s="9" t="s">
        <v>2</v>
      </c>
      <c r="K114" s="5" t="s">
        <v>3</v>
      </c>
      <c r="L114" s="10" t="str">
        <f t="shared" si="1"/>
        <v>OSCE Hate Crime Report 2015</v>
      </c>
      <c r="M114" s="5" t="s">
        <v>2</v>
      </c>
    </row>
    <row r="115" spans="1:13" x14ac:dyDescent="0.2">
      <c r="A115" s="12" t="s">
        <v>4973</v>
      </c>
      <c r="B115" s="12">
        <v>114</v>
      </c>
      <c r="C115" s="9">
        <v>2015</v>
      </c>
      <c r="D115" s="5" t="s">
        <v>9319</v>
      </c>
      <c r="E115" s="8" t="s">
        <v>2</v>
      </c>
      <c r="F115" s="5" t="s">
        <v>11089</v>
      </c>
      <c r="G115" s="5" t="s">
        <v>9323</v>
      </c>
      <c r="H115" s="5" t="s">
        <v>9347</v>
      </c>
      <c r="I115" s="5" t="s">
        <v>9315</v>
      </c>
      <c r="J115" s="9" t="s">
        <v>2</v>
      </c>
      <c r="K115" s="5" t="s">
        <v>3</v>
      </c>
      <c r="L115" s="10" t="str">
        <f t="shared" si="1"/>
        <v>OSCE Hate Crime Report 2015</v>
      </c>
      <c r="M115" s="5" t="s">
        <v>2</v>
      </c>
    </row>
    <row r="116" spans="1:13" x14ac:dyDescent="0.2">
      <c r="A116" s="12" t="s">
        <v>4974</v>
      </c>
      <c r="B116" s="12">
        <v>115</v>
      </c>
      <c r="C116" s="9">
        <v>2015</v>
      </c>
      <c r="D116" s="5" t="s">
        <v>9319</v>
      </c>
      <c r="E116" s="8" t="s">
        <v>2</v>
      </c>
      <c r="F116" s="5" t="s">
        <v>11089</v>
      </c>
      <c r="G116" s="5" t="s">
        <v>9323</v>
      </c>
      <c r="H116" s="5" t="s">
        <v>9347</v>
      </c>
      <c r="I116" s="5" t="s">
        <v>9315</v>
      </c>
      <c r="J116" s="9" t="s">
        <v>2</v>
      </c>
      <c r="K116" s="5" t="s">
        <v>3</v>
      </c>
      <c r="L116" s="10" t="str">
        <f t="shared" si="1"/>
        <v>OSCE Hate Crime Report 2015</v>
      </c>
      <c r="M116" s="5" t="s">
        <v>2</v>
      </c>
    </row>
    <row r="117" spans="1:13" x14ac:dyDescent="0.2">
      <c r="A117" s="12" t="s">
        <v>4975</v>
      </c>
      <c r="B117" s="12">
        <v>116</v>
      </c>
      <c r="C117" s="9">
        <v>2015</v>
      </c>
      <c r="D117" s="5" t="s">
        <v>9319</v>
      </c>
      <c r="E117" s="8" t="s">
        <v>2</v>
      </c>
      <c r="F117" s="5" t="s">
        <v>11089</v>
      </c>
      <c r="G117" s="5" t="s">
        <v>9323</v>
      </c>
      <c r="H117" s="5" t="s">
        <v>9321</v>
      </c>
      <c r="I117" s="5" t="s">
        <v>9321</v>
      </c>
      <c r="J117" s="9" t="s">
        <v>2</v>
      </c>
      <c r="K117" s="5" t="s">
        <v>3</v>
      </c>
      <c r="L117" s="10" t="str">
        <f t="shared" si="1"/>
        <v>OSCE Hate Crime Report 2015</v>
      </c>
      <c r="M117" s="5" t="s">
        <v>2</v>
      </c>
    </row>
    <row r="118" spans="1:13" x14ac:dyDescent="0.2">
      <c r="A118" s="12" t="s">
        <v>4976</v>
      </c>
      <c r="B118" s="12">
        <v>117</v>
      </c>
      <c r="C118" s="9">
        <v>2015</v>
      </c>
      <c r="D118" s="5" t="s">
        <v>9319</v>
      </c>
      <c r="E118" s="8" t="s">
        <v>2</v>
      </c>
      <c r="F118" s="5" t="s">
        <v>11089</v>
      </c>
      <c r="G118" s="5" t="s">
        <v>9323</v>
      </c>
      <c r="H118" s="5" t="s">
        <v>9321</v>
      </c>
      <c r="I118" s="5" t="s">
        <v>9321</v>
      </c>
      <c r="J118" s="9" t="s">
        <v>2</v>
      </c>
      <c r="K118" s="5" t="s">
        <v>3</v>
      </c>
      <c r="L118" s="10" t="str">
        <f t="shared" si="1"/>
        <v>OSCE Hate Crime Report 2015</v>
      </c>
      <c r="M118" s="5" t="s">
        <v>2</v>
      </c>
    </row>
    <row r="119" spans="1:13" x14ac:dyDescent="0.2">
      <c r="A119" s="12" t="s">
        <v>4977</v>
      </c>
      <c r="B119" s="12">
        <v>118</v>
      </c>
      <c r="C119" s="9">
        <v>2015</v>
      </c>
      <c r="D119" s="5" t="s">
        <v>9319</v>
      </c>
      <c r="E119" s="8" t="s">
        <v>2</v>
      </c>
      <c r="F119" s="5" t="s">
        <v>11089</v>
      </c>
      <c r="G119" s="5" t="s">
        <v>9323</v>
      </c>
      <c r="H119" s="5" t="s">
        <v>9321</v>
      </c>
      <c r="I119" s="5" t="s">
        <v>9321</v>
      </c>
      <c r="J119" s="9" t="s">
        <v>2</v>
      </c>
      <c r="K119" s="5" t="s">
        <v>3</v>
      </c>
      <c r="L119" s="10" t="str">
        <f t="shared" si="1"/>
        <v>OSCE Hate Crime Report 2015</v>
      </c>
      <c r="M119" s="5" t="s">
        <v>2</v>
      </c>
    </row>
    <row r="120" spans="1:13" x14ac:dyDescent="0.2">
      <c r="A120" s="12" t="s">
        <v>4978</v>
      </c>
      <c r="B120" s="12">
        <v>119</v>
      </c>
      <c r="C120" s="9">
        <v>2015</v>
      </c>
      <c r="D120" s="5" t="s">
        <v>9319</v>
      </c>
      <c r="E120" s="8" t="s">
        <v>2</v>
      </c>
      <c r="F120" s="5" t="s">
        <v>11089</v>
      </c>
      <c r="G120" s="5" t="s">
        <v>9323</v>
      </c>
      <c r="H120" s="5" t="s">
        <v>9321</v>
      </c>
      <c r="I120" s="5" t="s">
        <v>9321</v>
      </c>
      <c r="J120" s="9" t="s">
        <v>2</v>
      </c>
      <c r="K120" s="5" t="s">
        <v>3</v>
      </c>
      <c r="L120" s="10" t="str">
        <f t="shared" si="1"/>
        <v>OSCE Hate Crime Report 2015</v>
      </c>
      <c r="M120" s="5" t="s">
        <v>2</v>
      </c>
    </row>
    <row r="121" spans="1:13" x14ac:dyDescent="0.2">
      <c r="A121" s="12" t="s">
        <v>4979</v>
      </c>
      <c r="B121" s="12">
        <v>120</v>
      </c>
      <c r="C121" s="9">
        <v>2015</v>
      </c>
      <c r="D121" s="5" t="s">
        <v>9319</v>
      </c>
      <c r="E121" s="8" t="s">
        <v>2</v>
      </c>
      <c r="F121" s="5" t="s">
        <v>11089</v>
      </c>
      <c r="G121" s="5" t="s">
        <v>9323</v>
      </c>
      <c r="H121" s="5" t="s">
        <v>9321</v>
      </c>
      <c r="I121" s="5" t="s">
        <v>9321</v>
      </c>
      <c r="J121" s="9" t="s">
        <v>2</v>
      </c>
      <c r="K121" s="5" t="s">
        <v>3</v>
      </c>
      <c r="L121" s="10" t="str">
        <f t="shared" si="1"/>
        <v>OSCE Hate Crime Report 2015</v>
      </c>
      <c r="M121" s="5" t="s">
        <v>2</v>
      </c>
    </row>
    <row r="122" spans="1:13" x14ac:dyDescent="0.2">
      <c r="A122" s="12" t="s">
        <v>4980</v>
      </c>
      <c r="B122" s="12">
        <v>121</v>
      </c>
      <c r="C122" s="9">
        <v>2015</v>
      </c>
      <c r="D122" s="5" t="s">
        <v>9319</v>
      </c>
      <c r="E122" s="8" t="s">
        <v>2</v>
      </c>
      <c r="F122" s="5" t="s">
        <v>11089</v>
      </c>
      <c r="G122" s="5" t="s">
        <v>9323</v>
      </c>
      <c r="H122" s="5" t="s">
        <v>9321</v>
      </c>
      <c r="I122" s="5" t="s">
        <v>9321</v>
      </c>
      <c r="J122" s="9" t="s">
        <v>2</v>
      </c>
      <c r="K122" s="5" t="s">
        <v>3</v>
      </c>
      <c r="L122" s="10" t="str">
        <f t="shared" si="1"/>
        <v>OSCE Hate Crime Report 2015</v>
      </c>
      <c r="M122" s="5" t="s">
        <v>2</v>
      </c>
    </row>
    <row r="123" spans="1:13" x14ac:dyDescent="0.2">
      <c r="A123" s="12" t="s">
        <v>4981</v>
      </c>
      <c r="B123" s="12">
        <v>122</v>
      </c>
      <c r="C123" s="9">
        <v>2015</v>
      </c>
      <c r="D123" s="5" t="s">
        <v>9319</v>
      </c>
      <c r="E123" s="8" t="s">
        <v>2</v>
      </c>
      <c r="F123" s="5" t="s">
        <v>11089</v>
      </c>
      <c r="G123" s="5" t="s">
        <v>9323</v>
      </c>
      <c r="H123" s="5" t="s">
        <v>9321</v>
      </c>
      <c r="I123" s="5" t="s">
        <v>9321</v>
      </c>
      <c r="J123" s="9" t="s">
        <v>2</v>
      </c>
      <c r="K123" s="5" t="s">
        <v>3</v>
      </c>
      <c r="L123" s="10" t="str">
        <f t="shared" si="1"/>
        <v>OSCE Hate Crime Report 2015</v>
      </c>
      <c r="M123" s="5" t="s">
        <v>2</v>
      </c>
    </row>
    <row r="124" spans="1:13" x14ac:dyDescent="0.2">
      <c r="A124" s="12" t="s">
        <v>4982</v>
      </c>
      <c r="B124" s="12">
        <v>123</v>
      </c>
      <c r="C124" s="9">
        <v>2015</v>
      </c>
      <c r="D124" s="5" t="s">
        <v>9319</v>
      </c>
      <c r="E124" s="8" t="s">
        <v>2</v>
      </c>
      <c r="F124" s="5" t="s">
        <v>11089</v>
      </c>
      <c r="G124" s="5" t="s">
        <v>9323</v>
      </c>
      <c r="H124" s="5" t="s">
        <v>9321</v>
      </c>
      <c r="I124" s="5" t="s">
        <v>9321</v>
      </c>
      <c r="J124" s="9" t="s">
        <v>2</v>
      </c>
      <c r="K124" s="5" t="s">
        <v>3</v>
      </c>
      <c r="L124" s="10" t="str">
        <f t="shared" si="1"/>
        <v>OSCE Hate Crime Report 2015</v>
      </c>
      <c r="M124" s="5" t="s">
        <v>2</v>
      </c>
    </row>
    <row r="125" spans="1:13" x14ac:dyDescent="0.2">
      <c r="A125" s="12" t="s">
        <v>4983</v>
      </c>
      <c r="B125" s="12">
        <v>124</v>
      </c>
      <c r="C125" s="9">
        <v>2015</v>
      </c>
      <c r="D125" s="5" t="s">
        <v>9319</v>
      </c>
      <c r="E125" s="8" t="s">
        <v>2</v>
      </c>
      <c r="F125" s="5" t="s">
        <v>11089</v>
      </c>
      <c r="G125" s="5" t="s">
        <v>9323</v>
      </c>
      <c r="H125" s="5" t="s">
        <v>9321</v>
      </c>
      <c r="I125" s="5" t="s">
        <v>9321</v>
      </c>
      <c r="J125" s="9" t="s">
        <v>2</v>
      </c>
      <c r="K125" s="5" t="s">
        <v>3</v>
      </c>
      <c r="L125" s="10" t="str">
        <f t="shared" si="1"/>
        <v>OSCE Hate Crime Report 2015</v>
      </c>
      <c r="M125" s="5" t="s">
        <v>2</v>
      </c>
    </row>
    <row r="126" spans="1:13" x14ac:dyDescent="0.2">
      <c r="A126" s="12" t="s">
        <v>4984</v>
      </c>
      <c r="B126" s="12">
        <v>125</v>
      </c>
      <c r="C126" s="9">
        <v>2015</v>
      </c>
      <c r="D126" s="5" t="s">
        <v>9319</v>
      </c>
      <c r="E126" s="8" t="s">
        <v>2</v>
      </c>
      <c r="F126" s="5" t="s">
        <v>11089</v>
      </c>
      <c r="G126" s="5" t="s">
        <v>9323</v>
      </c>
      <c r="H126" s="5" t="s">
        <v>9321</v>
      </c>
      <c r="I126" s="5" t="s">
        <v>9321</v>
      </c>
      <c r="J126" s="9" t="s">
        <v>2</v>
      </c>
      <c r="K126" s="5" t="s">
        <v>3</v>
      </c>
      <c r="L126" s="10" t="str">
        <f t="shared" si="1"/>
        <v>OSCE Hate Crime Report 2015</v>
      </c>
      <c r="M126" s="5" t="s">
        <v>2</v>
      </c>
    </row>
    <row r="127" spans="1:13" x14ac:dyDescent="0.2">
      <c r="A127" s="12" t="s">
        <v>4985</v>
      </c>
      <c r="B127" s="12">
        <v>126</v>
      </c>
      <c r="C127" s="9">
        <v>2015</v>
      </c>
      <c r="D127" s="5" t="s">
        <v>9319</v>
      </c>
      <c r="E127" s="8" t="s">
        <v>2</v>
      </c>
      <c r="F127" s="5" t="s">
        <v>11089</v>
      </c>
      <c r="G127" s="5" t="s">
        <v>9323</v>
      </c>
      <c r="H127" s="5" t="s">
        <v>9328</v>
      </c>
      <c r="I127" s="5" t="s">
        <v>9338</v>
      </c>
      <c r="J127" s="9" t="s">
        <v>2</v>
      </c>
      <c r="K127" s="5" t="s">
        <v>3</v>
      </c>
      <c r="L127" s="10" t="str">
        <f t="shared" si="1"/>
        <v>OSCE Hate Crime Report 2015</v>
      </c>
      <c r="M127" s="5" t="s">
        <v>2</v>
      </c>
    </row>
    <row r="128" spans="1:13" x14ac:dyDescent="0.2">
      <c r="A128" s="12" t="s">
        <v>4986</v>
      </c>
      <c r="B128" s="12">
        <v>127</v>
      </c>
      <c r="C128" s="9">
        <v>2015</v>
      </c>
      <c r="D128" s="5" t="s">
        <v>9319</v>
      </c>
      <c r="E128" s="8" t="s">
        <v>2</v>
      </c>
      <c r="F128" s="5" t="s">
        <v>11089</v>
      </c>
      <c r="G128" s="5" t="s">
        <v>9323</v>
      </c>
      <c r="H128" s="5" t="s">
        <v>9328</v>
      </c>
      <c r="I128" s="5" t="s">
        <v>9338</v>
      </c>
      <c r="J128" s="9" t="s">
        <v>2</v>
      </c>
      <c r="K128" s="5" t="s">
        <v>3</v>
      </c>
      <c r="L128" s="10" t="str">
        <f t="shared" si="1"/>
        <v>OSCE Hate Crime Report 2015</v>
      </c>
      <c r="M128" s="5" t="s">
        <v>2</v>
      </c>
    </row>
    <row r="129" spans="1:13" x14ac:dyDescent="0.2">
      <c r="A129" s="12" t="s">
        <v>4987</v>
      </c>
      <c r="B129" s="12">
        <v>128</v>
      </c>
      <c r="C129" s="9">
        <v>2015</v>
      </c>
      <c r="D129" s="5" t="s">
        <v>9319</v>
      </c>
      <c r="E129" s="8" t="s">
        <v>2</v>
      </c>
      <c r="F129" s="5" t="s">
        <v>11089</v>
      </c>
      <c r="G129" s="5" t="s">
        <v>9323</v>
      </c>
      <c r="H129" s="5" t="s">
        <v>9328</v>
      </c>
      <c r="I129" s="5" t="s">
        <v>9338</v>
      </c>
      <c r="J129" s="9" t="s">
        <v>2</v>
      </c>
      <c r="K129" s="5" t="s">
        <v>3</v>
      </c>
      <c r="L129" s="10" t="str">
        <f t="shared" si="1"/>
        <v>OSCE Hate Crime Report 2015</v>
      </c>
      <c r="M129" s="5" t="s">
        <v>2</v>
      </c>
    </row>
    <row r="130" spans="1:13" x14ac:dyDescent="0.2">
      <c r="A130" s="12" t="s">
        <v>4988</v>
      </c>
      <c r="B130" s="12">
        <v>129</v>
      </c>
      <c r="C130" s="9">
        <v>2015</v>
      </c>
      <c r="D130" s="5" t="s">
        <v>9319</v>
      </c>
      <c r="E130" s="8" t="s">
        <v>2</v>
      </c>
      <c r="F130" s="5" t="s">
        <v>11089</v>
      </c>
      <c r="G130" s="5" t="s">
        <v>9323</v>
      </c>
      <c r="H130" s="5" t="s">
        <v>9328</v>
      </c>
      <c r="I130" s="5" t="s">
        <v>9338</v>
      </c>
      <c r="J130" s="9" t="s">
        <v>2</v>
      </c>
      <c r="K130" s="5" t="s">
        <v>3</v>
      </c>
      <c r="L130" s="10" t="str">
        <f t="shared" ref="L130:L193" si="2">HYPERLINK("https://hatecrime.osce.org/france?year=2015","OSCE Hate Crime Report 2015")</f>
        <v>OSCE Hate Crime Report 2015</v>
      </c>
      <c r="M130" s="5" t="s">
        <v>2</v>
      </c>
    </row>
    <row r="131" spans="1:13" x14ac:dyDescent="0.2">
      <c r="A131" s="12" t="s">
        <v>4989</v>
      </c>
      <c r="B131" s="12">
        <v>130</v>
      </c>
      <c r="C131" s="9">
        <v>2015</v>
      </c>
      <c r="D131" s="5" t="s">
        <v>9319</v>
      </c>
      <c r="E131" s="8" t="s">
        <v>2</v>
      </c>
      <c r="F131" s="5" t="s">
        <v>11089</v>
      </c>
      <c r="G131" s="5" t="s">
        <v>9323</v>
      </c>
      <c r="H131" s="5" t="s">
        <v>9328</v>
      </c>
      <c r="I131" s="5" t="s">
        <v>9338</v>
      </c>
      <c r="J131" s="9" t="s">
        <v>2</v>
      </c>
      <c r="K131" s="5" t="s">
        <v>3</v>
      </c>
      <c r="L131" s="10" t="str">
        <f t="shared" si="2"/>
        <v>OSCE Hate Crime Report 2015</v>
      </c>
      <c r="M131" s="5" t="s">
        <v>2</v>
      </c>
    </row>
    <row r="132" spans="1:13" x14ac:dyDescent="0.2">
      <c r="A132" s="12" t="s">
        <v>4990</v>
      </c>
      <c r="B132" s="12">
        <v>131</v>
      </c>
      <c r="C132" s="9">
        <v>2015</v>
      </c>
      <c r="D132" s="5" t="s">
        <v>9319</v>
      </c>
      <c r="E132" s="8" t="s">
        <v>2</v>
      </c>
      <c r="F132" s="5" t="s">
        <v>11089</v>
      </c>
      <c r="G132" s="5" t="s">
        <v>9323</v>
      </c>
      <c r="H132" s="5" t="s">
        <v>9328</v>
      </c>
      <c r="I132" s="5" t="s">
        <v>9338</v>
      </c>
      <c r="J132" s="9" t="s">
        <v>2</v>
      </c>
      <c r="K132" s="5" t="s">
        <v>3</v>
      </c>
      <c r="L132" s="10" t="str">
        <f t="shared" si="2"/>
        <v>OSCE Hate Crime Report 2015</v>
      </c>
      <c r="M132" s="5" t="s">
        <v>2</v>
      </c>
    </row>
    <row r="133" spans="1:13" x14ac:dyDescent="0.2">
      <c r="A133" s="12" t="s">
        <v>4991</v>
      </c>
      <c r="B133" s="12">
        <v>132</v>
      </c>
      <c r="C133" s="9">
        <v>2015</v>
      </c>
      <c r="D133" s="5" t="s">
        <v>9319</v>
      </c>
      <c r="E133" s="8" t="s">
        <v>2</v>
      </c>
      <c r="F133" s="5" t="s">
        <v>11089</v>
      </c>
      <c r="G133" s="5" t="s">
        <v>9323</v>
      </c>
      <c r="H133" s="5" t="s">
        <v>9328</v>
      </c>
      <c r="I133" s="5" t="s">
        <v>9338</v>
      </c>
      <c r="J133" s="9" t="s">
        <v>2</v>
      </c>
      <c r="K133" s="5" t="s">
        <v>3</v>
      </c>
      <c r="L133" s="10" t="str">
        <f t="shared" si="2"/>
        <v>OSCE Hate Crime Report 2015</v>
      </c>
      <c r="M133" s="5" t="s">
        <v>2</v>
      </c>
    </row>
    <row r="134" spans="1:13" x14ac:dyDescent="0.2">
      <c r="A134" s="12" t="s">
        <v>4992</v>
      </c>
      <c r="B134" s="12">
        <v>133</v>
      </c>
      <c r="C134" s="9">
        <v>2015</v>
      </c>
      <c r="D134" s="5" t="s">
        <v>9319</v>
      </c>
      <c r="E134" s="8" t="s">
        <v>2</v>
      </c>
      <c r="F134" s="5" t="s">
        <v>11089</v>
      </c>
      <c r="G134" s="5" t="s">
        <v>9323</v>
      </c>
      <c r="H134" s="5" t="s">
        <v>9328</v>
      </c>
      <c r="I134" s="5" t="s">
        <v>9338</v>
      </c>
      <c r="J134" s="9" t="s">
        <v>2</v>
      </c>
      <c r="K134" s="5" t="s">
        <v>3</v>
      </c>
      <c r="L134" s="10" t="str">
        <f t="shared" si="2"/>
        <v>OSCE Hate Crime Report 2015</v>
      </c>
      <c r="M134" s="5" t="s">
        <v>2</v>
      </c>
    </row>
    <row r="135" spans="1:13" x14ac:dyDescent="0.2">
      <c r="A135" s="12" t="s">
        <v>4993</v>
      </c>
      <c r="B135" s="12">
        <v>134</v>
      </c>
      <c r="C135" s="9">
        <v>2015</v>
      </c>
      <c r="D135" s="5" t="s">
        <v>9319</v>
      </c>
      <c r="E135" s="8" t="s">
        <v>2</v>
      </c>
      <c r="F135" s="5" t="s">
        <v>11089</v>
      </c>
      <c r="G135" s="5" t="s">
        <v>9323</v>
      </c>
      <c r="H135" s="5" t="s">
        <v>9328</v>
      </c>
      <c r="I135" s="5" t="s">
        <v>9338</v>
      </c>
      <c r="J135" s="9" t="s">
        <v>2</v>
      </c>
      <c r="K135" s="5" t="s">
        <v>3</v>
      </c>
      <c r="L135" s="10" t="str">
        <f t="shared" si="2"/>
        <v>OSCE Hate Crime Report 2015</v>
      </c>
      <c r="M135" s="5" t="s">
        <v>2</v>
      </c>
    </row>
    <row r="136" spans="1:13" x14ac:dyDescent="0.2">
      <c r="A136" s="12" t="s">
        <v>4994</v>
      </c>
      <c r="B136" s="12">
        <v>135</v>
      </c>
      <c r="C136" s="9">
        <v>2015</v>
      </c>
      <c r="D136" s="5" t="s">
        <v>9319</v>
      </c>
      <c r="E136" s="8" t="s">
        <v>2</v>
      </c>
      <c r="F136" s="5" t="s">
        <v>11089</v>
      </c>
      <c r="G136" s="5" t="s">
        <v>9323</v>
      </c>
      <c r="H136" s="5" t="s">
        <v>9328</v>
      </c>
      <c r="I136" s="5" t="s">
        <v>9338</v>
      </c>
      <c r="J136" s="9" t="s">
        <v>2</v>
      </c>
      <c r="K136" s="5" t="s">
        <v>3</v>
      </c>
      <c r="L136" s="10" t="str">
        <f t="shared" si="2"/>
        <v>OSCE Hate Crime Report 2015</v>
      </c>
      <c r="M136" s="5" t="s">
        <v>2</v>
      </c>
    </row>
    <row r="137" spans="1:13" x14ac:dyDescent="0.2">
      <c r="A137" s="12" t="s">
        <v>4995</v>
      </c>
      <c r="B137" s="12">
        <v>136</v>
      </c>
      <c r="C137" s="9">
        <v>2015</v>
      </c>
      <c r="D137" s="5" t="s">
        <v>9319</v>
      </c>
      <c r="E137" s="8" t="s">
        <v>2</v>
      </c>
      <c r="F137" s="5" t="s">
        <v>11089</v>
      </c>
      <c r="G137" s="5" t="s">
        <v>9323</v>
      </c>
      <c r="H137" s="5" t="s">
        <v>9328</v>
      </c>
      <c r="I137" s="5" t="s">
        <v>9338</v>
      </c>
      <c r="J137" s="9" t="s">
        <v>2</v>
      </c>
      <c r="K137" s="5" t="s">
        <v>3</v>
      </c>
      <c r="L137" s="10" t="str">
        <f t="shared" si="2"/>
        <v>OSCE Hate Crime Report 2015</v>
      </c>
      <c r="M137" s="5" t="s">
        <v>2</v>
      </c>
    </row>
    <row r="138" spans="1:13" x14ac:dyDescent="0.2">
      <c r="A138" s="12" t="s">
        <v>4996</v>
      </c>
      <c r="B138" s="12">
        <v>137</v>
      </c>
      <c r="C138" s="9">
        <v>2015</v>
      </c>
      <c r="D138" s="5" t="s">
        <v>9319</v>
      </c>
      <c r="E138" s="8" t="s">
        <v>2</v>
      </c>
      <c r="F138" s="5" t="s">
        <v>11089</v>
      </c>
      <c r="G138" s="5" t="s">
        <v>9323</v>
      </c>
      <c r="H138" s="5" t="s">
        <v>9328</v>
      </c>
      <c r="I138" s="5" t="s">
        <v>9338</v>
      </c>
      <c r="J138" s="9" t="s">
        <v>2</v>
      </c>
      <c r="K138" s="5" t="s">
        <v>3</v>
      </c>
      <c r="L138" s="10" t="str">
        <f t="shared" si="2"/>
        <v>OSCE Hate Crime Report 2015</v>
      </c>
      <c r="M138" s="5" t="s">
        <v>2</v>
      </c>
    </row>
    <row r="139" spans="1:13" x14ac:dyDescent="0.2">
      <c r="A139" s="12" t="s">
        <v>4997</v>
      </c>
      <c r="B139" s="12">
        <v>138</v>
      </c>
      <c r="C139" s="9">
        <v>2015</v>
      </c>
      <c r="D139" s="5" t="s">
        <v>9319</v>
      </c>
      <c r="E139" s="8" t="s">
        <v>2</v>
      </c>
      <c r="F139" s="5" t="s">
        <v>11089</v>
      </c>
      <c r="G139" s="5" t="s">
        <v>9323</v>
      </c>
      <c r="H139" s="5" t="s">
        <v>9328</v>
      </c>
      <c r="I139" s="5" t="s">
        <v>9338</v>
      </c>
      <c r="J139" s="9" t="s">
        <v>2</v>
      </c>
      <c r="K139" s="5" t="s">
        <v>3</v>
      </c>
      <c r="L139" s="10" t="str">
        <f t="shared" si="2"/>
        <v>OSCE Hate Crime Report 2015</v>
      </c>
      <c r="M139" s="5" t="s">
        <v>2</v>
      </c>
    </row>
    <row r="140" spans="1:13" x14ac:dyDescent="0.2">
      <c r="A140" s="12" t="s">
        <v>4998</v>
      </c>
      <c r="B140" s="12">
        <v>139</v>
      </c>
      <c r="C140" s="9">
        <v>2015</v>
      </c>
      <c r="D140" s="5" t="s">
        <v>9319</v>
      </c>
      <c r="E140" s="8" t="s">
        <v>2</v>
      </c>
      <c r="F140" s="5" t="s">
        <v>11089</v>
      </c>
      <c r="G140" s="5" t="s">
        <v>9323</v>
      </c>
      <c r="H140" s="5" t="s">
        <v>9328</v>
      </c>
      <c r="I140" s="5" t="s">
        <v>9338</v>
      </c>
      <c r="J140" s="9" t="s">
        <v>2</v>
      </c>
      <c r="K140" s="5" t="s">
        <v>3</v>
      </c>
      <c r="L140" s="10" t="str">
        <f t="shared" si="2"/>
        <v>OSCE Hate Crime Report 2015</v>
      </c>
      <c r="M140" s="5" t="s">
        <v>2</v>
      </c>
    </row>
    <row r="141" spans="1:13" x14ac:dyDescent="0.2">
      <c r="A141" s="12" t="s">
        <v>4999</v>
      </c>
      <c r="B141" s="12">
        <v>140</v>
      </c>
      <c r="C141" s="9">
        <v>2015</v>
      </c>
      <c r="D141" s="5" t="s">
        <v>9319</v>
      </c>
      <c r="E141" s="8" t="s">
        <v>2</v>
      </c>
      <c r="F141" s="5" t="s">
        <v>11089</v>
      </c>
      <c r="G141" s="5" t="s">
        <v>9323</v>
      </c>
      <c r="H141" s="5" t="s">
        <v>9328</v>
      </c>
      <c r="I141" s="5" t="s">
        <v>9338</v>
      </c>
      <c r="J141" s="9" t="s">
        <v>2</v>
      </c>
      <c r="K141" s="5" t="s">
        <v>3</v>
      </c>
      <c r="L141" s="10" t="str">
        <f t="shared" si="2"/>
        <v>OSCE Hate Crime Report 2015</v>
      </c>
      <c r="M141" s="5" t="s">
        <v>2</v>
      </c>
    </row>
    <row r="142" spans="1:13" x14ac:dyDescent="0.2">
      <c r="A142" s="12" t="s">
        <v>5000</v>
      </c>
      <c r="B142" s="12">
        <v>141</v>
      </c>
      <c r="C142" s="9">
        <v>2015</v>
      </c>
      <c r="D142" s="5" t="s">
        <v>9319</v>
      </c>
      <c r="E142" s="8" t="s">
        <v>2</v>
      </c>
      <c r="F142" s="5" t="s">
        <v>11089</v>
      </c>
      <c r="G142" s="5" t="s">
        <v>9323</v>
      </c>
      <c r="H142" s="5" t="s">
        <v>9328</v>
      </c>
      <c r="I142" s="5" t="s">
        <v>9338</v>
      </c>
      <c r="J142" s="9" t="s">
        <v>2</v>
      </c>
      <c r="K142" s="5" t="s">
        <v>3</v>
      </c>
      <c r="L142" s="10" t="str">
        <f t="shared" si="2"/>
        <v>OSCE Hate Crime Report 2015</v>
      </c>
      <c r="M142" s="5" t="s">
        <v>2</v>
      </c>
    </row>
    <row r="143" spans="1:13" x14ac:dyDescent="0.2">
      <c r="A143" s="12" t="s">
        <v>5001</v>
      </c>
      <c r="B143" s="12">
        <v>142</v>
      </c>
      <c r="C143" s="9">
        <v>2015</v>
      </c>
      <c r="D143" s="5" t="s">
        <v>9319</v>
      </c>
      <c r="E143" s="8" t="s">
        <v>2</v>
      </c>
      <c r="F143" s="5" t="s">
        <v>11089</v>
      </c>
      <c r="G143" s="5" t="s">
        <v>9323</v>
      </c>
      <c r="H143" s="5" t="s">
        <v>9328</v>
      </c>
      <c r="I143" s="5" t="s">
        <v>9338</v>
      </c>
      <c r="J143" s="9" t="s">
        <v>2</v>
      </c>
      <c r="K143" s="5" t="s">
        <v>3</v>
      </c>
      <c r="L143" s="10" t="str">
        <f t="shared" si="2"/>
        <v>OSCE Hate Crime Report 2015</v>
      </c>
      <c r="M143" s="5" t="s">
        <v>2</v>
      </c>
    </row>
    <row r="144" spans="1:13" x14ac:dyDescent="0.2">
      <c r="A144" s="12" t="s">
        <v>5002</v>
      </c>
      <c r="B144" s="12">
        <v>143</v>
      </c>
      <c r="C144" s="9">
        <v>2015</v>
      </c>
      <c r="D144" s="5" t="s">
        <v>9319</v>
      </c>
      <c r="E144" s="8" t="s">
        <v>2</v>
      </c>
      <c r="F144" s="5" t="s">
        <v>11089</v>
      </c>
      <c r="G144" s="5" t="s">
        <v>9323</v>
      </c>
      <c r="H144" s="5" t="s">
        <v>9328</v>
      </c>
      <c r="I144" s="5" t="s">
        <v>9338</v>
      </c>
      <c r="J144" s="9" t="s">
        <v>2</v>
      </c>
      <c r="K144" s="5" t="s">
        <v>3</v>
      </c>
      <c r="L144" s="10" t="str">
        <f t="shared" si="2"/>
        <v>OSCE Hate Crime Report 2015</v>
      </c>
      <c r="M144" s="5" t="s">
        <v>2</v>
      </c>
    </row>
    <row r="145" spans="1:13" x14ac:dyDescent="0.2">
      <c r="A145" s="12" t="s">
        <v>5003</v>
      </c>
      <c r="B145" s="12">
        <v>144</v>
      </c>
      <c r="C145" s="9">
        <v>2015</v>
      </c>
      <c r="D145" s="5" t="s">
        <v>9319</v>
      </c>
      <c r="E145" s="8" t="s">
        <v>2</v>
      </c>
      <c r="F145" s="5" t="s">
        <v>11089</v>
      </c>
      <c r="G145" s="5" t="s">
        <v>9323</v>
      </c>
      <c r="H145" s="5" t="s">
        <v>9328</v>
      </c>
      <c r="I145" s="5" t="s">
        <v>9338</v>
      </c>
      <c r="J145" s="9" t="s">
        <v>2</v>
      </c>
      <c r="K145" s="5" t="s">
        <v>3</v>
      </c>
      <c r="L145" s="10" t="str">
        <f t="shared" si="2"/>
        <v>OSCE Hate Crime Report 2015</v>
      </c>
      <c r="M145" s="5" t="s">
        <v>2</v>
      </c>
    </row>
    <row r="146" spans="1:13" x14ac:dyDescent="0.2">
      <c r="A146" s="12" t="s">
        <v>5004</v>
      </c>
      <c r="B146" s="12">
        <v>145</v>
      </c>
      <c r="C146" s="9">
        <v>2015</v>
      </c>
      <c r="D146" s="5" t="s">
        <v>9319</v>
      </c>
      <c r="E146" s="8" t="s">
        <v>2</v>
      </c>
      <c r="F146" s="5" t="s">
        <v>11089</v>
      </c>
      <c r="G146" s="5" t="s">
        <v>9323</v>
      </c>
      <c r="H146" s="5" t="s">
        <v>9328</v>
      </c>
      <c r="I146" s="5" t="s">
        <v>9338</v>
      </c>
      <c r="J146" s="9" t="s">
        <v>2</v>
      </c>
      <c r="K146" s="5" t="s">
        <v>3</v>
      </c>
      <c r="L146" s="10" t="str">
        <f t="shared" si="2"/>
        <v>OSCE Hate Crime Report 2015</v>
      </c>
      <c r="M146" s="5" t="s">
        <v>2</v>
      </c>
    </row>
    <row r="147" spans="1:13" x14ac:dyDescent="0.2">
      <c r="A147" s="12" t="s">
        <v>5005</v>
      </c>
      <c r="B147" s="12">
        <v>146</v>
      </c>
      <c r="C147" s="9">
        <v>2015</v>
      </c>
      <c r="D147" s="5" t="s">
        <v>9319</v>
      </c>
      <c r="E147" s="8" t="s">
        <v>2</v>
      </c>
      <c r="F147" s="5" t="s">
        <v>11089</v>
      </c>
      <c r="G147" s="5" t="s">
        <v>9323</v>
      </c>
      <c r="H147" s="5" t="s">
        <v>9328</v>
      </c>
      <c r="I147" s="5" t="s">
        <v>9338</v>
      </c>
      <c r="J147" s="9" t="s">
        <v>2</v>
      </c>
      <c r="K147" s="5" t="s">
        <v>3</v>
      </c>
      <c r="L147" s="10" t="str">
        <f t="shared" si="2"/>
        <v>OSCE Hate Crime Report 2015</v>
      </c>
      <c r="M147" s="5" t="s">
        <v>2</v>
      </c>
    </row>
    <row r="148" spans="1:13" x14ac:dyDescent="0.2">
      <c r="A148" s="12" t="s">
        <v>5006</v>
      </c>
      <c r="B148" s="12">
        <v>147</v>
      </c>
      <c r="C148" s="9">
        <v>2015</v>
      </c>
      <c r="D148" s="5" t="s">
        <v>9319</v>
      </c>
      <c r="E148" s="8" t="s">
        <v>2</v>
      </c>
      <c r="F148" s="5" t="s">
        <v>11089</v>
      </c>
      <c r="G148" s="5" t="s">
        <v>9323</v>
      </c>
      <c r="H148" s="5" t="s">
        <v>9328</v>
      </c>
      <c r="I148" s="5" t="s">
        <v>9338</v>
      </c>
      <c r="J148" s="9" t="s">
        <v>2</v>
      </c>
      <c r="K148" s="5" t="s">
        <v>3</v>
      </c>
      <c r="L148" s="10" t="str">
        <f t="shared" si="2"/>
        <v>OSCE Hate Crime Report 2015</v>
      </c>
      <c r="M148" s="5" t="s">
        <v>2</v>
      </c>
    </row>
    <row r="149" spans="1:13" x14ac:dyDescent="0.2">
      <c r="A149" s="12" t="s">
        <v>5007</v>
      </c>
      <c r="B149" s="12">
        <v>148</v>
      </c>
      <c r="C149" s="9">
        <v>2015</v>
      </c>
      <c r="D149" s="5" t="s">
        <v>9319</v>
      </c>
      <c r="E149" s="8" t="s">
        <v>2</v>
      </c>
      <c r="F149" s="5" t="s">
        <v>11089</v>
      </c>
      <c r="G149" s="5" t="s">
        <v>9323</v>
      </c>
      <c r="H149" s="5" t="s">
        <v>9328</v>
      </c>
      <c r="I149" s="5" t="s">
        <v>9338</v>
      </c>
      <c r="J149" s="9" t="s">
        <v>2</v>
      </c>
      <c r="K149" s="5" t="s">
        <v>3</v>
      </c>
      <c r="L149" s="10" t="str">
        <f t="shared" si="2"/>
        <v>OSCE Hate Crime Report 2015</v>
      </c>
      <c r="M149" s="5" t="s">
        <v>2</v>
      </c>
    </row>
    <row r="150" spans="1:13" x14ac:dyDescent="0.2">
      <c r="A150" s="12" t="s">
        <v>5008</v>
      </c>
      <c r="B150" s="12">
        <v>149</v>
      </c>
      <c r="C150" s="9">
        <v>2015</v>
      </c>
      <c r="D150" s="5" t="s">
        <v>9319</v>
      </c>
      <c r="E150" s="8" t="s">
        <v>2</v>
      </c>
      <c r="F150" s="5" t="s">
        <v>11089</v>
      </c>
      <c r="G150" s="5" t="s">
        <v>9323</v>
      </c>
      <c r="H150" s="5" t="s">
        <v>9328</v>
      </c>
      <c r="I150" s="5" t="s">
        <v>9338</v>
      </c>
      <c r="J150" s="9" t="s">
        <v>2</v>
      </c>
      <c r="K150" s="5" t="s">
        <v>3</v>
      </c>
      <c r="L150" s="10" t="str">
        <f t="shared" si="2"/>
        <v>OSCE Hate Crime Report 2015</v>
      </c>
      <c r="M150" s="5" t="s">
        <v>2</v>
      </c>
    </row>
    <row r="151" spans="1:13" x14ac:dyDescent="0.2">
      <c r="A151" s="12" t="s">
        <v>5009</v>
      </c>
      <c r="B151" s="12">
        <v>150</v>
      </c>
      <c r="C151" s="9">
        <v>2015</v>
      </c>
      <c r="D151" s="5" t="s">
        <v>9319</v>
      </c>
      <c r="E151" s="8" t="s">
        <v>2</v>
      </c>
      <c r="F151" s="5" t="s">
        <v>11089</v>
      </c>
      <c r="G151" s="5" t="s">
        <v>9323</v>
      </c>
      <c r="H151" s="5" t="s">
        <v>9328</v>
      </c>
      <c r="I151" s="5" t="s">
        <v>9338</v>
      </c>
      <c r="J151" s="9" t="s">
        <v>2</v>
      </c>
      <c r="K151" s="5" t="s">
        <v>3</v>
      </c>
      <c r="L151" s="10" t="str">
        <f t="shared" si="2"/>
        <v>OSCE Hate Crime Report 2015</v>
      </c>
      <c r="M151" s="5" t="s">
        <v>2</v>
      </c>
    </row>
    <row r="152" spans="1:13" x14ac:dyDescent="0.2">
      <c r="A152" s="12" t="s">
        <v>5010</v>
      </c>
      <c r="B152" s="12">
        <v>151</v>
      </c>
      <c r="C152" s="9">
        <v>2015</v>
      </c>
      <c r="D152" s="5" t="s">
        <v>9319</v>
      </c>
      <c r="E152" s="8" t="s">
        <v>2</v>
      </c>
      <c r="F152" s="5" t="s">
        <v>11089</v>
      </c>
      <c r="G152" s="5" t="s">
        <v>9323</v>
      </c>
      <c r="H152" s="5" t="s">
        <v>9328</v>
      </c>
      <c r="I152" s="5" t="s">
        <v>9338</v>
      </c>
      <c r="J152" s="9" t="s">
        <v>2</v>
      </c>
      <c r="K152" s="5" t="s">
        <v>3</v>
      </c>
      <c r="L152" s="10" t="str">
        <f t="shared" si="2"/>
        <v>OSCE Hate Crime Report 2015</v>
      </c>
      <c r="M152" s="5" t="s">
        <v>2</v>
      </c>
    </row>
    <row r="153" spans="1:13" x14ac:dyDescent="0.2">
      <c r="A153" s="12" t="s">
        <v>5011</v>
      </c>
      <c r="B153" s="12">
        <v>152</v>
      </c>
      <c r="C153" s="9">
        <v>2015</v>
      </c>
      <c r="D153" s="5" t="s">
        <v>9319</v>
      </c>
      <c r="E153" s="8" t="s">
        <v>2</v>
      </c>
      <c r="F153" s="5" t="s">
        <v>11089</v>
      </c>
      <c r="G153" s="5" t="s">
        <v>9323</v>
      </c>
      <c r="H153" s="5" t="s">
        <v>9328</v>
      </c>
      <c r="I153" s="5" t="s">
        <v>9338</v>
      </c>
      <c r="J153" s="9" t="s">
        <v>2</v>
      </c>
      <c r="K153" s="5" t="s">
        <v>3</v>
      </c>
      <c r="L153" s="10" t="str">
        <f t="shared" si="2"/>
        <v>OSCE Hate Crime Report 2015</v>
      </c>
      <c r="M153" s="5" t="s">
        <v>2</v>
      </c>
    </row>
    <row r="154" spans="1:13" x14ac:dyDescent="0.2">
      <c r="A154" s="12" t="s">
        <v>5012</v>
      </c>
      <c r="B154" s="12">
        <v>153</v>
      </c>
      <c r="C154" s="9">
        <v>2015</v>
      </c>
      <c r="D154" s="5" t="s">
        <v>9319</v>
      </c>
      <c r="E154" s="8" t="s">
        <v>2</v>
      </c>
      <c r="F154" s="5" t="s">
        <v>11089</v>
      </c>
      <c r="G154" s="5" t="s">
        <v>9323</v>
      </c>
      <c r="H154" s="5" t="s">
        <v>9328</v>
      </c>
      <c r="I154" s="5" t="s">
        <v>9338</v>
      </c>
      <c r="J154" s="9" t="s">
        <v>2</v>
      </c>
      <c r="K154" s="5" t="s">
        <v>3</v>
      </c>
      <c r="L154" s="10" t="str">
        <f t="shared" si="2"/>
        <v>OSCE Hate Crime Report 2015</v>
      </c>
      <c r="M154" s="5" t="s">
        <v>2</v>
      </c>
    </row>
    <row r="155" spans="1:13" x14ac:dyDescent="0.2">
      <c r="A155" s="12" t="s">
        <v>5013</v>
      </c>
      <c r="B155" s="12">
        <v>154</v>
      </c>
      <c r="C155" s="9">
        <v>2015</v>
      </c>
      <c r="D155" s="5" t="s">
        <v>9319</v>
      </c>
      <c r="E155" s="8" t="s">
        <v>2</v>
      </c>
      <c r="F155" s="5" t="s">
        <v>11089</v>
      </c>
      <c r="G155" s="5" t="s">
        <v>9323</v>
      </c>
      <c r="H155" s="5" t="s">
        <v>9328</v>
      </c>
      <c r="I155" s="5" t="s">
        <v>9338</v>
      </c>
      <c r="J155" s="9" t="s">
        <v>2</v>
      </c>
      <c r="K155" s="5" t="s">
        <v>3</v>
      </c>
      <c r="L155" s="10" t="str">
        <f t="shared" si="2"/>
        <v>OSCE Hate Crime Report 2015</v>
      </c>
      <c r="M155" s="5" t="s">
        <v>2</v>
      </c>
    </row>
    <row r="156" spans="1:13" x14ac:dyDescent="0.2">
      <c r="A156" s="12" t="s">
        <v>5014</v>
      </c>
      <c r="B156" s="12">
        <v>155</v>
      </c>
      <c r="C156" s="9">
        <v>2015</v>
      </c>
      <c r="D156" s="5" t="s">
        <v>9319</v>
      </c>
      <c r="E156" s="8" t="s">
        <v>2</v>
      </c>
      <c r="F156" s="5" t="s">
        <v>11089</v>
      </c>
      <c r="G156" s="5" t="s">
        <v>9323</v>
      </c>
      <c r="H156" s="5" t="s">
        <v>9328</v>
      </c>
      <c r="I156" s="5" t="s">
        <v>9338</v>
      </c>
      <c r="J156" s="9" t="s">
        <v>2</v>
      </c>
      <c r="K156" s="5" t="s">
        <v>3</v>
      </c>
      <c r="L156" s="10" t="str">
        <f t="shared" si="2"/>
        <v>OSCE Hate Crime Report 2015</v>
      </c>
      <c r="M156" s="5" t="s">
        <v>2</v>
      </c>
    </row>
    <row r="157" spans="1:13" x14ac:dyDescent="0.2">
      <c r="A157" s="12" t="s">
        <v>5015</v>
      </c>
      <c r="B157" s="12">
        <v>156</v>
      </c>
      <c r="C157" s="9">
        <v>2015</v>
      </c>
      <c r="D157" s="5" t="s">
        <v>9319</v>
      </c>
      <c r="E157" s="8" t="s">
        <v>2</v>
      </c>
      <c r="F157" s="5" t="s">
        <v>11089</v>
      </c>
      <c r="G157" s="5" t="s">
        <v>9323</v>
      </c>
      <c r="H157" s="5" t="s">
        <v>9328</v>
      </c>
      <c r="I157" s="5" t="s">
        <v>9338</v>
      </c>
      <c r="J157" s="9" t="s">
        <v>2</v>
      </c>
      <c r="K157" s="5" t="s">
        <v>3</v>
      </c>
      <c r="L157" s="10" t="str">
        <f t="shared" si="2"/>
        <v>OSCE Hate Crime Report 2015</v>
      </c>
      <c r="M157" s="5" t="s">
        <v>2</v>
      </c>
    </row>
    <row r="158" spans="1:13" x14ac:dyDescent="0.2">
      <c r="A158" s="12" t="s">
        <v>5016</v>
      </c>
      <c r="B158" s="12">
        <v>157</v>
      </c>
      <c r="C158" s="9">
        <v>2015</v>
      </c>
      <c r="D158" s="5" t="s">
        <v>9319</v>
      </c>
      <c r="E158" s="8" t="s">
        <v>2</v>
      </c>
      <c r="F158" s="5" t="s">
        <v>11089</v>
      </c>
      <c r="G158" s="5" t="s">
        <v>9323</v>
      </c>
      <c r="H158" s="5" t="s">
        <v>9328</v>
      </c>
      <c r="I158" s="5" t="s">
        <v>9338</v>
      </c>
      <c r="J158" s="9" t="s">
        <v>2</v>
      </c>
      <c r="K158" s="5" t="s">
        <v>3</v>
      </c>
      <c r="L158" s="10" t="str">
        <f t="shared" si="2"/>
        <v>OSCE Hate Crime Report 2015</v>
      </c>
      <c r="M158" s="5" t="s">
        <v>2</v>
      </c>
    </row>
    <row r="159" spans="1:13" x14ac:dyDescent="0.2">
      <c r="A159" s="12" t="s">
        <v>5017</v>
      </c>
      <c r="B159" s="12">
        <v>158</v>
      </c>
      <c r="C159" s="9">
        <v>2015</v>
      </c>
      <c r="D159" s="5" t="s">
        <v>9319</v>
      </c>
      <c r="E159" s="8" t="s">
        <v>2</v>
      </c>
      <c r="F159" s="5" t="s">
        <v>11089</v>
      </c>
      <c r="G159" s="5" t="s">
        <v>9323</v>
      </c>
      <c r="H159" s="5" t="s">
        <v>9328</v>
      </c>
      <c r="I159" s="5" t="s">
        <v>9338</v>
      </c>
      <c r="J159" s="9" t="s">
        <v>2</v>
      </c>
      <c r="K159" s="5" t="s">
        <v>3</v>
      </c>
      <c r="L159" s="10" t="str">
        <f t="shared" si="2"/>
        <v>OSCE Hate Crime Report 2015</v>
      </c>
      <c r="M159" s="5" t="s">
        <v>2</v>
      </c>
    </row>
    <row r="160" spans="1:13" x14ac:dyDescent="0.2">
      <c r="A160" s="12" t="s">
        <v>5018</v>
      </c>
      <c r="B160" s="12">
        <v>159</v>
      </c>
      <c r="C160" s="9">
        <v>2015</v>
      </c>
      <c r="D160" s="5" t="s">
        <v>9319</v>
      </c>
      <c r="E160" s="8" t="s">
        <v>2</v>
      </c>
      <c r="F160" s="5" t="s">
        <v>11089</v>
      </c>
      <c r="G160" s="5" t="s">
        <v>9323</v>
      </c>
      <c r="H160" s="5" t="s">
        <v>9328</v>
      </c>
      <c r="I160" s="5" t="s">
        <v>9338</v>
      </c>
      <c r="J160" s="9" t="s">
        <v>2</v>
      </c>
      <c r="K160" s="5" t="s">
        <v>3</v>
      </c>
      <c r="L160" s="10" t="str">
        <f t="shared" si="2"/>
        <v>OSCE Hate Crime Report 2015</v>
      </c>
      <c r="M160" s="5" t="s">
        <v>2</v>
      </c>
    </row>
    <row r="161" spans="1:13" x14ac:dyDescent="0.2">
      <c r="A161" s="12" t="s">
        <v>5019</v>
      </c>
      <c r="B161" s="12">
        <v>160</v>
      </c>
      <c r="C161" s="9">
        <v>2015</v>
      </c>
      <c r="D161" s="5" t="s">
        <v>9319</v>
      </c>
      <c r="E161" s="8" t="s">
        <v>2</v>
      </c>
      <c r="F161" s="5" t="s">
        <v>11089</v>
      </c>
      <c r="G161" s="5" t="s">
        <v>9323</v>
      </c>
      <c r="H161" s="5" t="s">
        <v>9328</v>
      </c>
      <c r="I161" s="5" t="s">
        <v>9338</v>
      </c>
      <c r="J161" s="9" t="s">
        <v>2</v>
      </c>
      <c r="K161" s="5" t="s">
        <v>3</v>
      </c>
      <c r="L161" s="10" t="str">
        <f t="shared" si="2"/>
        <v>OSCE Hate Crime Report 2015</v>
      </c>
      <c r="M161" s="5" t="s">
        <v>2</v>
      </c>
    </row>
    <row r="162" spans="1:13" x14ac:dyDescent="0.2">
      <c r="A162" s="12" t="s">
        <v>5020</v>
      </c>
      <c r="B162" s="12">
        <v>161</v>
      </c>
      <c r="C162" s="9">
        <v>2015</v>
      </c>
      <c r="D162" s="5" t="s">
        <v>9319</v>
      </c>
      <c r="E162" s="8" t="s">
        <v>2</v>
      </c>
      <c r="F162" s="5" t="s">
        <v>11089</v>
      </c>
      <c r="G162" s="5" t="s">
        <v>9323</v>
      </c>
      <c r="H162" s="5" t="s">
        <v>9328</v>
      </c>
      <c r="I162" s="5" t="s">
        <v>9338</v>
      </c>
      <c r="J162" s="9" t="s">
        <v>2</v>
      </c>
      <c r="K162" s="5" t="s">
        <v>3</v>
      </c>
      <c r="L162" s="10" t="str">
        <f t="shared" si="2"/>
        <v>OSCE Hate Crime Report 2015</v>
      </c>
      <c r="M162" s="5" t="s">
        <v>2</v>
      </c>
    </row>
    <row r="163" spans="1:13" x14ac:dyDescent="0.2">
      <c r="A163" s="12" t="s">
        <v>5021</v>
      </c>
      <c r="B163" s="12">
        <v>162</v>
      </c>
      <c r="C163" s="9">
        <v>2015</v>
      </c>
      <c r="D163" s="5" t="s">
        <v>9319</v>
      </c>
      <c r="E163" s="8" t="s">
        <v>2</v>
      </c>
      <c r="F163" s="5" t="s">
        <v>11089</v>
      </c>
      <c r="G163" s="5" t="s">
        <v>9323</v>
      </c>
      <c r="H163" s="5" t="s">
        <v>9328</v>
      </c>
      <c r="I163" s="5" t="s">
        <v>9338</v>
      </c>
      <c r="J163" s="9" t="s">
        <v>2</v>
      </c>
      <c r="K163" s="5" t="s">
        <v>3</v>
      </c>
      <c r="L163" s="10" t="str">
        <f t="shared" si="2"/>
        <v>OSCE Hate Crime Report 2015</v>
      </c>
      <c r="M163" s="5" t="s">
        <v>2</v>
      </c>
    </row>
    <row r="164" spans="1:13" x14ac:dyDescent="0.2">
      <c r="A164" s="12" t="s">
        <v>5022</v>
      </c>
      <c r="B164" s="12">
        <v>163</v>
      </c>
      <c r="C164" s="9">
        <v>2015</v>
      </c>
      <c r="D164" s="5" t="s">
        <v>9319</v>
      </c>
      <c r="E164" s="8" t="s">
        <v>2</v>
      </c>
      <c r="F164" s="5" t="s">
        <v>11089</v>
      </c>
      <c r="G164" s="5" t="s">
        <v>9323</v>
      </c>
      <c r="H164" s="5" t="s">
        <v>9328</v>
      </c>
      <c r="I164" s="5" t="s">
        <v>9338</v>
      </c>
      <c r="J164" s="9" t="s">
        <v>2</v>
      </c>
      <c r="K164" s="5" t="s">
        <v>3</v>
      </c>
      <c r="L164" s="10" t="str">
        <f t="shared" si="2"/>
        <v>OSCE Hate Crime Report 2015</v>
      </c>
      <c r="M164" s="5" t="s">
        <v>2</v>
      </c>
    </row>
    <row r="165" spans="1:13" x14ac:dyDescent="0.2">
      <c r="A165" s="12" t="s">
        <v>5023</v>
      </c>
      <c r="B165" s="12">
        <v>164</v>
      </c>
      <c r="C165" s="9">
        <v>2015</v>
      </c>
      <c r="D165" s="5" t="s">
        <v>9319</v>
      </c>
      <c r="E165" s="8" t="s">
        <v>2</v>
      </c>
      <c r="F165" s="5" t="s">
        <v>11089</v>
      </c>
      <c r="G165" s="5" t="s">
        <v>9323</v>
      </c>
      <c r="H165" s="5" t="s">
        <v>9328</v>
      </c>
      <c r="I165" s="5" t="s">
        <v>9338</v>
      </c>
      <c r="J165" s="9" t="s">
        <v>2</v>
      </c>
      <c r="K165" s="5" t="s">
        <v>3</v>
      </c>
      <c r="L165" s="10" t="str">
        <f t="shared" si="2"/>
        <v>OSCE Hate Crime Report 2015</v>
      </c>
      <c r="M165" s="5" t="s">
        <v>2</v>
      </c>
    </row>
    <row r="166" spans="1:13" x14ac:dyDescent="0.2">
      <c r="A166" s="12" t="s">
        <v>5024</v>
      </c>
      <c r="B166" s="12">
        <v>165</v>
      </c>
      <c r="C166" s="9">
        <v>2015</v>
      </c>
      <c r="D166" s="5" t="s">
        <v>9319</v>
      </c>
      <c r="E166" s="8" t="s">
        <v>2</v>
      </c>
      <c r="F166" s="5" t="s">
        <v>11089</v>
      </c>
      <c r="G166" s="5" t="s">
        <v>9323</v>
      </c>
      <c r="H166" s="5" t="s">
        <v>9328</v>
      </c>
      <c r="I166" s="5" t="s">
        <v>9338</v>
      </c>
      <c r="J166" s="9" t="s">
        <v>2</v>
      </c>
      <c r="K166" s="5" t="s">
        <v>3</v>
      </c>
      <c r="L166" s="10" t="str">
        <f t="shared" si="2"/>
        <v>OSCE Hate Crime Report 2015</v>
      </c>
      <c r="M166" s="5" t="s">
        <v>2</v>
      </c>
    </row>
    <row r="167" spans="1:13" x14ac:dyDescent="0.2">
      <c r="A167" s="12" t="s">
        <v>5025</v>
      </c>
      <c r="B167" s="12">
        <v>166</v>
      </c>
      <c r="C167" s="9">
        <v>2015</v>
      </c>
      <c r="D167" s="5" t="s">
        <v>9319</v>
      </c>
      <c r="E167" s="8" t="s">
        <v>2</v>
      </c>
      <c r="F167" s="5" t="s">
        <v>11089</v>
      </c>
      <c r="G167" s="5" t="s">
        <v>9323</v>
      </c>
      <c r="H167" s="5" t="s">
        <v>9328</v>
      </c>
      <c r="I167" s="5" t="s">
        <v>9338</v>
      </c>
      <c r="J167" s="9" t="s">
        <v>2</v>
      </c>
      <c r="K167" s="5" t="s">
        <v>3</v>
      </c>
      <c r="L167" s="10" t="str">
        <f t="shared" si="2"/>
        <v>OSCE Hate Crime Report 2015</v>
      </c>
      <c r="M167" s="5" t="s">
        <v>2</v>
      </c>
    </row>
    <row r="168" spans="1:13" x14ac:dyDescent="0.2">
      <c r="A168" s="12" t="s">
        <v>5026</v>
      </c>
      <c r="B168" s="12">
        <v>167</v>
      </c>
      <c r="C168" s="9">
        <v>2015</v>
      </c>
      <c r="D168" s="5" t="s">
        <v>9319</v>
      </c>
      <c r="E168" s="8" t="s">
        <v>2</v>
      </c>
      <c r="F168" s="5" t="s">
        <v>11089</v>
      </c>
      <c r="G168" s="5" t="s">
        <v>9323</v>
      </c>
      <c r="H168" s="5" t="s">
        <v>9328</v>
      </c>
      <c r="I168" s="5" t="s">
        <v>9338</v>
      </c>
      <c r="J168" s="9" t="s">
        <v>2</v>
      </c>
      <c r="K168" s="5" t="s">
        <v>3</v>
      </c>
      <c r="L168" s="10" t="str">
        <f t="shared" si="2"/>
        <v>OSCE Hate Crime Report 2015</v>
      </c>
      <c r="M168" s="5" t="s">
        <v>2</v>
      </c>
    </row>
    <row r="169" spans="1:13" x14ac:dyDescent="0.2">
      <c r="A169" s="12" t="s">
        <v>5027</v>
      </c>
      <c r="B169" s="12">
        <v>168</v>
      </c>
      <c r="C169" s="9">
        <v>2015</v>
      </c>
      <c r="D169" s="5" t="s">
        <v>9319</v>
      </c>
      <c r="E169" s="8" t="s">
        <v>2</v>
      </c>
      <c r="F169" s="5" t="s">
        <v>11089</v>
      </c>
      <c r="G169" s="5" t="s">
        <v>9323</v>
      </c>
      <c r="H169" s="5" t="s">
        <v>9328</v>
      </c>
      <c r="I169" s="5" t="s">
        <v>9338</v>
      </c>
      <c r="J169" s="9" t="s">
        <v>2</v>
      </c>
      <c r="K169" s="5" t="s">
        <v>3</v>
      </c>
      <c r="L169" s="10" t="str">
        <f t="shared" si="2"/>
        <v>OSCE Hate Crime Report 2015</v>
      </c>
      <c r="M169" s="5" t="s">
        <v>2</v>
      </c>
    </row>
    <row r="170" spans="1:13" x14ac:dyDescent="0.2">
      <c r="A170" s="12" t="s">
        <v>5028</v>
      </c>
      <c r="B170" s="12">
        <v>169</v>
      </c>
      <c r="C170" s="9">
        <v>2015</v>
      </c>
      <c r="D170" s="5" t="s">
        <v>9319</v>
      </c>
      <c r="E170" s="8" t="s">
        <v>2</v>
      </c>
      <c r="F170" s="5" t="s">
        <v>11089</v>
      </c>
      <c r="G170" s="5" t="s">
        <v>9323</v>
      </c>
      <c r="H170" s="5" t="s">
        <v>9328</v>
      </c>
      <c r="I170" s="5" t="s">
        <v>9338</v>
      </c>
      <c r="J170" s="9" t="s">
        <v>2</v>
      </c>
      <c r="K170" s="5" t="s">
        <v>3</v>
      </c>
      <c r="L170" s="10" t="str">
        <f t="shared" si="2"/>
        <v>OSCE Hate Crime Report 2015</v>
      </c>
      <c r="M170" s="5" t="s">
        <v>2</v>
      </c>
    </row>
    <row r="171" spans="1:13" x14ac:dyDescent="0.2">
      <c r="A171" s="12" t="s">
        <v>5029</v>
      </c>
      <c r="B171" s="12">
        <v>170</v>
      </c>
      <c r="C171" s="9">
        <v>2015</v>
      </c>
      <c r="D171" s="5" t="s">
        <v>9319</v>
      </c>
      <c r="E171" s="8" t="s">
        <v>2</v>
      </c>
      <c r="F171" s="5" t="s">
        <v>11089</v>
      </c>
      <c r="G171" s="5" t="s">
        <v>9323</v>
      </c>
      <c r="H171" s="5" t="s">
        <v>9328</v>
      </c>
      <c r="I171" s="5" t="s">
        <v>9338</v>
      </c>
      <c r="J171" s="9" t="s">
        <v>2</v>
      </c>
      <c r="K171" s="5" t="s">
        <v>3</v>
      </c>
      <c r="L171" s="10" t="str">
        <f t="shared" si="2"/>
        <v>OSCE Hate Crime Report 2015</v>
      </c>
      <c r="M171" s="5" t="s">
        <v>2</v>
      </c>
    </row>
    <row r="172" spans="1:13" x14ac:dyDescent="0.2">
      <c r="A172" s="12" t="s">
        <v>5030</v>
      </c>
      <c r="B172" s="12">
        <v>171</v>
      </c>
      <c r="C172" s="9">
        <v>2015</v>
      </c>
      <c r="D172" s="5" t="s">
        <v>9319</v>
      </c>
      <c r="E172" s="8" t="s">
        <v>2</v>
      </c>
      <c r="F172" s="5" t="s">
        <v>11089</v>
      </c>
      <c r="G172" s="5" t="s">
        <v>9323</v>
      </c>
      <c r="H172" s="5" t="s">
        <v>9328</v>
      </c>
      <c r="I172" s="5" t="s">
        <v>9338</v>
      </c>
      <c r="J172" s="9" t="s">
        <v>2</v>
      </c>
      <c r="K172" s="5" t="s">
        <v>3</v>
      </c>
      <c r="L172" s="10" t="str">
        <f t="shared" si="2"/>
        <v>OSCE Hate Crime Report 2015</v>
      </c>
      <c r="M172" s="5" t="s">
        <v>2</v>
      </c>
    </row>
    <row r="173" spans="1:13" x14ac:dyDescent="0.2">
      <c r="A173" s="12" t="s">
        <v>5031</v>
      </c>
      <c r="B173" s="12">
        <v>172</v>
      </c>
      <c r="C173" s="9">
        <v>2015</v>
      </c>
      <c r="D173" s="5" t="s">
        <v>9319</v>
      </c>
      <c r="E173" s="8" t="s">
        <v>2</v>
      </c>
      <c r="F173" s="5" t="s">
        <v>11089</v>
      </c>
      <c r="G173" s="5" t="s">
        <v>9323</v>
      </c>
      <c r="H173" s="5" t="s">
        <v>9328</v>
      </c>
      <c r="I173" s="5" t="s">
        <v>9338</v>
      </c>
      <c r="J173" s="9" t="s">
        <v>2</v>
      </c>
      <c r="K173" s="5" t="s">
        <v>3</v>
      </c>
      <c r="L173" s="10" t="str">
        <f t="shared" si="2"/>
        <v>OSCE Hate Crime Report 2015</v>
      </c>
      <c r="M173" s="5" t="s">
        <v>2</v>
      </c>
    </row>
    <row r="174" spans="1:13" x14ac:dyDescent="0.2">
      <c r="A174" s="12" t="s">
        <v>5032</v>
      </c>
      <c r="B174" s="12">
        <v>173</v>
      </c>
      <c r="C174" s="9">
        <v>2015</v>
      </c>
      <c r="D174" s="5" t="s">
        <v>9319</v>
      </c>
      <c r="E174" s="8" t="s">
        <v>2</v>
      </c>
      <c r="F174" s="5" t="s">
        <v>11089</v>
      </c>
      <c r="G174" s="5" t="s">
        <v>9323</v>
      </c>
      <c r="H174" s="5" t="s">
        <v>9328</v>
      </c>
      <c r="I174" s="5" t="s">
        <v>9338</v>
      </c>
      <c r="J174" s="9" t="s">
        <v>2</v>
      </c>
      <c r="K174" s="5" t="s">
        <v>3</v>
      </c>
      <c r="L174" s="10" t="str">
        <f t="shared" si="2"/>
        <v>OSCE Hate Crime Report 2015</v>
      </c>
      <c r="M174" s="5" t="s">
        <v>2</v>
      </c>
    </row>
    <row r="175" spans="1:13" x14ac:dyDescent="0.2">
      <c r="A175" s="12" t="s">
        <v>5033</v>
      </c>
      <c r="B175" s="12">
        <v>174</v>
      </c>
      <c r="C175" s="9">
        <v>2015</v>
      </c>
      <c r="D175" s="5" t="s">
        <v>9319</v>
      </c>
      <c r="E175" s="8" t="s">
        <v>2</v>
      </c>
      <c r="F175" s="5" t="s">
        <v>11089</v>
      </c>
      <c r="G175" s="5" t="s">
        <v>9323</v>
      </c>
      <c r="H175" s="5" t="s">
        <v>9328</v>
      </c>
      <c r="I175" s="5" t="s">
        <v>9338</v>
      </c>
      <c r="J175" s="9" t="s">
        <v>2</v>
      </c>
      <c r="K175" s="5" t="s">
        <v>3</v>
      </c>
      <c r="L175" s="10" t="str">
        <f t="shared" si="2"/>
        <v>OSCE Hate Crime Report 2015</v>
      </c>
      <c r="M175" s="5" t="s">
        <v>2</v>
      </c>
    </row>
    <row r="176" spans="1:13" x14ac:dyDescent="0.2">
      <c r="A176" s="12" t="s">
        <v>5034</v>
      </c>
      <c r="B176" s="12">
        <v>175</v>
      </c>
      <c r="C176" s="9">
        <v>2015</v>
      </c>
      <c r="D176" s="5" t="s">
        <v>9319</v>
      </c>
      <c r="E176" s="8" t="s">
        <v>2</v>
      </c>
      <c r="F176" s="5" t="s">
        <v>11089</v>
      </c>
      <c r="G176" s="5" t="s">
        <v>9323</v>
      </c>
      <c r="H176" s="5" t="s">
        <v>9328</v>
      </c>
      <c r="I176" s="5" t="s">
        <v>9338</v>
      </c>
      <c r="J176" s="9" t="s">
        <v>2</v>
      </c>
      <c r="K176" s="5" t="s">
        <v>3</v>
      </c>
      <c r="L176" s="10" t="str">
        <f t="shared" si="2"/>
        <v>OSCE Hate Crime Report 2015</v>
      </c>
      <c r="M176" s="5" t="s">
        <v>2</v>
      </c>
    </row>
    <row r="177" spans="1:14" x14ac:dyDescent="0.2">
      <c r="A177" s="12" t="s">
        <v>5035</v>
      </c>
      <c r="B177" s="12">
        <v>176</v>
      </c>
      <c r="C177" s="9">
        <v>2015</v>
      </c>
      <c r="D177" s="5" t="s">
        <v>9319</v>
      </c>
      <c r="E177" s="8" t="s">
        <v>2</v>
      </c>
      <c r="F177" s="5" t="s">
        <v>11089</v>
      </c>
      <c r="G177" s="5" t="s">
        <v>9323</v>
      </c>
      <c r="H177" s="5" t="s">
        <v>9328</v>
      </c>
      <c r="I177" s="5" t="s">
        <v>9338</v>
      </c>
      <c r="J177" s="9" t="s">
        <v>2</v>
      </c>
      <c r="K177" s="5" t="s">
        <v>3</v>
      </c>
      <c r="L177" s="10" t="str">
        <f t="shared" si="2"/>
        <v>OSCE Hate Crime Report 2015</v>
      </c>
      <c r="M177" s="5" t="s">
        <v>2</v>
      </c>
    </row>
    <row r="178" spans="1:14" x14ac:dyDescent="0.2">
      <c r="A178" s="12" t="s">
        <v>5036</v>
      </c>
      <c r="B178" s="12">
        <v>177</v>
      </c>
      <c r="C178" s="9">
        <v>2015</v>
      </c>
      <c r="D178" s="5" t="s">
        <v>9319</v>
      </c>
      <c r="E178" s="8" t="s">
        <v>2</v>
      </c>
      <c r="F178" s="5" t="s">
        <v>11089</v>
      </c>
      <c r="G178" s="5" t="s">
        <v>9323</v>
      </c>
      <c r="H178" s="5" t="s">
        <v>9328</v>
      </c>
      <c r="I178" s="5" t="s">
        <v>9338</v>
      </c>
      <c r="J178" s="9" t="s">
        <v>2</v>
      </c>
      <c r="K178" s="5" t="s">
        <v>3</v>
      </c>
      <c r="L178" s="10" t="str">
        <f t="shared" si="2"/>
        <v>OSCE Hate Crime Report 2015</v>
      </c>
      <c r="M178" s="5" t="s">
        <v>2</v>
      </c>
    </row>
    <row r="179" spans="1:14" x14ac:dyDescent="0.2">
      <c r="A179" s="12" t="s">
        <v>5037</v>
      </c>
      <c r="B179" s="12">
        <v>178</v>
      </c>
      <c r="C179" s="9">
        <v>2015</v>
      </c>
      <c r="D179" s="5" t="s">
        <v>9319</v>
      </c>
      <c r="E179" s="8" t="s">
        <v>2</v>
      </c>
      <c r="F179" s="5" t="s">
        <v>11089</v>
      </c>
      <c r="G179" s="5" t="s">
        <v>9323</v>
      </c>
      <c r="H179" s="5" t="s">
        <v>9328</v>
      </c>
      <c r="I179" s="5" t="s">
        <v>9338</v>
      </c>
      <c r="J179" s="9" t="s">
        <v>2</v>
      </c>
      <c r="K179" s="5" t="s">
        <v>3</v>
      </c>
      <c r="L179" s="10" t="str">
        <f t="shared" si="2"/>
        <v>OSCE Hate Crime Report 2015</v>
      </c>
      <c r="M179" s="5" t="s">
        <v>2</v>
      </c>
    </row>
    <row r="180" spans="1:14" x14ac:dyDescent="0.2">
      <c r="A180" s="12" t="s">
        <v>5038</v>
      </c>
      <c r="B180" s="12">
        <v>179</v>
      </c>
      <c r="C180" s="9">
        <v>2015</v>
      </c>
      <c r="D180" s="5" t="s">
        <v>9319</v>
      </c>
      <c r="E180" s="8" t="s">
        <v>2</v>
      </c>
      <c r="F180" s="5" t="s">
        <v>11089</v>
      </c>
      <c r="G180" s="5" t="s">
        <v>9323</v>
      </c>
      <c r="H180" s="5" t="s">
        <v>9328</v>
      </c>
      <c r="I180" s="5" t="s">
        <v>9338</v>
      </c>
      <c r="J180" s="9" t="s">
        <v>2</v>
      </c>
      <c r="K180" s="5" t="s">
        <v>3</v>
      </c>
      <c r="L180" s="10" t="str">
        <f t="shared" si="2"/>
        <v>OSCE Hate Crime Report 2015</v>
      </c>
      <c r="M180" s="5" t="s">
        <v>2</v>
      </c>
    </row>
    <row r="181" spans="1:14" x14ac:dyDescent="0.2">
      <c r="A181" s="12" t="s">
        <v>5039</v>
      </c>
      <c r="B181" s="12">
        <v>180</v>
      </c>
      <c r="C181" s="9">
        <v>2015</v>
      </c>
      <c r="D181" s="5" t="s">
        <v>9319</v>
      </c>
      <c r="E181" s="8" t="s">
        <v>2</v>
      </c>
      <c r="F181" s="5" t="s">
        <v>11089</v>
      </c>
      <c r="G181" s="5" t="s">
        <v>9323</v>
      </c>
      <c r="H181" s="5" t="s">
        <v>9328</v>
      </c>
      <c r="I181" s="5" t="s">
        <v>9338</v>
      </c>
      <c r="J181" s="9" t="s">
        <v>2</v>
      </c>
      <c r="K181" s="5" t="s">
        <v>3</v>
      </c>
      <c r="L181" s="10" t="str">
        <f t="shared" si="2"/>
        <v>OSCE Hate Crime Report 2015</v>
      </c>
      <c r="M181" s="5" t="s">
        <v>2</v>
      </c>
    </row>
    <row r="182" spans="1:14" x14ac:dyDescent="0.2">
      <c r="A182" s="12" t="s">
        <v>5040</v>
      </c>
      <c r="B182" s="12">
        <v>181</v>
      </c>
      <c r="C182" s="9">
        <v>2015</v>
      </c>
      <c r="D182" s="5" t="s">
        <v>9319</v>
      </c>
      <c r="E182" s="8" t="s">
        <v>2</v>
      </c>
      <c r="F182" s="5" t="s">
        <v>11089</v>
      </c>
      <c r="G182" s="5" t="s">
        <v>9323</v>
      </c>
      <c r="H182" s="5" t="s">
        <v>9328</v>
      </c>
      <c r="I182" s="5" t="s">
        <v>9338</v>
      </c>
      <c r="J182" s="9" t="s">
        <v>2</v>
      </c>
      <c r="K182" s="5" t="s">
        <v>3</v>
      </c>
      <c r="L182" s="10" t="str">
        <f t="shared" si="2"/>
        <v>OSCE Hate Crime Report 2015</v>
      </c>
      <c r="M182" s="5" t="s">
        <v>2</v>
      </c>
    </row>
    <row r="183" spans="1:14" x14ac:dyDescent="0.2">
      <c r="A183" s="12" t="s">
        <v>5041</v>
      </c>
      <c r="B183" s="12">
        <v>182</v>
      </c>
      <c r="C183" s="9">
        <v>2015</v>
      </c>
      <c r="D183" s="5" t="s">
        <v>9319</v>
      </c>
      <c r="E183" s="8" t="s">
        <v>2</v>
      </c>
      <c r="F183" s="5" t="s">
        <v>11089</v>
      </c>
      <c r="G183" s="5" t="s">
        <v>9323</v>
      </c>
      <c r="H183" s="5" t="s">
        <v>9328</v>
      </c>
      <c r="I183" s="5" t="s">
        <v>9338</v>
      </c>
      <c r="J183" s="9" t="s">
        <v>2</v>
      </c>
      <c r="K183" s="5" t="s">
        <v>3</v>
      </c>
      <c r="L183" s="10" t="str">
        <f t="shared" si="2"/>
        <v>OSCE Hate Crime Report 2015</v>
      </c>
      <c r="M183" s="5" t="s">
        <v>2</v>
      </c>
      <c r="N183" s="2"/>
    </row>
    <row r="184" spans="1:14" x14ac:dyDescent="0.2">
      <c r="A184" s="12" t="s">
        <v>5042</v>
      </c>
      <c r="B184" s="12">
        <v>183</v>
      </c>
      <c r="C184" s="9">
        <v>2015</v>
      </c>
      <c r="D184" s="5" t="s">
        <v>9319</v>
      </c>
      <c r="E184" s="8" t="s">
        <v>2</v>
      </c>
      <c r="F184" s="5" t="s">
        <v>11089</v>
      </c>
      <c r="G184" s="5" t="s">
        <v>9323</v>
      </c>
      <c r="H184" s="5" t="s">
        <v>9328</v>
      </c>
      <c r="I184" s="5" t="s">
        <v>9338</v>
      </c>
      <c r="J184" s="9" t="s">
        <v>2</v>
      </c>
      <c r="K184" s="5" t="s">
        <v>3</v>
      </c>
      <c r="L184" s="10" t="str">
        <f t="shared" si="2"/>
        <v>OSCE Hate Crime Report 2015</v>
      </c>
      <c r="M184" s="5" t="s">
        <v>2</v>
      </c>
    </row>
    <row r="185" spans="1:14" x14ac:dyDescent="0.2">
      <c r="A185" s="12" t="s">
        <v>5043</v>
      </c>
      <c r="B185" s="12">
        <v>184</v>
      </c>
      <c r="C185" s="9">
        <v>2015</v>
      </c>
      <c r="D185" s="5" t="s">
        <v>9319</v>
      </c>
      <c r="E185" s="8" t="s">
        <v>2</v>
      </c>
      <c r="F185" s="5" t="s">
        <v>11089</v>
      </c>
      <c r="G185" s="5" t="s">
        <v>9323</v>
      </c>
      <c r="H185" s="5" t="s">
        <v>9328</v>
      </c>
      <c r="I185" s="5" t="s">
        <v>9338</v>
      </c>
      <c r="J185" s="9" t="s">
        <v>2</v>
      </c>
      <c r="K185" s="5" t="s">
        <v>3</v>
      </c>
      <c r="L185" s="10" t="str">
        <f t="shared" si="2"/>
        <v>OSCE Hate Crime Report 2015</v>
      </c>
      <c r="M185" s="5" t="s">
        <v>2</v>
      </c>
    </row>
    <row r="186" spans="1:14" x14ac:dyDescent="0.2">
      <c r="A186" s="12" t="s">
        <v>5044</v>
      </c>
      <c r="B186" s="12">
        <v>185</v>
      </c>
      <c r="C186" s="9">
        <v>2015</v>
      </c>
      <c r="D186" s="5" t="s">
        <v>9319</v>
      </c>
      <c r="E186" s="8" t="s">
        <v>2</v>
      </c>
      <c r="F186" s="5" t="s">
        <v>11089</v>
      </c>
      <c r="G186" s="5" t="s">
        <v>9323</v>
      </c>
      <c r="H186" s="5" t="s">
        <v>9328</v>
      </c>
      <c r="I186" s="5" t="s">
        <v>9338</v>
      </c>
      <c r="J186" s="9" t="s">
        <v>2</v>
      </c>
      <c r="K186" s="5" t="s">
        <v>3</v>
      </c>
      <c r="L186" s="10" t="str">
        <f t="shared" si="2"/>
        <v>OSCE Hate Crime Report 2015</v>
      </c>
      <c r="M186" s="5" t="s">
        <v>2</v>
      </c>
    </row>
    <row r="187" spans="1:14" x14ac:dyDescent="0.2">
      <c r="A187" s="12" t="s">
        <v>5045</v>
      </c>
      <c r="B187" s="12">
        <v>186</v>
      </c>
      <c r="C187" s="9">
        <v>2015</v>
      </c>
      <c r="D187" s="5" t="s">
        <v>9319</v>
      </c>
      <c r="E187" s="8" t="s">
        <v>2</v>
      </c>
      <c r="F187" s="5" t="s">
        <v>11089</v>
      </c>
      <c r="G187" s="5" t="s">
        <v>9323</v>
      </c>
      <c r="H187" s="5" t="s">
        <v>9328</v>
      </c>
      <c r="I187" s="5" t="s">
        <v>9338</v>
      </c>
      <c r="J187" s="9" t="s">
        <v>2</v>
      </c>
      <c r="K187" s="5" t="s">
        <v>3</v>
      </c>
      <c r="L187" s="10" t="str">
        <f t="shared" si="2"/>
        <v>OSCE Hate Crime Report 2015</v>
      </c>
      <c r="M187" s="5" t="s">
        <v>2</v>
      </c>
    </row>
    <row r="188" spans="1:14" x14ac:dyDescent="0.2">
      <c r="A188" s="12" t="s">
        <v>5046</v>
      </c>
      <c r="B188" s="12">
        <v>187</v>
      </c>
      <c r="C188" s="9">
        <v>2015</v>
      </c>
      <c r="D188" s="5" t="s">
        <v>9319</v>
      </c>
      <c r="E188" s="8" t="s">
        <v>2</v>
      </c>
      <c r="F188" s="5" t="s">
        <v>11089</v>
      </c>
      <c r="G188" s="5" t="s">
        <v>9323</v>
      </c>
      <c r="H188" s="5" t="s">
        <v>9328</v>
      </c>
      <c r="I188" s="5" t="s">
        <v>9338</v>
      </c>
      <c r="J188" s="9" t="s">
        <v>2</v>
      </c>
      <c r="K188" s="5" t="s">
        <v>3</v>
      </c>
      <c r="L188" s="10" t="str">
        <f t="shared" si="2"/>
        <v>OSCE Hate Crime Report 2015</v>
      </c>
      <c r="M188" s="5" t="s">
        <v>2</v>
      </c>
    </row>
    <row r="189" spans="1:14" x14ac:dyDescent="0.2">
      <c r="A189" s="12" t="s">
        <v>5047</v>
      </c>
      <c r="B189" s="12">
        <v>188</v>
      </c>
      <c r="C189" s="9">
        <v>2015</v>
      </c>
      <c r="D189" s="5" t="s">
        <v>9319</v>
      </c>
      <c r="E189" s="8" t="s">
        <v>2</v>
      </c>
      <c r="F189" s="5" t="s">
        <v>11089</v>
      </c>
      <c r="G189" s="5" t="s">
        <v>9323</v>
      </c>
      <c r="H189" s="5" t="s">
        <v>9328</v>
      </c>
      <c r="I189" s="5" t="s">
        <v>9338</v>
      </c>
      <c r="J189" s="9" t="s">
        <v>2</v>
      </c>
      <c r="K189" s="5" t="s">
        <v>3</v>
      </c>
      <c r="L189" s="10" t="str">
        <f t="shared" si="2"/>
        <v>OSCE Hate Crime Report 2015</v>
      </c>
      <c r="M189" s="5" t="s">
        <v>2</v>
      </c>
    </row>
    <row r="190" spans="1:14" x14ac:dyDescent="0.2">
      <c r="A190" s="12" t="s">
        <v>5048</v>
      </c>
      <c r="B190" s="12">
        <v>189</v>
      </c>
      <c r="C190" s="9">
        <v>2015</v>
      </c>
      <c r="D190" s="5" t="s">
        <v>9319</v>
      </c>
      <c r="E190" s="8" t="s">
        <v>2</v>
      </c>
      <c r="F190" s="5" t="s">
        <v>11089</v>
      </c>
      <c r="G190" s="5" t="s">
        <v>9323</v>
      </c>
      <c r="H190" s="5" t="s">
        <v>9328</v>
      </c>
      <c r="I190" s="5" t="s">
        <v>9338</v>
      </c>
      <c r="J190" s="9" t="s">
        <v>2</v>
      </c>
      <c r="K190" s="5" t="s">
        <v>3</v>
      </c>
      <c r="L190" s="10" t="str">
        <f t="shared" si="2"/>
        <v>OSCE Hate Crime Report 2015</v>
      </c>
      <c r="M190" s="5" t="s">
        <v>2</v>
      </c>
    </row>
    <row r="191" spans="1:14" x14ac:dyDescent="0.2">
      <c r="A191" s="12" t="s">
        <v>5049</v>
      </c>
      <c r="B191" s="12">
        <v>190</v>
      </c>
      <c r="C191" s="9">
        <v>2015</v>
      </c>
      <c r="D191" s="5" t="s">
        <v>9319</v>
      </c>
      <c r="E191" s="8" t="s">
        <v>2</v>
      </c>
      <c r="F191" s="5" t="s">
        <v>11089</v>
      </c>
      <c r="G191" s="5" t="s">
        <v>9323</v>
      </c>
      <c r="H191" s="5" t="s">
        <v>9328</v>
      </c>
      <c r="I191" s="5" t="s">
        <v>9338</v>
      </c>
      <c r="J191" s="9" t="s">
        <v>2</v>
      </c>
      <c r="K191" s="5" t="s">
        <v>3</v>
      </c>
      <c r="L191" s="10" t="str">
        <f t="shared" si="2"/>
        <v>OSCE Hate Crime Report 2015</v>
      </c>
      <c r="M191" s="5" t="s">
        <v>2</v>
      </c>
    </row>
    <row r="192" spans="1:14" x14ac:dyDescent="0.2">
      <c r="A192" s="12" t="s">
        <v>5050</v>
      </c>
      <c r="B192" s="12">
        <v>191</v>
      </c>
      <c r="C192" s="9">
        <v>2015</v>
      </c>
      <c r="D192" s="5" t="s">
        <v>9319</v>
      </c>
      <c r="E192" s="8" t="s">
        <v>2</v>
      </c>
      <c r="F192" s="5" t="s">
        <v>11089</v>
      </c>
      <c r="G192" s="5" t="s">
        <v>9323</v>
      </c>
      <c r="H192" s="5" t="s">
        <v>9328</v>
      </c>
      <c r="I192" s="5" t="s">
        <v>9338</v>
      </c>
      <c r="J192" s="9" t="s">
        <v>2</v>
      </c>
      <c r="K192" s="5" t="s">
        <v>3</v>
      </c>
      <c r="L192" s="10" t="str">
        <f t="shared" si="2"/>
        <v>OSCE Hate Crime Report 2015</v>
      </c>
      <c r="M192" s="5" t="s">
        <v>2</v>
      </c>
    </row>
    <row r="193" spans="1:13" x14ac:dyDescent="0.2">
      <c r="A193" s="12" t="s">
        <v>5051</v>
      </c>
      <c r="B193" s="12">
        <v>192</v>
      </c>
      <c r="C193" s="9">
        <v>2015</v>
      </c>
      <c r="D193" s="5" t="s">
        <v>9319</v>
      </c>
      <c r="E193" s="8" t="s">
        <v>2</v>
      </c>
      <c r="F193" s="5" t="s">
        <v>11089</v>
      </c>
      <c r="G193" s="5" t="s">
        <v>9323</v>
      </c>
      <c r="H193" s="5" t="s">
        <v>9328</v>
      </c>
      <c r="I193" s="5" t="s">
        <v>9338</v>
      </c>
      <c r="J193" s="9" t="s">
        <v>2</v>
      </c>
      <c r="K193" s="5" t="s">
        <v>3</v>
      </c>
      <c r="L193" s="10" t="str">
        <f t="shared" si="2"/>
        <v>OSCE Hate Crime Report 2015</v>
      </c>
      <c r="M193" s="5" t="s">
        <v>2</v>
      </c>
    </row>
    <row r="194" spans="1:13" x14ac:dyDescent="0.2">
      <c r="A194" s="12" t="s">
        <v>5052</v>
      </c>
      <c r="B194" s="12">
        <v>193</v>
      </c>
      <c r="C194" s="9">
        <v>2015</v>
      </c>
      <c r="D194" s="5" t="s">
        <v>9319</v>
      </c>
      <c r="E194" s="8" t="s">
        <v>2</v>
      </c>
      <c r="F194" s="5" t="s">
        <v>11089</v>
      </c>
      <c r="G194" s="5" t="s">
        <v>9323</v>
      </c>
      <c r="H194" s="5" t="s">
        <v>9328</v>
      </c>
      <c r="I194" s="5" t="s">
        <v>9338</v>
      </c>
      <c r="J194" s="9" t="s">
        <v>2</v>
      </c>
      <c r="K194" s="5" t="s">
        <v>3</v>
      </c>
      <c r="L194" s="10" t="str">
        <f t="shared" ref="L194:L257" si="3">HYPERLINK("https://hatecrime.osce.org/france?year=2015","OSCE Hate Crime Report 2015")</f>
        <v>OSCE Hate Crime Report 2015</v>
      </c>
      <c r="M194" s="5" t="s">
        <v>2</v>
      </c>
    </row>
    <row r="195" spans="1:13" x14ac:dyDescent="0.2">
      <c r="A195" s="12" t="s">
        <v>5053</v>
      </c>
      <c r="B195" s="12">
        <v>194</v>
      </c>
      <c r="C195" s="9">
        <v>2015</v>
      </c>
      <c r="D195" s="5" t="s">
        <v>9319</v>
      </c>
      <c r="E195" s="8" t="s">
        <v>2</v>
      </c>
      <c r="F195" s="5" t="s">
        <v>11089</v>
      </c>
      <c r="G195" s="5" t="s">
        <v>9323</v>
      </c>
      <c r="H195" s="5" t="s">
        <v>9328</v>
      </c>
      <c r="I195" s="5" t="s">
        <v>9338</v>
      </c>
      <c r="J195" s="9" t="s">
        <v>2</v>
      </c>
      <c r="K195" s="5" t="s">
        <v>3</v>
      </c>
      <c r="L195" s="10" t="str">
        <f t="shared" si="3"/>
        <v>OSCE Hate Crime Report 2015</v>
      </c>
      <c r="M195" s="5" t="s">
        <v>2</v>
      </c>
    </row>
    <row r="196" spans="1:13" x14ac:dyDescent="0.2">
      <c r="A196" s="12" t="s">
        <v>5054</v>
      </c>
      <c r="B196" s="12">
        <v>195</v>
      </c>
      <c r="C196" s="9">
        <v>2015</v>
      </c>
      <c r="D196" s="5" t="s">
        <v>9319</v>
      </c>
      <c r="E196" s="8" t="s">
        <v>2</v>
      </c>
      <c r="F196" s="5" t="s">
        <v>11089</v>
      </c>
      <c r="G196" s="5" t="s">
        <v>9323</v>
      </c>
      <c r="H196" s="5" t="s">
        <v>9328</v>
      </c>
      <c r="I196" s="5" t="s">
        <v>9338</v>
      </c>
      <c r="J196" s="9" t="s">
        <v>2</v>
      </c>
      <c r="K196" s="5" t="s">
        <v>3</v>
      </c>
      <c r="L196" s="10" t="str">
        <f t="shared" si="3"/>
        <v>OSCE Hate Crime Report 2015</v>
      </c>
      <c r="M196" s="5" t="s">
        <v>2</v>
      </c>
    </row>
    <row r="197" spans="1:13" x14ac:dyDescent="0.2">
      <c r="A197" s="12" t="s">
        <v>5055</v>
      </c>
      <c r="B197" s="12">
        <v>196</v>
      </c>
      <c r="C197" s="9">
        <v>2015</v>
      </c>
      <c r="D197" s="5" t="s">
        <v>9319</v>
      </c>
      <c r="E197" s="8" t="s">
        <v>2</v>
      </c>
      <c r="F197" s="5" t="s">
        <v>11089</v>
      </c>
      <c r="G197" s="5" t="s">
        <v>9323</v>
      </c>
      <c r="H197" s="5" t="s">
        <v>9328</v>
      </c>
      <c r="I197" s="5" t="s">
        <v>9338</v>
      </c>
      <c r="J197" s="9" t="s">
        <v>2</v>
      </c>
      <c r="K197" s="5" t="s">
        <v>3</v>
      </c>
      <c r="L197" s="10" t="str">
        <f t="shared" si="3"/>
        <v>OSCE Hate Crime Report 2015</v>
      </c>
      <c r="M197" s="5" t="s">
        <v>2</v>
      </c>
    </row>
    <row r="198" spans="1:13" x14ac:dyDescent="0.2">
      <c r="A198" s="12" t="s">
        <v>5056</v>
      </c>
      <c r="B198" s="12">
        <v>197</v>
      </c>
      <c r="C198" s="9">
        <v>2015</v>
      </c>
      <c r="D198" s="5" t="s">
        <v>9319</v>
      </c>
      <c r="E198" s="8" t="s">
        <v>2</v>
      </c>
      <c r="F198" s="5" t="s">
        <v>11089</v>
      </c>
      <c r="G198" s="5" t="s">
        <v>9323</v>
      </c>
      <c r="H198" s="5" t="s">
        <v>9328</v>
      </c>
      <c r="I198" s="5" t="s">
        <v>9338</v>
      </c>
      <c r="J198" s="9" t="s">
        <v>2</v>
      </c>
      <c r="K198" s="5" t="s">
        <v>3</v>
      </c>
      <c r="L198" s="10" t="str">
        <f t="shared" si="3"/>
        <v>OSCE Hate Crime Report 2015</v>
      </c>
      <c r="M198" s="5" t="s">
        <v>2</v>
      </c>
    </row>
    <row r="199" spans="1:13" x14ac:dyDescent="0.2">
      <c r="A199" s="12" t="s">
        <v>5057</v>
      </c>
      <c r="B199" s="12">
        <v>198</v>
      </c>
      <c r="C199" s="9">
        <v>2015</v>
      </c>
      <c r="D199" s="5" t="s">
        <v>9319</v>
      </c>
      <c r="E199" s="8" t="s">
        <v>2</v>
      </c>
      <c r="F199" s="5" t="s">
        <v>11089</v>
      </c>
      <c r="G199" s="5" t="s">
        <v>9323</v>
      </c>
      <c r="H199" s="5" t="s">
        <v>9328</v>
      </c>
      <c r="I199" s="5" t="s">
        <v>9338</v>
      </c>
      <c r="J199" s="9" t="s">
        <v>2</v>
      </c>
      <c r="K199" s="5" t="s">
        <v>3</v>
      </c>
      <c r="L199" s="10" t="str">
        <f t="shared" si="3"/>
        <v>OSCE Hate Crime Report 2015</v>
      </c>
      <c r="M199" s="5" t="s">
        <v>2</v>
      </c>
    </row>
    <row r="200" spans="1:13" x14ac:dyDescent="0.2">
      <c r="A200" s="12" t="s">
        <v>5058</v>
      </c>
      <c r="B200" s="12">
        <v>199</v>
      </c>
      <c r="C200" s="9">
        <v>2015</v>
      </c>
      <c r="D200" s="5" t="s">
        <v>9319</v>
      </c>
      <c r="E200" s="8" t="s">
        <v>2</v>
      </c>
      <c r="F200" s="5" t="s">
        <v>11089</v>
      </c>
      <c r="G200" s="5" t="s">
        <v>9323</v>
      </c>
      <c r="H200" s="5" t="s">
        <v>9328</v>
      </c>
      <c r="I200" s="5" t="s">
        <v>9338</v>
      </c>
      <c r="J200" s="9" t="s">
        <v>2</v>
      </c>
      <c r="K200" s="5" t="s">
        <v>3</v>
      </c>
      <c r="L200" s="10" t="str">
        <f t="shared" si="3"/>
        <v>OSCE Hate Crime Report 2015</v>
      </c>
      <c r="M200" s="5" t="s">
        <v>2</v>
      </c>
    </row>
    <row r="201" spans="1:13" x14ac:dyDescent="0.2">
      <c r="A201" s="12" t="s">
        <v>5059</v>
      </c>
      <c r="B201" s="12">
        <v>200</v>
      </c>
      <c r="C201" s="9">
        <v>2015</v>
      </c>
      <c r="D201" s="5" t="s">
        <v>9319</v>
      </c>
      <c r="E201" s="8" t="s">
        <v>2</v>
      </c>
      <c r="F201" s="5" t="s">
        <v>11089</v>
      </c>
      <c r="G201" s="5" t="s">
        <v>9323</v>
      </c>
      <c r="H201" s="5" t="s">
        <v>9328</v>
      </c>
      <c r="I201" s="5" t="s">
        <v>9338</v>
      </c>
      <c r="J201" s="9" t="s">
        <v>2</v>
      </c>
      <c r="K201" s="5" t="s">
        <v>3</v>
      </c>
      <c r="L201" s="10" t="str">
        <f t="shared" si="3"/>
        <v>OSCE Hate Crime Report 2015</v>
      </c>
      <c r="M201" s="5" t="s">
        <v>2</v>
      </c>
    </row>
    <row r="202" spans="1:13" x14ac:dyDescent="0.2">
      <c r="A202" s="12" t="s">
        <v>5060</v>
      </c>
      <c r="B202" s="12">
        <v>201</v>
      </c>
      <c r="C202" s="9">
        <v>2015</v>
      </c>
      <c r="D202" s="5" t="s">
        <v>9319</v>
      </c>
      <c r="E202" s="8" t="s">
        <v>2</v>
      </c>
      <c r="F202" s="5" t="s">
        <v>11089</v>
      </c>
      <c r="G202" s="5" t="s">
        <v>9323</v>
      </c>
      <c r="H202" s="5" t="s">
        <v>9328</v>
      </c>
      <c r="I202" s="5" t="s">
        <v>9338</v>
      </c>
      <c r="J202" s="9" t="s">
        <v>2</v>
      </c>
      <c r="K202" s="5" t="s">
        <v>3</v>
      </c>
      <c r="L202" s="10" t="str">
        <f t="shared" si="3"/>
        <v>OSCE Hate Crime Report 2015</v>
      </c>
      <c r="M202" s="5" t="s">
        <v>2</v>
      </c>
    </row>
    <row r="203" spans="1:13" x14ac:dyDescent="0.2">
      <c r="A203" s="12" t="s">
        <v>5061</v>
      </c>
      <c r="B203" s="12">
        <v>202</v>
      </c>
      <c r="C203" s="9">
        <v>2015</v>
      </c>
      <c r="D203" s="5" t="s">
        <v>9319</v>
      </c>
      <c r="E203" s="8" t="s">
        <v>2</v>
      </c>
      <c r="F203" s="5" t="s">
        <v>11089</v>
      </c>
      <c r="G203" s="5" t="s">
        <v>9323</v>
      </c>
      <c r="H203" s="5" t="s">
        <v>9328</v>
      </c>
      <c r="I203" s="5" t="s">
        <v>9338</v>
      </c>
      <c r="J203" s="9" t="s">
        <v>2</v>
      </c>
      <c r="K203" s="5" t="s">
        <v>3</v>
      </c>
      <c r="L203" s="10" t="str">
        <f t="shared" si="3"/>
        <v>OSCE Hate Crime Report 2015</v>
      </c>
      <c r="M203" s="5" t="s">
        <v>2</v>
      </c>
    </row>
    <row r="204" spans="1:13" x14ac:dyDescent="0.2">
      <c r="A204" s="12" t="s">
        <v>5062</v>
      </c>
      <c r="B204" s="12">
        <v>203</v>
      </c>
      <c r="C204" s="9">
        <v>2015</v>
      </c>
      <c r="D204" s="5" t="s">
        <v>9319</v>
      </c>
      <c r="E204" s="8" t="s">
        <v>2</v>
      </c>
      <c r="F204" s="5" t="s">
        <v>11089</v>
      </c>
      <c r="G204" s="5" t="s">
        <v>9323</v>
      </c>
      <c r="H204" s="5" t="s">
        <v>9328</v>
      </c>
      <c r="I204" s="5" t="s">
        <v>9338</v>
      </c>
      <c r="J204" s="9" t="s">
        <v>2</v>
      </c>
      <c r="K204" s="5" t="s">
        <v>3</v>
      </c>
      <c r="L204" s="10" t="str">
        <f t="shared" si="3"/>
        <v>OSCE Hate Crime Report 2015</v>
      </c>
      <c r="M204" s="5" t="s">
        <v>2</v>
      </c>
    </row>
    <row r="205" spans="1:13" x14ac:dyDescent="0.2">
      <c r="A205" s="12" t="s">
        <v>5063</v>
      </c>
      <c r="B205" s="12">
        <v>204</v>
      </c>
      <c r="C205" s="9">
        <v>2015</v>
      </c>
      <c r="D205" s="5" t="s">
        <v>9319</v>
      </c>
      <c r="E205" s="8" t="s">
        <v>2</v>
      </c>
      <c r="F205" s="5" t="s">
        <v>11089</v>
      </c>
      <c r="G205" s="5" t="s">
        <v>9323</v>
      </c>
      <c r="H205" s="5" t="s">
        <v>9328</v>
      </c>
      <c r="I205" s="5" t="s">
        <v>9338</v>
      </c>
      <c r="J205" s="9" t="s">
        <v>2</v>
      </c>
      <c r="K205" s="5" t="s">
        <v>3</v>
      </c>
      <c r="L205" s="10" t="str">
        <f t="shared" si="3"/>
        <v>OSCE Hate Crime Report 2015</v>
      </c>
      <c r="M205" s="5" t="s">
        <v>2</v>
      </c>
    </row>
    <row r="206" spans="1:13" x14ac:dyDescent="0.2">
      <c r="A206" s="12" t="s">
        <v>5064</v>
      </c>
      <c r="B206" s="12">
        <v>205</v>
      </c>
      <c r="C206" s="9">
        <v>2015</v>
      </c>
      <c r="D206" s="5" t="s">
        <v>9319</v>
      </c>
      <c r="E206" s="8" t="s">
        <v>2</v>
      </c>
      <c r="F206" s="5" t="s">
        <v>11089</v>
      </c>
      <c r="G206" s="5" t="s">
        <v>9323</v>
      </c>
      <c r="H206" s="5" t="s">
        <v>9328</v>
      </c>
      <c r="I206" s="5" t="s">
        <v>9338</v>
      </c>
      <c r="J206" s="9" t="s">
        <v>2</v>
      </c>
      <c r="K206" s="5" t="s">
        <v>3</v>
      </c>
      <c r="L206" s="10" t="str">
        <f t="shared" si="3"/>
        <v>OSCE Hate Crime Report 2015</v>
      </c>
      <c r="M206" s="5" t="s">
        <v>2</v>
      </c>
    </row>
    <row r="207" spans="1:13" x14ac:dyDescent="0.2">
      <c r="A207" s="12" t="s">
        <v>5065</v>
      </c>
      <c r="B207" s="12">
        <v>206</v>
      </c>
      <c r="C207" s="9">
        <v>2015</v>
      </c>
      <c r="D207" s="5" t="s">
        <v>9319</v>
      </c>
      <c r="E207" s="8" t="s">
        <v>2</v>
      </c>
      <c r="F207" s="5" t="s">
        <v>11089</v>
      </c>
      <c r="G207" s="5" t="s">
        <v>9323</v>
      </c>
      <c r="H207" s="5" t="s">
        <v>9328</v>
      </c>
      <c r="I207" s="5" t="s">
        <v>9338</v>
      </c>
      <c r="J207" s="9" t="s">
        <v>2</v>
      </c>
      <c r="K207" s="5" t="s">
        <v>3</v>
      </c>
      <c r="L207" s="10" t="str">
        <f t="shared" si="3"/>
        <v>OSCE Hate Crime Report 2015</v>
      </c>
      <c r="M207" s="5" t="s">
        <v>2</v>
      </c>
    </row>
    <row r="208" spans="1:13" x14ac:dyDescent="0.2">
      <c r="A208" s="12" t="s">
        <v>5066</v>
      </c>
      <c r="B208" s="12">
        <v>207</v>
      </c>
      <c r="C208" s="9">
        <v>2015</v>
      </c>
      <c r="D208" s="5" t="s">
        <v>9319</v>
      </c>
      <c r="E208" s="8" t="s">
        <v>2</v>
      </c>
      <c r="F208" s="5" t="s">
        <v>11089</v>
      </c>
      <c r="G208" s="5" t="s">
        <v>9323</v>
      </c>
      <c r="H208" s="5" t="s">
        <v>9328</v>
      </c>
      <c r="I208" s="5" t="s">
        <v>9338</v>
      </c>
      <c r="J208" s="9" t="s">
        <v>2</v>
      </c>
      <c r="K208" s="5" t="s">
        <v>3</v>
      </c>
      <c r="L208" s="10" t="str">
        <f t="shared" si="3"/>
        <v>OSCE Hate Crime Report 2015</v>
      </c>
      <c r="M208" s="5" t="s">
        <v>2</v>
      </c>
    </row>
    <row r="209" spans="1:13" x14ac:dyDescent="0.2">
      <c r="A209" s="12" t="s">
        <v>5067</v>
      </c>
      <c r="B209" s="12">
        <v>208</v>
      </c>
      <c r="C209" s="9">
        <v>2015</v>
      </c>
      <c r="D209" s="5" t="s">
        <v>9319</v>
      </c>
      <c r="E209" s="8" t="s">
        <v>2</v>
      </c>
      <c r="F209" s="5" t="s">
        <v>11089</v>
      </c>
      <c r="G209" s="5" t="s">
        <v>9323</v>
      </c>
      <c r="H209" s="5" t="s">
        <v>9328</v>
      </c>
      <c r="I209" s="5" t="s">
        <v>9338</v>
      </c>
      <c r="J209" s="9" t="s">
        <v>2</v>
      </c>
      <c r="K209" s="5" t="s">
        <v>3</v>
      </c>
      <c r="L209" s="10" t="str">
        <f t="shared" si="3"/>
        <v>OSCE Hate Crime Report 2015</v>
      </c>
      <c r="M209" s="5" t="s">
        <v>2</v>
      </c>
    </row>
    <row r="210" spans="1:13" x14ac:dyDescent="0.2">
      <c r="A210" s="12" t="s">
        <v>5068</v>
      </c>
      <c r="B210" s="12">
        <v>209</v>
      </c>
      <c r="C210" s="9">
        <v>2015</v>
      </c>
      <c r="D210" s="5" t="s">
        <v>9319</v>
      </c>
      <c r="E210" s="8" t="s">
        <v>2</v>
      </c>
      <c r="F210" s="5" t="s">
        <v>11089</v>
      </c>
      <c r="G210" s="5" t="s">
        <v>9323</v>
      </c>
      <c r="H210" s="5" t="s">
        <v>9328</v>
      </c>
      <c r="I210" s="5" t="s">
        <v>9338</v>
      </c>
      <c r="J210" s="9" t="s">
        <v>2</v>
      </c>
      <c r="K210" s="5" t="s">
        <v>3</v>
      </c>
      <c r="L210" s="10" t="str">
        <f t="shared" si="3"/>
        <v>OSCE Hate Crime Report 2015</v>
      </c>
      <c r="M210" s="5" t="s">
        <v>2</v>
      </c>
    </row>
    <row r="211" spans="1:13" x14ac:dyDescent="0.2">
      <c r="A211" s="12" t="s">
        <v>5069</v>
      </c>
      <c r="B211" s="12">
        <v>210</v>
      </c>
      <c r="C211" s="9">
        <v>2015</v>
      </c>
      <c r="D211" s="5" t="s">
        <v>9319</v>
      </c>
      <c r="E211" s="8" t="s">
        <v>2</v>
      </c>
      <c r="F211" s="5" t="s">
        <v>11089</v>
      </c>
      <c r="G211" s="5" t="s">
        <v>9323</v>
      </c>
      <c r="H211" s="5" t="s">
        <v>9328</v>
      </c>
      <c r="I211" s="5" t="s">
        <v>9338</v>
      </c>
      <c r="J211" s="9" t="s">
        <v>2</v>
      </c>
      <c r="K211" s="5" t="s">
        <v>3</v>
      </c>
      <c r="L211" s="10" t="str">
        <f t="shared" si="3"/>
        <v>OSCE Hate Crime Report 2015</v>
      </c>
      <c r="M211" s="5" t="s">
        <v>2</v>
      </c>
    </row>
    <row r="212" spans="1:13" x14ac:dyDescent="0.2">
      <c r="A212" s="12" t="s">
        <v>5070</v>
      </c>
      <c r="B212" s="12">
        <v>211</v>
      </c>
      <c r="C212" s="9">
        <v>2015</v>
      </c>
      <c r="D212" s="5" t="s">
        <v>9319</v>
      </c>
      <c r="E212" s="8" t="s">
        <v>2</v>
      </c>
      <c r="F212" s="5" t="s">
        <v>11089</v>
      </c>
      <c r="G212" s="5" t="s">
        <v>9323</v>
      </c>
      <c r="H212" s="5" t="s">
        <v>9328</v>
      </c>
      <c r="I212" s="5" t="s">
        <v>9338</v>
      </c>
      <c r="J212" s="9" t="s">
        <v>2</v>
      </c>
      <c r="K212" s="5" t="s">
        <v>3</v>
      </c>
      <c r="L212" s="10" t="str">
        <f t="shared" si="3"/>
        <v>OSCE Hate Crime Report 2015</v>
      </c>
      <c r="M212" s="5" t="s">
        <v>2</v>
      </c>
    </row>
    <row r="213" spans="1:13" x14ac:dyDescent="0.2">
      <c r="A213" s="12" t="s">
        <v>5071</v>
      </c>
      <c r="B213" s="12">
        <v>212</v>
      </c>
      <c r="C213" s="9">
        <v>2015</v>
      </c>
      <c r="D213" s="5" t="s">
        <v>9319</v>
      </c>
      <c r="E213" s="8" t="s">
        <v>2</v>
      </c>
      <c r="F213" s="5" t="s">
        <v>11089</v>
      </c>
      <c r="G213" s="5" t="s">
        <v>9323</v>
      </c>
      <c r="H213" s="5" t="s">
        <v>9328</v>
      </c>
      <c r="I213" s="5" t="s">
        <v>9338</v>
      </c>
      <c r="J213" s="9" t="s">
        <v>2</v>
      </c>
      <c r="K213" s="5" t="s">
        <v>3</v>
      </c>
      <c r="L213" s="10" t="str">
        <f t="shared" si="3"/>
        <v>OSCE Hate Crime Report 2015</v>
      </c>
      <c r="M213" s="5" t="s">
        <v>2</v>
      </c>
    </row>
    <row r="214" spans="1:13" x14ac:dyDescent="0.2">
      <c r="A214" s="12" t="s">
        <v>5072</v>
      </c>
      <c r="B214" s="12">
        <v>213</v>
      </c>
      <c r="C214" s="9">
        <v>2015</v>
      </c>
      <c r="D214" s="5" t="s">
        <v>9319</v>
      </c>
      <c r="E214" s="8" t="s">
        <v>2</v>
      </c>
      <c r="F214" s="5" t="s">
        <v>11089</v>
      </c>
      <c r="G214" s="5" t="s">
        <v>9323</v>
      </c>
      <c r="H214" s="5" t="s">
        <v>9328</v>
      </c>
      <c r="I214" s="5" t="s">
        <v>9338</v>
      </c>
      <c r="J214" s="9" t="s">
        <v>2</v>
      </c>
      <c r="K214" s="5" t="s">
        <v>3</v>
      </c>
      <c r="L214" s="10" t="str">
        <f t="shared" si="3"/>
        <v>OSCE Hate Crime Report 2015</v>
      </c>
      <c r="M214" s="5" t="s">
        <v>2</v>
      </c>
    </row>
    <row r="215" spans="1:13" x14ac:dyDescent="0.2">
      <c r="A215" s="12" t="s">
        <v>5073</v>
      </c>
      <c r="B215" s="12">
        <v>214</v>
      </c>
      <c r="C215" s="9">
        <v>2015</v>
      </c>
      <c r="D215" s="5" t="s">
        <v>9319</v>
      </c>
      <c r="E215" s="8" t="s">
        <v>2</v>
      </c>
      <c r="F215" s="5" t="s">
        <v>11089</v>
      </c>
      <c r="G215" s="5" t="s">
        <v>9323</v>
      </c>
      <c r="H215" s="5" t="s">
        <v>9328</v>
      </c>
      <c r="I215" s="5" t="s">
        <v>9338</v>
      </c>
      <c r="J215" s="9" t="s">
        <v>2</v>
      </c>
      <c r="K215" s="5" t="s">
        <v>3</v>
      </c>
      <c r="L215" s="10" t="str">
        <f t="shared" si="3"/>
        <v>OSCE Hate Crime Report 2015</v>
      </c>
      <c r="M215" s="5" t="s">
        <v>2</v>
      </c>
    </row>
    <row r="216" spans="1:13" x14ac:dyDescent="0.2">
      <c r="A216" s="12" t="s">
        <v>5074</v>
      </c>
      <c r="B216" s="12">
        <v>215</v>
      </c>
      <c r="C216" s="9">
        <v>2015</v>
      </c>
      <c r="D216" s="5" t="s">
        <v>9319</v>
      </c>
      <c r="E216" s="8" t="s">
        <v>2</v>
      </c>
      <c r="F216" s="5" t="s">
        <v>11089</v>
      </c>
      <c r="G216" s="5" t="s">
        <v>9323</v>
      </c>
      <c r="H216" s="5" t="s">
        <v>9328</v>
      </c>
      <c r="I216" s="5" t="s">
        <v>9338</v>
      </c>
      <c r="J216" s="9" t="s">
        <v>2</v>
      </c>
      <c r="K216" s="5" t="s">
        <v>3</v>
      </c>
      <c r="L216" s="10" t="str">
        <f t="shared" si="3"/>
        <v>OSCE Hate Crime Report 2015</v>
      </c>
      <c r="M216" s="5" t="s">
        <v>2</v>
      </c>
    </row>
    <row r="217" spans="1:13" x14ac:dyDescent="0.2">
      <c r="A217" s="12" t="s">
        <v>5075</v>
      </c>
      <c r="B217" s="12">
        <v>216</v>
      </c>
      <c r="C217" s="9">
        <v>2015</v>
      </c>
      <c r="D217" s="5" t="s">
        <v>9319</v>
      </c>
      <c r="E217" s="8" t="s">
        <v>2</v>
      </c>
      <c r="F217" s="5" t="s">
        <v>11089</v>
      </c>
      <c r="G217" s="5" t="s">
        <v>9323</v>
      </c>
      <c r="H217" s="5" t="s">
        <v>9328</v>
      </c>
      <c r="I217" s="5" t="s">
        <v>9338</v>
      </c>
      <c r="J217" s="9" t="s">
        <v>2</v>
      </c>
      <c r="K217" s="5" t="s">
        <v>3</v>
      </c>
      <c r="L217" s="10" t="str">
        <f t="shared" si="3"/>
        <v>OSCE Hate Crime Report 2015</v>
      </c>
      <c r="M217" s="5" t="s">
        <v>2</v>
      </c>
    </row>
    <row r="218" spans="1:13" x14ac:dyDescent="0.2">
      <c r="A218" s="12" t="s">
        <v>5076</v>
      </c>
      <c r="B218" s="12">
        <v>217</v>
      </c>
      <c r="C218" s="9">
        <v>2015</v>
      </c>
      <c r="D218" s="5" t="s">
        <v>9319</v>
      </c>
      <c r="E218" s="8" t="s">
        <v>2</v>
      </c>
      <c r="F218" s="5" t="s">
        <v>11089</v>
      </c>
      <c r="G218" s="5" t="s">
        <v>9323</v>
      </c>
      <c r="H218" s="5" t="s">
        <v>9328</v>
      </c>
      <c r="I218" s="5" t="s">
        <v>9338</v>
      </c>
      <c r="J218" s="9" t="s">
        <v>2</v>
      </c>
      <c r="K218" s="5" t="s">
        <v>3</v>
      </c>
      <c r="L218" s="10" t="str">
        <f t="shared" si="3"/>
        <v>OSCE Hate Crime Report 2015</v>
      </c>
      <c r="M218" s="5" t="s">
        <v>2</v>
      </c>
    </row>
    <row r="219" spans="1:13" x14ac:dyDescent="0.2">
      <c r="A219" s="12" t="s">
        <v>5077</v>
      </c>
      <c r="B219" s="12">
        <v>218</v>
      </c>
      <c r="C219" s="9">
        <v>2015</v>
      </c>
      <c r="D219" s="5" t="s">
        <v>9319</v>
      </c>
      <c r="E219" s="8" t="s">
        <v>2</v>
      </c>
      <c r="F219" s="5" t="s">
        <v>11089</v>
      </c>
      <c r="G219" s="5" t="s">
        <v>9323</v>
      </c>
      <c r="H219" s="5" t="s">
        <v>9328</v>
      </c>
      <c r="I219" s="5" t="s">
        <v>9338</v>
      </c>
      <c r="J219" s="9" t="s">
        <v>2</v>
      </c>
      <c r="K219" s="5" t="s">
        <v>3</v>
      </c>
      <c r="L219" s="10" t="str">
        <f t="shared" si="3"/>
        <v>OSCE Hate Crime Report 2015</v>
      </c>
      <c r="M219" s="5" t="s">
        <v>2</v>
      </c>
    </row>
    <row r="220" spans="1:13" x14ac:dyDescent="0.2">
      <c r="A220" s="12" t="s">
        <v>5078</v>
      </c>
      <c r="B220" s="12">
        <v>219</v>
      </c>
      <c r="C220" s="9">
        <v>2015</v>
      </c>
      <c r="D220" s="5" t="s">
        <v>9319</v>
      </c>
      <c r="E220" s="8" t="s">
        <v>2</v>
      </c>
      <c r="F220" s="5" t="s">
        <v>11089</v>
      </c>
      <c r="G220" s="5" t="s">
        <v>9323</v>
      </c>
      <c r="H220" s="5" t="s">
        <v>9328</v>
      </c>
      <c r="I220" s="5" t="s">
        <v>9338</v>
      </c>
      <c r="J220" s="9" t="s">
        <v>2</v>
      </c>
      <c r="K220" s="5" t="s">
        <v>3</v>
      </c>
      <c r="L220" s="10" t="str">
        <f t="shared" si="3"/>
        <v>OSCE Hate Crime Report 2015</v>
      </c>
      <c r="M220" s="5" t="s">
        <v>2</v>
      </c>
    </row>
    <row r="221" spans="1:13" x14ac:dyDescent="0.2">
      <c r="A221" s="12" t="s">
        <v>5079</v>
      </c>
      <c r="B221" s="12">
        <v>220</v>
      </c>
      <c r="C221" s="9">
        <v>2015</v>
      </c>
      <c r="D221" s="5" t="s">
        <v>9319</v>
      </c>
      <c r="E221" s="8" t="s">
        <v>2</v>
      </c>
      <c r="F221" s="5" t="s">
        <v>11089</v>
      </c>
      <c r="G221" s="5" t="s">
        <v>9323</v>
      </c>
      <c r="H221" s="5" t="s">
        <v>9328</v>
      </c>
      <c r="I221" s="5" t="s">
        <v>9338</v>
      </c>
      <c r="J221" s="9" t="s">
        <v>2</v>
      </c>
      <c r="K221" s="5" t="s">
        <v>3</v>
      </c>
      <c r="L221" s="10" t="str">
        <f t="shared" si="3"/>
        <v>OSCE Hate Crime Report 2015</v>
      </c>
      <c r="M221" s="5" t="s">
        <v>2</v>
      </c>
    </row>
    <row r="222" spans="1:13" x14ac:dyDescent="0.2">
      <c r="A222" s="12" t="s">
        <v>5080</v>
      </c>
      <c r="B222" s="12">
        <v>221</v>
      </c>
      <c r="C222" s="9">
        <v>2015</v>
      </c>
      <c r="D222" s="5" t="s">
        <v>9319</v>
      </c>
      <c r="E222" s="8" t="s">
        <v>2</v>
      </c>
      <c r="F222" s="5" t="s">
        <v>11089</v>
      </c>
      <c r="G222" s="5" t="s">
        <v>9323</v>
      </c>
      <c r="H222" s="5" t="s">
        <v>9328</v>
      </c>
      <c r="I222" s="5" t="s">
        <v>9338</v>
      </c>
      <c r="J222" s="9" t="s">
        <v>2</v>
      </c>
      <c r="K222" s="5" t="s">
        <v>3</v>
      </c>
      <c r="L222" s="10" t="str">
        <f t="shared" si="3"/>
        <v>OSCE Hate Crime Report 2015</v>
      </c>
      <c r="M222" s="5" t="s">
        <v>2</v>
      </c>
    </row>
    <row r="223" spans="1:13" x14ac:dyDescent="0.2">
      <c r="A223" s="12" t="s">
        <v>5081</v>
      </c>
      <c r="B223" s="12">
        <v>222</v>
      </c>
      <c r="C223" s="9">
        <v>2015</v>
      </c>
      <c r="D223" s="5" t="s">
        <v>9319</v>
      </c>
      <c r="E223" s="8" t="s">
        <v>2</v>
      </c>
      <c r="F223" s="5" t="s">
        <v>11089</v>
      </c>
      <c r="G223" s="5" t="s">
        <v>9323</v>
      </c>
      <c r="H223" s="5" t="s">
        <v>9328</v>
      </c>
      <c r="I223" s="5" t="s">
        <v>9338</v>
      </c>
      <c r="J223" s="9" t="s">
        <v>2</v>
      </c>
      <c r="K223" s="5" t="s">
        <v>3</v>
      </c>
      <c r="L223" s="10" t="str">
        <f t="shared" si="3"/>
        <v>OSCE Hate Crime Report 2015</v>
      </c>
      <c r="M223" s="5" t="s">
        <v>2</v>
      </c>
    </row>
    <row r="224" spans="1:13" x14ac:dyDescent="0.2">
      <c r="A224" s="12" t="s">
        <v>5082</v>
      </c>
      <c r="B224" s="12">
        <v>223</v>
      </c>
      <c r="C224" s="9">
        <v>2015</v>
      </c>
      <c r="D224" s="5" t="s">
        <v>9319</v>
      </c>
      <c r="E224" s="8" t="s">
        <v>2</v>
      </c>
      <c r="F224" s="5" t="s">
        <v>11089</v>
      </c>
      <c r="G224" s="5" t="s">
        <v>9323</v>
      </c>
      <c r="H224" s="5" t="s">
        <v>9328</v>
      </c>
      <c r="I224" s="5" t="s">
        <v>9338</v>
      </c>
      <c r="J224" s="9" t="s">
        <v>2</v>
      </c>
      <c r="K224" s="5" t="s">
        <v>3</v>
      </c>
      <c r="L224" s="10" t="str">
        <f t="shared" si="3"/>
        <v>OSCE Hate Crime Report 2015</v>
      </c>
      <c r="M224" s="5" t="s">
        <v>2</v>
      </c>
    </row>
    <row r="225" spans="1:13" x14ac:dyDescent="0.2">
      <c r="A225" s="12" t="s">
        <v>5083</v>
      </c>
      <c r="B225" s="12">
        <v>224</v>
      </c>
      <c r="C225" s="9">
        <v>2015</v>
      </c>
      <c r="D225" s="5" t="s">
        <v>9319</v>
      </c>
      <c r="E225" s="8" t="s">
        <v>2</v>
      </c>
      <c r="F225" s="5" t="s">
        <v>11089</v>
      </c>
      <c r="G225" s="5" t="s">
        <v>9323</v>
      </c>
      <c r="H225" s="5" t="s">
        <v>9328</v>
      </c>
      <c r="I225" s="5" t="s">
        <v>9338</v>
      </c>
      <c r="J225" s="9" t="s">
        <v>2</v>
      </c>
      <c r="K225" s="5" t="s">
        <v>3</v>
      </c>
      <c r="L225" s="10" t="str">
        <f t="shared" si="3"/>
        <v>OSCE Hate Crime Report 2015</v>
      </c>
      <c r="M225" s="5" t="s">
        <v>2</v>
      </c>
    </row>
    <row r="226" spans="1:13" x14ac:dyDescent="0.2">
      <c r="A226" s="12" t="s">
        <v>5084</v>
      </c>
      <c r="B226" s="12">
        <v>225</v>
      </c>
      <c r="C226" s="9">
        <v>2015</v>
      </c>
      <c r="D226" s="5" t="s">
        <v>9319</v>
      </c>
      <c r="E226" s="8" t="s">
        <v>2</v>
      </c>
      <c r="F226" s="5" t="s">
        <v>11089</v>
      </c>
      <c r="G226" s="5" t="s">
        <v>9323</v>
      </c>
      <c r="H226" s="5" t="s">
        <v>9328</v>
      </c>
      <c r="I226" s="5" t="s">
        <v>9338</v>
      </c>
      <c r="J226" s="9" t="s">
        <v>2</v>
      </c>
      <c r="K226" s="5" t="s">
        <v>3</v>
      </c>
      <c r="L226" s="10" t="str">
        <f t="shared" si="3"/>
        <v>OSCE Hate Crime Report 2015</v>
      </c>
      <c r="M226" s="5" t="s">
        <v>2</v>
      </c>
    </row>
    <row r="227" spans="1:13" x14ac:dyDescent="0.2">
      <c r="A227" s="12" t="s">
        <v>5085</v>
      </c>
      <c r="B227" s="12">
        <v>226</v>
      </c>
      <c r="C227" s="9">
        <v>2015</v>
      </c>
      <c r="D227" s="5" t="s">
        <v>9319</v>
      </c>
      <c r="E227" s="8" t="s">
        <v>2</v>
      </c>
      <c r="F227" s="5" t="s">
        <v>11089</v>
      </c>
      <c r="G227" s="5" t="s">
        <v>9323</v>
      </c>
      <c r="H227" s="5" t="s">
        <v>9328</v>
      </c>
      <c r="I227" s="5" t="s">
        <v>9338</v>
      </c>
      <c r="J227" s="9" t="s">
        <v>2</v>
      </c>
      <c r="K227" s="5" t="s">
        <v>3</v>
      </c>
      <c r="L227" s="10" t="str">
        <f t="shared" si="3"/>
        <v>OSCE Hate Crime Report 2015</v>
      </c>
      <c r="M227" s="5" t="s">
        <v>2</v>
      </c>
    </row>
    <row r="228" spans="1:13" x14ac:dyDescent="0.2">
      <c r="A228" s="12" t="s">
        <v>5086</v>
      </c>
      <c r="B228" s="12">
        <v>227</v>
      </c>
      <c r="C228" s="9">
        <v>2015</v>
      </c>
      <c r="D228" s="5" t="s">
        <v>9319</v>
      </c>
      <c r="E228" s="8" t="s">
        <v>2</v>
      </c>
      <c r="F228" s="5" t="s">
        <v>11089</v>
      </c>
      <c r="G228" s="5" t="s">
        <v>9323</v>
      </c>
      <c r="H228" s="5" t="s">
        <v>9328</v>
      </c>
      <c r="I228" s="5" t="s">
        <v>9338</v>
      </c>
      <c r="J228" s="9" t="s">
        <v>2</v>
      </c>
      <c r="K228" s="5" t="s">
        <v>3</v>
      </c>
      <c r="L228" s="10" t="str">
        <f t="shared" si="3"/>
        <v>OSCE Hate Crime Report 2015</v>
      </c>
      <c r="M228" s="5" t="s">
        <v>2</v>
      </c>
    </row>
    <row r="229" spans="1:13" x14ac:dyDescent="0.2">
      <c r="A229" s="12" t="s">
        <v>5087</v>
      </c>
      <c r="B229" s="12">
        <v>228</v>
      </c>
      <c r="C229" s="9">
        <v>2015</v>
      </c>
      <c r="D229" s="5" t="s">
        <v>9319</v>
      </c>
      <c r="E229" s="8" t="s">
        <v>2</v>
      </c>
      <c r="F229" s="5" t="s">
        <v>11089</v>
      </c>
      <c r="G229" s="5" t="s">
        <v>9323</v>
      </c>
      <c r="H229" s="5" t="s">
        <v>9328</v>
      </c>
      <c r="I229" s="5" t="s">
        <v>9338</v>
      </c>
      <c r="J229" s="9" t="s">
        <v>2</v>
      </c>
      <c r="K229" s="5" t="s">
        <v>3</v>
      </c>
      <c r="L229" s="10" t="str">
        <f t="shared" si="3"/>
        <v>OSCE Hate Crime Report 2015</v>
      </c>
      <c r="M229" s="5" t="s">
        <v>2</v>
      </c>
    </row>
    <row r="230" spans="1:13" x14ac:dyDescent="0.2">
      <c r="A230" s="12" t="s">
        <v>5088</v>
      </c>
      <c r="B230" s="12">
        <v>229</v>
      </c>
      <c r="C230" s="9">
        <v>2015</v>
      </c>
      <c r="D230" s="5" t="s">
        <v>9319</v>
      </c>
      <c r="E230" s="8" t="s">
        <v>2</v>
      </c>
      <c r="F230" s="5" t="s">
        <v>11089</v>
      </c>
      <c r="G230" s="5" t="s">
        <v>9323</v>
      </c>
      <c r="H230" s="5" t="s">
        <v>9328</v>
      </c>
      <c r="I230" s="5" t="s">
        <v>9338</v>
      </c>
      <c r="J230" s="9" t="s">
        <v>2</v>
      </c>
      <c r="K230" s="5" t="s">
        <v>3</v>
      </c>
      <c r="L230" s="10" t="str">
        <f t="shared" si="3"/>
        <v>OSCE Hate Crime Report 2015</v>
      </c>
      <c r="M230" s="5" t="s">
        <v>2</v>
      </c>
    </row>
    <row r="231" spans="1:13" x14ac:dyDescent="0.2">
      <c r="A231" s="12" t="s">
        <v>5089</v>
      </c>
      <c r="B231" s="12">
        <v>230</v>
      </c>
      <c r="C231" s="9">
        <v>2015</v>
      </c>
      <c r="D231" s="5" t="s">
        <v>9319</v>
      </c>
      <c r="E231" s="8" t="s">
        <v>2</v>
      </c>
      <c r="F231" s="5" t="s">
        <v>11089</v>
      </c>
      <c r="G231" s="5" t="s">
        <v>9323</v>
      </c>
      <c r="H231" s="5" t="s">
        <v>9328</v>
      </c>
      <c r="I231" s="5" t="s">
        <v>9338</v>
      </c>
      <c r="J231" s="9" t="s">
        <v>2</v>
      </c>
      <c r="K231" s="5" t="s">
        <v>3</v>
      </c>
      <c r="L231" s="10" t="str">
        <f t="shared" si="3"/>
        <v>OSCE Hate Crime Report 2015</v>
      </c>
      <c r="M231" s="5" t="s">
        <v>2</v>
      </c>
    </row>
    <row r="232" spans="1:13" x14ac:dyDescent="0.2">
      <c r="A232" s="12" t="s">
        <v>5090</v>
      </c>
      <c r="B232" s="12">
        <v>231</v>
      </c>
      <c r="C232" s="9">
        <v>2015</v>
      </c>
      <c r="D232" s="5" t="s">
        <v>9319</v>
      </c>
      <c r="E232" s="8" t="s">
        <v>2</v>
      </c>
      <c r="F232" s="5" t="s">
        <v>11089</v>
      </c>
      <c r="G232" s="5" t="s">
        <v>9323</v>
      </c>
      <c r="H232" s="5" t="s">
        <v>9328</v>
      </c>
      <c r="I232" s="5" t="s">
        <v>9338</v>
      </c>
      <c r="J232" s="9" t="s">
        <v>2</v>
      </c>
      <c r="K232" s="5" t="s">
        <v>3</v>
      </c>
      <c r="L232" s="10" t="str">
        <f t="shared" si="3"/>
        <v>OSCE Hate Crime Report 2015</v>
      </c>
      <c r="M232" s="5" t="s">
        <v>2</v>
      </c>
    </row>
    <row r="233" spans="1:13" x14ac:dyDescent="0.2">
      <c r="A233" s="12" t="s">
        <v>5091</v>
      </c>
      <c r="B233" s="12">
        <v>232</v>
      </c>
      <c r="C233" s="9">
        <v>2015</v>
      </c>
      <c r="D233" s="5" t="s">
        <v>9319</v>
      </c>
      <c r="E233" s="8" t="s">
        <v>2</v>
      </c>
      <c r="F233" s="5" t="s">
        <v>11089</v>
      </c>
      <c r="G233" s="5" t="s">
        <v>9323</v>
      </c>
      <c r="H233" s="5" t="s">
        <v>9328</v>
      </c>
      <c r="I233" s="5" t="s">
        <v>9338</v>
      </c>
      <c r="J233" s="9" t="s">
        <v>2</v>
      </c>
      <c r="K233" s="5" t="s">
        <v>3</v>
      </c>
      <c r="L233" s="10" t="str">
        <f t="shared" si="3"/>
        <v>OSCE Hate Crime Report 2015</v>
      </c>
      <c r="M233" s="5" t="s">
        <v>2</v>
      </c>
    </row>
    <row r="234" spans="1:13" x14ac:dyDescent="0.2">
      <c r="A234" s="12" t="s">
        <v>5092</v>
      </c>
      <c r="B234" s="12">
        <v>233</v>
      </c>
      <c r="C234" s="9">
        <v>2015</v>
      </c>
      <c r="D234" s="5" t="s">
        <v>9319</v>
      </c>
      <c r="E234" s="8" t="s">
        <v>2</v>
      </c>
      <c r="F234" s="5" t="s">
        <v>11089</v>
      </c>
      <c r="G234" s="5" t="s">
        <v>9323</v>
      </c>
      <c r="H234" s="5" t="s">
        <v>9328</v>
      </c>
      <c r="I234" s="5" t="s">
        <v>9338</v>
      </c>
      <c r="J234" s="9" t="s">
        <v>2</v>
      </c>
      <c r="K234" s="5" t="s">
        <v>3</v>
      </c>
      <c r="L234" s="10" t="str">
        <f t="shared" si="3"/>
        <v>OSCE Hate Crime Report 2015</v>
      </c>
      <c r="M234" s="5" t="s">
        <v>2</v>
      </c>
    </row>
    <row r="235" spans="1:13" x14ac:dyDescent="0.2">
      <c r="A235" s="12" t="s">
        <v>5093</v>
      </c>
      <c r="B235" s="12">
        <v>234</v>
      </c>
      <c r="C235" s="9">
        <v>2015</v>
      </c>
      <c r="D235" s="5" t="s">
        <v>9319</v>
      </c>
      <c r="E235" s="8" t="s">
        <v>2</v>
      </c>
      <c r="F235" s="5" t="s">
        <v>11089</v>
      </c>
      <c r="G235" s="5" t="s">
        <v>9323</v>
      </c>
      <c r="H235" s="5" t="s">
        <v>9328</v>
      </c>
      <c r="I235" s="5" t="s">
        <v>9338</v>
      </c>
      <c r="J235" s="9" t="s">
        <v>2</v>
      </c>
      <c r="K235" s="5" t="s">
        <v>3</v>
      </c>
      <c r="L235" s="10" t="str">
        <f t="shared" si="3"/>
        <v>OSCE Hate Crime Report 2015</v>
      </c>
      <c r="M235" s="5" t="s">
        <v>2</v>
      </c>
    </row>
    <row r="236" spans="1:13" x14ac:dyDescent="0.2">
      <c r="A236" s="12" t="s">
        <v>5094</v>
      </c>
      <c r="B236" s="12">
        <v>235</v>
      </c>
      <c r="C236" s="9">
        <v>2015</v>
      </c>
      <c r="D236" s="5" t="s">
        <v>9319</v>
      </c>
      <c r="E236" s="8" t="s">
        <v>2</v>
      </c>
      <c r="F236" s="5" t="s">
        <v>11089</v>
      </c>
      <c r="G236" s="5" t="s">
        <v>9323</v>
      </c>
      <c r="H236" s="5" t="s">
        <v>9328</v>
      </c>
      <c r="I236" s="5" t="s">
        <v>9338</v>
      </c>
      <c r="J236" s="9" t="s">
        <v>2</v>
      </c>
      <c r="K236" s="5" t="s">
        <v>3</v>
      </c>
      <c r="L236" s="10" t="str">
        <f t="shared" si="3"/>
        <v>OSCE Hate Crime Report 2015</v>
      </c>
      <c r="M236" s="5" t="s">
        <v>2</v>
      </c>
    </row>
    <row r="237" spans="1:13" x14ac:dyDescent="0.2">
      <c r="A237" s="12" t="s">
        <v>5095</v>
      </c>
      <c r="B237" s="12">
        <v>236</v>
      </c>
      <c r="C237" s="9">
        <v>2015</v>
      </c>
      <c r="D237" s="5" t="s">
        <v>9319</v>
      </c>
      <c r="E237" s="8" t="s">
        <v>2</v>
      </c>
      <c r="F237" s="5" t="s">
        <v>11089</v>
      </c>
      <c r="G237" s="5" t="s">
        <v>9323</v>
      </c>
      <c r="H237" s="5" t="s">
        <v>9328</v>
      </c>
      <c r="I237" s="5" t="s">
        <v>9338</v>
      </c>
      <c r="J237" s="9" t="s">
        <v>2</v>
      </c>
      <c r="K237" s="5" t="s">
        <v>3</v>
      </c>
      <c r="L237" s="10" t="str">
        <f t="shared" si="3"/>
        <v>OSCE Hate Crime Report 2015</v>
      </c>
      <c r="M237" s="5" t="s">
        <v>2</v>
      </c>
    </row>
    <row r="238" spans="1:13" x14ac:dyDescent="0.2">
      <c r="A238" s="12" t="s">
        <v>5096</v>
      </c>
      <c r="B238" s="12">
        <v>237</v>
      </c>
      <c r="C238" s="9">
        <v>2015</v>
      </c>
      <c r="D238" s="5" t="s">
        <v>9319</v>
      </c>
      <c r="E238" s="8" t="s">
        <v>2</v>
      </c>
      <c r="F238" s="5" t="s">
        <v>11089</v>
      </c>
      <c r="G238" s="5" t="s">
        <v>9323</v>
      </c>
      <c r="H238" s="5" t="s">
        <v>9328</v>
      </c>
      <c r="I238" s="5" t="s">
        <v>9338</v>
      </c>
      <c r="J238" s="9" t="s">
        <v>2</v>
      </c>
      <c r="K238" s="5" t="s">
        <v>3</v>
      </c>
      <c r="L238" s="10" t="str">
        <f t="shared" si="3"/>
        <v>OSCE Hate Crime Report 2015</v>
      </c>
      <c r="M238" s="5" t="s">
        <v>2</v>
      </c>
    </row>
    <row r="239" spans="1:13" x14ac:dyDescent="0.2">
      <c r="A239" s="12" t="s">
        <v>5097</v>
      </c>
      <c r="B239" s="12">
        <v>238</v>
      </c>
      <c r="C239" s="9">
        <v>2015</v>
      </c>
      <c r="D239" s="5" t="s">
        <v>9319</v>
      </c>
      <c r="E239" s="8" t="s">
        <v>2</v>
      </c>
      <c r="F239" s="5" t="s">
        <v>11089</v>
      </c>
      <c r="G239" s="5" t="s">
        <v>9323</v>
      </c>
      <c r="H239" s="5" t="s">
        <v>9328</v>
      </c>
      <c r="I239" s="5" t="s">
        <v>9338</v>
      </c>
      <c r="J239" s="9" t="s">
        <v>2</v>
      </c>
      <c r="K239" s="5" t="s">
        <v>3</v>
      </c>
      <c r="L239" s="10" t="str">
        <f t="shared" si="3"/>
        <v>OSCE Hate Crime Report 2015</v>
      </c>
      <c r="M239" s="5" t="s">
        <v>2</v>
      </c>
    </row>
    <row r="240" spans="1:13" x14ac:dyDescent="0.2">
      <c r="A240" s="12" t="s">
        <v>5098</v>
      </c>
      <c r="B240" s="12">
        <v>239</v>
      </c>
      <c r="C240" s="9">
        <v>2015</v>
      </c>
      <c r="D240" s="5" t="s">
        <v>9319</v>
      </c>
      <c r="E240" s="8" t="s">
        <v>2</v>
      </c>
      <c r="F240" s="5" t="s">
        <v>11089</v>
      </c>
      <c r="G240" s="5" t="s">
        <v>9323</v>
      </c>
      <c r="H240" s="5" t="s">
        <v>9328</v>
      </c>
      <c r="I240" s="5" t="s">
        <v>9338</v>
      </c>
      <c r="J240" s="9" t="s">
        <v>2</v>
      </c>
      <c r="K240" s="5" t="s">
        <v>3</v>
      </c>
      <c r="L240" s="10" t="str">
        <f t="shared" si="3"/>
        <v>OSCE Hate Crime Report 2015</v>
      </c>
      <c r="M240" s="5" t="s">
        <v>2</v>
      </c>
    </row>
    <row r="241" spans="1:13" x14ac:dyDescent="0.2">
      <c r="A241" s="12" t="s">
        <v>5099</v>
      </c>
      <c r="B241" s="12">
        <v>240</v>
      </c>
      <c r="C241" s="9">
        <v>2015</v>
      </c>
      <c r="D241" s="5" t="s">
        <v>9319</v>
      </c>
      <c r="E241" s="8" t="s">
        <v>2</v>
      </c>
      <c r="F241" s="5" t="s">
        <v>11089</v>
      </c>
      <c r="G241" s="5" t="s">
        <v>9323</v>
      </c>
      <c r="H241" s="5" t="s">
        <v>9328</v>
      </c>
      <c r="I241" s="5" t="s">
        <v>9338</v>
      </c>
      <c r="J241" s="9" t="s">
        <v>2</v>
      </c>
      <c r="K241" s="5" t="s">
        <v>3</v>
      </c>
      <c r="L241" s="10" t="str">
        <f t="shared" si="3"/>
        <v>OSCE Hate Crime Report 2015</v>
      </c>
      <c r="M241" s="5" t="s">
        <v>2</v>
      </c>
    </row>
    <row r="242" spans="1:13" x14ac:dyDescent="0.2">
      <c r="A242" s="12" t="s">
        <v>5100</v>
      </c>
      <c r="B242" s="12">
        <v>241</v>
      </c>
      <c r="C242" s="9">
        <v>2015</v>
      </c>
      <c r="D242" s="5" t="s">
        <v>9319</v>
      </c>
      <c r="E242" s="8" t="s">
        <v>2</v>
      </c>
      <c r="F242" s="5" t="s">
        <v>11089</v>
      </c>
      <c r="G242" s="5" t="s">
        <v>9323</v>
      </c>
      <c r="H242" s="5" t="s">
        <v>9328</v>
      </c>
      <c r="I242" s="5" t="s">
        <v>9338</v>
      </c>
      <c r="J242" s="9" t="s">
        <v>2</v>
      </c>
      <c r="K242" s="5" t="s">
        <v>3</v>
      </c>
      <c r="L242" s="10" t="str">
        <f t="shared" si="3"/>
        <v>OSCE Hate Crime Report 2015</v>
      </c>
      <c r="M242" s="5" t="s">
        <v>2</v>
      </c>
    </row>
    <row r="243" spans="1:13" x14ac:dyDescent="0.2">
      <c r="A243" s="12" t="s">
        <v>5101</v>
      </c>
      <c r="B243" s="12">
        <v>242</v>
      </c>
      <c r="C243" s="9">
        <v>2015</v>
      </c>
      <c r="D243" s="5" t="s">
        <v>9319</v>
      </c>
      <c r="E243" s="8" t="s">
        <v>2</v>
      </c>
      <c r="F243" s="5" t="s">
        <v>11089</v>
      </c>
      <c r="G243" s="5" t="s">
        <v>9323</v>
      </c>
      <c r="H243" s="5" t="s">
        <v>9328</v>
      </c>
      <c r="I243" s="5" t="s">
        <v>9338</v>
      </c>
      <c r="J243" s="9" t="s">
        <v>2</v>
      </c>
      <c r="K243" s="5" t="s">
        <v>3</v>
      </c>
      <c r="L243" s="10" t="str">
        <f t="shared" si="3"/>
        <v>OSCE Hate Crime Report 2015</v>
      </c>
      <c r="M243" s="5" t="s">
        <v>2</v>
      </c>
    </row>
    <row r="244" spans="1:13" x14ac:dyDescent="0.2">
      <c r="A244" s="12" t="s">
        <v>5102</v>
      </c>
      <c r="B244" s="12">
        <v>243</v>
      </c>
      <c r="C244" s="9">
        <v>2015</v>
      </c>
      <c r="D244" s="5" t="s">
        <v>9319</v>
      </c>
      <c r="E244" s="8" t="s">
        <v>2</v>
      </c>
      <c r="F244" s="5" t="s">
        <v>11089</v>
      </c>
      <c r="G244" s="5" t="s">
        <v>9323</v>
      </c>
      <c r="H244" s="5" t="s">
        <v>9328</v>
      </c>
      <c r="I244" s="5" t="s">
        <v>9338</v>
      </c>
      <c r="J244" s="9" t="s">
        <v>2</v>
      </c>
      <c r="K244" s="5" t="s">
        <v>3</v>
      </c>
      <c r="L244" s="10" t="str">
        <f t="shared" si="3"/>
        <v>OSCE Hate Crime Report 2015</v>
      </c>
      <c r="M244" s="5" t="s">
        <v>2</v>
      </c>
    </row>
    <row r="245" spans="1:13" x14ac:dyDescent="0.2">
      <c r="A245" s="12" t="s">
        <v>5103</v>
      </c>
      <c r="B245" s="12">
        <v>244</v>
      </c>
      <c r="C245" s="9">
        <v>2015</v>
      </c>
      <c r="D245" s="5" t="s">
        <v>9319</v>
      </c>
      <c r="E245" s="8" t="s">
        <v>2</v>
      </c>
      <c r="F245" s="5" t="s">
        <v>11089</v>
      </c>
      <c r="G245" s="5" t="s">
        <v>9323</v>
      </c>
      <c r="H245" s="5" t="s">
        <v>9328</v>
      </c>
      <c r="I245" s="5" t="s">
        <v>9338</v>
      </c>
      <c r="J245" s="9" t="s">
        <v>2</v>
      </c>
      <c r="K245" s="5" t="s">
        <v>3</v>
      </c>
      <c r="L245" s="10" t="str">
        <f t="shared" si="3"/>
        <v>OSCE Hate Crime Report 2015</v>
      </c>
      <c r="M245" s="5" t="s">
        <v>2</v>
      </c>
    </row>
    <row r="246" spans="1:13" x14ac:dyDescent="0.2">
      <c r="A246" s="12" t="s">
        <v>5104</v>
      </c>
      <c r="B246" s="12">
        <v>245</v>
      </c>
      <c r="C246" s="9">
        <v>2015</v>
      </c>
      <c r="D246" s="5" t="s">
        <v>9319</v>
      </c>
      <c r="E246" s="8" t="s">
        <v>2</v>
      </c>
      <c r="F246" s="5" t="s">
        <v>11089</v>
      </c>
      <c r="G246" s="5" t="s">
        <v>9323</v>
      </c>
      <c r="H246" s="5" t="s">
        <v>9328</v>
      </c>
      <c r="I246" s="5" t="s">
        <v>9338</v>
      </c>
      <c r="J246" s="9" t="s">
        <v>2</v>
      </c>
      <c r="K246" s="5" t="s">
        <v>3</v>
      </c>
      <c r="L246" s="10" t="str">
        <f t="shared" si="3"/>
        <v>OSCE Hate Crime Report 2015</v>
      </c>
      <c r="M246" s="5" t="s">
        <v>2</v>
      </c>
    </row>
    <row r="247" spans="1:13" x14ac:dyDescent="0.2">
      <c r="A247" s="12" t="s">
        <v>5105</v>
      </c>
      <c r="B247" s="12">
        <v>246</v>
      </c>
      <c r="C247" s="9">
        <v>2015</v>
      </c>
      <c r="D247" s="5" t="s">
        <v>9319</v>
      </c>
      <c r="E247" s="8" t="s">
        <v>2</v>
      </c>
      <c r="F247" s="5" t="s">
        <v>11089</v>
      </c>
      <c r="G247" s="5" t="s">
        <v>9323</v>
      </c>
      <c r="H247" s="5" t="s">
        <v>9328</v>
      </c>
      <c r="I247" s="5" t="s">
        <v>9338</v>
      </c>
      <c r="J247" s="9" t="s">
        <v>2</v>
      </c>
      <c r="K247" s="5" t="s">
        <v>3</v>
      </c>
      <c r="L247" s="10" t="str">
        <f t="shared" si="3"/>
        <v>OSCE Hate Crime Report 2015</v>
      </c>
      <c r="M247" s="5" t="s">
        <v>2</v>
      </c>
    </row>
    <row r="248" spans="1:13" x14ac:dyDescent="0.2">
      <c r="A248" s="12" t="s">
        <v>5106</v>
      </c>
      <c r="B248" s="12">
        <v>247</v>
      </c>
      <c r="C248" s="9">
        <v>2015</v>
      </c>
      <c r="D248" s="5" t="s">
        <v>9319</v>
      </c>
      <c r="E248" s="8" t="s">
        <v>2</v>
      </c>
      <c r="F248" s="5" t="s">
        <v>11089</v>
      </c>
      <c r="G248" s="5" t="s">
        <v>9323</v>
      </c>
      <c r="H248" s="5" t="s">
        <v>9328</v>
      </c>
      <c r="I248" s="5" t="s">
        <v>9338</v>
      </c>
      <c r="J248" s="9" t="s">
        <v>2</v>
      </c>
      <c r="K248" s="5" t="s">
        <v>3</v>
      </c>
      <c r="L248" s="10" t="str">
        <f t="shared" si="3"/>
        <v>OSCE Hate Crime Report 2015</v>
      </c>
      <c r="M248" s="5" t="s">
        <v>2</v>
      </c>
    </row>
    <row r="249" spans="1:13" x14ac:dyDescent="0.2">
      <c r="A249" s="12" t="s">
        <v>5107</v>
      </c>
      <c r="B249" s="12">
        <v>248</v>
      </c>
      <c r="C249" s="9">
        <v>2015</v>
      </c>
      <c r="D249" s="5" t="s">
        <v>9319</v>
      </c>
      <c r="E249" s="8" t="s">
        <v>2</v>
      </c>
      <c r="F249" s="5" t="s">
        <v>11089</v>
      </c>
      <c r="G249" s="5" t="s">
        <v>9323</v>
      </c>
      <c r="H249" s="5" t="s">
        <v>9328</v>
      </c>
      <c r="I249" s="5" t="s">
        <v>9338</v>
      </c>
      <c r="J249" s="9" t="s">
        <v>2</v>
      </c>
      <c r="K249" s="5" t="s">
        <v>3</v>
      </c>
      <c r="L249" s="10" t="str">
        <f t="shared" si="3"/>
        <v>OSCE Hate Crime Report 2015</v>
      </c>
      <c r="M249" s="5" t="s">
        <v>2</v>
      </c>
    </row>
    <row r="250" spans="1:13" x14ac:dyDescent="0.2">
      <c r="A250" s="12" t="s">
        <v>5108</v>
      </c>
      <c r="B250" s="12">
        <v>249</v>
      </c>
      <c r="C250" s="9">
        <v>2015</v>
      </c>
      <c r="D250" s="5" t="s">
        <v>9319</v>
      </c>
      <c r="E250" s="8" t="s">
        <v>2</v>
      </c>
      <c r="F250" s="5" t="s">
        <v>11089</v>
      </c>
      <c r="G250" s="5" t="s">
        <v>9323</v>
      </c>
      <c r="H250" s="5" t="s">
        <v>9328</v>
      </c>
      <c r="I250" s="5" t="s">
        <v>9338</v>
      </c>
      <c r="J250" s="9" t="s">
        <v>2</v>
      </c>
      <c r="K250" s="5" t="s">
        <v>3</v>
      </c>
      <c r="L250" s="10" t="str">
        <f t="shared" si="3"/>
        <v>OSCE Hate Crime Report 2015</v>
      </c>
      <c r="M250" s="5" t="s">
        <v>2</v>
      </c>
    </row>
    <row r="251" spans="1:13" x14ac:dyDescent="0.2">
      <c r="A251" s="12" t="s">
        <v>5109</v>
      </c>
      <c r="B251" s="12">
        <v>250</v>
      </c>
      <c r="C251" s="9">
        <v>2015</v>
      </c>
      <c r="D251" s="5" t="s">
        <v>9319</v>
      </c>
      <c r="E251" s="8" t="s">
        <v>2</v>
      </c>
      <c r="F251" s="5" t="s">
        <v>11089</v>
      </c>
      <c r="G251" s="5" t="s">
        <v>9323</v>
      </c>
      <c r="H251" s="5" t="s">
        <v>9328</v>
      </c>
      <c r="I251" s="5" t="s">
        <v>9338</v>
      </c>
      <c r="J251" s="9" t="s">
        <v>2</v>
      </c>
      <c r="K251" s="5" t="s">
        <v>3</v>
      </c>
      <c r="L251" s="10" t="str">
        <f t="shared" si="3"/>
        <v>OSCE Hate Crime Report 2015</v>
      </c>
      <c r="M251" s="5" t="s">
        <v>2</v>
      </c>
    </row>
    <row r="252" spans="1:13" x14ac:dyDescent="0.2">
      <c r="A252" s="12" t="s">
        <v>5110</v>
      </c>
      <c r="B252" s="12">
        <v>251</v>
      </c>
      <c r="C252" s="9">
        <v>2015</v>
      </c>
      <c r="D252" s="5" t="s">
        <v>9319</v>
      </c>
      <c r="E252" s="8" t="s">
        <v>2</v>
      </c>
      <c r="F252" s="5" t="s">
        <v>11089</v>
      </c>
      <c r="G252" s="5" t="s">
        <v>9323</v>
      </c>
      <c r="H252" s="5" t="s">
        <v>9328</v>
      </c>
      <c r="I252" s="5" t="s">
        <v>9338</v>
      </c>
      <c r="J252" s="9" t="s">
        <v>2</v>
      </c>
      <c r="K252" s="5" t="s">
        <v>3</v>
      </c>
      <c r="L252" s="10" t="str">
        <f t="shared" si="3"/>
        <v>OSCE Hate Crime Report 2015</v>
      </c>
      <c r="M252" s="5" t="s">
        <v>2</v>
      </c>
    </row>
    <row r="253" spans="1:13" x14ac:dyDescent="0.2">
      <c r="A253" s="12" t="s">
        <v>5111</v>
      </c>
      <c r="B253" s="12">
        <v>252</v>
      </c>
      <c r="C253" s="9">
        <v>2015</v>
      </c>
      <c r="D253" s="5" t="s">
        <v>9319</v>
      </c>
      <c r="E253" s="8" t="s">
        <v>2</v>
      </c>
      <c r="F253" s="5" t="s">
        <v>11089</v>
      </c>
      <c r="G253" s="5" t="s">
        <v>9323</v>
      </c>
      <c r="H253" s="5" t="s">
        <v>9328</v>
      </c>
      <c r="I253" s="5" t="s">
        <v>9338</v>
      </c>
      <c r="J253" s="9" t="s">
        <v>2</v>
      </c>
      <c r="K253" s="5" t="s">
        <v>3</v>
      </c>
      <c r="L253" s="10" t="str">
        <f t="shared" si="3"/>
        <v>OSCE Hate Crime Report 2015</v>
      </c>
      <c r="M253" s="5" t="s">
        <v>2</v>
      </c>
    </row>
    <row r="254" spans="1:13" x14ac:dyDescent="0.2">
      <c r="A254" s="12" t="s">
        <v>5112</v>
      </c>
      <c r="B254" s="12">
        <v>253</v>
      </c>
      <c r="C254" s="9">
        <v>2015</v>
      </c>
      <c r="D254" s="5" t="s">
        <v>9319</v>
      </c>
      <c r="E254" s="8" t="s">
        <v>2</v>
      </c>
      <c r="F254" s="5" t="s">
        <v>11089</v>
      </c>
      <c r="G254" s="5" t="s">
        <v>9323</v>
      </c>
      <c r="H254" s="5" t="s">
        <v>9328</v>
      </c>
      <c r="I254" s="5" t="s">
        <v>9338</v>
      </c>
      <c r="J254" s="9" t="s">
        <v>2</v>
      </c>
      <c r="K254" s="5" t="s">
        <v>3</v>
      </c>
      <c r="L254" s="10" t="str">
        <f t="shared" si="3"/>
        <v>OSCE Hate Crime Report 2015</v>
      </c>
      <c r="M254" s="5" t="s">
        <v>2</v>
      </c>
    </row>
    <row r="255" spans="1:13" x14ac:dyDescent="0.2">
      <c r="A255" s="12" t="s">
        <v>5113</v>
      </c>
      <c r="B255" s="12">
        <v>254</v>
      </c>
      <c r="C255" s="9">
        <v>2015</v>
      </c>
      <c r="D255" s="5" t="s">
        <v>9319</v>
      </c>
      <c r="E255" s="8" t="s">
        <v>2</v>
      </c>
      <c r="F255" s="5" t="s">
        <v>11089</v>
      </c>
      <c r="G255" s="5" t="s">
        <v>9323</v>
      </c>
      <c r="H255" s="5" t="s">
        <v>9328</v>
      </c>
      <c r="I255" s="5" t="s">
        <v>9338</v>
      </c>
      <c r="J255" s="9" t="s">
        <v>2</v>
      </c>
      <c r="K255" s="5" t="s">
        <v>3</v>
      </c>
      <c r="L255" s="10" t="str">
        <f t="shared" si="3"/>
        <v>OSCE Hate Crime Report 2015</v>
      </c>
      <c r="M255" s="5" t="s">
        <v>2</v>
      </c>
    </row>
    <row r="256" spans="1:13" x14ac:dyDescent="0.2">
      <c r="A256" s="12" t="s">
        <v>5114</v>
      </c>
      <c r="B256" s="12">
        <v>255</v>
      </c>
      <c r="C256" s="9">
        <v>2015</v>
      </c>
      <c r="D256" s="5" t="s">
        <v>9319</v>
      </c>
      <c r="E256" s="8" t="s">
        <v>2</v>
      </c>
      <c r="F256" s="5" t="s">
        <v>11089</v>
      </c>
      <c r="G256" s="5" t="s">
        <v>9323</v>
      </c>
      <c r="H256" s="5" t="s">
        <v>9328</v>
      </c>
      <c r="I256" s="5" t="s">
        <v>9338</v>
      </c>
      <c r="J256" s="9" t="s">
        <v>2</v>
      </c>
      <c r="K256" s="5" t="s">
        <v>3</v>
      </c>
      <c r="L256" s="10" t="str">
        <f t="shared" si="3"/>
        <v>OSCE Hate Crime Report 2015</v>
      </c>
      <c r="M256" s="5" t="s">
        <v>2</v>
      </c>
    </row>
    <row r="257" spans="1:14" x14ac:dyDescent="0.2">
      <c r="A257" s="12" t="s">
        <v>5115</v>
      </c>
      <c r="B257" s="12">
        <v>256</v>
      </c>
      <c r="C257" s="9">
        <v>2015</v>
      </c>
      <c r="D257" s="5" t="s">
        <v>9319</v>
      </c>
      <c r="E257" s="8" t="s">
        <v>2</v>
      </c>
      <c r="F257" s="5" t="s">
        <v>11089</v>
      </c>
      <c r="G257" s="5" t="s">
        <v>9323</v>
      </c>
      <c r="H257" s="5" t="s">
        <v>9328</v>
      </c>
      <c r="I257" s="5" t="s">
        <v>9338</v>
      </c>
      <c r="J257" s="9" t="s">
        <v>2</v>
      </c>
      <c r="K257" s="5" t="s">
        <v>3</v>
      </c>
      <c r="L257" s="10" t="str">
        <f t="shared" si="3"/>
        <v>OSCE Hate Crime Report 2015</v>
      </c>
      <c r="M257" s="5" t="s">
        <v>2</v>
      </c>
    </row>
    <row r="258" spans="1:14" x14ac:dyDescent="0.2">
      <c r="A258" s="12" t="s">
        <v>5116</v>
      </c>
      <c r="B258" s="12">
        <v>257</v>
      </c>
      <c r="C258" s="9">
        <v>2015</v>
      </c>
      <c r="D258" s="5" t="s">
        <v>9319</v>
      </c>
      <c r="E258" s="8" t="s">
        <v>2</v>
      </c>
      <c r="F258" s="5" t="s">
        <v>11089</v>
      </c>
      <c r="G258" s="5" t="s">
        <v>9323</v>
      </c>
      <c r="H258" s="5" t="s">
        <v>9328</v>
      </c>
      <c r="I258" s="5" t="s">
        <v>9338</v>
      </c>
      <c r="J258" s="9" t="s">
        <v>2</v>
      </c>
      <c r="K258" s="5" t="s">
        <v>3</v>
      </c>
      <c r="L258" s="10" t="str">
        <f t="shared" ref="L258:L321" si="4">HYPERLINK("https://hatecrime.osce.org/france?year=2015","OSCE Hate Crime Report 2015")</f>
        <v>OSCE Hate Crime Report 2015</v>
      </c>
      <c r="M258" s="5" t="s">
        <v>2</v>
      </c>
    </row>
    <row r="259" spans="1:14" x14ac:dyDescent="0.2">
      <c r="A259" s="12" t="s">
        <v>5117</v>
      </c>
      <c r="B259" s="12">
        <v>258</v>
      </c>
      <c r="C259" s="9">
        <v>2015</v>
      </c>
      <c r="D259" s="5" t="s">
        <v>9319</v>
      </c>
      <c r="E259" s="8" t="s">
        <v>2</v>
      </c>
      <c r="F259" s="5" t="s">
        <v>11089</v>
      </c>
      <c r="G259" s="5" t="s">
        <v>9323</v>
      </c>
      <c r="H259" s="5" t="s">
        <v>9328</v>
      </c>
      <c r="I259" s="5" t="s">
        <v>9338</v>
      </c>
      <c r="J259" s="9" t="s">
        <v>2</v>
      </c>
      <c r="K259" s="5" t="s">
        <v>3</v>
      </c>
      <c r="L259" s="10" t="str">
        <f t="shared" si="4"/>
        <v>OSCE Hate Crime Report 2015</v>
      </c>
      <c r="M259" s="5" t="s">
        <v>2</v>
      </c>
    </row>
    <row r="260" spans="1:14" x14ac:dyDescent="0.2">
      <c r="A260" s="12" t="s">
        <v>5118</v>
      </c>
      <c r="B260" s="12">
        <v>259</v>
      </c>
      <c r="C260" s="9">
        <v>2015</v>
      </c>
      <c r="D260" s="5" t="s">
        <v>9319</v>
      </c>
      <c r="E260" s="8" t="s">
        <v>2</v>
      </c>
      <c r="F260" s="5" t="s">
        <v>11089</v>
      </c>
      <c r="G260" s="5" t="s">
        <v>9323</v>
      </c>
      <c r="H260" s="5" t="s">
        <v>9328</v>
      </c>
      <c r="I260" s="5" t="s">
        <v>9338</v>
      </c>
      <c r="J260" s="9" t="s">
        <v>2</v>
      </c>
      <c r="K260" s="5" t="s">
        <v>3</v>
      </c>
      <c r="L260" s="10" t="str">
        <f t="shared" si="4"/>
        <v>OSCE Hate Crime Report 2015</v>
      </c>
      <c r="M260" s="5" t="s">
        <v>2</v>
      </c>
    </row>
    <row r="261" spans="1:14" x14ac:dyDescent="0.2">
      <c r="A261" s="12" t="s">
        <v>5119</v>
      </c>
      <c r="B261" s="12">
        <v>260</v>
      </c>
      <c r="C261" s="9">
        <v>2015</v>
      </c>
      <c r="D261" s="5" t="s">
        <v>9319</v>
      </c>
      <c r="E261" s="8" t="s">
        <v>2</v>
      </c>
      <c r="F261" s="5" t="s">
        <v>11089</v>
      </c>
      <c r="G261" s="5" t="s">
        <v>9323</v>
      </c>
      <c r="H261" s="5" t="s">
        <v>9328</v>
      </c>
      <c r="I261" s="5" t="s">
        <v>9338</v>
      </c>
      <c r="J261" s="9" t="s">
        <v>2</v>
      </c>
      <c r="K261" s="5" t="s">
        <v>3</v>
      </c>
      <c r="L261" s="10" t="str">
        <f t="shared" si="4"/>
        <v>OSCE Hate Crime Report 2015</v>
      </c>
      <c r="M261" s="5" t="s">
        <v>2</v>
      </c>
      <c r="N261" s="11"/>
    </row>
    <row r="262" spans="1:14" x14ac:dyDescent="0.2">
      <c r="A262" s="12" t="s">
        <v>5120</v>
      </c>
      <c r="B262" s="12">
        <v>261</v>
      </c>
      <c r="C262" s="9">
        <v>2015</v>
      </c>
      <c r="D262" s="5" t="s">
        <v>9319</v>
      </c>
      <c r="E262" s="8" t="s">
        <v>2</v>
      </c>
      <c r="F262" s="5" t="s">
        <v>11089</v>
      </c>
      <c r="G262" s="5" t="s">
        <v>9323</v>
      </c>
      <c r="H262" s="5" t="s">
        <v>9328</v>
      </c>
      <c r="I262" s="5" t="s">
        <v>9338</v>
      </c>
      <c r="J262" s="9" t="s">
        <v>2</v>
      </c>
      <c r="K262" s="5" t="s">
        <v>3</v>
      </c>
      <c r="L262" s="10" t="str">
        <f t="shared" si="4"/>
        <v>OSCE Hate Crime Report 2015</v>
      </c>
      <c r="M262" s="5" t="s">
        <v>2</v>
      </c>
    </row>
    <row r="263" spans="1:14" x14ac:dyDescent="0.2">
      <c r="A263" s="12" t="s">
        <v>5121</v>
      </c>
      <c r="B263" s="12">
        <v>262</v>
      </c>
      <c r="C263" s="9">
        <v>2015</v>
      </c>
      <c r="D263" s="5" t="s">
        <v>9319</v>
      </c>
      <c r="E263" s="8" t="s">
        <v>2</v>
      </c>
      <c r="F263" s="5" t="s">
        <v>11089</v>
      </c>
      <c r="G263" s="5" t="s">
        <v>9323</v>
      </c>
      <c r="H263" s="5" t="s">
        <v>9328</v>
      </c>
      <c r="I263" s="5" t="s">
        <v>9338</v>
      </c>
      <c r="J263" s="9" t="s">
        <v>2</v>
      </c>
      <c r="K263" s="5" t="s">
        <v>3</v>
      </c>
      <c r="L263" s="10" t="str">
        <f t="shared" si="4"/>
        <v>OSCE Hate Crime Report 2015</v>
      </c>
      <c r="M263" s="5" t="s">
        <v>2</v>
      </c>
    </row>
    <row r="264" spans="1:14" x14ac:dyDescent="0.2">
      <c r="A264" s="12" t="s">
        <v>5122</v>
      </c>
      <c r="B264" s="12">
        <v>263</v>
      </c>
      <c r="C264" s="9">
        <v>2015</v>
      </c>
      <c r="D264" s="5" t="s">
        <v>9319</v>
      </c>
      <c r="E264" s="8" t="s">
        <v>2</v>
      </c>
      <c r="F264" s="5" t="s">
        <v>11089</v>
      </c>
      <c r="G264" s="5" t="s">
        <v>9323</v>
      </c>
      <c r="H264" s="5" t="s">
        <v>9328</v>
      </c>
      <c r="I264" s="5" t="s">
        <v>9338</v>
      </c>
      <c r="J264" s="9" t="s">
        <v>2</v>
      </c>
      <c r="K264" s="5" t="s">
        <v>3</v>
      </c>
      <c r="L264" s="10" t="str">
        <f t="shared" si="4"/>
        <v>OSCE Hate Crime Report 2015</v>
      </c>
      <c r="M264" s="5" t="s">
        <v>2</v>
      </c>
      <c r="N264" s="11"/>
    </row>
    <row r="265" spans="1:14" x14ac:dyDescent="0.2">
      <c r="A265" s="12" t="s">
        <v>5123</v>
      </c>
      <c r="B265" s="12">
        <v>264</v>
      </c>
      <c r="C265" s="9">
        <v>2015</v>
      </c>
      <c r="D265" s="5" t="s">
        <v>9319</v>
      </c>
      <c r="E265" s="8" t="s">
        <v>2</v>
      </c>
      <c r="F265" s="5" t="s">
        <v>11089</v>
      </c>
      <c r="G265" s="5" t="s">
        <v>9323</v>
      </c>
      <c r="H265" s="5" t="s">
        <v>9328</v>
      </c>
      <c r="I265" s="5" t="s">
        <v>9338</v>
      </c>
      <c r="J265" s="9" t="s">
        <v>2</v>
      </c>
      <c r="K265" s="5" t="s">
        <v>3</v>
      </c>
      <c r="L265" s="10" t="str">
        <f t="shared" si="4"/>
        <v>OSCE Hate Crime Report 2015</v>
      </c>
      <c r="M265" s="5" t="s">
        <v>2</v>
      </c>
      <c r="N265" s="11"/>
    </row>
    <row r="266" spans="1:14" x14ac:dyDescent="0.2">
      <c r="A266" s="12" t="s">
        <v>5124</v>
      </c>
      <c r="B266" s="12">
        <v>265</v>
      </c>
      <c r="C266" s="9">
        <v>2015</v>
      </c>
      <c r="D266" s="5" t="s">
        <v>9319</v>
      </c>
      <c r="E266" s="8" t="s">
        <v>2</v>
      </c>
      <c r="F266" s="5" t="s">
        <v>11089</v>
      </c>
      <c r="G266" s="5" t="s">
        <v>9323</v>
      </c>
      <c r="H266" s="5" t="s">
        <v>9328</v>
      </c>
      <c r="I266" s="5" t="s">
        <v>9338</v>
      </c>
      <c r="J266" s="9" t="s">
        <v>2</v>
      </c>
      <c r="K266" s="5" t="s">
        <v>3</v>
      </c>
      <c r="L266" s="10" t="str">
        <f t="shared" si="4"/>
        <v>OSCE Hate Crime Report 2015</v>
      </c>
      <c r="M266" s="5" t="s">
        <v>2</v>
      </c>
    </row>
    <row r="267" spans="1:14" x14ac:dyDescent="0.2">
      <c r="A267" s="12" t="s">
        <v>5125</v>
      </c>
      <c r="B267" s="12">
        <v>266</v>
      </c>
      <c r="C267" s="9">
        <v>2015</v>
      </c>
      <c r="D267" s="5" t="s">
        <v>9319</v>
      </c>
      <c r="E267" s="8" t="s">
        <v>2</v>
      </c>
      <c r="F267" s="5" t="s">
        <v>11089</v>
      </c>
      <c r="G267" s="5" t="s">
        <v>9323</v>
      </c>
      <c r="H267" s="5" t="s">
        <v>9328</v>
      </c>
      <c r="I267" s="5" t="s">
        <v>9338</v>
      </c>
      <c r="J267" s="9" t="s">
        <v>2</v>
      </c>
      <c r="K267" s="5" t="s">
        <v>3</v>
      </c>
      <c r="L267" s="10" t="str">
        <f t="shared" si="4"/>
        <v>OSCE Hate Crime Report 2015</v>
      </c>
      <c r="M267" s="5" t="s">
        <v>2</v>
      </c>
      <c r="N267" s="11"/>
    </row>
    <row r="268" spans="1:14" x14ac:dyDescent="0.2">
      <c r="A268" s="12" t="s">
        <v>5126</v>
      </c>
      <c r="B268" s="12">
        <v>267</v>
      </c>
      <c r="C268" s="9">
        <v>2015</v>
      </c>
      <c r="D268" s="5" t="s">
        <v>9319</v>
      </c>
      <c r="E268" s="8" t="s">
        <v>2</v>
      </c>
      <c r="F268" s="5" t="s">
        <v>11089</v>
      </c>
      <c r="G268" s="5" t="s">
        <v>9323</v>
      </c>
      <c r="H268" s="5" t="s">
        <v>9328</v>
      </c>
      <c r="I268" s="5" t="s">
        <v>9338</v>
      </c>
      <c r="J268" s="9" t="s">
        <v>2</v>
      </c>
      <c r="K268" s="5" t="s">
        <v>3</v>
      </c>
      <c r="L268" s="10" t="str">
        <f t="shared" si="4"/>
        <v>OSCE Hate Crime Report 2015</v>
      </c>
      <c r="M268" s="5" t="s">
        <v>2</v>
      </c>
    </row>
    <row r="269" spans="1:14" x14ac:dyDescent="0.2">
      <c r="A269" s="12" t="s">
        <v>5127</v>
      </c>
      <c r="B269" s="12">
        <v>268</v>
      </c>
      <c r="C269" s="9">
        <v>2015</v>
      </c>
      <c r="D269" s="5" t="s">
        <v>9319</v>
      </c>
      <c r="E269" s="8" t="s">
        <v>2</v>
      </c>
      <c r="F269" s="5" t="s">
        <v>11089</v>
      </c>
      <c r="G269" s="5" t="s">
        <v>9323</v>
      </c>
      <c r="H269" s="5" t="s">
        <v>9328</v>
      </c>
      <c r="I269" s="5" t="s">
        <v>9338</v>
      </c>
      <c r="J269" s="9" t="s">
        <v>2</v>
      </c>
      <c r="K269" s="5" t="s">
        <v>3</v>
      </c>
      <c r="L269" s="10" t="str">
        <f t="shared" si="4"/>
        <v>OSCE Hate Crime Report 2015</v>
      </c>
      <c r="M269" s="5" t="s">
        <v>2</v>
      </c>
    </row>
    <row r="270" spans="1:14" x14ac:dyDescent="0.2">
      <c r="A270" s="12" t="s">
        <v>5128</v>
      </c>
      <c r="B270" s="12">
        <v>269</v>
      </c>
      <c r="C270" s="9">
        <v>2015</v>
      </c>
      <c r="D270" s="5" t="s">
        <v>9319</v>
      </c>
      <c r="E270" s="8" t="s">
        <v>2</v>
      </c>
      <c r="F270" s="5" t="s">
        <v>11089</v>
      </c>
      <c r="G270" s="5" t="s">
        <v>9323</v>
      </c>
      <c r="H270" s="5" t="s">
        <v>9328</v>
      </c>
      <c r="I270" s="5" t="s">
        <v>9338</v>
      </c>
      <c r="J270" s="9" t="s">
        <v>2</v>
      </c>
      <c r="K270" s="5" t="s">
        <v>3</v>
      </c>
      <c r="L270" s="10" t="str">
        <f t="shared" si="4"/>
        <v>OSCE Hate Crime Report 2015</v>
      </c>
      <c r="M270" s="5" t="s">
        <v>2</v>
      </c>
    </row>
    <row r="271" spans="1:14" x14ac:dyDescent="0.2">
      <c r="A271" s="12" t="s">
        <v>5129</v>
      </c>
      <c r="B271" s="12">
        <v>270</v>
      </c>
      <c r="C271" s="9">
        <v>2015</v>
      </c>
      <c r="D271" s="5" t="s">
        <v>9319</v>
      </c>
      <c r="E271" s="8" t="s">
        <v>2</v>
      </c>
      <c r="F271" s="5" t="s">
        <v>11089</v>
      </c>
      <c r="G271" s="5" t="s">
        <v>9323</v>
      </c>
      <c r="H271" s="5" t="s">
        <v>9328</v>
      </c>
      <c r="I271" s="5" t="s">
        <v>9338</v>
      </c>
      <c r="J271" s="9" t="s">
        <v>2</v>
      </c>
      <c r="K271" s="5" t="s">
        <v>3</v>
      </c>
      <c r="L271" s="10" t="str">
        <f t="shared" si="4"/>
        <v>OSCE Hate Crime Report 2015</v>
      </c>
      <c r="M271" s="5" t="s">
        <v>2</v>
      </c>
    </row>
    <row r="272" spans="1:14" x14ac:dyDescent="0.2">
      <c r="A272" s="12" t="s">
        <v>5130</v>
      </c>
      <c r="B272" s="12">
        <v>271</v>
      </c>
      <c r="C272" s="9">
        <v>2015</v>
      </c>
      <c r="D272" s="5" t="s">
        <v>9319</v>
      </c>
      <c r="E272" s="8" t="s">
        <v>2</v>
      </c>
      <c r="F272" s="5" t="s">
        <v>11089</v>
      </c>
      <c r="G272" s="5" t="s">
        <v>9323</v>
      </c>
      <c r="H272" s="5" t="s">
        <v>9328</v>
      </c>
      <c r="I272" s="5" t="s">
        <v>9338</v>
      </c>
      <c r="J272" s="9" t="s">
        <v>2</v>
      </c>
      <c r="K272" s="5" t="s">
        <v>3</v>
      </c>
      <c r="L272" s="10" t="str">
        <f t="shared" si="4"/>
        <v>OSCE Hate Crime Report 2015</v>
      </c>
      <c r="M272" s="5" t="s">
        <v>2</v>
      </c>
      <c r="N272" s="11"/>
    </row>
    <row r="273" spans="1:14" x14ac:dyDescent="0.2">
      <c r="A273" s="12" t="s">
        <v>5131</v>
      </c>
      <c r="B273" s="12">
        <v>272</v>
      </c>
      <c r="C273" s="9">
        <v>2015</v>
      </c>
      <c r="D273" s="5" t="s">
        <v>9319</v>
      </c>
      <c r="E273" s="8" t="s">
        <v>2</v>
      </c>
      <c r="F273" s="5" t="s">
        <v>11089</v>
      </c>
      <c r="G273" s="5" t="s">
        <v>9323</v>
      </c>
      <c r="H273" s="5" t="s">
        <v>9328</v>
      </c>
      <c r="I273" s="5" t="s">
        <v>9338</v>
      </c>
      <c r="J273" s="9" t="s">
        <v>2</v>
      </c>
      <c r="K273" s="5" t="s">
        <v>3</v>
      </c>
      <c r="L273" s="10" t="str">
        <f t="shared" si="4"/>
        <v>OSCE Hate Crime Report 2015</v>
      </c>
      <c r="M273" s="5" t="s">
        <v>2</v>
      </c>
      <c r="N273" s="11"/>
    </row>
    <row r="274" spans="1:14" x14ac:dyDescent="0.2">
      <c r="A274" s="12" t="s">
        <v>5132</v>
      </c>
      <c r="B274" s="12">
        <v>273</v>
      </c>
      <c r="C274" s="9">
        <v>2015</v>
      </c>
      <c r="D274" s="5" t="s">
        <v>9319</v>
      </c>
      <c r="E274" s="8" t="s">
        <v>2</v>
      </c>
      <c r="F274" s="5" t="s">
        <v>11089</v>
      </c>
      <c r="G274" s="5" t="s">
        <v>9323</v>
      </c>
      <c r="H274" s="5" t="s">
        <v>9328</v>
      </c>
      <c r="I274" s="5" t="s">
        <v>9338</v>
      </c>
      <c r="J274" s="9" t="s">
        <v>2</v>
      </c>
      <c r="K274" s="5" t="s">
        <v>3</v>
      </c>
      <c r="L274" s="10" t="str">
        <f t="shared" si="4"/>
        <v>OSCE Hate Crime Report 2015</v>
      </c>
      <c r="M274" s="5" t="s">
        <v>2</v>
      </c>
    </row>
    <row r="275" spans="1:14" x14ac:dyDescent="0.2">
      <c r="A275" s="12" t="s">
        <v>5133</v>
      </c>
      <c r="B275" s="12">
        <v>274</v>
      </c>
      <c r="C275" s="9">
        <v>2015</v>
      </c>
      <c r="D275" s="5" t="s">
        <v>9319</v>
      </c>
      <c r="E275" s="8" t="s">
        <v>2</v>
      </c>
      <c r="F275" s="5" t="s">
        <v>11089</v>
      </c>
      <c r="G275" s="5" t="s">
        <v>9323</v>
      </c>
      <c r="H275" s="5" t="s">
        <v>9328</v>
      </c>
      <c r="I275" s="5" t="s">
        <v>9338</v>
      </c>
      <c r="J275" s="9" t="s">
        <v>2</v>
      </c>
      <c r="K275" s="5" t="s">
        <v>3</v>
      </c>
      <c r="L275" s="10" t="str">
        <f t="shared" si="4"/>
        <v>OSCE Hate Crime Report 2015</v>
      </c>
      <c r="M275" s="5" t="s">
        <v>2</v>
      </c>
    </row>
    <row r="276" spans="1:14" x14ac:dyDescent="0.2">
      <c r="A276" s="12" t="s">
        <v>5134</v>
      </c>
      <c r="B276" s="12">
        <v>275</v>
      </c>
      <c r="C276" s="9">
        <v>2015</v>
      </c>
      <c r="D276" s="5" t="s">
        <v>9319</v>
      </c>
      <c r="E276" s="8" t="s">
        <v>2</v>
      </c>
      <c r="F276" s="5" t="s">
        <v>11089</v>
      </c>
      <c r="G276" s="5" t="s">
        <v>9323</v>
      </c>
      <c r="H276" s="5" t="s">
        <v>9328</v>
      </c>
      <c r="I276" s="5" t="s">
        <v>9338</v>
      </c>
      <c r="J276" s="9" t="s">
        <v>2</v>
      </c>
      <c r="K276" s="5" t="s">
        <v>3</v>
      </c>
      <c r="L276" s="10" t="str">
        <f t="shared" si="4"/>
        <v>OSCE Hate Crime Report 2015</v>
      </c>
      <c r="M276" s="5" t="s">
        <v>2</v>
      </c>
    </row>
    <row r="277" spans="1:14" x14ac:dyDescent="0.2">
      <c r="A277" s="12" t="s">
        <v>5135</v>
      </c>
      <c r="B277" s="12">
        <v>276</v>
      </c>
      <c r="C277" s="9">
        <v>2015</v>
      </c>
      <c r="D277" s="5" t="s">
        <v>9319</v>
      </c>
      <c r="E277" s="8" t="s">
        <v>2</v>
      </c>
      <c r="F277" s="5" t="s">
        <v>11089</v>
      </c>
      <c r="G277" s="5" t="s">
        <v>9323</v>
      </c>
      <c r="H277" s="5" t="s">
        <v>9328</v>
      </c>
      <c r="I277" s="5" t="s">
        <v>9338</v>
      </c>
      <c r="J277" s="9" t="s">
        <v>2</v>
      </c>
      <c r="K277" s="5" t="s">
        <v>3</v>
      </c>
      <c r="L277" s="10" t="str">
        <f t="shared" si="4"/>
        <v>OSCE Hate Crime Report 2015</v>
      </c>
      <c r="M277" s="5" t="s">
        <v>2</v>
      </c>
    </row>
    <row r="278" spans="1:14" x14ac:dyDescent="0.2">
      <c r="A278" s="12" t="s">
        <v>5136</v>
      </c>
      <c r="B278" s="12">
        <v>277</v>
      </c>
      <c r="C278" s="9">
        <v>2015</v>
      </c>
      <c r="D278" s="5" t="s">
        <v>9319</v>
      </c>
      <c r="E278" s="8" t="s">
        <v>2</v>
      </c>
      <c r="F278" s="5" t="s">
        <v>11089</v>
      </c>
      <c r="G278" s="5" t="s">
        <v>9323</v>
      </c>
      <c r="H278" s="5" t="s">
        <v>9328</v>
      </c>
      <c r="I278" s="5" t="s">
        <v>9338</v>
      </c>
      <c r="J278" s="9" t="s">
        <v>2</v>
      </c>
      <c r="K278" s="5" t="s">
        <v>3</v>
      </c>
      <c r="L278" s="10" t="str">
        <f t="shared" si="4"/>
        <v>OSCE Hate Crime Report 2015</v>
      </c>
      <c r="M278" s="5" t="s">
        <v>2</v>
      </c>
    </row>
    <row r="279" spans="1:14" x14ac:dyDescent="0.2">
      <c r="A279" s="12" t="s">
        <v>5137</v>
      </c>
      <c r="B279" s="12">
        <v>278</v>
      </c>
      <c r="C279" s="9">
        <v>2015</v>
      </c>
      <c r="D279" s="5" t="s">
        <v>9319</v>
      </c>
      <c r="E279" s="8" t="s">
        <v>2</v>
      </c>
      <c r="F279" s="5" t="s">
        <v>11089</v>
      </c>
      <c r="G279" s="5" t="s">
        <v>9323</v>
      </c>
      <c r="H279" s="5" t="s">
        <v>9328</v>
      </c>
      <c r="I279" s="5" t="s">
        <v>9338</v>
      </c>
      <c r="J279" s="9" t="s">
        <v>2</v>
      </c>
      <c r="K279" s="5" t="s">
        <v>3</v>
      </c>
      <c r="L279" s="10" t="str">
        <f t="shared" si="4"/>
        <v>OSCE Hate Crime Report 2015</v>
      </c>
      <c r="M279" s="5" t="s">
        <v>2</v>
      </c>
      <c r="N279" s="11"/>
    </row>
    <row r="280" spans="1:14" x14ac:dyDescent="0.2">
      <c r="A280" s="12" t="s">
        <v>5138</v>
      </c>
      <c r="B280" s="12">
        <v>279</v>
      </c>
      <c r="C280" s="9">
        <v>2015</v>
      </c>
      <c r="D280" s="5" t="s">
        <v>9319</v>
      </c>
      <c r="E280" s="8" t="s">
        <v>2</v>
      </c>
      <c r="F280" s="5" t="s">
        <v>11089</v>
      </c>
      <c r="G280" s="5" t="s">
        <v>9323</v>
      </c>
      <c r="H280" s="5" t="s">
        <v>9328</v>
      </c>
      <c r="I280" s="5" t="s">
        <v>9338</v>
      </c>
      <c r="J280" s="9" t="s">
        <v>2</v>
      </c>
      <c r="K280" s="5" t="s">
        <v>3</v>
      </c>
      <c r="L280" s="10" t="str">
        <f t="shared" si="4"/>
        <v>OSCE Hate Crime Report 2015</v>
      </c>
      <c r="M280" s="5" t="s">
        <v>2</v>
      </c>
    </row>
    <row r="281" spans="1:14" x14ac:dyDescent="0.2">
      <c r="A281" s="12" t="s">
        <v>5139</v>
      </c>
      <c r="B281" s="12">
        <v>280</v>
      </c>
      <c r="C281" s="9">
        <v>2015</v>
      </c>
      <c r="D281" s="5" t="s">
        <v>9319</v>
      </c>
      <c r="E281" s="8" t="s">
        <v>2</v>
      </c>
      <c r="F281" s="5" t="s">
        <v>11089</v>
      </c>
      <c r="G281" s="5" t="s">
        <v>9323</v>
      </c>
      <c r="H281" s="5" t="s">
        <v>9328</v>
      </c>
      <c r="I281" s="5" t="s">
        <v>9338</v>
      </c>
      <c r="J281" s="9" t="s">
        <v>2</v>
      </c>
      <c r="K281" s="5" t="s">
        <v>3</v>
      </c>
      <c r="L281" s="10" t="str">
        <f t="shared" si="4"/>
        <v>OSCE Hate Crime Report 2015</v>
      </c>
      <c r="M281" s="5" t="s">
        <v>2</v>
      </c>
    </row>
    <row r="282" spans="1:14" x14ac:dyDescent="0.2">
      <c r="A282" s="12" t="s">
        <v>5140</v>
      </c>
      <c r="B282" s="12">
        <v>281</v>
      </c>
      <c r="C282" s="9">
        <v>2015</v>
      </c>
      <c r="D282" s="5" t="s">
        <v>9319</v>
      </c>
      <c r="E282" s="8" t="s">
        <v>2</v>
      </c>
      <c r="F282" s="5" t="s">
        <v>11089</v>
      </c>
      <c r="G282" s="5" t="s">
        <v>9323</v>
      </c>
      <c r="H282" s="5" t="s">
        <v>9328</v>
      </c>
      <c r="I282" s="5" t="s">
        <v>9338</v>
      </c>
      <c r="J282" s="9" t="s">
        <v>2</v>
      </c>
      <c r="K282" s="5" t="s">
        <v>3</v>
      </c>
      <c r="L282" s="10" t="str">
        <f t="shared" si="4"/>
        <v>OSCE Hate Crime Report 2015</v>
      </c>
      <c r="M282" s="5" t="s">
        <v>2</v>
      </c>
    </row>
    <row r="283" spans="1:14" x14ac:dyDescent="0.2">
      <c r="A283" s="12" t="s">
        <v>5141</v>
      </c>
      <c r="B283" s="12">
        <v>282</v>
      </c>
      <c r="C283" s="9">
        <v>2015</v>
      </c>
      <c r="D283" s="5" t="s">
        <v>9319</v>
      </c>
      <c r="E283" s="8" t="s">
        <v>2</v>
      </c>
      <c r="F283" s="5" t="s">
        <v>11089</v>
      </c>
      <c r="G283" s="5" t="s">
        <v>9323</v>
      </c>
      <c r="H283" s="5" t="s">
        <v>9328</v>
      </c>
      <c r="I283" s="5" t="s">
        <v>9338</v>
      </c>
      <c r="J283" s="9" t="s">
        <v>2</v>
      </c>
      <c r="K283" s="5" t="s">
        <v>3</v>
      </c>
      <c r="L283" s="10" t="str">
        <f t="shared" si="4"/>
        <v>OSCE Hate Crime Report 2015</v>
      </c>
      <c r="M283" s="5" t="s">
        <v>2</v>
      </c>
    </row>
    <row r="284" spans="1:14" x14ac:dyDescent="0.2">
      <c r="A284" s="12" t="s">
        <v>5142</v>
      </c>
      <c r="B284" s="12">
        <v>283</v>
      </c>
      <c r="C284" s="9">
        <v>2015</v>
      </c>
      <c r="D284" s="5" t="s">
        <v>9319</v>
      </c>
      <c r="E284" s="8" t="s">
        <v>2</v>
      </c>
      <c r="F284" s="5" t="s">
        <v>11089</v>
      </c>
      <c r="G284" s="5" t="s">
        <v>9323</v>
      </c>
      <c r="H284" s="5" t="s">
        <v>9328</v>
      </c>
      <c r="I284" s="5" t="s">
        <v>9338</v>
      </c>
      <c r="J284" s="9" t="s">
        <v>2</v>
      </c>
      <c r="K284" s="5" t="s">
        <v>3</v>
      </c>
      <c r="L284" s="10" t="str">
        <f t="shared" si="4"/>
        <v>OSCE Hate Crime Report 2015</v>
      </c>
      <c r="M284" s="5" t="s">
        <v>2</v>
      </c>
    </row>
    <row r="285" spans="1:14" x14ac:dyDescent="0.2">
      <c r="A285" s="12" t="s">
        <v>5143</v>
      </c>
      <c r="B285" s="12">
        <v>284</v>
      </c>
      <c r="C285" s="9">
        <v>2015</v>
      </c>
      <c r="D285" s="5" t="s">
        <v>9319</v>
      </c>
      <c r="E285" s="8" t="s">
        <v>2</v>
      </c>
      <c r="F285" s="5" t="s">
        <v>11089</v>
      </c>
      <c r="G285" s="5" t="s">
        <v>9323</v>
      </c>
      <c r="H285" s="5" t="s">
        <v>9328</v>
      </c>
      <c r="I285" s="5" t="s">
        <v>9338</v>
      </c>
      <c r="J285" s="9" t="s">
        <v>2</v>
      </c>
      <c r="K285" s="5" t="s">
        <v>3</v>
      </c>
      <c r="L285" s="10" t="str">
        <f t="shared" si="4"/>
        <v>OSCE Hate Crime Report 2015</v>
      </c>
      <c r="M285" s="5" t="s">
        <v>2</v>
      </c>
    </row>
    <row r="286" spans="1:14" x14ac:dyDescent="0.2">
      <c r="A286" s="12" t="s">
        <v>5144</v>
      </c>
      <c r="B286" s="12">
        <v>285</v>
      </c>
      <c r="C286" s="9">
        <v>2015</v>
      </c>
      <c r="D286" s="5" t="s">
        <v>9319</v>
      </c>
      <c r="E286" s="8" t="s">
        <v>2</v>
      </c>
      <c r="F286" s="5" t="s">
        <v>11089</v>
      </c>
      <c r="G286" s="5" t="s">
        <v>9323</v>
      </c>
      <c r="H286" s="5" t="s">
        <v>9328</v>
      </c>
      <c r="I286" s="5" t="s">
        <v>9338</v>
      </c>
      <c r="J286" s="9" t="s">
        <v>2</v>
      </c>
      <c r="K286" s="5" t="s">
        <v>3</v>
      </c>
      <c r="L286" s="10" t="str">
        <f t="shared" si="4"/>
        <v>OSCE Hate Crime Report 2015</v>
      </c>
      <c r="M286" s="5" t="s">
        <v>2</v>
      </c>
      <c r="N286" s="2"/>
    </row>
    <row r="287" spans="1:14" x14ac:dyDescent="0.2">
      <c r="A287" s="12" t="s">
        <v>5145</v>
      </c>
      <c r="B287" s="12">
        <v>286</v>
      </c>
      <c r="C287" s="9">
        <v>2015</v>
      </c>
      <c r="D287" s="5" t="s">
        <v>9319</v>
      </c>
      <c r="E287" s="8" t="s">
        <v>2</v>
      </c>
      <c r="F287" s="5" t="s">
        <v>11089</v>
      </c>
      <c r="G287" s="5" t="s">
        <v>9323</v>
      </c>
      <c r="H287" s="5" t="s">
        <v>9328</v>
      </c>
      <c r="I287" s="5" t="s">
        <v>9338</v>
      </c>
      <c r="J287" s="9" t="s">
        <v>2</v>
      </c>
      <c r="K287" s="5" t="s">
        <v>3</v>
      </c>
      <c r="L287" s="10" t="str">
        <f t="shared" si="4"/>
        <v>OSCE Hate Crime Report 2015</v>
      </c>
      <c r="M287" s="5" t="s">
        <v>2</v>
      </c>
    </row>
    <row r="288" spans="1:14" x14ac:dyDescent="0.2">
      <c r="A288" s="12" t="s">
        <v>5146</v>
      </c>
      <c r="B288" s="12">
        <v>287</v>
      </c>
      <c r="C288" s="9">
        <v>2015</v>
      </c>
      <c r="D288" s="5" t="s">
        <v>9319</v>
      </c>
      <c r="E288" s="8" t="s">
        <v>2</v>
      </c>
      <c r="F288" s="5" t="s">
        <v>11089</v>
      </c>
      <c r="G288" s="5" t="s">
        <v>9323</v>
      </c>
      <c r="H288" s="5" t="s">
        <v>9328</v>
      </c>
      <c r="I288" s="5" t="s">
        <v>9338</v>
      </c>
      <c r="J288" s="9" t="s">
        <v>2</v>
      </c>
      <c r="K288" s="5" t="s">
        <v>3</v>
      </c>
      <c r="L288" s="10" t="str">
        <f t="shared" si="4"/>
        <v>OSCE Hate Crime Report 2015</v>
      </c>
      <c r="M288" s="5" t="s">
        <v>2</v>
      </c>
    </row>
    <row r="289" spans="1:14" x14ac:dyDescent="0.2">
      <c r="A289" s="12" t="s">
        <v>5147</v>
      </c>
      <c r="B289" s="12">
        <v>288</v>
      </c>
      <c r="C289" s="9">
        <v>2015</v>
      </c>
      <c r="D289" s="5" t="s">
        <v>9319</v>
      </c>
      <c r="E289" s="8" t="s">
        <v>2</v>
      </c>
      <c r="F289" s="5" t="s">
        <v>11089</v>
      </c>
      <c r="G289" s="5" t="s">
        <v>9323</v>
      </c>
      <c r="H289" s="5" t="s">
        <v>9328</v>
      </c>
      <c r="I289" s="5" t="s">
        <v>9338</v>
      </c>
      <c r="J289" s="9" t="s">
        <v>2</v>
      </c>
      <c r="K289" s="5" t="s">
        <v>3</v>
      </c>
      <c r="L289" s="10" t="str">
        <f t="shared" si="4"/>
        <v>OSCE Hate Crime Report 2015</v>
      </c>
      <c r="M289" s="5" t="s">
        <v>2</v>
      </c>
    </row>
    <row r="290" spans="1:14" x14ac:dyDescent="0.2">
      <c r="A290" s="12" t="s">
        <v>5148</v>
      </c>
      <c r="B290" s="12">
        <v>289</v>
      </c>
      <c r="C290" s="9">
        <v>2015</v>
      </c>
      <c r="D290" s="5" t="s">
        <v>9319</v>
      </c>
      <c r="E290" s="8" t="s">
        <v>2</v>
      </c>
      <c r="F290" s="5" t="s">
        <v>11089</v>
      </c>
      <c r="G290" s="5" t="s">
        <v>9323</v>
      </c>
      <c r="H290" s="5" t="s">
        <v>9328</v>
      </c>
      <c r="I290" s="5" t="s">
        <v>9338</v>
      </c>
      <c r="J290" s="9" t="s">
        <v>2</v>
      </c>
      <c r="K290" s="5" t="s">
        <v>3</v>
      </c>
      <c r="L290" s="10" t="str">
        <f t="shared" si="4"/>
        <v>OSCE Hate Crime Report 2015</v>
      </c>
      <c r="M290" s="5" t="s">
        <v>2</v>
      </c>
    </row>
    <row r="291" spans="1:14" x14ac:dyDescent="0.2">
      <c r="A291" s="12" t="s">
        <v>5149</v>
      </c>
      <c r="B291" s="12">
        <v>290</v>
      </c>
      <c r="C291" s="9">
        <v>2015</v>
      </c>
      <c r="D291" s="5" t="s">
        <v>9319</v>
      </c>
      <c r="E291" s="8" t="s">
        <v>2</v>
      </c>
      <c r="F291" s="5" t="s">
        <v>11089</v>
      </c>
      <c r="G291" s="5" t="s">
        <v>9323</v>
      </c>
      <c r="H291" s="5" t="s">
        <v>9328</v>
      </c>
      <c r="I291" s="5" t="s">
        <v>9338</v>
      </c>
      <c r="J291" s="9" t="s">
        <v>2</v>
      </c>
      <c r="K291" s="5" t="s">
        <v>3</v>
      </c>
      <c r="L291" s="10" t="str">
        <f t="shared" si="4"/>
        <v>OSCE Hate Crime Report 2015</v>
      </c>
      <c r="M291" s="5" t="s">
        <v>2</v>
      </c>
    </row>
    <row r="292" spans="1:14" x14ac:dyDescent="0.2">
      <c r="A292" s="12" t="s">
        <v>5150</v>
      </c>
      <c r="B292" s="12">
        <v>291</v>
      </c>
      <c r="C292" s="9">
        <v>2015</v>
      </c>
      <c r="D292" s="5" t="s">
        <v>9319</v>
      </c>
      <c r="E292" s="8" t="s">
        <v>2</v>
      </c>
      <c r="F292" s="5" t="s">
        <v>11089</v>
      </c>
      <c r="G292" s="5" t="s">
        <v>9323</v>
      </c>
      <c r="H292" s="5" t="s">
        <v>9328</v>
      </c>
      <c r="I292" s="5" t="s">
        <v>9338</v>
      </c>
      <c r="J292" s="9" t="s">
        <v>2</v>
      </c>
      <c r="K292" s="5" t="s">
        <v>3</v>
      </c>
      <c r="L292" s="10" t="str">
        <f t="shared" si="4"/>
        <v>OSCE Hate Crime Report 2015</v>
      </c>
      <c r="M292" s="5" t="s">
        <v>2</v>
      </c>
    </row>
    <row r="293" spans="1:14" x14ac:dyDescent="0.2">
      <c r="A293" s="12" t="s">
        <v>5151</v>
      </c>
      <c r="B293" s="12">
        <v>292</v>
      </c>
      <c r="C293" s="9">
        <v>2015</v>
      </c>
      <c r="D293" s="5" t="s">
        <v>9319</v>
      </c>
      <c r="E293" s="8" t="s">
        <v>2</v>
      </c>
      <c r="F293" s="5" t="s">
        <v>11089</v>
      </c>
      <c r="G293" s="5" t="s">
        <v>9323</v>
      </c>
      <c r="H293" s="5" t="s">
        <v>9328</v>
      </c>
      <c r="I293" s="5" t="s">
        <v>9338</v>
      </c>
      <c r="J293" s="9" t="s">
        <v>2</v>
      </c>
      <c r="K293" s="5" t="s">
        <v>3</v>
      </c>
      <c r="L293" s="10" t="str">
        <f t="shared" si="4"/>
        <v>OSCE Hate Crime Report 2015</v>
      </c>
      <c r="M293" s="5" t="s">
        <v>2</v>
      </c>
    </row>
    <row r="294" spans="1:14" x14ac:dyDescent="0.2">
      <c r="A294" s="12" t="s">
        <v>5152</v>
      </c>
      <c r="B294" s="12">
        <v>293</v>
      </c>
      <c r="C294" s="9">
        <v>2015</v>
      </c>
      <c r="D294" s="5" t="s">
        <v>9319</v>
      </c>
      <c r="E294" s="8" t="s">
        <v>2</v>
      </c>
      <c r="F294" s="5" t="s">
        <v>11089</v>
      </c>
      <c r="G294" s="5" t="s">
        <v>9323</v>
      </c>
      <c r="H294" s="5" t="s">
        <v>9328</v>
      </c>
      <c r="I294" s="5" t="s">
        <v>9338</v>
      </c>
      <c r="J294" s="9" t="s">
        <v>2</v>
      </c>
      <c r="K294" s="5" t="s">
        <v>3</v>
      </c>
      <c r="L294" s="10" t="str">
        <f t="shared" si="4"/>
        <v>OSCE Hate Crime Report 2015</v>
      </c>
      <c r="M294" s="5" t="s">
        <v>2</v>
      </c>
    </row>
    <row r="295" spans="1:14" x14ac:dyDescent="0.2">
      <c r="A295" s="12" t="s">
        <v>5153</v>
      </c>
      <c r="B295" s="12">
        <v>294</v>
      </c>
      <c r="C295" s="9">
        <v>2015</v>
      </c>
      <c r="D295" s="5" t="s">
        <v>9319</v>
      </c>
      <c r="E295" s="8" t="s">
        <v>2</v>
      </c>
      <c r="F295" s="5" t="s">
        <v>11089</v>
      </c>
      <c r="G295" s="5" t="s">
        <v>9323</v>
      </c>
      <c r="H295" s="5" t="s">
        <v>9328</v>
      </c>
      <c r="I295" s="5" t="s">
        <v>9338</v>
      </c>
      <c r="J295" s="9" t="s">
        <v>2</v>
      </c>
      <c r="K295" s="5" t="s">
        <v>3</v>
      </c>
      <c r="L295" s="10" t="str">
        <f t="shared" si="4"/>
        <v>OSCE Hate Crime Report 2015</v>
      </c>
      <c r="M295" s="5" t="s">
        <v>2</v>
      </c>
    </row>
    <row r="296" spans="1:14" x14ac:dyDescent="0.2">
      <c r="A296" s="12" t="s">
        <v>5154</v>
      </c>
      <c r="B296" s="12">
        <v>295</v>
      </c>
      <c r="C296" s="9">
        <v>2015</v>
      </c>
      <c r="D296" s="5" t="s">
        <v>9319</v>
      </c>
      <c r="E296" s="8" t="s">
        <v>2</v>
      </c>
      <c r="F296" s="5" t="s">
        <v>11089</v>
      </c>
      <c r="G296" s="5" t="s">
        <v>9323</v>
      </c>
      <c r="H296" s="5" t="s">
        <v>9328</v>
      </c>
      <c r="I296" s="5" t="s">
        <v>9338</v>
      </c>
      <c r="J296" s="9" t="s">
        <v>2</v>
      </c>
      <c r="K296" s="5" t="s">
        <v>3</v>
      </c>
      <c r="L296" s="10" t="str">
        <f t="shared" si="4"/>
        <v>OSCE Hate Crime Report 2015</v>
      </c>
      <c r="M296" s="5" t="s">
        <v>2</v>
      </c>
    </row>
    <row r="297" spans="1:14" x14ac:dyDescent="0.2">
      <c r="A297" s="12" t="s">
        <v>5155</v>
      </c>
      <c r="B297" s="12">
        <v>296</v>
      </c>
      <c r="C297" s="9">
        <v>2015</v>
      </c>
      <c r="D297" s="5" t="s">
        <v>9319</v>
      </c>
      <c r="E297" s="8" t="s">
        <v>2</v>
      </c>
      <c r="F297" s="5" t="s">
        <v>11089</v>
      </c>
      <c r="G297" s="5" t="s">
        <v>9323</v>
      </c>
      <c r="H297" s="5" t="s">
        <v>9328</v>
      </c>
      <c r="I297" s="5" t="s">
        <v>9338</v>
      </c>
      <c r="J297" s="9" t="s">
        <v>2</v>
      </c>
      <c r="K297" s="5" t="s">
        <v>3</v>
      </c>
      <c r="L297" s="10" t="str">
        <f t="shared" si="4"/>
        <v>OSCE Hate Crime Report 2015</v>
      </c>
      <c r="M297" s="5" t="s">
        <v>2</v>
      </c>
    </row>
    <row r="298" spans="1:14" x14ac:dyDescent="0.2">
      <c r="A298" s="12" t="s">
        <v>5156</v>
      </c>
      <c r="B298" s="12">
        <v>297</v>
      </c>
      <c r="C298" s="9">
        <v>2015</v>
      </c>
      <c r="D298" s="5" t="s">
        <v>9319</v>
      </c>
      <c r="E298" s="8" t="s">
        <v>2</v>
      </c>
      <c r="F298" s="5" t="s">
        <v>11089</v>
      </c>
      <c r="G298" s="5" t="s">
        <v>9323</v>
      </c>
      <c r="H298" s="5" t="s">
        <v>9328</v>
      </c>
      <c r="I298" s="5" t="s">
        <v>9338</v>
      </c>
      <c r="J298" s="9" t="s">
        <v>2</v>
      </c>
      <c r="K298" s="5" t="s">
        <v>3</v>
      </c>
      <c r="L298" s="10" t="str">
        <f t="shared" si="4"/>
        <v>OSCE Hate Crime Report 2015</v>
      </c>
      <c r="M298" s="5" t="s">
        <v>2</v>
      </c>
    </row>
    <row r="299" spans="1:14" x14ac:dyDescent="0.2">
      <c r="A299" s="12" t="s">
        <v>5157</v>
      </c>
      <c r="B299" s="12">
        <v>298</v>
      </c>
      <c r="C299" s="9">
        <v>2015</v>
      </c>
      <c r="D299" s="5" t="s">
        <v>9319</v>
      </c>
      <c r="E299" s="8" t="s">
        <v>2</v>
      </c>
      <c r="F299" s="5" t="s">
        <v>11089</v>
      </c>
      <c r="G299" s="5" t="s">
        <v>9323</v>
      </c>
      <c r="H299" s="5" t="s">
        <v>9328</v>
      </c>
      <c r="I299" s="5" t="s">
        <v>9338</v>
      </c>
      <c r="J299" s="9" t="s">
        <v>2</v>
      </c>
      <c r="K299" s="5" t="s">
        <v>3</v>
      </c>
      <c r="L299" s="10" t="str">
        <f t="shared" si="4"/>
        <v>OSCE Hate Crime Report 2015</v>
      </c>
      <c r="M299" s="5" t="s">
        <v>2</v>
      </c>
    </row>
    <row r="300" spans="1:14" x14ac:dyDescent="0.2">
      <c r="A300" s="12" t="s">
        <v>5158</v>
      </c>
      <c r="B300" s="12">
        <v>299</v>
      </c>
      <c r="C300" s="9">
        <v>2015</v>
      </c>
      <c r="D300" s="5" t="s">
        <v>9319</v>
      </c>
      <c r="E300" s="8" t="s">
        <v>2</v>
      </c>
      <c r="F300" s="5" t="s">
        <v>11089</v>
      </c>
      <c r="G300" s="5" t="s">
        <v>9323</v>
      </c>
      <c r="H300" s="5" t="s">
        <v>9328</v>
      </c>
      <c r="I300" s="5" t="s">
        <v>9338</v>
      </c>
      <c r="J300" s="9" t="s">
        <v>2</v>
      </c>
      <c r="K300" s="5" t="s">
        <v>3</v>
      </c>
      <c r="L300" s="10" t="str">
        <f t="shared" si="4"/>
        <v>OSCE Hate Crime Report 2015</v>
      </c>
      <c r="M300" s="5" t="s">
        <v>2</v>
      </c>
    </row>
    <row r="301" spans="1:14" x14ac:dyDescent="0.2">
      <c r="A301" s="12" t="s">
        <v>5159</v>
      </c>
      <c r="B301" s="12">
        <v>300</v>
      </c>
      <c r="C301" s="9">
        <v>2015</v>
      </c>
      <c r="D301" s="5" t="s">
        <v>9319</v>
      </c>
      <c r="E301" s="8" t="s">
        <v>2</v>
      </c>
      <c r="F301" s="5" t="s">
        <v>11089</v>
      </c>
      <c r="G301" s="5" t="s">
        <v>9323</v>
      </c>
      <c r="H301" s="5" t="s">
        <v>9328</v>
      </c>
      <c r="I301" s="5" t="s">
        <v>9338</v>
      </c>
      <c r="J301" s="9" t="s">
        <v>2</v>
      </c>
      <c r="K301" s="5" t="s">
        <v>3</v>
      </c>
      <c r="L301" s="10" t="str">
        <f t="shared" si="4"/>
        <v>OSCE Hate Crime Report 2015</v>
      </c>
      <c r="M301" s="5" t="s">
        <v>2</v>
      </c>
    </row>
    <row r="302" spans="1:14" x14ac:dyDescent="0.2">
      <c r="A302" s="12" t="s">
        <v>5160</v>
      </c>
      <c r="B302" s="12">
        <v>301</v>
      </c>
      <c r="C302" s="9">
        <v>2015</v>
      </c>
      <c r="D302" s="5" t="s">
        <v>9319</v>
      </c>
      <c r="E302" s="8" t="s">
        <v>2</v>
      </c>
      <c r="F302" s="5" t="s">
        <v>11089</v>
      </c>
      <c r="G302" s="5" t="s">
        <v>9323</v>
      </c>
      <c r="H302" s="5" t="s">
        <v>9328</v>
      </c>
      <c r="I302" s="5" t="s">
        <v>9338</v>
      </c>
      <c r="J302" s="9" t="s">
        <v>2</v>
      </c>
      <c r="K302" s="5" t="s">
        <v>3</v>
      </c>
      <c r="L302" s="10" t="str">
        <f t="shared" si="4"/>
        <v>OSCE Hate Crime Report 2015</v>
      </c>
      <c r="M302" s="5" t="s">
        <v>2</v>
      </c>
    </row>
    <row r="303" spans="1:14" x14ac:dyDescent="0.2">
      <c r="A303" s="12" t="s">
        <v>5161</v>
      </c>
      <c r="B303" s="12">
        <v>302</v>
      </c>
      <c r="C303" s="9">
        <v>2015</v>
      </c>
      <c r="D303" s="5" t="s">
        <v>9319</v>
      </c>
      <c r="E303" s="8" t="s">
        <v>2</v>
      </c>
      <c r="F303" s="5" t="s">
        <v>11089</v>
      </c>
      <c r="G303" s="5" t="s">
        <v>9323</v>
      </c>
      <c r="H303" s="5" t="s">
        <v>9328</v>
      </c>
      <c r="I303" s="5" t="s">
        <v>9338</v>
      </c>
      <c r="J303" s="9" t="s">
        <v>2</v>
      </c>
      <c r="K303" s="5" t="s">
        <v>3</v>
      </c>
      <c r="L303" s="10" t="str">
        <f t="shared" si="4"/>
        <v>OSCE Hate Crime Report 2015</v>
      </c>
      <c r="M303" s="5" t="s">
        <v>2</v>
      </c>
    </row>
    <row r="304" spans="1:14" x14ac:dyDescent="0.2">
      <c r="A304" s="12" t="s">
        <v>5162</v>
      </c>
      <c r="B304" s="12">
        <v>303</v>
      </c>
      <c r="C304" s="9">
        <v>2015</v>
      </c>
      <c r="D304" s="5" t="s">
        <v>9319</v>
      </c>
      <c r="E304" s="8" t="s">
        <v>2</v>
      </c>
      <c r="F304" s="5" t="s">
        <v>11089</v>
      </c>
      <c r="G304" s="5" t="s">
        <v>9323</v>
      </c>
      <c r="H304" s="5" t="s">
        <v>9328</v>
      </c>
      <c r="I304" s="5" t="s">
        <v>9338</v>
      </c>
      <c r="J304" s="9" t="s">
        <v>2</v>
      </c>
      <c r="K304" s="5" t="s">
        <v>3</v>
      </c>
      <c r="L304" s="10" t="str">
        <f t="shared" si="4"/>
        <v>OSCE Hate Crime Report 2015</v>
      </c>
      <c r="M304" s="5" t="s">
        <v>2</v>
      </c>
      <c r="N304" s="11"/>
    </row>
    <row r="305" spans="1:14" x14ac:dyDescent="0.2">
      <c r="A305" s="12" t="s">
        <v>5163</v>
      </c>
      <c r="B305" s="12">
        <v>304</v>
      </c>
      <c r="C305" s="9">
        <v>2015</v>
      </c>
      <c r="D305" s="5" t="s">
        <v>9319</v>
      </c>
      <c r="E305" s="8" t="s">
        <v>2</v>
      </c>
      <c r="F305" s="5" t="s">
        <v>11089</v>
      </c>
      <c r="G305" s="5" t="s">
        <v>9323</v>
      </c>
      <c r="H305" s="5" t="s">
        <v>9328</v>
      </c>
      <c r="I305" s="5" t="s">
        <v>9338</v>
      </c>
      <c r="J305" s="9" t="s">
        <v>2</v>
      </c>
      <c r="K305" s="5" t="s">
        <v>3</v>
      </c>
      <c r="L305" s="10" t="str">
        <f t="shared" si="4"/>
        <v>OSCE Hate Crime Report 2015</v>
      </c>
      <c r="M305" s="5" t="s">
        <v>2</v>
      </c>
      <c r="N305" s="11"/>
    </row>
    <row r="306" spans="1:14" x14ac:dyDescent="0.2">
      <c r="A306" s="12" t="s">
        <v>5164</v>
      </c>
      <c r="B306" s="12">
        <v>305</v>
      </c>
      <c r="C306" s="9">
        <v>2015</v>
      </c>
      <c r="D306" s="5" t="s">
        <v>9319</v>
      </c>
      <c r="E306" s="8" t="s">
        <v>2</v>
      </c>
      <c r="F306" s="5" t="s">
        <v>11089</v>
      </c>
      <c r="G306" s="5" t="s">
        <v>9323</v>
      </c>
      <c r="H306" s="5" t="s">
        <v>9328</v>
      </c>
      <c r="I306" s="5" t="s">
        <v>9338</v>
      </c>
      <c r="J306" s="9" t="s">
        <v>2</v>
      </c>
      <c r="K306" s="5" t="s">
        <v>3</v>
      </c>
      <c r="L306" s="10" t="str">
        <f t="shared" si="4"/>
        <v>OSCE Hate Crime Report 2015</v>
      </c>
      <c r="M306" s="5" t="s">
        <v>2</v>
      </c>
      <c r="N306" s="11"/>
    </row>
    <row r="307" spans="1:14" x14ac:dyDescent="0.2">
      <c r="A307" s="12" t="s">
        <v>5165</v>
      </c>
      <c r="B307" s="12">
        <v>306</v>
      </c>
      <c r="C307" s="9">
        <v>2015</v>
      </c>
      <c r="D307" s="5" t="s">
        <v>9319</v>
      </c>
      <c r="E307" s="8" t="s">
        <v>2</v>
      </c>
      <c r="F307" s="5" t="s">
        <v>11089</v>
      </c>
      <c r="G307" s="5" t="s">
        <v>9323</v>
      </c>
      <c r="H307" s="5" t="s">
        <v>9328</v>
      </c>
      <c r="I307" s="5" t="s">
        <v>9338</v>
      </c>
      <c r="J307" s="9" t="s">
        <v>2</v>
      </c>
      <c r="K307" s="5" t="s">
        <v>3</v>
      </c>
      <c r="L307" s="10" t="str">
        <f t="shared" si="4"/>
        <v>OSCE Hate Crime Report 2015</v>
      </c>
      <c r="M307" s="5" t="s">
        <v>2</v>
      </c>
      <c r="N307" s="11"/>
    </row>
    <row r="308" spans="1:14" x14ac:dyDescent="0.2">
      <c r="A308" s="12" t="s">
        <v>5166</v>
      </c>
      <c r="B308" s="12">
        <v>307</v>
      </c>
      <c r="C308" s="9">
        <v>2015</v>
      </c>
      <c r="D308" s="5" t="s">
        <v>9319</v>
      </c>
      <c r="E308" s="8" t="s">
        <v>2</v>
      </c>
      <c r="F308" s="5" t="s">
        <v>11089</v>
      </c>
      <c r="G308" s="5" t="s">
        <v>9323</v>
      </c>
      <c r="H308" s="5" t="s">
        <v>9328</v>
      </c>
      <c r="I308" s="5" t="s">
        <v>9338</v>
      </c>
      <c r="J308" s="9" t="s">
        <v>2</v>
      </c>
      <c r="K308" s="5" t="s">
        <v>3</v>
      </c>
      <c r="L308" s="10" t="str">
        <f t="shared" si="4"/>
        <v>OSCE Hate Crime Report 2015</v>
      </c>
      <c r="M308" s="5" t="s">
        <v>2</v>
      </c>
    </row>
    <row r="309" spans="1:14" x14ac:dyDescent="0.2">
      <c r="A309" s="12" t="s">
        <v>5167</v>
      </c>
      <c r="B309" s="12">
        <v>308</v>
      </c>
      <c r="C309" s="9">
        <v>2015</v>
      </c>
      <c r="D309" s="5" t="s">
        <v>9319</v>
      </c>
      <c r="E309" s="8" t="s">
        <v>2</v>
      </c>
      <c r="F309" s="5" t="s">
        <v>11089</v>
      </c>
      <c r="G309" s="5" t="s">
        <v>9323</v>
      </c>
      <c r="H309" s="5" t="s">
        <v>9328</v>
      </c>
      <c r="I309" s="5" t="s">
        <v>9338</v>
      </c>
      <c r="J309" s="9" t="s">
        <v>2</v>
      </c>
      <c r="K309" s="5" t="s">
        <v>3</v>
      </c>
      <c r="L309" s="10" t="str">
        <f t="shared" si="4"/>
        <v>OSCE Hate Crime Report 2015</v>
      </c>
      <c r="M309" s="5" t="s">
        <v>2</v>
      </c>
    </row>
    <row r="310" spans="1:14" x14ac:dyDescent="0.2">
      <c r="A310" s="12" t="s">
        <v>5168</v>
      </c>
      <c r="B310" s="12">
        <v>309</v>
      </c>
      <c r="C310" s="9">
        <v>2015</v>
      </c>
      <c r="D310" s="5" t="s">
        <v>9319</v>
      </c>
      <c r="E310" s="8" t="s">
        <v>2</v>
      </c>
      <c r="F310" s="5" t="s">
        <v>11089</v>
      </c>
      <c r="G310" s="5" t="s">
        <v>9323</v>
      </c>
      <c r="H310" s="5" t="s">
        <v>9328</v>
      </c>
      <c r="I310" s="5" t="s">
        <v>9338</v>
      </c>
      <c r="J310" s="9" t="s">
        <v>2</v>
      </c>
      <c r="K310" s="5" t="s">
        <v>3</v>
      </c>
      <c r="L310" s="10" t="str">
        <f t="shared" si="4"/>
        <v>OSCE Hate Crime Report 2015</v>
      </c>
      <c r="M310" s="5" t="s">
        <v>2</v>
      </c>
    </row>
    <row r="311" spans="1:14" x14ac:dyDescent="0.2">
      <c r="A311" s="12" t="s">
        <v>5169</v>
      </c>
      <c r="B311" s="12">
        <v>310</v>
      </c>
      <c r="C311" s="9">
        <v>2015</v>
      </c>
      <c r="D311" s="5" t="s">
        <v>9319</v>
      </c>
      <c r="E311" s="8" t="s">
        <v>2</v>
      </c>
      <c r="F311" s="5" t="s">
        <v>11089</v>
      </c>
      <c r="G311" s="5" t="s">
        <v>9323</v>
      </c>
      <c r="H311" s="5" t="s">
        <v>9328</v>
      </c>
      <c r="I311" s="5" t="s">
        <v>9338</v>
      </c>
      <c r="J311" s="9" t="s">
        <v>2</v>
      </c>
      <c r="K311" s="5" t="s">
        <v>3</v>
      </c>
      <c r="L311" s="10" t="str">
        <f t="shared" si="4"/>
        <v>OSCE Hate Crime Report 2015</v>
      </c>
      <c r="M311" s="5" t="s">
        <v>2</v>
      </c>
    </row>
    <row r="312" spans="1:14" x14ac:dyDescent="0.2">
      <c r="A312" s="12" t="s">
        <v>5170</v>
      </c>
      <c r="B312" s="12">
        <v>311</v>
      </c>
      <c r="C312" s="9">
        <v>2015</v>
      </c>
      <c r="D312" s="5" t="s">
        <v>9319</v>
      </c>
      <c r="E312" s="8" t="s">
        <v>2</v>
      </c>
      <c r="F312" s="5" t="s">
        <v>11089</v>
      </c>
      <c r="G312" s="5" t="s">
        <v>9323</v>
      </c>
      <c r="H312" s="5" t="s">
        <v>9328</v>
      </c>
      <c r="I312" s="5" t="s">
        <v>9338</v>
      </c>
      <c r="J312" s="9" t="s">
        <v>2</v>
      </c>
      <c r="K312" s="5" t="s">
        <v>3</v>
      </c>
      <c r="L312" s="10" t="str">
        <f t="shared" si="4"/>
        <v>OSCE Hate Crime Report 2015</v>
      </c>
      <c r="M312" s="5" t="s">
        <v>2</v>
      </c>
    </row>
    <row r="313" spans="1:14" x14ac:dyDescent="0.2">
      <c r="A313" s="12" t="s">
        <v>5171</v>
      </c>
      <c r="B313" s="12">
        <v>312</v>
      </c>
      <c r="C313" s="9">
        <v>2015</v>
      </c>
      <c r="D313" s="5" t="s">
        <v>9319</v>
      </c>
      <c r="E313" s="8" t="s">
        <v>2</v>
      </c>
      <c r="F313" s="5" t="s">
        <v>11089</v>
      </c>
      <c r="G313" s="5" t="s">
        <v>9323</v>
      </c>
      <c r="H313" s="5" t="s">
        <v>9328</v>
      </c>
      <c r="I313" s="5" t="s">
        <v>9338</v>
      </c>
      <c r="J313" s="9" t="s">
        <v>2</v>
      </c>
      <c r="K313" s="5" t="s">
        <v>3</v>
      </c>
      <c r="L313" s="10" t="str">
        <f t="shared" si="4"/>
        <v>OSCE Hate Crime Report 2015</v>
      </c>
      <c r="M313" s="5" t="s">
        <v>2</v>
      </c>
    </row>
    <row r="314" spans="1:14" x14ac:dyDescent="0.2">
      <c r="A314" s="12" t="s">
        <v>5172</v>
      </c>
      <c r="B314" s="12">
        <v>313</v>
      </c>
      <c r="C314" s="9">
        <v>2015</v>
      </c>
      <c r="D314" s="5" t="s">
        <v>9319</v>
      </c>
      <c r="E314" s="8" t="s">
        <v>2</v>
      </c>
      <c r="F314" s="5" t="s">
        <v>11089</v>
      </c>
      <c r="G314" s="5" t="s">
        <v>9323</v>
      </c>
      <c r="H314" s="5" t="s">
        <v>9328</v>
      </c>
      <c r="I314" s="5" t="s">
        <v>9338</v>
      </c>
      <c r="J314" s="9" t="s">
        <v>2</v>
      </c>
      <c r="K314" s="5" t="s">
        <v>3</v>
      </c>
      <c r="L314" s="10" t="str">
        <f t="shared" si="4"/>
        <v>OSCE Hate Crime Report 2015</v>
      </c>
      <c r="M314" s="5" t="s">
        <v>2</v>
      </c>
    </row>
    <row r="315" spans="1:14" x14ac:dyDescent="0.2">
      <c r="A315" s="12" t="s">
        <v>5173</v>
      </c>
      <c r="B315" s="12">
        <v>314</v>
      </c>
      <c r="C315" s="9">
        <v>2015</v>
      </c>
      <c r="D315" s="5" t="s">
        <v>9319</v>
      </c>
      <c r="E315" s="8" t="s">
        <v>2</v>
      </c>
      <c r="F315" s="5" t="s">
        <v>11089</v>
      </c>
      <c r="G315" s="5" t="s">
        <v>9323</v>
      </c>
      <c r="H315" s="5" t="s">
        <v>9328</v>
      </c>
      <c r="I315" s="5" t="s">
        <v>9338</v>
      </c>
      <c r="J315" s="9" t="s">
        <v>2</v>
      </c>
      <c r="K315" s="5" t="s">
        <v>3</v>
      </c>
      <c r="L315" s="10" t="str">
        <f t="shared" si="4"/>
        <v>OSCE Hate Crime Report 2015</v>
      </c>
      <c r="M315" s="5" t="s">
        <v>2</v>
      </c>
      <c r="N315" s="2"/>
    </row>
    <row r="316" spans="1:14" x14ac:dyDescent="0.2">
      <c r="A316" s="12" t="s">
        <v>5174</v>
      </c>
      <c r="B316" s="12">
        <v>315</v>
      </c>
      <c r="C316" s="9">
        <v>2015</v>
      </c>
      <c r="D316" s="5" t="s">
        <v>9319</v>
      </c>
      <c r="E316" s="8" t="s">
        <v>2</v>
      </c>
      <c r="F316" s="5" t="s">
        <v>11089</v>
      </c>
      <c r="G316" s="5" t="s">
        <v>9323</v>
      </c>
      <c r="H316" s="5" t="s">
        <v>9328</v>
      </c>
      <c r="I316" s="5" t="s">
        <v>9338</v>
      </c>
      <c r="J316" s="9" t="s">
        <v>2</v>
      </c>
      <c r="K316" s="5" t="s">
        <v>3</v>
      </c>
      <c r="L316" s="10" t="str">
        <f t="shared" si="4"/>
        <v>OSCE Hate Crime Report 2015</v>
      </c>
      <c r="M316" s="5" t="s">
        <v>2</v>
      </c>
      <c r="N316" s="2"/>
    </row>
    <row r="317" spans="1:14" x14ac:dyDescent="0.2">
      <c r="A317" s="12" t="s">
        <v>5175</v>
      </c>
      <c r="B317" s="12">
        <v>316</v>
      </c>
      <c r="C317" s="9">
        <v>2015</v>
      </c>
      <c r="D317" s="5" t="s">
        <v>9319</v>
      </c>
      <c r="E317" s="8" t="s">
        <v>2</v>
      </c>
      <c r="F317" s="5" t="s">
        <v>11089</v>
      </c>
      <c r="G317" s="5" t="s">
        <v>9323</v>
      </c>
      <c r="H317" s="5" t="s">
        <v>9328</v>
      </c>
      <c r="I317" s="5" t="s">
        <v>9338</v>
      </c>
      <c r="J317" s="9" t="s">
        <v>2</v>
      </c>
      <c r="K317" s="5" t="s">
        <v>3</v>
      </c>
      <c r="L317" s="10" t="str">
        <f t="shared" si="4"/>
        <v>OSCE Hate Crime Report 2015</v>
      </c>
      <c r="M317" s="5" t="s">
        <v>2</v>
      </c>
    </row>
    <row r="318" spans="1:14" x14ac:dyDescent="0.2">
      <c r="A318" s="12" t="s">
        <v>5176</v>
      </c>
      <c r="B318" s="12">
        <v>317</v>
      </c>
      <c r="C318" s="9">
        <v>2015</v>
      </c>
      <c r="D318" s="5" t="s">
        <v>9319</v>
      </c>
      <c r="E318" s="8" t="s">
        <v>2</v>
      </c>
      <c r="F318" s="5" t="s">
        <v>11089</v>
      </c>
      <c r="G318" s="5" t="s">
        <v>9323</v>
      </c>
      <c r="H318" s="5" t="s">
        <v>9328</v>
      </c>
      <c r="I318" s="5" t="s">
        <v>9338</v>
      </c>
      <c r="J318" s="9" t="s">
        <v>2</v>
      </c>
      <c r="K318" s="5" t="s">
        <v>3</v>
      </c>
      <c r="L318" s="10" t="str">
        <f t="shared" si="4"/>
        <v>OSCE Hate Crime Report 2015</v>
      </c>
      <c r="M318" s="5" t="s">
        <v>2</v>
      </c>
      <c r="N318" s="11"/>
    </row>
    <row r="319" spans="1:14" x14ac:dyDescent="0.2">
      <c r="A319" s="12" t="s">
        <v>5177</v>
      </c>
      <c r="B319" s="12">
        <v>318</v>
      </c>
      <c r="C319" s="9">
        <v>2015</v>
      </c>
      <c r="D319" s="5" t="s">
        <v>9319</v>
      </c>
      <c r="E319" s="8" t="s">
        <v>2</v>
      </c>
      <c r="F319" s="5" t="s">
        <v>11089</v>
      </c>
      <c r="G319" s="5" t="s">
        <v>9323</v>
      </c>
      <c r="H319" s="5" t="s">
        <v>9328</v>
      </c>
      <c r="I319" s="5" t="s">
        <v>9338</v>
      </c>
      <c r="J319" s="9" t="s">
        <v>2</v>
      </c>
      <c r="K319" s="5" t="s">
        <v>3</v>
      </c>
      <c r="L319" s="10" t="str">
        <f t="shared" si="4"/>
        <v>OSCE Hate Crime Report 2015</v>
      </c>
      <c r="M319" s="5" t="s">
        <v>2</v>
      </c>
    </row>
    <row r="320" spans="1:14" x14ac:dyDescent="0.2">
      <c r="A320" s="12" t="s">
        <v>5178</v>
      </c>
      <c r="B320" s="12">
        <v>319</v>
      </c>
      <c r="C320" s="9">
        <v>2015</v>
      </c>
      <c r="D320" s="5" t="s">
        <v>9319</v>
      </c>
      <c r="E320" s="8" t="s">
        <v>2</v>
      </c>
      <c r="F320" s="5" t="s">
        <v>11089</v>
      </c>
      <c r="G320" s="5" t="s">
        <v>9323</v>
      </c>
      <c r="H320" s="5" t="s">
        <v>9328</v>
      </c>
      <c r="I320" s="5" t="s">
        <v>9338</v>
      </c>
      <c r="J320" s="9" t="s">
        <v>2</v>
      </c>
      <c r="K320" s="5" t="s">
        <v>3</v>
      </c>
      <c r="L320" s="10" t="str">
        <f t="shared" si="4"/>
        <v>OSCE Hate Crime Report 2015</v>
      </c>
      <c r="M320" s="5" t="s">
        <v>2</v>
      </c>
    </row>
    <row r="321" spans="1:13" x14ac:dyDescent="0.2">
      <c r="A321" s="12" t="s">
        <v>5179</v>
      </c>
      <c r="B321" s="12">
        <v>320</v>
      </c>
      <c r="C321" s="9">
        <v>2015</v>
      </c>
      <c r="D321" s="5" t="s">
        <v>9319</v>
      </c>
      <c r="E321" s="8" t="s">
        <v>2</v>
      </c>
      <c r="F321" s="5" t="s">
        <v>11089</v>
      </c>
      <c r="G321" s="5" t="s">
        <v>9323</v>
      </c>
      <c r="H321" s="5" t="s">
        <v>9328</v>
      </c>
      <c r="I321" s="5" t="s">
        <v>9338</v>
      </c>
      <c r="J321" s="9" t="s">
        <v>2</v>
      </c>
      <c r="K321" s="5" t="s">
        <v>3</v>
      </c>
      <c r="L321" s="10" t="str">
        <f t="shared" si="4"/>
        <v>OSCE Hate Crime Report 2015</v>
      </c>
      <c r="M321" s="5" t="s">
        <v>2</v>
      </c>
    </row>
    <row r="322" spans="1:13" x14ac:dyDescent="0.2">
      <c r="A322" s="12" t="s">
        <v>5180</v>
      </c>
      <c r="B322" s="12">
        <v>321</v>
      </c>
      <c r="C322" s="9">
        <v>2015</v>
      </c>
      <c r="D322" s="5" t="s">
        <v>9319</v>
      </c>
      <c r="E322" s="8" t="s">
        <v>2</v>
      </c>
      <c r="F322" s="5" t="s">
        <v>11089</v>
      </c>
      <c r="G322" s="5" t="s">
        <v>9323</v>
      </c>
      <c r="H322" s="5" t="s">
        <v>9328</v>
      </c>
      <c r="I322" s="5" t="s">
        <v>9338</v>
      </c>
      <c r="J322" s="9" t="s">
        <v>2</v>
      </c>
      <c r="K322" s="5" t="s">
        <v>3</v>
      </c>
      <c r="L322" s="10" t="str">
        <f t="shared" ref="L322:L385" si="5">HYPERLINK("https://hatecrime.osce.org/france?year=2015","OSCE Hate Crime Report 2015")</f>
        <v>OSCE Hate Crime Report 2015</v>
      </c>
      <c r="M322" s="5" t="s">
        <v>2</v>
      </c>
    </row>
    <row r="323" spans="1:13" x14ac:dyDescent="0.2">
      <c r="A323" s="12" t="s">
        <v>5181</v>
      </c>
      <c r="B323" s="12">
        <v>322</v>
      </c>
      <c r="C323" s="9">
        <v>2015</v>
      </c>
      <c r="D323" s="5" t="s">
        <v>9319</v>
      </c>
      <c r="E323" s="8" t="s">
        <v>2</v>
      </c>
      <c r="F323" s="5" t="s">
        <v>11089</v>
      </c>
      <c r="G323" s="5" t="s">
        <v>9323</v>
      </c>
      <c r="H323" s="5" t="s">
        <v>9328</v>
      </c>
      <c r="I323" s="5" t="s">
        <v>9338</v>
      </c>
      <c r="J323" s="9" t="s">
        <v>2</v>
      </c>
      <c r="K323" s="5" t="s">
        <v>3</v>
      </c>
      <c r="L323" s="10" t="str">
        <f t="shared" si="5"/>
        <v>OSCE Hate Crime Report 2015</v>
      </c>
      <c r="M323" s="5" t="s">
        <v>2</v>
      </c>
    </row>
    <row r="324" spans="1:13" x14ac:dyDescent="0.2">
      <c r="A324" s="12" t="s">
        <v>5182</v>
      </c>
      <c r="B324" s="12">
        <v>323</v>
      </c>
      <c r="C324" s="9">
        <v>2015</v>
      </c>
      <c r="D324" s="5" t="s">
        <v>9319</v>
      </c>
      <c r="E324" s="8" t="s">
        <v>2</v>
      </c>
      <c r="F324" s="5" t="s">
        <v>11089</v>
      </c>
      <c r="G324" s="5" t="s">
        <v>9323</v>
      </c>
      <c r="H324" s="5" t="s">
        <v>9328</v>
      </c>
      <c r="I324" s="5" t="s">
        <v>9338</v>
      </c>
      <c r="J324" s="9" t="s">
        <v>2</v>
      </c>
      <c r="K324" s="5" t="s">
        <v>3</v>
      </c>
      <c r="L324" s="10" t="str">
        <f t="shared" si="5"/>
        <v>OSCE Hate Crime Report 2015</v>
      </c>
      <c r="M324" s="5" t="s">
        <v>2</v>
      </c>
    </row>
    <row r="325" spans="1:13" x14ac:dyDescent="0.2">
      <c r="A325" s="12" t="s">
        <v>5183</v>
      </c>
      <c r="B325" s="12">
        <v>324</v>
      </c>
      <c r="C325" s="9">
        <v>2015</v>
      </c>
      <c r="D325" s="5" t="s">
        <v>9319</v>
      </c>
      <c r="E325" s="8" t="s">
        <v>2</v>
      </c>
      <c r="F325" s="5" t="s">
        <v>11089</v>
      </c>
      <c r="G325" s="5" t="s">
        <v>9323</v>
      </c>
      <c r="H325" s="5" t="s">
        <v>9328</v>
      </c>
      <c r="I325" s="5" t="s">
        <v>9338</v>
      </c>
      <c r="J325" s="9" t="s">
        <v>2</v>
      </c>
      <c r="K325" s="5" t="s">
        <v>3</v>
      </c>
      <c r="L325" s="10" t="str">
        <f t="shared" si="5"/>
        <v>OSCE Hate Crime Report 2015</v>
      </c>
      <c r="M325" s="5" t="s">
        <v>2</v>
      </c>
    </row>
    <row r="326" spans="1:13" x14ac:dyDescent="0.2">
      <c r="A326" s="12" t="s">
        <v>5184</v>
      </c>
      <c r="B326" s="12">
        <v>325</v>
      </c>
      <c r="C326" s="9">
        <v>2015</v>
      </c>
      <c r="D326" s="5" t="s">
        <v>9319</v>
      </c>
      <c r="E326" s="8" t="s">
        <v>2</v>
      </c>
      <c r="F326" s="5" t="s">
        <v>11089</v>
      </c>
      <c r="G326" s="5" t="s">
        <v>9323</v>
      </c>
      <c r="H326" s="5" t="s">
        <v>9328</v>
      </c>
      <c r="I326" s="5" t="s">
        <v>9338</v>
      </c>
      <c r="J326" s="9" t="s">
        <v>2</v>
      </c>
      <c r="K326" s="5" t="s">
        <v>3</v>
      </c>
      <c r="L326" s="10" t="str">
        <f t="shared" si="5"/>
        <v>OSCE Hate Crime Report 2015</v>
      </c>
      <c r="M326" s="5" t="s">
        <v>2</v>
      </c>
    </row>
    <row r="327" spans="1:13" x14ac:dyDescent="0.2">
      <c r="A327" s="12" t="s">
        <v>5185</v>
      </c>
      <c r="B327" s="12">
        <v>326</v>
      </c>
      <c r="C327" s="9">
        <v>2015</v>
      </c>
      <c r="D327" s="5" t="s">
        <v>9319</v>
      </c>
      <c r="E327" s="8" t="s">
        <v>2</v>
      </c>
      <c r="F327" s="5" t="s">
        <v>11089</v>
      </c>
      <c r="G327" s="5" t="s">
        <v>9323</v>
      </c>
      <c r="H327" s="5" t="s">
        <v>9328</v>
      </c>
      <c r="I327" s="5" t="s">
        <v>9338</v>
      </c>
      <c r="J327" s="9" t="s">
        <v>2</v>
      </c>
      <c r="K327" s="5" t="s">
        <v>3</v>
      </c>
      <c r="L327" s="10" t="str">
        <f t="shared" si="5"/>
        <v>OSCE Hate Crime Report 2015</v>
      </c>
      <c r="M327" s="5" t="s">
        <v>2</v>
      </c>
    </row>
    <row r="328" spans="1:13" x14ac:dyDescent="0.2">
      <c r="A328" s="12" t="s">
        <v>5186</v>
      </c>
      <c r="B328" s="12">
        <v>327</v>
      </c>
      <c r="C328" s="9">
        <v>2015</v>
      </c>
      <c r="D328" s="5" t="s">
        <v>9319</v>
      </c>
      <c r="E328" s="8" t="s">
        <v>2</v>
      </c>
      <c r="F328" s="5" t="s">
        <v>11089</v>
      </c>
      <c r="G328" s="5" t="s">
        <v>9323</v>
      </c>
      <c r="H328" s="5" t="s">
        <v>9328</v>
      </c>
      <c r="I328" s="5" t="s">
        <v>9338</v>
      </c>
      <c r="J328" s="9" t="s">
        <v>2</v>
      </c>
      <c r="K328" s="5" t="s">
        <v>3</v>
      </c>
      <c r="L328" s="10" t="str">
        <f t="shared" si="5"/>
        <v>OSCE Hate Crime Report 2015</v>
      </c>
      <c r="M328" s="5" t="s">
        <v>2</v>
      </c>
    </row>
    <row r="329" spans="1:13" x14ac:dyDescent="0.2">
      <c r="A329" s="12" t="s">
        <v>5187</v>
      </c>
      <c r="B329" s="12">
        <v>328</v>
      </c>
      <c r="C329" s="9">
        <v>2015</v>
      </c>
      <c r="D329" s="5" t="s">
        <v>9319</v>
      </c>
      <c r="E329" s="8" t="s">
        <v>2</v>
      </c>
      <c r="F329" s="5" t="s">
        <v>11089</v>
      </c>
      <c r="G329" s="5" t="s">
        <v>9323</v>
      </c>
      <c r="H329" s="5" t="s">
        <v>9328</v>
      </c>
      <c r="I329" s="5" t="s">
        <v>9338</v>
      </c>
      <c r="J329" s="9" t="s">
        <v>2</v>
      </c>
      <c r="K329" s="5" t="s">
        <v>3</v>
      </c>
      <c r="L329" s="10" t="str">
        <f t="shared" si="5"/>
        <v>OSCE Hate Crime Report 2015</v>
      </c>
      <c r="M329" s="5" t="s">
        <v>2</v>
      </c>
    </row>
    <row r="330" spans="1:13" x14ac:dyDescent="0.2">
      <c r="A330" s="12" t="s">
        <v>5188</v>
      </c>
      <c r="B330" s="12">
        <v>329</v>
      </c>
      <c r="C330" s="9">
        <v>2015</v>
      </c>
      <c r="D330" s="5" t="s">
        <v>9319</v>
      </c>
      <c r="E330" s="8" t="s">
        <v>2</v>
      </c>
      <c r="F330" s="5" t="s">
        <v>11089</v>
      </c>
      <c r="G330" s="5" t="s">
        <v>9323</v>
      </c>
      <c r="H330" s="5" t="s">
        <v>9328</v>
      </c>
      <c r="I330" s="5" t="s">
        <v>9338</v>
      </c>
      <c r="J330" s="9" t="s">
        <v>2</v>
      </c>
      <c r="K330" s="5" t="s">
        <v>3</v>
      </c>
      <c r="L330" s="10" t="str">
        <f t="shared" si="5"/>
        <v>OSCE Hate Crime Report 2015</v>
      </c>
      <c r="M330" s="5" t="s">
        <v>2</v>
      </c>
    </row>
    <row r="331" spans="1:13" x14ac:dyDescent="0.2">
      <c r="A331" s="12" t="s">
        <v>5189</v>
      </c>
      <c r="B331" s="12">
        <v>330</v>
      </c>
      <c r="C331" s="9">
        <v>2015</v>
      </c>
      <c r="D331" s="5" t="s">
        <v>9319</v>
      </c>
      <c r="E331" s="8" t="s">
        <v>2</v>
      </c>
      <c r="F331" s="5" t="s">
        <v>11089</v>
      </c>
      <c r="G331" s="5" t="s">
        <v>9323</v>
      </c>
      <c r="H331" s="5" t="s">
        <v>9328</v>
      </c>
      <c r="I331" s="5" t="s">
        <v>9338</v>
      </c>
      <c r="J331" s="9" t="s">
        <v>2</v>
      </c>
      <c r="K331" s="5" t="s">
        <v>3</v>
      </c>
      <c r="L331" s="10" t="str">
        <f t="shared" si="5"/>
        <v>OSCE Hate Crime Report 2015</v>
      </c>
      <c r="M331" s="5" t="s">
        <v>2</v>
      </c>
    </row>
    <row r="332" spans="1:13" x14ac:dyDescent="0.2">
      <c r="A332" s="12" t="s">
        <v>5190</v>
      </c>
      <c r="B332" s="12">
        <v>331</v>
      </c>
      <c r="C332" s="9">
        <v>2015</v>
      </c>
      <c r="D332" s="5" t="s">
        <v>9319</v>
      </c>
      <c r="E332" s="8" t="s">
        <v>2</v>
      </c>
      <c r="F332" s="5" t="s">
        <v>11089</v>
      </c>
      <c r="G332" s="5" t="s">
        <v>9323</v>
      </c>
      <c r="H332" s="5" t="s">
        <v>9328</v>
      </c>
      <c r="I332" s="5" t="s">
        <v>9338</v>
      </c>
      <c r="J332" s="9" t="s">
        <v>2</v>
      </c>
      <c r="K332" s="5" t="s">
        <v>3</v>
      </c>
      <c r="L332" s="10" t="str">
        <f t="shared" si="5"/>
        <v>OSCE Hate Crime Report 2015</v>
      </c>
      <c r="M332" s="5" t="s">
        <v>2</v>
      </c>
    </row>
    <row r="333" spans="1:13" x14ac:dyDescent="0.2">
      <c r="A333" s="12" t="s">
        <v>5191</v>
      </c>
      <c r="B333" s="12">
        <v>332</v>
      </c>
      <c r="C333" s="9">
        <v>2015</v>
      </c>
      <c r="D333" s="5" t="s">
        <v>9319</v>
      </c>
      <c r="E333" s="8" t="s">
        <v>2</v>
      </c>
      <c r="F333" s="5" t="s">
        <v>11089</v>
      </c>
      <c r="G333" s="5" t="s">
        <v>9323</v>
      </c>
      <c r="H333" s="5" t="s">
        <v>9328</v>
      </c>
      <c r="I333" s="5" t="s">
        <v>9338</v>
      </c>
      <c r="J333" s="9" t="s">
        <v>2</v>
      </c>
      <c r="K333" s="5" t="s">
        <v>3</v>
      </c>
      <c r="L333" s="10" t="str">
        <f t="shared" si="5"/>
        <v>OSCE Hate Crime Report 2015</v>
      </c>
      <c r="M333" s="5" t="s">
        <v>2</v>
      </c>
    </row>
    <row r="334" spans="1:13" x14ac:dyDescent="0.2">
      <c r="A334" s="12" t="s">
        <v>5192</v>
      </c>
      <c r="B334" s="12">
        <v>333</v>
      </c>
      <c r="C334" s="9">
        <v>2015</v>
      </c>
      <c r="D334" s="5" t="s">
        <v>9319</v>
      </c>
      <c r="E334" s="8" t="s">
        <v>2</v>
      </c>
      <c r="F334" s="5" t="s">
        <v>11089</v>
      </c>
      <c r="G334" s="5" t="s">
        <v>9323</v>
      </c>
      <c r="H334" s="5" t="s">
        <v>9328</v>
      </c>
      <c r="I334" s="5" t="s">
        <v>9338</v>
      </c>
      <c r="J334" s="9" t="s">
        <v>2</v>
      </c>
      <c r="K334" s="5" t="s">
        <v>3</v>
      </c>
      <c r="L334" s="10" t="str">
        <f t="shared" si="5"/>
        <v>OSCE Hate Crime Report 2015</v>
      </c>
      <c r="M334" s="5" t="s">
        <v>2</v>
      </c>
    </row>
    <row r="335" spans="1:13" x14ac:dyDescent="0.2">
      <c r="A335" s="12" t="s">
        <v>5193</v>
      </c>
      <c r="B335" s="12">
        <v>334</v>
      </c>
      <c r="C335" s="9">
        <v>2015</v>
      </c>
      <c r="D335" s="5" t="s">
        <v>9319</v>
      </c>
      <c r="E335" s="8" t="s">
        <v>2</v>
      </c>
      <c r="F335" s="5" t="s">
        <v>11089</v>
      </c>
      <c r="G335" s="5" t="s">
        <v>9323</v>
      </c>
      <c r="H335" s="5" t="s">
        <v>9328</v>
      </c>
      <c r="I335" s="5" t="s">
        <v>9338</v>
      </c>
      <c r="J335" s="9" t="s">
        <v>2</v>
      </c>
      <c r="K335" s="5" t="s">
        <v>3</v>
      </c>
      <c r="L335" s="10" t="str">
        <f t="shared" si="5"/>
        <v>OSCE Hate Crime Report 2015</v>
      </c>
      <c r="M335" s="5" t="s">
        <v>2</v>
      </c>
    </row>
    <row r="336" spans="1:13" x14ac:dyDescent="0.2">
      <c r="A336" s="12" t="s">
        <v>5194</v>
      </c>
      <c r="B336" s="12">
        <v>335</v>
      </c>
      <c r="C336" s="9">
        <v>2015</v>
      </c>
      <c r="D336" s="5" t="s">
        <v>9319</v>
      </c>
      <c r="E336" s="8" t="s">
        <v>2</v>
      </c>
      <c r="F336" s="5" t="s">
        <v>11089</v>
      </c>
      <c r="G336" s="5" t="s">
        <v>9323</v>
      </c>
      <c r="H336" s="5" t="s">
        <v>9328</v>
      </c>
      <c r="I336" s="5" t="s">
        <v>9338</v>
      </c>
      <c r="J336" s="9" t="s">
        <v>2</v>
      </c>
      <c r="K336" s="5" t="s">
        <v>3</v>
      </c>
      <c r="L336" s="10" t="str">
        <f t="shared" si="5"/>
        <v>OSCE Hate Crime Report 2015</v>
      </c>
      <c r="M336" s="5" t="s">
        <v>2</v>
      </c>
    </row>
    <row r="337" spans="1:14" x14ac:dyDescent="0.2">
      <c r="A337" s="12" t="s">
        <v>5195</v>
      </c>
      <c r="B337" s="12">
        <v>336</v>
      </c>
      <c r="C337" s="9">
        <v>2015</v>
      </c>
      <c r="D337" s="5" t="s">
        <v>9319</v>
      </c>
      <c r="E337" s="8" t="s">
        <v>2</v>
      </c>
      <c r="F337" s="5" t="s">
        <v>11089</v>
      </c>
      <c r="G337" s="5" t="s">
        <v>9323</v>
      </c>
      <c r="H337" s="5" t="s">
        <v>9328</v>
      </c>
      <c r="I337" s="5" t="s">
        <v>9338</v>
      </c>
      <c r="J337" s="9" t="s">
        <v>2</v>
      </c>
      <c r="K337" s="5" t="s">
        <v>3</v>
      </c>
      <c r="L337" s="10" t="str">
        <f t="shared" si="5"/>
        <v>OSCE Hate Crime Report 2015</v>
      </c>
      <c r="M337" s="5" t="s">
        <v>2</v>
      </c>
    </row>
    <row r="338" spans="1:14" x14ac:dyDescent="0.2">
      <c r="A338" s="12" t="s">
        <v>5196</v>
      </c>
      <c r="B338" s="12">
        <v>337</v>
      </c>
      <c r="C338" s="9">
        <v>2015</v>
      </c>
      <c r="D338" s="5" t="s">
        <v>9319</v>
      </c>
      <c r="E338" s="8" t="s">
        <v>2</v>
      </c>
      <c r="F338" s="5" t="s">
        <v>11089</v>
      </c>
      <c r="G338" s="5" t="s">
        <v>9323</v>
      </c>
      <c r="H338" s="5" t="s">
        <v>9328</v>
      </c>
      <c r="I338" s="5" t="s">
        <v>9338</v>
      </c>
      <c r="J338" s="9" t="s">
        <v>2</v>
      </c>
      <c r="K338" s="5" t="s">
        <v>3</v>
      </c>
      <c r="L338" s="10" t="str">
        <f t="shared" si="5"/>
        <v>OSCE Hate Crime Report 2015</v>
      </c>
      <c r="M338" s="5" t="s">
        <v>2</v>
      </c>
    </row>
    <row r="339" spans="1:14" x14ac:dyDescent="0.2">
      <c r="A339" s="12" t="s">
        <v>5197</v>
      </c>
      <c r="B339" s="12">
        <v>338</v>
      </c>
      <c r="C339" s="9">
        <v>2015</v>
      </c>
      <c r="D339" s="5" t="s">
        <v>9319</v>
      </c>
      <c r="E339" s="8" t="s">
        <v>2</v>
      </c>
      <c r="F339" s="5" t="s">
        <v>11089</v>
      </c>
      <c r="G339" s="5" t="s">
        <v>9323</v>
      </c>
      <c r="H339" s="5" t="s">
        <v>9328</v>
      </c>
      <c r="I339" s="5" t="s">
        <v>9338</v>
      </c>
      <c r="J339" s="9" t="s">
        <v>2</v>
      </c>
      <c r="K339" s="5" t="s">
        <v>3</v>
      </c>
      <c r="L339" s="10" t="str">
        <f t="shared" si="5"/>
        <v>OSCE Hate Crime Report 2015</v>
      </c>
      <c r="M339" s="5" t="s">
        <v>2</v>
      </c>
    </row>
    <row r="340" spans="1:14" x14ac:dyDescent="0.2">
      <c r="A340" s="12" t="s">
        <v>5198</v>
      </c>
      <c r="B340" s="12">
        <v>339</v>
      </c>
      <c r="C340" s="9">
        <v>2015</v>
      </c>
      <c r="D340" s="5" t="s">
        <v>9319</v>
      </c>
      <c r="E340" s="8" t="s">
        <v>2</v>
      </c>
      <c r="F340" s="5" t="s">
        <v>11089</v>
      </c>
      <c r="G340" s="5" t="s">
        <v>9323</v>
      </c>
      <c r="H340" s="5" t="s">
        <v>9328</v>
      </c>
      <c r="I340" s="5" t="s">
        <v>9338</v>
      </c>
      <c r="J340" s="9" t="s">
        <v>2</v>
      </c>
      <c r="K340" s="5" t="s">
        <v>3</v>
      </c>
      <c r="L340" s="10" t="str">
        <f t="shared" si="5"/>
        <v>OSCE Hate Crime Report 2015</v>
      </c>
      <c r="M340" s="5" t="s">
        <v>2</v>
      </c>
    </row>
    <row r="341" spans="1:14" x14ac:dyDescent="0.2">
      <c r="A341" s="12" t="s">
        <v>5199</v>
      </c>
      <c r="B341" s="12">
        <v>340</v>
      </c>
      <c r="C341" s="9">
        <v>2015</v>
      </c>
      <c r="D341" s="5" t="s">
        <v>9319</v>
      </c>
      <c r="E341" s="8" t="s">
        <v>2</v>
      </c>
      <c r="F341" s="5" t="s">
        <v>11089</v>
      </c>
      <c r="G341" s="5" t="s">
        <v>9323</v>
      </c>
      <c r="H341" s="5" t="s">
        <v>9328</v>
      </c>
      <c r="I341" s="5" t="s">
        <v>9338</v>
      </c>
      <c r="J341" s="9" t="s">
        <v>2</v>
      </c>
      <c r="K341" s="5" t="s">
        <v>3</v>
      </c>
      <c r="L341" s="10" t="str">
        <f t="shared" si="5"/>
        <v>OSCE Hate Crime Report 2015</v>
      </c>
      <c r="M341" s="5" t="s">
        <v>2</v>
      </c>
      <c r="N341" s="11"/>
    </row>
    <row r="342" spans="1:14" x14ac:dyDescent="0.2">
      <c r="A342" s="12" t="s">
        <v>5200</v>
      </c>
      <c r="B342" s="12">
        <v>341</v>
      </c>
      <c r="C342" s="9">
        <v>2015</v>
      </c>
      <c r="D342" s="5" t="s">
        <v>9319</v>
      </c>
      <c r="E342" s="8" t="s">
        <v>2</v>
      </c>
      <c r="F342" s="5" t="s">
        <v>11089</v>
      </c>
      <c r="G342" s="5" t="s">
        <v>9323</v>
      </c>
      <c r="H342" s="5" t="s">
        <v>9328</v>
      </c>
      <c r="I342" s="5" t="s">
        <v>9338</v>
      </c>
      <c r="J342" s="9" t="s">
        <v>2</v>
      </c>
      <c r="K342" s="5" t="s">
        <v>3</v>
      </c>
      <c r="L342" s="10" t="str">
        <f t="shared" si="5"/>
        <v>OSCE Hate Crime Report 2015</v>
      </c>
      <c r="M342" s="5" t="s">
        <v>2</v>
      </c>
    </row>
    <row r="343" spans="1:14" x14ac:dyDescent="0.2">
      <c r="A343" s="12" t="s">
        <v>5201</v>
      </c>
      <c r="B343" s="12">
        <v>342</v>
      </c>
      <c r="C343" s="9">
        <v>2015</v>
      </c>
      <c r="D343" s="5" t="s">
        <v>9319</v>
      </c>
      <c r="E343" s="8" t="s">
        <v>2</v>
      </c>
      <c r="F343" s="5" t="s">
        <v>11089</v>
      </c>
      <c r="G343" s="5" t="s">
        <v>9323</v>
      </c>
      <c r="H343" s="5" t="s">
        <v>9328</v>
      </c>
      <c r="I343" s="5" t="s">
        <v>9338</v>
      </c>
      <c r="J343" s="9" t="s">
        <v>2</v>
      </c>
      <c r="K343" s="5" t="s">
        <v>3</v>
      </c>
      <c r="L343" s="10" t="str">
        <f t="shared" si="5"/>
        <v>OSCE Hate Crime Report 2015</v>
      </c>
      <c r="M343" s="5" t="s">
        <v>2</v>
      </c>
      <c r="N343" s="11"/>
    </row>
    <row r="344" spans="1:14" x14ac:dyDescent="0.2">
      <c r="A344" s="12" t="s">
        <v>5202</v>
      </c>
      <c r="B344" s="12">
        <v>343</v>
      </c>
      <c r="C344" s="9">
        <v>2015</v>
      </c>
      <c r="D344" s="5" t="s">
        <v>9319</v>
      </c>
      <c r="E344" s="8" t="s">
        <v>2</v>
      </c>
      <c r="F344" s="5" t="s">
        <v>11089</v>
      </c>
      <c r="G344" s="5" t="s">
        <v>9323</v>
      </c>
      <c r="H344" s="5" t="s">
        <v>9328</v>
      </c>
      <c r="I344" s="5" t="s">
        <v>9338</v>
      </c>
      <c r="J344" s="9" t="s">
        <v>2</v>
      </c>
      <c r="K344" s="5" t="s">
        <v>3</v>
      </c>
      <c r="L344" s="10" t="str">
        <f t="shared" si="5"/>
        <v>OSCE Hate Crime Report 2015</v>
      </c>
      <c r="M344" s="5" t="s">
        <v>2</v>
      </c>
    </row>
    <row r="345" spans="1:14" x14ac:dyDescent="0.2">
      <c r="A345" s="12" t="s">
        <v>5203</v>
      </c>
      <c r="B345" s="12">
        <v>344</v>
      </c>
      <c r="C345" s="9">
        <v>2015</v>
      </c>
      <c r="D345" s="5" t="s">
        <v>9319</v>
      </c>
      <c r="E345" s="8" t="s">
        <v>2</v>
      </c>
      <c r="F345" s="5" t="s">
        <v>11089</v>
      </c>
      <c r="G345" s="5" t="s">
        <v>9323</v>
      </c>
      <c r="H345" s="5" t="s">
        <v>9328</v>
      </c>
      <c r="I345" s="5" t="s">
        <v>9338</v>
      </c>
      <c r="J345" s="9" t="s">
        <v>2</v>
      </c>
      <c r="K345" s="5" t="s">
        <v>3</v>
      </c>
      <c r="L345" s="10" t="str">
        <f t="shared" si="5"/>
        <v>OSCE Hate Crime Report 2015</v>
      </c>
      <c r="M345" s="5" t="s">
        <v>2</v>
      </c>
    </row>
    <row r="346" spans="1:14" x14ac:dyDescent="0.2">
      <c r="A346" s="12" t="s">
        <v>5204</v>
      </c>
      <c r="B346" s="12">
        <v>345</v>
      </c>
      <c r="C346" s="9">
        <v>2015</v>
      </c>
      <c r="D346" s="5" t="s">
        <v>9319</v>
      </c>
      <c r="E346" s="8" t="s">
        <v>2</v>
      </c>
      <c r="F346" s="5" t="s">
        <v>11089</v>
      </c>
      <c r="G346" s="5" t="s">
        <v>9323</v>
      </c>
      <c r="H346" s="5" t="s">
        <v>9328</v>
      </c>
      <c r="I346" s="5" t="s">
        <v>9338</v>
      </c>
      <c r="J346" s="9" t="s">
        <v>2</v>
      </c>
      <c r="K346" s="5" t="s">
        <v>3</v>
      </c>
      <c r="L346" s="10" t="str">
        <f t="shared" si="5"/>
        <v>OSCE Hate Crime Report 2015</v>
      </c>
      <c r="M346" s="5" t="s">
        <v>2</v>
      </c>
    </row>
    <row r="347" spans="1:14" x14ac:dyDescent="0.2">
      <c r="A347" s="12" t="s">
        <v>5205</v>
      </c>
      <c r="B347" s="12">
        <v>346</v>
      </c>
      <c r="C347" s="9">
        <v>2015</v>
      </c>
      <c r="D347" s="5" t="s">
        <v>9319</v>
      </c>
      <c r="E347" s="8" t="s">
        <v>2</v>
      </c>
      <c r="F347" s="5" t="s">
        <v>11089</v>
      </c>
      <c r="G347" s="5" t="s">
        <v>9323</v>
      </c>
      <c r="H347" s="5" t="s">
        <v>9328</v>
      </c>
      <c r="I347" s="5" t="s">
        <v>9338</v>
      </c>
      <c r="J347" s="9" t="s">
        <v>2</v>
      </c>
      <c r="K347" s="5" t="s">
        <v>3</v>
      </c>
      <c r="L347" s="10" t="str">
        <f t="shared" si="5"/>
        <v>OSCE Hate Crime Report 2015</v>
      </c>
      <c r="M347" s="5" t="s">
        <v>2</v>
      </c>
    </row>
    <row r="348" spans="1:14" x14ac:dyDescent="0.2">
      <c r="A348" s="12" t="s">
        <v>5206</v>
      </c>
      <c r="B348" s="12">
        <v>347</v>
      </c>
      <c r="C348" s="9">
        <v>2015</v>
      </c>
      <c r="D348" s="5" t="s">
        <v>9319</v>
      </c>
      <c r="E348" s="8" t="s">
        <v>2</v>
      </c>
      <c r="F348" s="5" t="s">
        <v>11089</v>
      </c>
      <c r="G348" s="5" t="s">
        <v>9323</v>
      </c>
      <c r="H348" s="5" t="s">
        <v>9328</v>
      </c>
      <c r="I348" s="5" t="s">
        <v>9338</v>
      </c>
      <c r="J348" s="9" t="s">
        <v>2</v>
      </c>
      <c r="K348" s="5" t="s">
        <v>3</v>
      </c>
      <c r="L348" s="10" t="str">
        <f t="shared" si="5"/>
        <v>OSCE Hate Crime Report 2015</v>
      </c>
      <c r="M348" s="5" t="s">
        <v>2</v>
      </c>
    </row>
    <row r="349" spans="1:14" x14ac:dyDescent="0.2">
      <c r="A349" s="12" t="s">
        <v>5207</v>
      </c>
      <c r="B349" s="12">
        <v>348</v>
      </c>
      <c r="C349" s="9">
        <v>2015</v>
      </c>
      <c r="D349" s="5" t="s">
        <v>9319</v>
      </c>
      <c r="E349" s="8" t="s">
        <v>2</v>
      </c>
      <c r="F349" s="5" t="s">
        <v>11089</v>
      </c>
      <c r="G349" s="5" t="s">
        <v>9323</v>
      </c>
      <c r="H349" s="5" t="s">
        <v>9328</v>
      </c>
      <c r="I349" s="5" t="s">
        <v>9338</v>
      </c>
      <c r="J349" s="9" t="s">
        <v>2</v>
      </c>
      <c r="K349" s="5" t="s">
        <v>3</v>
      </c>
      <c r="L349" s="10" t="str">
        <f t="shared" si="5"/>
        <v>OSCE Hate Crime Report 2015</v>
      </c>
      <c r="M349" s="5" t="s">
        <v>2</v>
      </c>
    </row>
    <row r="350" spans="1:14" x14ac:dyDescent="0.2">
      <c r="A350" s="12" t="s">
        <v>5208</v>
      </c>
      <c r="B350" s="12">
        <v>349</v>
      </c>
      <c r="C350" s="9">
        <v>2015</v>
      </c>
      <c r="D350" s="5" t="s">
        <v>9319</v>
      </c>
      <c r="E350" s="8" t="s">
        <v>2</v>
      </c>
      <c r="F350" s="5" t="s">
        <v>11089</v>
      </c>
      <c r="G350" s="5" t="s">
        <v>9323</v>
      </c>
      <c r="H350" s="5" t="s">
        <v>9328</v>
      </c>
      <c r="I350" s="5" t="s">
        <v>9338</v>
      </c>
      <c r="J350" s="9" t="s">
        <v>2</v>
      </c>
      <c r="K350" s="5" t="s">
        <v>3</v>
      </c>
      <c r="L350" s="10" t="str">
        <f t="shared" si="5"/>
        <v>OSCE Hate Crime Report 2015</v>
      </c>
      <c r="M350" s="5" t="s">
        <v>2</v>
      </c>
    </row>
    <row r="351" spans="1:14" x14ac:dyDescent="0.2">
      <c r="A351" s="12" t="s">
        <v>5209</v>
      </c>
      <c r="B351" s="12">
        <v>350</v>
      </c>
      <c r="C351" s="9">
        <v>2015</v>
      </c>
      <c r="D351" s="5" t="s">
        <v>9319</v>
      </c>
      <c r="E351" s="8" t="s">
        <v>2</v>
      </c>
      <c r="F351" s="5" t="s">
        <v>11089</v>
      </c>
      <c r="G351" s="5" t="s">
        <v>9323</v>
      </c>
      <c r="H351" s="5" t="s">
        <v>9328</v>
      </c>
      <c r="I351" s="5" t="s">
        <v>9338</v>
      </c>
      <c r="J351" s="9" t="s">
        <v>2</v>
      </c>
      <c r="K351" s="5" t="s">
        <v>3</v>
      </c>
      <c r="L351" s="10" t="str">
        <f t="shared" si="5"/>
        <v>OSCE Hate Crime Report 2015</v>
      </c>
      <c r="M351" s="5" t="s">
        <v>2</v>
      </c>
    </row>
    <row r="352" spans="1:14" x14ac:dyDescent="0.2">
      <c r="A352" s="12" t="s">
        <v>5210</v>
      </c>
      <c r="B352" s="12">
        <v>351</v>
      </c>
      <c r="C352" s="9">
        <v>2015</v>
      </c>
      <c r="D352" s="5" t="s">
        <v>9319</v>
      </c>
      <c r="E352" s="8" t="s">
        <v>2</v>
      </c>
      <c r="F352" s="5" t="s">
        <v>11089</v>
      </c>
      <c r="G352" s="5" t="s">
        <v>9323</v>
      </c>
      <c r="H352" s="5" t="s">
        <v>9328</v>
      </c>
      <c r="I352" s="5" t="s">
        <v>9338</v>
      </c>
      <c r="J352" s="9" t="s">
        <v>2</v>
      </c>
      <c r="K352" s="5" t="s">
        <v>3</v>
      </c>
      <c r="L352" s="10" t="str">
        <f t="shared" si="5"/>
        <v>OSCE Hate Crime Report 2015</v>
      </c>
      <c r="M352" s="5" t="s">
        <v>2</v>
      </c>
    </row>
    <row r="353" spans="1:14" x14ac:dyDescent="0.2">
      <c r="A353" s="12" t="s">
        <v>5211</v>
      </c>
      <c r="B353" s="12">
        <v>352</v>
      </c>
      <c r="C353" s="9">
        <v>2015</v>
      </c>
      <c r="D353" s="5" t="s">
        <v>9319</v>
      </c>
      <c r="E353" s="8" t="s">
        <v>2</v>
      </c>
      <c r="F353" s="5" t="s">
        <v>11089</v>
      </c>
      <c r="G353" s="5" t="s">
        <v>9323</v>
      </c>
      <c r="H353" s="5" t="s">
        <v>9328</v>
      </c>
      <c r="I353" s="5" t="s">
        <v>9338</v>
      </c>
      <c r="J353" s="9" t="s">
        <v>2</v>
      </c>
      <c r="K353" s="5" t="s">
        <v>3</v>
      </c>
      <c r="L353" s="10" t="str">
        <f t="shared" si="5"/>
        <v>OSCE Hate Crime Report 2015</v>
      </c>
      <c r="M353" s="5" t="s">
        <v>2</v>
      </c>
    </row>
    <row r="354" spans="1:14" x14ac:dyDescent="0.2">
      <c r="A354" s="12" t="s">
        <v>5212</v>
      </c>
      <c r="B354" s="12">
        <v>353</v>
      </c>
      <c r="C354" s="9">
        <v>2015</v>
      </c>
      <c r="D354" s="5" t="s">
        <v>9319</v>
      </c>
      <c r="E354" s="8" t="s">
        <v>2</v>
      </c>
      <c r="F354" s="5" t="s">
        <v>11089</v>
      </c>
      <c r="G354" s="5" t="s">
        <v>9323</v>
      </c>
      <c r="H354" s="5" t="s">
        <v>9328</v>
      </c>
      <c r="I354" s="5" t="s">
        <v>9338</v>
      </c>
      <c r="J354" s="9" t="s">
        <v>2</v>
      </c>
      <c r="K354" s="5" t="s">
        <v>3</v>
      </c>
      <c r="L354" s="10" t="str">
        <f t="shared" si="5"/>
        <v>OSCE Hate Crime Report 2015</v>
      </c>
      <c r="M354" s="5" t="s">
        <v>2</v>
      </c>
    </row>
    <row r="355" spans="1:14" x14ac:dyDescent="0.2">
      <c r="A355" s="12" t="s">
        <v>5213</v>
      </c>
      <c r="B355" s="12">
        <v>354</v>
      </c>
      <c r="C355" s="9">
        <v>2015</v>
      </c>
      <c r="D355" s="5" t="s">
        <v>9319</v>
      </c>
      <c r="E355" s="8" t="s">
        <v>2</v>
      </c>
      <c r="F355" s="5" t="s">
        <v>11089</v>
      </c>
      <c r="G355" s="5" t="s">
        <v>9323</v>
      </c>
      <c r="H355" s="5" t="s">
        <v>9328</v>
      </c>
      <c r="I355" s="5" t="s">
        <v>9338</v>
      </c>
      <c r="J355" s="9" t="s">
        <v>2</v>
      </c>
      <c r="K355" s="5" t="s">
        <v>3</v>
      </c>
      <c r="L355" s="10" t="str">
        <f t="shared" si="5"/>
        <v>OSCE Hate Crime Report 2015</v>
      </c>
      <c r="M355" s="5" t="s">
        <v>2</v>
      </c>
    </row>
    <row r="356" spans="1:14" x14ac:dyDescent="0.2">
      <c r="A356" s="12" t="s">
        <v>5214</v>
      </c>
      <c r="B356" s="12">
        <v>355</v>
      </c>
      <c r="C356" s="9">
        <v>2015</v>
      </c>
      <c r="D356" s="5" t="s">
        <v>9319</v>
      </c>
      <c r="E356" s="8" t="s">
        <v>2</v>
      </c>
      <c r="F356" s="5" t="s">
        <v>11089</v>
      </c>
      <c r="G356" s="5" t="s">
        <v>9323</v>
      </c>
      <c r="H356" s="5" t="s">
        <v>9328</v>
      </c>
      <c r="I356" s="5" t="s">
        <v>9338</v>
      </c>
      <c r="J356" s="9" t="s">
        <v>2</v>
      </c>
      <c r="K356" s="5" t="s">
        <v>3</v>
      </c>
      <c r="L356" s="10" t="str">
        <f t="shared" si="5"/>
        <v>OSCE Hate Crime Report 2015</v>
      </c>
      <c r="M356" s="5" t="s">
        <v>2</v>
      </c>
    </row>
    <row r="357" spans="1:14" x14ac:dyDescent="0.2">
      <c r="A357" s="12" t="s">
        <v>5215</v>
      </c>
      <c r="B357" s="12">
        <v>356</v>
      </c>
      <c r="C357" s="9">
        <v>2015</v>
      </c>
      <c r="D357" s="5" t="s">
        <v>9319</v>
      </c>
      <c r="E357" s="8" t="s">
        <v>2</v>
      </c>
      <c r="F357" s="5" t="s">
        <v>11089</v>
      </c>
      <c r="G357" s="5" t="s">
        <v>9323</v>
      </c>
      <c r="H357" s="5" t="s">
        <v>9328</v>
      </c>
      <c r="I357" s="5" t="s">
        <v>9338</v>
      </c>
      <c r="J357" s="9" t="s">
        <v>2</v>
      </c>
      <c r="K357" s="5" t="s">
        <v>3</v>
      </c>
      <c r="L357" s="10" t="str">
        <f t="shared" si="5"/>
        <v>OSCE Hate Crime Report 2015</v>
      </c>
      <c r="M357" s="5" t="s">
        <v>2</v>
      </c>
      <c r="N357" s="11"/>
    </row>
    <row r="358" spans="1:14" x14ac:dyDescent="0.2">
      <c r="A358" s="12" t="s">
        <v>5216</v>
      </c>
      <c r="B358" s="12">
        <v>357</v>
      </c>
      <c r="C358" s="9">
        <v>2015</v>
      </c>
      <c r="D358" s="5" t="s">
        <v>9319</v>
      </c>
      <c r="E358" s="8" t="s">
        <v>2</v>
      </c>
      <c r="F358" s="5" t="s">
        <v>11089</v>
      </c>
      <c r="G358" s="5" t="s">
        <v>9323</v>
      </c>
      <c r="H358" s="5" t="s">
        <v>9328</v>
      </c>
      <c r="I358" s="5" t="s">
        <v>9338</v>
      </c>
      <c r="J358" s="9" t="s">
        <v>2</v>
      </c>
      <c r="K358" s="5" t="s">
        <v>3</v>
      </c>
      <c r="L358" s="10" t="str">
        <f t="shared" si="5"/>
        <v>OSCE Hate Crime Report 2015</v>
      </c>
      <c r="M358" s="5" t="s">
        <v>2</v>
      </c>
    </row>
    <row r="359" spans="1:14" x14ac:dyDescent="0.2">
      <c r="A359" s="12" t="s">
        <v>5217</v>
      </c>
      <c r="B359" s="12">
        <v>358</v>
      </c>
      <c r="C359" s="9">
        <v>2015</v>
      </c>
      <c r="D359" s="5" t="s">
        <v>9319</v>
      </c>
      <c r="E359" s="8" t="s">
        <v>2</v>
      </c>
      <c r="F359" s="5" t="s">
        <v>11089</v>
      </c>
      <c r="G359" s="5" t="s">
        <v>9323</v>
      </c>
      <c r="H359" s="5" t="s">
        <v>9328</v>
      </c>
      <c r="I359" s="5" t="s">
        <v>9338</v>
      </c>
      <c r="J359" s="9" t="s">
        <v>2</v>
      </c>
      <c r="K359" s="5" t="s">
        <v>3</v>
      </c>
      <c r="L359" s="10" t="str">
        <f t="shared" si="5"/>
        <v>OSCE Hate Crime Report 2015</v>
      </c>
      <c r="M359" s="5" t="s">
        <v>2</v>
      </c>
    </row>
    <row r="360" spans="1:14" x14ac:dyDescent="0.2">
      <c r="A360" s="12" t="s">
        <v>5218</v>
      </c>
      <c r="B360" s="12">
        <v>359</v>
      </c>
      <c r="C360" s="9">
        <v>2015</v>
      </c>
      <c r="D360" s="5" t="s">
        <v>9319</v>
      </c>
      <c r="E360" s="8" t="s">
        <v>2</v>
      </c>
      <c r="F360" s="5" t="s">
        <v>11089</v>
      </c>
      <c r="G360" s="5" t="s">
        <v>9323</v>
      </c>
      <c r="H360" s="5" t="s">
        <v>9328</v>
      </c>
      <c r="I360" s="5" t="s">
        <v>9338</v>
      </c>
      <c r="J360" s="9" t="s">
        <v>2</v>
      </c>
      <c r="K360" s="5" t="s">
        <v>3</v>
      </c>
      <c r="L360" s="10" t="str">
        <f t="shared" si="5"/>
        <v>OSCE Hate Crime Report 2015</v>
      </c>
      <c r="M360" s="5" t="s">
        <v>2</v>
      </c>
    </row>
    <row r="361" spans="1:14" x14ac:dyDescent="0.2">
      <c r="A361" s="12" t="s">
        <v>5219</v>
      </c>
      <c r="B361" s="12">
        <v>360</v>
      </c>
      <c r="C361" s="9">
        <v>2015</v>
      </c>
      <c r="D361" s="5" t="s">
        <v>9319</v>
      </c>
      <c r="E361" s="8" t="s">
        <v>2</v>
      </c>
      <c r="F361" s="5" t="s">
        <v>11089</v>
      </c>
      <c r="G361" s="5" t="s">
        <v>9323</v>
      </c>
      <c r="H361" s="5" t="s">
        <v>9328</v>
      </c>
      <c r="I361" s="5" t="s">
        <v>9338</v>
      </c>
      <c r="J361" s="9" t="s">
        <v>2</v>
      </c>
      <c r="K361" s="5" t="s">
        <v>3</v>
      </c>
      <c r="L361" s="10" t="str">
        <f t="shared" si="5"/>
        <v>OSCE Hate Crime Report 2015</v>
      </c>
      <c r="M361" s="5" t="s">
        <v>2</v>
      </c>
    </row>
    <row r="362" spans="1:14" x14ac:dyDescent="0.2">
      <c r="A362" s="12" t="s">
        <v>5220</v>
      </c>
      <c r="B362" s="12">
        <v>361</v>
      </c>
      <c r="C362" s="9">
        <v>2015</v>
      </c>
      <c r="D362" s="5" t="s">
        <v>9319</v>
      </c>
      <c r="E362" s="8" t="s">
        <v>2</v>
      </c>
      <c r="F362" s="5" t="s">
        <v>11089</v>
      </c>
      <c r="G362" s="5" t="s">
        <v>9323</v>
      </c>
      <c r="H362" s="5" t="s">
        <v>9328</v>
      </c>
      <c r="I362" s="5" t="s">
        <v>9338</v>
      </c>
      <c r="J362" s="9" t="s">
        <v>2</v>
      </c>
      <c r="K362" s="5" t="s">
        <v>3</v>
      </c>
      <c r="L362" s="10" t="str">
        <f t="shared" si="5"/>
        <v>OSCE Hate Crime Report 2015</v>
      </c>
      <c r="M362" s="5" t="s">
        <v>2</v>
      </c>
    </row>
    <row r="363" spans="1:14" x14ac:dyDescent="0.2">
      <c r="A363" s="12" t="s">
        <v>5221</v>
      </c>
      <c r="B363" s="12">
        <v>362</v>
      </c>
      <c r="C363" s="9">
        <v>2015</v>
      </c>
      <c r="D363" s="5" t="s">
        <v>9319</v>
      </c>
      <c r="E363" s="8" t="s">
        <v>2</v>
      </c>
      <c r="F363" s="5" t="s">
        <v>11089</v>
      </c>
      <c r="G363" s="5" t="s">
        <v>9323</v>
      </c>
      <c r="H363" s="5" t="s">
        <v>9328</v>
      </c>
      <c r="I363" s="5" t="s">
        <v>9338</v>
      </c>
      <c r="J363" s="9" t="s">
        <v>2</v>
      </c>
      <c r="K363" s="5" t="s">
        <v>3</v>
      </c>
      <c r="L363" s="10" t="str">
        <f t="shared" si="5"/>
        <v>OSCE Hate Crime Report 2015</v>
      </c>
      <c r="M363" s="5" t="s">
        <v>2</v>
      </c>
    </row>
    <row r="364" spans="1:14" x14ac:dyDescent="0.2">
      <c r="A364" s="12" t="s">
        <v>5222</v>
      </c>
      <c r="B364" s="12">
        <v>363</v>
      </c>
      <c r="C364" s="9">
        <v>2015</v>
      </c>
      <c r="D364" s="5" t="s">
        <v>9319</v>
      </c>
      <c r="E364" s="8" t="s">
        <v>2</v>
      </c>
      <c r="F364" s="5" t="s">
        <v>11089</v>
      </c>
      <c r="G364" s="5" t="s">
        <v>9323</v>
      </c>
      <c r="H364" s="5" t="s">
        <v>9328</v>
      </c>
      <c r="I364" s="5" t="s">
        <v>9338</v>
      </c>
      <c r="J364" s="9" t="s">
        <v>2</v>
      </c>
      <c r="K364" s="5" t="s">
        <v>3</v>
      </c>
      <c r="L364" s="10" t="str">
        <f t="shared" si="5"/>
        <v>OSCE Hate Crime Report 2015</v>
      </c>
      <c r="M364" s="5" t="s">
        <v>2</v>
      </c>
    </row>
    <row r="365" spans="1:14" x14ac:dyDescent="0.2">
      <c r="A365" s="12" t="s">
        <v>5223</v>
      </c>
      <c r="B365" s="12">
        <v>364</v>
      </c>
      <c r="C365" s="9">
        <v>2015</v>
      </c>
      <c r="D365" s="5" t="s">
        <v>9319</v>
      </c>
      <c r="E365" s="8" t="s">
        <v>2</v>
      </c>
      <c r="F365" s="5" t="s">
        <v>11089</v>
      </c>
      <c r="G365" s="5" t="s">
        <v>9323</v>
      </c>
      <c r="H365" s="5" t="s">
        <v>9328</v>
      </c>
      <c r="I365" s="5" t="s">
        <v>9338</v>
      </c>
      <c r="J365" s="9" t="s">
        <v>2</v>
      </c>
      <c r="K365" s="5" t="s">
        <v>3</v>
      </c>
      <c r="L365" s="10" t="str">
        <f t="shared" si="5"/>
        <v>OSCE Hate Crime Report 2015</v>
      </c>
      <c r="M365" s="5" t="s">
        <v>2</v>
      </c>
      <c r="N365" s="11"/>
    </row>
    <row r="366" spans="1:14" x14ac:dyDescent="0.2">
      <c r="A366" s="12" t="s">
        <v>5224</v>
      </c>
      <c r="B366" s="12">
        <v>365</v>
      </c>
      <c r="C366" s="9">
        <v>2015</v>
      </c>
      <c r="D366" s="5" t="s">
        <v>9319</v>
      </c>
      <c r="E366" s="8" t="s">
        <v>2</v>
      </c>
      <c r="F366" s="5" t="s">
        <v>11089</v>
      </c>
      <c r="G366" s="5" t="s">
        <v>9323</v>
      </c>
      <c r="H366" s="5" t="s">
        <v>9328</v>
      </c>
      <c r="I366" s="5" t="s">
        <v>9338</v>
      </c>
      <c r="J366" s="9" t="s">
        <v>2</v>
      </c>
      <c r="K366" s="5" t="s">
        <v>3</v>
      </c>
      <c r="L366" s="10" t="str">
        <f t="shared" si="5"/>
        <v>OSCE Hate Crime Report 2015</v>
      </c>
      <c r="M366" s="5" t="s">
        <v>2</v>
      </c>
      <c r="N366" s="11"/>
    </row>
    <row r="367" spans="1:14" x14ac:dyDescent="0.2">
      <c r="A367" s="12" t="s">
        <v>5225</v>
      </c>
      <c r="B367" s="12">
        <v>366</v>
      </c>
      <c r="C367" s="9">
        <v>2015</v>
      </c>
      <c r="D367" s="5" t="s">
        <v>9319</v>
      </c>
      <c r="E367" s="8" t="s">
        <v>2</v>
      </c>
      <c r="F367" s="5" t="s">
        <v>11089</v>
      </c>
      <c r="G367" s="5" t="s">
        <v>9323</v>
      </c>
      <c r="H367" s="5" t="s">
        <v>9328</v>
      </c>
      <c r="I367" s="5" t="s">
        <v>9338</v>
      </c>
      <c r="J367" s="9" t="s">
        <v>2</v>
      </c>
      <c r="K367" s="5" t="s">
        <v>3</v>
      </c>
      <c r="L367" s="10" t="str">
        <f t="shared" si="5"/>
        <v>OSCE Hate Crime Report 2015</v>
      </c>
      <c r="M367" s="5" t="s">
        <v>2</v>
      </c>
      <c r="N367" s="11"/>
    </row>
    <row r="368" spans="1:14" x14ac:dyDescent="0.2">
      <c r="A368" s="12" t="s">
        <v>5226</v>
      </c>
      <c r="B368" s="12">
        <v>367</v>
      </c>
      <c r="C368" s="9">
        <v>2015</v>
      </c>
      <c r="D368" s="5" t="s">
        <v>9319</v>
      </c>
      <c r="E368" s="8" t="s">
        <v>2</v>
      </c>
      <c r="F368" s="5" t="s">
        <v>11089</v>
      </c>
      <c r="G368" s="5" t="s">
        <v>9323</v>
      </c>
      <c r="H368" s="5" t="s">
        <v>9328</v>
      </c>
      <c r="I368" s="5" t="s">
        <v>9338</v>
      </c>
      <c r="J368" s="9" t="s">
        <v>2</v>
      </c>
      <c r="K368" s="5" t="s">
        <v>3</v>
      </c>
      <c r="L368" s="10" t="str">
        <f t="shared" si="5"/>
        <v>OSCE Hate Crime Report 2015</v>
      </c>
      <c r="M368" s="5" t="s">
        <v>2</v>
      </c>
      <c r="N368" s="11"/>
    </row>
    <row r="369" spans="1:15" x14ac:dyDescent="0.2">
      <c r="A369" s="12" t="s">
        <v>5227</v>
      </c>
      <c r="B369" s="12">
        <v>368</v>
      </c>
      <c r="C369" s="9">
        <v>2015</v>
      </c>
      <c r="D369" s="5" t="s">
        <v>9319</v>
      </c>
      <c r="E369" s="8" t="s">
        <v>2</v>
      </c>
      <c r="F369" s="5" t="s">
        <v>11089</v>
      </c>
      <c r="G369" s="5" t="s">
        <v>9323</v>
      </c>
      <c r="H369" s="5" t="s">
        <v>9328</v>
      </c>
      <c r="I369" s="5" t="s">
        <v>9338</v>
      </c>
      <c r="J369" s="9" t="s">
        <v>2</v>
      </c>
      <c r="K369" s="5" t="s">
        <v>3</v>
      </c>
      <c r="L369" s="10" t="str">
        <f t="shared" si="5"/>
        <v>OSCE Hate Crime Report 2015</v>
      </c>
      <c r="M369" s="5" t="s">
        <v>2</v>
      </c>
      <c r="N369" s="11"/>
    </row>
    <row r="370" spans="1:15" x14ac:dyDescent="0.2">
      <c r="A370" s="12" t="s">
        <v>5228</v>
      </c>
      <c r="B370" s="12">
        <v>369</v>
      </c>
      <c r="C370" s="9">
        <v>2015</v>
      </c>
      <c r="D370" s="5" t="s">
        <v>9319</v>
      </c>
      <c r="E370" s="8" t="s">
        <v>2</v>
      </c>
      <c r="F370" s="5" t="s">
        <v>11089</v>
      </c>
      <c r="G370" s="5" t="s">
        <v>9323</v>
      </c>
      <c r="H370" s="5" t="s">
        <v>9328</v>
      </c>
      <c r="I370" s="5" t="s">
        <v>9338</v>
      </c>
      <c r="J370" s="9" t="s">
        <v>2</v>
      </c>
      <c r="K370" s="5" t="s">
        <v>3</v>
      </c>
      <c r="L370" s="10" t="str">
        <f t="shared" si="5"/>
        <v>OSCE Hate Crime Report 2015</v>
      </c>
      <c r="M370" s="5" t="s">
        <v>2</v>
      </c>
      <c r="N370" s="11"/>
    </row>
    <row r="371" spans="1:15" x14ac:dyDescent="0.2">
      <c r="A371" s="12" t="s">
        <v>5229</v>
      </c>
      <c r="B371" s="12">
        <v>370</v>
      </c>
      <c r="C371" s="9">
        <v>2015</v>
      </c>
      <c r="D371" s="5" t="s">
        <v>9319</v>
      </c>
      <c r="E371" s="8" t="s">
        <v>2</v>
      </c>
      <c r="F371" s="5" t="s">
        <v>11089</v>
      </c>
      <c r="G371" s="5" t="s">
        <v>9323</v>
      </c>
      <c r="H371" s="5" t="s">
        <v>9328</v>
      </c>
      <c r="I371" s="5" t="s">
        <v>9338</v>
      </c>
      <c r="J371" s="9" t="s">
        <v>2</v>
      </c>
      <c r="K371" s="5" t="s">
        <v>3</v>
      </c>
      <c r="L371" s="10" t="str">
        <f t="shared" si="5"/>
        <v>OSCE Hate Crime Report 2015</v>
      </c>
      <c r="M371" s="5" t="s">
        <v>2</v>
      </c>
      <c r="N371" s="11"/>
    </row>
    <row r="372" spans="1:15" x14ac:dyDescent="0.2">
      <c r="A372" s="12" t="s">
        <v>5230</v>
      </c>
      <c r="B372" s="12">
        <v>371</v>
      </c>
      <c r="C372" s="9">
        <v>2015</v>
      </c>
      <c r="D372" s="5" t="s">
        <v>9319</v>
      </c>
      <c r="E372" s="8" t="s">
        <v>2</v>
      </c>
      <c r="F372" s="5" t="s">
        <v>11089</v>
      </c>
      <c r="G372" s="5" t="s">
        <v>9323</v>
      </c>
      <c r="H372" s="5" t="s">
        <v>9328</v>
      </c>
      <c r="I372" s="5" t="s">
        <v>9338</v>
      </c>
      <c r="J372" s="9" t="s">
        <v>2</v>
      </c>
      <c r="K372" s="5" t="s">
        <v>3</v>
      </c>
      <c r="L372" s="10" t="str">
        <f t="shared" si="5"/>
        <v>OSCE Hate Crime Report 2015</v>
      </c>
      <c r="M372" s="5" t="s">
        <v>2</v>
      </c>
      <c r="N372" s="11"/>
    </row>
    <row r="373" spans="1:15" x14ac:dyDescent="0.2">
      <c r="A373" s="12" t="s">
        <v>5231</v>
      </c>
      <c r="B373" s="12">
        <v>372</v>
      </c>
      <c r="C373" s="9">
        <v>2015</v>
      </c>
      <c r="D373" s="5" t="s">
        <v>9319</v>
      </c>
      <c r="E373" s="8" t="s">
        <v>2</v>
      </c>
      <c r="F373" s="5" t="s">
        <v>11089</v>
      </c>
      <c r="G373" s="5" t="s">
        <v>9323</v>
      </c>
      <c r="H373" s="5" t="s">
        <v>9328</v>
      </c>
      <c r="I373" s="5" t="s">
        <v>9338</v>
      </c>
      <c r="J373" s="9" t="s">
        <v>2</v>
      </c>
      <c r="K373" s="5" t="s">
        <v>3</v>
      </c>
      <c r="L373" s="10" t="str">
        <f t="shared" si="5"/>
        <v>OSCE Hate Crime Report 2015</v>
      </c>
      <c r="M373" s="5" t="s">
        <v>2</v>
      </c>
    </row>
    <row r="374" spans="1:15" x14ac:dyDescent="0.2">
      <c r="A374" s="12" t="s">
        <v>5232</v>
      </c>
      <c r="B374" s="12">
        <v>373</v>
      </c>
      <c r="C374" s="9">
        <v>2015</v>
      </c>
      <c r="D374" s="5" t="s">
        <v>9319</v>
      </c>
      <c r="E374" s="8" t="s">
        <v>2</v>
      </c>
      <c r="F374" s="5" t="s">
        <v>11089</v>
      </c>
      <c r="G374" s="5" t="s">
        <v>9323</v>
      </c>
      <c r="H374" s="5" t="s">
        <v>9328</v>
      </c>
      <c r="I374" s="5" t="s">
        <v>9338</v>
      </c>
      <c r="J374" s="9" t="s">
        <v>2</v>
      </c>
      <c r="K374" s="5" t="s">
        <v>3</v>
      </c>
      <c r="L374" s="10" t="str">
        <f t="shared" si="5"/>
        <v>OSCE Hate Crime Report 2015</v>
      </c>
      <c r="M374" s="5" t="s">
        <v>2</v>
      </c>
      <c r="O374" s="11"/>
    </row>
    <row r="375" spans="1:15" x14ac:dyDescent="0.2">
      <c r="A375" s="12" t="s">
        <v>5233</v>
      </c>
      <c r="B375" s="12">
        <v>374</v>
      </c>
      <c r="C375" s="9">
        <v>2015</v>
      </c>
      <c r="D375" s="5" t="s">
        <v>9319</v>
      </c>
      <c r="E375" s="8" t="s">
        <v>2</v>
      </c>
      <c r="F375" s="5" t="s">
        <v>11089</v>
      </c>
      <c r="G375" s="5" t="s">
        <v>9323</v>
      </c>
      <c r="H375" s="5" t="s">
        <v>9328</v>
      </c>
      <c r="I375" s="5" t="s">
        <v>9338</v>
      </c>
      <c r="J375" s="9" t="s">
        <v>2</v>
      </c>
      <c r="K375" s="5" t="s">
        <v>3</v>
      </c>
      <c r="L375" s="10" t="str">
        <f t="shared" si="5"/>
        <v>OSCE Hate Crime Report 2015</v>
      </c>
      <c r="M375" s="5" t="s">
        <v>2</v>
      </c>
      <c r="O375" s="11"/>
    </row>
    <row r="376" spans="1:15" x14ac:dyDescent="0.2">
      <c r="A376" s="12" t="s">
        <v>5234</v>
      </c>
      <c r="B376" s="12">
        <v>375</v>
      </c>
      <c r="C376" s="9">
        <v>2015</v>
      </c>
      <c r="D376" s="5" t="s">
        <v>9319</v>
      </c>
      <c r="E376" s="8" t="s">
        <v>2</v>
      </c>
      <c r="F376" s="5" t="s">
        <v>11089</v>
      </c>
      <c r="G376" s="5" t="s">
        <v>9323</v>
      </c>
      <c r="H376" s="5" t="s">
        <v>9328</v>
      </c>
      <c r="I376" s="5" t="s">
        <v>9338</v>
      </c>
      <c r="J376" s="9" t="s">
        <v>2</v>
      </c>
      <c r="K376" s="5" t="s">
        <v>3</v>
      </c>
      <c r="L376" s="10" t="str">
        <f t="shared" si="5"/>
        <v>OSCE Hate Crime Report 2015</v>
      </c>
      <c r="M376" s="5" t="s">
        <v>2</v>
      </c>
    </row>
    <row r="377" spans="1:15" x14ac:dyDescent="0.2">
      <c r="A377" s="12" t="s">
        <v>5235</v>
      </c>
      <c r="B377" s="12">
        <v>376</v>
      </c>
      <c r="C377" s="9">
        <v>2015</v>
      </c>
      <c r="D377" s="5" t="s">
        <v>9319</v>
      </c>
      <c r="E377" s="8" t="s">
        <v>2</v>
      </c>
      <c r="F377" s="5" t="s">
        <v>11089</v>
      </c>
      <c r="G377" s="5" t="s">
        <v>9323</v>
      </c>
      <c r="H377" s="5" t="s">
        <v>9328</v>
      </c>
      <c r="I377" s="5" t="s">
        <v>9338</v>
      </c>
      <c r="J377" s="9" t="s">
        <v>2</v>
      </c>
      <c r="K377" s="5" t="s">
        <v>3</v>
      </c>
      <c r="L377" s="10" t="str">
        <f t="shared" si="5"/>
        <v>OSCE Hate Crime Report 2015</v>
      </c>
      <c r="M377" s="5" t="s">
        <v>2</v>
      </c>
    </row>
    <row r="378" spans="1:15" x14ac:dyDescent="0.2">
      <c r="A378" s="12" t="s">
        <v>5236</v>
      </c>
      <c r="B378" s="12">
        <v>377</v>
      </c>
      <c r="C378" s="9">
        <v>2015</v>
      </c>
      <c r="D378" s="5" t="s">
        <v>9319</v>
      </c>
      <c r="E378" s="8" t="s">
        <v>2</v>
      </c>
      <c r="F378" s="5" t="s">
        <v>11089</v>
      </c>
      <c r="G378" s="5" t="s">
        <v>9323</v>
      </c>
      <c r="H378" s="5" t="s">
        <v>9328</v>
      </c>
      <c r="I378" s="5" t="s">
        <v>9338</v>
      </c>
      <c r="J378" s="9" t="s">
        <v>2</v>
      </c>
      <c r="K378" s="5" t="s">
        <v>3</v>
      </c>
      <c r="L378" s="10" t="str">
        <f t="shared" si="5"/>
        <v>OSCE Hate Crime Report 2015</v>
      </c>
      <c r="M378" s="5" t="s">
        <v>2</v>
      </c>
    </row>
    <row r="379" spans="1:15" x14ac:dyDescent="0.2">
      <c r="A379" s="12" t="s">
        <v>5237</v>
      </c>
      <c r="B379" s="12">
        <v>378</v>
      </c>
      <c r="C379" s="9">
        <v>2015</v>
      </c>
      <c r="D379" s="5" t="s">
        <v>9319</v>
      </c>
      <c r="E379" s="8" t="s">
        <v>2</v>
      </c>
      <c r="F379" s="5" t="s">
        <v>11089</v>
      </c>
      <c r="G379" s="5" t="s">
        <v>9323</v>
      </c>
      <c r="H379" s="5" t="s">
        <v>9328</v>
      </c>
      <c r="I379" s="5" t="s">
        <v>9338</v>
      </c>
      <c r="J379" s="9" t="s">
        <v>2</v>
      </c>
      <c r="K379" s="5" t="s">
        <v>3</v>
      </c>
      <c r="L379" s="10" t="str">
        <f t="shared" si="5"/>
        <v>OSCE Hate Crime Report 2015</v>
      </c>
      <c r="M379" s="5" t="s">
        <v>2</v>
      </c>
    </row>
    <row r="380" spans="1:15" x14ac:dyDescent="0.2">
      <c r="A380" s="12" t="s">
        <v>5238</v>
      </c>
      <c r="B380" s="12">
        <v>379</v>
      </c>
      <c r="C380" s="9">
        <v>2015</v>
      </c>
      <c r="D380" s="5" t="s">
        <v>9319</v>
      </c>
      <c r="E380" s="8" t="s">
        <v>2</v>
      </c>
      <c r="F380" s="5" t="s">
        <v>11089</v>
      </c>
      <c r="G380" s="5" t="s">
        <v>9323</v>
      </c>
      <c r="H380" s="5" t="s">
        <v>9328</v>
      </c>
      <c r="I380" s="5" t="s">
        <v>9338</v>
      </c>
      <c r="J380" s="9" t="s">
        <v>2</v>
      </c>
      <c r="K380" s="5" t="s">
        <v>3</v>
      </c>
      <c r="L380" s="10" t="str">
        <f t="shared" si="5"/>
        <v>OSCE Hate Crime Report 2015</v>
      </c>
      <c r="M380" s="5" t="s">
        <v>2</v>
      </c>
    </row>
    <row r="381" spans="1:15" x14ac:dyDescent="0.2">
      <c r="A381" s="12" t="s">
        <v>5239</v>
      </c>
      <c r="B381" s="12">
        <v>380</v>
      </c>
      <c r="C381" s="9">
        <v>2015</v>
      </c>
      <c r="D381" s="5" t="s">
        <v>9319</v>
      </c>
      <c r="E381" s="8" t="s">
        <v>2</v>
      </c>
      <c r="F381" s="5" t="s">
        <v>11089</v>
      </c>
      <c r="G381" s="5" t="s">
        <v>9323</v>
      </c>
      <c r="H381" s="5" t="s">
        <v>9328</v>
      </c>
      <c r="I381" s="5" t="s">
        <v>9338</v>
      </c>
      <c r="J381" s="9" t="s">
        <v>2</v>
      </c>
      <c r="K381" s="5" t="s">
        <v>3</v>
      </c>
      <c r="L381" s="10" t="str">
        <f t="shared" si="5"/>
        <v>OSCE Hate Crime Report 2015</v>
      </c>
      <c r="M381" s="5" t="s">
        <v>2</v>
      </c>
    </row>
    <row r="382" spans="1:15" x14ac:dyDescent="0.2">
      <c r="A382" s="12" t="s">
        <v>5240</v>
      </c>
      <c r="B382" s="12">
        <v>381</v>
      </c>
      <c r="C382" s="9">
        <v>2015</v>
      </c>
      <c r="D382" s="5" t="s">
        <v>9319</v>
      </c>
      <c r="E382" s="8" t="s">
        <v>2</v>
      </c>
      <c r="F382" s="5" t="s">
        <v>11089</v>
      </c>
      <c r="G382" s="5" t="s">
        <v>9323</v>
      </c>
      <c r="H382" s="5" t="s">
        <v>9328</v>
      </c>
      <c r="I382" s="5" t="s">
        <v>9338</v>
      </c>
      <c r="J382" s="9" t="s">
        <v>2</v>
      </c>
      <c r="K382" s="5" t="s">
        <v>3</v>
      </c>
      <c r="L382" s="10" t="str">
        <f t="shared" si="5"/>
        <v>OSCE Hate Crime Report 2015</v>
      </c>
      <c r="M382" s="5" t="s">
        <v>2</v>
      </c>
    </row>
    <row r="383" spans="1:15" x14ac:dyDescent="0.2">
      <c r="A383" s="12" t="s">
        <v>5241</v>
      </c>
      <c r="B383" s="12">
        <v>382</v>
      </c>
      <c r="C383" s="9">
        <v>2015</v>
      </c>
      <c r="D383" s="5" t="s">
        <v>9319</v>
      </c>
      <c r="E383" s="8" t="s">
        <v>2</v>
      </c>
      <c r="F383" s="5" t="s">
        <v>11089</v>
      </c>
      <c r="G383" s="5" t="s">
        <v>9323</v>
      </c>
      <c r="H383" s="5" t="s">
        <v>9328</v>
      </c>
      <c r="I383" s="5" t="s">
        <v>9338</v>
      </c>
      <c r="J383" s="9" t="s">
        <v>2</v>
      </c>
      <c r="K383" s="5" t="s">
        <v>3</v>
      </c>
      <c r="L383" s="10" t="str">
        <f t="shared" si="5"/>
        <v>OSCE Hate Crime Report 2015</v>
      </c>
      <c r="M383" s="5" t="s">
        <v>2</v>
      </c>
    </row>
    <row r="384" spans="1:15" x14ac:dyDescent="0.2">
      <c r="A384" s="12" t="s">
        <v>5242</v>
      </c>
      <c r="B384" s="12">
        <v>383</v>
      </c>
      <c r="C384" s="9">
        <v>2015</v>
      </c>
      <c r="D384" s="5" t="s">
        <v>9319</v>
      </c>
      <c r="E384" s="8" t="s">
        <v>2</v>
      </c>
      <c r="F384" s="5" t="s">
        <v>11089</v>
      </c>
      <c r="G384" s="5" t="s">
        <v>9323</v>
      </c>
      <c r="H384" s="5" t="s">
        <v>9328</v>
      </c>
      <c r="I384" s="5" t="s">
        <v>9338</v>
      </c>
      <c r="J384" s="9" t="s">
        <v>2</v>
      </c>
      <c r="K384" s="5" t="s">
        <v>3</v>
      </c>
      <c r="L384" s="10" t="str">
        <f t="shared" si="5"/>
        <v>OSCE Hate Crime Report 2015</v>
      </c>
      <c r="M384" s="5" t="s">
        <v>2</v>
      </c>
    </row>
    <row r="385" spans="1:14" x14ac:dyDescent="0.2">
      <c r="A385" s="12" t="s">
        <v>5243</v>
      </c>
      <c r="B385" s="12">
        <v>384</v>
      </c>
      <c r="C385" s="9">
        <v>2015</v>
      </c>
      <c r="D385" s="5" t="s">
        <v>9319</v>
      </c>
      <c r="E385" s="8" t="s">
        <v>2</v>
      </c>
      <c r="F385" s="5" t="s">
        <v>11089</v>
      </c>
      <c r="G385" s="5" t="s">
        <v>9323</v>
      </c>
      <c r="H385" s="5" t="s">
        <v>9328</v>
      </c>
      <c r="I385" s="5" t="s">
        <v>9338</v>
      </c>
      <c r="J385" s="9" t="s">
        <v>2</v>
      </c>
      <c r="K385" s="5" t="s">
        <v>3</v>
      </c>
      <c r="L385" s="10" t="str">
        <f t="shared" si="5"/>
        <v>OSCE Hate Crime Report 2015</v>
      </c>
      <c r="M385" s="5" t="s">
        <v>2</v>
      </c>
    </row>
    <row r="386" spans="1:14" x14ac:dyDescent="0.2">
      <c r="A386" s="12" t="s">
        <v>5244</v>
      </c>
      <c r="B386" s="12">
        <v>385</v>
      </c>
      <c r="C386" s="9">
        <v>2015</v>
      </c>
      <c r="D386" s="5" t="s">
        <v>9319</v>
      </c>
      <c r="E386" s="8" t="s">
        <v>2</v>
      </c>
      <c r="F386" s="5" t="s">
        <v>11089</v>
      </c>
      <c r="G386" s="5" t="s">
        <v>9323</v>
      </c>
      <c r="H386" s="5" t="s">
        <v>9328</v>
      </c>
      <c r="I386" s="5" t="s">
        <v>9338</v>
      </c>
      <c r="J386" s="9" t="s">
        <v>2</v>
      </c>
      <c r="K386" s="5" t="s">
        <v>3</v>
      </c>
      <c r="L386" s="10" t="str">
        <f t="shared" ref="L386:L449" si="6">HYPERLINK("https://hatecrime.osce.org/france?year=2015","OSCE Hate Crime Report 2015")</f>
        <v>OSCE Hate Crime Report 2015</v>
      </c>
      <c r="M386" s="5" t="s">
        <v>2</v>
      </c>
    </row>
    <row r="387" spans="1:14" x14ac:dyDescent="0.2">
      <c r="A387" s="12" t="s">
        <v>5245</v>
      </c>
      <c r="B387" s="12">
        <v>386</v>
      </c>
      <c r="C387" s="9">
        <v>2015</v>
      </c>
      <c r="D387" s="5" t="s">
        <v>9319</v>
      </c>
      <c r="E387" s="8" t="s">
        <v>2</v>
      </c>
      <c r="F387" s="5" t="s">
        <v>11089</v>
      </c>
      <c r="G387" s="5" t="s">
        <v>9323</v>
      </c>
      <c r="H387" s="5" t="s">
        <v>9328</v>
      </c>
      <c r="I387" s="5" t="s">
        <v>9338</v>
      </c>
      <c r="J387" s="9" t="s">
        <v>2</v>
      </c>
      <c r="K387" s="5" t="s">
        <v>3</v>
      </c>
      <c r="L387" s="10" t="str">
        <f t="shared" si="6"/>
        <v>OSCE Hate Crime Report 2015</v>
      </c>
      <c r="M387" s="5" t="s">
        <v>2</v>
      </c>
      <c r="N387" s="11"/>
    </row>
    <row r="388" spans="1:14" x14ac:dyDescent="0.2">
      <c r="A388" s="12" t="s">
        <v>5246</v>
      </c>
      <c r="B388" s="12">
        <v>387</v>
      </c>
      <c r="C388" s="9">
        <v>2015</v>
      </c>
      <c r="D388" s="5" t="s">
        <v>9319</v>
      </c>
      <c r="E388" s="8" t="s">
        <v>2</v>
      </c>
      <c r="F388" s="5" t="s">
        <v>11089</v>
      </c>
      <c r="G388" s="5" t="s">
        <v>9323</v>
      </c>
      <c r="H388" s="5" t="s">
        <v>9328</v>
      </c>
      <c r="I388" s="5" t="s">
        <v>9338</v>
      </c>
      <c r="J388" s="9" t="s">
        <v>2</v>
      </c>
      <c r="K388" s="5" t="s">
        <v>3</v>
      </c>
      <c r="L388" s="10" t="str">
        <f t="shared" si="6"/>
        <v>OSCE Hate Crime Report 2015</v>
      </c>
      <c r="M388" s="5" t="s">
        <v>2</v>
      </c>
    </row>
    <row r="389" spans="1:14" x14ac:dyDescent="0.2">
      <c r="A389" s="12" t="s">
        <v>5247</v>
      </c>
      <c r="B389" s="12">
        <v>388</v>
      </c>
      <c r="C389" s="9">
        <v>2015</v>
      </c>
      <c r="D389" s="5" t="s">
        <v>9319</v>
      </c>
      <c r="E389" s="8" t="s">
        <v>2</v>
      </c>
      <c r="F389" s="5" t="s">
        <v>11089</v>
      </c>
      <c r="G389" s="5" t="s">
        <v>9323</v>
      </c>
      <c r="H389" s="5" t="s">
        <v>9328</v>
      </c>
      <c r="I389" s="5" t="s">
        <v>9338</v>
      </c>
      <c r="J389" s="9" t="s">
        <v>2</v>
      </c>
      <c r="K389" s="5" t="s">
        <v>3</v>
      </c>
      <c r="L389" s="10" t="str">
        <f t="shared" si="6"/>
        <v>OSCE Hate Crime Report 2015</v>
      </c>
      <c r="M389" s="5" t="s">
        <v>2</v>
      </c>
    </row>
    <row r="390" spans="1:14" x14ac:dyDescent="0.2">
      <c r="A390" s="12" t="s">
        <v>5248</v>
      </c>
      <c r="B390" s="12">
        <v>389</v>
      </c>
      <c r="C390" s="9">
        <v>2015</v>
      </c>
      <c r="D390" s="5" t="s">
        <v>9319</v>
      </c>
      <c r="E390" s="8" t="s">
        <v>2</v>
      </c>
      <c r="F390" s="5" t="s">
        <v>11089</v>
      </c>
      <c r="G390" s="5" t="s">
        <v>9323</v>
      </c>
      <c r="H390" s="5" t="s">
        <v>9328</v>
      </c>
      <c r="I390" s="5" t="s">
        <v>9338</v>
      </c>
      <c r="J390" s="9" t="s">
        <v>2</v>
      </c>
      <c r="K390" s="5" t="s">
        <v>3</v>
      </c>
      <c r="L390" s="10" t="str">
        <f t="shared" si="6"/>
        <v>OSCE Hate Crime Report 2015</v>
      </c>
      <c r="M390" s="5" t="s">
        <v>2</v>
      </c>
    </row>
    <row r="391" spans="1:14" x14ac:dyDescent="0.2">
      <c r="A391" s="12" t="s">
        <v>5249</v>
      </c>
      <c r="B391" s="12">
        <v>390</v>
      </c>
      <c r="C391" s="9">
        <v>2015</v>
      </c>
      <c r="D391" s="5" t="s">
        <v>9319</v>
      </c>
      <c r="E391" s="8" t="s">
        <v>2</v>
      </c>
      <c r="F391" s="5" t="s">
        <v>11089</v>
      </c>
      <c r="G391" s="5" t="s">
        <v>9323</v>
      </c>
      <c r="H391" s="5" t="s">
        <v>9328</v>
      </c>
      <c r="I391" s="5" t="s">
        <v>9338</v>
      </c>
      <c r="J391" s="9" t="s">
        <v>2</v>
      </c>
      <c r="K391" s="5" t="s">
        <v>3</v>
      </c>
      <c r="L391" s="10" t="str">
        <f t="shared" si="6"/>
        <v>OSCE Hate Crime Report 2015</v>
      </c>
      <c r="M391" s="5" t="s">
        <v>2</v>
      </c>
      <c r="N391" s="11"/>
    </row>
    <row r="392" spans="1:14" x14ac:dyDescent="0.2">
      <c r="A392" s="12" t="s">
        <v>5250</v>
      </c>
      <c r="B392" s="12">
        <v>391</v>
      </c>
      <c r="C392" s="9">
        <v>2015</v>
      </c>
      <c r="D392" s="5" t="s">
        <v>9319</v>
      </c>
      <c r="E392" s="8" t="s">
        <v>2</v>
      </c>
      <c r="F392" s="5" t="s">
        <v>11089</v>
      </c>
      <c r="G392" s="5" t="s">
        <v>9323</v>
      </c>
      <c r="H392" s="5" t="s">
        <v>9328</v>
      </c>
      <c r="I392" s="5" t="s">
        <v>9338</v>
      </c>
      <c r="J392" s="9" t="s">
        <v>2</v>
      </c>
      <c r="K392" s="5" t="s">
        <v>3</v>
      </c>
      <c r="L392" s="10" t="str">
        <f t="shared" si="6"/>
        <v>OSCE Hate Crime Report 2015</v>
      </c>
      <c r="M392" s="5" t="s">
        <v>2</v>
      </c>
    </row>
    <row r="393" spans="1:14" x14ac:dyDescent="0.2">
      <c r="A393" s="12" t="s">
        <v>5251</v>
      </c>
      <c r="B393" s="12">
        <v>392</v>
      </c>
      <c r="C393" s="9">
        <v>2015</v>
      </c>
      <c r="D393" s="5" t="s">
        <v>9319</v>
      </c>
      <c r="E393" s="8" t="s">
        <v>2</v>
      </c>
      <c r="F393" s="5" t="s">
        <v>11089</v>
      </c>
      <c r="G393" s="5" t="s">
        <v>9323</v>
      </c>
      <c r="H393" s="5" t="s">
        <v>9328</v>
      </c>
      <c r="I393" s="5" t="s">
        <v>9338</v>
      </c>
      <c r="J393" s="9" t="s">
        <v>2</v>
      </c>
      <c r="K393" s="5" t="s">
        <v>3</v>
      </c>
      <c r="L393" s="10" t="str">
        <f t="shared" si="6"/>
        <v>OSCE Hate Crime Report 2015</v>
      </c>
      <c r="M393" s="5" t="s">
        <v>2</v>
      </c>
    </row>
    <row r="394" spans="1:14" x14ac:dyDescent="0.2">
      <c r="A394" s="12" t="s">
        <v>5252</v>
      </c>
      <c r="B394" s="12">
        <v>393</v>
      </c>
      <c r="C394" s="9">
        <v>2015</v>
      </c>
      <c r="D394" s="5" t="s">
        <v>9319</v>
      </c>
      <c r="E394" s="8" t="s">
        <v>2</v>
      </c>
      <c r="F394" s="5" t="s">
        <v>11089</v>
      </c>
      <c r="G394" s="5" t="s">
        <v>9323</v>
      </c>
      <c r="H394" s="5" t="s">
        <v>9328</v>
      </c>
      <c r="I394" s="5" t="s">
        <v>9338</v>
      </c>
      <c r="J394" s="9" t="s">
        <v>2</v>
      </c>
      <c r="K394" s="5" t="s">
        <v>3</v>
      </c>
      <c r="L394" s="10" t="str">
        <f t="shared" si="6"/>
        <v>OSCE Hate Crime Report 2015</v>
      </c>
      <c r="M394" s="5" t="s">
        <v>2</v>
      </c>
      <c r="N394" s="2"/>
    </row>
    <row r="395" spans="1:14" x14ac:dyDescent="0.2">
      <c r="A395" s="12" t="s">
        <v>5253</v>
      </c>
      <c r="B395" s="12">
        <v>394</v>
      </c>
      <c r="C395" s="9">
        <v>2015</v>
      </c>
      <c r="D395" s="5" t="s">
        <v>9319</v>
      </c>
      <c r="E395" s="8" t="s">
        <v>2</v>
      </c>
      <c r="F395" s="5" t="s">
        <v>11089</v>
      </c>
      <c r="G395" s="5" t="s">
        <v>9323</v>
      </c>
      <c r="H395" s="5" t="s">
        <v>9328</v>
      </c>
      <c r="I395" s="5" t="s">
        <v>9338</v>
      </c>
      <c r="J395" s="9" t="s">
        <v>2</v>
      </c>
      <c r="K395" s="5" t="s">
        <v>3</v>
      </c>
      <c r="L395" s="10" t="str">
        <f t="shared" si="6"/>
        <v>OSCE Hate Crime Report 2015</v>
      </c>
      <c r="M395" s="5" t="s">
        <v>2</v>
      </c>
    </row>
    <row r="396" spans="1:14" x14ac:dyDescent="0.2">
      <c r="A396" s="12" t="s">
        <v>5254</v>
      </c>
      <c r="B396" s="12">
        <v>395</v>
      </c>
      <c r="C396" s="9">
        <v>2015</v>
      </c>
      <c r="D396" s="5" t="s">
        <v>9319</v>
      </c>
      <c r="E396" s="8" t="s">
        <v>2</v>
      </c>
      <c r="F396" s="5" t="s">
        <v>11089</v>
      </c>
      <c r="G396" s="5" t="s">
        <v>9323</v>
      </c>
      <c r="H396" s="5" t="s">
        <v>9328</v>
      </c>
      <c r="I396" s="5" t="s">
        <v>9338</v>
      </c>
      <c r="J396" s="9" t="s">
        <v>2</v>
      </c>
      <c r="K396" s="5" t="s">
        <v>3</v>
      </c>
      <c r="L396" s="10" t="str">
        <f t="shared" si="6"/>
        <v>OSCE Hate Crime Report 2015</v>
      </c>
      <c r="M396" s="5" t="s">
        <v>2</v>
      </c>
      <c r="N396" s="11"/>
    </row>
    <row r="397" spans="1:14" x14ac:dyDescent="0.2">
      <c r="A397" s="12" t="s">
        <v>5255</v>
      </c>
      <c r="B397" s="12">
        <v>396</v>
      </c>
      <c r="C397" s="9">
        <v>2015</v>
      </c>
      <c r="D397" s="5" t="s">
        <v>9319</v>
      </c>
      <c r="E397" s="8" t="s">
        <v>2</v>
      </c>
      <c r="F397" s="5" t="s">
        <v>11089</v>
      </c>
      <c r="G397" s="5" t="s">
        <v>9323</v>
      </c>
      <c r="H397" s="5" t="s">
        <v>9328</v>
      </c>
      <c r="I397" s="5" t="s">
        <v>9338</v>
      </c>
      <c r="J397" s="9" t="s">
        <v>2</v>
      </c>
      <c r="K397" s="5" t="s">
        <v>3</v>
      </c>
      <c r="L397" s="10" t="str">
        <f t="shared" si="6"/>
        <v>OSCE Hate Crime Report 2015</v>
      </c>
      <c r="M397" s="5" t="s">
        <v>2</v>
      </c>
    </row>
    <row r="398" spans="1:14" x14ac:dyDescent="0.2">
      <c r="A398" s="12" t="s">
        <v>5256</v>
      </c>
      <c r="B398" s="12">
        <v>397</v>
      </c>
      <c r="C398" s="9">
        <v>2015</v>
      </c>
      <c r="D398" s="5" t="s">
        <v>9319</v>
      </c>
      <c r="E398" s="8" t="s">
        <v>2</v>
      </c>
      <c r="F398" s="5" t="s">
        <v>11089</v>
      </c>
      <c r="G398" s="5" t="s">
        <v>9323</v>
      </c>
      <c r="H398" s="5" t="s">
        <v>9328</v>
      </c>
      <c r="I398" s="5" t="s">
        <v>9338</v>
      </c>
      <c r="J398" s="9" t="s">
        <v>2</v>
      </c>
      <c r="K398" s="5" t="s">
        <v>3</v>
      </c>
      <c r="L398" s="10" t="str">
        <f t="shared" si="6"/>
        <v>OSCE Hate Crime Report 2015</v>
      </c>
      <c r="M398" s="5" t="s">
        <v>2</v>
      </c>
    </row>
    <row r="399" spans="1:14" x14ac:dyDescent="0.2">
      <c r="A399" s="12" t="s">
        <v>5257</v>
      </c>
      <c r="B399" s="12">
        <v>398</v>
      </c>
      <c r="C399" s="9">
        <v>2015</v>
      </c>
      <c r="D399" s="5" t="s">
        <v>9319</v>
      </c>
      <c r="E399" s="8" t="s">
        <v>2</v>
      </c>
      <c r="F399" s="5" t="s">
        <v>11089</v>
      </c>
      <c r="G399" s="5" t="s">
        <v>9323</v>
      </c>
      <c r="H399" s="5" t="s">
        <v>9328</v>
      </c>
      <c r="I399" s="5" t="s">
        <v>9338</v>
      </c>
      <c r="J399" s="9" t="s">
        <v>2</v>
      </c>
      <c r="K399" s="5" t="s">
        <v>3</v>
      </c>
      <c r="L399" s="10" t="str">
        <f t="shared" si="6"/>
        <v>OSCE Hate Crime Report 2015</v>
      </c>
      <c r="M399" s="5" t="s">
        <v>2</v>
      </c>
    </row>
    <row r="400" spans="1:14" x14ac:dyDescent="0.2">
      <c r="A400" s="12" t="s">
        <v>5258</v>
      </c>
      <c r="B400" s="12">
        <v>399</v>
      </c>
      <c r="C400" s="9">
        <v>2015</v>
      </c>
      <c r="D400" s="5" t="s">
        <v>9319</v>
      </c>
      <c r="E400" s="8" t="s">
        <v>2</v>
      </c>
      <c r="F400" s="5" t="s">
        <v>11089</v>
      </c>
      <c r="G400" s="5" t="s">
        <v>9323</v>
      </c>
      <c r="H400" s="5" t="s">
        <v>9328</v>
      </c>
      <c r="I400" s="5" t="s">
        <v>9338</v>
      </c>
      <c r="J400" s="9" t="s">
        <v>2</v>
      </c>
      <c r="K400" s="5" t="s">
        <v>3</v>
      </c>
      <c r="L400" s="10" t="str">
        <f t="shared" si="6"/>
        <v>OSCE Hate Crime Report 2015</v>
      </c>
      <c r="M400" s="5" t="s">
        <v>2</v>
      </c>
    </row>
    <row r="401" spans="1:14" x14ac:dyDescent="0.2">
      <c r="A401" s="12" t="s">
        <v>5259</v>
      </c>
      <c r="B401" s="12">
        <v>400</v>
      </c>
      <c r="C401" s="9">
        <v>2015</v>
      </c>
      <c r="D401" s="5" t="s">
        <v>9319</v>
      </c>
      <c r="E401" s="8" t="s">
        <v>2</v>
      </c>
      <c r="F401" s="5" t="s">
        <v>11089</v>
      </c>
      <c r="G401" s="5" t="s">
        <v>9323</v>
      </c>
      <c r="H401" s="5" t="s">
        <v>9328</v>
      </c>
      <c r="I401" s="5" t="s">
        <v>9338</v>
      </c>
      <c r="J401" s="9" t="s">
        <v>2</v>
      </c>
      <c r="K401" s="5" t="s">
        <v>3</v>
      </c>
      <c r="L401" s="10" t="str">
        <f t="shared" si="6"/>
        <v>OSCE Hate Crime Report 2015</v>
      </c>
      <c r="M401" s="5" t="s">
        <v>2</v>
      </c>
    </row>
    <row r="402" spans="1:14" x14ac:dyDescent="0.2">
      <c r="A402" s="12" t="s">
        <v>5260</v>
      </c>
      <c r="B402" s="12">
        <v>401</v>
      </c>
      <c r="C402" s="9">
        <v>2015</v>
      </c>
      <c r="D402" s="5" t="s">
        <v>9319</v>
      </c>
      <c r="E402" s="8" t="s">
        <v>2</v>
      </c>
      <c r="F402" s="5" t="s">
        <v>11089</v>
      </c>
      <c r="G402" s="5" t="s">
        <v>9323</v>
      </c>
      <c r="H402" s="5" t="s">
        <v>9328</v>
      </c>
      <c r="I402" s="5" t="s">
        <v>9338</v>
      </c>
      <c r="J402" s="9" t="s">
        <v>2</v>
      </c>
      <c r="K402" s="5" t="s">
        <v>3</v>
      </c>
      <c r="L402" s="10" t="str">
        <f t="shared" si="6"/>
        <v>OSCE Hate Crime Report 2015</v>
      </c>
      <c r="M402" s="5" t="s">
        <v>2</v>
      </c>
    </row>
    <row r="403" spans="1:14" x14ac:dyDescent="0.2">
      <c r="A403" s="12" t="s">
        <v>5261</v>
      </c>
      <c r="B403" s="12">
        <v>402</v>
      </c>
      <c r="C403" s="9">
        <v>2015</v>
      </c>
      <c r="D403" s="5" t="s">
        <v>9319</v>
      </c>
      <c r="E403" s="8" t="s">
        <v>2</v>
      </c>
      <c r="F403" s="5" t="s">
        <v>11089</v>
      </c>
      <c r="G403" s="5" t="s">
        <v>9323</v>
      </c>
      <c r="H403" s="5" t="s">
        <v>9328</v>
      </c>
      <c r="I403" s="5" t="s">
        <v>9338</v>
      </c>
      <c r="J403" s="9" t="s">
        <v>2</v>
      </c>
      <c r="K403" s="5" t="s">
        <v>3</v>
      </c>
      <c r="L403" s="10" t="str">
        <f t="shared" si="6"/>
        <v>OSCE Hate Crime Report 2015</v>
      </c>
      <c r="M403" s="5" t="s">
        <v>2</v>
      </c>
    </row>
    <row r="404" spans="1:14" x14ac:dyDescent="0.2">
      <c r="A404" s="12" t="s">
        <v>5262</v>
      </c>
      <c r="B404" s="12">
        <v>403</v>
      </c>
      <c r="C404" s="9">
        <v>2015</v>
      </c>
      <c r="D404" s="5" t="s">
        <v>9319</v>
      </c>
      <c r="E404" s="8" t="s">
        <v>2</v>
      </c>
      <c r="F404" s="5" t="s">
        <v>11089</v>
      </c>
      <c r="G404" s="5" t="s">
        <v>9323</v>
      </c>
      <c r="H404" s="5" t="s">
        <v>9328</v>
      </c>
      <c r="I404" s="5" t="s">
        <v>9338</v>
      </c>
      <c r="J404" s="9" t="s">
        <v>2</v>
      </c>
      <c r="K404" s="5" t="s">
        <v>3</v>
      </c>
      <c r="L404" s="10" t="str">
        <f t="shared" si="6"/>
        <v>OSCE Hate Crime Report 2015</v>
      </c>
      <c r="M404" s="5" t="s">
        <v>2</v>
      </c>
    </row>
    <row r="405" spans="1:14" x14ac:dyDescent="0.2">
      <c r="A405" s="12" t="s">
        <v>5263</v>
      </c>
      <c r="B405" s="12">
        <v>404</v>
      </c>
      <c r="C405" s="9">
        <v>2015</v>
      </c>
      <c r="D405" s="5" t="s">
        <v>9319</v>
      </c>
      <c r="E405" s="8" t="s">
        <v>2</v>
      </c>
      <c r="F405" s="5" t="s">
        <v>11089</v>
      </c>
      <c r="G405" s="5" t="s">
        <v>9323</v>
      </c>
      <c r="H405" s="5" t="s">
        <v>9328</v>
      </c>
      <c r="I405" s="5" t="s">
        <v>9338</v>
      </c>
      <c r="J405" s="9" t="s">
        <v>2</v>
      </c>
      <c r="K405" s="5" t="s">
        <v>3</v>
      </c>
      <c r="L405" s="10" t="str">
        <f t="shared" si="6"/>
        <v>OSCE Hate Crime Report 2015</v>
      </c>
      <c r="M405" s="5" t="s">
        <v>2</v>
      </c>
    </row>
    <row r="406" spans="1:14" x14ac:dyDescent="0.2">
      <c r="A406" s="12" t="s">
        <v>5264</v>
      </c>
      <c r="B406" s="12">
        <v>405</v>
      </c>
      <c r="C406" s="9">
        <v>2015</v>
      </c>
      <c r="D406" s="5" t="s">
        <v>9319</v>
      </c>
      <c r="E406" s="8" t="s">
        <v>2</v>
      </c>
      <c r="F406" s="5" t="s">
        <v>11089</v>
      </c>
      <c r="G406" s="5" t="s">
        <v>9323</v>
      </c>
      <c r="H406" s="5" t="s">
        <v>9328</v>
      </c>
      <c r="I406" s="5" t="s">
        <v>9338</v>
      </c>
      <c r="J406" s="9" t="s">
        <v>2</v>
      </c>
      <c r="K406" s="5" t="s">
        <v>3</v>
      </c>
      <c r="L406" s="10" t="str">
        <f t="shared" si="6"/>
        <v>OSCE Hate Crime Report 2015</v>
      </c>
      <c r="M406" s="5" t="s">
        <v>2</v>
      </c>
    </row>
    <row r="407" spans="1:14" x14ac:dyDescent="0.2">
      <c r="A407" s="12" t="s">
        <v>5265</v>
      </c>
      <c r="B407" s="12">
        <v>406</v>
      </c>
      <c r="C407" s="9">
        <v>2015</v>
      </c>
      <c r="D407" s="5" t="s">
        <v>9319</v>
      </c>
      <c r="E407" s="8" t="s">
        <v>2</v>
      </c>
      <c r="F407" s="5" t="s">
        <v>11089</v>
      </c>
      <c r="G407" s="5" t="s">
        <v>9323</v>
      </c>
      <c r="H407" s="5" t="s">
        <v>9328</v>
      </c>
      <c r="I407" s="5" t="s">
        <v>9338</v>
      </c>
      <c r="J407" s="9" t="s">
        <v>2</v>
      </c>
      <c r="K407" s="5" t="s">
        <v>3</v>
      </c>
      <c r="L407" s="10" t="str">
        <f t="shared" si="6"/>
        <v>OSCE Hate Crime Report 2015</v>
      </c>
      <c r="M407" s="5" t="s">
        <v>2</v>
      </c>
    </row>
    <row r="408" spans="1:14" x14ac:dyDescent="0.2">
      <c r="A408" s="12" t="s">
        <v>5266</v>
      </c>
      <c r="B408" s="12">
        <v>407</v>
      </c>
      <c r="C408" s="9">
        <v>2015</v>
      </c>
      <c r="D408" s="5" t="s">
        <v>9319</v>
      </c>
      <c r="E408" s="8" t="s">
        <v>2</v>
      </c>
      <c r="F408" s="5" t="s">
        <v>11089</v>
      </c>
      <c r="G408" s="5" t="s">
        <v>9323</v>
      </c>
      <c r="H408" s="5" t="s">
        <v>9328</v>
      </c>
      <c r="I408" s="5" t="s">
        <v>9338</v>
      </c>
      <c r="J408" s="9" t="s">
        <v>2</v>
      </c>
      <c r="K408" s="5" t="s">
        <v>3</v>
      </c>
      <c r="L408" s="10" t="str">
        <f t="shared" si="6"/>
        <v>OSCE Hate Crime Report 2015</v>
      </c>
      <c r="M408" s="5" t="s">
        <v>2</v>
      </c>
    </row>
    <row r="409" spans="1:14" x14ac:dyDescent="0.2">
      <c r="A409" s="12" t="s">
        <v>5267</v>
      </c>
      <c r="B409" s="12">
        <v>408</v>
      </c>
      <c r="C409" s="9">
        <v>2015</v>
      </c>
      <c r="D409" s="5" t="s">
        <v>9319</v>
      </c>
      <c r="E409" s="8" t="s">
        <v>2</v>
      </c>
      <c r="F409" s="5" t="s">
        <v>11089</v>
      </c>
      <c r="G409" s="5" t="s">
        <v>9323</v>
      </c>
      <c r="H409" s="5" t="s">
        <v>9328</v>
      </c>
      <c r="I409" s="5" t="s">
        <v>9338</v>
      </c>
      <c r="J409" s="9" t="s">
        <v>2</v>
      </c>
      <c r="K409" s="5" t="s">
        <v>3</v>
      </c>
      <c r="L409" s="10" t="str">
        <f t="shared" si="6"/>
        <v>OSCE Hate Crime Report 2015</v>
      </c>
      <c r="M409" s="5" t="s">
        <v>2</v>
      </c>
    </row>
    <row r="410" spans="1:14" x14ac:dyDescent="0.2">
      <c r="A410" s="12" t="s">
        <v>5268</v>
      </c>
      <c r="B410" s="12">
        <v>409</v>
      </c>
      <c r="C410" s="9">
        <v>2015</v>
      </c>
      <c r="D410" s="5" t="s">
        <v>9319</v>
      </c>
      <c r="E410" s="8" t="s">
        <v>2</v>
      </c>
      <c r="F410" s="5" t="s">
        <v>11089</v>
      </c>
      <c r="G410" s="5" t="s">
        <v>9323</v>
      </c>
      <c r="H410" s="5" t="s">
        <v>9328</v>
      </c>
      <c r="I410" s="5" t="s">
        <v>9338</v>
      </c>
      <c r="J410" s="9" t="s">
        <v>2</v>
      </c>
      <c r="K410" s="5" t="s">
        <v>3</v>
      </c>
      <c r="L410" s="10" t="str">
        <f t="shared" si="6"/>
        <v>OSCE Hate Crime Report 2015</v>
      </c>
      <c r="M410" s="5" t="s">
        <v>2</v>
      </c>
    </row>
    <row r="411" spans="1:14" x14ac:dyDescent="0.2">
      <c r="A411" s="12" t="s">
        <v>5269</v>
      </c>
      <c r="B411" s="12">
        <v>410</v>
      </c>
      <c r="C411" s="9">
        <v>2015</v>
      </c>
      <c r="D411" s="5" t="s">
        <v>9319</v>
      </c>
      <c r="E411" s="8" t="s">
        <v>2</v>
      </c>
      <c r="F411" s="5" t="s">
        <v>11089</v>
      </c>
      <c r="G411" s="5" t="s">
        <v>9323</v>
      </c>
      <c r="H411" s="5" t="s">
        <v>9328</v>
      </c>
      <c r="I411" s="5" t="s">
        <v>9338</v>
      </c>
      <c r="J411" s="9" t="s">
        <v>2</v>
      </c>
      <c r="K411" s="5" t="s">
        <v>3</v>
      </c>
      <c r="L411" s="10" t="str">
        <f t="shared" si="6"/>
        <v>OSCE Hate Crime Report 2015</v>
      </c>
      <c r="M411" s="5" t="s">
        <v>2</v>
      </c>
    </row>
    <row r="412" spans="1:14" x14ac:dyDescent="0.2">
      <c r="A412" s="12" t="s">
        <v>5270</v>
      </c>
      <c r="B412" s="12">
        <v>411</v>
      </c>
      <c r="C412" s="9">
        <v>2015</v>
      </c>
      <c r="D412" s="5" t="s">
        <v>9319</v>
      </c>
      <c r="E412" s="8" t="s">
        <v>2</v>
      </c>
      <c r="F412" s="5" t="s">
        <v>11089</v>
      </c>
      <c r="G412" s="5" t="s">
        <v>9323</v>
      </c>
      <c r="H412" s="5" t="s">
        <v>9328</v>
      </c>
      <c r="I412" s="5" t="s">
        <v>9338</v>
      </c>
      <c r="J412" s="9" t="s">
        <v>2</v>
      </c>
      <c r="K412" s="5" t="s">
        <v>3</v>
      </c>
      <c r="L412" s="10" t="str">
        <f t="shared" si="6"/>
        <v>OSCE Hate Crime Report 2015</v>
      </c>
      <c r="M412" s="5" t="s">
        <v>2</v>
      </c>
      <c r="N412" s="2"/>
    </row>
    <row r="413" spans="1:14" x14ac:dyDescent="0.2">
      <c r="A413" s="12" t="s">
        <v>5271</v>
      </c>
      <c r="B413" s="12">
        <v>412</v>
      </c>
      <c r="C413" s="9">
        <v>2015</v>
      </c>
      <c r="D413" s="5" t="s">
        <v>9319</v>
      </c>
      <c r="E413" s="8" t="s">
        <v>2</v>
      </c>
      <c r="F413" s="5" t="s">
        <v>11089</v>
      </c>
      <c r="G413" s="5" t="s">
        <v>9323</v>
      </c>
      <c r="H413" s="5" t="s">
        <v>9328</v>
      </c>
      <c r="I413" s="5" t="s">
        <v>9338</v>
      </c>
      <c r="J413" s="9" t="s">
        <v>2</v>
      </c>
      <c r="K413" s="5" t="s">
        <v>3</v>
      </c>
      <c r="L413" s="10" t="str">
        <f t="shared" si="6"/>
        <v>OSCE Hate Crime Report 2015</v>
      </c>
      <c r="M413" s="5" t="s">
        <v>2</v>
      </c>
      <c r="N413" s="2"/>
    </row>
    <row r="414" spans="1:14" x14ac:dyDescent="0.2">
      <c r="A414" s="12" t="s">
        <v>5272</v>
      </c>
      <c r="B414" s="12">
        <v>413</v>
      </c>
      <c r="C414" s="9">
        <v>2015</v>
      </c>
      <c r="D414" s="5" t="s">
        <v>9319</v>
      </c>
      <c r="E414" s="8" t="s">
        <v>2</v>
      </c>
      <c r="F414" s="5" t="s">
        <v>11089</v>
      </c>
      <c r="G414" s="5" t="s">
        <v>9323</v>
      </c>
      <c r="H414" s="5" t="s">
        <v>9328</v>
      </c>
      <c r="I414" s="5" t="s">
        <v>9338</v>
      </c>
      <c r="J414" s="9" t="s">
        <v>2</v>
      </c>
      <c r="K414" s="5" t="s">
        <v>3</v>
      </c>
      <c r="L414" s="10" t="str">
        <f t="shared" si="6"/>
        <v>OSCE Hate Crime Report 2015</v>
      </c>
      <c r="M414" s="5" t="s">
        <v>2</v>
      </c>
      <c r="N414" s="2"/>
    </row>
    <row r="415" spans="1:14" x14ac:dyDescent="0.2">
      <c r="A415" s="12" t="s">
        <v>5273</v>
      </c>
      <c r="B415" s="12">
        <v>414</v>
      </c>
      <c r="C415" s="9">
        <v>2015</v>
      </c>
      <c r="D415" s="5" t="s">
        <v>9319</v>
      </c>
      <c r="E415" s="8" t="s">
        <v>2</v>
      </c>
      <c r="F415" s="5" t="s">
        <v>11089</v>
      </c>
      <c r="G415" s="5" t="s">
        <v>9323</v>
      </c>
      <c r="H415" s="5" t="s">
        <v>9328</v>
      </c>
      <c r="I415" s="5" t="s">
        <v>9338</v>
      </c>
      <c r="J415" s="9" t="s">
        <v>2</v>
      </c>
      <c r="K415" s="5" t="s">
        <v>3</v>
      </c>
      <c r="L415" s="10" t="str">
        <f t="shared" si="6"/>
        <v>OSCE Hate Crime Report 2015</v>
      </c>
      <c r="M415" s="5" t="s">
        <v>2</v>
      </c>
    </row>
    <row r="416" spans="1:14" x14ac:dyDescent="0.2">
      <c r="A416" s="12" t="s">
        <v>5274</v>
      </c>
      <c r="B416" s="12">
        <v>415</v>
      </c>
      <c r="C416" s="9">
        <v>2015</v>
      </c>
      <c r="D416" s="5" t="s">
        <v>9319</v>
      </c>
      <c r="E416" s="8" t="s">
        <v>2</v>
      </c>
      <c r="F416" s="5" t="s">
        <v>11089</v>
      </c>
      <c r="G416" s="5" t="s">
        <v>9323</v>
      </c>
      <c r="H416" s="5" t="s">
        <v>9328</v>
      </c>
      <c r="I416" s="5" t="s">
        <v>9338</v>
      </c>
      <c r="J416" s="9" t="s">
        <v>2</v>
      </c>
      <c r="K416" s="5" t="s">
        <v>3</v>
      </c>
      <c r="L416" s="10" t="str">
        <f t="shared" si="6"/>
        <v>OSCE Hate Crime Report 2015</v>
      </c>
      <c r="M416" s="5" t="s">
        <v>2</v>
      </c>
    </row>
    <row r="417" spans="1:14" x14ac:dyDescent="0.2">
      <c r="A417" s="12" t="s">
        <v>5275</v>
      </c>
      <c r="B417" s="12">
        <v>416</v>
      </c>
      <c r="C417" s="9">
        <v>2015</v>
      </c>
      <c r="D417" s="5" t="s">
        <v>9319</v>
      </c>
      <c r="E417" s="8" t="s">
        <v>2</v>
      </c>
      <c r="F417" s="5" t="s">
        <v>11089</v>
      </c>
      <c r="G417" s="5" t="s">
        <v>9323</v>
      </c>
      <c r="H417" s="5" t="s">
        <v>9328</v>
      </c>
      <c r="I417" s="5" t="s">
        <v>9338</v>
      </c>
      <c r="J417" s="9" t="s">
        <v>2</v>
      </c>
      <c r="K417" s="5" t="s">
        <v>3</v>
      </c>
      <c r="L417" s="10" t="str">
        <f t="shared" si="6"/>
        <v>OSCE Hate Crime Report 2015</v>
      </c>
      <c r="M417" s="5" t="s">
        <v>2</v>
      </c>
    </row>
    <row r="418" spans="1:14" x14ac:dyDescent="0.2">
      <c r="A418" s="12" t="s">
        <v>5276</v>
      </c>
      <c r="B418" s="12">
        <v>417</v>
      </c>
      <c r="C418" s="9">
        <v>2015</v>
      </c>
      <c r="D418" s="5" t="s">
        <v>9319</v>
      </c>
      <c r="E418" s="8" t="s">
        <v>2</v>
      </c>
      <c r="F418" s="5" t="s">
        <v>11089</v>
      </c>
      <c r="G418" s="5" t="s">
        <v>9323</v>
      </c>
      <c r="H418" s="5" t="s">
        <v>9328</v>
      </c>
      <c r="I418" s="5" t="s">
        <v>9338</v>
      </c>
      <c r="J418" s="9" t="s">
        <v>2</v>
      </c>
      <c r="K418" s="5" t="s">
        <v>3</v>
      </c>
      <c r="L418" s="10" t="str">
        <f t="shared" si="6"/>
        <v>OSCE Hate Crime Report 2015</v>
      </c>
      <c r="M418" s="5" t="s">
        <v>2</v>
      </c>
    </row>
    <row r="419" spans="1:14" x14ac:dyDescent="0.2">
      <c r="A419" s="12" t="s">
        <v>5277</v>
      </c>
      <c r="B419" s="12">
        <v>418</v>
      </c>
      <c r="C419" s="9">
        <v>2015</v>
      </c>
      <c r="D419" s="5" t="s">
        <v>9319</v>
      </c>
      <c r="E419" s="8" t="s">
        <v>2</v>
      </c>
      <c r="F419" s="5" t="s">
        <v>11089</v>
      </c>
      <c r="G419" s="5" t="s">
        <v>9323</v>
      </c>
      <c r="H419" s="5" t="s">
        <v>9328</v>
      </c>
      <c r="I419" s="5" t="s">
        <v>9338</v>
      </c>
      <c r="J419" s="9" t="s">
        <v>2</v>
      </c>
      <c r="K419" s="5" t="s">
        <v>3</v>
      </c>
      <c r="L419" s="10" t="str">
        <f t="shared" si="6"/>
        <v>OSCE Hate Crime Report 2015</v>
      </c>
      <c r="M419" s="5" t="s">
        <v>2</v>
      </c>
    </row>
    <row r="420" spans="1:14" x14ac:dyDescent="0.2">
      <c r="A420" s="12" t="s">
        <v>5278</v>
      </c>
      <c r="B420" s="12">
        <v>419</v>
      </c>
      <c r="C420" s="9">
        <v>2015</v>
      </c>
      <c r="D420" s="5" t="s">
        <v>9319</v>
      </c>
      <c r="E420" s="8" t="s">
        <v>2</v>
      </c>
      <c r="F420" s="5" t="s">
        <v>11089</v>
      </c>
      <c r="G420" s="5" t="s">
        <v>9323</v>
      </c>
      <c r="H420" s="5" t="s">
        <v>9328</v>
      </c>
      <c r="I420" s="5" t="s">
        <v>9338</v>
      </c>
      <c r="J420" s="9" t="s">
        <v>2</v>
      </c>
      <c r="K420" s="5" t="s">
        <v>3</v>
      </c>
      <c r="L420" s="10" t="str">
        <f t="shared" si="6"/>
        <v>OSCE Hate Crime Report 2015</v>
      </c>
      <c r="M420" s="5" t="s">
        <v>2</v>
      </c>
    </row>
    <row r="421" spans="1:14" x14ac:dyDescent="0.2">
      <c r="A421" s="12" t="s">
        <v>5279</v>
      </c>
      <c r="B421" s="12">
        <v>420</v>
      </c>
      <c r="C421" s="9">
        <v>2015</v>
      </c>
      <c r="D421" s="5" t="s">
        <v>9319</v>
      </c>
      <c r="E421" s="8" t="s">
        <v>2</v>
      </c>
      <c r="F421" s="5" t="s">
        <v>11089</v>
      </c>
      <c r="G421" s="5" t="s">
        <v>9323</v>
      </c>
      <c r="H421" s="5" t="s">
        <v>9328</v>
      </c>
      <c r="I421" s="5" t="s">
        <v>9338</v>
      </c>
      <c r="J421" s="9" t="s">
        <v>2</v>
      </c>
      <c r="K421" s="5" t="s">
        <v>3</v>
      </c>
      <c r="L421" s="10" t="str">
        <f t="shared" si="6"/>
        <v>OSCE Hate Crime Report 2015</v>
      </c>
      <c r="M421" s="5" t="s">
        <v>2</v>
      </c>
    </row>
    <row r="422" spans="1:14" x14ac:dyDescent="0.2">
      <c r="A422" s="12" t="s">
        <v>5280</v>
      </c>
      <c r="B422" s="12">
        <v>421</v>
      </c>
      <c r="C422" s="9">
        <v>2015</v>
      </c>
      <c r="D422" s="5" t="s">
        <v>9319</v>
      </c>
      <c r="E422" s="8" t="s">
        <v>2</v>
      </c>
      <c r="F422" s="5" t="s">
        <v>11089</v>
      </c>
      <c r="G422" s="5" t="s">
        <v>9323</v>
      </c>
      <c r="H422" s="5" t="s">
        <v>9328</v>
      </c>
      <c r="I422" s="5" t="s">
        <v>9338</v>
      </c>
      <c r="J422" s="9" t="s">
        <v>2</v>
      </c>
      <c r="K422" s="5" t="s">
        <v>3</v>
      </c>
      <c r="L422" s="10" t="str">
        <f t="shared" si="6"/>
        <v>OSCE Hate Crime Report 2015</v>
      </c>
      <c r="M422" s="5" t="s">
        <v>2</v>
      </c>
    </row>
    <row r="423" spans="1:14" x14ac:dyDescent="0.2">
      <c r="A423" s="12" t="s">
        <v>5281</v>
      </c>
      <c r="B423" s="12">
        <v>422</v>
      </c>
      <c r="C423" s="9">
        <v>2015</v>
      </c>
      <c r="D423" s="5" t="s">
        <v>9319</v>
      </c>
      <c r="E423" s="8" t="s">
        <v>2</v>
      </c>
      <c r="F423" s="5" t="s">
        <v>11089</v>
      </c>
      <c r="G423" s="5" t="s">
        <v>9323</v>
      </c>
      <c r="H423" s="5" t="s">
        <v>9328</v>
      </c>
      <c r="I423" s="5" t="s">
        <v>9338</v>
      </c>
      <c r="J423" s="9" t="s">
        <v>2</v>
      </c>
      <c r="K423" s="5" t="s">
        <v>3</v>
      </c>
      <c r="L423" s="10" t="str">
        <f t="shared" si="6"/>
        <v>OSCE Hate Crime Report 2015</v>
      </c>
      <c r="M423" s="5" t="s">
        <v>2</v>
      </c>
    </row>
    <row r="424" spans="1:14" x14ac:dyDescent="0.2">
      <c r="A424" s="12" t="s">
        <v>5282</v>
      </c>
      <c r="B424" s="12">
        <v>423</v>
      </c>
      <c r="C424" s="9">
        <v>2015</v>
      </c>
      <c r="D424" s="5" t="s">
        <v>9319</v>
      </c>
      <c r="E424" s="8" t="s">
        <v>2</v>
      </c>
      <c r="F424" s="5" t="s">
        <v>11089</v>
      </c>
      <c r="G424" s="5" t="s">
        <v>9323</v>
      </c>
      <c r="H424" s="5" t="s">
        <v>9328</v>
      </c>
      <c r="I424" s="5" t="s">
        <v>9338</v>
      </c>
      <c r="J424" s="9" t="s">
        <v>2</v>
      </c>
      <c r="K424" s="5" t="s">
        <v>3</v>
      </c>
      <c r="L424" s="10" t="str">
        <f t="shared" si="6"/>
        <v>OSCE Hate Crime Report 2015</v>
      </c>
      <c r="M424" s="5" t="s">
        <v>2</v>
      </c>
    </row>
    <row r="425" spans="1:14" x14ac:dyDescent="0.2">
      <c r="A425" s="12" t="s">
        <v>5283</v>
      </c>
      <c r="B425" s="12">
        <v>424</v>
      </c>
      <c r="C425" s="9">
        <v>2015</v>
      </c>
      <c r="D425" s="5" t="s">
        <v>9319</v>
      </c>
      <c r="E425" s="8" t="s">
        <v>2</v>
      </c>
      <c r="F425" s="5" t="s">
        <v>11089</v>
      </c>
      <c r="G425" s="5" t="s">
        <v>9323</v>
      </c>
      <c r="H425" s="5" t="s">
        <v>9328</v>
      </c>
      <c r="I425" s="5" t="s">
        <v>9338</v>
      </c>
      <c r="J425" s="9" t="s">
        <v>2</v>
      </c>
      <c r="K425" s="5" t="s">
        <v>3</v>
      </c>
      <c r="L425" s="10" t="str">
        <f t="shared" si="6"/>
        <v>OSCE Hate Crime Report 2015</v>
      </c>
      <c r="M425" s="5" t="s">
        <v>2</v>
      </c>
      <c r="N425" s="11"/>
    </row>
    <row r="426" spans="1:14" x14ac:dyDescent="0.2">
      <c r="A426" s="12" t="s">
        <v>5284</v>
      </c>
      <c r="B426" s="12">
        <v>425</v>
      </c>
      <c r="C426" s="9">
        <v>2015</v>
      </c>
      <c r="D426" s="5" t="s">
        <v>9319</v>
      </c>
      <c r="E426" s="8" t="s">
        <v>2</v>
      </c>
      <c r="F426" s="5" t="s">
        <v>11089</v>
      </c>
      <c r="G426" s="5" t="s">
        <v>9323</v>
      </c>
      <c r="H426" s="5" t="s">
        <v>9328</v>
      </c>
      <c r="I426" s="5" t="s">
        <v>9338</v>
      </c>
      <c r="J426" s="9" t="s">
        <v>2</v>
      </c>
      <c r="K426" s="5" t="s">
        <v>3</v>
      </c>
      <c r="L426" s="10" t="str">
        <f t="shared" si="6"/>
        <v>OSCE Hate Crime Report 2015</v>
      </c>
      <c r="M426" s="5" t="s">
        <v>2</v>
      </c>
    </row>
    <row r="427" spans="1:14" x14ac:dyDescent="0.2">
      <c r="A427" s="12" t="s">
        <v>5285</v>
      </c>
      <c r="B427" s="12">
        <v>426</v>
      </c>
      <c r="C427" s="9">
        <v>2015</v>
      </c>
      <c r="D427" s="5" t="s">
        <v>9319</v>
      </c>
      <c r="E427" s="8" t="s">
        <v>2</v>
      </c>
      <c r="F427" s="5" t="s">
        <v>11089</v>
      </c>
      <c r="G427" s="5" t="s">
        <v>9323</v>
      </c>
      <c r="H427" s="5" t="s">
        <v>9328</v>
      </c>
      <c r="I427" s="5" t="s">
        <v>9338</v>
      </c>
      <c r="J427" s="9" t="s">
        <v>2</v>
      </c>
      <c r="K427" s="5" t="s">
        <v>3</v>
      </c>
      <c r="L427" s="10" t="str">
        <f t="shared" si="6"/>
        <v>OSCE Hate Crime Report 2015</v>
      </c>
      <c r="M427" s="5" t="s">
        <v>2</v>
      </c>
    </row>
    <row r="428" spans="1:14" x14ac:dyDescent="0.2">
      <c r="A428" s="12" t="s">
        <v>5286</v>
      </c>
      <c r="B428" s="12">
        <v>427</v>
      </c>
      <c r="C428" s="9">
        <v>2015</v>
      </c>
      <c r="D428" s="5" t="s">
        <v>9319</v>
      </c>
      <c r="E428" s="8" t="s">
        <v>2</v>
      </c>
      <c r="F428" s="5" t="s">
        <v>11089</v>
      </c>
      <c r="G428" s="5" t="s">
        <v>9323</v>
      </c>
      <c r="H428" s="5" t="s">
        <v>9328</v>
      </c>
      <c r="I428" s="5" t="s">
        <v>9338</v>
      </c>
      <c r="J428" s="9" t="s">
        <v>2</v>
      </c>
      <c r="K428" s="5" t="s">
        <v>3</v>
      </c>
      <c r="L428" s="10" t="str">
        <f t="shared" si="6"/>
        <v>OSCE Hate Crime Report 2015</v>
      </c>
      <c r="M428" s="5" t="s">
        <v>2</v>
      </c>
      <c r="N428" s="11"/>
    </row>
    <row r="429" spans="1:14" x14ac:dyDescent="0.2">
      <c r="A429" s="12" t="s">
        <v>5287</v>
      </c>
      <c r="B429" s="12">
        <v>428</v>
      </c>
      <c r="C429" s="9">
        <v>2015</v>
      </c>
      <c r="D429" s="5" t="s">
        <v>9319</v>
      </c>
      <c r="E429" s="8" t="s">
        <v>2</v>
      </c>
      <c r="F429" s="5" t="s">
        <v>11089</v>
      </c>
      <c r="G429" s="5" t="s">
        <v>9323</v>
      </c>
      <c r="H429" s="5" t="s">
        <v>9328</v>
      </c>
      <c r="I429" s="5" t="s">
        <v>9338</v>
      </c>
      <c r="J429" s="9" t="s">
        <v>2</v>
      </c>
      <c r="K429" s="5" t="s">
        <v>3</v>
      </c>
      <c r="L429" s="10" t="str">
        <f t="shared" si="6"/>
        <v>OSCE Hate Crime Report 2015</v>
      </c>
      <c r="M429" s="5" t="s">
        <v>2</v>
      </c>
    </row>
    <row r="430" spans="1:14" x14ac:dyDescent="0.2">
      <c r="A430" s="12" t="s">
        <v>5288</v>
      </c>
      <c r="B430" s="12">
        <v>429</v>
      </c>
      <c r="C430" s="9">
        <v>2015</v>
      </c>
      <c r="D430" s="5" t="s">
        <v>9319</v>
      </c>
      <c r="E430" s="8" t="s">
        <v>2</v>
      </c>
      <c r="F430" s="5" t="s">
        <v>11089</v>
      </c>
      <c r="G430" s="5" t="s">
        <v>9323</v>
      </c>
      <c r="H430" s="5" t="s">
        <v>9328</v>
      </c>
      <c r="I430" s="5" t="s">
        <v>9338</v>
      </c>
      <c r="J430" s="9" t="s">
        <v>2</v>
      </c>
      <c r="K430" s="5" t="s">
        <v>3</v>
      </c>
      <c r="L430" s="10" t="str">
        <f t="shared" si="6"/>
        <v>OSCE Hate Crime Report 2015</v>
      </c>
      <c r="M430" s="5" t="s">
        <v>2</v>
      </c>
    </row>
    <row r="431" spans="1:14" x14ac:dyDescent="0.2">
      <c r="A431" s="12" t="s">
        <v>5289</v>
      </c>
      <c r="B431" s="12">
        <v>430</v>
      </c>
      <c r="C431" s="9">
        <v>2015</v>
      </c>
      <c r="D431" s="5" t="s">
        <v>9319</v>
      </c>
      <c r="E431" s="8" t="s">
        <v>2</v>
      </c>
      <c r="F431" s="5" t="s">
        <v>11089</v>
      </c>
      <c r="G431" s="5" t="s">
        <v>9323</v>
      </c>
      <c r="H431" s="5" t="s">
        <v>9328</v>
      </c>
      <c r="I431" s="5" t="s">
        <v>9338</v>
      </c>
      <c r="J431" s="9" t="s">
        <v>2</v>
      </c>
      <c r="K431" s="5" t="s">
        <v>3</v>
      </c>
      <c r="L431" s="10" t="str">
        <f t="shared" si="6"/>
        <v>OSCE Hate Crime Report 2015</v>
      </c>
      <c r="M431" s="5" t="s">
        <v>2</v>
      </c>
    </row>
    <row r="432" spans="1:14" x14ac:dyDescent="0.2">
      <c r="A432" s="12" t="s">
        <v>5290</v>
      </c>
      <c r="B432" s="12">
        <v>431</v>
      </c>
      <c r="C432" s="9">
        <v>2015</v>
      </c>
      <c r="D432" s="5" t="s">
        <v>9319</v>
      </c>
      <c r="E432" s="8" t="s">
        <v>2</v>
      </c>
      <c r="F432" s="5" t="s">
        <v>11089</v>
      </c>
      <c r="G432" s="5" t="s">
        <v>9323</v>
      </c>
      <c r="H432" s="5" t="s">
        <v>9328</v>
      </c>
      <c r="I432" s="5" t="s">
        <v>9338</v>
      </c>
      <c r="J432" s="9" t="s">
        <v>2</v>
      </c>
      <c r="K432" s="5" t="s">
        <v>3</v>
      </c>
      <c r="L432" s="10" t="str">
        <f t="shared" si="6"/>
        <v>OSCE Hate Crime Report 2015</v>
      </c>
      <c r="M432" s="5" t="s">
        <v>2</v>
      </c>
    </row>
    <row r="433" spans="1:14" x14ac:dyDescent="0.2">
      <c r="A433" s="12" t="s">
        <v>5291</v>
      </c>
      <c r="B433" s="12">
        <v>432</v>
      </c>
      <c r="C433" s="9">
        <v>2015</v>
      </c>
      <c r="D433" s="5" t="s">
        <v>9319</v>
      </c>
      <c r="E433" s="8" t="s">
        <v>2</v>
      </c>
      <c r="F433" s="5" t="s">
        <v>11089</v>
      </c>
      <c r="G433" s="5" t="s">
        <v>9323</v>
      </c>
      <c r="H433" s="5" t="s">
        <v>9328</v>
      </c>
      <c r="I433" s="5" t="s">
        <v>9338</v>
      </c>
      <c r="J433" s="9" t="s">
        <v>2</v>
      </c>
      <c r="K433" s="5" t="s">
        <v>3</v>
      </c>
      <c r="L433" s="10" t="str">
        <f t="shared" si="6"/>
        <v>OSCE Hate Crime Report 2015</v>
      </c>
      <c r="M433" s="5" t="s">
        <v>2</v>
      </c>
      <c r="N433" s="11"/>
    </row>
    <row r="434" spans="1:14" x14ac:dyDescent="0.2">
      <c r="A434" s="12" t="s">
        <v>5292</v>
      </c>
      <c r="B434" s="12">
        <v>433</v>
      </c>
      <c r="C434" s="9">
        <v>2015</v>
      </c>
      <c r="D434" s="5" t="s">
        <v>9319</v>
      </c>
      <c r="E434" s="8" t="s">
        <v>2</v>
      </c>
      <c r="F434" s="5" t="s">
        <v>11089</v>
      </c>
      <c r="G434" s="5" t="s">
        <v>9323</v>
      </c>
      <c r="H434" s="5" t="s">
        <v>9328</v>
      </c>
      <c r="I434" s="5" t="s">
        <v>9338</v>
      </c>
      <c r="J434" s="9" t="s">
        <v>2</v>
      </c>
      <c r="K434" s="5" t="s">
        <v>3</v>
      </c>
      <c r="L434" s="10" t="str">
        <f t="shared" si="6"/>
        <v>OSCE Hate Crime Report 2015</v>
      </c>
      <c r="M434" s="5" t="s">
        <v>2</v>
      </c>
      <c r="N434" s="11"/>
    </row>
    <row r="435" spans="1:14" x14ac:dyDescent="0.2">
      <c r="A435" s="12" t="s">
        <v>5293</v>
      </c>
      <c r="B435" s="12">
        <v>434</v>
      </c>
      <c r="C435" s="9">
        <v>2015</v>
      </c>
      <c r="D435" s="5" t="s">
        <v>9319</v>
      </c>
      <c r="E435" s="8" t="s">
        <v>2</v>
      </c>
      <c r="F435" s="5" t="s">
        <v>11089</v>
      </c>
      <c r="G435" s="5" t="s">
        <v>9323</v>
      </c>
      <c r="H435" s="5" t="s">
        <v>9328</v>
      </c>
      <c r="I435" s="5" t="s">
        <v>9338</v>
      </c>
      <c r="J435" s="9" t="s">
        <v>2</v>
      </c>
      <c r="K435" s="5" t="s">
        <v>3</v>
      </c>
      <c r="L435" s="10" t="str">
        <f t="shared" si="6"/>
        <v>OSCE Hate Crime Report 2015</v>
      </c>
      <c r="M435" s="5" t="s">
        <v>2</v>
      </c>
      <c r="N435" s="11"/>
    </row>
    <row r="436" spans="1:14" x14ac:dyDescent="0.2">
      <c r="A436" s="12" t="s">
        <v>5294</v>
      </c>
      <c r="B436" s="12">
        <v>435</v>
      </c>
      <c r="C436" s="9">
        <v>2015</v>
      </c>
      <c r="D436" s="5" t="s">
        <v>9319</v>
      </c>
      <c r="E436" s="8" t="s">
        <v>2</v>
      </c>
      <c r="F436" s="5" t="s">
        <v>11089</v>
      </c>
      <c r="G436" s="5" t="s">
        <v>9323</v>
      </c>
      <c r="H436" s="5" t="s">
        <v>9328</v>
      </c>
      <c r="I436" s="5" t="s">
        <v>9338</v>
      </c>
      <c r="J436" s="9" t="s">
        <v>2</v>
      </c>
      <c r="K436" s="5" t="s">
        <v>3</v>
      </c>
      <c r="L436" s="10" t="str">
        <f t="shared" si="6"/>
        <v>OSCE Hate Crime Report 2015</v>
      </c>
      <c r="M436" s="5" t="s">
        <v>2</v>
      </c>
      <c r="N436" s="11"/>
    </row>
    <row r="437" spans="1:14" x14ac:dyDescent="0.2">
      <c r="A437" s="12" t="s">
        <v>5295</v>
      </c>
      <c r="B437" s="12">
        <v>436</v>
      </c>
      <c r="C437" s="9">
        <v>2015</v>
      </c>
      <c r="D437" s="5" t="s">
        <v>9319</v>
      </c>
      <c r="E437" s="8" t="s">
        <v>2</v>
      </c>
      <c r="F437" s="5" t="s">
        <v>11089</v>
      </c>
      <c r="G437" s="5" t="s">
        <v>9323</v>
      </c>
      <c r="H437" s="5" t="s">
        <v>9328</v>
      </c>
      <c r="I437" s="5" t="s">
        <v>9338</v>
      </c>
      <c r="J437" s="9" t="s">
        <v>2</v>
      </c>
      <c r="K437" s="5" t="s">
        <v>3</v>
      </c>
      <c r="L437" s="10" t="str">
        <f t="shared" si="6"/>
        <v>OSCE Hate Crime Report 2015</v>
      </c>
      <c r="M437" s="5" t="s">
        <v>2</v>
      </c>
      <c r="N437" s="11"/>
    </row>
    <row r="438" spans="1:14" x14ac:dyDescent="0.2">
      <c r="A438" s="12" t="s">
        <v>5296</v>
      </c>
      <c r="B438" s="12">
        <v>437</v>
      </c>
      <c r="C438" s="9">
        <v>2015</v>
      </c>
      <c r="D438" s="5" t="s">
        <v>9319</v>
      </c>
      <c r="E438" s="8" t="s">
        <v>2</v>
      </c>
      <c r="F438" s="5" t="s">
        <v>11089</v>
      </c>
      <c r="G438" s="5" t="s">
        <v>9323</v>
      </c>
      <c r="H438" s="5" t="s">
        <v>9328</v>
      </c>
      <c r="I438" s="5" t="s">
        <v>9338</v>
      </c>
      <c r="J438" s="9" t="s">
        <v>2</v>
      </c>
      <c r="K438" s="5" t="s">
        <v>3</v>
      </c>
      <c r="L438" s="10" t="str">
        <f t="shared" si="6"/>
        <v>OSCE Hate Crime Report 2015</v>
      </c>
      <c r="M438" s="5" t="s">
        <v>2</v>
      </c>
      <c r="N438" s="11"/>
    </row>
    <row r="439" spans="1:14" x14ac:dyDescent="0.2">
      <c r="A439" s="12" t="s">
        <v>5297</v>
      </c>
      <c r="B439" s="12">
        <v>438</v>
      </c>
      <c r="C439" s="9">
        <v>2015</v>
      </c>
      <c r="D439" s="5" t="s">
        <v>9319</v>
      </c>
      <c r="E439" s="8" t="s">
        <v>2</v>
      </c>
      <c r="F439" s="5" t="s">
        <v>11089</v>
      </c>
      <c r="G439" s="5" t="s">
        <v>9323</v>
      </c>
      <c r="H439" s="5" t="s">
        <v>9328</v>
      </c>
      <c r="I439" s="5" t="s">
        <v>9338</v>
      </c>
      <c r="J439" s="9" t="s">
        <v>2</v>
      </c>
      <c r="K439" s="5" t="s">
        <v>3</v>
      </c>
      <c r="L439" s="10" t="str">
        <f t="shared" si="6"/>
        <v>OSCE Hate Crime Report 2015</v>
      </c>
      <c r="M439" s="5" t="s">
        <v>2</v>
      </c>
      <c r="N439" s="11"/>
    </row>
    <row r="440" spans="1:14" x14ac:dyDescent="0.2">
      <c r="A440" s="12" t="s">
        <v>5298</v>
      </c>
      <c r="B440" s="12">
        <v>439</v>
      </c>
      <c r="C440" s="9">
        <v>2015</v>
      </c>
      <c r="D440" s="5" t="s">
        <v>9319</v>
      </c>
      <c r="E440" s="8" t="s">
        <v>2</v>
      </c>
      <c r="F440" s="5" t="s">
        <v>11089</v>
      </c>
      <c r="G440" s="5" t="s">
        <v>9323</v>
      </c>
      <c r="H440" s="5" t="s">
        <v>9328</v>
      </c>
      <c r="I440" s="5" t="s">
        <v>9338</v>
      </c>
      <c r="J440" s="9" t="s">
        <v>2</v>
      </c>
      <c r="K440" s="5" t="s">
        <v>3</v>
      </c>
      <c r="L440" s="10" t="str">
        <f t="shared" si="6"/>
        <v>OSCE Hate Crime Report 2015</v>
      </c>
      <c r="M440" s="5" t="s">
        <v>2</v>
      </c>
      <c r="N440" s="11"/>
    </row>
    <row r="441" spans="1:14" x14ac:dyDescent="0.2">
      <c r="A441" s="12" t="s">
        <v>5299</v>
      </c>
      <c r="B441" s="12">
        <v>440</v>
      </c>
      <c r="C441" s="9">
        <v>2015</v>
      </c>
      <c r="D441" s="5" t="s">
        <v>9319</v>
      </c>
      <c r="E441" s="8" t="s">
        <v>2</v>
      </c>
      <c r="F441" s="5" t="s">
        <v>11089</v>
      </c>
      <c r="G441" s="5" t="s">
        <v>9323</v>
      </c>
      <c r="H441" s="5" t="s">
        <v>9328</v>
      </c>
      <c r="I441" s="5" t="s">
        <v>9338</v>
      </c>
      <c r="J441" s="9" t="s">
        <v>2</v>
      </c>
      <c r="K441" s="5" t="s">
        <v>3</v>
      </c>
      <c r="L441" s="10" t="str">
        <f t="shared" si="6"/>
        <v>OSCE Hate Crime Report 2015</v>
      </c>
      <c r="M441" s="5" t="s">
        <v>2</v>
      </c>
      <c r="N441" s="11"/>
    </row>
    <row r="442" spans="1:14" x14ac:dyDescent="0.2">
      <c r="A442" s="12" t="s">
        <v>5300</v>
      </c>
      <c r="B442" s="12">
        <v>441</v>
      </c>
      <c r="C442" s="9">
        <v>2015</v>
      </c>
      <c r="D442" s="5" t="s">
        <v>9319</v>
      </c>
      <c r="E442" s="8" t="s">
        <v>2</v>
      </c>
      <c r="F442" s="5" t="s">
        <v>11089</v>
      </c>
      <c r="G442" s="5" t="s">
        <v>9323</v>
      </c>
      <c r="H442" s="5" t="s">
        <v>9328</v>
      </c>
      <c r="I442" s="5" t="s">
        <v>9338</v>
      </c>
      <c r="J442" s="9" t="s">
        <v>2</v>
      </c>
      <c r="K442" s="5" t="s">
        <v>3</v>
      </c>
      <c r="L442" s="10" t="str">
        <f t="shared" si="6"/>
        <v>OSCE Hate Crime Report 2015</v>
      </c>
      <c r="M442" s="5" t="s">
        <v>2</v>
      </c>
      <c r="N442" s="11"/>
    </row>
    <row r="443" spans="1:14" x14ac:dyDescent="0.2">
      <c r="A443" s="12" t="s">
        <v>5301</v>
      </c>
      <c r="B443" s="12">
        <v>442</v>
      </c>
      <c r="C443" s="9">
        <v>2015</v>
      </c>
      <c r="D443" s="5" t="s">
        <v>9319</v>
      </c>
      <c r="E443" s="8" t="s">
        <v>2</v>
      </c>
      <c r="F443" s="5" t="s">
        <v>11089</v>
      </c>
      <c r="G443" s="5" t="s">
        <v>9323</v>
      </c>
      <c r="H443" s="5" t="s">
        <v>9328</v>
      </c>
      <c r="I443" s="5" t="s">
        <v>9338</v>
      </c>
      <c r="J443" s="9" t="s">
        <v>2</v>
      </c>
      <c r="K443" s="5" t="s">
        <v>3</v>
      </c>
      <c r="L443" s="10" t="str">
        <f t="shared" si="6"/>
        <v>OSCE Hate Crime Report 2015</v>
      </c>
      <c r="M443" s="5" t="s">
        <v>2</v>
      </c>
      <c r="N443" s="11"/>
    </row>
    <row r="444" spans="1:14" x14ac:dyDescent="0.2">
      <c r="A444" s="12" t="s">
        <v>5302</v>
      </c>
      <c r="B444" s="12">
        <v>443</v>
      </c>
      <c r="C444" s="9">
        <v>2015</v>
      </c>
      <c r="D444" s="5" t="s">
        <v>9319</v>
      </c>
      <c r="E444" s="8" t="s">
        <v>2</v>
      </c>
      <c r="F444" s="5" t="s">
        <v>11089</v>
      </c>
      <c r="G444" s="5" t="s">
        <v>9323</v>
      </c>
      <c r="H444" s="5" t="s">
        <v>9328</v>
      </c>
      <c r="I444" s="5" t="s">
        <v>9338</v>
      </c>
      <c r="J444" s="9" t="s">
        <v>2</v>
      </c>
      <c r="K444" s="5" t="s">
        <v>3</v>
      </c>
      <c r="L444" s="10" t="str">
        <f t="shared" si="6"/>
        <v>OSCE Hate Crime Report 2015</v>
      </c>
      <c r="M444" s="5" t="s">
        <v>2</v>
      </c>
      <c r="N444" s="11"/>
    </row>
    <row r="445" spans="1:14" x14ac:dyDescent="0.2">
      <c r="A445" s="12" t="s">
        <v>5303</v>
      </c>
      <c r="B445" s="12">
        <v>444</v>
      </c>
      <c r="C445" s="9">
        <v>2015</v>
      </c>
      <c r="D445" s="5" t="s">
        <v>9319</v>
      </c>
      <c r="E445" s="8" t="s">
        <v>2</v>
      </c>
      <c r="F445" s="5" t="s">
        <v>11089</v>
      </c>
      <c r="G445" s="5" t="s">
        <v>9323</v>
      </c>
      <c r="H445" s="5" t="s">
        <v>9328</v>
      </c>
      <c r="I445" s="5" t="s">
        <v>9338</v>
      </c>
      <c r="J445" s="9" t="s">
        <v>2</v>
      </c>
      <c r="K445" s="5" t="s">
        <v>3</v>
      </c>
      <c r="L445" s="10" t="str">
        <f t="shared" si="6"/>
        <v>OSCE Hate Crime Report 2015</v>
      </c>
      <c r="M445" s="5" t="s">
        <v>2</v>
      </c>
      <c r="N445" s="11"/>
    </row>
    <row r="446" spans="1:14" x14ac:dyDescent="0.2">
      <c r="A446" s="12" t="s">
        <v>5304</v>
      </c>
      <c r="B446" s="12">
        <v>445</v>
      </c>
      <c r="C446" s="9">
        <v>2015</v>
      </c>
      <c r="D446" s="5" t="s">
        <v>9319</v>
      </c>
      <c r="E446" s="8" t="s">
        <v>2</v>
      </c>
      <c r="F446" s="5" t="s">
        <v>11089</v>
      </c>
      <c r="G446" s="5" t="s">
        <v>9323</v>
      </c>
      <c r="H446" s="5" t="s">
        <v>9328</v>
      </c>
      <c r="I446" s="5" t="s">
        <v>9338</v>
      </c>
      <c r="J446" s="9" t="s">
        <v>2</v>
      </c>
      <c r="K446" s="5" t="s">
        <v>3</v>
      </c>
      <c r="L446" s="10" t="str">
        <f t="shared" si="6"/>
        <v>OSCE Hate Crime Report 2015</v>
      </c>
      <c r="M446" s="5" t="s">
        <v>2</v>
      </c>
      <c r="N446" s="11"/>
    </row>
    <row r="447" spans="1:14" x14ac:dyDescent="0.2">
      <c r="A447" s="12" t="s">
        <v>5305</v>
      </c>
      <c r="B447" s="12">
        <v>446</v>
      </c>
      <c r="C447" s="9">
        <v>2015</v>
      </c>
      <c r="D447" s="5" t="s">
        <v>9319</v>
      </c>
      <c r="E447" s="8" t="s">
        <v>2</v>
      </c>
      <c r="F447" s="5" t="s">
        <v>11089</v>
      </c>
      <c r="G447" s="5" t="s">
        <v>9323</v>
      </c>
      <c r="H447" s="5" t="s">
        <v>9328</v>
      </c>
      <c r="I447" s="5" t="s">
        <v>9338</v>
      </c>
      <c r="J447" s="9" t="s">
        <v>2</v>
      </c>
      <c r="K447" s="5" t="s">
        <v>3</v>
      </c>
      <c r="L447" s="10" t="str">
        <f t="shared" si="6"/>
        <v>OSCE Hate Crime Report 2015</v>
      </c>
      <c r="M447" s="5" t="s">
        <v>2</v>
      </c>
      <c r="N447" s="11"/>
    </row>
    <row r="448" spans="1:14" x14ac:dyDescent="0.2">
      <c r="A448" s="12" t="s">
        <v>5306</v>
      </c>
      <c r="B448" s="12">
        <v>447</v>
      </c>
      <c r="C448" s="9">
        <v>2015</v>
      </c>
      <c r="D448" s="5" t="s">
        <v>9319</v>
      </c>
      <c r="E448" s="8" t="s">
        <v>2</v>
      </c>
      <c r="F448" s="5" t="s">
        <v>11089</v>
      </c>
      <c r="G448" s="5" t="s">
        <v>9323</v>
      </c>
      <c r="H448" s="5" t="s">
        <v>9328</v>
      </c>
      <c r="I448" s="5" t="s">
        <v>9338</v>
      </c>
      <c r="J448" s="9" t="s">
        <v>2</v>
      </c>
      <c r="K448" s="5" t="s">
        <v>3</v>
      </c>
      <c r="L448" s="10" t="str">
        <f t="shared" si="6"/>
        <v>OSCE Hate Crime Report 2015</v>
      </c>
      <c r="M448" s="5" t="s">
        <v>2</v>
      </c>
      <c r="N448" s="11"/>
    </row>
    <row r="449" spans="1:14" x14ac:dyDescent="0.2">
      <c r="A449" s="12" t="s">
        <v>5307</v>
      </c>
      <c r="B449" s="12">
        <v>448</v>
      </c>
      <c r="C449" s="9">
        <v>2015</v>
      </c>
      <c r="D449" s="5" t="s">
        <v>9319</v>
      </c>
      <c r="E449" s="8" t="s">
        <v>2</v>
      </c>
      <c r="F449" s="5" t="s">
        <v>11089</v>
      </c>
      <c r="G449" s="5" t="s">
        <v>9323</v>
      </c>
      <c r="H449" s="5" t="s">
        <v>9328</v>
      </c>
      <c r="I449" s="5" t="s">
        <v>9338</v>
      </c>
      <c r="J449" s="9" t="s">
        <v>2</v>
      </c>
      <c r="K449" s="5" t="s">
        <v>3</v>
      </c>
      <c r="L449" s="10" t="str">
        <f t="shared" si="6"/>
        <v>OSCE Hate Crime Report 2015</v>
      </c>
      <c r="M449" s="5" t="s">
        <v>2</v>
      </c>
      <c r="N449" s="11"/>
    </row>
    <row r="450" spans="1:14" x14ac:dyDescent="0.2">
      <c r="A450" s="12" t="s">
        <v>5308</v>
      </c>
      <c r="B450" s="12">
        <v>449</v>
      </c>
      <c r="C450" s="9">
        <v>2015</v>
      </c>
      <c r="D450" s="5" t="s">
        <v>9319</v>
      </c>
      <c r="E450" s="8" t="s">
        <v>2</v>
      </c>
      <c r="F450" s="5" t="s">
        <v>11089</v>
      </c>
      <c r="G450" s="5" t="s">
        <v>9323</v>
      </c>
      <c r="H450" s="5" t="s">
        <v>9328</v>
      </c>
      <c r="I450" s="5" t="s">
        <v>9338</v>
      </c>
      <c r="J450" s="9" t="s">
        <v>2</v>
      </c>
      <c r="K450" s="5" t="s">
        <v>3</v>
      </c>
      <c r="L450" s="10" t="str">
        <f t="shared" ref="L450:L513" si="7">HYPERLINK("https://hatecrime.osce.org/france?year=2015","OSCE Hate Crime Report 2015")</f>
        <v>OSCE Hate Crime Report 2015</v>
      </c>
      <c r="M450" s="5" t="s">
        <v>2</v>
      </c>
      <c r="N450" s="11"/>
    </row>
    <row r="451" spans="1:14" x14ac:dyDescent="0.2">
      <c r="A451" s="12" t="s">
        <v>5309</v>
      </c>
      <c r="B451" s="12">
        <v>450</v>
      </c>
      <c r="C451" s="9">
        <v>2015</v>
      </c>
      <c r="D451" s="5" t="s">
        <v>9319</v>
      </c>
      <c r="E451" s="8" t="s">
        <v>2</v>
      </c>
      <c r="F451" s="5" t="s">
        <v>11089</v>
      </c>
      <c r="G451" s="5" t="s">
        <v>9323</v>
      </c>
      <c r="H451" s="5" t="s">
        <v>9328</v>
      </c>
      <c r="I451" s="5" t="s">
        <v>9338</v>
      </c>
      <c r="J451" s="9" t="s">
        <v>2</v>
      </c>
      <c r="K451" s="5" t="s">
        <v>3</v>
      </c>
      <c r="L451" s="10" t="str">
        <f t="shared" si="7"/>
        <v>OSCE Hate Crime Report 2015</v>
      </c>
      <c r="M451" s="5" t="s">
        <v>2</v>
      </c>
      <c r="N451" s="11"/>
    </row>
    <row r="452" spans="1:14" x14ac:dyDescent="0.2">
      <c r="A452" s="12" t="s">
        <v>5310</v>
      </c>
      <c r="B452" s="12">
        <v>451</v>
      </c>
      <c r="C452" s="9">
        <v>2015</v>
      </c>
      <c r="D452" s="5" t="s">
        <v>9319</v>
      </c>
      <c r="E452" s="8" t="s">
        <v>2</v>
      </c>
      <c r="F452" s="5" t="s">
        <v>11089</v>
      </c>
      <c r="G452" s="5" t="s">
        <v>9323</v>
      </c>
      <c r="H452" s="5" t="s">
        <v>9328</v>
      </c>
      <c r="I452" s="5" t="s">
        <v>9338</v>
      </c>
      <c r="J452" s="9" t="s">
        <v>2</v>
      </c>
      <c r="K452" s="5" t="s">
        <v>3</v>
      </c>
      <c r="L452" s="10" t="str">
        <f t="shared" si="7"/>
        <v>OSCE Hate Crime Report 2015</v>
      </c>
      <c r="M452" s="5" t="s">
        <v>2</v>
      </c>
      <c r="N452" s="11"/>
    </row>
    <row r="453" spans="1:14" x14ac:dyDescent="0.2">
      <c r="A453" s="12" t="s">
        <v>5311</v>
      </c>
      <c r="B453" s="12">
        <v>452</v>
      </c>
      <c r="C453" s="9">
        <v>2015</v>
      </c>
      <c r="D453" s="5" t="s">
        <v>9319</v>
      </c>
      <c r="E453" s="8" t="s">
        <v>2</v>
      </c>
      <c r="F453" s="5" t="s">
        <v>11089</v>
      </c>
      <c r="G453" s="5" t="s">
        <v>9323</v>
      </c>
      <c r="H453" s="5" t="s">
        <v>9328</v>
      </c>
      <c r="I453" s="5" t="s">
        <v>9338</v>
      </c>
      <c r="J453" s="9" t="s">
        <v>2</v>
      </c>
      <c r="K453" s="5" t="s">
        <v>3</v>
      </c>
      <c r="L453" s="10" t="str">
        <f t="shared" si="7"/>
        <v>OSCE Hate Crime Report 2015</v>
      </c>
      <c r="M453" s="5" t="s">
        <v>2</v>
      </c>
      <c r="N453" s="11"/>
    </row>
    <row r="454" spans="1:14" x14ac:dyDescent="0.2">
      <c r="A454" s="12" t="s">
        <v>5312</v>
      </c>
      <c r="B454" s="12">
        <v>453</v>
      </c>
      <c r="C454" s="9">
        <v>2015</v>
      </c>
      <c r="D454" s="5" t="s">
        <v>9319</v>
      </c>
      <c r="E454" s="8" t="s">
        <v>2</v>
      </c>
      <c r="F454" s="5" t="s">
        <v>11089</v>
      </c>
      <c r="G454" s="5" t="s">
        <v>9323</v>
      </c>
      <c r="H454" s="5" t="s">
        <v>9328</v>
      </c>
      <c r="I454" s="5" t="s">
        <v>9338</v>
      </c>
      <c r="J454" s="9" t="s">
        <v>2</v>
      </c>
      <c r="K454" s="5" t="s">
        <v>3</v>
      </c>
      <c r="L454" s="10" t="str">
        <f t="shared" si="7"/>
        <v>OSCE Hate Crime Report 2015</v>
      </c>
      <c r="M454" s="5" t="s">
        <v>2</v>
      </c>
      <c r="N454" s="11"/>
    </row>
    <row r="455" spans="1:14" x14ac:dyDescent="0.2">
      <c r="A455" s="12" t="s">
        <v>5313</v>
      </c>
      <c r="B455" s="12">
        <v>454</v>
      </c>
      <c r="C455" s="9">
        <v>2015</v>
      </c>
      <c r="D455" s="5" t="s">
        <v>9319</v>
      </c>
      <c r="E455" s="8" t="s">
        <v>2</v>
      </c>
      <c r="F455" s="5" t="s">
        <v>11089</v>
      </c>
      <c r="G455" s="5" t="s">
        <v>9323</v>
      </c>
      <c r="H455" s="5" t="s">
        <v>9328</v>
      </c>
      <c r="I455" s="5" t="s">
        <v>9338</v>
      </c>
      <c r="J455" s="9" t="s">
        <v>2</v>
      </c>
      <c r="K455" s="5" t="s">
        <v>3</v>
      </c>
      <c r="L455" s="10" t="str">
        <f t="shared" si="7"/>
        <v>OSCE Hate Crime Report 2015</v>
      </c>
      <c r="M455" s="5" t="s">
        <v>2</v>
      </c>
      <c r="N455" s="11"/>
    </row>
    <row r="456" spans="1:14" x14ac:dyDescent="0.2">
      <c r="A456" s="12" t="s">
        <v>5314</v>
      </c>
      <c r="B456" s="12">
        <v>455</v>
      </c>
      <c r="C456" s="9">
        <v>2015</v>
      </c>
      <c r="D456" s="5" t="s">
        <v>9319</v>
      </c>
      <c r="E456" s="8" t="s">
        <v>2</v>
      </c>
      <c r="F456" s="5" t="s">
        <v>11089</v>
      </c>
      <c r="G456" s="5" t="s">
        <v>9323</v>
      </c>
      <c r="H456" s="5" t="s">
        <v>9328</v>
      </c>
      <c r="I456" s="5" t="s">
        <v>9338</v>
      </c>
      <c r="J456" s="9" t="s">
        <v>2</v>
      </c>
      <c r="K456" s="5" t="s">
        <v>3</v>
      </c>
      <c r="L456" s="10" t="str">
        <f t="shared" si="7"/>
        <v>OSCE Hate Crime Report 2015</v>
      </c>
      <c r="M456" s="5" t="s">
        <v>2</v>
      </c>
      <c r="N456" s="11"/>
    </row>
    <row r="457" spans="1:14" x14ac:dyDescent="0.2">
      <c r="A457" s="12" t="s">
        <v>5315</v>
      </c>
      <c r="B457" s="12">
        <v>456</v>
      </c>
      <c r="C457" s="9">
        <v>2015</v>
      </c>
      <c r="D457" s="5" t="s">
        <v>9319</v>
      </c>
      <c r="E457" s="8" t="s">
        <v>2</v>
      </c>
      <c r="F457" s="5" t="s">
        <v>11089</v>
      </c>
      <c r="G457" s="5" t="s">
        <v>9323</v>
      </c>
      <c r="H457" s="5" t="s">
        <v>9328</v>
      </c>
      <c r="I457" s="5" t="s">
        <v>9338</v>
      </c>
      <c r="J457" s="9" t="s">
        <v>2</v>
      </c>
      <c r="K457" s="5" t="s">
        <v>3</v>
      </c>
      <c r="L457" s="10" t="str">
        <f t="shared" si="7"/>
        <v>OSCE Hate Crime Report 2015</v>
      </c>
      <c r="M457" s="5" t="s">
        <v>2</v>
      </c>
      <c r="N457" s="11"/>
    </row>
    <row r="458" spans="1:14" x14ac:dyDescent="0.2">
      <c r="A458" s="12" t="s">
        <v>5316</v>
      </c>
      <c r="B458" s="12">
        <v>457</v>
      </c>
      <c r="C458" s="9">
        <v>2015</v>
      </c>
      <c r="D458" s="5" t="s">
        <v>9319</v>
      </c>
      <c r="E458" s="8" t="s">
        <v>2</v>
      </c>
      <c r="F458" s="5" t="s">
        <v>11089</v>
      </c>
      <c r="G458" s="5" t="s">
        <v>9323</v>
      </c>
      <c r="H458" s="5" t="s">
        <v>9328</v>
      </c>
      <c r="I458" s="5" t="s">
        <v>9338</v>
      </c>
      <c r="J458" s="9" t="s">
        <v>2</v>
      </c>
      <c r="K458" s="5" t="s">
        <v>3</v>
      </c>
      <c r="L458" s="10" t="str">
        <f t="shared" si="7"/>
        <v>OSCE Hate Crime Report 2015</v>
      </c>
      <c r="M458" s="5" t="s">
        <v>2</v>
      </c>
      <c r="N458" s="11"/>
    </row>
    <row r="459" spans="1:14" x14ac:dyDescent="0.2">
      <c r="A459" s="12" t="s">
        <v>5317</v>
      </c>
      <c r="B459" s="12">
        <v>458</v>
      </c>
      <c r="C459" s="9">
        <v>2015</v>
      </c>
      <c r="D459" s="5" t="s">
        <v>9319</v>
      </c>
      <c r="E459" s="8" t="s">
        <v>2</v>
      </c>
      <c r="F459" s="5" t="s">
        <v>11089</v>
      </c>
      <c r="G459" s="5" t="s">
        <v>9323</v>
      </c>
      <c r="H459" s="5" t="s">
        <v>9328</v>
      </c>
      <c r="I459" s="5" t="s">
        <v>9338</v>
      </c>
      <c r="J459" s="9" t="s">
        <v>2</v>
      </c>
      <c r="K459" s="5" t="s">
        <v>3</v>
      </c>
      <c r="L459" s="10" t="str">
        <f t="shared" si="7"/>
        <v>OSCE Hate Crime Report 2015</v>
      </c>
      <c r="M459" s="5" t="s">
        <v>2</v>
      </c>
      <c r="N459" s="11"/>
    </row>
    <row r="460" spans="1:14" x14ac:dyDescent="0.2">
      <c r="A460" s="12" t="s">
        <v>5318</v>
      </c>
      <c r="B460" s="12">
        <v>459</v>
      </c>
      <c r="C460" s="9">
        <v>2015</v>
      </c>
      <c r="D460" s="5" t="s">
        <v>9319</v>
      </c>
      <c r="E460" s="8" t="s">
        <v>2</v>
      </c>
      <c r="F460" s="5" t="s">
        <v>11089</v>
      </c>
      <c r="G460" s="5" t="s">
        <v>9323</v>
      </c>
      <c r="H460" s="5" t="s">
        <v>9328</v>
      </c>
      <c r="I460" s="5" t="s">
        <v>9338</v>
      </c>
      <c r="J460" s="9" t="s">
        <v>2</v>
      </c>
      <c r="K460" s="5" t="s">
        <v>3</v>
      </c>
      <c r="L460" s="10" t="str">
        <f t="shared" si="7"/>
        <v>OSCE Hate Crime Report 2015</v>
      </c>
      <c r="M460" s="5" t="s">
        <v>2</v>
      </c>
      <c r="N460" s="11"/>
    </row>
    <row r="461" spans="1:14" x14ac:dyDescent="0.2">
      <c r="A461" s="12" t="s">
        <v>5319</v>
      </c>
      <c r="B461" s="12">
        <v>460</v>
      </c>
      <c r="C461" s="9">
        <v>2015</v>
      </c>
      <c r="D461" s="5" t="s">
        <v>9319</v>
      </c>
      <c r="E461" s="8" t="s">
        <v>2</v>
      </c>
      <c r="F461" s="5" t="s">
        <v>11089</v>
      </c>
      <c r="G461" s="5" t="s">
        <v>9323</v>
      </c>
      <c r="H461" s="5" t="s">
        <v>9328</v>
      </c>
      <c r="I461" s="5" t="s">
        <v>9338</v>
      </c>
      <c r="J461" s="9" t="s">
        <v>2</v>
      </c>
      <c r="K461" s="5" t="s">
        <v>3</v>
      </c>
      <c r="L461" s="10" t="str">
        <f t="shared" si="7"/>
        <v>OSCE Hate Crime Report 2015</v>
      </c>
      <c r="M461" s="5" t="s">
        <v>2</v>
      </c>
      <c r="N461" s="11"/>
    </row>
    <row r="462" spans="1:14" x14ac:dyDescent="0.2">
      <c r="A462" s="12" t="s">
        <v>5320</v>
      </c>
      <c r="B462" s="12">
        <v>461</v>
      </c>
      <c r="C462" s="9">
        <v>2015</v>
      </c>
      <c r="D462" s="5" t="s">
        <v>9319</v>
      </c>
      <c r="E462" s="8" t="s">
        <v>2</v>
      </c>
      <c r="F462" s="5" t="s">
        <v>11089</v>
      </c>
      <c r="G462" s="5" t="s">
        <v>9323</v>
      </c>
      <c r="H462" s="5" t="s">
        <v>9328</v>
      </c>
      <c r="I462" s="5" t="s">
        <v>9338</v>
      </c>
      <c r="J462" s="9" t="s">
        <v>2</v>
      </c>
      <c r="K462" s="5" t="s">
        <v>3</v>
      </c>
      <c r="L462" s="10" t="str">
        <f t="shared" si="7"/>
        <v>OSCE Hate Crime Report 2015</v>
      </c>
      <c r="M462" s="5" t="s">
        <v>2</v>
      </c>
      <c r="N462" s="11"/>
    </row>
    <row r="463" spans="1:14" x14ac:dyDescent="0.2">
      <c r="A463" s="12" t="s">
        <v>5321</v>
      </c>
      <c r="B463" s="12">
        <v>462</v>
      </c>
      <c r="C463" s="9">
        <v>2015</v>
      </c>
      <c r="D463" s="5" t="s">
        <v>9319</v>
      </c>
      <c r="E463" s="8" t="s">
        <v>2</v>
      </c>
      <c r="F463" s="5" t="s">
        <v>11089</v>
      </c>
      <c r="G463" s="5" t="s">
        <v>9323</v>
      </c>
      <c r="H463" s="5" t="s">
        <v>9328</v>
      </c>
      <c r="I463" s="5" t="s">
        <v>9338</v>
      </c>
      <c r="J463" s="9" t="s">
        <v>2</v>
      </c>
      <c r="K463" s="5" t="s">
        <v>3</v>
      </c>
      <c r="L463" s="10" t="str">
        <f t="shared" si="7"/>
        <v>OSCE Hate Crime Report 2015</v>
      </c>
      <c r="M463" s="5" t="s">
        <v>2</v>
      </c>
      <c r="N463" s="11"/>
    </row>
    <row r="464" spans="1:14" x14ac:dyDescent="0.2">
      <c r="A464" s="12" t="s">
        <v>5322</v>
      </c>
      <c r="B464" s="12">
        <v>463</v>
      </c>
      <c r="C464" s="9">
        <v>2015</v>
      </c>
      <c r="D464" s="5" t="s">
        <v>9319</v>
      </c>
      <c r="E464" s="8" t="s">
        <v>2</v>
      </c>
      <c r="F464" s="5" t="s">
        <v>11089</v>
      </c>
      <c r="G464" s="5" t="s">
        <v>9323</v>
      </c>
      <c r="H464" s="5" t="s">
        <v>9328</v>
      </c>
      <c r="I464" s="5" t="s">
        <v>9338</v>
      </c>
      <c r="J464" s="9" t="s">
        <v>2</v>
      </c>
      <c r="K464" s="5" t="s">
        <v>3</v>
      </c>
      <c r="L464" s="10" t="str">
        <f t="shared" si="7"/>
        <v>OSCE Hate Crime Report 2015</v>
      </c>
      <c r="M464" s="5" t="s">
        <v>2</v>
      </c>
      <c r="N464" s="11"/>
    </row>
    <row r="465" spans="1:14" x14ac:dyDescent="0.2">
      <c r="A465" s="12" t="s">
        <v>5323</v>
      </c>
      <c r="B465" s="12">
        <v>464</v>
      </c>
      <c r="C465" s="9">
        <v>2015</v>
      </c>
      <c r="D465" s="5" t="s">
        <v>9319</v>
      </c>
      <c r="E465" s="8" t="s">
        <v>2</v>
      </c>
      <c r="F465" s="5" t="s">
        <v>11089</v>
      </c>
      <c r="G465" s="5" t="s">
        <v>9323</v>
      </c>
      <c r="H465" s="5" t="s">
        <v>9328</v>
      </c>
      <c r="I465" s="5" t="s">
        <v>9338</v>
      </c>
      <c r="J465" s="9" t="s">
        <v>2</v>
      </c>
      <c r="K465" s="5" t="s">
        <v>3</v>
      </c>
      <c r="L465" s="10" t="str">
        <f t="shared" si="7"/>
        <v>OSCE Hate Crime Report 2015</v>
      </c>
      <c r="M465" s="5" t="s">
        <v>2</v>
      </c>
      <c r="N465" s="11"/>
    </row>
    <row r="466" spans="1:14" x14ac:dyDescent="0.2">
      <c r="A466" s="12" t="s">
        <v>5324</v>
      </c>
      <c r="B466" s="12">
        <v>465</v>
      </c>
      <c r="C466" s="9">
        <v>2015</v>
      </c>
      <c r="D466" s="5" t="s">
        <v>9319</v>
      </c>
      <c r="E466" s="8" t="s">
        <v>2</v>
      </c>
      <c r="F466" s="5" t="s">
        <v>11089</v>
      </c>
      <c r="G466" s="5" t="s">
        <v>9323</v>
      </c>
      <c r="H466" s="5" t="s">
        <v>9328</v>
      </c>
      <c r="I466" s="5" t="s">
        <v>9338</v>
      </c>
      <c r="J466" s="9" t="s">
        <v>2</v>
      </c>
      <c r="K466" s="5" t="s">
        <v>3</v>
      </c>
      <c r="L466" s="10" t="str">
        <f t="shared" si="7"/>
        <v>OSCE Hate Crime Report 2015</v>
      </c>
      <c r="M466" s="5" t="s">
        <v>2</v>
      </c>
      <c r="N466" s="11"/>
    </row>
    <row r="467" spans="1:14" x14ac:dyDescent="0.2">
      <c r="A467" s="12" t="s">
        <v>5325</v>
      </c>
      <c r="B467" s="12">
        <v>466</v>
      </c>
      <c r="C467" s="9">
        <v>2015</v>
      </c>
      <c r="D467" s="5" t="s">
        <v>9319</v>
      </c>
      <c r="E467" s="8" t="s">
        <v>2</v>
      </c>
      <c r="F467" s="5" t="s">
        <v>11089</v>
      </c>
      <c r="G467" s="5" t="s">
        <v>9323</v>
      </c>
      <c r="H467" s="5" t="s">
        <v>9328</v>
      </c>
      <c r="I467" s="5" t="s">
        <v>9338</v>
      </c>
      <c r="J467" s="9" t="s">
        <v>2</v>
      </c>
      <c r="K467" s="5" t="s">
        <v>3</v>
      </c>
      <c r="L467" s="10" t="str">
        <f t="shared" si="7"/>
        <v>OSCE Hate Crime Report 2015</v>
      </c>
      <c r="M467" s="5" t="s">
        <v>2</v>
      </c>
      <c r="N467" s="11"/>
    </row>
    <row r="468" spans="1:14" x14ac:dyDescent="0.2">
      <c r="A468" s="12" t="s">
        <v>5326</v>
      </c>
      <c r="B468" s="12">
        <v>467</v>
      </c>
      <c r="C468" s="9">
        <v>2015</v>
      </c>
      <c r="D468" s="5" t="s">
        <v>9319</v>
      </c>
      <c r="E468" s="8" t="s">
        <v>2</v>
      </c>
      <c r="F468" s="5" t="s">
        <v>11089</v>
      </c>
      <c r="G468" s="5" t="s">
        <v>9323</v>
      </c>
      <c r="H468" s="5" t="s">
        <v>9328</v>
      </c>
      <c r="I468" s="5" t="s">
        <v>9338</v>
      </c>
      <c r="J468" s="9" t="s">
        <v>2</v>
      </c>
      <c r="K468" s="5" t="s">
        <v>3</v>
      </c>
      <c r="L468" s="10" t="str">
        <f t="shared" si="7"/>
        <v>OSCE Hate Crime Report 2015</v>
      </c>
      <c r="M468" s="5" t="s">
        <v>2</v>
      </c>
      <c r="N468" s="11"/>
    </row>
    <row r="469" spans="1:14" x14ac:dyDescent="0.2">
      <c r="A469" s="12" t="s">
        <v>5327</v>
      </c>
      <c r="B469" s="12">
        <v>468</v>
      </c>
      <c r="C469" s="9">
        <v>2015</v>
      </c>
      <c r="D469" s="5" t="s">
        <v>9319</v>
      </c>
      <c r="E469" s="8" t="s">
        <v>2</v>
      </c>
      <c r="F469" s="5" t="s">
        <v>11089</v>
      </c>
      <c r="G469" s="5" t="s">
        <v>9323</v>
      </c>
      <c r="H469" s="5" t="s">
        <v>9328</v>
      </c>
      <c r="I469" s="5" t="s">
        <v>9338</v>
      </c>
      <c r="J469" s="9" t="s">
        <v>2</v>
      </c>
      <c r="K469" s="5" t="s">
        <v>3</v>
      </c>
      <c r="L469" s="10" t="str">
        <f t="shared" si="7"/>
        <v>OSCE Hate Crime Report 2015</v>
      </c>
      <c r="M469" s="5" t="s">
        <v>2</v>
      </c>
      <c r="N469" s="11"/>
    </row>
    <row r="470" spans="1:14" x14ac:dyDescent="0.2">
      <c r="A470" s="12" t="s">
        <v>5328</v>
      </c>
      <c r="B470" s="12">
        <v>469</v>
      </c>
      <c r="C470" s="9">
        <v>2015</v>
      </c>
      <c r="D470" s="5" t="s">
        <v>9319</v>
      </c>
      <c r="E470" s="8" t="s">
        <v>2</v>
      </c>
      <c r="F470" s="5" t="s">
        <v>11089</v>
      </c>
      <c r="G470" s="5" t="s">
        <v>9323</v>
      </c>
      <c r="H470" s="5" t="s">
        <v>9328</v>
      </c>
      <c r="I470" s="5" t="s">
        <v>9338</v>
      </c>
      <c r="J470" s="9" t="s">
        <v>2</v>
      </c>
      <c r="K470" s="5" t="s">
        <v>3</v>
      </c>
      <c r="L470" s="10" t="str">
        <f t="shared" si="7"/>
        <v>OSCE Hate Crime Report 2015</v>
      </c>
      <c r="M470" s="5" t="s">
        <v>2</v>
      </c>
      <c r="N470" s="11"/>
    </row>
    <row r="471" spans="1:14" x14ac:dyDescent="0.2">
      <c r="A471" s="12" t="s">
        <v>5329</v>
      </c>
      <c r="B471" s="12">
        <v>470</v>
      </c>
      <c r="C471" s="9">
        <v>2015</v>
      </c>
      <c r="D471" s="5" t="s">
        <v>9319</v>
      </c>
      <c r="E471" s="8" t="s">
        <v>2</v>
      </c>
      <c r="F471" s="5" t="s">
        <v>11089</v>
      </c>
      <c r="G471" s="5" t="s">
        <v>9323</v>
      </c>
      <c r="H471" s="5" t="s">
        <v>9328</v>
      </c>
      <c r="I471" s="5" t="s">
        <v>9338</v>
      </c>
      <c r="J471" s="9" t="s">
        <v>2</v>
      </c>
      <c r="K471" s="5" t="s">
        <v>3</v>
      </c>
      <c r="L471" s="10" t="str">
        <f t="shared" si="7"/>
        <v>OSCE Hate Crime Report 2015</v>
      </c>
      <c r="M471" s="5" t="s">
        <v>2</v>
      </c>
      <c r="N471" s="11"/>
    </row>
    <row r="472" spans="1:14" x14ac:dyDescent="0.2">
      <c r="A472" s="12" t="s">
        <v>5330</v>
      </c>
      <c r="B472" s="12">
        <v>471</v>
      </c>
      <c r="C472" s="9">
        <v>2015</v>
      </c>
      <c r="D472" s="5" t="s">
        <v>9319</v>
      </c>
      <c r="E472" s="8" t="s">
        <v>2</v>
      </c>
      <c r="F472" s="5" t="s">
        <v>11089</v>
      </c>
      <c r="G472" s="5" t="s">
        <v>9323</v>
      </c>
      <c r="H472" s="5" t="s">
        <v>9328</v>
      </c>
      <c r="I472" s="5" t="s">
        <v>9338</v>
      </c>
      <c r="J472" s="9" t="s">
        <v>2</v>
      </c>
      <c r="K472" s="5" t="s">
        <v>3</v>
      </c>
      <c r="L472" s="10" t="str">
        <f t="shared" si="7"/>
        <v>OSCE Hate Crime Report 2015</v>
      </c>
      <c r="M472" s="5" t="s">
        <v>2</v>
      </c>
      <c r="N472" s="11"/>
    </row>
    <row r="473" spans="1:14" x14ac:dyDescent="0.2">
      <c r="A473" s="12" t="s">
        <v>5331</v>
      </c>
      <c r="B473" s="12">
        <v>472</v>
      </c>
      <c r="C473" s="9">
        <v>2015</v>
      </c>
      <c r="D473" s="5" t="s">
        <v>9319</v>
      </c>
      <c r="E473" s="8" t="s">
        <v>2</v>
      </c>
      <c r="F473" s="5" t="s">
        <v>11089</v>
      </c>
      <c r="G473" s="5" t="s">
        <v>9323</v>
      </c>
      <c r="H473" s="5" t="s">
        <v>9328</v>
      </c>
      <c r="I473" s="5" t="s">
        <v>9338</v>
      </c>
      <c r="J473" s="9" t="s">
        <v>2</v>
      </c>
      <c r="K473" s="5" t="s">
        <v>3</v>
      </c>
      <c r="L473" s="10" t="str">
        <f t="shared" si="7"/>
        <v>OSCE Hate Crime Report 2015</v>
      </c>
      <c r="M473" s="5" t="s">
        <v>2</v>
      </c>
      <c r="N473" s="11"/>
    </row>
    <row r="474" spans="1:14" x14ac:dyDescent="0.2">
      <c r="A474" s="12" t="s">
        <v>5332</v>
      </c>
      <c r="B474" s="12">
        <v>473</v>
      </c>
      <c r="C474" s="9">
        <v>2015</v>
      </c>
      <c r="D474" s="5" t="s">
        <v>9319</v>
      </c>
      <c r="E474" s="8" t="s">
        <v>2</v>
      </c>
      <c r="F474" s="5" t="s">
        <v>11089</v>
      </c>
      <c r="G474" s="5" t="s">
        <v>9323</v>
      </c>
      <c r="H474" s="5" t="s">
        <v>9328</v>
      </c>
      <c r="I474" s="5" t="s">
        <v>9338</v>
      </c>
      <c r="J474" s="9" t="s">
        <v>2</v>
      </c>
      <c r="K474" s="5" t="s">
        <v>3</v>
      </c>
      <c r="L474" s="10" t="str">
        <f t="shared" si="7"/>
        <v>OSCE Hate Crime Report 2015</v>
      </c>
      <c r="M474" s="5" t="s">
        <v>2</v>
      </c>
      <c r="N474" s="11"/>
    </row>
    <row r="475" spans="1:14" x14ac:dyDescent="0.2">
      <c r="A475" s="12" t="s">
        <v>5333</v>
      </c>
      <c r="B475" s="12">
        <v>474</v>
      </c>
      <c r="C475" s="9">
        <v>2015</v>
      </c>
      <c r="D475" s="5" t="s">
        <v>9319</v>
      </c>
      <c r="E475" s="8" t="s">
        <v>2</v>
      </c>
      <c r="F475" s="5" t="s">
        <v>11089</v>
      </c>
      <c r="G475" s="5" t="s">
        <v>9323</v>
      </c>
      <c r="H475" s="5" t="s">
        <v>9328</v>
      </c>
      <c r="I475" s="5" t="s">
        <v>9338</v>
      </c>
      <c r="J475" s="9" t="s">
        <v>2</v>
      </c>
      <c r="K475" s="5" t="s">
        <v>3</v>
      </c>
      <c r="L475" s="10" t="str">
        <f t="shared" si="7"/>
        <v>OSCE Hate Crime Report 2015</v>
      </c>
      <c r="M475" s="5" t="s">
        <v>2</v>
      </c>
      <c r="N475" s="11"/>
    </row>
    <row r="476" spans="1:14" x14ac:dyDescent="0.2">
      <c r="A476" s="12" t="s">
        <v>5334</v>
      </c>
      <c r="B476" s="12">
        <v>475</v>
      </c>
      <c r="C476" s="9">
        <v>2015</v>
      </c>
      <c r="D476" s="5" t="s">
        <v>9319</v>
      </c>
      <c r="E476" s="8" t="s">
        <v>2</v>
      </c>
      <c r="F476" s="5" t="s">
        <v>11089</v>
      </c>
      <c r="G476" s="5" t="s">
        <v>9323</v>
      </c>
      <c r="H476" s="5" t="s">
        <v>9328</v>
      </c>
      <c r="I476" s="5" t="s">
        <v>9338</v>
      </c>
      <c r="J476" s="9" t="s">
        <v>2</v>
      </c>
      <c r="K476" s="5" t="s">
        <v>3</v>
      </c>
      <c r="L476" s="10" t="str">
        <f t="shared" si="7"/>
        <v>OSCE Hate Crime Report 2015</v>
      </c>
      <c r="M476" s="5" t="s">
        <v>2</v>
      </c>
      <c r="N476" s="11"/>
    </row>
    <row r="477" spans="1:14" x14ac:dyDescent="0.2">
      <c r="A477" s="12" t="s">
        <v>5335</v>
      </c>
      <c r="B477" s="12">
        <v>476</v>
      </c>
      <c r="C477" s="9">
        <v>2015</v>
      </c>
      <c r="D477" s="5" t="s">
        <v>9319</v>
      </c>
      <c r="E477" s="8" t="s">
        <v>2</v>
      </c>
      <c r="F477" s="5" t="s">
        <v>11089</v>
      </c>
      <c r="G477" s="5" t="s">
        <v>9323</v>
      </c>
      <c r="H477" s="5" t="s">
        <v>9328</v>
      </c>
      <c r="I477" s="5" t="s">
        <v>9338</v>
      </c>
      <c r="J477" s="9" t="s">
        <v>2</v>
      </c>
      <c r="K477" s="5" t="s">
        <v>3</v>
      </c>
      <c r="L477" s="10" t="str">
        <f t="shared" si="7"/>
        <v>OSCE Hate Crime Report 2015</v>
      </c>
      <c r="M477" s="5" t="s">
        <v>2</v>
      </c>
      <c r="N477" s="11"/>
    </row>
    <row r="478" spans="1:14" x14ac:dyDescent="0.2">
      <c r="A478" s="12" t="s">
        <v>5336</v>
      </c>
      <c r="B478" s="12">
        <v>477</v>
      </c>
      <c r="C478" s="9">
        <v>2015</v>
      </c>
      <c r="D478" s="5" t="s">
        <v>9319</v>
      </c>
      <c r="E478" s="8" t="s">
        <v>2</v>
      </c>
      <c r="F478" s="5" t="s">
        <v>11089</v>
      </c>
      <c r="G478" s="5" t="s">
        <v>9323</v>
      </c>
      <c r="H478" s="5" t="s">
        <v>9328</v>
      </c>
      <c r="I478" s="5" t="s">
        <v>9338</v>
      </c>
      <c r="J478" s="9" t="s">
        <v>2</v>
      </c>
      <c r="K478" s="5" t="s">
        <v>3</v>
      </c>
      <c r="L478" s="10" t="str">
        <f t="shared" si="7"/>
        <v>OSCE Hate Crime Report 2015</v>
      </c>
      <c r="M478" s="5" t="s">
        <v>2</v>
      </c>
      <c r="N478" s="11"/>
    </row>
    <row r="479" spans="1:14" x14ac:dyDescent="0.2">
      <c r="A479" s="12" t="s">
        <v>5337</v>
      </c>
      <c r="B479" s="12">
        <v>478</v>
      </c>
      <c r="C479" s="9">
        <v>2015</v>
      </c>
      <c r="D479" s="5" t="s">
        <v>9319</v>
      </c>
      <c r="E479" s="8" t="s">
        <v>2</v>
      </c>
      <c r="F479" s="5" t="s">
        <v>11089</v>
      </c>
      <c r="G479" s="5" t="s">
        <v>9323</v>
      </c>
      <c r="H479" s="5" t="s">
        <v>9328</v>
      </c>
      <c r="I479" s="5" t="s">
        <v>9338</v>
      </c>
      <c r="J479" s="9" t="s">
        <v>2</v>
      </c>
      <c r="K479" s="5" t="s">
        <v>3</v>
      </c>
      <c r="L479" s="10" t="str">
        <f t="shared" si="7"/>
        <v>OSCE Hate Crime Report 2015</v>
      </c>
      <c r="M479" s="5" t="s">
        <v>2</v>
      </c>
      <c r="N479" s="11"/>
    </row>
    <row r="480" spans="1:14" x14ac:dyDescent="0.2">
      <c r="A480" s="12" t="s">
        <v>5338</v>
      </c>
      <c r="B480" s="12">
        <v>479</v>
      </c>
      <c r="C480" s="9">
        <v>2015</v>
      </c>
      <c r="D480" s="5" t="s">
        <v>9319</v>
      </c>
      <c r="E480" s="8" t="s">
        <v>2</v>
      </c>
      <c r="F480" s="5" t="s">
        <v>11089</v>
      </c>
      <c r="G480" s="5" t="s">
        <v>9323</v>
      </c>
      <c r="H480" s="5" t="s">
        <v>9328</v>
      </c>
      <c r="I480" s="5" t="s">
        <v>9338</v>
      </c>
      <c r="J480" s="9" t="s">
        <v>2</v>
      </c>
      <c r="K480" s="5" t="s">
        <v>3</v>
      </c>
      <c r="L480" s="10" t="str">
        <f t="shared" si="7"/>
        <v>OSCE Hate Crime Report 2015</v>
      </c>
      <c r="M480" s="5" t="s">
        <v>2</v>
      </c>
      <c r="N480" s="11"/>
    </row>
    <row r="481" spans="1:14" x14ac:dyDescent="0.2">
      <c r="A481" s="12" t="s">
        <v>5339</v>
      </c>
      <c r="B481" s="12">
        <v>480</v>
      </c>
      <c r="C481" s="9">
        <v>2015</v>
      </c>
      <c r="D481" s="5" t="s">
        <v>9319</v>
      </c>
      <c r="E481" s="8" t="s">
        <v>2</v>
      </c>
      <c r="F481" s="5" t="s">
        <v>11089</v>
      </c>
      <c r="G481" s="5" t="s">
        <v>9323</v>
      </c>
      <c r="H481" s="5" t="s">
        <v>9328</v>
      </c>
      <c r="I481" s="5" t="s">
        <v>9338</v>
      </c>
      <c r="J481" s="9" t="s">
        <v>2</v>
      </c>
      <c r="K481" s="5" t="s">
        <v>3</v>
      </c>
      <c r="L481" s="10" t="str">
        <f t="shared" si="7"/>
        <v>OSCE Hate Crime Report 2015</v>
      </c>
      <c r="M481" s="5" t="s">
        <v>2</v>
      </c>
      <c r="N481" s="11"/>
    </row>
    <row r="482" spans="1:14" x14ac:dyDescent="0.2">
      <c r="A482" s="12" t="s">
        <v>5340</v>
      </c>
      <c r="B482" s="12">
        <v>481</v>
      </c>
      <c r="C482" s="9">
        <v>2015</v>
      </c>
      <c r="D482" s="5" t="s">
        <v>9319</v>
      </c>
      <c r="E482" s="8" t="s">
        <v>2</v>
      </c>
      <c r="F482" s="5" t="s">
        <v>11089</v>
      </c>
      <c r="G482" s="5" t="s">
        <v>9323</v>
      </c>
      <c r="H482" s="5" t="s">
        <v>9328</v>
      </c>
      <c r="I482" s="5" t="s">
        <v>9338</v>
      </c>
      <c r="J482" s="9" t="s">
        <v>2</v>
      </c>
      <c r="K482" s="5" t="s">
        <v>3</v>
      </c>
      <c r="L482" s="10" t="str">
        <f t="shared" si="7"/>
        <v>OSCE Hate Crime Report 2015</v>
      </c>
      <c r="M482" s="5" t="s">
        <v>2</v>
      </c>
      <c r="N482" s="11"/>
    </row>
    <row r="483" spans="1:14" x14ac:dyDescent="0.2">
      <c r="A483" s="12" t="s">
        <v>5341</v>
      </c>
      <c r="B483" s="12">
        <v>482</v>
      </c>
      <c r="C483" s="9">
        <v>2015</v>
      </c>
      <c r="D483" s="5" t="s">
        <v>9319</v>
      </c>
      <c r="E483" s="8" t="s">
        <v>2</v>
      </c>
      <c r="F483" s="5" t="s">
        <v>11089</v>
      </c>
      <c r="G483" s="5" t="s">
        <v>9323</v>
      </c>
      <c r="H483" s="5" t="s">
        <v>9328</v>
      </c>
      <c r="I483" s="5" t="s">
        <v>9338</v>
      </c>
      <c r="J483" s="9" t="s">
        <v>2</v>
      </c>
      <c r="K483" s="5" t="s">
        <v>3</v>
      </c>
      <c r="L483" s="10" t="str">
        <f t="shared" si="7"/>
        <v>OSCE Hate Crime Report 2015</v>
      </c>
      <c r="M483" s="5" t="s">
        <v>2</v>
      </c>
      <c r="N483" s="11"/>
    </row>
    <row r="484" spans="1:14" x14ac:dyDescent="0.2">
      <c r="A484" s="12" t="s">
        <v>5342</v>
      </c>
      <c r="B484" s="12">
        <v>483</v>
      </c>
      <c r="C484" s="9">
        <v>2015</v>
      </c>
      <c r="D484" s="5" t="s">
        <v>9319</v>
      </c>
      <c r="E484" s="8" t="s">
        <v>2</v>
      </c>
      <c r="F484" s="5" t="s">
        <v>11089</v>
      </c>
      <c r="G484" s="5" t="s">
        <v>9323</v>
      </c>
      <c r="H484" s="5" t="s">
        <v>9328</v>
      </c>
      <c r="I484" s="5" t="s">
        <v>9338</v>
      </c>
      <c r="J484" s="9" t="s">
        <v>2</v>
      </c>
      <c r="K484" s="5" t="s">
        <v>3</v>
      </c>
      <c r="L484" s="10" t="str">
        <f t="shared" si="7"/>
        <v>OSCE Hate Crime Report 2015</v>
      </c>
      <c r="M484" s="5" t="s">
        <v>2</v>
      </c>
      <c r="N484" s="11"/>
    </row>
    <row r="485" spans="1:14" x14ac:dyDescent="0.2">
      <c r="A485" s="12" t="s">
        <v>5343</v>
      </c>
      <c r="B485" s="12">
        <v>484</v>
      </c>
      <c r="C485" s="9">
        <v>2015</v>
      </c>
      <c r="D485" s="5" t="s">
        <v>9319</v>
      </c>
      <c r="E485" s="8" t="s">
        <v>2</v>
      </c>
      <c r="F485" s="5" t="s">
        <v>11089</v>
      </c>
      <c r="G485" s="5" t="s">
        <v>9323</v>
      </c>
      <c r="H485" s="5" t="s">
        <v>9328</v>
      </c>
      <c r="I485" s="5" t="s">
        <v>9338</v>
      </c>
      <c r="J485" s="9" t="s">
        <v>2</v>
      </c>
      <c r="K485" s="5" t="s">
        <v>3</v>
      </c>
      <c r="L485" s="10" t="str">
        <f t="shared" si="7"/>
        <v>OSCE Hate Crime Report 2015</v>
      </c>
      <c r="M485" s="5" t="s">
        <v>2</v>
      </c>
      <c r="N485" s="11"/>
    </row>
    <row r="486" spans="1:14" x14ac:dyDescent="0.2">
      <c r="A486" s="12" t="s">
        <v>5344</v>
      </c>
      <c r="B486" s="12">
        <v>485</v>
      </c>
      <c r="C486" s="9">
        <v>2015</v>
      </c>
      <c r="D486" s="5" t="s">
        <v>9319</v>
      </c>
      <c r="E486" s="8" t="s">
        <v>2</v>
      </c>
      <c r="F486" s="5" t="s">
        <v>11089</v>
      </c>
      <c r="G486" s="5" t="s">
        <v>9323</v>
      </c>
      <c r="H486" s="5" t="s">
        <v>9328</v>
      </c>
      <c r="I486" s="5" t="s">
        <v>9338</v>
      </c>
      <c r="J486" s="9" t="s">
        <v>2</v>
      </c>
      <c r="K486" s="5" t="s">
        <v>3</v>
      </c>
      <c r="L486" s="10" t="str">
        <f t="shared" si="7"/>
        <v>OSCE Hate Crime Report 2015</v>
      </c>
      <c r="M486" s="5" t="s">
        <v>2</v>
      </c>
      <c r="N486" s="11"/>
    </row>
    <row r="487" spans="1:14" x14ac:dyDescent="0.2">
      <c r="A487" s="12" t="s">
        <v>5345</v>
      </c>
      <c r="B487" s="12">
        <v>486</v>
      </c>
      <c r="C487" s="9">
        <v>2015</v>
      </c>
      <c r="D487" s="5" t="s">
        <v>9319</v>
      </c>
      <c r="E487" s="8" t="s">
        <v>2</v>
      </c>
      <c r="F487" s="5" t="s">
        <v>11089</v>
      </c>
      <c r="G487" s="5" t="s">
        <v>9323</v>
      </c>
      <c r="H487" s="5" t="s">
        <v>9328</v>
      </c>
      <c r="I487" s="5" t="s">
        <v>9338</v>
      </c>
      <c r="J487" s="9" t="s">
        <v>2</v>
      </c>
      <c r="K487" s="5" t="s">
        <v>3</v>
      </c>
      <c r="L487" s="10" t="str">
        <f t="shared" si="7"/>
        <v>OSCE Hate Crime Report 2015</v>
      </c>
      <c r="M487" s="5" t="s">
        <v>2</v>
      </c>
      <c r="N487" s="11"/>
    </row>
    <row r="488" spans="1:14" x14ac:dyDescent="0.2">
      <c r="A488" s="12" t="s">
        <v>5346</v>
      </c>
      <c r="B488" s="12">
        <v>487</v>
      </c>
      <c r="C488" s="9">
        <v>2015</v>
      </c>
      <c r="D488" s="5" t="s">
        <v>9319</v>
      </c>
      <c r="E488" s="8" t="s">
        <v>2</v>
      </c>
      <c r="F488" s="5" t="s">
        <v>11089</v>
      </c>
      <c r="G488" s="5" t="s">
        <v>9323</v>
      </c>
      <c r="H488" s="5" t="s">
        <v>9328</v>
      </c>
      <c r="I488" s="5" t="s">
        <v>9338</v>
      </c>
      <c r="J488" s="9" t="s">
        <v>2</v>
      </c>
      <c r="K488" s="5" t="s">
        <v>3</v>
      </c>
      <c r="L488" s="10" t="str">
        <f t="shared" si="7"/>
        <v>OSCE Hate Crime Report 2015</v>
      </c>
      <c r="M488" s="5" t="s">
        <v>2</v>
      </c>
      <c r="N488" s="11"/>
    </row>
    <row r="489" spans="1:14" x14ac:dyDescent="0.2">
      <c r="A489" s="12" t="s">
        <v>5347</v>
      </c>
      <c r="B489" s="12">
        <v>488</v>
      </c>
      <c r="C489" s="9">
        <v>2015</v>
      </c>
      <c r="D489" s="5" t="s">
        <v>9319</v>
      </c>
      <c r="E489" s="8" t="s">
        <v>2</v>
      </c>
      <c r="F489" s="5" t="s">
        <v>11089</v>
      </c>
      <c r="G489" s="5" t="s">
        <v>9323</v>
      </c>
      <c r="H489" s="5" t="s">
        <v>9328</v>
      </c>
      <c r="I489" s="5" t="s">
        <v>9338</v>
      </c>
      <c r="J489" s="9" t="s">
        <v>2</v>
      </c>
      <c r="K489" s="5" t="s">
        <v>3</v>
      </c>
      <c r="L489" s="10" t="str">
        <f t="shared" si="7"/>
        <v>OSCE Hate Crime Report 2015</v>
      </c>
      <c r="M489" s="5" t="s">
        <v>2</v>
      </c>
      <c r="N489" s="11"/>
    </row>
    <row r="490" spans="1:14" x14ac:dyDescent="0.2">
      <c r="A490" s="12" t="s">
        <v>5348</v>
      </c>
      <c r="B490" s="12">
        <v>489</v>
      </c>
      <c r="C490" s="9">
        <v>2015</v>
      </c>
      <c r="D490" s="5" t="s">
        <v>9319</v>
      </c>
      <c r="E490" s="8" t="s">
        <v>2</v>
      </c>
      <c r="F490" s="5" t="s">
        <v>11089</v>
      </c>
      <c r="G490" s="5" t="s">
        <v>9323</v>
      </c>
      <c r="H490" s="5" t="s">
        <v>9328</v>
      </c>
      <c r="I490" s="5" t="s">
        <v>9338</v>
      </c>
      <c r="J490" s="9" t="s">
        <v>2</v>
      </c>
      <c r="K490" s="5" t="s">
        <v>3</v>
      </c>
      <c r="L490" s="10" t="str">
        <f t="shared" si="7"/>
        <v>OSCE Hate Crime Report 2015</v>
      </c>
      <c r="M490" s="5" t="s">
        <v>2</v>
      </c>
      <c r="N490" s="11"/>
    </row>
    <row r="491" spans="1:14" x14ac:dyDescent="0.2">
      <c r="A491" s="12" t="s">
        <v>5349</v>
      </c>
      <c r="B491" s="12">
        <v>490</v>
      </c>
      <c r="C491" s="9">
        <v>2015</v>
      </c>
      <c r="D491" s="5" t="s">
        <v>9319</v>
      </c>
      <c r="E491" s="8" t="s">
        <v>2</v>
      </c>
      <c r="F491" s="5" t="s">
        <v>11089</v>
      </c>
      <c r="G491" s="5" t="s">
        <v>9323</v>
      </c>
      <c r="H491" s="5" t="s">
        <v>9328</v>
      </c>
      <c r="I491" s="5" t="s">
        <v>9338</v>
      </c>
      <c r="J491" s="9" t="s">
        <v>2</v>
      </c>
      <c r="K491" s="5" t="s">
        <v>3</v>
      </c>
      <c r="L491" s="10" t="str">
        <f t="shared" si="7"/>
        <v>OSCE Hate Crime Report 2015</v>
      </c>
      <c r="M491" s="5" t="s">
        <v>2</v>
      </c>
      <c r="N491" s="11"/>
    </row>
    <row r="492" spans="1:14" x14ac:dyDescent="0.2">
      <c r="A492" s="12" t="s">
        <v>5350</v>
      </c>
      <c r="B492" s="12">
        <v>491</v>
      </c>
      <c r="C492" s="9">
        <v>2015</v>
      </c>
      <c r="D492" s="5" t="s">
        <v>9319</v>
      </c>
      <c r="E492" s="8" t="s">
        <v>2</v>
      </c>
      <c r="F492" s="5" t="s">
        <v>11089</v>
      </c>
      <c r="G492" s="5" t="s">
        <v>9323</v>
      </c>
      <c r="H492" s="5" t="s">
        <v>9328</v>
      </c>
      <c r="I492" s="5" t="s">
        <v>9338</v>
      </c>
      <c r="J492" s="9" t="s">
        <v>2</v>
      </c>
      <c r="K492" s="5" t="s">
        <v>3</v>
      </c>
      <c r="L492" s="10" t="str">
        <f t="shared" si="7"/>
        <v>OSCE Hate Crime Report 2015</v>
      </c>
      <c r="M492" s="5" t="s">
        <v>2</v>
      </c>
      <c r="N492" s="11"/>
    </row>
    <row r="493" spans="1:14" x14ac:dyDescent="0.2">
      <c r="A493" s="12" t="s">
        <v>5351</v>
      </c>
      <c r="B493" s="12">
        <v>492</v>
      </c>
      <c r="C493" s="9">
        <v>2015</v>
      </c>
      <c r="D493" s="5" t="s">
        <v>9319</v>
      </c>
      <c r="E493" s="8" t="s">
        <v>2</v>
      </c>
      <c r="F493" s="5" t="s">
        <v>11089</v>
      </c>
      <c r="G493" s="5" t="s">
        <v>9323</v>
      </c>
      <c r="H493" s="5" t="s">
        <v>9328</v>
      </c>
      <c r="I493" s="5" t="s">
        <v>9338</v>
      </c>
      <c r="J493" s="9" t="s">
        <v>2</v>
      </c>
      <c r="K493" s="5" t="s">
        <v>3</v>
      </c>
      <c r="L493" s="10" t="str">
        <f t="shared" si="7"/>
        <v>OSCE Hate Crime Report 2015</v>
      </c>
      <c r="M493" s="5" t="s">
        <v>2</v>
      </c>
      <c r="N493" s="11"/>
    </row>
    <row r="494" spans="1:14" x14ac:dyDescent="0.2">
      <c r="A494" s="12" t="s">
        <v>5352</v>
      </c>
      <c r="B494" s="12">
        <v>493</v>
      </c>
      <c r="C494" s="9">
        <v>2015</v>
      </c>
      <c r="D494" s="5" t="s">
        <v>9319</v>
      </c>
      <c r="E494" s="8" t="s">
        <v>2</v>
      </c>
      <c r="F494" s="5" t="s">
        <v>11089</v>
      </c>
      <c r="G494" s="5" t="s">
        <v>9323</v>
      </c>
      <c r="H494" s="5" t="s">
        <v>9328</v>
      </c>
      <c r="I494" s="5" t="s">
        <v>9338</v>
      </c>
      <c r="J494" s="9" t="s">
        <v>2</v>
      </c>
      <c r="K494" s="5" t="s">
        <v>3</v>
      </c>
      <c r="L494" s="10" t="str">
        <f t="shared" si="7"/>
        <v>OSCE Hate Crime Report 2015</v>
      </c>
      <c r="M494" s="5" t="s">
        <v>2</v>
      </c>
      <c r="N494" s="11"/>
    </row>
    <row r="495" spans="1:14" x14ac:dyDescent="0.2">
      <c r="A495" s="12" t="s">
        <v>5353</v>
      </c>
      <c r="B495" s="12">
        <v>494</v>
      </c>
      <c r="C495" s="9">
        <v>2015</v>
      </c>
      <c r="D495" s="5" t="s">
        <v>9319</v>
      </c>
      <c r="E495" s="8" t="s">
        <v>2</v>
      </c>
      <c r="F495" s="5" t="s">
        <v>11089</v>
      </c>
      <c r="G495" s="5" t="s">
        <v>9323</v>
      </c>
      <c r="H495" s="5" t="s">
        <v>9328</v>
      </c>
      <c r="I495" s="5" t="s">
        <v>9338</v>
      </c>
      <c r="J495" s="9" t="s">
        <v>2</v>
      </c>
      <c r="K495" s="5" t="s">
        <v>3</v>
      </c>
      <c r="L495" s="10" t="str">
        <f t="shared" si="7"/>
        <v>OSCE Hate Crime Report 2015</v>
      </c>
      <c r="M495" s="5" t="s">
        <v>2</v>
      </c>
      <c r="N495" s="11"/>
    </row>
    <row r="496" spans="1:14" x14ac:dyDescent="0.2">
      <c r="A496" s="12" t="s">
        <v>5354</v>
      </c>
      <c r="B496" s="12">
        <v>495</v>
      </c>
      <c r="C496" s="9">
        <v>2015</v>
      </c>
      <c r="D496" s="5" t="s">
        <v>9319</v>
      </c>
      <c r="E496" s="8" t="s">
        <v>2</v>
      </c>
      <c r="F496" s="5" t="s">
        <v>11089</v>
      </c>
      <c r="G496" s="5" t="s">
        <v>9331</v>
      </c>
      <c r="H496" s="5" t="s">
        <v>9347</v>
      </c>
      <c r="I496" s="5" t="s">
        <v>9315</v>
      </c>
      <c r="J496" s="9" t="s">
        <v>2</v>
      </c>
      <c r="K496" s="5" t="s">
        <v>3</v>
      </c>
      <c r="L496" s="10" t="str">
        <f t="shared" si="7"/>
        <v>OSCE Hate Crime Report 2015</v>
      </c>
      <c r="M496" s="5" t="s">
        <v>2</v>
      </c>
      <c r="N496" s="11"/>
    </row>
    <row r="497" spans="1:14" x14ac:dyDescent="0.2">
      <c r="A497" s="12" t="s">
        <v>5355</v>
      </c>
      <c r="B497" s="12">
        <v>496</v>
      </c>
      <c r="C497" s="9">
        <v>2015</v>
      </c>
      <c r="D497" s="5" t="s">
        <v>9319</v>
      </c>
      <c r="E497" s="8" t="s">
        <v>2</v>
      </c>
      <c r="F497" s="5" t="s">
        <v>11089</v>
      </c>
      <c r="G497" s="5" t="s">
        <v>9331</v>
      </c>
      <c r="H497" s="5" t="s">
        <v>9347</v>
      </c>
      <c r="I497" s="5" t="s">
        <v>9315</v>
      </c>
      <c r="J497" s="9" t="s">
        <v>2</v>
      </c>
      <c r="K497" s="5" t="s">
        <v>3</v>
      </c>
      <c r="L497" s="10" t="str">
        <f t="shared" si="7"/>
        <v>OSCE Hate Crime Report 2015</v>
      </c>
      <c r="M497" s="5" t="s">
        <v>2</v>
      </c>
      <c r="N497" s="11"/>
    </row>
    <row r="498" spans="1:14" x14ac:dyDescent="0.2">
      <c r="A498" s="12" t="s">
        <v>5356</v>
      </c>
      <c r="B498" s="12">
        <v>497</v>
      </c>
      <c r="C498" s="9">
        <v>2015</v>
      </c>
      <c r="D498" s="5" t="s">
        <v>9319</v>
      </c>
      <c r="E498" s="8" t="s">
        <v>2</v>
      </c>
      <c r="F498" s="5" t="s">
        <v>11089</v>
      </c>
      <c r="G498" s="5" t="s">
        <v>9331</v>
      </c>
      <c r="H498" s="5" t="s">
        <v>9347</v>
      </c>
      <c r="I498" s="5" t="s">
        <v>9315</v>
      </c>
      <c r="J498" s="9" t="s">
        <v>2</v>
      </c>
      <c r="K498" s="5" t="s">
        <v>3</v>
      </c>
      <c r="L498" s="10" t="str">
        <f t="shared" si="7"/>
        <v>OSCE Hate Crime Report 2015</v>
      </c>
      <c r="M498" s="5" t="s">
        <v>2</v>
      </c>
      <c r="N498" s="11"/>
    </row>
    <row r="499" spans="1:14" x14ac:dyDescent="0.2">
      <c r="A499" s="12" t="s">
        <v>5357</v>
      </c>
      <c r="B499" s="12">
        <v>498</v>
      </c>
      <c r="C499" s="9">
        <v>2015</v>
      </c>
      <c r="D499" s="5" t="s">
        <v>9319</v>
      </c>
      <c r="E499" s="8" t="s">
        <v>2</v>
      </c>
      <c r="F499" s="5" t="s">
        <v>11089</v>
      </c>
      <c r="G499" s="5" t="s">
        <v>9331</v>
      </c>
      <c r="H499" s="5" t="s">
        <v>9347</v>
      </c>
      <c r="I499" s="5" t="s">
        <v>9315</v>
      </c>
      <c r="J499" s="9" t="s">
        <v>2</v>
      </c>
      <c r="K499" s="5" t="s">
        <v>3</v>
      </c>
      <c r="L499" s="10" t="str">
        <f t="shared" si="7"/>
        <v>OSCE Hate Crime Report 2015</v>
      </c>
      <c r="M499" s="5" t="s">
        <v>2</v>
      </c>
      <c r="N499" s="11"/>
    </row>
    <row r="500" spans="1:14" x14ac:dyDescent="0.2">
      <c r="A500" s="12" t="s">
        <v>5358</v>
      </c>
      <c r="B500" s="12">
        <v>499</v>
      </c>
      <c r="C500" s="9">
        <v>2015</v>
      </c>
      <c r="D500" s="5" t="s">
        <v>9319</v>
      </c>
      <c r="E500" s="8" t="s">
        <v>2</v>
      </c>
      <c r="F500" s="5" t="s">
        <v>11089</v>
      </c>
      <c r="G500" s="5" t="s">
        <v>9331</v>
      </c>
      <c r="H500" s="5" t="s">
        <v>9347</v>
      </c>
      <c r="I500" s="5" t="s">
        <v>9315</v>
      </c>
      <c r="J500" s="9" t="s">
        <v>2</v>
      </c>
      <c r="K500" s="5" t="s">
        <v>3</v>
      </c>
      <c r="L500" s="10" t="str">
        <f t="shared" si="7"/>
        <v>OSCE Hate Crime Report 2015</v>
      </c>
      <c r="M500" s="5" t="s">
        <v>2</v>
      </c>
      <c r="N500" s="11"/>
    </row>
    <row r="501" spans="1:14" x14ac:dyDescent="0.2">
      <c r="A501" s="12" t="s">
        <v>5359</v>
      </c>
      <c r="B501" s="12">
        <v>500</v>
      </c>
      <c r="C501" s="9">
        <v>2015</v>
      </c>
      <c r="D501" s="5" t="s">
        <v>9319</v>
      </c>
      <c r="E501" s="8" t="s">
        <v>2</v>
      </c>
      <c r="F501" s="5" t="s">
        <v>11089</v>
      </c>
      <c r="G501" s="5" t="s">
        <v>9331</v>
      </c>
      <c r="H501" s="5" t="s">
        <v>9347</v>
      </c>
      <c r="I501" s="5" t="s">
        <v>9315</v>
      </c>
      <c r="J501" s="9" t="s">
        <v>2</v>
      </c>
      <c r="K501" s="5" t="s">
        <v>3</v>
      </c>
      <c r="L501" s="10" t="str">
        <f t="shared" si="7"/>
        <v>OSCE Hate Crime Report 2015</v>
      </c>
      <c r="M501" s="5" t="s">
        <v>2</v>
      </c>
      <c r="N501" s="11"/>
    </row>
    <row r="502" spans="1:14" x14ac:dyDescent="0.2">
      <c r="A502" s="12" t="s">
        <v>5360</v>
      </c>
      <c r="B502" s="12">
        <v>501</v>
      </c>
      <c r="C502" s="9">
        <v>2015</v>
      </c>
      <c r="D502" s="5" t="s">
        <v>9319</v>
      </c>
      <c r="E502" s="8" t="s">
        <v>2</v>
      </c>
      <c r="F502" s="5" t="s">
        <v>11089</v>
      </c>
      <c r="G502" s="5" t="s">
        <v>9331</v>
      </c>
      <c r="H502" s="5" t="s">
        <v>9347</v>
      </c>
      <c r="I502" s="5" t="s">
        <v>9315</v>
      </c>
      <c r="J502" s="9" t="s">
        <v>2</v>
      </c>
      <c r="K502" s="5" t="s">
        <v>3</v>
      </c>
      <c r="L502" s="10" t="str">
        <f t="shared" si="7"/>
        <v>OSCE Hate Crime Report 2015</v>
      </c>
      <c r="M502" s="5" t="s">
        <v>2</v>
      </c>
      <c r="N502" s="11"/>
    </row>
    <row r="503" spans="1:14" x14ac:dyDescent="0.2">
      <c r="A503" s="12" t="s">
        <v>5361</v>
      </c>
      <c r="B503" s="12">
        <v>502</v>
      </c>
      <c r="C503" s="9">
        <v>2015</v>
      </c>
      <c r="D503" s="5" t="s">
        <v>9319</v>
      </c>
      <c r="E503" s="8" t="s">
        <v>2</v>
      </c>
      <c r="F503" s="5" t="s">
        <v>11089</v>
      </c>
      <c r="G503" s="5" t="s">
        <v>9331</v>
      </c>
      <c r="H503" s="5" t="s">
        <v>9347</v>
      </c>
      <c r="I503" s="5" t="s">
        <v>9315</v>
      </c>
      <c r="J503" s="9" t="s">
        <v>2</v>
      </c>
      <c r="K503" s="5" t="s">
        <v>3</v>
      </c>
      <c r="L503" s="10" t="str">
        <f t="shared" si="7"/>
        <v>OSCE Hate Crime Report 2015</v>
      </c>
      <c r="M503" s="5" t="s">
        <v>2</v>
      </c>
    </row>
    <row r="504" spans="1:14" x14ac:dyDescent="0.2">
      <c r="A504" s="12" t="s">
        <v>5362</v>
      </c>
      <c r="B504" s="12">
        <v>503</v>
      </c>
      <c r="C504" s="9">
        <v>2015</v>
      </c>
      <c r="D504" s="5" t="s">
        <v>9319</v>
      </c>
      <c r="E504" s="8" t="s">
        <v>2</v>
      </c>
      <c r="F504" s="5" t="s">
        <v>11089</v>
      </c>
      <c r="G504" s="5" t="s">
        <v>9331</v>
      </c>
      <c r="H504" s="5" t="s">
        <v>9347</v>
      </c>
      <c r="I504" s="5" t="s">
        <v>9315</v>
      </c>
      <c r="J504" s="9" t="s">
        <v>2</v>
      </c>
      <c r="K504" s="5" t="s">
        <v>3</v>
      </c>
      <c r="L504" s="10" t="str">
        <f t="shared" si="7"/>
        <v>OSCE Hate Crime Report 2015</v>
      </c>
      <c r="M504" s="5" t="s">
        <v>2</v>
      </c>
    </row>
    <row r="505" spans="1:14" x14ac:dyDescent="0.2">
      <c r="A505" s="12" t="s">
        <v>5363</v>
      </c>
      <c r="B505" s="12">
        <v>504</v>
      </c>
      <c r="C505" s="9">
        <v>2015</v>
      </c>
      <c r="D505" s="5" t="s">
        <v>9319</v>
      </c>
      <c r="E505" s="8" t="s">
        <v>2</v>
      </c>
      <c r="F505" s="5" t="s">
        <v>11089</v>
      </c>
      <c r="G505" s="5" t="s">
        <v>9331</v>
      </c>
      <c r="H505" s="5" t="s">
        <v>9347</v>
      </c>
      <c r="I505" s="5" t="s">
        <v>9315</v>
      </c>
      <c r="J505" s="9" t="s">
        <v>2</v>
      </c>
      <c r="K505" s="5" t="s">
        <v>3</v>
      </c>
      <c r="L505" s="10" t="str">
        <f t="shared" si="7"/>
        <v>OSCE Hate Crime Report 2015</v>
      </c>
      <c r="M505" s="5" t="s">
        <v>2</v>
      </c>
      <c r="N505" s="11"/>
    </row>
    <row r="506" spans="1:14" x14ac:dyDescent="0.2">
      <c r="A506" s="12" t="s">
        <v>5364</v>
      </c>
      <c r="B506" s="12">
        <v>505</v>
      </c>
      <c r="C506" s="9">
        <v>2015</v>
      </c>
      <c r="D506" s="5" t="s">
        <v>9319</v>
      </c>
      <c r="E506" s="8" t="s">
        <v>2</v>
      </c>
      <c r="F506" s="5" t="s">
        <v>11089</v>
      </c>
      <c r="G506" s="5" t="s">
        <v>9331</v>
      </c>
      <c r="H506" s="5" t="s">
        <v>9347</v>
      </c>
      <c r="I506" s="5" t="s">
        <v>9315</v>
      </c>
      <c r="J506" s="9" t="s">
        <v>2</v>
      </c>
      <c r="K506" s="5" t="s">
        <v>3</v>
      </c>
      <c r="L506" s="10" t="str">
        <f t="shared" si="7"/>
        <v>OSCE Hate Crime Report 2015</v>
      </c>
      <c r="M506" s="5" t="s">
        <v>2</v>
      </c>
      <c r="N506" s="11"/>
    </row>
    <row r="507" spans="1:14" x14ac:dyDescent="0.2">
      <c r="A507" s="12" t="s">
        <v>5365</v>
      </c>
      <c r="B507" s="12">
        <v>506</v>
      </c>
      <c r="C507" s="9">
        <v>2015</v>
      </c>
      <c r="D507" s="5" t="s">
        <v>9319</v>
      </c>
      <c r="E507" s="8" t="s">
        <v>2</v>
      </c>
      <c r="F507" s="5" t="s">
        <v>11089</v>
      </c>
      <c r="G507" s="5" t="s">
        <v>9331</v>
      </c>
      <c r="H507" s="5" t="s">
        <v>9347</v>
      </c>
      <c r="I507" s="5" t="s">
        <v>9315</v>
      </c>
      <c r="J507" s="9" t="s">
        <v>2</v>
      </c>
      <c r="K507" s="5" t="s">
        <v>3</v>
      </c>
      <c r="L507" s="10" t="str">
        <f t="shared" si="7"/>
        <v>OSCE Hate Crime Report 2015</v>
      </c>
      <c r="M507" s="5" t="s">
        <v>2</v>
      </c>
      <c r="N507" s="11"/>
    </row>
    <row r="508" spans="1:14" x14ac:dyDescent="0.2">
      <c r="A508" s="12" t="s">
        <v>5366</v>
      </c>
      <c r="B508" s="12">
        <v>507</v>
      </c>
      <c r="C508" s="9">
        <v>2015</v>
      </c>
      <c r="D508" s="5" t="s">
        <v>9319</v>
      </c>
      <c r="E508" s="8" t="s">
        <v>2</v>
      </c>
      <c r="F508" s="5" t="s">
        <v>11089</v>
      </c>
      <c r="G508" s="5" t="s">
        <v>9331</v>
      </c>
      <c r="H508" s="5" t="s">
        <v>9347</v>
      </c>
      <c r="I508" s="5" t="s">
        <v>9315</v>
      </c>
      <c r="J508" s="9" t="s">
        <v>2</v>
      </c>
      <c r="K508" s="5" t="s">
        <v>3</v>
      </c>
      <c r="L508" s="10" t="str">
        <f t="shared" si="7"/>
        <v>OSCE Hate Crime Report 2015</v>
      </c>
      <c r="M508" s="5" t="s">
        <v>2</v>
      </c>
      <c r="N508" s="11"/>
    </row>
    <row r="509" spans="1:14" x14ac:dyDescent="0.2">
      <c r="A509" s="12" t="s">
        <v>5367</v>
      </c>
      <c r="B509" s="12">
        <v>508</v>
      </c>
      <c r="C509" s="9">
        <v>2015</v>
      </c>
      <c r="D509" s="5" t="s">
        <v>9319</v>
      </c>
      <c r="E509" s="8" t="s">
        <v>2</v>
      </c>
      <c r="F509" s="5" t="s">
        <v>11089</v>
      </c>
      <c r="G509" s="5" t="s">
        <v>9331</v>
      </c>
      <c r="H509" s="5" t="s">
        <v>9347</v>
      </c>
      <c r="I509" s="5" t="s">
        <v>9315</v>
      </c>
      <c r="J509" s="9" t="s">
        <v>2</v>
      </c>
      <c r="K509" s="5" t="s">
        <v>3</v>
      </c>
      <c r="L509" s="10" t="str">
        <f t="shared" si="7"/>
        <v>OSCE Hate Crime Report 2015</v>
      </c>
      <c r="M509" s="5" t="s">
        <v>2</v>
      </c>
      <c r="N509" s="11"/>
    </row>
    <row r="510" spans="1:14" x14ac:dyDescent="0.2">
      <c r="A510" s="12" t="s">
        <v>5368</v>
      </c>
      <c r="B510" s="12">
        <v>509</v>
      </c>
      <c r="C510" s="9">
        <v>2015</v>
      </c>
      <c r="D510" s="5" t="s">
        <v>9319</v>
      </c>
      <c r="E510" s="8" t="s">
        <v>2</v>
      </c>
      <c r="F510" s="5" t="s">
        <v>11089</v>
      </c>
      <c r="G510" s="5" t="s">
        <v>9331</v>
      </c>
      <c r="H510" s="5" t="s">
        <v>9347</v>
      </c>
      <c r="I510" s="5" t="s">
        <v>9315</v>
      </c>
      <c r="J510" s="9" t="s">
        <v>2</v>
      </c>
      <c r="K510" s="5" t="s">
        <v>3</v>
      </c>
      <c r="L510" s="10" t="str">
        <f t="shared" si="7"/>
        <v>OSCE Hate Crime Report 2015</v>
      </c>
      <c r="M510" s="5" t="s">
        <v>2</v>
      </c>
      <c r="N510" s="11"/>
    </row>
    <row r="511" spans="1:14" x14ac:dyDescent="0.2">
      <c r="A511" s="12" t="s">
        <v>5369</v>
      </c>
      <c r="B511" s="12">
        <v>510</v>
      </c>
      <c r="C511" s="9">
        <v>2015</v>
      </c>
      <c r="D511" s="5" t="s">
        <v>9319</v>
      </c>
      <c r="E511" s="8" t="s">
        <v>2</v>
      </c>
      <c r="F511" s="5" t="s">
        <v>11089</v>
      </c>
      <c r="G511" s="5" t="s">
        <v>9331</v>
      </c>
      <c r="H511" s="5" t="s">
        <v>9347</v>
      </c>
      <c r="I511" s="5" t="s">
        <v>9315</v>
      </c>
      <c r="J511" s="9" t="s">
        <v>2</v>
      </c>
      <c r="K511" s="5" t="s">
        <v>3</v>
      </c>
      <c r="L511" s="10" t="str">
        <f t="shared" si="7"/>
        <v>OSCE Hate Crime Report 2015</v>
      </c>
      <c r="M511" s="5" t="s">
        <v>2</v>
      </c>
      <c r="N511" s="11"/>
    </row>
    <row r="512" spans="1:14" x14ac:dyDescent="0.2">
      <c r="A512" s="12" t="s">
        <v>5370</v>
      </c>
      <c r="B512" s="12">
        <v>511</v>
      </c>
      <c r="C512" s="9">
        <v>2015</v>
      </c>
      <c r="D512" s="5" t="s">
        <v>9319</v>
      </c>
      <c r="E512" s="8" t="s">
        <v>2</v>
      </c>
      <c r="F512" s="5" t="s">
        <v>11089</v>
      </c>
      <c r="G512" s="5" t="s">
        <v>9331</v>
      </c>
      <c r="H512" s="5" t="s">
        <v>9347</v>
      </c>
      <c r="I512" s="5" t="s">
        <v>9315</v>
      </c>
      <c r="J512" s="9" t="s">
        <v>2</v>
      </c>
      <c r="K512" s="5" t="s">
        <v>3</v>
      </c>
      <c r="L512" s="10" t="str">
        <f t="shared" si="7"/>
        <v>OSCE Hate Crime Report 2015</v>
      </c>
      <c r="M512" s="5" t="s">
        <v>2</v>
      </c>
      <c r="N512" s="11"/>
    </row>
    <row r="513" spans="1:14" x14ac:dyDescent="0.2">
      <c r="A513" s="12" t="s">
        <v>5371</v>
      </c>
      <c r="B513" s="12">
        <v>512</v>
      </c>
      <c r="C513" s="9">
        <v>2015</v>
      </c>
      <c r="D513" s="5" t="s">
        <v>9319</v>
      </c>
      <c r="E513" s="8" t="s">
        <v>2</v>
      </c>
      <c r="F513" s="5" t="s">
        <v>11089</v>
      </c>
      <c r="G513" s="5" t="s">
        <v>9331</v>
      </c>
      <c r="H513" s="5" t="s">
        <v>9347</v>
      </c>
      <c r="I513" s="5" t="s">
        <v>9315</v>
      </c>
      <c r="J513" s="9" t="s">
        <v>2</v>
      </c>
      <c r="K513" s="5" t="s">
        <v>3</v>
      </c>
      <c r="L513" s="10" t="str">
        <f t="shared" si="7"/>
        <v>OSCE Hate Crime Report 2015</v>
      </c>
      <c r="M513" s="5" t="s">
        <v>2</v>
      </c>
      <c r="N513" s="11"/>
    </row>
    <row r="514" spans="1:14" x14ac:dyDescent="0.2">
      <c r="A514" s="12" t="s">
        <v>5372</v>
      </c>
      <c r="B514" s="12">
        <v>513</v>
      </c>
      <c r="C514" s="9">
        <v>2015</v>
      </c>
      <c r="D514" s="5" t="s">
        <v>9319</v>
      </c>
      <c r="E514" s="8" t="s">
        <v>2</v>
      </c>
      <c r="F514" s="5" t="s">
        <v>11089</v>
      </c>
      <c r="G514" s="5" t="s">
        <v>9331</v>
      </c>
      <c r="H514" s="5" t="s">
        <v>9347</v>
      </c>
      <c r="I514" s="5" t="s">
        <v>9315</v>
      </c>
      <c r="J514" s="9" t="s">
        <v>2</v>
      </c>
      <c r="K514" s="5" t="s">
        <v>3</v>
      </c>
      <c r="L514" s="10" t="str">
        <f t="shared" ref="L514:L577" si="8">HYPERLINK("https://hatecrime.osce.org/france?year=2015","OSCE Hate Crime Report 2015")</f>
        <v>OSCE Hate Crime Report 2015</v>
      </c>
      <c r="M514" s="5" t="s">
        <v>2</v>
      </c>
      <c r="N514" s="11"/>
    </row>
    <row r="515" spans="1:14" x14ac:dyDescent="0.2">
      <c r="A515" s="12" t="s">
        <v>5373</v>
      </c>
      <c r="B515" s="12">
        <v>514</v>
      </c>
      <c r="C515" s="9">
        <v>2015</v>
      </c>
      <c r="D515" s="5" t="s">
        <v>9319</v>
      </c>
      <c r="E515" s="8" t="s">
        <v>2</v>
      </c>
      <c r="F515" s="5" t="s">
        <v>11089</v>
      </c>
      <c r="G515" s="5" t="s">
        <v>9331</v>
      </c>
      <c r="H515" s="5" t="s">
        <v>9347</v>
      </c>
      <c r="I515" s="5" t="s">
        <v>9315</v>
      </c>
      <c r="J515" s="9" t="s">
        <v>2</v>
      </c>
      <c r="K515" s="5" t="s">
        <v>3</v>
      </c>
      <c r="L515" s="10" t="str">
        <f t="shared" si="8"/>
        <v>OSCE Hate Crime Report 2015</v>
      </c>
      <c r="M515" s="5" t="s">
        <v>2</v>
      </c>
      <c r="N515" s="11"/>
    </row>
    <row r="516" spans="1:14" x14ac:dyDescent="0.2">
      <c r="A516" s="12" t="s">
        <v>5374</v>
      </c>
      <c r="B516" s="12">
        <v>515</v>
      </c>
      <c r="C516" s="9">
        <v>2015</v>
      </c>
      <c r="D516" s="5" t="s">
        <v>9319</v>
      </c>
      <c r="E516" s="8" t="s">
        <v>2</v>
      </c>
      <c r="F516" s="5" t="s">
        <v>11089</v>
      </c>
      <c r="G516" s="5" t="s">
        <v>9331</v>
      </c>
      <c r="H516" s="5" t="s">
        <v>9347</v>
      </c>
      <c r="I516" s="5" t="s">
        <v>9315</v>
      </c>
      <c r="J516" s="9" t="s">
        <v>2</v>
      </c>
      <c r="K516" s="5" t="s">
        <v>3</v>
      </c>
      <c r="L516" s="10" t="str">
        <f t="shared" si="8"/>
        <v>OSCE Hate Crime Report 2015</v>
      </c>
      <c r="M516" s="5" t="s">
        <v>2</v>
      </c>
      <c r="N516" s="11"/>
    </row>
    <row r="517" spans="1:14" x14ac:dyDescent="0.2">
      <c r="A517" s="12" t="s">
        <v>5375</v>
      </c>
      <c r="B517" s="12">
        <v>516</v>
      </c>
      <c r="C517" s="9">
        <v>2015</v>
      </c>
      <c r="D517" s="5" t="s">
        <v>9319</v>
      </c>
      <c r="E517" s="8" t="s">
        <v>2</v>
      </c>
      <c r="F517" s="5" t="s">
        <v>11089</v>
      </c>
      <c r="G517" s="5" t="s">
        <v>9331</v>
      </c>
      <c r="H517" s="5" t="s">
        <v>9347</v>
      </c>
      <c r="I517" s="5" t="s">
        <v>9315</v>
      </c>
      <c r="J517" s="9" t="s">
        <v>2</v>
      </c>
      <c r="K517" s="5" t="s">
        <v>3</v>
      </c>
      <c r="L517" s="10" t="str">
        <f t="shared" si="8"/>
        <v>OSCE Hate Crime Report 2015</v>
      </c>
      <c r="M517" s="5" t="s">
        <v>2</v>
      </c>
      <c r="N517" s="11"/>
    </row>
    <row r="518" spans="1:14" x14ac:dyDescent="0.2">
      <c r="A518" s="12" t="s">
        <v>5376</v>
      </c>
      <c r="B518" s="12">
        <v>517</v>
      </c>
      <c r="C518" s="9">
        <v>2015</v>
      </c>
      <c r="D518" s="5" t="s">
        <v>9319</v>
      </c>
      <c r="E518" s="8" t="s">
        <v>2</v>
      </c>
      <c r="F518" s="5" t="s">
        <v>11089</v>
      </c>
      <c r="G518" s="5" t="s">
        <v>9331</v>
      </c>
      <c r="H518" s="5" t="s">
        <v>9347</v>
      </c>
      <c r="I518" s="5" t="s">
        <v>9315</v>
      </c>
      <c r="J518" s="9" t="s">
        <v>2</v>
      </c>
      <c r="K518" s="5" t="s">
        <v>3</v>
      </c>
      <c r="L518" s="10" t="str">
        <f t="shared" si="8"/>
        <v>OSCE Hate Crime Report 2015</v>
      </c>
      <c r="M518" s="5" t="s">
        <v>2</v>
      </c>
      <c r="N518" s="11"/>
    </row>
    <row r="519" spans="1:14" x14ac:dyDescent="0.2">
      <c r="A519" s="12" t="s">
        <v>5377</v>
      </c>
      <c r="B519" s="12">
        <v>518</v>
      </c>
      <c r="C519" s="9">
        <v>2015</v>
      </c>
      <c r="D519" s="5" t="s">
        <v>9319</v>
      </c>
      <c r="E519" s="8" t="s">
        <v>2</v>
      </c>
      <c r="F519" s="5" t="s">
        <v>11089</v>
      </c>
      <c r="G519" s="5" t="s">
        <v>9331</v>
      </c>
      <c r="H519" s="5" t="s">
        <v>9347</v>
      </c>
      <c r="I519" s="5" t="s">
        <v>9315</v>
      </c>
      <c r="J519" s="9" t="s">
        <v>2</v>
      </c>
      <c r="K519" s="5" t="s">
        <v>3</v>
      </c>
      <c r="L519" s="10" t="str">
        <f t="shared" si="8"/>
        <v>OSCE Hate Crime Report 2015</v>
      </c>
      <c r="M519" s="5" t="s">
        <v>2</v>
      </c>
      <c r="N519" s="11"/>
    </row>
    <row r="520" spans="1:14" x14ac:dyDescent="0.2">
      <c r="A520" s="12" t="s">
        <v>5378</v>
      </c>
      <c r="B520" s="12">
        <v>519</v>
      </c>
      <c r="C520" s="9">
        <v>2015</v>
      </c>
      <c r="D520" s="5" t="s">
        <v>9319</v>
      </c>
      <c r="E520" s="8" t="s">
        <v>2</v>
      </c>
      <c r="F520" s="5" t="s">
        <v>11089</v>
      </c>
      <c r="G520" s="5" t="s">
        <v>9331</v>
      </c>
      <c r="H520" s="5" t="s">
        <v>9347</v>
      </c>
      <c r="I520" s="5" t="s">
        <v>9315</v>
      </c>
      <c r="J520" s="9" t="s">
        <v>2</v>
      </c>
      <c r="K520" s="5" t="s">
        <v>3</v>
      </c>
      <c r="L520" s="10" t="str">
        <f t="shared" si="8"/>
        <v>OSCE Hate Crime Report 2015</v>
      </c>
      <c r="M520" s="5" t="s">
        <v>2</v>
      </c>
      <c r="N520" s="11"/>
    </row>
    <row r="521" spans="1:14" x14ac:dyDescent="0.2">
      <c r="A521" s="12" t="s">
        <v>5379</v>
      </c>
      <c r="B521" s="12">
        <v>520</v>
      </c>
      <c r="C521" s="9">
        <v>2015</v>
      </c>
      <c r="D521" s="5" t="s">
        <v>9319</v>
      </c>
      <c r="E521" s="8" t="s">
        <v>2</v>
      </c>
      <c r="F521" s="5" t="s">
        <v>11089</v>
      </c>
      <c r="G521" s="5" t="s">
        <v>9331</v>
      </c>
      <c r="H521" s="5" t="s">
        <v>9347</v>
      </c>
      <c r="I521" s="5" t="s">
        <v>9315</v>
      </c>
      <c r="J521" s="9" t="s">
        <v>2</v>
      </c>
      <c r="K521" s="5" t="s">
        <v>3</v>
      </c>
      <c r="L521" s="10" t="str">
        <f t="shared" si="8"/>
        <v>OSCE Hate Crime Report 2015</v>
      </c>
      <c r="M521" s="5" t="s">
        <v>2</v>
      </c>
      <c r="N521" s="11"/>
    </row>
    <row r="522" spans="1:14" x14ac:dyDescent="0.2">
      <c r="A522" s="12" t="s">
        <v>5380</v>
      </c>
      <c r="B522" s="12">
        <v>521</v>
      </c>
      <c r="C522" s="9">
        <v>2015</v>
      </c>
      <c r="D522" s="5" t="s">
        <v>9319</v>
      </c>
      <c r="E522" s="8" t="s">
        <v>2</v>
      </c>
      <c r="F522" s="5" t="s">
        <v>11089</v>
      </c>
      <c r="G522" s="5" t="s">
        <v>9331</v>
      </c>
      <c r="H522" s="5" t="s">
        <v>9347</v>
      </c>
      <c r="I522" s="5" t="s">
        <v>9315</v>
      </c>
      <c r="J522" s="9" t="s">
        <v>2</v>
      </c>
      <c r="K522" s="5" t="s">
        <v>3</v>
      </c>
      <c r="L522" s="10" t="str">
        <f t="shared" si="8"/>
        <v>OSCE Hate Crime Report 2015</v>
      </c>
      <c r="M522" s="5" t="s">
        <v>2</v>
      </c>
      <c r="N522" s="11"/>
    </row>
    <row r="523" spans="1:14" x14ac:dyDescent="0.2">
      <c r="A523" s="12" t="s">
        <v>5381</v>
      </c>
      <c r="B523" s="12">
        <v>522</v>
      </c>
      <c r="C523" s="9">
        <v>2015</v>
      </c>
      <c r="D523" s="5" t="s">
        <v>9319</v>
      </c>
      <c r="E523" s="8" t="s">
        <v>2</v>
      </c>
      <c r="F523" s="5" t="s">
        <v>11089</v>
      </c>
      <c r="G523" s="5" t="s">
        <v>9331</v>
      </c>
      <c r="H523" s="5" t="s">
        <v>9347</v>
      </c>
      <c r="I523" s="5" t="s">
        <v>9315</v>
      </c>
      <c r="J523" s="9" t="s">
        <v>2</v>
      </c>
      <c r="K523" s="5" t="s">
        <v>3</v>
      </c>
      <c r="L523" s="10" t="str">
        <f t="shared" si="8"/>
        <v>OSCE Hate Crime Report 2015</v>
      </c>
      <c r="M523" s="5" t="s">
        <v>2</v>
      </c>
      <c r="N523" s="11"/>
    </row>
    <row r="524" spans="1:14" x14ac:dyDescent="0.2">
      <c r="A524" s="12" t="s">
        <v>5382</v>
      </c>
      <c r="B524" s="12">
        <v>523</v>
      </c>
      <c r="C524" s="9">
        <v>2015</v>
      </c>
      <c r="D524" s="5" t="s">
        <v>9319</v>
      </c>
      <c r="E524" s="8" t="s">
        <v>2</v>
      </c>
      <c r="F524" s="5" t="s">
        <v>11089</v>
      </c>
      <c r="G524" s="5" t="s">
        <v>9331</v>
      </c>
      <c r="H524" s="5" t="s">
        <v>9347</v>
      </c>
      <c r="I524" s="5" t="s">
        <v>9315</v>
      </c>
      <c r="J524" s="9" t="s">
        <v>2</v>
      </c>
      <c r="K524" s="5" t="s">
        <v>3</v>
      </c>
      <c r="L524" s="10" t="str">
        <f t="shared" si="8"/>
        <v>OSCE Hate Crime Report 2015</v>
      </c>
      <c r="M524" s="5" t="s">
        <v>2</v>
      </c>
      <c r="N524" s="11"/>
    </row>
    <row r="525" spans="1:14" x14ac:dyDescent="0.2">
      <c r="A525" s="12" t="s">
        <v>5383</v>
      </c>
      <c r="B525" s="12">
        <v>524</v>
      </c>
      <c r="C525" s="9">
        <v>2015</v>
      </c>
      <c r="D525" s="5" t="s">
        <v>9319</v>
      </c>
      <c r="E525" s="8" t="s">
        <v>2</v>
      </c>
      <c r="F525" s="5" t="s">
        <v>11089</v>
      </c>
      <c r="G525" s="5" t="s">
        <v>9331</v>
      </c>
      <c r="H525" s="5" t="s">
        <v>9347</v>
      </c>
      <c r="I525" s="5" t="s">
        <v>9315</v>
      </c>
      <c r="J525" s="9" t="s">
        <v>2</v>
      </c>
      <c r="K525" s="5" t="s">
        <v>3</v>
      </c>
      <c r="L525" s="10" t="str">
        <f t="shared" si="8"/>
        <v>OSCE Hate Crime Report 2015</v>
      </c>
      <c r="M525" s="5" t="s">
        <v>2</v>
      </c>
      <c r="N525" s="11"/>
    </row>
    <row r="526" spans="1:14" x14ac:dyDescent="0.2">
      <c r="A526" s="12" t="s">
        <v>5384</v>
      </c>
      <c r="B526" s="12">
        <v>525</v>
      </c>
      <c r="C526" s="9">
        <v>2015</v>
      </c>
      <c r="D526" s="5" t="s">
        <v>9319</v>
      </c>
      <c r="E526" s="8" t="s">
        <v>2</v>
      </c>
      <c r="F526" s="5" t="s">
        <v>11089</v>
      </c>
      <c r="G526" s="5" t="s">
        <v>9331</v>
      </c>
      <c r="H526" s="5" t="s">
        <v>9347</v>
      </c>
      <c r="I526" s="5" t="s">
        <v>9315</v>
      </c>
      <c r="J526" s="9" t="s">
        <v>2</v>
      </c>
      <c r="K526" s="5" t="s">
        <v>3</v>
      </c>
      <c r="L526" s="10" t="str">
        <f t="shared" si="8"/>
        <v>OSCE Hate Crime Report 2015</v>
      </c>
      <c r="M526" s="5" t="s">
        <v>2</v>
      </c>
      <c r="N526" s="11"/>
    </row>
    <row r="527" spans="1:14" x14ac:dyDescent="0.2">
      <c r="A527" s="12" t="s">
        <v>5385</v>
      </c>
      <c r="B527" s="12">
        <v>526</v>
      </c>
      <c r="C527" s="9">
        <v>2015</v>
      </c>
      <c r="D527" s="5" t="s">
        <v>9319</v>
      </c>
      <c r="E527" s="8" t="s">
        <v>2</v>
      </c>
      <c r="F527" s="5" t="s">
        <v>11089</v>
      </c>
      <c r="G527" s="5" t="s">
        <v>9331</v>
      </c>
      <c r="H527" s="5" t="s">
        <v>9347</v>
      </c>
      <c r="I527" s="5" t="s">
        <v>9315</v>
      </c>
      <c r="J527" s="9" t="s">
        <v>2</v>
      </c>
      <c r="K527" s="5" t="s">
        <v>3</v>
      </c>
      <c r="L527" s="10" t="str">
        <f t="shared" si="8"/>
        <v>OSCE Hate Crime Report 2015</v>
      </c>
      <c r="M527" s="5" t="s">
        <v>2</v>
      </c>
      <c r="N527" s="11"/>
    </row>
    <row r="528" spans="1:14" x14ac:dyDescent="0.2">
      <c r="A528" s="12" t="s">
        <v>5386</v>
      </c>
      <c r="B528" s="12">
        <v>527</v>
      </c>
      <c r="C528" s="9">
        <v>2015</v>
      </c>
      <c r="D528" s="5" t="s">
        <v>9319</v>
      </c>
      <c r="E528" s="8" t="s">
        <v>2</v>
      </c>
      <c r="F528" s="5" t="s">
        <v>11089</v>
      </c>
      <c r="G528" s="5" t="s">
        <v>9331</v>
      </c>
      <c r="H528" s="5" t="s">
        <v>9347</v>
      </c>
      <c r="I528" s="5" t="s">
        <v>9315</v>
      </c>
      <c r="J528" s="9" t="s">
        <v>2</v>
      </c>
      <c r="K528" s="5" t="s">
        <v>3</v>
      </c>
      <c r="L528" s="10" t="str">
        <f t="shared" si="8"/>
        <v>OSCE Hate Crime Report 2015</v>
      </c>
      <c r="M528" s="5" t="s">
        <v>2</v>
      </c>
      <c r="N528" s="11"/>
    </row>
    <row r="529" spans="1:14" x14ac:dyDescent="0.2">
      <c r="A529" s="12" t="s">
        <v>5387</v>
      </c>
      <c r="B529" s="12">
        <v>528</v>
      </c>
      <c r="C529" s="9">
        <v>2015</v>
      </c>
      <c r="D529" s="5" t="s">
        <v>9319</v>
      </c>
      <c r="E529" s="8" t="s">
        <v>2</v>
      </c>
      <c r="F529" s="5" t="s">
        <v>11089</v>
      </c>
      <c r="G529" s="5" t="s">
        <v>9331</v>
      </c>
      <c r="H529" s="5" t="s">
        <v>9347</v>
      </c>
      <c r="I529" s="5" t="s">
        <v>9315</v>
      </c>
      <c r="J529" s="9" t="s">
        <v>2</v>
      </c>
      <c r="K529" s="5" t="s">
        <v>3</v>
      </c>
      <c r="L529" s="10" t="str">
        <f t="shared" si="8"/>
        <v>OSCE Hate Crime Report 2015</v>
      </c>
      <c r="M529" s="5" t="s">
        <v>2</v>
      </c>
      <c r="N529" s="11"/>
    </row>
    <row r="530" spans="1:14" x14ac:dyDescent="0.2">
      <c r="A530" s="12" t="s">
        <v>5388</v>
      </c>
      <c r="B530" s="12">
        <v>529</v>
      </c>
      <c r="C530" s="9">
        <v>2015</v>
      </c>
      <c r="D530" s="5" t="s">
        <v>9319</v>
      </c>
      <c r="E530" s="8" t="s">
        <v>2</v>
      </c>
      <c r="F530" s="5" t="s">
        <v>11089</v>
      </c>
      <c r="G530" s="5" t="s">
        <v>9331</v>
      </c>
      <c r="H530" s="5" t="s">
        <v>9347</v>
      </c>
      <c r="I530" s="5" t="s">
        <v>9315</v>
      </c>
      <c r="J530" s="9" t="s">
        <v>2</v>
      </c>
      <c r="K530" s="5" t="s">
        <v>3</v>
      </c>
      <c r="L530" s="10" t="str">
        <f t="shared" si="8"/>
        <v>OSCE Hate Crime Report 2015</v>
      </c>
      <c r="M530" s="5" t="s">
        <v>2</v>
      </c>
      <c r="N530" s="11"/>
    </row>
    <row r="531" spans="1:14" x14ac:dyDescent="0.2">
      <c r="A531" s="12" t="s">
        <v>5389</v>
      </c>
      <c r="B531" s="12">
        <v>530</v>
      </c>
      <c r="C531" s="9">
        <v>2015</v>
      </c>
      <c r="D531" s="5" t="s">
        <v>9319</v>
      </c>
      <c r="E531" s="8" t="s">
        <v>2</v>
      </c>
      <c r="F531" s="5" t="s">
        <v>11089</v>
      </c>
      <c r="G531" s="5" t="s">
        <v>9331</v>
      </c>
      <c r="H531" s="5" t="s">
        <v>9347</v>
      </c>
      <c r="I531" s="5" t="s">
        <v>9315</v>
      </c>
      <c r="J531" s="9" t="s">
        <v>2</v>
      </c>
      <c r="K531" s="5" t="s">
        <v>3</v>
      </c>
      <c r="L531" s="10" t="str">
        <f t="shared" si="8"/>
        <v>OSCE Hate Crime Report 2015</v>
      </c>
      <c r="M531" s="5" t="s">
        <v>2</v>
      </c>
      <c r="N531" s="11"/>
    </row>
    <row r="532" spans="1:14" x14ac:dyDescent="0.2">
      <c r="A532" s="12" t="s">
        <v>5390</v>
      </c>
      <c r="B532" s="12">
        <v>531</v>
      </c>
      <c r="C532" s="9">
        <v>2015</v>
      </c>
      <c r="D532" s="5" t="s">
        <v>9319</v>
      </c>
      <c r="E532" s="8" t="s">
        <v>2</v>
      </c>
      <c r="F532" s="5" t="s">
        <v>11089</v>
      </c>
      <c r="G532" s="5" t="s">
        <v>9331</v>
      </c>
      <c r="H532" s="5" t="s">
        <v>9347</v>
      </c>
      <c r="I532" s="5" t="s">
        <v>9315</v>
      </c>
      <c r="J532" s="9" t="s">
        <v>2</v>
      </c>
      <c r="K532" s="5" t="s">
        <v>3</v>
      </c>
      <c r="L532" s="10" t="str">
        <f t="shared" si="8"/>
        <v>OSCE Hate Crime Report 2015</v>
      </c>
      <c r="M532" s="5" t="s">
        <v>2</v>
      </c>
      <c r="N532" s="11"/>
    </row>
    <row r="533" spans="1:14" x14ac:dyDescent="0.2">
      <c r="A533" s="12" t="s">
        <v>5391</v>
      </c>
      <c r="B533" s="12">
        <v>532</v>
      </c>
      <c r="C533" s="9">
        <v>2015</v>
      </c>
      <c r="D533" s="5" t="s">
        <v>9319</v>
      </c>
      <c r="E533" s="8" t="s">
        <v>2</v>
      </c>
      <c r="F533" s="5" t="s">
        <v>11089</v>
      </c>
      <c r="G533" s="5" t="s">
        <v>9331</v>
      </c>
      <c r="H533" s="5" t="s">
        <v>9347</v>
      </c>
      <c r="I533" s="5" t="s">
        <v>9315</v>
      </c>
      <c r="J533" s="9" t="s">
        <v>2</v>
      </c>
      <c r="K533" s="5" t="s">
        <v>3</v>
      </c>
      <c r="L533" s="10" t="str">
        <f t="shared" si="8"/>
        <v>OSCE Hate Crime Report 2015</v>
      </c>
      <c r="M533" s="5" t="s">
        <v>2</v>
      </c>
      <c r="N533" s="11"/>
    </row>
    <row r="534" spans="1:14" x14ac:dyDescent="0.2">
      <c r="A534" s="12" t="s">
        <v>5392</v>
      </c>
      <c r="B534" s="12">
        <v>533</v>
      </c>
      <c r="C534" s="9">
        <v>2015</v>
      </c>
      <c r="D534" s="5" t="s">
        <v>9319</v>
      </c>
      <c r="E534" s="8" t="s">
        <v>2</v>
      </c>
      <c r="F534" s="5" t="s">
        <v>11089</v>
      </c>
      <c r="G534" s="5" t="s">
        <v>9331</v>
      </c>
      <c r="H534" s="5" t="s">
        <v>9347</v>
      </c>
      <c r="I534" s="5" t="s">
        <v>9315</v>
      </c>
      <c r="J534" s="9" t="s">
        <v>2</v>
      </c>
      <c r="K534" s="5" t="s">
        <v>3</v>
      </c>
      <c r="L534" s="10" t="str">
        <f t="shared" si="8"/>
        <v>OSCE Hate Crime Report 2015</v>
      </c>
      <c r="M534" s="5" t="s">
        <v>2</v>
      </c>
      <c r="N534" s="11"/>
    </row>
    <row r="535" spans="1:14" x14ac:dyDescent="0.2">
      <c r="A535" s="12" t="s">
        <v>5393</v>
      </c>
      <c r="B535" s="12">
        <v>534</v>
      </c>
      <c r="C535" s="9">
        <v>2015</v>
      </c>
      <c r="D535" s="5" t="s">
        <v>9319</v>
      </c>
      <c r="E535" s="8" t="s">
        <v>2</v>
      </c>
      <c r="F535" s="5" t="s">
        <v>11089</v>
      </c>
      <c r="G535" s="5" t="s">
        <v>9331</v>
      </c>
      <c r="H535" s="5" t="s">
        <v>9347</v>
      </c>
      <c r="I535" s="5" t="s">
        <v>9315</v>
      </c>
      <c r="J535" s="9" t="s">
        <v>2</v>
      </c>
      <c r="K535" s="5" t="s">
        <v>3</v>
      </c>
      <c r="L535" s="10" t="str">
        <f t="shared" si="8"/>
        <v>OSCE Hate Crime Report 2015</v>
      </c>
      <c r="M535" s="5" t="s">
        <v>2</v>
      </c>
      <c r="N535" s="11"/>
    </row>
    <row r="536" spans="1:14" x14ac:dyDescent="0.2">
      <c r="A536" s="12" t="s">
        <v>5394</v>
      </c>
      <c r="B536" s="12">
        <v>535</v>
      </c>
      <c r="C536" s="9">
        <v>2015</v>
      </c>
      <c r="D536" s="5" t="s">
        <v>9319</v>
      </c>
      <c r="E536" s="8" t="s">
        <v>2</v>
      </c>
      <c r="F536" s="5" t="s">
        <v>11089</v>
      </c>
      <c r="G536" s="5" t="s">
        <v>9331</v>
      </c>
      <c r="H536" s="5" t="s">
        <v>9347</v>
      </c>
      <c r="I536" s="5" t="s">
        <v>9315</v>
      </c>
      <c r="J536" s="9" t="s">
        <v>2</v>
      </c>
      <c r="K536" s="5" t="s">
        <v>3</v>
      </c>
      <c r="L536" s="10" t="str">
        <f t="shared" si="8"/>
        <v>OSCE Hate Crime Report 2015</v>
      </c>
      <c r="M536" s="5" t="s">
        <v>2</v>
      </c>
      <c r="N536" s="11"/>
    </row>
    <row r="537" spans="1:14" x14ac:dyDescent="0.2">
      <c r="A537" s="12" t="s">
        <v>5395</v>
      </c>
      <c r="B537" s="12">
        <v>536</v>
      </c>
      <c r="C537" s="9">
        <v>2015</v>
      </c>
      <c r="D537" s="5" t="s">
        <v>9319</v>
      </c>
      <c r="E537" s="8" t="s">
        <v>2</v>
      </c>
      <c r="F537" s="5" t="s">
        <v>11089</v>
      </c>
      <c r="G537" s="5" t="s">
        <v>9331</v>
      </c>
      <c r="H537" s="5" t="s">
        <v>9347</v>
      </c>
      <c r="I537" s="5" t="s">
        <v>9315</v>
      </c>
      <c r="J537" s="9" t="s">
        <v>2</v>
      </c>
      <c r="K537" s="5" t="s">
        <v>3</v>
      </c>
      <c r="L537" s="10" t="str">
        <f t="shared" si="8"/>
        <v>OSCE Hate Crime Report 2015</v>
      </c>
      <c r="M537" s="5" t="s">
        <v>2</v>
      </c>
      <c r="N537" s="11"/>
    </row>
    <row r="538" spans="1:14" x14ac:dyDescent="0.2">
      <c r="A538" s="12" t="s">
        <v>5396</v>
      </c>
      <c r="B538" s="12">
        <v>537</v>
      </c>
      <c r="C538" s="9">
        <v>2015</v>
      </c>
      <c r="D538" s="5" t="s">
        <v>9319</v>
      </c>
      <c r="E538" s="8" t="s">
        <v>2</v>
      </c>
      <c r="F538" s="5" t="s">
        <v>11089</v>
      </c>
      <c r="G538" s="5" t="s">
        <v>9331</v>
      </c>
      <c r="H538" s="5" t="s">
        <v>9347</v>
      </c>
      <c r="I538" s="5" t="s">
        <v>9315</v>
      </c>
      <c r="J538" s="9" t="s">
        <v>2</v>
      </c>
      <c r="K538" s="5" t="s">
        <v>3</v>
      </c>
      <c r="L538" s="10" t="str">
        <f t="shared" si="8"/>
        <v>OSCE Hate Crime Report 2015</v>
      </c>
      <c r="M538" s="5" t="s">
        <v>2</v>
      </c>
      <c r="N538" s="11"/>
    </row>
    <row r="539" spans="1:14" x14ac:dyDescent="0.2">
      <c r="A539" s="12" t="s">
        <v>5397</v>
      </c>
      <c r="B539" s="12">
        <v>538</v>
      </c>
      <c r="C539" s="9">
        <v>2015</v>
      </c>
      <c r="D539" s="5" t="s">
        <v>9319</v>
      </c>
      <c r="E539" s="8" t="s">
        <v>2</v>
      </c>
      <c r="F539" s="5" t="s">
        <v>11089</v>
      </c>
      <c r="G539" s="5" t="s">
        <v>9331</v>
      </c>
      <c r="H539" s="5" t="s">
        <v>9347</v>
      </c>
      <c r="I539" s="5" t="s">
        <v>9315</v>
      </c>
      <c r="J539" s="9" t="s">
        <v>2</v>
      </c>
      <c r="K539" s="5" t="s">
        <v>3</v>
      </c>
      <c r="L539" s="10" t="str">
        <f t="shared" si="8"/>
        <v>OSCE Hate Crime Report 2015</v>
      </c>
      <c r="M539" s="5" t="s">
        <v>2</v>
      </c>
      <c r="N539" s="11"/>
    </row>
    <row r="540" spans="1:14" x14ac:dyDescent="0.2">
      <c r="A540" s="12" t="s">
        <v>5398</v>
      </c>
      <c r="B540" s="12">
        <v>539</v>
      </c>
      <c r="C540" s="9">
        <v>2015</v>
      </c>
      <c r="D540" s="5" t="s">
        <v>9319</v>
      </c>
      <c r="E540" s="8" t="s">
        <v>2</v>
      </c>
      <c r="F540" s="5" t="s">
        <v>11089</v>
      </c>
      <c r="G540" s="5" t="s">
        <v>9331</v>
      </c>
      <c r="H540" s="5" t="s">
        <v>9347</v>
      </c>
      <c r="I540" s="5" t="s">
        <v>9315</v>
      </c>
      <c r="J540" s="9" t="s">
        <v>2</v>
      </c>
      <c r="K540" s="5" t="s">
        <v>3</v>
      </c>
      <c r="L540" s="10" t="str">
        <f t="shared" si="8"/>
        <v>OSCE Hate Crime Report 2015</v>
      </c>
      <c r="M540" s="5" t="s">
        <v>2</v>
      </c>
      <c r="N540" s="11"/>
    </row>
    <row r="541" spans="1:14" x14ac:dyDescent="0.2">
      <c r="A541" s="12" t="s">
        <v>5399</v>
      </c>
      <c r="B541" s="12">
        <v>540</v>
      </c>
      <c r="C541" s="9">
        <v>2015</v>
      </c>
      <c r="D541" s="5" t="s">
        <v>9319</v>
      </c>
      <c r="E541" s="8" t="s">
        <v>2</v>
      </c>
      <c r="F541" s="5" t="s">
        <v>11089</v>
      </c>
      <c r="G541" s="5" t="s">
        <v>9331</v>
      </c>
      <c r="H541" s="5" t="s">
        <v>9347</v>
      </c>
      <c r="I541" s="5" t="s">
        <v>9315</v>
      </c>
      <c r="J541" s="9" t="s">
        <v>2</v>
      </c>
      <c r="K541" s="5" t="s">
        <v>3</v>
      </c>
      <c r="L541" s="10" t="str">
        <f t="shared" si="8"/>
        <v>OSCE Hate Crime Report 2015</v>
      </c>
      <c r="M541" s="5" t="s">
        <v>2</v>
      </c>
      <c r="N541" s="11"/>
    </row>
    <row r="542" spans="1:14" x14ac:dyDescent="0.2">
      <c r="A542" s="12" t="s">
        <v>5400</v>
      </c>
      <c r="B542" s="12">
        <v>541</v>
      </c>
      <c r="C542" s="9">
        <v>2015</v>
      </c>
      <c r="D542" s="5" t="s">
        <v>9319</v>
      </c>
      <c r="E542" s="8" t="s">
        <v>2</v>
      </c>
      <c r="F542" s="5" t="s">
        <v>11089</v>
      </c>
      <c r="G542" s="5" t="s">
        <v>9331</v>
      </c>
      <c r="H542" s="5" t="s">
        <v>9347</v>
      </c>
      <c r="I542" s="5" t="s">
        <v>9315</v>
      </c>
      <c r="J542" s="9" t="s">
        <v>2</v>
      </c>
      <c r="K542" s="5" t="s">
        <v>3</v>
      </c>
      <c r="L542" s="10" t="str">
        <f t="shared" si="8"/>
        <v>OSCE Hate Crime Report 2015</v>
      </c>
      <c r="M542" s="5" t="s">
        <v>2</v>
      </c>
      <c r="N542" s="11"/>
    </row>
    <row r="543" spans="1:14" x14ac:dyDescent="0.2">
      <c r="A543" s="12" t="s">
        <v>5401</v>
      </c>
      <c r="B543" s="12">
        <v>542</v>
      </c>
      <c r="C543" s="9">
        <v>2015</v>
      </c>
      <c r="D543" s="5" t="s">
        <v>9319</v>
      </c>
      <c r="E543" s="8" t="s">
        <v>2</v>
      </c>
      <c r="F543" s="5" t="s">
        <v>11089</v>
      </c>
      <c r="G543" s="5" t="s">
        <v>9331</v>
      </c>
      <c r="H543" s="5" t="s">
        <v>9347</v>
      </c>
      <c r="I543" s="5" t="s">
        <v>9315</v>
      </c>
      <c r="J543" s="9" t="s">
        <v>2</v>
      </c>
      <c r="K543" s="5" t="s">
        <v>3</v>
      </c>
      <c r="L543" s="10" t="str">
        <f t="shared" si="8"/>
        <v>OSCE Hate Crime Report 2015</v>
      </c>
      <c r="M543" s="5" t="s">
        <v>2</v>
      </c>
      <c r="N543" s="11"/>
    </row>
    <row r="544" spans="1:14" x14ac:dyDescent="0.2">
      <c r="A544" s="12" t="s">
        <v>5402</v>
      </c>
      <c r="B544" s="12">
        <v>543</v>
      </c>
      <c r="C544" s="9">
        <v>2015</v>
      </c>
      <c r="D544" s="5" t="s">
        <v>9319</v>
      </c>
      <c r="E544" s="8" t="s">
        <v>2</v>
      </c>
      <c r="F544" s="5" t="s">
        <v>11089</v>
      </c>
      <c r="G544" s="5" t="s">
        <v>9331</v>
      </c>
      <c r="H544" s="5" t="s">
        <v>9347</v>
      </c>
      <c r="I544" s="5" t="s">
        <v>9315</v>
      </c>
      <c r="J544" s="9" t="s">
        <v>2</v>
      </c>
      <c r="K544" s="5" t="s">
        <v>3</v>
      </c>
      <c r="L544" s="10" t="str">
        <f t="shared" si="8"/>
        <v>OSCE Hate Crime Report 2015</v>
      </c>
      <c r="M544" s="5" t="s">
        <v>2</v>
      </c>
      <c r="N544" s="11"/>
    </row>
    <row r="545" spans="1:15" x14ac:dyDescent="0.2">
      <c r="A545" s="12" t="s">
        <v>5403</v>
      </c>
      <c r="B545" s="12">
        <v>544</v>
      </c>
      <c r="C545" s="9">
        <v>2015</v>
      </c>
      <c r="D545" s="5" t="s">
        <v>9319</v>
      </c>
      <c r="E545" s="8" t="s">
        <v>2</v>
      </c>
      <c r="F545" s="5" t="s">
        <v>11089</v>
      </c>
      <c r="G545" s="5" t="s">
        <v>9331</v>
      </c>
      <c r="H545" s="5" t="s">
        <v>9321</v>
      </c>
      <c r="I545" s="5" t="s">
        <v>9321</v>
      </c>
      <c r="J545" s="9" t="s">
        <v>2</v>
      </c>
      <c r="K545" s="5" t="s">
        <v>3</v>
      </c>
      <c r="L545" s="10" t="str">
        <f t="shared" si="8"/>
        <v>OSCE Hate Crime Report 2015</v>
      </c>
      <c r="M545" s="5" t="s">
        <v>2</v>
      </c>
      <c r="N545" s="11"/>
    </row>
    <row r="546" spans="1:15" x14ac:dyDescent="0.2">
      <c r="A546" s="12" t="s">
        <v>5404</v>
      </c>
      <c r="B546" s="12">
        <v>545</v>
      </c>
      <c r="C546" s="9">
        <v>2015</v>
      </c>
      <c r="D546" s="5" t="s">
        <v>9319</v>
      </c>
      <c r="E546" s="8" t="s">
        <v>2</v>
      </c>
      <c r="F546" s="5" t="s">
        <v>11089</v>
      </c>
      <c r="G546" s="5" t="s">
        <v>9331</v>
      </c>
      <c r="H546" s="5" t="s">
        <v>9321</v>
      </c>
      <c r="I546" s="5" t="s">
        <v>9321</v>
      </c>
      <c r="J546" s="9" t="s">
        <v>2</v>
      </c>
      <c r="K546" s="5" t="s">
        <v>3</v>
      </c>
      <c r="L546" s="10" t="str">
        <f t="shared" si="8"/>
        <v>OSCE Hate Crime Report 2015</v>
      </c>
      <c r="M546" s="5" t="s">
        <v>2</v>
      </c>
      <c r="N546" s="11"/>
      <c r="O546" s="11"/>
    </row>
    <row r="547" spans="1:15" x14ac:dyDescent="0.2">
      <c r="A547" s="12" t="s">
        <v>5405</v>
      </c>
      <c r="B547" s="12">
        <v>546</v>
      </c>
      <c r="C547" s="9">
        <v>2015</v>
      </c>
      <c r="D547" s="5" t="s">
        <v>9319</v>
      </c>
      <c r="E547" s="8" t="s">
        <v>2</v>
      </c>
      <c r="F547" s="5" t="s">
        <v>11089</v>
      </c>
      <c r="G547" s="5" t="s">
        <v>9331</v>
      </c>
      <c r="H547" s="5" t="s">
        <v>9321</v>
      </c>
      <c r="I547" s="5" t="s">
        <v>9321</v>
      </c>
      <c r="J547" s="9" t="s">
        <v>2</v>
      </c>
      <c r="K547" s="5" t="s">
        <v>3</v>
      </c>
      <c r="L547" s="10" t="str">
        <f t="shared" si="8"/>
        <v>OSCE Hate Crime Report 2015</v>
      </c>
      <c r="M547" s="5" t="s">
        <v>2</v>
      </c>
      <c r="N547" s="11"/>
    </row>
    <row r="548" spans="1:15" x14ac:dyDescent="0.2">
      <c r="A548" s="12" t="s">
        <v>5406</v>
      </c>
      <c r="B548" s="12">
        <v>547</v>
      </c>
      <c r="C548" s="9">
        <v>2015</v>
      </c>
      <c r="D548" s="5" t="s">
        <v>9319</v>
      </c>
      <c r="E548" s="8" t="s">
        <v>2</v>
      </c>
      <c r="F548" s="5" t="s">
        <v>11089</v>
      </c>
      <c r="G548" s="5" t="s">
        <v>9331</v>
      </c>
      <c r="H548" s="5" t="s">
        <v>9321</v>
      </c>
      <c r="I548" s="5" t="s">
        <v>9321</v>
      </c>
      <c r="J548" s="9" t="s">
        <v>2</v>
      </c>
      <c r="K548" s="5" t="s">
        <v>3</v>
      </c>
      <c r="L548" s="10" t="str">
        <f t="shared" si="8"/>
        <v>OSCE Hate Crime Report 2015</v>
      </c>
      <c r="M548" s="5" t="s">
        <v>2</v>
      </c>
      <c r="N548" s="11"/>
    </row>
    <row r="549" spans="1:15" x14ac:dyDescent="0.2">
      <c r="A549" s="12" t="s">
        <v>5407</v>
      </c>
      <c r="B549" s="12">
        <v>548</v>
      </c>
      <c r="C549" s="9">
        <v>2015</v>
      </c>
      <c r="D549" s="5" t="s">
        <v>9319</v>
      </c>
      <c r="E549" s="8" t="s">
        <v>2</v>
      </c>
      <c r="F549" s="5" t="s">
        <v>11089</v>
      </c>
      <c r="G549" s="5" t="s">
        <v>9331</v>
      </c>
      <c r="H549" s="5" t="s">
        <v>9321</v>
      </c>
      <c r="I549" s="5" t="s">
        <v>9321</v>
      </c>
      <c r="J549" s="9" t="s">
        <v>2</v>
      </c>
      <c r="K549" s="5" t="s">
        <v>3</v>
      </c>
      <c r="L549" s="10" t="str">
        <f t="shared" si="8"/>
        <v>OSCE Hate Crime Report 2015</v>
      </c>
      <c r="M549" s="5" t="s">
        <v>2</v>
      </c>
      <c r="N549" s="11"/>
    </row>
    <row r="550" spans="1:15" x14ac:dyDescent="0.2">
      <c r="A550" s="12" t="s">
        <v>5408</v>
      </c>
      <c r="B550" s="12">
        <v>549</v>
      </c>
      <c r="C550" s="9">
        <v>2015</v>
      </c>
      <c r="D550" s="5" t="s">
        <v>9319</v>
      </c>
      <c r="E550" s="8" t="s">
        <v>2</v>
      </c>
      <c r="F550" s="5" t="s">
        <v>11089</v>
      </c>
      <c r="G550" s="5" t="s">
        <v>9331</v>
      </c>
      <c r="H550" s="5" t="s">
        <v>9321</v>
      </c>
      <c r="I550" s="5" t="s">
        <v>9321</v>
      </c>
      <c r="J550" s="9" t="s">
        <v>2</v>
      </c>
      <c r="K550" s="5" t="s">
        <v>3</v>
      </c>
      <c r="L550" s="10" t="str">
        <f t="shared" si="8"/>
        <v>OSCE Hate Crime Report 2015</v>
      </c>
      <c r="M550" s="5" t="s">
        <v>2</v>
      </c>
      <c r="N550" s="11"/>
    </row>
    <row r="551" spans="1:15" x14ac:dyDescent="0.2">
      <c r="A551" s="12" t="s">
        <v>5409</v>
      </c>
      <c r="B551" s="12">
        <v>550</v>
      </c>
      <c r="C551" s="9">
        <v>2015</v>
      </c>
      <c r="D551" s="5" t="s">
        <v>9319</v>
      </c>
      <c r="E551" s="8" t="s">
        <v>2</v>
      </c>
      <c r="F551" s="5" t="s">
        <v>11089</v>
      </c>
      <c r="G551" s="5" t="s">
        <v>9331</v>
      </c>
      <c r="H551" s="5" t="s">
        <v>9321</v>
      </c>
      <c r="I551" s="5" t="s">
        <v>9321</v>
      </c>
      <c r="J551" s="9" t="s">
        <v>2</v>
      </c>
      <c r="K551" s="5" t="s">
        <v>3</v>
      </c>
      <c r="L551" s="10" t="str">
        <f t="shared" si="8"/>
        <v>OSCE Hate Crime Report 2015</v>
      </c>
      <c r="M551" s="5" t="s">
        <v>2</v>
      </c>
      <c r="N551" s="11"/>
    </row>
    <row r="552" spans="1:15" x14ac:dyDescent="0.2">
      <c r="A552" s="12" t="s">
        <v>5410</v>
      </c>
      <c r="B552" s="12">
        <v>551</v>
      </c>
      <c r="C552" s="9">
        <v>2015</v>
      </c>
      <c r="D552" s="5" t="s">
        <v>9319</v>
      </c>
      <c r="E552" s="8" t="s">
        <v>2</v>
      </c>
      <c r="F552" s="5" t="s">
        <v>11089</v>
      </c>
      <c r="G552" s="5" t="s">
        <v>9331</v>
      </c>
      <c r="H552" s="5" t="s">
        <v>9321</v>
      </c>
      <c r="I552" s="5" t="s">
        <v>9321</v>
      </c>
      <c r="J552" s="9" t="s">
        <v>2</v>
      </c>
      <c r="K552" s="5" t="s">
        <v>3</v>
      </c>
      <c r="L552" s="10" t="str">
        <f t="shared" si="8"/>
        <v>OSCE Hate Crime Report 2015</v>
      </c>
      <c r="M552" s="5" t="s">
        <v>2</v>
      </c>
      <c r="N552" s="11"/>
      <c r="O552" s="11"/>
    </row>
    <row r="553" spans="1:15" x14ac:dyDescent="0.2">
      <c r="A553" s="12" t="s">
        <v>5411</v>
      </c>
      <c r="B553" s="12">
        <v>552</v>
      </c>
      <c r="C553" s="9">
        <v>2015</v>
      </c>
      <c r="D553" s="5" t="s">
        <v>9319</v>
      </c>
      <c r="E553" s="8" t="s">
        <v>2</v>
      </c>
      <c r="F553" s="5" t="s">
        <v>11089</v>
      </c>
      <c r="G553" s="5" t="s">
        <v>9331</v>
      </c>
      <c r="H553" s="5" t="s">
        <v>9328</v>
      </c>
      <c r="I553" s="5" t="s">
        <v>9338</v>
      </c>
      <c r="J553" s="9" t="s">
        <v>2</v>
      </c>
      <c r="K553" s="5" t="s">
        <v>3</v>
      </c>
      <c r="L553" s="10" t="str">
        <f t="shared" si="8"/>
        <v>OSCE Hate Crime Report 2015</v>
      </c>
      <c r="M553" s="5" t="s">
        <v>2</v>
      </c>
      <c r="N553" s="11"/>
    </row>
    <row r="554" spans="1:15" x14ac:dyDescent="0.2">
      <c r="A554" s="12" t="s">
        <v>5412</v>
      </c>
      <c r="B554" s="12">
        <v>553</v>
      </c>
      <c r="C554" s="9">
        <v>2015</v>
      </c>
      <c r="D554" s="5" t="s">
        <v>9319</v>
      </c>
      <c r="E554" s="8" t="s">
        <v>2</v>
      </c>
      <c r="F554" s="5" t="s">
        <v>11089</v>
      </c>
      <c r="G554" s="5" t="s">
        <v>9331</v>
      </c>
      <c r="H554" s="5" t="s">
        <v>9328</v>
      </c>
      <c r="I554" s="5" t="s">
        <v>9338</v>
      </c>
      <c r="J554" s="9" t="s">
        <v>2</v>
      </c>
      <c r="K554" s="5" t="s">
        <v>3</v>
      </c>
      <c r="L554" s="10" t="str">
        <f t="shared" si="8"/>
        <v>OSCE Hate Crime Report 2015</v>
      </c>
      <c r="M554" s="5" t="s">
        <v>2</v>
      </c>
      <c r="N554" s="11"/>
    </row>
    <row r="555" spans="1:15" x14ac:dyDescent="0.2">
      <c r="A555" s="12" t="s">
        <v>5413</v>
      </c>
      <c r="B555" s="12">
        <v>554</v>
      </c>
      <c r="C555" s="9">
        <v>2015</v>
      </c>
      <c r="D555" s="5" t="s">
        <v>9319</v>
      </c>
      <c r="E555" s="8" t="s">
        <v>2</v>
      </c>
      <c r="F555" s="5" t="s">
        <v>11089</v>
      </c>
      <c r="G555" s="5" t="s">
        <v>9331</v>
      </c>
      <c r="H555" s="5" t="s">
        <v>9328</v>
      </c>
      <c r="I555" s="5" t="s">
        <v>9338</v>
      </c>
      <c r="J555" s="9" t="s">
        <v>2</v>
      </c>
      <c r="K555" s="5" t="s">
        <v>3</v>
      </c>
      <c r="L555" s="10" t="str">
        <f t="shared" si="8"/>
        <v>OSCE Hate Crime Report 2015</v>
      </c>
      <c r="M555" s="5" t="s">
        <v>2</v>
      </c>
      <c r="N555" s="11"/>
    </row>
    <row r="556" spans="1:15" x14ac:dyDescent="0.2">
      <c r="A556" s="12" t="s">
        <v>5414</v>
      </c>
      <c r="B556" s="12">
        <v>555</v>
      </c>
      <c r="C556" s="9">
        <v>2015</v>
      </c>
      <c r="D556" s="5" t="s">
        <v>9319</v>
      </c>
      <c r="E556" s="8" t="s">
        <v>2</v>
      </c>
      <c r="F556" s="5" t="s">
        <v>11089</v>
      </c>
      <c r="G556" s="5" t="s">
        <v>9331</v>
      </c>
      <c r="H556" s="5" t="s">
        <v>9328</v>
      </c>
      <c r="I556" s="5" t="s">
        <v>9338</v>
      </c>
      <c r="J556" s="9" t="s">
        <v>2</v>
      </c>
      <c r="K556" s="5" t="s">
        <v>3</v>
      </c>
      <c r="L556" s="10" t="str">
        <f t="shared" si="8"/>
        <v>OSCE Hate Crime Report 2015</v>
      </c>
      <c r="M556" s="5" t="s">
        <v>2</v>
      </c>
      <c r="N556" s="11"/>
    </row>
    <row r="557" spans="1:15" x14ac:dyDescent="0.2">
      <c r="A557" s="12" t="s">
        <v>5415</v>
      </c>
      <c r="B557" s="12">
        <v>556</v>
      </c>
      <c r="C557" s="9">
        <v>2015</v>
      </c>
      <c r="D557" s="5" t="s">
        <v>9319</v>
      </c>
      <c r="E557" s="8" t="s">
        <v>2</v>
      </c>
      <c r="F557" s="5" t="s">
        <v>11089</v>
      </c>
      <c r="G557" s="5" t="s">
        <v>9331</v>
      </c>
      <c r="H557" s="5" t="s">
        <v>9328</v>
      </c>
      <c r="I557" s="5" t="s">
        <v>9338</v>
      </c>
      <c r="J557" s="9" t="s">
        <v>2</v>
      </c>
      <c r="K557" s="5" t="s">
        <v>3</v>
      </c>
      <c r="L557" s="10" t="str">
        <f t="shared" si="8"/>
        <v>OSCE Hate Crime Report 2015</v>
      </c>
      <c r="M557" s="5" t="s">
        <v>2</v>
      </c>
      <c r="N557" s="11"/>
    </row>
    <row r="558" spans="1:15" x14ac:dyDescent="0.2">
      <c r="A558" s="12" t="s">
        <v>5416</v>
      </c>
      <c r="B558" s="12">
        <v>557</v>
      </c>
      <c r="C558" s="9">
        <v>2015</v>
      </c>
      <c r="D558" s="5" t="s">
        <v>9319</v>
      </c>
      <c r="E558" s="8" t="s">
        <v>2</v>
      </c>
      <c r="F558" s="5" t="s">
        <v>11089</v>
      </c>
      <c r="G558" s="5" t="s">
        <v>9331</v>
      </c>
      <c r="H558" s="5" t="s">
        <v>9328</v>
      </c>
      <c r="I558" s="5" t="s">
        <v>9338</v>
      </c>
      <c r="J558" s="9" t="s">
        <v>2</v>
      </c>
      <c r="K558" s="5" t="s">
        <v>3</v>
      </c>
      <c r="L558" s="10" t="str">
        <f t="shared" si="8"/>
        <v>OSCE Hate Crime Report 2015</v>
      </c>
      <c r="M558" s="5" t="s">
        <v>2</v>
      </c>
      <c r="N558" s="11"/>
    </row>
    <row r="559" spans="1:15" x14ac:dyDescent="0.2">
      <c r="A559" s="12" t="s">
        <v>5417</v>
      </c>
      <c r="B559" s="12">
        <v>558</v>
      </c>
      <c r="C559" s="9">
        <v>2015</v>
      </c>
      <c r="D559" s="5" t="s">
        <v>9319</v>
      </c>
      <c r="E559" s="8" t="s">
        <v>2</v>
      </c>
      <c r="F559" s="5" t="s">
        <v>11089</v>
      </c>
      <c r="G559" s="5" t="s">
        <v>9331</v>
      </c>
      <c r="H559" s="5" t="s">
        <v>9328</v>
      </c>
      <c r="I559" s="5" t="s">
        <v>9338</v>
      </c>
      <c r="J559" s="9" t="s">
        <v>2</v>
      </c>
      <c r="K559" s="5" t="s">
        <v>3</v>
      </c>
      <c r="L559" s="10" t="str">
        <f t="shared" si="8"/>
        <v>OSCE Hate Crime Report 2015</v>
      </c>
      <c r="M559" s="5" t="s">
        <v>2</v>
      </c>
      <c r="N559" s="11"/>
    </row>
    <row r="560" spans="1:15" x14ac:dyDescent="0.2">
      <c r="A560" s="12" t="s">
        <v>5418</v>
      </c>
      <c r="B560" s="12">
        <v>559</v>
      </c>
      <c r="C560" s="9">
        <v>2015</v>
      </c>
      <c r="D560" s="5" t="s">
        <v>9319</v>
      </c>
      <c r="E560" s="8" t="s">
        <v>2</v>
      </c>
      <c r="F560" s="5" t="s">
        <v>11089</v>
      </c>
      <c r="G560" s="5" t="s">
        <v>9331</v>
      </c>
      <c r="H560" s="5" t="s">
        <v>9328</v>
      </c>
      <c r="I560" s="5" t="s">
        <v>9338</v>
      </c>
      <c r="J560" s="9" t="s">
        <v>2</v>
      </c>
      <c r="K560" s="5" t="s">
        <v>3</v>
      </c>
      <c r="L560" s="10" t="str">
        <f t="shared" si="8"/>
        <v>OSCE Hate Crime Report 2015</v>
      </c>
      <c r="M560" s="5" t="s">
        <v>2</v>
      </c>
      <c r="N560" s="11"/>
    </row>
    <row r="561" spans="1:14" x14ac:dyDescent="0.2">
      <c r="A561" s="12" t="s">
        <v>5419</v>
      </c>
      <c r="B561" s="12">
        <v>560</v>
      </c>
      <c r="C561" s="9">
        <v>2015</v>
      </c>
      <c r="D561" s="5" t="s">
        <v>9319</v>
      </c>
      <c r="E561" s="8" t="s">
        <v>2</v>
      </c>
      <c r="F561" s="5" t="s">
        <v>11089</v>
      </c>
      <c r="G561" s="5" t="s">
        <v>9331</v>
      </c>
      <c r="H561" s="5" t="s">
        <v>9328</v>
      </c>
      <c r="I561" s="5" t="s">
        <v>9338</v>
      </c>
      <c r="J561" s="9" t="s">
        <v>2</v>
      </c>
      <c r="K561" s="5" t="s">
        <v>3</v>
      </c>
      <c r="L561" s="10" t="str">
        <f t="shared" si="8"/>
        <v>OSCE Hate Crime Report 2015</v>
      </c>
      <c r="M561" s="5" t="s">
        <v>2</v>
      </c>
      <c r="N561" s="11"/>
    </row>
    <row r="562" spans="1:14" x14ac:dyDescent="0.2">
      <c r="A562" s="12" t="s">
        <v>5420</v>
      </c>
      <c r="B562" s="12">
        <v>561</v>
      </c>
      <c r="C562" s="9">
        <v>2015</v>
      </c>
      <c r="D562" s="5" t="s">
        <v>9319</v>
      </c>
      <c r="E562" s="8" t="s">
        <v>2</v>
      </c>
      <c r="F562" s="5" t="s">
        <v>11089</v>
      </c>
      <c r="G562" s="5" t="s">
        <v>9331</v>
      </c>
      <c r="H562" s="5" t="s">
        <v>9328</v>
      </c>
      <c r="I562" s="5" t="s">
        <v>9338</v>
      </c>
      <c r="J562" s="9" t="s">
        <v>2</v>
      </c>
      <c r="K562" s="5" t="s">
        <v>3</v>
      </c>
      <c r="L562" s="10" t="str">
        <f t="shared" si="8"/>
        <v>OSCE Hate Crime Report 2015</v>
      </c>
      <c r="M562" s="5" t="s">
        <v>2</v>
      </c>
      <c r="N562" s="11"/>
    </row>
    <row r="563" spans="1:14" x14ac:dyDescent="0.2">
      <c r="A563" s="12" t="s">
        <v>5421</v>
      </c>
      <c r="B563" s="12">
        <v>562</v>
      </c>
      <c r="C563" s="9">
        <v>2015</v>
      </c>
      <c r="D563" s="5" t="s">
        <v>9319</v>
      </c>
      <c r="E563" s="8" t="s">
        <v>2</v>
      </c>
      <c r="F563" s="5" t="s">
        <v>11089</v>
      </c>
      <c r="G563" s="5" t="s">
        <v>9331</v>
      </c>
      <c r="H563" s="5" t="s">
        <v>9328</v>
      </c>
      <c r="I563" s="5" t="s">
        <v>9338</v>
      </c>
      <c r="J563" s="9" t="s">
        <v>2</v>
      </c>
      <c r="K563" s="5" t="s">
        <v>3</v>
      </c>
      <c r="L563" s="10" t="str">
        <f t="shared" si="8"/>
        <v>OSCE Hate Crime Report 2015</v>
      </c>
      <c r="M563" s="5" t="s">
        <v>2</v>
      </c>
      <c r="N563" s="11"/>
    </row>
    <row r="564" spans="1:14" x14ac:dyDescent="0.2">
      <c r="A564" s="12" t="s">
        <v>5422</v>
      </c>
      <c r="B564" s="12">
        <v>563</v>
      </c>
      <c r="C564" s="9">
        <v>2015</v>
      </c>
      <c r="D564" s="5" t="s">
        <v>9319</v>
      </c>
      <c r="E564" s="8" t="s">
        <v>2</v>
      </c>
      <c r="F564" s="5" t="s">
        <v>11089</v>
      </c>
      <c r="G564" s="5" t="s">
        <v>9331</v>
      </c>
      <c r="H564" s="5" t="s">
        <v>9328</v>
      </c>
      <c r="I564" s="5" t="s">
        <v>9338</v>
      </c>
      <c r="J564" s="9" t="s">
        <v>2</v>
      </c>
      <c r="K564" s="5" t="s">
        <v>3</v>
      </c>
      <c r="L564" s="10" t="str">
        <f t="shared" si="8"/>
        <v>OSCE Hate Crime Report 2015</v>
      </c>
      <c r="M564" s="5" t="s">
        <v>2</v>
      </c>
      <c r="N564" s="11"/>
    </row>
    <row r="565" spans="1:14" x14ac:dyDescent="0.2">
      <c r="A565" s="12" t="s">
        <v>5423</v>
      </c>
      <c r="B565" s="12">
        <v>564</v>
      </c>
      <c r="C565" s="9">
        <v>2015</v>
      </c>
      <c r="D565" s="5" t="s">
        <v>9319</v>
      </c>
      <c r="E565" s="8" t="s">
        <v>2</v>
      </c>
      <c r="F565" s="5" t="s">
        <v>11089</v>
      </c>
      <c r="G565" s="5" t="s">
        <v>9331</v>
      </c>
      <c r="H565" s="5" t="s">
        <v>9328</v>
      </c>
      <c r="I565" s="5" t="s">
        <v>9338</v>
      </c>
      <c r="J565" s="9" t="s">
        <v>2</v>
      </c>
      <c r="K565" s="5" t="s">
        <v>3</v>
      </c>
      <c r="L565" s="10" t="str">
        <f t="shared" si="8"/>
        <v>OSCE Hate Crime Report 2015</v>
      </c>
      <c r="M565" s="5" t="s">
        <v>2</v>
      </c>
      <c r="N565" s="11"/>
    </row>
    <row r="566" spans="1:14" x14ac:dyDescent="0.2">
      <c r="A566" s="12" t="s">
        <v>5424</v>
      </c>
      <c r="B566" s="12">
        <v>565</v>
      </c>
      <c r="C566" s="9">
        <v>2015</v>
      </c>
      <c r="D566" s="5" t="s">
        <v>9319</v>
      </c>
      <c r="E566" s="8" t="s">
        <v>2</v>
      </c>
      <c r="F566" s="5" t="s">
        <v>11089</v>
      </c>
      <c r="G566" s="5" t="s">
        <v>9331</v>
      </c>
      <c r="H566" s="5" t="s">
        <v>9328</v>
      </c>
      <c r="I566" s="5" t="s">
        <v>9338</v>
      </c>
      <c r="J566" s="9" t="s">
        <v>2</v>
      </c>
      <c r="K566" s="5" t="s">
        <v>3</v>
      </c>
      <c r="L566" s="10" t="str">
        <f t="shared" si="8"/>
        <v>OSCE Hate Crime Report 2015</v>
      </c>
      <c r="M566" s="5" t="s">
        <v>2</v>
      </c>
      <c r="N566" s="11"/>
    </row>
    <row r="567" spans="1:14" x14ac:dyDescent="0.2">
      <c r="A567" s="12" t="s">
        <v>5425</v>
      </c>
      <c r="B567" s="12">
        <v>566</v>
      </c>
      <c r="C567" s="9">
        <v>2015</v>
      </c>
      <c r="D567" s="5" t="s">
        <v>9319</v>
      </c>
      <c r="E567" s="8" t="s">
        <v>2</v>
      </c>
      <c r="F567" s="5" t="s">
        <v>11089</v>
      </c>
      <c r="G567" s="5" t="s">
        <v>9331</v>
      </c>
      <c r="H567" s="5" t="s">
        <v>9328</v>
      </c>
      <c r="I567" s="5" t="s">
        <v>9338</v>
      </c>
      <c r="J567" s="9" t="s">
        <v>2</v>
      </c>
      <c r="K567" s="5" t="s">
        <v>3</v>
      </c>
      <c r="L567" s="10" t="str">
        <f t="shared" si="8"/>
        <v>OSCE Hate Crime Report 2015</v>
      </c>
      <c r="M567" s="5" t="s">
        <v>2</v>
      </c>
      <c r="N567" s="11"/>
    </row>
    <row r="568" spans="1:14" x14ac:dyDescent="0.2">
      <c r="A568" s="12" t="s">
        <v>5426</v>
      </c>
      <c r="B568" s="12">
        <v>567</v>
      </c>
      <c r="C568" s="9">
        <v>2015</v>
      </c>
      <c r="D568" s="5" t="s">
        <v>9319</v>
      </c>
      <c r="E568" s="8" t="s">
        <v>2</v>
      </c>
      <c r="F568" s="5" t="s">
        <v>11089</v>
      </c>
      <c r="G568" s="5" t="s">
        <v>9331</v>
      </c>
      <c r="H568" s="5" t="s">
        <v>9328</v>
      </c>
      <c r="I568" s="5" t="s">
        <v>9338</v>
      </c>
      <c r="J568" s="9" t="s">
        <v>2</v>
      </c>
      <c r="K568" s="5" t="s">
        <v>3</v>
      </c>
      <c r="L568" s="10" t="str">
        <f t="shared" si="8"/>
        <v>OSCE Hate Crime Report 2015</v>
      </c>
      <c r="M568" s="5" t="s">
        <v>2</v>
      </c>
      <c r="N568" s="11"/>
    </row>
    <row r="569" spans="1:14" x14ac:dyDescent="0.2">
      <c r="A569" s="12" t="s">
        <v>5427</v>
      </c>
      <c r="B569" s="12">
        <v>568</v>
      </c>
      <c r="C569" s="9">
        <v>2015</v>
      </c>
      <c r="D569" s="5" t="s">
        <v>9319</v>
      </c>
      <c r="E569" s="8" t="s">
        <v>2</v>
      </c>
      <c r="F569" s="5" t="s">
        <v>11089</v>
      </c>
      <c r="G569" s="5" t="s">
        <v>9331</v>
      </c>
      <c r="H569" s="5" t="s">
        <v>9328</v>
      </c>
      <c r="I569" s="5" t="s">
        <v>9338</v>
      </c>
      <c r="J569" s="9" t="s">
        <v>2</v>
      </c>
      <c r="K569" s="5" t="s">
        <v>3</v>
      </c>
      <c r="L569" s="10" t="str">
        <f t="shared" si="8"/>
        <v>OSCE Hate Crime Report 2015</v>
      </c>
      <c r="M569" s="5" t="s">
        <v>2</v>
      </c>
      <c r="N569" s="11"/>
    </row>
    <row r="570" spans="1:14" x14ac:dyDescent="0.2">
      <c r="A570" s="12" t="s">
        <v>5428</v>
      </c>
      <c r="B570" s="12">
        <v>569</v>
      </c>
      <c r="C570" s="9">
        <v>2015</v>
      </c>
      <c r="D570" s="5" t="s">
        <v>9319</v>
      </c>
      <c r="E570" s="8" t="s">
        <v>2</v>
      </c>
      <c r="F570" s="5" t="s">
        <v>11089</v>
      </c>
      <c r="G570" s="5" t="s">
        <v>9331</v>
      </c>
      <c r="H570" s="5" t="s">
        <v>9328</v>
      </c>
      <c r="I570" s="5" t="s">
        <v>9338</v>
      </c>
      <c r="J570" s="9" t="s">
        <v>2</v>
      </c>
      <c r="K570" s="5" t="s">
        <v>3</v>
      </c>
      <c r="L570" s="10" t="str">
        <f t="shared" si="8"/>
        <v>OSCE Hate Crime Report 2015</v>
      </c>
      <c r="M570" s="5" t="s">
        <v>2</v>
      </c>
      <c r="N570" s="11"/>
    </row>
    <row r="571" spans="1:14" x14ac:dyDescent="0.2">
      <c r="A571" s="12" t="s">
        <v>5429</v>
      </c>
      <c r="B571" s="12">
        <v>570</v>
      </c>
      <c r="C571" s="9">
        <v>2015</v>
      </c>
      <c r="D571" s="5" t="s">
        <v>9319</v>
      </c>
      <c r="E571" s="8" t="s">
        <v>2</v>
      </c>
      <c r="F571" s="5" t="s">
        <v>11089</v>
      </c>
      <c r="G571" s="5" t="s">
        <v>9331</v>
      </c>
      <c r="H571" s="5" t="s">
        <v>9328</v>
      </c>
      <c r="I571" s="5" t="s">
        <v>9338</v>
      </c>
      <c r="J571" s="9" t="s">
        <v>2</v>
      </c>
      <c r="K571" s="5" t="s">
        <v>3</v>
      </c>
      <c r="L571" s="10" t="str">
        <f t="shared" si="8"/>
        <v>OSCE Hate Crime Report 2015</v>
      </c>
      <c r="M571" s="5" t="s">
        <v>2</v>
      </c>
      <c r="N571" s="11"/>
    </row>
    <row r="572" spans="1:14" x14ac:dyDescent="0.2">
      <c r="A572" s="12" t="s">
        <v>5430</v>
      </c>
      <c r="B572" s="12">
        <v>571</v>
      </c>
      <c r="C572" s="9">
        <v>2015</v>
      </c>
      <c r="D572" s="5" t="s">
        <v>9319</v>
      </c>
      <c r="E572" s="8" t="s">
        <v>2</v>
      </c>
      <c r="F572" s="5" t="s">
        <v>11089</v>
      </c>
      <c r="G572" s="5" t="s">
        <v>9331</v>
      </c>
      <c r="H572" s="5" t="s">
        <v>9328</v>
      </c>
      <c r="I572" s="5" t="s">
        <v>9338</v>
      </c>
      <c r="J572" s="9" t="s">
        <v>2</v>
      </c>
      <c r="K572" s="5" t="s">
        <v>3</v>
      </c>
      <c r="L572" s="10" t="str">
        <f t="shared" si="8"/>
        <v>OSCE Hate Crime Report 2015</v>
      </c>
      <c r="M572" s="5" t="s">
        <v>2</v>
      </c>
      <c r="N572" s="11"/>
    </row>
    <row r="573" spans="1:14" x14ac:dyDescent="0.2">
      <c r="A573" s="12" t="s">
        <v>5431</v>
      </c>
      <c r="B573" s="12">
        <v>572</v>
      </c>
      <c r="C573" s="9">
        <v>2015</v>
      </c>
      <c r="D573" s="5" t="s">
        <v>9319</v>
      </c>
      <c r="E573" s="8" t="s">
        <v>2</v>
      </c>
      <c r="F573" s="5" t="s">
        <v>11089</v>
      </c>
      <c r="G573" s="5" t="s">
        <v>9331</v>
      </c>
      <c r="H573" s="5" t="s">
        <v>9328</v>
      </c>
      <c r="I573" s="5" t="s">
        <v>9338</v>
      </c>
      <c r="J573" s="9" t="s">
        <v>2</v>
      </c>
      <c r="K573" s="5" t="s">
        <v>3</v>
      </c>
      <c r="L573" s="10" t="str">
        <f t="shared" si="8"/>
        <v>OSCE Hate Crime Report 2015</v>
      </c>
      <c r="M573" s="5" t="s">
        <v>2</v>
      </c>
      <c r="N573" s="11"/>
    </row>
    <row r="574" spans="1:14" x14ac:dyDescent="0.2">
      <c r="A574" s="12" t="s">
        <v>5432</v>
      </c>
      <c r="B574" s="12">
        <v>573</v>
      </c>
      <c r="C574" s="9">
        <v>2015</v>
      </c>
      <c r="D574" s="5" t="s">
        <v>9319</v>
      </c>
      <c r="E574" s="8" t="s">
        <v>2</v>
      </c>
      <c r="F574" s="5" t="s">
        <v>11089</v>
      </c>
      <c r="G574" s="5" t="s">
        <v>9331</v>
      </c>
      <c r="H574" s="5" t="s">
        <v>9328</v>
      </c>
      <c r="I574" s="5" t="s">
        <v>9338</v>
      </c>
      <c r="J574" s="9" t="s">
        <v>2</v>
      </c>
      <c r="K574" s="5" t="s">
        <v>3</v>
      </c>
      <c r="L574" s="10" t="str">
        <f t="shared" si="8"/>
        <v>OSCE Hate Crime Report 2015</v>
      </c>
      <c r="M574" s="5" t="s">
        <v>2</v>
      </c>
      <c r="N574" s="11"/>
    </row>
    <row r="575" spans="1:14" x14ac:dyDescent="0.2">
      <c r="A575" s="12" t="s">
        <v>5433</v>
      </c>
      <c r="B575" s="12">
        <v>574</v>
      </c>
      <c r="C575" s="9">
        <v>2015</v>
      </c>
      <c r="D575" s="5" t="s">
        <v>9319</v>
      </c>
      <c r="E575" s="8" t="s">
        <v>2</v>
      </c>
      <c r="F575" s="5" t="s">
        <v>11089</v>
      </c>
      <c r="G575" s="5" t="s">
        <v>9331</v>
      </c>
      <c r="H575" s="5" t="s">
        <v>9328</v>
      </c>
      <c r="I575" s="5" t="s">
        <v>9338</v>
      </c>
      <c r="J575" s="9" t="s">
        <v>2</v>
      </c>
      <c r="K575" s="5" t="s">
        <v>3</v>
      </c>
      <c r="L575" s="10" t="str">
        <f t="shared" si="8"/>
        <v>OSCE Hate Crime Report 2015</v>
      </c>
      <c r="M575" s="5" t="s">
        <v>2</v>
      </c>
      <c r="N575" s="11"/>
    </row>
    <row r="576" spans="1:14" x14ac:dyDescent="0.2">
      <c r="A576" s="12" t="s">
        <v>5434</v>
      </c>
      <c r="B576" s="12">
        <v>575</v>
      </c>
      <c r="C576" s="9">
        <v>2015</v>
      </c>
      <c r="D576" s="5" t="s">
        <v>9319</v>
      </c>
      <c r="E576" s="8" t="s">
        <v>2</v>
      </c>
      <c r="F576" s="5" t="s">
        <v>11089</v>
      </c>
      <c r="G576" s="5" t="s">
        <v>9331</v>
      </c>
      <c r="H576" s="5" t="s">
        <v>9328</v>
      </c>
      <c r="I576" s="5" t="s">
        <v>9338</v>
      </c>
      <c r="J576" s="9" t="s">
        <v>2</v>
      </c>
      <c r="K576" s="5" t="s">
        <v>3</v>
      </c>
      <c r="L576" s="10" t="str">
        <f t="shared" si="8"/>
        <v>OSCE Hate Crime Report 2015</v>
      </c>
      <c r="M576" s="5" t="s">
        <v>2</v>
      </c>
      <c r="N576" s="11"/>
    </row>
    <row r="577" spans="1:15" x14ac:dyDescent="0.2">
      <c r="A577" s="12" t="s">
        <v>5435</v>
      </c>
      <c r="B577" s="12">
        <v>576</v>
      </c>
      <c r="C577" s="9">
        <v>2015</v>
      </c>
      <c r="D577" s="5" t="s">
        <v>9319</v>
      </c>
      <c r="E577" s="8" t="s">
        <v>2</v>
      </c>
      <c r="F577" s="5" t="s">
        <v>11089</v>
      </c>
      <c r="G577" s="5" t="s">
        <v>9331</v>
      </c>
      <c r="H577" s="5" t="s">
        <v>9328</v>
      </c>
      <c r="I577" s="5" t="s">
        <v>9338</v>
      </c>
      <c r="J577" s="9" t="s">
        <v>2</v>
      </c>
      <c r="K577" s="5" t="s">
        <v>3</v>
      </c>
      <c r="L577" s="10" t="str">
        <f t="shared" si="8"/>
        <v>OSCE Hate Crime Report 2015</v>
      </c>
      <c r="M577" s="5" t="s">
        <v>2</v>
      </c>
      <c r="N577" s="11"/>
    </row>
    <row r="578" spans="1:15" x14ac:dyDescent="0.2">
      <c r="A578" s="12" t="s">
        <v>5436</v>
      </c>
      <c r="B578" s="12">
        <v>577</v>
      </c>
      <c r="C578" s="9">
        <v>2015</v>
      </c>
      <c r="D578" s="5" t="s">
        <v>9319</v>
      </c>
      <c r="E578" s="8" t="s">
        <v>2</v>
      </c>
      <c r="F578" s="5" t="s">
        <v>11089</v>
      </c>
      <c r="G578" s="5" t="s">
        <v>9331</v>
      </c>
      <c r="H578" s="5" t="s">
        <v>9328</v>
      </c>
      <c r="I578" s="5" t="s">
        <v>9338</v>
      </c>
      <c r="J578" s="9" t="s">
        <v>2</v>
      </c>
      <c r="K578" s="5" t="s">
        <v>3</v>
      </c>
      <c r="L578" s="10" t="str">
        <f t="shared" ref="L578:L641" si="9">HYPERLINK("https://hatecrime.osce.org/france?year=2015","OSCE Hate Crime Report 2015")</f>
        <v>OSCE Hate Crime Report 2015</v>
      </c>
      <c r="M578" s="5" t="s">
        <v>2</v>
      </c>
      <c r="N578" s="11"/>
    </row>
    <row r="579" spans="1:15" x14ac:dyDescent="0.2">
      <c r="A579" s="12" t="s">
        <v>5437</v>
      </c>
      <c r="B579" s="12">
        <v>578</v>
      </c>
      <c r="C579" s="9">
        <v>2015</v>
      </c>
      <c r="D579" s="5" t="s">
        <v>9319</v>
      </c>
      <c r="E579" s="8" t="s">
        <v>2</v>
      </c>
      <c r="F579" s="5" t="s">
        <v>11089</v>
      </c>
      <c r="G579" s="5" t="s">
        <v>9331</v>
      </c>
      <c r="H579" s="5" t="s">
        <v>9328</v>
      </c>
      <c r="I579" s="5" t="s">
        <v>9338</v>
      </c>
      <c r="J579" s="9" t="s">
        <v>2</v>
      </c>
      <c r="K579" s="5" t="s">
        <v>3</v>
      </c>
      <c r="L579" s="10" t="str">
        <f t="shared" si="9"/>
        <v>OSCE Hate Crime Report 2015</v>
      </c>
      <c r="M579" s="5" t="s">
        <v>2</v>
      </c>
      <c r="N579" s="11"/>
    </row>
    <row r="580" spans="1:15" x14ac:dyDescent="0.2">
      <c r="A580" s="12" t="s">
        <v>5438</v>
      </c>
      <c r="B580" s="12">
        <v>579</v>
      </c>
      <c r="C580" s="9">
        <v>2015</v>
      </c>
      <c r="D580" s="5" t="s">
        <v>9319</v>
      </c>
      <c r="E580" s="8" t="s">
        <v>2</v>
      </c>
      <c r="F580" s="5" t="s">
        <v>11089</v>
      </c>
      <c r="G580" s="5" t="s">
        <v>9331</v>
      </c>
      <c r="H580" s="5" t="s">
        <v>9328</v>
      </c>
      <c r="I580" s="5" t="s">
        <v>9338</v>
      </c>
      <c r="J580" s="9" t="s">
        <v>2</v>
      </c>
      <c r="K580" s="5" t="s">
        <v>3</v>
      </c>
      <c r="L580" s="10" t="str">
        <f t="shared" si="9"/>
        <v>OSCE Hate Crime Report 2015</v>
      </c>
      <c r="M580" s="5" t="s">
        <v>2</v>
      </c>
      <c r="N580" s="11"/>
    </row>
    <row r="581" spans="1:15" x14ac:dyDescent="0.2">
      <c r="A581" s="12" t="s">
        <v>5439</v>
      </c>
      <c r="B581" s="12">
        <v>580</v>
      </c>
      <c r="C581" s="9">
        <v>2015</v>
      </c>
      <c r="D581" s="5" t="s">
        <v>9319</v>
      </c>
      <c r="E581" s="8" t="s">
        <v>2</v>
      </c>
      <c r="F581" s="5" t="s">
        <v>11089</v>
      </c>
      <c r="G581" s="5" t="s">
        <v>9331</v>
      </c>
      <c r="H581" s="5" t="s">
        <v>9328</v>
      </c>
      <c r="I581" s="5" t="s">
        <v>9338</v>
      </c>
      <c r="J581" s="9" t="s">
        <v>2</v>
      </c>
      <c r="K581" s="5" t="s">
        <v>3</v>
      </c>
      <c r="L581" s="10" t="str">
        <f t="shared" si="9"/>
        <v>OSCE Hate Crime Report 2015</v>
      </c>
      <c r="M581" s="5" t="s">
        <v>2</v>
      </c>
      <c r="N581" s="11"/>
    </row>
    <row r="582" spans="1:15" x14ac:dyDescent="0.2">
      <c r="A582" s="12" t="s">
        <v>5440</v>
      </c>
      <c r="B582" s="12">
        <v>581</v>
      </c>
      <c r="C582" s="9">
        <v>2015</v>
      </c>
      <c r="D582" s="5" t="s">
        <v>9319</v>
      </c>
      <c r="E582" s="8" t="s">
        <v>2</v>
      </c>
      <c r="F582" s="5" t="s">
        <v>11089</v>
      </c>
      <c r="G582" s="5" t="s">
        <v>9331</v>
      </c>
      <c r="H582" s="5" t="s">
        <v>9328</v>
      </c>
      <c r="I582" s="5" t="s">
        <v>9338</v>
      </c>
      <c r="J582" s="9" t="s">
        <v>2</v>
      </c>
      <c r="K582" s="5" t="s">
        <v>3</v>
      </c>
      <c r="L582" s="10" t="str">
        <f t="shared" si="9"/>
        <v>OSCE Hate Crime Report 2015</v>
      </c>
      <c r="M582" s="5" t="s">
        <v>2</v>
      </c>
      <c r="N582" s="11"/>
    </row>
    <row r="583" spans="1:15" x14ac:dyDescent="0.2">
      <c r="A583" s="12" t="s">
        <v>5441</v>
      </c>
      <c r="B583" s="12">
        <v>582</v>
      </c>
      <c r="C583" s="9">
        <v>2015</v>
      </c>
      <c r="D583" s="5" t="s">
        <v>9319</v>
      </c>
      <c r="E583" s="8" t="s">
        <v>2</v>
      </c>
      <c r="F583" s="5" t="s">
        <v>11089</v>
      </c>
      <c r="G583" s="5" t="s">
        <v>9331</v>
      </c>
      <c r="H583" s="5" t="s">
        <v>9328</v>
      </c>
      <c r="I583" s="5" t="s">
        <v>9338</v>
      </c>
      <c r="J583" s="9" t="s">
        <v>2</v>
      </c>
      <c r="K583" s="5" t="s">
        <v>3</v>
      </c>
      <c r="L583" s="10" t="str">
        <f t="shared" si="9"/>
        <v>OSCE Hate Crime Report 2015</v>
      </c>
      <c r="M583" s="5" t="s">
        <v>2</v>
      </c>
      <c r="N583" s="11"/>
    </row>
    <row r="584" spans="1:15" x14ac:dyDescent="0.2">
      <c r="A584" s="12" t="s">
        <v>5442</v>
      </c>
      <c r="B584" s="12">
        <v>583</v>
      </c>
      <c r="C584" s="9">
        <v>2015</v>
      </c>
      <c r="D584" s="5" t="s">
        <v>9319</v>
      </c>
      <c r="E584" s="8" t="s">
        <v>2</v>
      </c>
      <c r="F584" s="5" t="s">
        <v>11089</v>
      </c>
      <c r="G584" s="5" t="s">
        <v>9331</v>
      </c>
      <c r="H584" s="5" t="s">
        <v>9328</v>
      </c>
      <c r="I584" s="5" t="s">
        <v>9338</v>
      </c>
      <c r="J584" s="9" t="s">
        <v>2</v>
      </c>
      <c r="K584" s="5" t="s">
        <v>3</v>
      </c>
      <c r="L584" s="10" t="str">
        <f t="shared" si="9"/>
        <v>OSCE Hate Crime Report 2015</v>
      </c>
      <c r="M584" s="5" t="s">
        <v>2</v>
      </c>
      <c r="N584" s="11"/>
    </row>
    <row r="585" spans="1:15" x14ac:dyDescent="0.2">
      <c r="A585" s="12" t="s">
        <v>5443</v>
      </c>
      <c r="B585" s="12">
        <v>584</v>
      </c>
      <c r="C585" s="9">
        <v>2015</v>
      </c>
      <c r="D585" s="5" t="s">
        <v>9319</v>
      </c>
      <c r="E585" s="8" t="s">
        <v>2</v>
      </c>
      <c r="F585" s="5" t="s">
        <v>11089</v>
      </c>
      <c r="G585" s="5" t="s">
        <v>9331</v>
      </c>
      <c r="H585" s="5" t="s">
        <v>9328</v>
      </c>
      <c r="I585" s="5" t="s">
        <v>9338</v>
      </c>
      <c r="J585" s="9" t="s">
        <v>2</v>
      </c>
      <c r="K585" s="5" t="s">
        <v>3</v>
      </c>
      <c r="L585" s="10" t="str">
        <f t="shared" si="9"/>
        <v>OSCE Hate Crime Report 2015</v>
      </c>
      <c r="M585" s="5" t="s">
        <v>2</v>
      </c>
      <c r="N585" s="11"/>
      <c r="O585" s="11"/>
    </row>
    <row r="586" spans="1:15" x14ac:dyDescent="0.2">
      <c r="A586" s="12" t="s">
        <v>5444</v>
      </c>
      <c r="B586" s="12">
        <v>585</v>
      </c>
      <c r="C586" s="9">
        <v>2015</v>
      </c>
      <c r="D586" s="5" t="s">
        <v>9319</v>
      </c>
      <c r="E586" s="8" t="s">
        <v>2</v>
      </c>
      <c r="F586" s="5" t="s">
        <v>11089</v>
      </c>
      <c r="G586" s="5" t="s">
        <v>9331</v>
      </c>
      <c r="H586" s="5" t="s">
        <v>9328</v>
      </c>
      <c r="I586" s="5" t="s">
        <v>9338</v>
      </c>
      <c r="J586" s="9" t="s">
        <v>2</v>
      </c>
      <c r="K586" s="5" t="s">
        <v>3</v>
      </c>
      <c r="L586" s="10" t="str">
        <f t="shared" si="9"/>
        <v>OSCE Hate Crime Report 2015</v>
      </c>
      <c r="M586" s="5" t="s">
        <v>2</v>
      </c>
      <c r="N586" s="11"/>
    </row>
    <row r="587" spans="1:15" x14ac:dyDescent="0.2">
      <c r="A587" s="12" t="s">
        <v>5445</v>
      </c>
      <c r="B587" s="12">
        <v>586</v>
      </c>
      <c r="C587" s="9">
        <v>2015</v>
      </c>
      <c r="D587" s="5" t="s">
        <v>9319</v>
      </c>
      <c r="E587" s="8" t="s">
        <v>2</v>
      </c>
      <c r="F587" s="5" t="s">
        <v>11089</v>
      </c>
      <c r="G587" s="5" t="s">
        <v>9331</v>
      </c>
      <c r="H587" s="5" t="s">
        <v>9328</v>
      </c>
      <c r="I587" s="5" t="s">
        <v>9338</v>
      </c>
      <c r="J587" s="9" t="s">
        <v>2</v>
      </c>
      <c r="K587" s="5" t="s">
        <v>3</v>
      </c>
      <c r="L587" s="10" t="str">
        <f t="shared" si="9"/>
        <v>OSCE Hate Crime Report 2015</v>
      </c>
      <c r="M587" s="5" t="s">
        <v>2</v>
      </c>
      <c r="N587" s="11"/>
    </row>
    <row r="588" spans="1:15" x14ac:dyDescent="0.2">
      <c r="A588" s="12" t="s">
        <v>5446</v>
      </c>
      <c r="B588" s="12">
        <v>587</v>
      </c>
      <c r="C588" s="9">
        <v>2015</v>
      </c>
      <c r="D588" s="5" t="s">
        <v>9319</v>
      </c>
      <c r="E588" s="8" t="s">
        <v>2</v>
      </c>
      <c r="F588" s="5" t="s">
        <v>11089</v>
      </c>
      <c r="G588" s="5" t="s">
        <v>9331</v>
      </c>
      <c r="H588" s="5" t="s">
        <v>9328</v>
      </c>
      <c r="I588" s="5" t="s">
        <v>9338</v>
      </c>
      <c r="J588" s="9" t="s">
        <v>2</v>
      </c>
      <c r="K588" s="5" t="s">
        <v>3</v>
      </c>
      <c r="L588" s="10" t="str">
        <f t="shared" si="9"/>
        <v>OSCE Hate Crime Report 2015</v>
      </c>
      <c r="M588" s="5" t="s">
        <v>2</v>
      </c>
      <c r="N588" s="11"/>
    </row>
    <row r="589" spans="1:15" x14ac:dyDescent="0.2">
      <c r="A589" s="12" t="s">
        <v>5447</v>
      </c>
      <c r="B589" s="12">
        <v>588</v>
      </c>
      <c r="C589" s="9">
        <v>2015</v>
      </c>
      <c r="D589" s="5" t="s">
        <v>9319</v>
      </c>
      <c r="E589" s="8" t="s">
        <v>2</v>
      </c>
      <c r="F589" s="5" t="s">
        <v>11089</v>
      </c>
      <c r="G589" s="5" t="s">
        <v>9331</v>
      </c>
      <c r="H589" s="5" t="s">
        <v>9328</v>
      </c>
      <c r="I589" s="5" t="s">
        <v>9338</v>
      </c>
      <c r="J589" s="9" t="s">
        <v>2</v>
      </c>
      <c r="K589" s="5" t="s">
        <v>3</v>
      </c>
      <c r="L589" s="10" t="str">
        <f t="shared" si="9"/>
        <v>OSCE Hate Crime Report 2015</v>
      </c>
      <c r="M589" s="5" t="s">
        <v>2</v>
      </c>
      <c r="N589" s="11"/>
    </row>
    <row r="590" spans="1:15" x14ac:dyDescent="0.2">
      <c r="A590" s="12" t="s">
        <v>5448</v>
      </c>
      <c r="B590" s="12">
        <v>589</v>
      </c>
      <c r="C590" s="9">
        <v>2015</v>
      </c>
      <c r="D590" s="5" t="s">
        <v>9319</v>
      </c>
      <c r="E590" s="8" t="s">
        <v>2</v>
      </c>
      <c r="F590" s="5" t="s">
        <v>11089</v>
      </c>
      <c r="G590" s="5" t="s">
        <v>9331</v>
      </c>
      <c r="H590" s="5" t="s">
        <v>9328</v>
      </c>
      <c r="I590" s="5" t="s">
        <v>9338</v>
      </c>
      <c r="J590" s="9" t="s">
        <v>2</v>
      </c>
      <c r="K590" s="5" t="s">
        <v>3</v>
      </c>
      <c r="L590" s="10" t="str">
        <f t="shared" si="9"/>
        <v>OSCE Hate Crime Report 2015</v>
      </c>
      <c r="M590" s="5" t="s">
        <v>2</v>
      </c>
      <c r="N590" s="11"/>
    </row>
    <row r="591" spans="1:15" x14ac:dyDescent="0.2">
      <c r="A591" s="12" t="s">
        <v>5449</v>
      </c>
      <c r="B591" s="12">
        <v>590</v>
      </c>
      <c r="C591" s="9">
        <v>2015</v>
      </c>
      <c r="D591" s="5" t="s">
        <v>9319</v>
      </c>
      <c r="E591" s="8" t="s">
        <v>2</v>
      </c>
      <c r="F591" s="5" t="s">
        <v>11089</v>
      </c>
      <c r="G591" s="5" t="s">
        <v>9331</v>
      </c>
      <c r="H591" s="5" t="s">
        <v>9328</v>
      </c>
      <c r="I591" s="5" t="s">
        <v>9338</v>
      </c>
      <c r="J591" s="9" t="s">
        <v>2</v>
      </c>
      <c r="K591" s="5" t="s">
        <v>3</v>
      </c>
      <c r="L591" s="10" t="str">
        <f t="shared" si="9"/>
        <v>OSCE Hate Crime Report 2015</v>
      </c>
      <c r="M591" s="5" t="s">
        <v>2</v>
      </c>
      <c r="N591" s="11"/>
    </row>
    <row r="592" spans="1:15" x14ac:dyDescent="0.2">
      <c r="A592" s="12" t="s">
        <v>5450</v>
      </c>
      <c r="B592" s="12">
        <v>591</v>
      </c>
      <c r="C592" s="9">
        <v>2015</v>
      </c>
      <c r="D592" s="5" t="s">
        <v>9319</v>
      </c>
      <c r="E592" s="8" t="s">
        <v>2</v>
      </c>
      <c r="F592" s="5" t="s">
        <v>11089</v>
      </c>
      <c r="G592" s="5" t="s">
        <v>9331</v>
      </c>
      <c r="H592" s="5" t="s">
        <v>9328</v>
      </c>
      <c r="I592" s="5" t="s">
        <v>9338</v>
      </c>
      <c r="J592" s="9" t="s">
        <v>2</v>
      </c>
      <c r="K592" s="5" t="s">
        <v>3</v>
      </c>
      <c r="L592" s="10" t="str">
        <f t="shared" si="9"/>
        <v>OSCE Hate Crime Report 2015</v>
      </c>
      <c r="M592" s="5" t="s">
        <v>2</v>
      </c>
      <c r="N592" s="11"/>
    </row>
    <row r="593" spans="1:14" x14ac:dyDescent="0.2">
      <c r="A593" s="12" t="s">
        <v>5451</v>
      </c>
      <c r="B593" s="12">
        <v>592</v>
      </c>
      <c r="C593" s="9">
        <v>2015</v>
      </c>
      <c r="D593" s="5" t="s">
        <v>9319</v>
      </c>
      <c r="E593" s="8" t="s">
        <v>2</v>
      </c>
      <c r="F593" s="5" t="s">
        <v>11089</v>
      </c>
      <c r="G593" s="5" t="s">
        <v>9331</v>
      </c>
      <c r="H593" s="5" t="s">
        <v>9328</v>
      </c>
      <c r="I593" s="5" t="s">
        <v>9338</v>
      </c>
      <c r="J593" s="9" t="s">
        <v>2</v>
      </c>
      <c r="K593" s="5" t="s">
        <v>3</v>
      </c>
      <c r="L593" s="10" t="str">
        <f t="shared" si="9"/>
        <v>OSCE Hate Crime Report 2015</v>
      </c>
      <c r="M593" s="5" t="s">
        <v>2</v>
      </c>
      <c r="N593" s="11"/>
    </row>
    <row r="594" spans="1:14" x14ac:dyDescent="0.2">
      <c r="A594" s="12" t="s">
        <v>5452</v>
      </c>
      <c r="B594" s="12">
        <v>593</v>
      </c>
      <c r="C594" s="9">
        <v>2015</v>
      </c>
      <c r="D594" s="5" t="s">
        <v>9319</v>
      </c>
      <c r="E594" s="8" t="s">
        <v>2</v>
      </c>
      <c r="F594" s="5" t="s">
        <v>11089</v>
      </c>
      <c r="G594" s="5" t="s">
        <v>9331</v>
      </c>
      <c r="H594" s="5" t="s">
        <v>9328</v>
      </c>
      <c r="I594" s="5" t="s">
        <v>9338</v>
      </c>
      <c r="J594" s="9" t="s">
        <v>2</v>
      </c>
      <c r="K594" s="5" t="s">
        <v>3</v>
      </c>
      <c r="L594" s="10" t="str">
        <f t="shared" si="9"/>
        <v>OSCE Hate Crime Report 2015</v>
      </c>
      <c r="M594" s="5" t="s">
        <v>2</v>
      </c>
      <c r="N594" s="11"/>
    </row>
    <row r="595" spans="1:14" x14ac:dyDescent="0.2">
      <c r="A595" s="12" t="s">
        <v>5453</v>
      </c>
      <c r="B595" s="12">
        <v>594</v>
      </c>
      <c r="C595" s="9">
        <v>2015</v>
      </c>
      <c r="D595" s="5" t="s">
        <v>9319</v>
      </c>
      <c r="E595" s="8" t="s">
        <v>2</v>
      </c>
      <c r="F595" s="5" t="s">
        <v>11089</v>
      </c>
      <c r="G595" s="5" t="s">
        <v>9331</v>
      </c>
      <c r="H595" s="5" t="s">
        <v>9328</v>
      </c>
      <c r="I595" s="5" t="s">
        <v>9338</v>
      </c>
      <c r="J595" s="9" t="s">
        <v>2</v>
      </c>
      <c r="K595" s="5" t="s">
        <v>3</v>
      </c>
      <c r="L595" s="10" t="str">
        <f t="shared" si="9"/>
        <v>OSCE Hate Crime Report 2015</v>
      </c>
      <c r="M595" s="5" t="s">
        <v>2</v>
      </c>
      <c r="N595" s="11"/>
    </row>
    <row r="596" spans="1:14" x14ac:dyDescent="0.2">
      <c r="A596" s="12" t="s">
        <v>5454</v>
      </c>
      <c r="B596" s="12">
        <v>595</v>
      </c>
      <c r="C596" s="9">
        <v>2015</v>
      </c>
      <c r="D596" s="5" t="s">
        <v>9319</v>
      </c>
      <c r="E596" s="8" t="s">
        <v>2</v>
      </c>
      <c r="F596" s="5" t="s">
        <v>11089</v>
      </c>
      <c r="G596" s="5" t="s">
        <v>9331</v>
      </c>
      <c r="H596" s="5" t="s">
        <v>9328</v>
      </c>
      <c r="I596" s="5" t="s">
        <v>9338</v>
      </c>
      <c r="J596" s="9" t="s">
        <v>2</v>
      </c>
      <c r="K596" s="5" t="s">
        <v>3</v>
      </c>
      <c r="L596" s="10" t="str">
        <f t="shared" si="9"/>
        <v>OSCE Hate Crime Report 2015</v>
      </c>
      <c r="M596" s="5" t="s">
        <v>2</v>
      </c>
      <c r="N596" s="11"/>
    </row>
    <row r="597" spans="1:14" x14ac:dyDescent="0.2">
      <c r="A597" s="12" t="s">
        <v>5455</v>
      </c>
      <c r="B597" s="12">
        <v>596</v>
      </c>
      <c r="C597" s="9">
        <v>2015</v>
      </c>
      <c r="D597" s="5" t="s">
        <v>9319</v>
      </c>
      <c r="E597" s="8" t="s">
        <v>2</v>
      </c>
      <c r="F597" s="5" t="s">
        <v>11089</v>
      </c>
      <c r="G597" s="5" t="s">
        <v>9331</v>
      </c>
      <c r="H597" s="5" t="s">
        <v>9328</v>
      </c>
      <c r="I597" s="5" t="s">
        <v>9338</v>
      </c>
      <c r="J597" s="9" t="s">
        <v>2</v>
      </c>
      <c r="K597" s="5" t="s">
        <v>3</v>
      </c>
      <c r="L597" s="10" t="str">
        <f t="shared" si="9"/>
        <v>OSCE Hate Crime Report 2015</v>
      </c>
      <c r="M597" s="5" t="s">
        <v>2</v>
      </c>
      <c r="N597" s="11"/>
    </row>
    <row r="598" spans="1:14" x14ac:dyDescent="0.2">
      <c r="A598" s="12" t="s">
        <v>5456</v>
      </c>
      <c r="B598" s="12">
        <v>597</v>
      </c>
      <c r="C598" s="9">
        <v>2015</v>
      </c>
      <c r="D598" s="5" t="s">
        <v>9319</v>
      </c>
      <c r="E598" s="8" t="s">
        <v>2</v>
      </c>
      <c r="F598" s="5" t="s">
        <v>11089</v>
      </c>
      <c r="G598" s="5" t="s">
        <v>9331</v>
      </c>
      <c r="H598" s="5" t="s">
        <v>9328</v>
      </c>
      <c r="I598" s="5" t="s">
        <v>9338</v>
      </c>
      <c r="J598" s="9" t="s">
        <v>2</v>
      </c>
      <c r="K598" s="5" t="s">
        <v>3</v>
      </c>
      <c r="L598" s="10" t="str">
        <f t="shared" si="9"/>
        <v>OSCE Hate Crime Report 2015</v>
      </c>
      <c r="M598" s="5" t="s">
        <v>2</v>
      </c>
      <c r="N598" s="11"/>
    </row>
    <row r="599" spans="1:14" x14ac:dyDescent="0.2">
      <c r="A599" s="12" t="s">
        <v>5457</v>
      </c>
      <c r="B599" s="12">
        <v>598</v>
      </c>
      <c r="C599" s="9">
        <v>2015</v>
      </c>
      <c r="D599" s="5" t="s">
        <v>9319</v>
      </c>
      <c r="E599" s="8" t="s">
        <v>2</v>
      </c>
      <c r="F599" s="5" t="s">
        <v>11089</v>
      </c>
      <c r="G599" s="5" t="s">
        <v>9331</v>
      </c>
      <c r="H599" s="5" t="s">
        <v>9328</v>
      </c>
      <c r="I599" s="5" t="s">
        <v>9338</v>
      </c>
      <c r="J599" s="9" t="s">
        <v>2</v>
      </c>
      <c r="K599" s="5" t="s">
        <v>3</v>
      </c>
      <c r="L599" s="10" t="str">
        <f t="shared" si="9"/>
        <v>OSCE Hate Crime Report 2015</v>
      </c>
      <c r="M599" s="5" t="s">
        <v>2</v>
      </c>
      <c r="N599" s="11"/>
    </row>
    <row r="600" spans="1:14" x14ac:dyDescent="0.2">
      <c r="A600" s="12" t="s">
        <v>5458</v>
      </c>
      <c r="B600" s="12">
        <v>599</v>
      </c>
      <c r="C600" s="9">
        <v>2015</v>
      </c>
      <c r="D600" s="5" t="s">
        <v>9319</v>
      </c>
      <c r="E600" s="8" t="s">
        <v>2</v>
      </c>
      <c r="F600" s="5" t="s">
        <v>11089</v>
      </c>
      <c r="G600" s="5" t="s">
        <v>9331</v>
      </c>
      <c r="H600" s="5" t="s">
        <v>9328</v>
      </c>
      <c r="I600" s="5" t="s">
        <v>9338</v>
      </c>
      <c r="J600" s="9" t="s">
        <v>2</v>
      </c>
      <c r="K600" s="5" t="s">
        <v>3</v>
      </c>
      <c r="L600" s="10" t="str">
        <f t="shared" si="9"/>
        <v>OSCE Hate Crime Report 2015</v>
      </c>
      <c r="M600" s="5" t="s">
        <v>2</v>
      </c>
      <c r="N600" s="11"/>
    </row>
    <row r="601" spans="1:14" x14ac:dyDescent="0.2">
      <c r="A601" s="12" t="s">
        <v>5459</v>
      </c>
      <c r="B601" s="12">
        <v>600</v>
      </c>
      <c r="C601" s="9">
        <v>2015</v>
      </c>
      <c r="D601" s="5" t="s">
        <v>9319</v>
      </c>
      <c r="E601" s="8" t="s">
        <v>2</v>
      </c>
      <c r="F601" s="5" t="s">
        <v>11089</v>
      </c>
      <c r="G601" s="5" t="s">
        <v>9331</v>
      </c>
      <c r="H601" s="5" t="s">
        <v>9328</v>
      </c>
      <c r="I601" s="5" t="s">
        <v>9338</v>
      </c>
      <c r="J601" s="9" t="s">
        <v>2</v>
      </c>
      <c r="K601" s="5" t="s">
        <v>3</v>
      </c>
      <c r="L601" s="10" t="str">
        <f t="shared" si="9"/>
        <v>OSCE Hate Crime Report 2015</v>
      </c>
      <c r="M601" s="5" t="s">
        <v>2</v>
      </c>
      <c r="N601" s="11"/>
    </row>
    <row r="602" spans="1:14" x14ac:dyDescent="0.2">
      <c r="A602" s="12" t="s">
        <v>5460</v>
      </c>
      <c r="B602" s="12">
        <v>601</v>
      </c>
      <c r="C602" s="9">
        <v>2015</v>
      </c>
      <c r="D602" s="5" t="s">
        <v>9319</v>
      </c>
      <c r="E602" s="8" t="s">
        <v>2</v>
      </c>
      <c r="F602" s="5" t="s">
        <v>11089</v>
      </c>
      <c r="G602" s="5" t="s">
        <v>9331</v>
      </c>
      <c r="H602" s="5" t="s">
        <v>9328</v>
      </c>
      <c r="I602" s="5" t="s">
        <v>9338</v>
      </c>
      <c r="J602" s="9" t="s">
        <v>2</v>
      </c>
      <c r="K602" s="5" t="s">
        <v>3</v>
      </c>
      <c r="L602" s="10" t="str">
        <f t="shared" si="9"/>
        <v>OSCE Hate Crime Report 2015</v>
      </c>
      <c r="M602" s="5" t="s">
        <v>2</v>
      </c>
      <c r="N602" s="11"/>
    </row>
    <row r="603" spans="1:14" x14ac:dyDescent="0.2">
      <c r="A603" s="12" t="s">
        <v>5461</v>
      </c>
      <c r="B603" s="12">
        <v>602</v>
      </c>
      <c r="C603" s="9">
        <v>2015</v>
      </c>
      <c r="D603" s="5" t="s">
        <v>9319</v>
      </c>
      <c r="E603" s="8" t="s">
        <v>2</v>
      </c>
      <c r="F603" s="5" t="s">
        <v>11089</v>
      </c>
      <c r="G603" s="5" t="s">
        <v>9331</v>
      </c>
      <c r="H603" s="5" t="s">
        <v>9328</v>
      </c>
      <c r="I603" s="5" t="s">
        <v>9338</v>
      </c>
      <c r="J603" s="9" t="s">
        <v>2</v>
      </c>
      <c r="K603" s="5" t="s">
        <v>3</v>
      </c>
      <c r="L603" s="10" t="str">
        <f t="shared" si="9"/>
        <v>OSCE Hate Crime Report 2015</v>
      </c>
      <c r="M603" s="5" t="s">
        <v>2</v>
      </c>
      <c r="N603" s="11"/>
    </row>
    <row r="604" spans="1:14" x14ac:dyDescent="0.2">
      <c r="A604" s="12" t="s">
        <v>5462</v>
      </c>
      <c r="B604" s="12">
        <v>603</v>
      </c>
      <c r="C604" s="9">
        <v>2015</v>
      </c>
      <c r="D604" s="5" t="s">
        <v>9319</v>
      </c>
      <c r="E604" s="8" t="s">
        <v>2</v>
      </c>
      <c r="F604" s="5" t="s">
        <v>11089</v>
      </c>
      <c r="G604" s="5" t="s">
        <v>9331</v>
      </c>
      <c r="H604" s="5" t="s">
        <v>9328</v>
      </c>
      <c r="I604" s="5" t="s">
        <v>9338</v>
      </c>
      <c r="J604" s="9" t="s">
        <v>2</v>
      </c>
      <c r="K604" s="5" t="s">
        <v>3</v>
      </c>
      <c r="L604" s="10" t="str">
        <f t="shared" si="9"/>
        <v>OSCE Hate Crime Report 2015</v>
      </c>
      <c r="M604" s="5" t="s">
        <v>2</v>
      </c>
      <c r="N604" s="11"/>
    </row>
    <row r="605" spans="1:14" x14ac:dyDescent="0.2">
      <c r="A605" s="12" t="s">
        <v>5463</v>
      </c>
      <c r="B605" s="12">
        <v>604</v>
      </c>
      <c r="C605" s="9">
        <v>2015</v>
      </c>
      <c r="D605" s="5" t="s">
        <v>9319</v>
      </c>
      <c r="E605" s="8" t="s">
        <v>2</v>
      </c>
      <c r="F605" s="5" t="s">
        <v>11089</v>
      </c>
      <c r="G605" s="5" t="s">
        <v>9331</v>
      </c>
      <c r="H605" s="5" t="s">
        <v>9328</v>
      </c>
      <c r="I605" s="5" t="s">
        <v>9338</v>
      </c>
      <c r="J605" s="9" t="s">
        <v>2</v>
      </c>
      <c r="K605" s="5" t="s">
        <v>3</v>
      </c>
      <c r="L605" s="10" t="str">
        <f t="shared" si="9"/>
        <v>OSCE Hate Crime Report 2015</v>
      </c>
      <c r="M605" s="5" t="s">
        <v>2</v>
      </c>
      <c r="N605" s="11"/>
    </row>
    <row r="606" spans="1:14" x14ac:dyDescent="0.2">
      <c r="A606" s="12" t="s">
        <v>5464</v>
      </c>
      <c r="B606" s="12">
        <v>605</v>
      </c>
      <c r="C606" s="9">
        <v>2015</v>
      </c>
      <c r="D606" s="5" t="s">
        <v>9319</v>
      </c>
      <c r="E606" s="8" t="s">
        <v>2</v>
      </c>
      <c r="F606" s="5" t="s">
        <v>11089</v>
      </c>
      <c r="G606" s="5" t="s">
        <v>9331</v>
      </c>
      <c r="H606" s="5" t="s">
        <v>9328</v>
      </c>
      <c r="I606" s="5" t="s">
        <v>9338</v>
      </c>
      <c r="J606" s="9" t="s">
        <v>2</v>
      </c>
      <c r="K606" s="5" t="s">
        <v>3</v>
      </c>
      <c r="L606" s="10" t="str">
        <f t="shared" si="9"/>
        <v>OSCE Hate Crime Report 2015</v>
      </c>
      <c r="M606" s="5" t="s">
        <v>2</v>
      </c>
      <c r="N606" s="11"/>
    </row>
    <row r="607" spans="1:14" x14ac:dyDescent="0.2">
      <c r="A607" s="12" t="s">
        <v>5465</v>
      </c>
      <c r="B607" s="12">
        <v>606</v>
      </c>
      <c r="C607" s="9">
        <v>2015</v>
      </c>
      <c r="D607" s="5" t="s">
        <v>9319</v>
      </c>
      <c r="E607" s="8" t="s">
        <v>2</v>
      </c>
      <c r="F607" s="5" t="s">
        <v>11089</v>
      </c>
      <c r="G607" s="5" t="s">
        <v>9331</v>
      </c>
      <c r="H607" s="5" t="s">
        <v>9328</v>
      </c>
      <c r="I607" s="5" t="s">
        <v>9338</v>
      </c>
      <c r="J607" s="9" t="s">
        <v>2</v>
      </c>
      <c r="K607" s="5" t="s">
        <v>3</v>
      </c>
      <c r="L607" s="10" t="str">
        <f t="shared" si="9"/>
        <v>OSCE Hate Crime Report 2015</v>
      </c>
      <c r="M607" s="5" t="s">
        <v>2</v>
      </c>
      <c r="N607" s="11"/>
    </row>
    <row r="608" spans="1:14" x14ac:dyDescent="0.2">
      <c r="A608" s="12" t="s">
        <v>5466</v>
      </c>
      <c r="B608" s="12">
        <v>607</v>
      </c>
      <c r="C608" s="9">
        <v>2015</v>
      </c>
      <c r="D608" s="5" t="s">
        <v>9319</v>
      </c>
      <c r="E608" s="8" t="s">
        <v>2</v>
      </c>
      <c r="F608" s="5" t="s">
        <v>11089</v>
      </c>
      <c r="G608" s="5" t="s">
        <v>9331</v>
      </c>
      <c r="H608" s="5" t="s">
        <v>9328</v>
      </c>
      <c r="I608" s="5" t="s">
        <v>9338</v>
      </c>
      <c r="J608" s="9" t="s">
        <v>2</v>
      </c>
      <c r="K608" s="5" t="s">
        <v>3</v>
      </c>
      <c r="L608" s="10" t="str">
        <f t="shared" si="9"/>
        <v>OSCE Hate Crime Report 2015</v>
      </c>
      <c r="M608" s="5" t="s">
        <v>2</v>
      </c>
      <c r="N608" s="11"/>
    </row>
    <row r="609" spans="1:14" x14ac:dyDescent="0.2">
      <c r="A609" s="12" t="s">
        <v>5467</v>
      </c>
      <c r="B609" s="12">
        <v>608</v>
      </c>
      <c r="C609" s="9">
        <v>2015</v>
      </c>
      <c r="D609" s="5" t="s">
        <v>9319</v>
      </c>
      <c r="E609" s="8" t="s">
        <v>2</v>
      </c>
      <c r="F609" s="5" t="s">
        <v>11089</v>
      </c>
      <c r="G609" s="5" t="s">
        <v>9331</v>
      </c>
      <c r="H609" s="5" t="s">
        <v>9328</v>
      </c>
      <c r="I609" s="5" t="s">
        <v>9338</v>
      </c>
      <c r="J609" s="9" t="s">
        <v>2</v>
      </c>
      <c r="K609" s="5" t="s">
        <v>3</v>
      </c>
      <c r="L609" s="10" t="str">
        <f t="shared" si="9"/>
        <v>OSCE Hate Crime Report 2015</v>
      </c>
      <c r="M609" s="5" t="s">
        <v>2</v>
      </c>
      <c r="N609" s="11"/>
    </row>
    <row r="610" spans="1:14" x14ac:dyDescent="0.2">
      <c r="A610" s="12" t="s">
        <v>5468</v>
      </c>
      <c r="B610" s="12">
        <v>609</v>
      </c>
      <c r="C610" s="9">
        <v>2015</v>
      </c>
      <c r="D610" s="5" t="s">
        <v>9319</v>
      </c>
      <c r="E610" s="8" t="s">
        <v>2</v>
      </c>
      <c r="F610" s="5" t="s">
        <v>11089</v>
      </c>
      <c r="G610" s="5" t="s">
        <v>9331</v>
      </c>
      <c r="H610" s="5" t="s">
        <v>9328</v>
      </c>
      <c r="I610" s="5" t="s">
        <v>9338</v>
      </c>
      <c r="J610" s="9" t="s">
        <v>2</v>
      </c>
      <c r="K610" s="5" t="s">
        <v>3</v>
      </c>
      <c r="L610" s="10" t="str">
        <f t="shared" si="9"/>
        <v>OSCE Hate Crime Report 2015</v>
      </c>
      <c r="M610" s="5" t="s">
        <v>2</v>
      </c>
      <c r="N610" s="11"/>
    </row>
    <row r="611" spans="1:14" x14ac:dyDescent="0.2">
      <c r="A611" s="12" t="s">
        <v>5469</v>
      </c>
      <c r="B611" s="12">
        <v>610</v>
      </c>
      <c r="C611" s="9">
        <v>2015</v>
      </c>
      <c r="D611" s="5" t="s">
        <v>9319</v>
      </c>
      <c r="E611" s="8" t="s">
        <v>2</v>
      </c>
      <c r="F611" s="5" t="s">
        <v>11089</v>
      </c>
      <c r="G611" s="5" t="s">
        <v>9331</v>
      </c>
      <c r="H611" s="5" t="s">
        <v>9328</v>
      </c>
      <c r="I611" s="5" t="s">
        <v>9338</v>
      </c>
      <c r="J611" s="9" t="s">
        <v>2</v>
      </c>
      <c r="K611" s="5" t="s">
        <v>3</v>
      </c>
      <c r="L611" s="10" t="str">
        <f t="shared" si="9"/>
        <v>OSCE Hate Crime Report 2015</v>
      </c>
      <c r="M611" s="5" t="s">
        <v>2</v>
      </c>
      <c r="N611" s="11"/>
    </row>
    <row r="612" spans="1:14" x14ac:dyDescent="0.2">
      <c r="A612" s="12" t="s">
        <v>5470</v>
      </c>
      <c r="B612" s="12">
        <v>611</v>
      </c>
      <c r="C612" s="9">
        <v>2015</v>
      </c>
      <c r="D612" s="5" t="s">
        <v>9319</v>
      </c>
      <c r="E612" s="8" t="s">
        <v>2</v>
      </c>
      <c r="F612" s="5" t="s">
        <v>11089</v>
      </c>
      <c r="G612" s="5" t="s">
        <v>9331</v>
      </c>
      <c r="H612" s="5" t="s">
        <v>9328</v>
      </c>
      <c r="I612" s="5" t="s">
        <v>9338</v>
      </c>
      <c r="J612" s="9" t="s">
        <v>2</v>
      </c>
      <c r="K612" s="5" t="s">
        <v>3</v>
      </c>
      <c r="L612" s="10" t="str">
        <f t="shared" si="9"/>
        <v>OSCE Hate Crime Report 2015</v>
      </c>
      <c r="M612" s="5" t="s">
        <v>2</v>
      </c>
      <c r="N612" s="11"/>
    </row>
    <row r="613" spans="1:14" x14ac:dyDescent="0.2">
      <c r="A613" s="12" t="s">
        <v>5471</v>
      </c>
      <c r="B613" s="12">
        <v>612</v>
      </c>
      <c r="C613" s="9">
        <v>2015</v>
      </c>
      <c r="D613" s="5" t="s">
        <v>9319</v>
      </c>
      <c r="E613" s="8" t="s">
        <v>2</v>
      </c>
      <c r="F613" s="5" t="s">
        <v>11089</v>
      </c>
      <c r="G613" s="5" t="s">
        <v>9331</v>
      </c>
      <c r="H613" s="5" t="s">
        <v>9328</v>
      </c>
      <c r="I613" s="5" t="s">
        <v>9338</v>
      </c>
      <c r="J613" s="9" t="s">
        <v>2</v>
      </c>
      <c r="K613" s="5" t="s">
        <v>3</v>
      </c>
      <c r="L613" s="10" t="str">
        <f t="shared" si="9"/>
        <v>OSCE Hate Crime Report 2015</v>
      </c>
      <c r="M613" s="5" t="s">
        <v>2</v>
      </c>
      <c r="N613" s="11"/>
    </row>
    <row r="614" spans="1:14" x14ac:dyDescent="0.2">
      <c r="A614" s="12" t="s">
        <v>5472</v>
      </c>
      <c r="B614" s="12">
        <v>613</v>
      </c>
      <c r="C614" s="9">
        <v>2015</v>
      </c>
      <c r="D614" s="5" t="s">
        <v>9319</v>
      </c>
      <c r="E614" s="8" t="s">
        <v>2</v>
      </c>
      <c r="F614" s="5" t="s">
        <v>11089</v>
      </c>
      <c r="G614" s="5" t="s">
        <v>9331</v>
      </c>
      <c r="H614" s="5" t="s">
        <v>9328</v>
      </c>
      <c r="I614" s="5" t="s">
        <v>9338</v>
      </c>
      <c r="J614" s="9" t="s">
        <v>2</v>
      </c>
      <c r="K614" s="5" t="s">
        <v>3</v>
      </c>
      <c r="L614" s="10" t="str">
        <f t="shared" si="9"/>
        <v>OSCE Hate Crime Report 2015</v>
      </c>
      <c r="M614" s="5" t="s">
        <v>2</v>
      </c>
      <c r="N614" s="11"/>
    </row>
    <row r="615" spans="1:14" x14ac:dyDescent="0.2">
      <c r="A615" s="12" t="s">
        <v>5473</v>
      </c>
      <c r="B615" s="12">
        <v>614</v>
      </c>
      <c r="C615" s="9">
        <v>2015</v>
      </c>
      <c r="D615" s="5" t="s">
        <v>9319</v>
      </c>
      <c r="E615" s="8" t="s">
        <v>2</v>
      </c>
      <c r="F615" s="5" t="s">
        <v>11089</v>
      </c>
      <c r="G615" s="5" t="s">
        <v>9331</v>
      </c>
      <c r="H615" s="5" t="s">
        <v>9328</v>
      </c>
      <c r="I615" s="5" t="s">
        <v>9338</v>
      </c>
      <c r="J615" s="9" t="s">
        <v>2</v>
      </c>
      <c r="K615" s="5" t="s">
        <v>3</v>
      </c>
      <c r="L615" s="10" t="str">
        <f t="shared" si="9"/>
        <v>OSCE Hate Crime Report 2015</v>
      </c>
      <c r="M615" s="5" t="s">
        <v>2</v>
      </c>
      <c r="N615" s="11"/>
    </row>
    <row r="616" spans="1:14" x14ac:dyDescent="0.2">
      <c r="A616" s="12" t="s">
        <v>5474</v>
      </c>
      <c r="B616" s="12">
        <v>615</v>
      </c>
      <c r="C616" s="9">
        <v>2015</v>
      </c>
      <c r="D616" s="5" t="s">
        <v>9319</v>
      </c>
      <c r="E616" s="8" t="s">
        <v>2</v>
      </c>
      <c r="F616" s="5" t="s">
        <v>11089</v>
      </c>
      <c r="G616" s="5" t="s">
        <v>9331</v>
      </c>
      <c r="H616" s="5" t="s">
        <v>9328</v>
      </c>
      <c r="I616" s="5" t="s">
        <v>9338</v>
      </c>
      <c r="J616" s="9" t="s">
        <v>2</v>
      </c>
      <c r="K616" s="5" t="s">
        <v>3</v>
      </c>
      <c r="L616" s="10" t="str">
        <f t="shared" si="9"/>
        <v>OSCE Hate Crime Report 2015</v>
      </c>
      <c r="M616" s="5" t="s">
        <v>2</v>
      </c>
      <c r="N616" s="11"/>
    </row>
    <row r="617" spans="1:14" x14ac:dyDescent="0.2">
      <c r="A617" s="12" t="s">
        <v>5475</v>
      </c>
      <c r="B617" s="12">
        <v>616</v>
      </c>
      <c r="C617" s="9">
        <v>2015</v>
      </c>
      <c r="D617" s="5" t="s">
        <v>9319</v>
      </c>
      <c r="E617" s="8" t="s">
        <v>2</v>
      </c>
      <c r="F617" s="5" t="s">
        <v>11089</v>
      </c>
      <c r="G617" s="5" t="s">
        <v>9331</v>
      </c>
      <c r="H617" s="5" t="s">
        <v>9328</v>
      </c>
      <c r="I617" s="5" t="s">
        <v>9338</v>
      </c>
      <c r="J617" s="9" t="s">
        <v>2</v>
      </c>
      <c r="K617" s="5" t="s">
        <v>3</v>
      </c>
      <c r="L617" s="10" t="str">
        <f t="shared" si="9"/>
        <v>OSCE Hate Crime Report 2015</v>
      </c>
      <c r="M617" s="5" t="s">
        <v>2</v>
      </c>
      <c r="N617" s="11"/>
    </row>
    <row r="618" spans="1:14" x14ac:dyDescent="0.2">
      <c r="A618" s="12" t="s">
        <v>5476</v>
      </c>
      <c r="B618" s="12">
        <v>617</v>
      </c>
      <c r="C618" s="9">
        <v>2015</v>
      </c>
      <c r="D618" s="5" t="s">
        <v>9319</v>
      </c>
      <c r="E618" s="8" t="s">
        <v>2</v>
      </c>
      <c r="F618" s="5" t="s">
        <v>11089</v>
      </c>
      <c r="G618" s="5" t="s">
        <v>9331</v>
      </c>
      <c r="H618" s="5" t="s">
        <v>9328</v>
      </c>
      <c r="I618" s="5" t="s">
        <v>9338</v>
      </c>
      <c r="J618" s="9" t="s">
        <v>2</v>
      </c>
      <c r="K618" s="5" t="s">
        <v>3</v>
      </c>
      <c r="L618" s="10" t="str">
        <f t="shared" si="9"/>
        <v>OSCE Hate Crime Report 2015</v>
      </c>
      <c r="M618" s="5" t="s">
        <v>2</v>
      </c>
      <c r="N618" s="11"/>
    </row>
    <row r="619" spans="1:14" x14ac:dyDescent="0.2">
      <c r="A619" s="12" t="s">
        <v>5477</v>
      </c>
      <c r="B619" s="12">
        <v>618</v>
      </c>
      <c r="C619" s="9">
        <v>2015</v>
      </c>
      <c r="D619" s="5" t="s">
        <v>9319</v>
      </c>
      <c r="E619" s="8" t="s">
        <v>2</v>
      </c>
      <c r="F619" s="5" t="s">
        <v>11089</v>
      </c>
      <c r="G619" s="5" t="s">
        <v>9331</v>
      </c>
      <c r="H619" s="5" t="s">
        <v>9328</v>
      </c>
      <c r="I619" s="5" t="s">
        <v>9338</v>
      </c>
      <c r="J619" s="9" t="s">
        <v>2</v>
      </c>
      <c r="K619" s="5" t="s">
        <v>3</v>
      </c>
      <c r="L619" s="10" t="str">
        <f t="shared" si="9"/>
        <v>OSCE Hate Crime Report 2015</v>
      </c>
      <c r="M619" s="5" t="s">
        <v>2</v>
      </c>
      <c r="N619" s="11"/>
    </row>
    <row r="620" spans="1:14" x14ac:dyDescent="0.2">
      <c r="A620" s="12" t="s">
        <v>5478</v>
      </c>
      <c r="B620" s="12">
        <v>619</v>
      </c>
      <c r="C620" s="9">
        <v>2015</v>
      </c>
      <c r="D620" s="5" t="s">
        <v>9319</v>
      </c>
      <c r="E620" s="8" t="s">
        <v>2</v>
      </c>
      <c r="F620" s="5" t="s">
        <v>11089</v>
      </c>
      <c r="G620" s="5" t="s">
        <v>9314</v>
      </c>
      <c r="H620" s="5" t="s">
        <v>9347</v>
      </c>
      <c r="I620" s="5" t="s">
        <v>9315</v>
      </c>
      <c r="J620" s="9" t="s">
        <v>2</v>
      </c>
      <c r="K620" s="5" t="s">
        <v>3</v>
      </c>
      <c r="L620" s="10" t="str">
        <f t="shared" si="9"/>
        <v>OSCE Hate Crime Report 2015</v>
      </c>
      <c r="M620" s="5" t="s">
        <v>2</v>
      </c>
      <c r="N620" s="11"/>
    </row>
    <row r="621" spans="1:14" x14ac:dyDescent="0.2">
      <c r="A621" s="12" t="s">
        <v>5479</v>
      </c>
      <c r="B621" s="12">
        <v>620</v>
      </c>
      <c r="C621" s="9">
        <v>2015</v>
      </c>
      <c r="D621" s="5" t="s">
        <v>9319</v>
      </c>
      <c r="E621" s="8" t="s">
        <v>2</v>
      </c>
      <c r="F621" s="5" t="s">
        <v>11089</v>
      </c>
      <c r="G621" s="5" t="s">
        <v>9314</v>
      </c>
      <c r="H621" s="5" t="s">
        <v>9347</v>
      </c>
      <c r="I621" s="5" t="s">
        <v>9315</v>
      </c>
      <c r="J621" s="9" t="s">
        <v>2</v>
      </c>
      <c r="K621" s="5" t="s">
        <v>3</v>
      </c>
      <c r="L621" s="10" t="str">
        <f t="shared" si="9"/>
        <v>OSCE Hate Crime Report 2015</v>
      </c>
      <c r="M621" s="5" t="s">
        <v>2</v>
      </c>
      <c r="N621" s="11"/>
    </row>
    <row r="622" spans="1:14" x14ac:dyDescent="0.2">
      <c r="A622" s="12" t="s">
        <v>5480</v>
      </c>
      <c r="B622" s="12">
        <v>621</v>
      </c>
      <c r="C622" s="9">
        <v>2015</v>
      </c>
      <c r="D622" s="5" t="s">
        <v>9319</v>
      </c>
      <c r="E622" s="8" t="s">
        <v>2</v>
      </c>
      <c r="F622" s="5" t="s">
        <v>11089</v>
      </c>
      <c r="G622" s="5" t="s">
        <v>9314</v>
      </c>
      <c r="H622" s="5" t="s">
        <v>9347</v>
      </c>
      <c r="I622" s="5" t="s">
        <v>9315</v>
      </c>
      <c r="J622" s="9" t="s">
        <v>2</v>
      </c>
      <c r="K622" s="5" t="s">
        <v>3</v>
      </c>
      <c r="L622" s="10" t="str">
        <f t="shared" si="9"/>
        <v>OSCE Hate Crime Report 2015</v>
      </c>
      <c r="M622" s="5" t="s">
        <v>2</v>
      </c>
    </row>
    <row r="623" spans="1:14" x14ac:dyDescent="0.2">
      <c r="A623" s="12" t="s">
        <v>5481</v>
      </c>
      <c r="B623" s="12">
        <v>622</v>
      </c>
      <c r="C623" s="9">
        <v>2015</v>
      </c>
      <c r="D623" s="5" t="s">
        <v>9319</v>
      </c>
      <c r="E623" s="8" t="s">
        <v>2</v>
      </c>
      <c r="F623" s="5" t="s">
        <v>11089</v>
      </c>
      <c r="G623" s="5" t="s">
        <v>9314</v>
      </c>
      <c r="H623" s="5" t="s">
        <v>9347</v>
      </c>
      <c r="I623" s="5" t="s">
        <v>9315</v>
      </c>
      <c r="J623" s="9" t="s">
        <v>2</v>
      </c>
      <c r="K623" s="5" t="s">
        <v>3</v>
      </c>
      <c r="L623" s="10" t="str">
        <f t="shared" si="9"/>
        <v>OSCE Hate Crime Report 2015</v>
      </c>
      <c r="M623" s="5" t="s">
        <v>2</v>
      </c>
    </row>
    <row r="624" spans="1:14" x14ac:dyDescent="0.2">
      <c r="A624" s="12" t="s">
        <v>5482</v>
      </c>
      <c r="B624" s="12">
        <v>623</v>
      </c>
      <c r="C624" s="9">
        <v>2015</v>
      </c>
      <c r="D624" s="5" t="s">
        <v>9319</v>
      </c>
      <c r="E624" s="8" t="s">
        <v>2</v>
      </c>
      <c r="F624" s="5" t="s">
        <v>11089</v>
      </c>
      <c r="G624" s="5" t="s">
        <v>9314</v>
      </c>
      <c r="H624" s="5" t="s">
        <v>9347</v>
      </c>
      <c r="I624" s="5" t="s">
        <v>9315</v>
      </c>
      <c r="J624" s="9" t="s">
        <v>2</v>
      </c>
      <c r="K624" s="5" t="s">
        <v>3</v>
      </c>
      <c r="L624" s="10" t="str">
        <f t="shared" si="9"/>
        <v>OSCE Hate Crime Report 2015</v>
      </c>
      <c r="M624" s="5" t="s">
        <v>2</v>
      </c>
    </row>
    <row r="625" spans="1:14" x14ac:dyDescent="0.2">
      <c r="A625" s="12" t="s">
        <v>5483</v>
      </c>
      <c r="B625" s="12">
        <v>624</v>
      </c>
      <c r="C625" s="9">
        <v>2015</v>
      </c>
      <c r="D625" s="5" t="s">
        <v>9319</v>
      </c>
      <c r="E625" s="8" t="s">
        <v>2</v>
      </c>
      <c r="F625" s="5" t="s">
        <v>11089</v>
      </c>
      <c r="G625" s="5" t="s">
        <v>9314</v>
      </c>
      <c r="H625" s="5" t="s">
        <v>9347</v>
      </c>
      <c r="I625" s="5" t="s">
        <v>9315</v>
      </c>
      <c r="J625" s="9" t="s">
        <v>2</v>
      </c>
      <c r="K625" s="5" t="s">
        <v>3</v>
      </c>
      <c r="L625" s="10" t="str">
        <f t="shared" si="9"/>
        <v>OSCE Hate Crime Report 2015</v>
      </c>
      <c r="M625" s="5" t="s">
        <v>2</v>
      </c>
    </row>
    <row r="626" spans="1:14" x14ac:dyDescent="0.2">
      <c r="A626" s="12" t="s">
        <v>5484</v>
      </c>
      <c r="B626" s="12">
        <v>625</v>
      </c>
      <c r="C626" s="9">
        <v>2015</v>
      </c>
      <c r="D626" s="5" t="s">
        <v>9319</v>
      </c>
      <c r="E626" s="8" t="s">
        <v>2</v>
      </c>
      <c r="F626" s="5" t="s">
        <v>11089</v>
      </c>
      <c r="G626" s="5" t="s">
        <v>9314</v>
      </c>
      <c r="H626" s="5" t="s">
        <v>9347</v>
      </c>
      <c r="I626" s="5" t="s">
        <v>9315</v>
      </c>
      <c r="J626" s="9" t="s">
        <v>2</v>
      </c>
      <c r="K626" s="5" t="s">
        <v>3</v>
      </c>
      <c r="L626" s="10" t="str">
        <f t="shared" si="9"/>
        <v>OSCE Hate Crime Report 2015</v>
      </c>
      <c r="M626" s="5" t="s">
        <v>2</v>
      </c>
    </row>
    <row r="627" spans="1:14" x14ac:dyDescent="0.2">
      <c r="A627" s="12" t="s">
        <v>5485</v>
      </c>
      <c r="B627" s="12">
        <v>626</v>
      </c>
      <c r="C627" s="9">
        <v>2015</v>
      </c>
      <c r="D627" s="5" t="s">
        <v>9319</v>
      </c>
      <c r="E627" s="8" t="s">
        <v>2</v>
      </c>
      <c r="F627" s="5" t="s">
        <v>11089</v>
      </c>
      <c r="G627" s="5" t="s">
        <v>9314</v>
      </c>
      <c r="H627" s="5" t="s">
        <v>9347</v>
      </c>
      <c r="I627" s="5" t="s">
        <v>9315</v>
      </c>
      <c r="J627" s="9" t="s">
        <v>2</v>
      </c>
      <c r="K627" s="5" t="s">
        <v>3</v>
      </c>
      <c r="L627" s="10" t="str">
        <f t="shared" si="9"/>
        <v>OSCE Hate Crime Report 2015</v>
      </c>
      <c r="M627" s="5" t="s">
        <v>2</v>
      </c>
    </row>
    <row r="628" spans="1:14" x14ac:dyDescent="0.2">
      <c r="A628" s="12" t="s">
        <v>5486</v>
      </c>
      <c r="B628" s="12">
        <v>627</v>
      </c>
      <c r="C628" s="9">
        <v>2015</v>
      </c>
      <c r="D628" s="5" t="s">
        <v>9319</v>
      </c>
      <c r="E628" s="8" t="s">
        <v>2</v>
      </c>
      <c r="F628" s="5" t="s">
        <v>11089</v>
      </c>
      <c r="G628" s="5" t="s">
        <v>9314</v>
      </c>
      <c r="H628" s="5" t="s">
        <v>9321</v>
      </c>
      <c r="I628" s="5" t="s">
        <v>9321</v>
      </c>
      <c r="J628" s="9" t="s">
        <v>2</v>
      </c>
      <c r="K628" s="5" t="s">
        <v>3</v>
      </c>
      <c r="L628" s="10" t="str">
        <f t="shared" si="9"/>
        <v>OSCE Hate Crime Report 2015</v>
      </c>
      <c r="M628" s="5" t="s">
        <v>2</v>
      </c>
      <c r="N628" s="11"/>
    </row>
    <row r="629" spans="1:14" x14ac:dyDescent="0.2">
      <c r="A629" s="12" t="s">
        <v>5487</v>
      </c>
      <c r="B629" s="12">
        <v>628</v>
      </c>
      <c r="C629" s="9">
        <v>2015</v>
      </c>
      <c r="D629" s="5" t="s">
        <v>9319</v>
      </c>
      <c r="E629" s="8" t="s">
        <v>2</v>
      </c>
      <c r="F629" s="5" t="s">
        <v>11089</v>
      </c>
      <c r="G629" s="5" t="s">
        <v>9314</v>
      </c>
      <c r="H629" s="5" t="s">
        <v>9328</v>
      </c>
      <c r="I629" s="5" t="s">
        <v>9338</v>
      </c>
      <c r="J629" s="9" t="s">
        <v>2</v>
      </c>
      <c r="K629" s="5" t="s">
        <v>3</v>
      </c>
      <c r="L629" s="10" t="str">
        <f t="shared" si="9"/>
        <v>OSCE Hate Crime Report 2015</v>
      </c>
      <c r="M629" s="5" t="s">
        <v>2</v>
      </c>
      <c r="N629" s="11"/>
    </row>
    <row r="630" spans="1:14" x14ac:dyDescent="0.2">
      <c r="A630" s="12" t="s">
        <v>5488</v>
      </c>
      <c r="B630" s="12">
        <v>629</v>
      </c>
      <c r="C630" s="9">
        <v>2015</v>
      </c>
      <c r="D630" s="5" t="s">
        <v>9319</v>
      </c>
      <c r="E630" s="8" t="s">
        <v>2</v>
      </c>
      <c r="F630" s="5" t="s">
        <v>11089</v>
      </c>
      <c r="G630" s="5" t="s">
        <v>9314</v>
      </c>
      <c r="H630" s="5" t="s">
        <v>9328</v>
      </c>
      <c r="I630" s="5" t="s">
        <v>9338</v>
      </c>
      <c r="J630" s="9" t="s">
        <v>2</v>
      </c>
      <c r="K630" s="5" t="s">
        <v>3</v>
      </c>
      <c r="L630" s="10" t="str">
        <f t="shared" si="9"/>
        <v>OSCE Hate Crime Report 2015</v>
      </c>
      <c r="M630" s="5" t="s">
        <v>2</v>
      </c>
      <c r="N630" s="11"/>
    </row>
    <row r="631" spans="1:14" x14ac:dyDescent="0.2">
      <c r="A631" s="12" t="s">
        <v>5489</v>
      </c>
      <c r="B631" s="12">
        <v>630</v>
      </c>
      <c r="C631" s="9">
        <v>2015</v>
      </c>
      <c r="D631" s="5" t="s">
        <v>9319</v>
      </c>
      <c r="E631" s="8" t="s">
        <v>2</v>
      </c>
      <c r="F631" s="5" t="s">
        <v>11089</v>
      </c>
      <c r="G631" s="5" t="s">
        <v>9314</v>
      </c>
      <c r="H631" s="5" t="s">
        <v>9328</v>
      </c>
      <c r="I631" s="5" t="s">
        <v>9338</v>
      </c>
      <c r="J631" s="9" t="s">
        <v>2</v>
      </c>
      <c r="K631" s="5" t="s">
        <v>3</v>
      </c>
      <c r="L631" s="10" t="str">
        <f t="shared" si="9"/>
        <v>OSCE Hate Crime Report 2015</v>
      </c>
      <c r="M631" s="5" t="s">
        <v>2</v>
      </c>
      <c r="N631" s="11"/>
    </row>
    <row r="632" spans="1:14" x14ac:dyDescent="0.2">
      <c r="A632" s="12" t="s">
        <v>5490</v>
      </c>
      <c r="B632" s="12">
        <v>631</v>
      </c>
      <c r="C632" s="9">
        <v>2015</v>
      </c>
      <c r="D632" s="5" t="s">
        <v>9319</v>
      </c>
      <c r="E632" s="8" t="s">
        <v>2</v>
      </c>
      <c r="F632" s="5" t="s">
        <v>11089</v>
      </c>
      <c r="G632" s="5" t="s">
        <v>9314</v>
      </c>
      <c r="H632" s="5" t="s">
        <v>9328</v>
      </c>
      <c r="I632" s="5" t="s">
        <v>9338</v>
      </c>
      <c r="J632" s="9" t="s">
        <v>2</v>
      </c>
      <c r="K632" s="5" t="s">
        <v>3</v>
      </c>
      <c r="L632" s="10" t="str">
        <f t="shared" si="9"/>
        <v>OSCE Hate Crime Report 2015</v>
      </c>
      <c r="M632" s="5" t="s">
        <v>2</v>
      </c>
      <c r="N632" s="11"/>
    </row>
    <row r="633" spans="1:14" x14ac:dyDescent="0.2">
      <c r="A633" s="12" t="s">
        <v>5491</v>
      </c>
      <c r="B633" s="12">
        <v>632</v>
      </c>
      <c r="C633" s="9">
        <v>2015</v>
      </c>
      <c r="D633" s="5" t="s">
        <v>9319</v>
      </c>
      <c r="E633" s="8" t="s">
        <v>2</v>
      </c>
      <c r="F633" s="5" t="s">
        <v>11089</v>
      </c>
      <c r="G633" s="5" t="s">
        <v>9314</v>
      </c>
      <c r="H633" s="5" t="s">
        <v>9328</v>
      </c>
      <c r="I633" s="5" t="s">
        <v>9338</v>
      </c>
      <c r="J633" s="9" t="s">
        <v>2</v>
      </c>
      <c r="K633" s="5" t="s">
        <v>3</v>
      </c>
      <c r="L633" s="10" t="str">
        <f t="shared" si="9"/>
        <v>OSCE Hate Crime Report 2015</v>
      </c>
      <c r="M633" s="5" t="s">
        <v>2</v>
      </c>
      <c r="N633" s="11"/>
    </row>
    <row r="634" spans="1:14" x14ac:dyDescent="0.2">
      <c r="A634" s="12" t="s">
        <v>5492</v>
      </c>
      <c r="B634" s="12">
        <v>633</v>
      </c>
      <c r="C634" s="9">
        <v>2015</v>
      </c>
      <c r="D634" s="5" t="s">
        <v>9319</v>
      </c>
      <c r="E634" s="8" t="s">
        <v>2</v>
      </c>
      <c r="F634" s="5" t="s">
        <v>11089</v>
      </c>
      <c r="G634" s="5" t="s">
        <v>9314</v>
      </c>
      <c r="H634" s="5" t="s">
        <v>9328</v>
      </c>
      <c r="I634" s="5" t="s">
        <v>9338</v>
      </c>
      <c r="J634" s="9" t="s">
        <v>2</v>
      </c>
      <c r="K634" s="5" t="s">
        <v>3</v>
      </c>
      <c r="L634" s="10" t="str">
        <f t="shared" si="9"/>
        <v>OSCE Hate Crime Report 2015</v>
      </c>
      <c r="M634" s="5" t="s">
        <v>2</v>
      </c>
    </row>
    <row r="635" spans="1:14" x14ac:dyDescent="0.2">
      <c r="A635" s="12" t="s">
        <v>5493</v>
      </c>
      <c r="B635" s="12">
        <v>634</v>
      </c>
      <c r="C635" s="9">
        <v>2015</v>
      </c>
      <c r="D635" s="5" t="s">
        <v>9319</v>
      </c>
      <c r="E635" s="8" t="s">
        <v>2</v>
      </c>
      <c r="F635" s="5" t="s">
        <v>11089</v>
      </c>
      <c r="G635" s="5" t="s">
        <v>9314</v>
      </c>
      <c r="H635" s="5" t="s">
        <v>9328</v>
      </c>
      <c r="I635" s="5" t="s">
        <v>9338</v>
      </c>
      <c r="J635" s="9" t="s">
        <v>2</v>
      </c>
      <c r="K635" s="5" t="s">
        <v>3</v>
      </c>
      <c r="L635" s="10" t="str">
        <f t="shared" si="9"/>
        <v>OSCE Hate Crime Report 2015</v>
      </c>
      <c r="M635" s="5" t="s">
        <v>2</v>
      </c>
    </row>
    <row r="636" spans="1:14" x14ac:dyDescent="0.2">
      <c r="A636" s="12" t="s">
        <v>5494</v>
      </c>
      <c r="B636" s="12">
        <v>635</v>
      </c>
      <c r="C636" s="9">
        <v>2015</v>
      </c>
      <c r="D636" s="5" t="s">
        <v>9319</v>
      </c>
      <c r="E636" s="8" t="s">
        <v>2</v>
      </c>
      <c r="F636" s="5" t="s">
        <v>11089</v>
      </c>
      <c r="G636" s="5" t="s">
        <v>9314</v>
      </c>
      <c r="H636" s="5" t="s">
        <v>9328</v>
      </c>
      <c r="I636" s="5" t="s">
        <v>9338</v>
      </c>
      <c r="J636" s="9" t="s">
        <v>2</v>
      </c>
      <c r="K636" s="5" t="s">
        <v>3</v>
      </c>
      <c r="L636" s="10" t="str">
        <f t="shared" si="9"/>
        <v>OSCE Hate Crime Report 2015</v>
      </c>
      <c r="M636" s="5" t="s">
        <v>2</v>
      </c>
    </row>
    <row r="637" spans="1:14" x14ac:dyDescent="0.2">
      <c r="A637" s="12" t="s">
        <v>5495</v>
      </c>
      <c r="B637" s="12">
        <v>636</v>
      </c>
      <c r="C637" s="9">
        <v>2015</v>
      </c>
      <c r="D637" s="5" t="s">
        <v>9319</v>
      </c>
      <c r="E637" s="8" t="s">
        <v>2</v>
      </c>
      <c r="F637" s="5" t="s">
        <v>11089</v>
      </c>
      <c r="G637" s="5" t="s">
        <v>9314</v>
      </c>
      <c r="H637" s="5" t="s">
        <v>9328</v>
      </c>
      <c r="I637" s="5" t="s">
        <v>9338</v>
      </c>
      <c r="J637" s="9" t="s">
        <v>2</v>
      </c>
      <c r="K637" s="5" t="s">
        <v>3</v>
      </c>
      <c r="L637" s="10" t="str">
        <f t="shared" si="9"/>
        <v>OSCE Hate Crime Report 2015</v>
      </c>
      <c r="M637" s="5" t="s">
        <v>2</v>
      </c>
    </row>
    <row r="638" spans="1:14" x14ac:dyDescent="0.2">
      <c r="A638" s="12" t="s">
        <v>5496</v>
      </c>
      <c r="B638" s="12">
        <v>637</v>
      </c>
      <c r="C638" s="9">
        <v>2015</v>
      </c>
      <c r="D638" s="5" t="s">
        <v>9319</v>
      </c>
      <c r="E638" s="8" t="s">
        <v>2</v>
      </c>
      <c r="F638" s="5" t="s">
        <v>11089</v>
      </c>
      <c r="G638" s="5" t="s">
        <v>9314</v>
      </c>
      <c r="H638" s="5" t="s">
        <v>9328</v>
      </c>
      <c r="I638" s="5" t="s">
        <v>9338</v>
      </c>
      <c r="J638" s="9" t="s">
        <v>2</v>
      </c>
      <c r="K638" s="5" t="s">
        <v>3</v>
      </c>
      <c r="L638" s="10" t="str">
        <f t="shared" si="9"/>
        <v>OSCE Hate Crime Report 2015</v>
      </c>
      <c r="M638" s="5" t="s">
        <v>2</v>
      </c>
    </row>
    <row r="639" spans="1:14" x14ac:dyDescent="0.2">
      <c r="A639" s="12" t="s">
        <v>5497</v>
      </c>
      <c r="B639" s="12">
        <v>638</v>
      </c>
      <c r="C639" s="9">
        <v>2015</v>
      </c>
      <c r="D639" s="5" t="s">
        <v>9319</v>
      </c>
      <c r="E639" s="8" t="s">
        <v>2</v>
      </c>
      <c r="F639" s="5" t="s">
        <v>11089</v>
      </c>
      <c r="G639" s="5" t="s">
        <v>9314</v>
      </c>
      <c r="H639" s="5" t="s">
        <v>9328</v>
      </c>
      <c r="I639" s="5" t="s">
        <v>9338</v>
      </c>
      <c r="J639" s="9" t="s">
        <v>2</v>
      </c>
      <c r="K639" s="5" t="s">
        <v>3</v>
      </c>
      <c r="L639" s="10" t="str">
        <f t="shared" si="9"/>
        <v>OSCE Hate Crime Report 2015</v>
      </c>
      <c r="M639" s="5" t="s">
        <v>2</v>
      </c>
    </row>
    <row r="640" spans="1:14" x14ac:dyDescent="0.2">
      <c r="A640" s="12" t="s">
        <v>5498</v>
      </c>
      <c r="B640" s="12">
        <v>639</v>
      </c>
      <c r="C640" s="9">
        <v>2015</v>
      </c>
      <c r="D640" s="5" t="s">
        <v>9319</v>
      </c>
      <c r="E640" s="8" t="s">
        <v>2</v>
      </c>
      <c r="F640" s="5" t="s">
        <v>11089</v>
      </c>
      <c r="G640" s="5" t="s">
        <v>9314</v>
      </c>
      <c r="H640" s="5" t="s">
        <v>9328</v>
      </c>
      <c r="I640" s="5" t="s">
        <v>9338</v>
      </c>
      <c r="J640" s="9" t="s">
        <v>2</v>
      </c>
      <c r="K640" s="5" t="s">
        <v>3</v>
      </c>
      <c r="L640" s="10" t="str">
        <f t="shared" si="9"/>
        <v>OSCE Hate Crime Report 2015</v>
      </c>
      <c r="M640" s="5" t="s">
        <v>2</v>
      </c>
    </row>
    <row r="641" spans="1:14" x14ac:dyDescent="0.2">
      <c r="A641" s="12" t="s">
        <v>5499</v>
      </c>
      <c r="B641" s="12">
        <v>640</v>
      </c>
      <c r="C641" s="9">
        <v>2015</v>
      </c>
      <c r="D641" s="5" t="s">
        <v>9319</v>
      </c>
      <c r="E641" s="8" t="s">
        <v>2</v>
      </c>
      <c r="F641" s="5" t="s">
        <v>11089</v>
      </c>
      <c r="G641" s="5" t="s">
        <v>9314</v>
      </c>
      <c r="H641" s="5" t="s">
        <v>9328</v>
      </c>
      <c r="I641" s="5" t="s">
        <v>9338</v>
      </c>
      <c r="J641" s="9" t="s">
        <v>2</v>
      </c>
      <c r="K641" s="5" t="s">
        <v>3</v>
      </c>
      <c r="L641" s="10" t="str">
        <f t="shared" si="9"/>
        <v>OSCE Hate Crime Report 2015</v>
      </c>
      <c r="M641" s="5" t="s">
        <v>2</v>
      </c>
    </row>
    <row r="642" spans="1:14" x14ac:dyDescent="0.2">
      <c r="A642" s="12" t="s">
        <v>5500</v>
      </c>
      <c r="B642" s="12">
        <v>641</v>
      </c>
      <c r="C642" s="9">
        <v>2015</v>
      </c>
      <c r="D642" s="5" t="s">
        <v>9319</v>
      </c>
      <c r="E642" s="8" t="s">
        <v>2</v>
      </c>
      <c r="F642" s="5" t="s">
        <v>11089</v>
      </c>
      <c r="G642" s="5" t="s">
        <v>9314</v>
      </c>
      <c r="H642" s="5" t="s">
        <v>9328</v>
      </c>
      <c r="I642" s="5" t="s">
        <v>9338</v>
      </c>
      <c r="J642" s="9" t="s">
        <v>2</v>
      </c>
      <c r="K642" s="5" t="s">
        <v>3</v>
      </c>
      <c r="L642" s="10" t="str">
        <f t="shared" ref="L642:L705" si="10">HYPERLINK("https://hatecrime.osce.org/france?year=2015","OSCE Hate Crime Report 2015")</f>
        <v>OSCE Hate Crime Report 2015</v>
      </c>
      <c r="M642" s="5" t="s">
        <v>2</v>
      </c>
    </row>
    <row r="643" spans="1:14" x14ac:dyDescent="0.2">
      <c r="A643" s="12" t="s">
        <v>5501</v>
      </c>
      <c r="B643" s="12">
        <v>642</v>
      </c>
      <c r="C643" s="9">
        <v>2015</v>
      </c>
      <c r="D643" s="5" t="s">
        <v>9319</v>
      </c>
      <c r="E643" s="8" t="s">
        <v>2</v>
      </c>
      <c r="F643" s="5" t="s">
        <v>11089</v>
      </c>
      <c r="G643" s="5" t="s">
        <v>9314</v>
      </c>
      <c r="H643" s="5" t="s">
        <v>9328</v>
      </c>
      <c r="I643" s="5" t="s">
        <v>9338</v>
      </c>
      <c r="J643" s="9" t="s">
        <v>2</v>
      </c>
      <c r="K643" s="5" t="s">
        <v>3</v>
      </c>
      <c r="L643" s="10" t="str">
        <f t="shared" si="10"/>
        <v>OSCE Hate Crime Report 2015</v>
      </c>
      <c r="M643" s="5" t="s">
        <v>2</v>
      </c>
      <c r="N643" s="11"/>
    </row>
    <row r="644" spans="1:14" x14ac:dyDescent="0.2">
      <c r="A644" s="12" t="s">
        <v>5502</v>
      </c>
      <c r="B644" s="12">
        <v>643</v>
      </c>
      <c r="C644" s="9">
        <v>2015</v>
      </c>
      <c r="D644" s="5" t="s">
        <v>9319</v>
      </c>
      <c r="E644" s="8" t="s">
        <v>2</v>
      </c>
      <c r="F644" s="5" t="s">
        <v>11089</v>
      </c>
      <c r="G644" s="5" t="s">
        <v>9314</v>
      </c>
      <c r="H644" s="5" t="s">
        <v>9328</v>
      </c>
      <c r="I644" s="5" t="s">
        <v>9338</v>
      </c>
      <c r="J644" s="9" t="s">
        <v>2</v>
      </c>
      <c r="K644" s="5" t="s">
        <v>3</v>
      </c>
      <c r="L644" s="10" t="str">
        <f t="shared" si="10"/>
        <v>OSCE Hate Crime Report 2015</v>
      </c>
      <c r="M644" s="5" t="s">
        <v>2</v>
      </c>
      <c r="N644" s="11"/>
    </row>
    <row r="645" spans="1:14" x14ac:dyDescent="0.2">
      <c r="A645" s="12" t="s">
        <v>5503</v>
      </c>
      <c r="B645" s="12">
        <v>644</v>
      </c>
      <c r="C645" s="9">
        <v>2015</v>
      </c>
      <c r="D645" s="5" t="s">
        <v>9319</v>
      </c>
      <c r="E645" s="8" t="s">
        <v>2</v>
      </c>
      <c r="F645" s="5" t="s">
        <v>11089</v>
      </c>
      <c r="G645" s="5" t="s">
        <v>9314</v>
      </c>
      <c r="H645" s="5" t="s">
        <v>9328</v>
      </c>
      <c r="I645" s="5" t="s">
        <v>9338</v>
      </c>
      <c r="J645" s="9" t="s">
        <v>2</v>
      </c>
      <c r="K645" s="5" t="s">
        <v>3</v>
      </c>
      <c r="L645" s="10" t="str">
        <f t="shared" si="10"/>
        <v>OSCE Hate Crime Report 2015</v>
      </c>
      <c r="M645" s="5" t="s">
        <v>2</v>
      </c>
      <c r="N645" s="11"/>
    </row>
    <row r="646" spans="1:14" x14ac:dyDescent="0.2">
      <c r="A646" s="12" t="s">
        <v>5504</v>
      </c>
      <c r="B646" s="12">
        <v>645</v>
      </c>
      <c r="C646" s="9">
        <v>2015</v>
      </c>
      <c r="D646" s="5" t="s">
        <v>9319</v>
      </c>
      <c r="E646" s="8" t="s">
        <v>2</v>
      </c>
      <c r="F646" s="5" t="s">
        <v>11089</v>
      </c>
      <c r="G646" s="5" t="s">
        <v>9314</v>
      </c>
      <c r="H646" s="5" t="s">
        <v>9328</v>
      </c>
      <c r="I646" s="5" t="s">
        <v>9338</v>
      </c>
      <c r="J646" s="9" t="s">
        <v>2</v>
      </c>
      <c r="K646" s="5" t="s">
        <v>3</v>
      </c>
      <c r="L646" s="10" t="str">
        <f t="shared" si="10"/>
        <v>OSCE Hate Crime Report 2015</v>
      </c>
      <c r="M646" s="5" t="s">
        <v>2</v>
      </c>
      <c r="N646" s="11"/>
    </row>
    <row r="647" spans="1:14" x14ac:dyDescent="0.2">
      <c r="A647" s="12" t="s">
        <v>5505</v>
      </c>
      <c r="B647" s="12">
        <v>646</v>
      </c>
      <c r="C647" s="9">
        <v>2015</v>
      </c>
      <c r="D647" s="5" t="s">
        <v>9319</v>
      </c>
      <c r="E647" s="8" t="s">
        <v>2</v>
      </c>
      <c r="F647" s="5" t="s">
        <v>11089</v>
      </c>
      <c r="G647" s="5" t="s">
        <v>9314</v>
      </c>
      <c r="H647" s="5" t="s">
        <v>9328</v>
      </c>
      <c r="I647" s="5" t="s">
        <v>9338</v>
      </c>
      <c r="J647" s="9" t="s">
        <v>2</v>
      </c>
      <c r="K647" s="5" t="s">
        <v>3</v>
      </c>
      <c r="L647" s="10" t="str">
        <f t="shared" si="10"/>
        <v>OSCE Hate Crime Report 2015</v>
      </c>
      <c r="M647" s="5" t="s">
        <v>2</v>
      </c>
      <c r="N647" s="11"/>
    </row>
    <row r="648" spans="1:14" x14ac:dyDescent="0.2">
      <c r="A648" s="12" t="s">
        <v>5506</v>
      </c>
      <c r="B648" s="12">
        <v>647</v>
      </c>
      <c r="C648" s="9">
        <v>2015</v>
      </c>
      <c r="D648" s="5" t="s">
        <v>9319</v>
      </c>
      <c r="E648" s="8" t="s">
        <v>2</v>
      </c>
      <c r="F648" s="5" t="s">
        <v>11089</v>
      </c>
      <c r="G648" s="5" t="s">
        <v>9314</v>
      </c>
      <c r="H648" s="5" t="s">
        <v>9328</v>
      </c>
      <c r="I648" s="5" t="s">
        <v>9338</v>
      </c>
      <c r="J648" s="9" t="s">
        <v>2</v>
      </c>
      <c r="K648" s="5" t="s">
        <v>3</v>
      </c>
      <c r="L648" s="10" t="str">
        <f t="shared" si="10"/>
        <v>OSCE Hate Crime Report 2015</v>
      </c>
      <c r="M648" s="5" t="s">
        <v>2</v>
      </c>
      <c r="N648" s="11"/>
    </row>
    <row r="649" spans="1:14" x14ac:dyDescent="0.2">
      <c r="A649" s="12" t="s">
        <v>5507</v>
      </c>
      <c r="B649" s="12">
        <v>648</v>
      </c>
      <c r="C649" s="9">
        <v>2015</v>
      </c>
      <c r="D649" s="5" t="s">
        <v>9319</v>
      </c>
      <c r="E649" s="8" t="s">
        <v>2</v>
      </c>
      <c r="F649" s="5" t="s">
        <v>11089</v>
      </c>
      <c r="G649" s="5" t="s">
        <v>9314</v>
      </c>
      <c r="H649" s="5" t="s">
        <v>9328</v>
      </c>
      <c r="I649" s="5" t="s">
        <v>9338</v>
      </c>
      <c r="J649" s="9" t="s">
        <v>2</v>
      </c>
      <c r="K649" s="5" t="s">
        <v>3</v>
      </c>
      <c r="L649" s="10" t="str">
        <f t="shared" si="10"/>
        <v>OSCE Hate Crime Report 2015</v>
      </c>
      <c r="M649" s="5" t="s">
        <v>2</v>
      </c>
      <c r="N649" s="11"/>
    </row>
    <row r="650" spans="1:14" x14ac:dyDescent="0.2">
      <c r="A650" s="12" t="s">
        <v>5508</v>
      </c>
      <c r="B650" s="12">
        <v>649</v>
      </c>
      <c r="C650" s="9">
        <v>2015</v>
      </c>
      <c r="D650" s="5" t="s">
        <v>9319</v>
      </c>
      <c r="E650" s="8" t="s">
        <v>2</v>
      </c>
      <c r="F650" s="5" t="s">
        <v>11089</v>
      </c>
      <c r="G650" s="5" t="s">
        <v>9314</v>
      </c>
      <c r="H650" s="5" t="s">
        <v>9328</v>
      </c>
      <c r="I650" s="5" t="s">
        <v>9338</v>
      </c>
      <c r="J650" s="9" t="s">
        <v>2</v>
      </c>
      <c r="K650" s="5" t="s">
        <v>3</v>
      </c>
      <c r="L650" s="10" t="str">
        <f t="shared" si="10"/>
        <v>OSCE Hate Crime Report 2015</v>
      </c>
      <c r="M650" s="5" t="s">
        <v>2</v>
      </c>
      <c r="N650" s="11"/>
    </row>
    <row r="651" spans="1:14" x14ac:dyDescent="0.2">
      <c r="A651" s="12" t="s">
        <v>5509</v>
      </c>
      <c r="B651" s="12">
        <v>650</v>
      </c>
      <c r="C651" s="9">
        <v>2015</v>
      </c>
      <c r="D651" s="5" t="s">
        <v>9319</v>
      </c>
      <c r="E651" s="8" t="s">
        <v>2</v>
      </c>
      <c r="F651" s="5" t="s">
        <v>11089</v>
      </c>
      <c r="G651" s="5" t="s">
        <v>9314</v>
      </c>
      <c r="H651" s="5" t="s">
        <v>9328</v>
      </c>
      <c r="I651" s="5" t="s">
        <v>9338</v>
      </c>
      <c r="J651" s="9" t="s">
        <v>2</v>
      </c>
      <c r="K651" s="5" t="s">
        <v>3</v>
      </c>
      <c r="L651" s="10" t="str">
        <f t="shared" si="10"/>
        <v>OSCE Hate Crime Report 2015</v>
      </c>
      <c r="M651" s="5" t="s">
        <v>2</v>
      </c>
      <c r="N651" s="11"/>
    </row>
    <row r="652" spans="1:14" x14ac:dyDescent="0.2">
      <c r="A652" s="12" t="s">
        <v>5510</v>
      </c>
      <c r="B652" s="12">
        <v>651</v>
      </c>
      <c r="C652" s="9">
        <v>2015</v>
      </c>
      <c r="D652" s="5" t="s">
        <v>9319</v>
      </c>
      <c r="E652" s="8" t="s">
        <v>2</v>
      </c>
      <c r="F652" s="5" t="s">
        <v>11089</v>
      </c>
      <c r="G652" s="5" t="s">
        <v>9314</v>
      </c>
      <c r="H652" s="5" t="s">
        <v>9328</v>
      </c>
      <c r="I652" s="5" t="s">
        <v>9338</v>
      </c>
      <c r="J652" s="9" t="s">
        <v>2</v>
      </c>
      <c r="K652" s="5" t="s">
        <v>3</v>
      </c>
      <c r="L652" s="10" t="str">
        <f t="shared" si="10"/>
        <v>OSCE Hate Crime Report 2015</v>
      </c>
      <c r="M652" s="5" t="s">
        <v>2</v>
      </c>
      <c r="N652" s="11"/>
    </row>
    <row r="653" spans="1:14" x14ac:dyDescent="0.2">
      <c r="A653" s="12" t="s">
        <v>5511</v>
      </c>
      <c r="B653" s="12">
        <v>652</v>
      </c>
      <c r="C653" s="9">
        <v>2015</v>
      </c>
      <c r="D653" s="5" t="s">
        <v>9319</v>
      </c>
      <c r="E653" s="8" t="s">
        <v>2</v>
      </c>
      <c r="F653" s="5" t="s">
        <v>11089</v>
      </c>
      <c r="G653" s="5" t="s">
        <v>9314</v>
      </c>
      <c r="H653" s="5" t="s">
        <v>9328</v>
      </c>
      <c r="I653" s="5" t="s">
        <v>9338</v>
      </c>
      <c r="J653" s="9" t="s">
        <v>2</v>
      </c>
      <c r="K653" s="5" t="s">
        <v>3</v>
      </c>
      <c r="L653" s="10" t="str">
        <f t="shared" si="10"/>
        <v>OSCE Hate Crime Report 2015</v>
      </c>
      <c r="M653" s="5" t="s">
        <v>2</v>
      </c>
    </row>
    <row r="654" spans="1:14" x14ac:dyDescent="0.2">
      <c r="A654" s="12" t="s">
        <v>5512</v>
      </c>
      <c r="B654" s="12">
        <v>653</v>
      </c>
      <c r="C654" s="9">
        <v>2015</v>
      </c>
      <c r="D654" s="5" t="s">
        <v>9319</v>
      </c>
      <c r="E654" s="8" t="s">
        <v>2</v>
      </c>
      <c r="F654" s="5" t="s">
        <v>11089</v>
      </c>
      <c r="G654" s="5" t="s">
        <v>9314</v>
      </c>
      <c r="H654" s="5" t="s">
        <v>9328</v>
      </c>
      <c r="I654" s="5" t="s">
        <v>9338</v>
      </c>
      <c r="J654" s="9" t="s">
        <v>2</v>
      </c>
      <c r="K654" s="5" t="s">
        <v>3</v>
      </c>
      <c r="L654" s="10" t="str">
        <f t="shared" si="10"/>
        <v>OSCE Hate Crime Report 2015</v>
      </c>
      <c r="M654" s="5" t="s">
        <v>2</v>
      </c>
    </row>
    <row r="655" spans="1:14" x14ac:dyDescent="0.2">
      <c r="A655" s="12" t="s">
        <v>5513</v>
      </c>
      <c r="B655" s="12">
        <v>654</v>
      </c>
      <c r="C655" s="9">
        <v>2015</v>
      </c>
      <c r="D655" s="5" t="s">
        <v>9319</v>
      </c>
      <c r="E655" s="8" t="s">
        <v>2</v>
      </c>
      <c r="F655" s="5" t="s">
        <v>11089</v>
      </c>
      <c r="G655" s="5" t="s">
        <v>9314</v>
      </c>
      <c r="H655" s="5" t="s">
        <v>9328</v>
      </c>
      <c r="I655" s="5" t="s">
        <v>9338</v>
      </c>
      <c r="J655" s="9" t="s">
        <v>2</v>
      </c>
      <c r="K655" s="5" t="s">
        <v>3</v>
      </c>
      <c r="L655" s="10" t="str">
        <f t="shared" si="10"/>
        <v>OSCE Hate Crime Report 2015</v>
      </c>
      <c r="M655" s="5" t="s">
        <v>2</v>
      </c>
    </row>
    <row r="656" spans="1:14" x14ac:dyDescent="0.2">
      <c r="A656" s="12" t="s">
        <v>5514</v>
      </c>
      <c r="B656" s="12">
        <v>655</v>
      </c>
      <c r="C656" s="9">
        <v>2015</v>
      </c>
      <c r="D656" s="5" t="s">
        <v>9319</v>
      </c>
      <c r="E656" s="8" t="s">
        <v>2</v>
      </c>
      <c r="F656" s="5" t="s">
        <v>11089</v>
      </c>
      <c r="G656" s="5" t="s">
        <v>9314</v>
      </c>
      <c r="H656" s="5" t="s">
        <v>9328</v>
      </c>
      <c r="I656" s="5" t="s">
        <v>9338</v>
      </c>
      <c r="J656" s="9" t="s">
        <v>2</v>
      </c>
      <c r="K656" s="5" t="s">
        <v>3</v>
      </c>
      <c r="L656" s="10" t="str">
        <f t="shared" si="10"/>
        <v>OSCE Hate Crime Report 2015</v>
      </c>
      <c r="M656" s="5" t="s">
        <v>2</v>
      </c>
    </row>
    <row r="657" spans="1:14" x14ac:dyDescent="0.2">
      <c r="A657" s="12" t="s">
        <v>5515</v>
      </c>
      <c r="B657" s="12">
        <v>656</v>
      </c>
      <c r="C657" s="9">
        <v>2015</v>
      </c>
      <c r="D657" s="5" t="s">
        <v>9319</v>
      </c>
      <c r="E657" s="8" t="s">
        <v>2</v>
      </c>
      <c r="F657" s="5" t="s">
        <v>11089</v>
      </c>
      <c r="G657" s="5" t="s">
        <v>9314</v>
      </c>
      <c r="H657" s="5" t="s">
        <v>9328</v>
      </c>
      <c r="I657" s="5" t="s">
        <v>9338</v>
      </c>
      <c r="J657" s="9" t="s">
        <v>2</v>
      </c>
      <c r="K657" s="5" t="s">
        <v>3</v>
      </c>
      <c r="L657" s="10" t="str">
        <f t="shared" si="10"/>
        <v>OSCE Hate Crime Report 2015</v>
      </c>
      <c r="M657" s="5" t="s">
        <v>2</v>
      </c>
      <c r="N657" s="11"/>
    </row>
    <row r="658" spans="1:14" x14ac:dyDescent="0.2">
      <c r="A658" s="12" t="s">
        <v>5516</v>
      </c>
      <c r="B658" s="12">
        <v>657</v>
      </c>
      <c r="C658" s="9">
        <v>2015</v>
      </c>
      <c r="D658" s="5" t="s">
        <v>9319</v>
      </c>
      <c r="E658" s="8" t="s">
        <v>2</v>
      </c>
      <c r="F658" s="5" t="s">
        <v>11089</v>
      </c>
      <c r="G658" s="5" t="s">
        <v>9314</v>
      </c>
      <c r="H658" s="5" t="s">
        <v>9328</v>
      </c>
      <c r="I658" s="5" t="s">
        <v>9338</v>
      </c>
      <c r="J658" s="9" t="s">
        <v>2</v>
      </c>
      <c r="K658" s="5" t="s">
        <v>3</v>
      </c>
      <c r="L658" s="10" t="str">
        <f t="shared" si="10"/>
        <v>OSCE Hate Crime Report 2015</v>
      </c>
      <c r="M658" s="5" t="s">
        <v>2</v>
      </c>
    </row>
    <row r="659" spans="1:14" x14ac:dyDescent="0.2">
      <c r="A659" s="12" t="s">
        <v>5517</v>
      </c>
      <c r="B659" s="12">
        <v>658</v>
      </c>
      <c r="C659" s="9">
        <v>2015</v>
      </c>
      <c r="D659" s="5" t="s">
        <v>9319</v>
      </c>
      <c r="E659" s="8" t="s">
        <v>2</v>
      </c>
      <c r="F659" s="5" t="s">
        <v>11089</v>
      </c>
      <c r="G659" s="5" t="s">
        <v>9314</v>
      </c>
      <c r="H659" s="5" t="s">
        <v>9328</v>
      </c>
      <c r="I659" s="5" t="s">
        <v>9338</v>
      </c>
      <c r="J659" s="9" t="s">
        <v>2</v>
      </c>
      <c r="K659" s="5" t="s">
        <v>3</v>
      </c>
      <c r="L659" s="10" t="str">
        <f t="shared" si="10"/>
        <v>OSCE Hate Crime Report 2015</v>
      </c>
      <c r="M659" s="5" t="s">
        <v>2</v>
      </c>
    </row>
    <row r="660" spans="1:14" x14ac:dyDescent="0.2">
      <c r="A660" s="12" t="s">
        <v>5518</v>
      </c>
      <c r="B660" s="12">
        <v>659</v>
      </c>
      <c r="C660" s="9">
        <v>2015</v>
      </c>
      <c r="D660" s="5" t="s">
        <v>9319</v>
      </c>
      <c r="E660" s="8" t="s">
        <v>2</v>
      </c>
      <c r="F660" s="5" t="s">
        <v>11089</v>
      </c>
      <c r="G660" s="5" t="s">
        <v>9314</v>
      </c>
      <c r="H660" s="5" t="s">
        <v>9328</v>
      </c>
      <c r="I660" s="5" t="s">
        <v>9338</v>
      </c>
      <c r="J660" s="9" t="s">
        <v>2</v>
      </c>
      <c r="K660" s="5" t="s">
        <v>3</v>
      </c>
      <c r="L660" s="10" t="str">
        <f t="shared" si="10"/>
        <v>OSCE Hate Crime Report 2015</v>
      </c>
      <c r="M660" s="5" t="s">
        <v>2</v>
      </c>
    </row>
    <row r="661" spans="1:14" x14ac:dyDescent="0.2">
      <c r="A661" s="12" t="s">
        <v>5519</v>
      </c>
      <c r="B661" s="12">
        <v>660</v>
      </c>
      <c r="C661" s="9">
        <v>2015</v>
      </c>
      <c r="D661" s="5" t="s">
        <v>9319</v>
      </c>
      <c r="E661" s="8" t="s">
        <v>2</v>
      </c>
      <c r="F661" s="5" t="s">
        <v>11089</v>
      </c>
      <c r="G661" s="5" t="s">
        <v>9314</v>
      </c>
      <c r="H661" s="5" t="s">
        <v>9328</v>
      </c>
      <c r="I661" s="5" t="s">
        <v>9338</v>
      </c>
      <c r="J661" s="9" t="s">
        <v>2</v>
      </c>
      <c r="K661" s="5" t="s">
        <v>3</v>
      </c>
      <c r="L661" s="10" t="str">
        <f t="shared" si="10"/>
        <v>OSCE Hate Crime Report 2015</v>
      </c>
      <c r="M661" s="5" t="s">
        <v>2</v>
      </c>
    </row>
    <row r="662" spans="1:14" x14ac:dyDescent="0.2">
      <c r="A662" s="12" t="s">
        <v>5520</v>
      </c>
      <c r="B662" s="12">
        <v>661</v>
      </c>
      <c r="C662" s="9">
        <v>2015</v>
      </c>
      <c r="D662" s="5" t="s">
        <v>9319</v>
      </c>
      <c r="E662" s="8" t="s">
        <v>2</v>
      </c>
      <c r="F662" s="5" t="s">
        <v>11089</v>
      </c>
      <c r="G662" s="5" t="s">
        <v>9314</v>
      </c>
      <c r="H662" s="5" t="s">
        <v>9328</v>
      </c>
      <c r="I662" s="5" t="s">
        <v>9338</v>
      </c>
      <c r="J662" s="9" t="s">
        <v>2</v>
      </c>
      <c r="K662" s="5" t="s">
        <v>3</v>
      </c>
      <c r="L662" s="10" t="str">
        <f t="shared" si="10"/>
        <v>OSCE Hate Crime Report 2015</v>
      </c>
      <c r="M662" s="5" t="s">
        <v>2</v>
      </c>
      <c r="N662" s="11"/>
    </row>
    <row r="663" spans="1:14" x14ac:dyDescent="0.2">
      <c r="A663" s="12" t="s">
        <v>5521</v>
      </c>
      <c r="B663" s="12">
        <v>662</v>
      </c>
      <c r="C663" s="9">
        <v>2015</v>
      </c>
      <c r="D663" s="5" t="s">
        <v>9319</v>
      </c>
      <c r="E663" s="8" t="s">
        <v>2</v>
      </c>
      <c r="F663" s="5" t="s">
        <v>11089</v>
      </c>
      <c r="G663" s="5" t="s">
        <v>9314</v>
      </c>
      <c r="H663" s="5" t="s">
        <v>9328</v>
      </c>
      <c r="I663" s="5" t="s">
        <v>9338</v>
      </c>
      <c r="J663" s="9" t="s">
        <v>2</v>
      </c>
      <c r="K663" s="5" t="s">
        <v>3</v>
      </c>
      <c r="L663" s="10" t="str">
        <f t="shared" si="10"/>
        <v>OSCE Hate Crime Report 2015</v>
      </c>
      <c r="M663" s="5" t="s">
        <v>2</v>
      </c>
      <c r="N663" s="11"/>
    </row>
    <row r="664" spans="1:14" x14ac:dyDescent="0.2">
      <c r="A664" s="12" t="s">
        <v>5522</v>
      </c>
      <c r="B664" s="12">
        <v>663</v>
      </c>
      <c r="C664" s="9">
        <v>2015</v>
      </c>
      <c r="D664" s="5" t="s">
        <v>9319</v>
      </c>
      <c r="E664" s="8" t="s">
        <v>2</v>
      </c>
      <c r="F664" s="5" t="s">
        <v>11089</v>
      </c>
      <c r="G664" s="5" t="s">
        <v>9314</v>
      </c>
      <c r="H664" s="5" t="s">
        <v>9328</v>
      </c>
      <c r="I664" s="5" t="s">
        <v>9338</v>
      </c>
      <c r="J664" s="9" t="s">
        <v>2</v>
      </c>
      <c r="K664" s="5" t="s">
        <v>3</v>
      </c>
      <c r="L664" s="10" t="str">
        <f t="shared" si="10"/>
        <v>OSCE Hate Crime Report 2015</v>
      </c>
      <c r="M664" s="5" t="s">
        <v>2</v>
      </c>
    </row>
    <row r="665" spans="1:14" x14ac:dyDescent="0.2">
      <c r="A665" s="12" t="s">
        <v>5523</v>
      </c>
      <c r="B665" s="12">
        <v>664</v>
      </c>
      <c r="C665" s="9">
        <v>2015</v>
      </c>
      <c r="D665" s="5" t="s">
        <v>9319</v>
      </c>
      <c r="E665" s="8" t="s">
        <v>2</v>
      </c>
      <c r="F665" s="5" t="s">
        <v>11089</v>
      </c>
      <c r="G665" s="5" t="s">
        <v>9314</v>
      </c>
      <c r="H665" s="5" t="s">
        <v>9328</v>
      </c>
      <c r="I665" s="5" t="s">
        <v>9338</v>
      </c>
      <c r="J665" s="9" t="s">
        <v>2</v>
      </c>
      <c r="K665" s="5" t="s">
        <v>3</v>
      </c>
      <c r="L665" s="10" t="str">
        <f t="shared" si="10"/>
        <v>OSCE Hate Crime Report 2015</v>
      </c>
      <c r="M665" s="5" t="s">
        <v>2</v>
      </c>
    </row>
    <row r="666" spans="1:14" x14ac:dyDescent="0.2">
      <c r="A666" s="12" t="s">
        <v>5524</v>
      </c>
      <c r="B666" s="12">
        <v>665</v>
      </c>
      <c r="C666" s="9">
        <v>2015</v>
      </c>
      <c r="D666" s="5" t="s">
        <v>9319</v>
      </c>
      <c r="E666" s="8" t="s">
        <v>2</v>
      </c>
      <c r="F666" s="5" t="s">
        <v>11089</v>
      </c>
      <c r="G666" s="5" t="s">
        <v>9314</v>
      </c>
      <c r="H666" s="5" t="s">
        <v>9328</v>
      </c>
      <c r="I666" s="5" t="s">
        <v>9338</v>
      </c>
      <c r="J666" s="9" t="s">
        <v>2</v>
      </c>
      <c r="K666" s="5" t="s">
        <v>3</v>
      </c>
      <c r="L666" s="10" t="str">
        <f t="shared" si="10"/>
        <v>OSCE Hate Crime Report 2015</v>
      </c>
      <c r="M666" s="5" t="s">
        <v>2</v>
      </c>
    </row>
    <row r="667" spans="1:14" x14ac:dyDescent="0.2">
      <c r="A667" s="12" t="s">
        <v>5525</v>
      </c>
      <c r="B667" s="12">
        <v>666</v>
      </c>
      <c r="C667" s="9">
        <v>2015</v>
      </c>
      <c r="D667" s="5" t="s">
        <v>9319</v>
      </c>
      <c r="E667" s="8" t="s">
        <v>2</v>
      </c>
      <c r="F667" s="5" t="s">
        <v>11089</v>
      </c>
      <c r="G667" s="5" t="s">
        <v>9314</v>
      </c>
      <c r="H667" s="5" t="s">
        <v>9328</v>
      </c>
      <c r="I667" s="5" t="s">
        <v>9338</v>
      </c>
      <c r="J667" s="9" t="s">
        <v>2</v>
      </c>
      <c r="K667" s="5" t="s">
        <v>3</v>
      </c>
      <c r="L667" s="10" t="str">
        <f t="shared" si="10"/>
        <v>OSCE Hate Crime Report 2015</v>
      </c>
      <c r="M667" s="5" t="s">
        <v>2</v>
      </c>
    </row>
    <row r="668" spans="1:14" x14ac:dyDescent="0.2">
      <c r="A668" s="12" t="s">
        <v>5526</v>
      </c>
      <c r="B668" s="12">
        <v>667</v>
      </c>
      <c r="C668" s="9">
        <v>2015</v>
      </c>
      <c r="D668" s="5" t="s">
        <v>9319</v>
      </c>
      <c r="E668" s="8" t="s">
        <v>2</v>
      </c>
      <c r="F668" s="5" t="s">
        <v>11089</v>
      </c>
      <c r="G668" s="5" t="s">
        <v>9314</v>
      </c>
      <c r="H668" s="5" t="s">
        <v>9328</v>
      </c>
      <c r="I668" s="5" t="s">
        <v>9338</v>
      </c>
      <c r="J668" s="9" t="s">
        <v>2</v>
      </c>
      <c r="K668" s="5" t="s">
        <v>3</v>
      </c>
      <c r="L668" s="10" t="str">
        <f t="shared" si="10"/>
        <v>OSCE Hate Crime Report 2015</v>
      </c>
      <c r="M668" s="5" t="s">
        <v>2</v>
      </c>
    </row>
    <row r="669" spans="1:14" x14ac:dyDescent="0.2">
      <c r="A669" s="12" t="s">
        <v>5527</v>
      </c>
      <c r="B669" s="12">
        <v>668</v>
      </c>
      <c r="C669" s="9">
        <v>2015</v>
      </c>
      <c r="D669" s="5" t="s">
        <v>9319</v>
      </c>
      <c r="E669" s="8" t="s">
        <v>2</v>
      </c>
      <c r="F669" s="5" t="s">
        <v>11089</v>
      </c>
      <c r="G669" s="5" t="s">
        <v>9314</v>
      </c>
      <c r="H669" s="5" t="s">
        <v>9328</v>
      </c>
      <c r="I669" s="5" t="s">
        <v>9338</v>
      </c>
      <c r="J669" s="9" t="s">
        <v>2</v>
      </c>
      <c r="K669" s="5" t="s">
        <v>3</v>
      </c>
      <c r="L669" s="10" t="str">
        <f t="shared" si="10"/>
        <v>OSCE Hate Crime Report 2015</v>
      </c>
      <c r="M669" s="5" t="s">
        <v>2</v>
      </c>
    </row>
    <row r="670" spans="1:14" x14ac:dyDescent="0.2">
      <c r="A670" s="12" t="s">
        <v>5528</v>
      </c>
      <c r="B670" s="12">
        <v>669</v>
      </c>
      <c r="C670" s="9">
        <v>2015</v>
      </c>
      <c r="D670" s="5" t="s">
        <v>9319</v>
      </c>
      <c r="E670" s="8" t="s">
        <v>2</v>
      </c>
      <c r="F670" s="5" t="s">
        <v>11089</v>
      </c>
      <c r="G670" s="5" t="s">
        <v>9314</v>
      </c>
      <c r="H670" s="5" t="s">
        <v>9328</v>
      </c>
      <c r="I670" s="5" t="s">
        <v>9338</v>
      </c>
      <c r="J670" s="9" t="s">
        <v>2</v>
      </c>
      <c r="K670" s="5" t="s">
        <v>3</v>
      </c>
      <c r="L670" s="10" t="str">
        <f t="shared" si="10"/>
        <v>OSCE Hate Crime Report 2015</v>
      </c>
      <c r="M670" s="5" t="s">
        <v>2</v>
      </c>
      <c r="N670" s="11"/>
    </row>
    <row r="671" spans="1:14" x14ac:dyDescent="0.2">
      <c r="A671" s="12" t="s">
        <v>5529</v>
      </c>
      <c r="B671" s="12">
        <v>670</v>
      </c>
      <c r="C671" s="9">
        <v>2015</v>
      </c>
      <c r="D671" s="5" t="s">
        <v>9319</v>
      </c>
      <c r="E671" s="8" t="s">
        <v>2</v>
      </c>
      <c r="F671" s="5" t="s">
        <v>11089</v>
      </c>
      <c r="G671" s="5" t="s">
        <v>9314</v>
      </c>
      <c r="H671" s="5" t="s">
        <v>9328</v>
      </c>
      <c r="I671" s="5" t="s">
        <v>9338</v>
      </c>
      <c r="J671" s="9" t="s">
        <v>2</v>
      </c>
      <c r="K671" s="5" t="s">
        <v>3</v>
      </c>
      <c r="L671" s="10" t="str">
        <f t="shared" si="10"/>
        <v>OSCE Hate Crime Report 2015</v>
      </c>
      <c r="M671" s="5" t="s">
        <v>2</v>
      </c>
    </row>
    <row r="672" spans="1:14" x14ac:dyDescent="0.2">
      <c r="A672" s="12" t="s">
        <v>5530</v>
      </c>
      <c r="B672" s="12">
        <v>671</v>
      </c>
      <c r="C672" s="9">
        <v>2015</v>
      </c>
      <c r="D672" s="5" t="s">
        <v>9319</v>
      </c>
      <c r="E672" s="8" t="s">
        <v>2</v>
      </c>
      <c r="F672" s="5" t="s">
        <v>11089</v>
      </c>
      <c r="G672" s="5" t="s">
        <v>9314</v>
      </c>
      <c r="H672" s="5" t="s">
        <v>9328</v>
      </c>
      <c r="I672" s="5" t="s">
        <v>9338</v>
      </c>
      <c r="J672" s="9" t="s">
        <v>2</v>
      </c>
      <c r="K672" s="5" t="s">
        <v>3</v>
      </c>
      <c r="L672" s="10" t="str">
        <f t="shared" si="10"/>
        <v>OSCE Hate Crime Report 2015</v>
      </c>
      <c r="M672" s="5" t="s">
        <v>2</v>
      </c>
      <c r="N672" s="11"/>
    </row>
    <row r="673" spans="1:14" x14ac:dyDescent="0.2">
      <c r="A673" s="12" t="s">
        <v>5531</v>
      </c>
      <c r="B673" s="12">
        <v>672</v>
      </c>
      <c r="C673" s="9">
        <v>2015</v>
      </c>
      <c r="D673" s="5" t="s">
        <v>9319</v>
      </c>
      <c r="E673" s="8" t="s">
        <v>2</v>
      </c>
      <c r="F673" s="5" t="s">
        <v>11089</v>
      </c>
      <c r="G673" s="5" t="s">
        <v>9314</v>
      </c>
      <c r="H673" s="5" t="s">
        <v>9328</v>
      </c>
      <c r="I673" s="5" t="s">
        <v>9338</v>
      </c>
      <c r="J673" s="9" t="s">
        <v>2</v>
      </c>
      <c r="K673" s="5" t="s">
        <v>3</v>
      </c>
      <c r="L673" s="10" t="str">
        <f t="shared" si="10"/>
        <v>OSCE Hate Crime Report 2015</v>
      </c>
      <c r="M673" s="5" t="s">
        <v>2</v>
      </c>
      <c r="N673" s="11"/>
    </row>
    <row r="674" spans="1:14" x14ac:dyDescent="0.2">
      <c r="A674" s="12" t="s">
        <v>5532</v>
      </c>
      <c r="B674" s="12">
        <v>673</v>
      </c>
      <c r="C674" s="9">
        <v>2015</v>
      </c>
      <c r="D674" s="5" t="s">
        <v>9319</v>
      </c>
      <c r="E674" s="8" t="s">
        <v>2</v>
      </c>
      <c r="F674" s="5" t="s">
        <v>11089</v>
      </c>
      <c r="G674" s="5" t="s">
        <v>9314</v>
      </c>
      <c r="H674" s="5" t="s">
        <v>9328</v>
      </c>
      <c r="I674" s="5" t="s">
        <v>9338</v>
      </c>
      <c r="J674" s="9" t="s">
        <v>2</v>
      </c>
      <c r="K674" s="5" t="s">
        <v>3</v>
      </c>
      <c r="L674" s="10" t="str">
        <f t="shared" si="10"/>
        <v>OSCE Hate Crime Report 2015</v>
      </c>
      <c r="M674" s="5" t="s">
        <v>2</v>
      </c>
      <c r="N674" s="11"/>
    </row>
    <row r="675" spans="1:14" x14ac:dyDescent="0.2">
      <c r="A675" s="12" t="s">
        <v>5533</v>
      </c>
      <c r="B675" s="12">
        <v>674</v>
      </c>
      <c r="C675" s="9">
        <v>2015</v>
      </c>
      <c r="D675" s="5" t="s">
        <v>9319</v>
      </c>
      <c r="E675" s="8" t="s">
        <v>2</v>
      </c>
      <c r="F675" s="5" t="s">
        <v>11089</v>
      </c>
      <c r="G675" s="5" t="s">
        <v>9314</v>
      </c>
      <c r="H675" s="5" t="s">
        <v>9328</v>
      </c>
      <c r="I675" s="5" t="s">
        <v>9338</v>
      </c>
      <c r="J675" s="9" t="s">
        <v>2</v>
      </c>
      <c r="K675" s="5" t="s">
        <v>3</v>
      </c>
      <c r="L675" s="10" t="str">
        <f t="shared" si="10"/>
        <v>OSCE Hate Crime Report 2015</v>
      </c>
      <c r="M675" s="5" t="s">
        <v>2</v>
      </c>
      <c r="N675" s="11"/>
    </row>
    <row r="676" spans="1:14" x14ac:dyDescent="0.2">
      <c r="A676" s="12" t="s">
        <v>5534</v>
      </c>
      <c r="B676" s="12">
        <v>675</v>
      </c>
      <c r="C676" s="9">
        <v>2015</v>
      </c>
      <c r="D676" s="5" t="s">
        <v>9319</v>
      </c>
      <c r="E676" s="8" t="s">
        <v>2</v>
      </c>
      <c r="F676" s="5" t="s">
        <v>11089</v>
      </c>
      <c r="G676" s="5" t="s">
        <v>9314</v>
      </c>
      <c r="H676" s="5" t="s">
        <v>9328</v>
      </c>
      <c r="I676" s="5" t="s">
        <v>9338</v>
      </c>
      <c r="J676" s="9" t="s">
        <v>2</v>
      </c>
      <c r="K676" s="5" t="s">
        <v>3</v>
      </c>
      <c r="L676" s="10" t="str">
        <f t="shared" si="10"/>
        <v>OSCE Hate Crime Report 2015</v>
      </c>
      <c r="M676" s="5" t="s">
        <v>2</v>
      </c>
      <c r="N676" s="11"/>
    </row>
    <row r="677" spans="1:14" x14ac:dyDescent="0.2">
      <c r="A677" s="12" t="s">
        <v>5535</v>
      </c>
      <c r="B677" s="12">
        <v>676</v>
      </c>
      <c r="C677" s="9">
        <v>2015</v>
      </c>
      <c r="D677" s="5" t="s">
        <v>9319</v>
      </c>
      <c r="E677" s="8" t="s">
        <v>2</v>
      </c>
      <c r="F677" s="5" t="s">
        <v>11089</v>
      </c>
      <c r="G677" s="5" t="s">
        <v>9314</v>
      </c>
      <c r="H677" s="5" t="s">
        <v>9328</v>
      </c>
      <c r="I677" s="5" t="s">
        <v>9338</v>
      </c>
      <c r="J677" s="9" t="s">
        <v>2</v>
      </c>
      <c r="K677" s="5" t="s">
        <v>3</v>
      </c>
      <c r="L677" s="10" t="str">
        <f t="shared" si="10"/>
        <v>OSCE Hate Crime Report 2015</v>
      </c>
      <c r="M677" s="5" t="s">
        <v>2</v>
      </c>
      <c r="N677" s="11"/>
    </row>
    <row r="678" spans="1:14" x14ac:dyDescent="0.2">
      <c r="A678" s="12" t="s">
        <v>5536</v>
      </c>
      <c r="B678" s="12">
        <v>677</v>
      </c>
      <c r="C678" s="9">
        <v>2015</v>
      </c>
      <c r="D678" s="5" t="s">
        <v>9319</v>
      </c>
      <c r="E678" s="8" t="s">
        <v>2</v>
      </c>
      <c r="F678" s="5" t="s">
        <v>11089</v>
      </c>
      <c r="G678" s="5" t="s">
        <v>9314</v>
      </c>
      <c r="H678" s="5" t="s">
        <v>9328</v>
      </c>
      <c r="I678" s="5" t="s">
        <v>9338</v>
      </c>
      <c r="J678" s="9" t="s">
        <v>2</v>
      </c>
      <c r="K678" s="5" t="s">
        <v>3</v>
      </c>
      <c r="L678" s="10" t="str">
        <f t="shared" si="10"/>
        <v>OSCE Hate Crime Report 2015</v>
      </c>
      <c r="M678" s="5" t="s">
        <v>2</v>
      </c>
      <c r="N678" s="11"/>
    </row>
    <row r="679" spans="1:14" x14ac:dyDescent="0.2">
      <c r="A679" s="12" t="s">
        <v>5537</v>
      </c>
      <c r="B679" s="12">
        <v>678</v>
      </c>
      <c r="C679" s="9">
        <v>2015</v>
      </c>
      <c r="D679" s="5" t="s">
        <v>9319</v>
      </c>
      <c r="E679" s="8" t="s">
        <v>2</v>
      </c>
      <c r="F679" s="5" t="s">
        <v>11089</v>
      </c>
      <c r="G679" s="5" t="s">
        <v>9314</v>
      </c>
      <c r="H679" s="5" t="s">
        <v>9328</v>
      </c>
      <c r="I679" s="5" t="s">
        <v>9338</v>
      </c>
      <c r="J679" s="9" t="s">
        <v>2</v>
      </c>
      <c r="K679" s="5" t="s">
        <v>3</v>
      </c>
      <c r="L679" s="10" t="str">
        <f t="shared" si="10"/>
        <v>OSCE Hate Crime Report 2015</v>
      </c>
      <c r="M679" s="5" t="s">
        <v>2</v>
      </c>
      <c r="N679" s="11"/>
    </row>
    <row r="680" spans="1:14" x14ac:dyDescent="0.2">
      <c r="A680" s="12" t="s">
        <v>5538</v>
      </c>
      <c r="B680" s="12">
        <v>679</v>
      </c>
      <c r="C680" s="9">
        <v>2015</v>
      </c>
      <c r="D680" s="5" t="s">
        <v>9319</v>
      </c>
      <c r="E680" s="8" t="s">
        <v>2</v>
      </c>
      <c r="F680" s="5" t="s">
        <v>11089</v>
      </c>
      <c r="G680" s="5" t="s">
        <v>9314</v>
      </c>
      <c r="H680" s="5" t="s">
        <v>9328</v>
      </c>
      <c r="I680" s="5" t="s">
        <v>9338</v>
      </c>
      <c r="J680" s="9" t="s">
        <v>2</v>
      </c>
      <c r="K680" s="5" t="s">
        <v>3</v>
      </c>
      <c r="L680" s="10" t="str">
        <f t="shared" si="10"/>
        <v>OSCE Hate Crime Report 2015</v>
      </c>
      <c r="M680" s="5" t="s">
        <v>2</v>
      </c>
      <c r="N680" s="11"/>
    </row>
    <row r="681" spans="1:14" x14ac:dyDescent="0.2">
      <c r="A681" s="12" t="s">
        <v>5539</v>
      </c>
      <c r="B681" s="12">
        <v>680</v>
      </c>
      <c r="C681" s="9">
        <v>2015</v>
      </c>
      <c r="D681" s="5" t="s">
        <v>9319</v>
      </c>
      <c r="E681" s="8" t="s">
        <v>2</v>
      </c>
      <c r="F681" s="5" t="s">
        <v>11089</v>
      </c>
      <c r="G681" s="5" t="s">
        <v>9314</v>
      </c>
      <c r="H681" s="5" t="s">
        <v>9328</v>
      </c>
      <c r="I681" s="5" t="s">
        <v>9338</v>
      </c>
      <c r="J681" s="9" t="s">
        <v>2</v>
      </c>
      <c r="K681" s="5" t="s">
        <v>3</v>
      </c>
      <c r="L681" s="10" t="str">
        <f t="shared" si="10"/>
        <v>OSCE Hate Crime Report 2015</v>
      </c>
      <c r="M681" s="5" t="s">
        <v>2</v>
      </c>
      <c r="N681" s="11"/>
    </row>
    <row r="682" spans="1:14" x14ac:dyDescent="0.2">
      <c r="A682" s="12" t="s">
        <v>5540</v>
      </c>
      <c r="B682" s="12">
        <v>681</v>
      </c>
      <c r="C682" s="9">
        <v>2015</v>
      </c>
      <c r="D682" s="5" t="s">
        <v>9319</v>
      </c>
      <c r="E682" s="8" t="s">
        <v>2</v>
      </c>
      <c r="F682" s="5" t="s">
        <v>11089</v>
      </c>
      <c r="G682" s="5" t="s">
        <v>9314</v>
      </c>
      <c r="H682" s="5" t="s">
        <v>9328</v>
      </c>
      <c r="I682" s="5" t="s">
        <v>9338</v>
      </c>
      <c r="J682" s="9" t="s">
        <v>2</v>
      </c>
      <c r="K682" s="5" t="s">
        <v>3</v>
      </c>
      <c r="L682" s="10" t="str">
        <f t="shared" si="10"/>
        <v>OSCE Hate Crime Report 2015</v>
      </c>
      <c r="M682" s="5" t="s">
        <v>2</v>
      </c>
      <c r="N682" s="11"/>
    </row>
    <row r="683" spans="1:14" x14ac:dyDescent="0.2">
      <c r="A683" s="12" t="s">
        <v>5541</v>
      </c>
      <c r="B683" s="12">
        <v>682</v>
      </c>
      <c r="C683" s="9">
        <v>2015</v>
      </c>
      <c r="D683" s="5" t="s">
        <v>9319</v>
      </c>
      <c r="E683" s="8" t="s">
        <v>2</v>
      </c>
      <c r="F683" s="5" t="s">
        <v>11089</v>
      </c>
      <c r="G683" s="5" t="s">
        <v>9314</v>
      </c>
      <c r="H683" s="5" t="s">
        <v>9328</v>
      </c>
      <c r="I683" s="5" t="s">
        <v>9338</v>
      </c>
      <c r="J683" s="9" t="s">
        <v>2</v>
      </c>
      <c r="K683" s="5" t="s">
        <v>3</v>
      </c>
      <c r="L683" s="10" t="str">
        <f t="shared" si="10"/>
        <v>OSCE Hate Crime Report 2015</v>
      </c>
      <c r="M683" s="5" t="s">
        <v>2</v>
      </c>
      <c r="N683" s="11"/>
    </row>
    <row r="684" spans="1:14" x14ac:dyDescent="0.2">
      <c r="A684" s="12" t="s">
        <v>5542</v>
      </c>
      <c r="B684" s="12">
        <v>683</v>
      </c>
      <c r="C684" s="9">
        <v>2015</v>
      </c>
      <c r="D684" s="5" t="s">
        <v>9319</v>
      </c>
      <c r="E684" s="8" t="s">
        <v>2</v>
      </c>
      <c r="F684" s="5" t="s">
        <v>11089</v>
      </c>
      <c r="G684" s="5" t="s">
        <v>9314</v>
      </c>
      <c r="H684" s="5" t="s">
        <v>9328</v>
      </c>
      <c r="I684" s="5" t="s">
        <v>9338</v>
      </c>
      <c r="J684" s="9" t="s">
        <v>2</v>
      </c>
      <c r="K684" s="5" t="s">
        <v>3</v>
      </c>
      <c r="L684" s="10" t="str">
        <f t="shared" si="10"/>
        <v>OSCE Hate Crime Report 2015</v>
      </c>
      <c r="M684" s="5" t="s">
        <v>2</v>
      </c>
      <c r="N684" s="11"/>
    </row>
    <row r="685" spans="1:14" x14ac:dyDescent="0.2">
      <c r="A685" s="12" t="s">
        <v>5543</v>
      </c>
      <c r="B685" s="12">
        <v>684</v>
      </c>
      <c r="C685" s="9">
        <v>2015</v>
      </c>
      <c r="D685" s="5" t="s">
        <v>9319</v>
      </c>
      <c r="E685" s="8" t="s">
        <v>2</v>
      </c>
      <c r="F685" s="5" t="s">
        <v>11089</v>
      </c>
      <c r="G685" s="5" t="s">
        <v>9314</v>
      </c>
      <c r="H685" s="5" t="s">
        <v>9328</v>
      </c>
      <c r="I685" s="5" t="s">
        <v>9338</v>
      </c>
      <c r="J685" s="9" t="s">
        <v>2</v>
      </c>
      <c r="K685" s="5" t="s">
        <v>3</v>
      </c>
      <c r="L685" s="10" t="str">
        <f t="shared" si="10"/>
        <v>OSCE Hate Crime Report 2015</v>
      </c>
      <c r="M685" s="5" t="s">
        <v>2</v>
      </c>
      <c r="N685" s="11"/>
    </row>
    <row r="686" spans="1:14" x14ac:dyDescent="0.2">
      <c r="A686" s="12" t="s">
        <v>5544</v>
      </c>
      <c r="B686" s="12">
        <v>685</v>
      </c>
      <c r="C686" s="9">
        <v>2015</v>
      </c>
      <c r="D686" s="5" t="s">
        <v>9319</v>
      </c>
      <c r="E686" s="8" t="s">
        <v>2</v>
      </c>
      <c r="F686" s="5" t="s">
        <v>11089</v>
      </c>
      <c r="G686" s="5" t="s">
        <v>9314</v>
      </c>
      <c r="H686" s="5" t="s">
        <v>9328</v>
      </c>
      <c r="I686" s="5" t="s">
        <v>9338</v>
      </c>
      <c r="J686" s="9" t="s">
        <v>2</v>
      </c>
      <c r="K686" s="5" t="s">
        <v>3</v>
      </c>
      <c r="L686" s="10" t="str">
        <f t="shared" si="10"/>
        <v>OSCE Hate Crime Report 2015</v>
      </c>
      <c r="M686" s="5" t="s">
        <v>2</v>
      </c>
    </row>
    <row r="687" spans="1:14" x14ac:dyDescent="0.2">
      <c r="A687" s="12" t="s">
        <v>5545</v>
      </c>
      <c r="B687" s="12">
        <v>686</v>
      </c>
      <c r="C687" s="9">
        <v>2015</v>
      </c>
      <c r="D687" s="5" t="s">
        <v>9319</v>
      </c>
      <c r="E687" s="8" t="s">
        <v>2</v>
      </c>
      <c r="F687" s="5" t="s">
        <v>11089</v>
      </c>
      <c r="G687" s="5" t="s">
        <v>9314</v>
      </c>
      <c r="H687" s="5" t="s">
        <v>9328</v>
      </c>
      <c r="I687" s="5" t="s">
        <v>9338</v>
      </c>
      <c r="J687" s="9" t="s">
        <v>2</v>
      </c>
      <c r="K687" s="5" t="s">
        <v>3</v>
      </c>
      <c r="L687" s="10" t="str">
        <f t="shared" si="10"/>
        <v>OSCE Hate Crime Report 2015</v>
      </c>
      <c r="M687" s="5" t="s">
        <v>2</v>
      </c>
    </row>
    <row r="688" spans="1:14" x14ac:dyDescent="0.2">
      <c r="A688" s="12" t="s">
        <v>5546</v>
      </c>
      <c r="B688" s="12">
        <v>687</v>
      </c>
      <c r="C688" s="9">
        <v>2015</v>
      </c>
      <c r="D688" s="5" t="s">
        <v>9319</v>
      </c>
      <c r="E688" s="8" t="s">
        <v>2</v>
      </c>
      <c r="F688" s="5" t="s">
        <v>11089</v>
      </c>
      <c r="G688" s="5" t="s">
        <v>9314</v>
      </c>
      <c r="H688" s="5" t="s">
        <v>9328</v>
      </c>
      <c r="I688" s="5" t="s">
        <v>9338</v>
      </c>
      <c r="J688" s="9" t="s">
        <v>2</v>
      </c>
      <c r="K688" s="5" t="s">
        <v>3</v>
      </c>
      <c r="L688" s="10" t="str">
        <f t="shared" si="10"/>
        <v>OSCE Hate Crime Report 2015</v>
      </c>
      <c r="M688" s="5" t="s">
        <v>2</v>
      </c>
    </row>
    <row r="689" spans="1:14" x14ac:dyDescent="0.2">
      <c r="A689" s="12" t="s">
        <v>5547</v>
      </c>
      <c r="B689" s="12">
        <v>688</v>
      </c>
      <c r="C689" s="9">
        <v>2015</v>
      </c>
      <c r="D689" s="5" t="s">
        <v>9319</v>
      </c>
      <c r="E689" s="8" t="s">
        <v>2</v>
      </c>
      <c r="F689" s="5" t="s">
        <v>11089</v>
      </c>
      <c r="G689" s="5" t="s">
        <v>9314</v>
      </c>
      <c r="H689" s="5" t="s">
        <v>9328</v>
      </c>
      <c r="I689" s="5" t="s">
        <v>9338</v>
      </c>
      <c r="J689" s="9" t="s">
        <v>2</v>
      </c>
      <c r="K689" s="5" t="s">
        <v>3</v>
      </c>
      <c r="L689" s="10" t="str">
        <f t="shared" si="10"/>
        <v>OSCE Hate Crime Report 2015</v>
      </c>
      <c r="M689" s="5" t="s">
        <v>2</v>
      </c>
      <c r="N689" s="11"/>
    </row>
    <row r="690" spans="1:14" x14ac:dyDescent="0.2">
      <c r="A690" s="12" t="s">
        <v>5548</v>
      </c>
      <c r="B690" s="12">
        <v>689</v>
      </c>
      <c r="C690" s="9">
        <v>2015</v>
      </c>
      <c r="D690" s="5" t="s">
        <v>9319</v>
      </c>
      <c r="E690" s="8" t="s">
        <v>2</v>
      </c>
      <c r="F690" s="5" t="s">
        <v>11089</v>
      </c>
      <c r="G690" s="5" t="s">
        <v>9314</v>
      </c>
      <c r="H690" s="5" t="s">
        <v>9328</v>
      </c>
      <c r="I690" s="5" t="s">
        <v>9338</v>
      </c>
      <c r="J690" s="9" t="s">
        <v>2</v>
      </c>
      <c r="K690" s="5" t="s">
        <v>3</v>
      </c>
      <c r="L690" s="10" t="str">
        <f t="shared" si="10"/>
        <v>OSCE Hate Crime Report 2015</v>
      </c>
      <c r="M690" s="5" t="s">
        <v>2</v>
      </c>
    </row>
    <row r="691" spans="1:14" x14ac:dyDescent="0.2">
      <c r="A691" s="12" t="s">
        <v>5549</v>
      </c>
      <c r="B691" s="12">
        <v>690</v>
      </c>
      <c r="C691" s="9">
        <v>2015</v>
      </c>
      <c r="D691" s="5" t="s">
        <v>9319</v>
      </c>
      <c r="E691" s="8" t="s">
        <v>2</v>
      </c>
      <c r="F691" s="5" t="s">
        <v>11089</v>
      </c>
      <c r="G691" s="5" t="s">
        <v>9314</v>
      </c>
      <c r="H691" s="5" t="s">
        <v>9328</v>
      </c>
      <c r="I691" s="5" t="s">
        <v>9338</v>
      </c>
      <c r="J691" s="9" t="s">
        <v>2</v>
      </c>
      <c r="K691" s="5" t="s">
        <v>3</v>
      </c>
      <c r="L691" s="10" t="str">
        <f t="shared" si="10"/>
        <v>OSCE Hate Crime Report 2015</v>
      </c>
      <c r="M691" s="5" t="s">
        <v>2</v>
      </c>
      <c r="N691" s="11"/>
    </row>
    <row r="692" spans="1:14" x14ac:dyDescent="0.2">
      <c r="A692" s="12" t="s">
        <v>5550</v>
      </c>
      <c r="B692" s="12">
        <v>691</v>
      </c>
      <c r="C692" s="9">
        <v>2015</v>
      </c>
      <c r="D692" s="5" t="s">
        <v>9319</v>
      </c>
      <c r="E692" s="8" t="s">
        <v>2</v>
      </c>
      <c r="F692" s="5" t="s">
        <v>11089</v>
      </c>
      <c r="G692" s="5" t="s">
        <v>9314</v>
      </c>
      <c r="H692" s="5" t="s">
        <v>9328</v>
      </c>
      <c r="I692" s="5" t="s">
        <v>9338</v>
      </c>
      <c r="J692" s="9" t="s">
        <v>2</v>
      </c>
      <c r="K692" s="5" t="s">
        <v>3</v>
      </c>
      <c r="L692" s="10" t="str">
        <f t="shared" si="10"/>
        <v>OSCE Hate Crime Report 2015</v>
      </c>
      <c r="M692" s="5" t="s">
        <v>2</v>
      </c>
    </row>
    <row r="693" spans="1:14" x14ac:dyDescent="0.2">
      <c r="A693" s="12" t="s">
        <v>5551</v>
      </c>
      <c r="B693" s="12">
        <v>692</v>
      </c>
      <c r="C693" s="9">
        <v>2015</v>
      </c>
      <c r="D693" s="5" t="s">
        <v>9319</v>
      </c>
      <c r="E693" s="8" t="s">
        <v>2</v>
      </c>
      <c r="F693" s="5" t="s">
        <v>11089</v>
      </c>
      <c r="G693" s="5" t="s">
        <v>9314</v>
      </c>
      <c r="H693" s="5" t="s">
        <v>9328</v>
      </c>
      <c r="I693" s="5" t="s">
        <v>9338</v>
      </c>
      <c r="J693" s="9" t="s">
        <v>2</v>
      </c>
      <c r="K693" s="5" t="s">
        <v>3</v>
      </c>
      <c r="L693" s="10" t="str">
        <f t="shared" si="10"/>
        <v>OSCE Hate Crime Report 2015</v>
      </c>
      <c r="M693" s="5" t="s">
        <v>2</v>
      </c>
      <c r="N693" s="11"/>
    </row>
    <row r="694" spans="1:14" x14ac:dyDescent="0.2">
      <c r="A694" s="12" t="s">
        <v>5552</v>
      </c>
      <c r="B694" s="12">
        <v>693</v>
      </c>
      <c r="C694" s="9">
        <v>2015</v>
      </c>
      <c r="D694" s="5" t="s">
        <v>9319</v>
      </c>
      <c r="E694" s="8" t="s">
        <v>2</v>
      </c>
      <c r="F694" s="5" t="s">
        <v>11089</v>
      </c>
      <c r="G694" s="5" t="s">
        <v>9314</v>
      </c>
      <c r="H694" s="5" t="s">
        <v>9328</v>
      </c>
      <c r="I694" s="5" t="s">
        <v>9338</v>
      </c>
      <c r="J694" s="9" t="s">
        <v>2</v>
      </c>
      <c r="K694" s="5" t="s">
        <v>3</v>
      </c>
      <c r="L694" s="10" t="str">
        <f t="shared" si="10"/>
        <v>OSCE Hate Crime Report 2015</v>
      </c>
      <c r="M694" s="5" t="s">
        <v>2</v>
      </c>
      <c r="N694" s="11"/>
    </row>
    <row r="695" spans="1:14" x14ac:dyDescent="0.2">
      <c r="A695" s="12" t="s">
        <v>5553</v>
      </c>
      <c r="B695" s="12">
        <v>694</v>
      </c>
      <c r="C695" s="9">
        <v>2015</v>
      </c>
      <c r="D695" s="5" t="s">
        <v>9319</v>
      </c>
      <c r="E695" s="8" t="s">
        <v>2</v>
      </c>
      <c r="F695" s="5" t="s">
        <v>11089</v>
      </c>
      <c r="G695" s="5" t="s">
        <v>9314</v>
      </c>
      <c r="H695" s="5" t="s">
        <v>9328</v>
      </c>
      <c r="I695" s="5" t="s">
        <v>9338</v>
      </c>
      <c r="J695" s="9" t="s">
        <v>2</v>
      </c>
      <c r="K695" s="5" t="s">
        <v>3</v>
      </c>
      <c r="L695" s="10" t="str">
        <f t="shared" si="10"/>
        <v>OSCE Hate Crime Report 2015</v>
      </c>
      <c r="M695" s="5" t="s">
        <v>2</v>
      </c>
      <c r="N695" s="11"/>
    </row>
    <row r="696" spans="1:14" x14ac:dyDescent="0.2">
      <c r="A696" s="12" t="s">
        <v>5554</v>
      </c>
      <c r="B696" s="12">
        <v>695</v>
      </c>
      <c r="C696" s="9">
        <v>2015</v>
      </c>
      <c r="D696" s="5" t="s">
        <v>9319</v>
      </c>
      <c r="E696" s="8" t="s">
        <v>2</v>
      </c>
      <c r="F696" s="5" t="s">
        <v>11089</v>
      </c>
      <c r="G696" s="5" t="s">
        <v>9314</v>
      </c>
      <c r="H696" s="5" t="s">
        <v>9328</v>
      </c>
      <c r="I696" s="5" t="s">
        <v>9338</v>
      </c>
      <c r="J696" s="9" t="s">
        <v>2</v>
      </c>
      <c r="K696" s="5" t="s">
        <v>3</v>
      </c>
      <c r="L696" s="10" t="str">
        <f t="shared" si="10"/>
        <v>OSCE Hate Crime Report 2015</v>
      </c>
      <c r="M696" s="5" t="s">
        <v>2</v>
      </c>
      <c r="N696" s="11"/>
    </row>
    <row r="697" spans="1:14" x14ac:dyDescent="0.2">
      <c r="A697" s="12" t="s">
        <v>5555</v>
      </c>
      <c r="B697" s="12">
        <v>696</v>
      </c>
      <c r="C697" s="9">
        <v>2015</v>
      </c>
      <c r="D697" s="5" t="s">
        <v>9319</v>
      </c>
      <c r="E697" s="8" t="s">
        <v>2</v>
      </c>
      <c r="F697" s="5" t="s">
        <v>11089</v>
      </c>
      <c r="G697" s="5" t="s">
        <v>9314</v>
      </c>
      <c r="H697" s="5" t="s">
        <v>9328</v>
      </c>
      <c r="I697" s="5" t="s">
        <v>9338</v>
      </c>
      <c r="J697" s="9" t="s">
        <v>2</v>
      </c>
      <c r="K697" s="5" t="s">
        <v>3</v>
      </c>
      <c r="L697" s="10" t="str">
        <f t="shared" si="10"/>
        <v>OSCE Hate Crime Report 2015</v>
      </c>
      <c r="M697" s="5" t="s">
        <v>2</v>
      </c>
      <c r="N697" s="11"/>
    </row>
    <row r="698" spans="1:14" x14ac:dyDescent="0.2">
      <c r="A698" s="12" t="s">
        <v>5556</v>
      </c>
      <c r="B698" s="12">
        <v>697</v>
      </c>
      <c r="C698" s="9">
        <v>2015</v>
      </c>
      <c r="D698" s="5" t="s">
        <v>9319</v>
      </c>
      <c r="E698" s="8" t="s">
        <v>2</v>
      </c>
      <c r="F698" s="5" t="s">
        <v>11089</v>
      </c>
      <c r="G698" s="5" t="s">
        <v>9314</v>
      </c>
      <c r="H698" s="5" t="s">
        <v>9328</v>
      </c>
      <c r="I698" s="5" t="s">
        <v>9338</v>
      </c>
      <c r="J698" s="9" t="s">
        <v>2</v>
      </c>
      <c r="K698" s="5" t="s">
        <v>3</v>
      </c>
      <c r="L698" s="10" t="str">
        <f t="shared" si="10"/>
        <v>OSCE Hate Crime Report 2015</v>
      </c>
      <c r="M698" s="5" t="s">
        <v>2</v>
      </c>
      <c r="N698" s="11"/>
    </row>
    <row r="699" spans="1:14" x14ac:dyDescent="0.2">
      <c r="A699" s="12" t="s">
        <v>5557</v>
      </c>
      <c r="B699" s="12">
        <v>698</v>
      </c>
      <c r="C699" s="9">
        <v>2015</v>
      </c>
      <c r="D699" s="5" t="s">
        <v>9319</v>
      </c>
      <c r="E699" s="8" t="s">
        <v>2</v>
      </c>
      <c r="F699" s="5" t="s">
        <v>11089</v>
      </c>
      <c r="G699" s="5" t="s">
        <v>9314</v>
      </c>
      <c r="H699" s="5" t="s">
        <v>9328</v>
      </c>
      <c r="I699" s="5" t="s">
        <v>9338</v>
      </c>
      <c r="J699" s="9" t="s">
        <v>2</v>
      </c>
      <c r="K699" s="5" t="s">
        <v>3</v>
      </c>
      <c r="L699" s="10" t="str">
        <f t="shared" si="10"/>
        <v>OSCE Hate Crime Report 2015</v>
      </c>
      <c r="M699" s="5" t="s">
        <v>2</v>
      </c>
      <c r="N699" s="11"/>
    </row>
    <row r="700" spans="1:14" x14ac:dyDescent="0.2">
      <c r="A700" s="12" t="s">
        <v>5558</v>
      </c>
      <c r="B700" s="12">
        <v>699</v>
      </c>
      <c r="C700" s="9">
        <v>2015</v>
      </c>
      <c r="D700" s="5" t="s">
        <v>9319</v>
      </c>
      <c r="E700" s="8" t="s">
        <v>2</v>
      </c>
      <c r="F700" s="5" t="s">
        <v>11089</v>
      </c>
      <c r="G700" s="5" t="s">
        <v>9314</v>
      </c>
      <c r="H700" s="5" t="s">
        <v>9328</v>
      </c>
      <c r="I700" s="5" t="s">
        <v>9338</v>
      </c>
      <c r="J700" s="9" t="s">
        <v>2</v>
      </c>
      <c r="K700" s="5" t="s">
        <v>3</v>
      </c>
      <c r="L700" s="10" t="str">
        <f t="shared" si="10"/>
        <v>OSCE Hate Crime Report 2015</v>
      </c>
      <c r="M700" s="5" t="s">
        <v>2</v>
      </c>
      <c r="N700" s="11"/>
    </row>
    <row r="701" spans="1:14" x14ac:dyDescent="0.2">
      <c r="A701" s="12" t="s">
        <v>5559</v>
      </c>
      <c r="B701" s="12">
        <v>700</v>
      </c>
      <c r="C701" s="9">
        <v>2015</v>
      </c>
      <c r="D701" s="5" t="s">
        <v>9319</v>
      </c>
      <c r="E701" s="8" t="s">
        <v>2</v>
      </c>
      <c r="F701" s="5" t="s">
        <v>11089</v>
      </c>
      <c r="G701" s="5" t="s">
        <v>9314</v>
      </c>
      <c r="H701" s="5" t="s">
        <v>9328</v>
      </c>
      <c r="I701" s="5" t="s">
        <v>9338</v>
      </c>
      <c r="J701" s="9" t="s">
        <v>2</v>
      </c>
      <c r="K701" s="5" t="s">
        <v>3</v>
      </c>
      <c r="L701" s="10" t="str">
        <f t="shared" si="10"/>
        <v>OSCE Hate Crime Report 2015</v>
      </c>
      <c r="M701" s="5" t="s">
        <v>2</v>
      </c>
    </row>
    <row r="702" spans="1:14" x14ac:dyDescent="0.2">
      <c r="A702" s="12" t="s">
        <v>5560</v>
      </c>
      <c r="B702" s="12">
        <v>701</v>
      </c>
      <c r="C702" s="9">
        <v>2015</v>
      </c>
      <c r="D702" s="5" t="s">
        <v>9319</v>
      </c>
      <c r="E702" s="8" t="s">
        <v>2</v>
      </c>
      <c r="F702" s="5" t="s">
        <v>11089</v>
      </c>
      <c r="G702" s="5" t="s">
        <v>9314</v>
      </c>
      <c r="H702" s="5" t="s">
        <v>9328</v>
      </c>
      <c r="I702" s="5" t="s">
        <v>9338</v>
      </c>
      <c r="J702" s="9" t="s">
        <v>2</v>
      </c>
      <c r="K702" s="5" t="s">
        <v>3</v>
      </c>
      <c r="L702" s="10" t="str">
        <f t="shared" si="10"/>
        <v>OSCE Hate Crime Report 2015</v>
      </c>
      <c r="M702" s="5" t="s">
        <v>2</v>
      </c>
    </row>
    <row r="703" spans="1:14" x14ac:dyDescent="0.2">
      <c r="A703" s="12" t="s">
        <v>5561</v>
      </c>
      <c r="B703" s="12">
        <v>702</v>
      </c>
      <c r="C703" s="9">
        <v>2015</v>
      </c>
      <c r="D703" s="5" t="s">
        <v>9319</v>
      </c>
      <c r="E703" s="8" t="s">
        <v>2</v>
      </c>
      <c r="F703" s="5" t="s">
        <v>11089</v>
      </c>
      <c r="G703" s="5" t="s">
        <v>9314</v>
      </c>
      <c r="H703" s="5" t="s">
        <v>9328</v>
      </c>
      <c r="I703" s="5" t="s">
        <v>9338</v>
      </c>
      <c r="J703" s="9" t="s">
        <v>2</v>
      </c>
      <c r="K703" s="5" t="s">
        <v>3</v>
      </c>
      <c r="L703" s="10" t="str">
        <f t="shared" si="10"/>
        <v>OSCE Hate Crime Report 2015</v>
      </c>
      <c r="M703" s="5" t="s">
        <v>2</v>
      </c>
      <c r="N703" s="11"/>
    </row>
    <row r="704" spans="1:14" x14ac:dyDescent="0.2">
      <c r="A704" s="12" t="s">
        <v>5562</v>
      </c>
      <c r="B704" s="12">
        <v>703</v>
      </c>
      <c r="C704" s="9">
        <v>2015</v>
      </c>
      <c r="D704" s="5" t="s">
        <v>9319</v>
      </c>
      <c r="E704" s="8" t="s">
        <v>2</v>
      </c>
      <c r="F704" s="5" t="s">
        <v>11089</v>
      </c>
      <c r="G704" s="5" t="s">
        <v>9314</v>
      </c>
      <c r="H704" s="5" t="s">
        <v>9328</v>
      </c>
      <c r="I704" s="5" t="s">
        <v>9338</v>
      </c>
      <c r="J704" s="9" t="s">
        <v>2</v>
      </c>
      <c r="K704" s="5" t="s">
        <v>3</v>
      </c>
      <c r="L704" s="10" t="str">
        <f t="shared" si="10"/>
        <v>OSCE Hate Crime Report 2015</v>
      </c>
      <c r="M704" s="5" t="s">
        <v>2</v>
      </c>
    </row>
    <row r="705" spans="1:13" x14ac:dyDescent="0.2">
      <c r="A705" s="12" t="s">
        <v>5563</v>
      </c>
      <c r="B705" s="12">
        <v>704</v>
      </c>
      <c r="C705" s="9">
        <v>2015</v>
      </c>
      <c r="D705" s="5" t="s">
        <v>9319</v>
      </c>
      <c r="E705" s="8" t="s">
        <v>2</v>
      </c>
      <c r="F705" s="5" t="s">
        <v>11089</v>
      </c>
      <c r="G705" s="5" t="s">
        <v>9314</v>
      </c>
      <c r="H705" s="5" t="s">
        <v>9328</v>
      </c>
      <c r="I705" s="5" t="s">
        <v>9338</v>
      </c>
      <c r="J705" s="9" t="s">
        <v>2</v>
      </c>
      <c r="K705" s="5" t="s">
        <v>3</v>
      </c>
      <c r="L705" s="10" t="str">
        <f t="shared" si="10"/>
        <v>OSCE Hate Crime Report 2015</v>
      </c>
      <c r="M705" s="5" t="s">
        <v>2</v>
      </c>
    </row>
    <row r="706" spans="1:13" x14ac:dyDescent="0.2">
      <c r="A706" s="12" t="s">
        <v>5564</v>
      </c>
      <c r="B706" s="12">
        <v>705</v>
      </c>
      <c r="C706" s="9">
        <v>2015</v>
      </c>
      <c r="D706" s="5" t="s">
        <v>9319</v>
      </c>
      <c r="E706" s="8" t="s">
        <v>2</v>
      </c>
      <c r="F706" s="5" t="s">
        <v>11089</v>
      </c>
      <c r="G706" s="5" t="s">
        <v>9314</v>
      </c>
      <c r="H706" s="5" t="s">
        <v>9328</v>
      </c>
      <c r="I706" s="5" t="s">
        <v>9338</v>
      </c>
      <c r="J706" s="9" t="s">
        <v>2</v>
      </c>
      <c r="K706" s="5" t="s">
        <v>3</v>
      </c>
      <c r="L706" s="10" t="str">
        <f t="shared" ref="L706:L737" si="11">HYPERLINK("https://hatecrime.osce.org/france?year=2015","OSCE Hate Crime Report 2015")</f>
        <v>OSCE Hate Crime Report 2015</v>
      </c>
      <c r="M706" s="5" t="s">
        <v>2</v>
      </c>
    </row>
    <row r="707" spans="1:13" x14ac:dyDescent="0.2">
      <c r="A707" s="12" t="s">
        <v>5565</v>
      </c>
      <c r="B707" s="12">
        <v>706</v>
      </c>
      <c r="C707" s="9">
        <v>2015</v>
      </c>
      <c r="D707" s="5" t="s">
        <v>9319</v>
      </c>
      <c r="E707" s="8" t="s">
        <v>2</v>
      </c>
      <c r="F707" s="5" t="s">
        <v>11089</v>
      </c>
      <c r="G707" s="5" t="s">
        <v>9314</v>
      </c>
      <c r="H707" s="5" t="s">
        <v>9328</v>
      </c>
      <c r="I707" s="5" t="s">
        <v>9338</v>
      </c>
      <c r="J707" s="9" t="s">
        <v>2</v>
      </c>
      <c r="K707" s="5" t="s">
        <v>3</v>
      </c>
      <c r="L707" s="10" t="str">
        <f t="shared" si="11"/>
        <v>OSCE Hate Crime Report 2015</v>
      </c>
      <c r="M707" s="5" t="s">
        <v>2</v>
      </c>
    </row>
    <row r="708" spans="1:13" x14ac:dyDescent="0.2">
      <c r="A708" s="12" t="s">
        <v>5566</v>
      </c>
      <c r="B708" s="12">
        <v>707</v>
      </c>
      <c r="C708" s="9">
        <v>2015</v>
      </c>
      <c r="D708" s="5" t="s">
        <v>9319</v>
      </c>
      <c r="E708" s="8" t="s">
        <v>2</v>
      </c>
      <c r="F708" s="5" t="s">
        <v>11089</v>
      </c>
      <c r="G708" s="5" t="s">
        <v>9314</v>
      </c>
      <c r="H708" s="5" t="s">
        <v>9328</v>
      </c>
      <c r="I708" s="5" t="s">
        <v>9338</v>
      </c>
      <c r="J708" s="9" t="s">
        <v>2</v>
      </c>
      <c r="K708" s="5" t="s">
        <v>3</v>
      </c>
      <c r="L708" s="10" t="str">
        <f t="shared" si="11"/>
        <v>OSCE Hate Crime Report 2015</v>
      </c>
      <c r="M708" s="5" t="s">
        <v>2</v>
      </c>
    </row>
    <row r="709" spans="1:13" x14ac:dyDescent="0.2">
      <c r="A709" s="12" t="s">
        <v>5567</v>
      </c>
      <c r="B709" s="12">
        <v>708</v>
      </c>
      <c r="C709" s="9">
        <v>2015</v>
      </c>
      <c r="D709" s="5" t="s">
        <v>9319</v>
      </c>
      <c r="E709" s="8" t="s">
        <v>2</v>
      </c>
      <c r="F709" s="5" t="s">
        <v>11089</v>
      </c>
      <c r="G709" s="5" t="s">
        <v>9314</v>
      </c>
      <c r="H709" s="5" t="s">
        <v>9328</v>
      </c>
      <c r="I709" s="5" t="s">
        <v>9338</v>
      </c>
      <c r="J709" s="9" t="s">
        <v>2</v>
      </c>
      <c r="K709" s="5" t="s">
        <v>3</v>
      </c>
      <c r="L709" s="10" t="str">
        <f t="shared" si="11"/>
        <v>OSCE Hate Crime Report 2015</v>
      </c>
      <c r="M709" s="5" t="s">
        <v>2</v>
      </c>
    </row>
    <row r="710" spans="1:13" x14ac:dyDescent="0.2">
      <c r="A710" s="12" t="s">
        <v>5568</v>
      </c>
      <c r="B710" s="12">
        <v>709</v>
      </c>
      <c r="C710" s="9">
        <v>2015</v>
      </c>
      <c r="D710" s="5" t="s">
        <v>9319</v>
      </c>
      <c r="E710" s="8" t="s">
        <v>2</v>
      </c>
      <c r="F710" s="5" t="s">
        <v>11089</v>
      </c>
      <c r="G710" s="5" t="s">
        <v>9314</v>
      </c>
      <c r="H710" s="5" t="s">
        <v>9328</v>
      </c>
      <c r="I710" s="5" t="s">
        <v>9338</v>
      </c>
      <c r="J710" s="9" t="s">
        <v>2</v>
      </c>
      <c r="K710" s="5" t="s">
        <v>3</v>
      </c>
      <c r="L710" s="10" t="str">
        <f t="shared" si="11"/>
        <v>OSCE Hate Crime Report 2015</v>
      </c>
      <c r="M710" s="5" t="s">
        <v>2</v>
      </c>
    </row>
    <row r="711" spans="1:13" x14ac:dyDescent="0.2">
      <c r="A711" s="12" t="s">
        <v>5569</v>
      </c>
      <c r="B711" s="12">
        <v>710</v>
      </c>
      <c r="C711" s="9">
        <v>2015</v>
      </c>
      <c r="D711" s="5" t="s">
        <v>9319</v>
      </c>
      <c r="E711" s="8" t="s">
        <v>2</v>
      </c>
      <c r="F711" s="5" t="s">
        <v>11089</v>
      </c>
      <c r="G711" s="5" t="s">
        <v>9314</v>
      </c>
      <c r="H711" s="5" t="s">
        <v>9328</v>
      </c>
      <c r="I711" s="5" t="s">
        <v>9338</v>
      </c>
      <c r="J711" s="9" t="s">
        <v>2</v>
      </c>
      <c r="K711" s="5" t="s">
        <v>3</v>
      </c>
      <c r="L711" s="10" t="str">
        <f t="shared" si="11"/>
        <v>OSCE Hate Crime Report 2015</v>
      </c>
      <c r="M711" s="5" t="s">
        <v>2</v>
      </c>
    </row>
    <row r="712" spans="1:13" x14ac:dyDescent="0.2">
      <c r="A712" s="12" t="s">
        <v>5570</v>
      </c>
      <c r="B712" s="12">
        <v>711</v>
      </c>
      <c r="C712" s="9">
        <v>2015</v>
      </c>
      <c r="D712" s="5" t="s">
        <v>9319</v>
      </c>
      <c r="E712" s="8" t="s">
        <v>2</v>
      </c>
      <c r="F712" s="5" t="s">
        <v>11089</v>
      </c>
      <c r="G712" s="5" t="s">
        <v>9314</v>
      </c>
      <c r="H712" s="5" t="s">
        <v>9328</v>
      </c>
      <c r="I712" s="5" t="s">
        <v>9338</v>
      </c>
      <c r="J712" s="9" t="s">
        <v>2</v>
      </c>
      <c r="K712" s="5" t="s">
        <v>3</v>
      </c>
      <c r="L712" s="10" t="str">
        <f t="shared" si="11"/>
        <v>OSCE Hate Crime Report 2015</v>
      </c>
      <c r="M712" s="5" t="s">
        <v>2</v>
      </c>
    </row>
    <row r="713" spans="1:13" x14ac:dyDescent="0.2">
      <c r="A713" s="12" t="s">
        <v>5571</v>
      </c>
      <c r="B713" s="12">
        <v>712</v>
      </c>
      <c r="C713" s="9">
        <v>2015</v>
      </c>
      <c r="D713" s="5" t="s">
        <v>9319</v>
      </c>
      <c r="E713" s="8" t="s">
        <v>2</v>
      </c>
      <c r="F713" s="5" t="s">
        <v>11089</v>
      </c>
      <c r="G713" s="5" t="s">
        <v>9314</v>
      </c>
      <c r="H713" s="5" t="s">
        <v>9328</v>
      </c>
      <c r="I713" s="5" t="s">
        <v>9338</v>
      </c>
      <c r="J713" s="9" t="s">
        <v>2</v>
      </c>
      <c r="K713" s="5" t="s">
        <v>3</v>
      </c>
      <c r="L713" s="10" t="str">
        <f t="shared" si="11"/>
        <v>OSCE Hate Crime Report 2015</v>
      </c>
      <c r="M713" s="5" t="s">
        <v>2</v>
      </c>
    </row>
    <row r="714" spans="1:13" x14ac:dyDescent="0.2">
      <c r="A714" s="12" t="s">
        <v>5572</v>
      </c>
      <c r="B714" s="12">
        <v>713</v>
      </c>
      <c r="C714" s="9">
        <v>2015</v>
      </c>
      <c r="D714" s="5" t="s">
        <v>9319</v>
      </c>
      <c r="E714" s="8" t="s">
        <v>2</v>
      </c>
      <c r="F714" s="5" t="s">
        <v>11089</v>
      </c>
      <c r="G714" s="5" t="s">
        <v>9314</v>
      </c>
      <c r="H714" s="5" t="s">
        <v>9328</v>
      </c>
      <c r="I714" s="5" t="s">
        <v>9338</v>
      </c>
      <c r="J714" s="9" t="s">
        <v>2</v>
      </c>
      <c r="K714" s="5" t="s">
        <v>3</v>
      </c>
      <c r="L714" s="10" t="str">
        <f t="shared" si="11"/>
        <v>OSCE Hate Crime Report 2015</v>
      </c>
      <c r="M714" s="5" t="s">
        <v>2</v>
      </c>
    </row>
    <row r="715" spans="1:13" x14ac:dyDescent="0.2">
      <c r="A715" s="12" t="s">
        <v>5573</v>
      </c>
      <c r="B715" s="12">
        <v>714</v>
      </c>
      <c r="C715" s="9">
        <v>2015</v>
      </c>
      <c r="D715" s="5" t="s">
        <v>9319</v>
      </c>
      <c r="E715" s="8" t="s">
        <v>2</v>
      </c>
      <c r="F715" s="5" t="s">
        <v>11089</v>
      </c>
      <c r="G715" s="5" t="s">
        <v>9314</v>
      </c>
      <c r="H715" s="5" t="s">
        <v>9328</v>
      </c>
      <c r="I715" s="5" t="s">
        <v>9338</v>
      </c>
      <c r="J715" s="9" t="s">
        <v>2</v>
      </c>
      <c r="K715" s="5" t="s">
        <v>3</v>
      </c>
      <c r="L715" s="10" t="str">
        <f t="shared" si="11"/>
        <v>OSCE Hate Crime Report 2015</v>
      </c>
      <c r="M715" s="5" t="s">
        <v>2</v>
      </c>
    </row>
    <row r="716" spans="1:13" x14ac:dyDescent="0.2">
      <c r="A716" s="12" t="s">
        <v>5574</v>
      </c>
      <c r="B716" s="12">
        <v>715</v>
      </c>
      <c r="C716" s="9">
        <v>2015</v>
      </c>
      <c r="D716" s="5" t="s">
        <v>9319</v>
      </c>
      <c r="E716" s="8" t="s">
        <v>2</v>
      </c>
      <c r="F716" s="5" t="s">
        <v>11089</v>
      </c>
      <c r="G716" s="5" t="s">
        <v>9314</v>
      </c>
      <c r="H716" s="5" t="s">
        <v>9328</v>
      </c>
      <c r="I716" s="5" t="s">
        <v>9338</v>
      </c>
      <c r="J716" s="9" t="s">
        <v>2</v>
      </c>
      <c r="K716" s="5" t="s">
        <v>3</v>
      </c>
      <c r="L716" s="10" t="str">
        <f t="shared" si="11"/>
        <v>OSCE Hate Crime Report 2015</v>
      </c>
      <c r="M716" s="5" t="s">
        <v>2</v>
      </c>
    </row>
    <row r="717" spans="1:13" x14ac:dyDescent="0.2">
      <c r="A717" s="12" t="s">
        <v>5575</v>
      </c>
      <c r="B717" s="12">
        <v>716</v>
      </c>
      <c r="C717" s="9">
        <v>2015</v>
      </c>
      <c r="D717" s="5" t="s">
        <v>9319</v>
      </c>
      <c r="E717" s="8" t="s">
        <v>2</v>
      </c>
      <c r="F717" s="5" t="s">
        <v>11089</v>
      </c>
      <c r="G717" s="5" t="s">
        <v>9314</v>
      </c>
      <c r="H717" s="5" t="s">
        <v>9328</v>
      </c>
      <c r="I717" s="5" t="s">
        <v>9338</v>
      </c>
      <c r="J717" s="9" t="s">
        <v>2</v>
      </c>
      <c r="K717" s="5" t="s">
        <v>3</v>
      </c>
      <c r="L717" s="10" t="str">
        <f t="shared" si="11"/>
        <v>OSCE Hate Crime Report 2015</v>
      </c>
      <c r="M717" s="5" t="s">
        <v>2</v>
      </c>
    </row>
    <row r="718" spans="1:13" x14ac:dyDescent="0.2">
      <c r="A718" s="12" t="s">
        <v>5576</v>
      </c>
      <c r="B718" s="12">
        <v>717</v>
      </c>
      <c r="C718" s="9">
        <v>2015</v>
      </c>
      <c r="D718" s="5" t="s">
        <v>9319</v>
      </c>
      <c r="E718" s="8" t="s">
        <v>2</v>
      </c>
      <c r="F718" s="5" t="s">
        <v>11089</v>
      </c>
      <c r="G718" s="5" t="s">
        <v>9314</v>
      </c>
      <c r="H718" s="5" t="s">
        <v>9328</v>
      </c>
      <c r="I718" s="5" t="s">
        <v>9338</v>
      </c>
      <c r="J718" s="9" t="s">
        <v>2</v>
      </c>
      <c r="K718" s="5" t="s">
        <v>3</v>
      </c>
      <c r="L718" s="10" t="str">
        <f t="shared" si="11"/>
        <v>OSCE Hate Crime Report 2015</v>
      </c>
      <c r="M718" s="5" t="s">
        <v>2</v>
      </c>
    </row>
    <row r="719" spans="1:13" x14ac:dyDescent="0.2">
      <c r="A719" s="12" t="s">
        <v>5577</v>
      </c>
      <c r="B719" s="12">
        <v>718</v>
      </c>
      <c r="C719" s="9">
        <v>2015</v>
      </c>
      <c r="D719" s="5" t="s">
        <v>9319</v>
      </c>
      <c r="E719" s="8" t="s">
        <v>2</v>
      </c>
      <c r="F719" s="5" t="s">
        <v>11089</v>
      </c>
      <c r="G719" s="5" t="s">
        <v>9314</v>
      </c>
      <c r="H719" s="5" t="s">
        <v>9328</v>
      </c>
      <c r="I719" s="5" t="s">
        <v>9338</v>
      </c>
      <c r="J719" s="9" t="s">
        <v>2</v>
      </c>
      <c r="K719" s="5" t="s">
        <v>3</v>
      </c>
      <c r="L719" s="10" t="str">
        <f t="shared" si="11"/>
        <v>OSCE Hate Crime Report 2015</v>
      </c>
      <c r="M719" s="5" t="s">
        <v>2</v>
      </c>
    </row>
    <row r="720" spans="1:13" x14ac:dyDescent="0.2">
      <c r="A720" s="12" t="s">
        <v>5578</v>
      </c>
      <c r="B720" s="12">
        <v>719</v>
      </c>
      <c r="C720" s="9">
        <v>2015</v>
      </c>
      <c r="D720" s="5" t="s">
        <v>9319</v>
      </c>
      <c r="E720" s="8" t="s">
        <v>2</v>
      </c>
      <c r="F720" s="5" t="s">
        <v>11089</v>
      </c>
      <c r="G720" s="5" t="s">
        <v>9314</v>
      </c>
      <c r="H720" s="5" t="s">
        <v>9328</v>
      </c>
      <c r="I720" s="5" t="s">
        <v>9338</v>
      </c>
      <c r="J720" s="9" t="s">
        <v>2</v>
      </c>
      <c r="K720" s="5" t="s">
        <v>3</v>
      </c>
      <c r="L720" s="10" t="str">
        <f t="shared" si="11"/>
        <v>OSCE Hate Crime Report 2015</v>
      </c>
      <c r="M720" s="5" t="s">
        <v>2</v>
      </c>
    </row>
    <row r="721" spans="1:15" x14ac:dyDescent="0.2">
      <c r="A721" s="12" t="s">
        <v>5579</v>
      </c>
      <c r="B721" s="12">
        <v>720</v>
      </c>
      <c r="C721" s="9">
        <v>2015</v>
      </c>
      <c r="D721" s="5" t="s">
        <v>9319</v>
      </c>
      <c r="E721" s="8" t="s">
        <v>2</v>
      </c>
      <c r="F721" s="5" t="s">
        <v>11089</v>
      </c>
      <c r="G721" s="5" t="s">
        <v>9314</v>
      </c>
      <c r="H721" s="5" t="s">
        <v>9328</v>
      </c>
      <c r="I721" s="5" t="s">
        <v>9338</v>
      </c>
      <c r="J721" s="9" t="s">
        <v>2</v>
      </c>
      <c r="K721" s="5" t="s">
        <v>3</v>
      </c>
      <c r="L721" s="10" t="str">
        <f t="shared" si="11"/>
        <v>OSCE Hate Crime Report 2015</v>
      </c>
      <c r="M721" s="5" t="s">
        <v>2</v>
      </c>
    </row>
    <row r="722" spans="1:15" x14ac:dyDescent="0.2">
      <c r="A722" s="12" t="s">
        <v>5580</v>
      </c>
      <c r="B722" s="12">
        <v>721</v>
      </c>
      <c r="C722" s="9">
        <v>2015</v>
      </c>
      <c r="D722" s="5" t="s">
        <v>9319</v>
      </c>
      <c r="E722" s="8" t="s">
        <v>2</v>
      </c>
      <c r="F722" s="5" t="s">
        <v>11089</v>
      </c>
      <c r="G722" s="5" t="s">
        <v>9314</v>
      </c>
      <c r="H722" s="5" t="s">
        <v>9328</v>
      </c>
      <c r="I722" s="5" t="s">
        <v>9338</v>
      </c>
      <c r="J722" s="9" t="s">
        <v>2</v>
      </c>
      <c r="K722" s="5" t="s">
        <v>3</v>
      </c>
      <c r="L722" s="10" t="str">
        <f t="shared" si="11"/>
        <v>OSCE Hate Crime Report 2015</v>
      </c>
      <c r="M722" s="5" t="s">
        <v>2</v>
      </c>
    </row>
    <row r="723" spans="1:15" x14ac:dyDescent="0.2">
      <c r="A723" s="12" t="s">
        <v>5581</v>
      </c>
      <c r="B723" s="12">
        <v>722</v>
      </c>
      <c r="C723" s="9">
        <v>2015</v>
      </c>
      <c r="D723" s="5" t="s">
        <v>9319</v>
      </c>
      <c r="E723" s="8" t="s">
        <v>2</v>
      </c>
      <c r="F723" s="5" t="s">
        <v>11089</v>
      </c>
      <c r="G723" s="5" t="s">
        <v>9314</v>
      </c>
      <c r="H723" s="5" t="s">
        <v>9328</v>
      </c>
      <c r="I723" s="5" t="s">
        <v>9338</v>
      </c>
      <c r="J723" s="9" t="s">
        <v>2</v>
      </c>
      <c r="K723" s="5" t="s">
        <v>3</v>
      </c>
      <c r="L723" s="10" t="str">
        <f t="shared" si="11"/>
        <v>OSCE Hate Crime Report 2015</v>
      </c>
      <c r="M723" s="5" t="s">
        <v>2</v>
      </c>
    </row>
    <row r="724" spans="1:15" x14ac:dyDescent="0.2">
      <c r="A724" s="12" t="s">
        <v>5582</v>
      </c>
      <c r="B724" s="12">
        <v>723</v>
      </c>
      <c r="C724" s="9">
        <v>2015</v>
      </c>
      <c r="D724" s="5" t="s">
        <v>9319</v>
      </c>
      <c r="E724" s="8" t="s">
        <v>2</v>
      </c>
      <c r="F724" s="5" t="s">
        <v>11089</v>
      </c>
      <c r="G724" s="5" t="s">
        <v>9314</v>
      </c>
      <c r="H724" s="5" t="s">
        <v>9328</v>
      </c>
      <c r="I724" s="5" t="s">
        <v>9338</v>
      </c>
      <c r="J724" s="9" t="s">
        <v>2</v>
      </c>
      <c r="K724" s="5" t="s">
        <v>3</v>
      </c>
      <c r="L724" s="10" t="str">
        <f t="shared" si="11"/>
        <v>OSCE Hate Crime Report 2015</v>
      </c>
      <c r="M724" s="5" t="s">
        <v>2</v>
      </c>
    </row>
    <row r="725" spans="1:15" x14ac:dyDescent="0.2">
      <c r="A725" s="12" t="s">
        <v>5583</v>
      </c>
      <c r="B725" s="12">
        <v>724</v>
      </c>
      <c r="C725" s="9">
        <v>2015</v>
      </c>
      <c r="D725" s="5" t="s">
        <v>9319</v>
      </c>
      <c r="E725" s="8" t="s">
        <v>2</v>
      </c>
      <c r="F725" s="5" t="s">
        <v>11089</v>
      </c>
      <c r="G725" s="5" t="s">
        <v>9314</v>
      </c>
      <c r="H725" s="5" t="s">
        <v>9328</v>
      </c>
      <c r="I725" s="5" t="s">
        <v>9338</v>
      </c>
      <c r="J725" s="9" t="s">
        <v>2</v>
      </c>
      <c r="K725" s="5" t="s">
        <v>3</v>
      </c>
      <c r="L725" s="10" t="str">
        <f t="shared" si="11"/>
        <v>OSCE Hate Crime Report 2015</v>
      </c>
      <c r="M725" s="5" t="s">
        <v>2</v>
      </c>
    </row>
    <row r="726" spans="1:15" x14ac:dyDescent="0.2">
      <c r="A726" s="12" t="s">
        <v>5584</v>
      </c>
      <c r="B726" s="12">
        <v>725</v>
      </c>
      <c r="C726" s="9">
        <v>2015</v>
      </c>
      <c r="D726" s="5" t="s">
        <v>9319</v>
      </c>
      <c r="E726" s="8" t="s">
        <v>2</v>
      </c>
      <c r="F726" s="5" t="s">
        <v>11089</v>
      </c>
      <c r="G726" s="5" t="s">
        <v>9314</v>
      </c>
      <c r="H726" s="5" t="s">
        <v>9328</v>
      </c>
      <c r="I726" s="5" t="s">
        <v>9338</v>
      </c>
      <c r="J726" s="9" t="s">
        <v>2</v>
      </c>
      <c r="K726" s="5" t="s">
        <v>3</v>
      </c>
      <c r="L726" s="10" t="str">
        <f t="shared" si="11"/>
        <v>OSCE Hate Crime Report 2015</v>
      </c>
      <c r="M726" s="5" t="s">
        <v>2</v>
      </c>
      <c r="N726" s="11"/>
    </row>
    <row r="727" spans="1:15" x14ac:dyDescent="0.2">
      <c r="A727" s="12" t="s">
        <v>5585</v>
      </c>
      <c r="B727" s="12">
        <v>726</v>
      </c>
      <c r="C727" s="9">
        <v>2015</v>
      </c>
      <c r="D727" s="5" t="s">
        <v>9319</v>
      </c>
      <c r="E727" s="8" t="s">
        <v>2</v>
      </c>
      <c r="F727" s="5" t="s">
        <v>11089</v>
      </c>
      <c r="G727" s="5" t="s">
        <v>9314</v>
      </c>
      <c r="H727" s="5" t="s">
        <v>9328</v>
      </c>
      <c r="I727" s="5" t="s">
        <v>9338</v>
      </c>
      <c r="J727" s="9" t="s">
        <v>2</v>
      </c>
      <c r="K727" s="5" t="s">
        <v>3</v>
      </c>
      <c r="L727" s="10" t="str">
        <f t="shared" si="11"/>
        <v>OSCE Hate Crime Report 2015</v>
      </c>
      <c r="M727" s="5" t="s">
        <v>2</v>
      </c>
      <c r="N727" s="11"/>
    </row>
    <row r="728" spans="1:15" x14ac:dyDescent="0.2">
      <c r="A728" s="12" t="s">
        <v>5586</v>
      </c>
      <c r="B728" s="12">
        <v>727</v>
      </c>
      <c r="C728" s="9">
        <v>2015</v>
      </c>
      <c r="D728" s="5" t="s">
        <v>9319</v>
      </c>
      <c r="E728" s="8" t="s">
        <v>2</v>
      </c>
      <c r="F728" s="5" t="s">
        <v>11089</v>
      </c>
      <c r="G728" s="5" t="s">
        <v>9314</v>
      </c>
      <c r="H728" s="5" t="s">
        <v>9328</v>
      </c>
      <c r="I728" s="5" t="s">
        <v>9338</v>
      </c>
      <c r="J728" s="9" t="s">
        <v>2</v>
      </c>
      <c r="K728" s="5" t="s">
        <v>3</v>
      </c>
      <c r="L728" s="10" t="str">
        <f t="shared" si="11"/>
        <v>OSCE Hate Crime Report 2015</v>
      </c>
      <c r="M728" s="5" t="s">
        <v>2</v>
      </c>
      <c r="N728" s="11"/>
      <c r="O728" s="11"/>
    </row>
    <row r="729" spans="1:15" x14ac:dyDescent="0.2">
      <c r="A729" s="12" t="s">
        <v>5587</v>
      </c>
      <c r="B729" s="12">
        <v>728</v>
      </c>
      <c r="C729" s="9">
        <v>2015</v>
      </c>
      <c r="D729" s="5" t="s">
        <v>9319</v>
      </c>
      <c r="E729" s="8" t="s">
        <v>2</v>
      </c>
      <c r="F729" s="5" t="s">
        <v>11089</v>
      </c>
      <c r="G729" s="5" t="s">
        <v>9314</v>
      </c>
      <c r="H729" s="5" t="s">
        <v>9328</v>
      </c>
      <c r="I729" s="5" t="s">
        <v>9338</v>
      </c>
      <c r="J729" s="9" t="s">
        <v>2</v>
      </c>
      <c r="K729" s="5" t="s">
        <v>3</v>
      </c>
      <c r="L729" s="10" t="str">
        <f t="shared" si="11"/>
        <v>OSCE Hate Crime Report 2015</v>
      </c>
      <c r="M729" s="5" t="s">
        <v>2</v>
      </c>
      <c r="N729" s="11"/>
    </row>
    <row r="730" spans="1:15" x14ac:dyDescent="0.2">
      <c r="A730" s="12" t="s">
        <v>5588</v>
      </c>
      <c r="B730" s="12">
        <v>729</v>
      </c>
      <c r="C730" s="9">
        <v>2015</v>
      </c>
      <c r="D730" s="5" t="s">
        <v>9319</v>
      </c>
      <c r="E730" s="8" t="s">
        <v>2</v>
      </c>
      <c r="F730" s="5" t="s">
        <v>11089</v>
      </c>
      <c r="G730" s="5" t="s">
        <v>9314</v>
      </c>
      <c r="H730" s="5" t="s">
        <v>9328</v>
      </c>
      <c r="I730" s="5" t="s">
        <v>9338</v>
      </c>
      <c r="J730" s="9" t="s">
        <v>2</v>
      </c>
      <c r="K730" s="5" t="s">
        <v>3</v>
      </c>
      <c r="L730" s="10" t="str">
        <f t="shared" si="11"/>
        <v>OSCE Hate Crime Report 2015</v>
      </c>
      <c r="M730" s="5" t="s">
        <v>2</v>
      </c>
      <c r="N730" s="11"/>
    </row>
    <row r="731" spans="1:15" x14ac:dyDescent="0.2">
      <c r="A731" s="12" t="s">
        <v>5589</v>
      </c>
      <c r="B731" s="12">
        <v>730</v>
      </c>
      <c r="C731" s="9">
        <v>2015</v>
      </c>
      <c r="D731" s="5" t="s">
        <v>9319</v>
      </c>
      <c r="E731" s="8" t="s">
        <v>2</v>
      </c>
      <c r="F731" s="5" t="s">
        <v>11089</v>
      </c>
      <c r="G731" s="5" t="s">
        <v>9314</v>
      </c>
      <c r="H731" s="5" t="s">
        <v>9328</v>
      </c>
      <c r="I731" s="5" t="s">
        <v>9338</v>
      </c>
      <c r="J731" s="9" t="s">
        <v>2</v>
      </c>
      <c r="K731" s="5" t="s">
        <v>3</v>
      </c>
      <c r="L731" s="10" t="str">
        <f t="shared" si="11"/>
        <v>OSCE Hate Crime Report 2015</v>
      </c>
      <c r="M731" s="5" t="s">
        <v>2</v>
      </c>
      <c r="N731" s="11"/>
    </row>
    <row r="732" spans="1:15" x14ac:dyDescent="0.2">
      <c r="A732" s="12" t="s">
        <v>5590</v>
      </c>
      <c r="B732" s="12">
        <v>731</v>
      </c>
      <c r="C732" s="9">
        <v>2015</v>
      </c>
      <c r="D732" s="5" t="s">
        <v>9319</v>
      </c>
      <c r="E732" s="8" t="s">
        <v>2</v>
      </c>
      <c r="F732" s="5" t="s">
        <v>11089</v>
      </c>
      <c r="G732" s="5" t="s">
        <v>9314</v>
      </c>
      <c r="H732" s="5" t="s">
        <v>9328</v>
      </c>
      <c r="I732" s="5" t="s">
        <v>9338</v>
      </c>
      <c r="J732" s="9" t="s">
        <v>2</v>
      </c>
      <c r="K732" s="5" t="s">
        <v>3</v>
      </c>
      <c r="L732" s="10" t="str">
        <f t="shared" si="11"/>
        <v>OSCE Hate Crime Report 2015</v>
      </c>
      <c r="M732" s="5" t="s">
        <v>2</v>
      </c>
      <c r="N732" s="11"/>
    </row>
    <row r="733" spans="1:15" x14ac:dyDescent="0.2">
      <c r="A733" s="12" t="s">
        <v>5591</v>
      </c>
      <c r="B733" s="12">
        <v>732</v>
      </c>
      <c r="C733" s="9">
        <v>2015</v>
      </c>
      <c r="D733" s="5" t="s">
        <v>9319</v>
      </c>
      <c r="E733" s="8" t="s">
        <v>2</v>
      </c>
      <c r="F733" s="5" t="s">
        <v>11089</v>
      </c>
      <c r="G733" s="5" t="s">
        <v>9314</v>
      </c>
      <c r="H733" s="5" t="s">
        <v>9328</v>
      </c>
      <c r="I733" s="5" t="s">
        <v>9338</v>
      </c>
      <c r="J733" s="9" t="s">
        <v>2</v>
      </c>
      <c r="K733" s="5" t="s">
        <v>3</v>
      </c>
      <c r="L733" s="10" t="str">
        <f t="shared" si="11"/>
        <v>OSCE Hate Crime Report 2015</v>
      </c>
      <c r="M733" s="5" t="s">
        <v>2</v>
      </c>
      <c r="N733" s="11"/>
    </row>
    <row r="734" spans="1:15" x14ac:dyDescent="0.2">
      <c r="A734" s="12" t="s">
        <v>5592</v>
      </c>
      <c r="B734" s="12">
        <v>733</v>
      </c>
      <c r="C734" s="9">
        <v>2015</v>
      </c>
      <c r="D734" s="5" t="s">
        <v>9319</v>
      </c>
      <c r="E734" s="8" t="s">
        <v>2</v>
      </c>
      <c r="F734" s="5" t="s">
        <v>11089</v>
      </c>
      <c r="G734" s="5" t="s">
        <v>9314</v>
      </c>
      <c r="H734" s="5" t="s">
        <v>9328</v>
      </c>
      <c r="I734" s="5" t="s">
        <v>9338</v>
      </c>
      <c r="J734" s="9" t="s">
        <v>2</v>
      </c>
      <c r="K734" s="5" t="s">
        <v>3</v>
      </c>
      <c r="L734" s="10" t="str">
        <f t="shared" si="11"/>
        <v>OSCE Hate Crime Report 2015</v>
      </c>
      <c r="M734" s="5" t="s">
        <v>2</v>
      </c>
      <c r="N734" s="11"/>
    </row>
    <row r="735" spans="1:15" x14ac:dyDescent="0.2">
      <c r="A735" s="12" t="s">
        <v>5593</v>
      </c>
      <c r="B735" s="12">
        <v>734</v>
      </c>
      <c r="C735" s="9">
        <v>2015</v>
      </c>
      <c r="D735" s="5" t="s">
        <v>9319</v>
      </c>
      <c r="E735" s="8" t="s">
        <v>2</v>
      </c>
      <c r="F735" s="5" t="s">
        <v>11089</v>
      </c>
      <c r="G735" s="5" t="s">
        <v>9314</v>
      </c>
      <c r="H735" s="5" t="s">
        <v>9328</v>
      </c>
      <c r="I735" s="5" t="s">
        <v>9338</v>
      </c>
      <c r="J735" s="9" t="s">
        <v>2</v>
      </c>
      <c r="K735" s="5" t="s">
        <v>3</v>
      </c>
      <c r="L735" s="10" t="str">
        <f t="shared" si="11"/>
        <v>OSCE Hate Crime Report 2015</v>
      </c>
      <c r="M735" s="5" t="s">
        <v>2</v>
      </c>
      <c r="N735" s="11"/>
    </row>
    <row r="736" spans="1:15" x14ac:dyDescent="0.2">
      <c r="A736" s="12" t="s">
        <v>5594</v>
      </c>
      <c r="B736" s="12">
        <v>735</v>
      </c>
      <c r="C736" s="9">
        <v>2015</v>
      </c>
      <c r="D736" s="5" t="s">
        <v>9319</v>
      </c>
      <c r="E736" s="8" t="s">
        <v>2</v>
      </c>
      <c r="F736" s="5" t="s">
        <v>11089</v>
      </c>
      <c r="G736" s="5" t="s">
        <v>9314</v>
      </c>
      <c r="H736" s="5" t="s">
        <v>9328</v>
      </c>
      <c r="I736" s="5" t="s">
        <v>9338</v>
      </c>
      <c r="J736" s="9" t="s">
        <v>2</v>
      </c>
      <c r="K736" s="5" t="s">
        <v>3</v>
      </c>
      <c r="L736" s="10" t="str">
        <f t="shared" si="11"/>
        <v>OSCE Hate Crime Report 2015</v>
      </c>
      <c r="M736" s="5" t="s">
        <v>2</v>
      </c>
      <c r="N736" s="11"/>
    </row>
    <row r="737" spans="1:14" x14ac:dyDescent="0.2">
      <c r="A737" s="12" t="s">
        <v>5595</v>
      </c>
      <c r="B737" s="12">
        <v>736</v>
      </c>
      <c r="C737" s="9">
        <v>2015</v>
      </c>
      <c r="D737" s="5" t="s">
        <v>9319</v>
      </c>
      <c r="E737" s="8" t="s">
        <v>2</v>
      </c>
      <c r="F737" s="5" t="s">
        <v>11089</v>
      </c>
      <c r="G737" s="5" t="s">
        <v>9323</v>
      </c>
      <c r="H737" s="5" t="s">
        <v>9328</v>
      </c>
      <c r="I737" s="5" t="s">
        <v>9338</v>
      </c>
      <c r="J737" s="9" t="s">
        <v>2</v>
      </c>
      <c r="K737" s="5" t="s">
        <v>3</v>
      </c>
      <c r="L737" s="10" t="str">
        <f t="shared" si="11"/>
        <v>OSCE Hate Crime Report 2015</v>
      </c>
      <c r="M737" s="5" t="s">
        <v>2</v>
      </c>
      <c r="N737" s="11"/>
    </row>
    <row r="738" spans="1:14" s="11" customFormat="1" x14ac:dyDescent="0.2">
      <c r="A738" s="12" t="s">
        <v>5596</v>
      </c>
      <c r="B738" s="12">
        <v>737</v>
      </c>
      <c r="C738" s="9">
        <v>2015</v>
      </c>
      <c r="D738" s="5" t="s">
        <v>9319</v>
      </c>
      <c r="E738" s="8" t="s">
        <v>11126</v>
      </c>
      <c r="F738" s="5" t="s">
        <v>11089</v>
      </c>
      <c r="G738" s="5" t="s">
        <v>9379</v>
      </c>
      <c r="H738" s="5" t="s">
        <v>9347</v>
      </c>
      <c r="I738" s="5" t="s">
        <v>9386</v>
      </c>
      <c r="J738" s="9">
        <v>23</v>
      </c>
      <c r="K738" s="5" t="s">
        <v>661</v>
      </c>
      <c r="L738" s="10" t="s">
        <v>11129</v>
      </c>
      <c r="M738" s="5" t="s">
        <v>11130</v>
      </c>
    </row>
    <row r="739" spans="1:14" s="11" customFormat="1" x14ac:dyDescent="0.2">
      <c r="A739" s="12" t="s">
        <v>5597</v>
      </c>
      <c r="B739" s="12">
        <v>738</v>
      </c>
      <c r="C739" s="9">
        <v>2015</v>
      </c>
      <c r="D739" s="5" t="s">
        <v>9319</v>
      </c>
      <c r="E739" s="8" t="s">
        <v>11126</v>
      </c>
      <c r="F739" s="5" t="s">
        <v>11089</v>
      </c>
      <c r="G739" s="5" t="s">
        <v>9379</v>
      </c>
      <c r="H739" s="5" t="s">
        <v>9347</v>
      </c>
      <c r="I739" s="5" t="s">
        <v>9386</v>
      </c>
      <c r="J739" s="9">
        <v>1</v>
      </c>
      <c r="K739" s="5" t="s">
        <v>11095</v>
      </c>
      <c r="L739" s="10" t="s">
        <v>11131</v>
      </c>
      <c r="M739" s="5" t="s">
        <v>11132</v>
      </c>
    </row>
    <row r="740" spans="1:14" s="11" customFormat="1" x14ac:dyDescent="0.2">
      <c r="A740" s="12" t="s">
        <v>5598</v>
      </c>
      <c r="B740" s="12">
        <v>739</v>
      </c>
      <c r="C740" s="9">
        <v>2015</v>
      </c>
      <c r="D740" s="5" t="s">
        <v>9319</v>
      </c>
      <c r="E740" s="8" t="s">
        <v>11126</v>
      </c>
      <c r="F740" s="5" t="s">
        <v>11089</v>
      </c>
      <c r="G740" s="5" t="s">
        <v>9379</v>
      </c>
      <c r="H740" s="5" t="s">
        <v>9347</v>
      </c>
      <c r="I740" s="5" t="s">
        <v>9386</v>
      </c>
      <c r="J740" s="9">
        <v>13</v>
      </c>
      <c r="K740" s="5" t="s">
        <v>771</v>
      </c>
      <c r="L740" s="10" t="s">
        <v>11133</v>
      </c>
      <c r="M740" s="5" t="s">
        <v>11134</v>
      </c>
    </row>
    <row r="741" spans="1:14" s="11" customFormat="1" x14ac:dyDescent="0.2">
      <c r="A741" s="12" t="s">
        <v>5599</v>
      </c>
      <c r="B741" s="12">
        <v>740</v>
      </c>
      <c r="C741" s="9">
        <v>2015</v>
      </c>
      <c r="D741" s="5" t="s">
        <v>9319</v>
      </c>
      <c r="E741" s="8" t="s">
        <v>11127</v>
      </c>
      <c r="F741" s="5" t="s">
        <v>11089</v>
      </c>
      <c r="G741" s="5" t="s">
        <v>9379</v>
      </c>
      <c r="H741" s="5" t="s">
        <v>9347</v>
      </c>
      <c r="I741" s="5" t="s">
        <v>9386</v>
      </c>
      <c r="J741" s="9">
        <v>1</v>
      </c>
      <c r="K741" s="5" t="s">
        <v>11135</v>
      </c>
      <c r="L741" s="10" t="s">
        <v>11136</v>
      </c>
      <c r="M741" s="5" t="s">
        <v>11137</v>
      </c>
    </row>
    <row r="742" spans="1:14" s="11" customFormat="1" x14ac:dyDescent="0.2">
      <c r="A742" s="12" t="s">
        <v>5600</v>
      </c>
      <c r="B742" s="12">
        <v>741</v>
      </c>
      <c r="C742" s="9">
        <v>2015</v>
      </c>
      <c r="D742" s="5" t="s">
        <v>9319</v>
      </c>
      <c r="E742" s="8" t="s">
        <v>11128</v>
      </c>
      <c r="F742" s="5" t="s">
        <v>11089</v>
      </c>
      <c r="G742" s="5" t="s">
        <v>9379</v>
      </c>
      <c r="H742" s="5" t="s">
        <v>9347</v>
      </c>
      <c r="I742" s="5" t="s">
        <v>9386</v>
      </c>
      <c r="J742" s="9">
        <v>3</v>
      </c>
      <c r="K742" s="5" t="s">
        <v>11138</v>
      </c>
      <c r="L742" s="10" t="s">
        <v>11139</v>
      </c>
      <c r="M742" s="5" t="s">
        <v>11140</v>
      </c>
    </row>
    <row r="743" spans="1:14" s="11" customFormat="1" x14ac:dyDescent="0.2">
      <c r="A743" s="12" t="s">
        <v>5601</v>
      </c>
      <c r="B743" s="12">
        <v>742</v>
      </c>
      <c r="C743" s="9">
        <v>2015</v>
      </c>
      <c r="D743" s="5" t="s">
        <v>9319</v>
      </c>
      <c r="E743" s="8" t="s">
        <v>11126</v>
      </c>
      <c r="F743" s="5" t="s">
        <v>11089</v>
      </c>
      <c r="G743" s="5" t="s">
        <v>9379</v>
      </c>
      <c r="H743" s="5" t="s">
        <v>9347</v>
      </c>
      <c r="I743" s="5" t="s">
        <v>9386</v>
      </c>
      <c r="J743" s="9">
        <v>482</v>
      </c>
      <c r="K743" s="5" t="s">
        <v>771</v>
      </c>
      <c r="L743" s="10" t="s">
        <v>11141</v>
      </c>
      <c r="M743" s="5" t="s">
        <v>11142</v>
      </c>
    </row>
    <row r="744" spans="1:14" x14ac:dyDescent="0.2">
      <c r="A744" s="12" t="s">
        <v>5602</v>
      </c>
      <c r="B744" s="12">
        <v>743</v>
      </c>
      <c r="C744" s="9">
        <v>2016</v>
      </c>
      <c r="D744" s="5" t="s">
        <v>9319</v>
      </c>
      <c r="E744" s="8" t="s">
        <v>2</v>
      </c>
      <c r="F744" s="5" t="s">
        <v>11089</v>
      </c>
      <c r="G744" s="5" t="s">
        <v>9314</v>
      </c>
      <c r="H744" s="5" t="s">
        <v>9328</v>
      </c>
      <c r="I744" s="5" t="s">
        <v>9334</v>
      </c>
      <c r="J744" s="9">
        <v>0</v>
      </c>
      <c r="K744" s="5" t="s">
        <v>1543</v>
      </c>
      <c r="L744" s="10" t="str">
        <f t="shared" ref="L744:L807" si="12">HYPERLINK("https://hatecrime.osce.org/france?year=2016","OSCE Hate Crime Report 2016")</f>
        <v>OSCE Hate Crime Report 2016</v>
      </c>
      <c r="M744" s="5" t="s">
        <v>10968</v>
      </c>
      <c r="N744" s="11"/>
    </row>
    <row r="745" spans="1:14" x14ac:dyDescent="0.2">
      <c r="A745" s="12" t="s">
        <v>5603</v>
      </c>
      <c r="B745" s="12">
        <v>744</v>
      </c>
      <c r="C745" s="9">
        <v>2016</v>
      </c>
      <c r="D745" s="5" t="s">
        <v>9319</v>
      </c>
      <c r="E745" s="8" t="s">
        <v>2</v>
      </c>
      <c r="F745" s="5" t="s">
        <v>11089</v>
      </c>
      <c r="G745" s="5" t="s">
        <v>9314</v>
      </c>
      <c r="H745" s="5" t="s">
        <v>9328</v>
      </c>
      <c r="I745" s="5" t="s">
        <v>9415</v>
      </c>
      <c r="J745" s="9">
        <v>0</v>
      </c>
      <c r="K745" s="5" t="s">
        <v>1543</v>
      </c>
      <c r="L745" s="10" t="str">
        <f t="shared" si="12"/>
        <v>OSCE Hate Crime Report 2016</v>
      </c>
      <c r="M745" s="5" t="s">
        <v>8</v>
      </c>
      <c r="N745" s="11"/>
    </row>
    <row r="746" spans="1:14" x14ac:dyDescent="0.2">
      <c r="A746" s="12" t="s">
        <v>5604</v>
      </c>
      <c r="B746" s="12">
        <v>745</v>
      </c>
      <c r="C746" s="9">
        <v>2016</v>
      </c>
      <c r="D746" s="5" t="s">
        <v>9319</v>
      </c>
      <c r="E746" s="8" t="s">
        <v>2</v>
      </c>
      <c r="F746" s="5" t="s">
        <v>11089</v>
      </c>
      <c r="G746" s="5" t="s">
        <v>9331</v>
      </c>
      <c r="H746" s="5" t="s">
        <v>9347</v>
      </c>
      <c r="I746" s="5" t="s">
        <v>9315</v>
      </c>
      <c r="J746" s="9">
        <v>1</v>
      </c>
      <c r="K746" s="5" t="s">
        <v>1687</v>
      </c>
      <c r="L746" s="10" t="str">
        <f t="shared" si="12"/>
        <v>OSCE Hate Crime Report 2016</v>
      </c>
      <c r="M746" s="5" t="s">
        <v>1688</v>
      </c>
      <c r="N746" s="11"/>
    </row>
    <row r="747" spans="1:14" x14ac:dyDescent="0.2">
      <c r="A747" s="12" t="s">
        <v>5605</v>
      </c>
      <c r="B747" s="12">
        <v>746</v>
      </c>
      <c r="C747" s="9">
        <v>2016</v>
      </c>
      <c r="D747" s="5" t="s">
        <v>9319</v>
      </c>
      <c r="E747" s="8" t="s">
        <v>2</v>
      </c>
      <c r="F747" s="5" t="s">
        <v>11089</v>
      </c>
      <c r="G747" s="5" t="s">
        <v>9323</v>
      </c>
      <c r="H747" s="5" t="s">
        <v>9328</v>
      </c>
      <c r="I747" s="5" t="s">
        <v>9408</v>
      </c>
      <c r="J747" s="9">
        <v>2</v>
      </c>
      <c r="K747" s="5" t="s">
        <v>1687</v>
      </c>
      <c r="L747" s="10" t="str">
        <f t="shared" si="12"/>
        <v>OSCE Hate Crime Report 2016</v>
      </c>
      <c r="M747" s="5" t="s">
        <v>1689</v>
      </c>
      <c r="N747" s="11"/>
    </row>
    <row r="748" spans="1:14" x14ac:dyDescent="0.2">
      <c r="A748" s="12" t="s">
        <v>5606</v>
      </c>
      <c r="B748" s="12">
        <v>747</v>
      </c>
      <c r="C748" s="9">
        <v>2016</v>
      </c>
      <c r="D748" s="5" t="s">
        <v>9319</v>
      </c>
      <c r="E748" s="8" t="s">
        <v>2</v>
      </c>
      <c r="F748" s="5" t="s">
        <v>11089</v>
      </c>
      <c r="G748" s="5" t="s">
        <v>9331</v>
      </c>
      <c r="H748" s="5" t="s">
        <v>9328</v>
      </c>
      <c r="I748" s="5" t="s">
        <v>9344</v>
      </c>
      <c r="J748" s="9">
        <v>0</v>
      </c>
      <c r="K748" s="5" t="s">
        <v>1687</v>
      </c>
      <c r="L748" s="10" t="str">
        <f t="shared" si="12"/>
        <v>OSCE Hate Crime Report 2016</v>
      </c>
      <c r="M748" s="5" t="s">
        <v>1690</v>
      </c>
      <c r="N748" s="11"/>
    </row>
    <row r="749" spans="1:14" x14ac:dyDescent="0.2">
      <c r="A749" s="12" t="s">
        <v>5607</v>
      </c>
      <c r="B749" s="12">
        <v>748</v>
      </c>
      <c r="C749" s="9">
        <v>2016</v>
      </c>
      <c r="D749" s="5" t="s">
        <v>9319</v>
      </c>
      <c r="E749" s="8" t="s">
        <v>2</v>
      </c>
      <c r="F749" s="5" t="s">
        <v>11089</v>
      </c>
      <c r="G749" s="5" t="s">
        <v>9331</v>
      </c>
      <c r="H749" s="5" t="s">
        <v>9321</v>
      </c>
      <c r="I749" s="5" t="s">
        <v>9378</v>
      </c>
      <c r="J749" s="9">
        <v>1</v>
      </c>
      <c r="K749" s="5" t="s">
        <v>1687</v>
      </c>
      <c r="L749" s="10" t="str">
        <f t="shared" si="12"/>
        <v>OSCE Hate Crime Report 2016</v>
      </c>
      <c r="M749" s="5" t="s">
        <v>11014</v>
      </c>
      <c r="N749" s="11"/>
    </row>
    <row r="750" spans="1:14" x14ac:dyDescent="0.2">
      <c r="A750" s="12" t="s">
        <v>5608</v>
      </c>
      <c r="B750" s="12">
        <v>749</v>
      </c>
      <c r="C750" s="9">
        <v>2016</v>
      </c>
      <c r="D750" s="5" t="s">
        <v>9319</v>
      </c>
      <c r="E750" s="8" t="s">
        <v>2</v>
      </c>
      <c r="F750" s="5" t="s">
        <v>11089</v>
      </c>
      <c r="G750" s="5" t="s">
        <v>9331</v>
      </c>
      <c r="H750" s="5" t="s">
        <v>9328</v>
      </c>
      <c r="I750" s="5" t="s">
        <v>9334</v>
      </c>
      <c r="J750" s="9">
        <v>0</v>
      </c>
      <c r="K750" s="5" t="s">
        <v>1691</v>
      </c>
      <c r="L750" s="10" t="str">
        <f t="shared" si="12"/>
        <v>OSCE Hate Crime Report 2016</v>
      </c>
      <c r="M750" s="5" t="s">
        <v>2199</v>
      </c>
      <c r="N750" s="11"/>
    </row>
    <row r="751" spans="1:14" x14ac:dyDescent="0.2">
      <c r="A751" s="12" t="s">
        <v>5609</v>
      </c>
      <c r="B751" s="12">
        <v>750</v>
      </c>
      <c r="C751" s="9">
        <v>2016</v>
      </c>
      <c r="D751" s="5" t="s">
        <v>9319</v>
      </c>
      <c r="E751" s="8" t="s">
        <v>2</v>
      </c>
      <c r="F751" s="5" t="s">
        <v>11089</v>
      </c>
      <c r="G751" s="5" t="s">
        <v>9331</v>
      </c>
      <c r="H751" s="5" t="s">
        <v>9347</v>
      </c>
      <c r="I751" s="5" t="s">
        <v>9315</v>
      </c>
      <c r="J751" s="9">
        <v>3</v>
      </c>
      <c r="K751" s="5" t="s">
        <v>1567</v>
      </c>
      <c r="L751" s="10" t="str">
        <f t="shared" si="12"/>
        <v>OSCE Hate Crime Report 2016</v>
      </c>
      <c r="M751" s="5" t="s">
        <v>1692</v>
      </c>
      <c r="N751" s="11"/>
    </row>
    <row r="752" spans="1:14" x14ac:dyDescent="0.2">
      <c r="A752" s="12" t="s">
        <v>5610</v>
      </c>
      <c r="B752" s="12">
        <v>751</v>
      </c>
      <c r="C752" s="9">
        <v>2016</v>
      </c>
      <c r="D752" s="5" t="s">
        <v>9319</v>
      </c>
      <c r="E752" s="8" t="s">
        <v>2</v>
      </c>
      <c r="F752" s="5" t="s">
        <v>11089</v>
      </c>
      <c r="G752" s="5" t="s">
        <v>9331</v>
      </c>
      <c r="H752" s="5" t="s">
        <v>9347</v>
      </c>
      <c r="I752" s="5" t="s">
        <v>11065</v>
      </c>
      <c r="J752" s="9">
        <v>1</v>
      </c>
      <c r="K752" s="5" t="s">
        <v>1567</v>
      </c>
      <c r="L752" s="10" t="str">
        <f t="shared" si="12"/>
        <v>OSCE Hate Crime Report 2016</v>
      </c>
      <c r="M752" s="5" t="s">
        <v>1693</v>
      </c>
      <c r="N752" s="11"/>
    </row>
    <row r="753" spans="1:14" x14ac:dyDescent="0.2">
      <c r="A753" s="12" t="s">
        <v>5611</v>
      </c>
      <c r="B753" s="12">
        <v>752</v>
      </c>
      <c r="C753" s="9">
        <v>2016</v>
      </c>
      <c r="D753" s="5" t="s">
        <v>9319</v>
      </c>
      <c r="E753" s="8" t="s">
        <v>2</v>
      </c>
      <c r="F753" s="5" t="s">
        <v>11089</v>
      </c>
      <c r="G753" s="5" t="s">
        <v>9331</v>
      </c>
      <c r="H753" s="5" t="s">
        <v>9347</v>
      </c>
      <c r="I753" s="5" t="s">
        <v>9315</v>
      </c>
      <c r="J753" s="9">
        <v>2</v>
      </c>
      <c r="K753" s="5" t="s">
        <v>1567</v>
      </c>
      <c r="L753" s="10" t="str">
        <f t="shared" si="12"/>
        <v>OSCE Hate Crime Report 2016</v>
      </c>
      <c r="M753" s="5" t="s">
        <v>1694</v>
      </c>
      <c r="N753" s="11"/>
    </row>
    <row r="754" spans="1:14" x14ac:dyDescent="0.2">
      <c r="A754" s="12" t="s">
        <v>5612</v>
      </c>
      <c r="B754" s="12">
        <v>753</v>
      </c>
      <c r="C754" s="9">
        <v>2016</v>
      </c>
      <c r="D754" s="5" t="s">
        <v>9319</v>
      </c>
      <c r="E754" s="8" t="s">
        <v>2</v>
      </c>
      <c r="F754" s="5" t="s">
        <v>11089</v>
      </c>
      <c r="G754" s="5" t="s">
        <v>9331</v>
      </c>
      <c r="H754" s="5" t="s">
        <v>9347</v>
      </c>
      <c r="I754" s="5" t="s">
        <v>11065</v>
      </c>
      <c r="J754" s="9">
        <v>2</v>
      </c>
      <c r="K754" s="5" t="s">
        <v>1567</v>
      </c>
      <c r="L754" s="10" t="str">
        <f t="shared" si="12"/>
        <v>OSCE Hate Crime Report 2016</v>
      </c>
      <c r="M754" s="5" t="s">
        <v>1695</v>
      </c>
      <c r="N754" s="11"/>
    </row>
    <row r="755" spans="1:14" x14ac:dyDescent="0.2">
      <c r="A755" s="12" t="s">
        <v>5613</v>
      </c>
      <c r="B755" s="12">
        <v>754</v>
      </c>
      <c r="C755" s="9">
        <v>2016</v>
      </c>
      <c r="D755" s="5" t="s">
        <v>9319</v>
      </c>
      <c r="E755" s="8" t="s">
        <v>2</v>
      </c>
      <c r="F755" s="5" t="s">
        <v>11089</v>
      </c>
      <c r="G755" s="5" t="s">
        <v>9331</v>
      </c>
      <c r="H755" s="5" t="s">
        <v>9347</v>
      </c>
      <c r="I755" s="5" t="s">
        <v>9315</v>
      </c>
      <c r="J755" s="9">
        <v>1</v>
      </c>
      <c r="K755" s="5" t="s">
        <v>1567</v>
      </c>
      <c r="L755" s="10" t="str">
        <f t="shared" si="12"/>
        <v>OSCE Hate Crime Report 2016</v>
      </c>
      <c r="M755" s="5" t="s">
        <v>1696</v>
      </c>
      <c r="N755" s="11"/>
    </row>
    <row r="756" spans="1:14" x14ac:dyDescent="0.2">
      <c r="A756" s="12" t="s">
        <v>5614</v>
      </c>
      <c r="B756" s="12">
        <v>755</v>
      </c>
      <c r="C756" s="9">
        <v>2016</v>
      </c>
      <c r="D756" s="5" t="s">
        <v>9319</v>
      </c>
      <c r="E756" s="8" t="s">
        <v>2</v>
      </c>
      <c r="F756" s="5" t="s">
        <v>11089</v>
      </c>
      <c r="G756" s="5" t="s">
        <v>9314</v>
      </c>
      <c r="H756" s="5" t="s">
        <v>9347</v>
      </c>
      <c r="I756" s="5" t="s">
        <v>9315</v>
      </c>
      <c r="J756" s="9">
        <v>2</v>
      </c>
      <c r="K756" s="5" t="s">
        <v>542</v>
      </c>
      <c r="L756" s="10" t="str">
        <f t="shared" si="12"/>
        <v>OSCE Hate Crime Report 2016</v>
      </c>
      <c r="M756" s="5" t="s">
        <v>11051</v>
      </c>
      <c r="N756" s="11"/>
    </row>
    <row r="757" spans="1:14" x14ac:dyDescent="0.2">
      <c r="A757" s="12" t="s">
        <v>5615</v>
      </c>
      <c r="B757" s="12">
        <v>756</v>
      </c>
      <c r="C757" s="9">
        <v>2016</v>
      </c>
      <c r="D757" s="5" t="s">
        <v>9319</v>
      </c>
      <c r="E757" s="8" t="s">
        <v>2</v>
      </c>
      <c r="F757" s="5" t="s">
        <v>11089</v>
      </c>
      <c r="G757" s="5" t="s">
        <v>9314</v>
      </c>
      <c r="H757" s="5" t="s">
        <v>9328</v>
      </c>
      <c r="I757" s="5" t="s">
        <v>9344</v>
      </c>
      <c r="J757" s="9">
        <v>0</v>
      </c>
      <c r="K757" s="5" t="s">
        <v>1548</v>
      </c>
      <c r="L757" s="10" t="str">
        <f t="shared" si="12"/>
        <v>OSCE Hate Crime Report 2016</v>
      </c>
      <c r="M757" s="5" t="s">
        <v>1697</v>
      </c>
      <c r="N757" s="11"/>
    </row>
    <row r="758" spans="1:14" x14ac:dyDescent="0.2">
      <c r="A758" s="12" t="s">
        <v>5616</v>
      </c>
      <c r="B758" s="12">
        <v>757</v>
      </c>
      <c r="C758" s="9">
        <v>2016</v>
      </c>
      <c r="D758" s="5" t="s">
        <v>9319</v>
      </c>
      <c r="E758" s="8" t="s">
        <v>2</v>
      </c>
      <c r="F758" s="5" t="s">
        <v>11089</v>
      </c>
      <c r="G758" s="5" t="s">
        <v>9314</v>
      </c>
      <c r="H758" s="5" t="s">
        <v>9328</v>
      </c>
      <c r="I758" s="5" t="s">
        <v>9419</v>
      </c>
      <c r="J758" s="9">
        <v>0</v>
      </c>
      <c r="K758" s="5" t="s">
        <v>1543</v>
      </c>
      <c r="L758" s="10" t="str">
        <f t="shared" si="12"/>
        <v>OSCE Hate Crime Report 2016</v>
      </c>
      <c r="M758" s="5" t="s">
        <v>1698</v>
      </c>
      <c r="N758" s="11"/>
    </row>
    <row r="759" spans="1:14" x14ac:dyDescent="0.2">
      <c r="A759" s="12" t="s">
        <v>5617</v>
      </c>
      <c r="B759" s="12">
        <v>758</v>
      </c>
      <c r="C759" s="9">
        <v>2016</v>
      </c>
      <c r="D759" s="5" t="s">
        <v>9319</v>
      </c>
      <c r="E759" s="8" t="s">
        <v>2</v>
      </c>
      <c r="F759" s="5" t="s">
        <v>11089</v>
      </c>
      <c r="G759" s="5" t="s">
        <v>9314</v>
      </c>
      <c r="H759" s="5" t="s">
        <v>9328</v>
      </c>
      <c r="I759" s="5" t="s">
        <v>9407</v>
      </c>
      <c r="J759" s="9">
        <v>0</v>
      </c>
      <c r="K759" s="5" t="s">
        <v>1680</v>
      </c>
      <c r="L759" s="10" t="str">
        <f t="shared" si="12"/>
        <v>OSCE Hate Crime Report 2016</v>
      </c>
      <c r="M759" s="5" t="s">
        <v>10969</v>
      </c>
    </row>
    <row r="760" spans="1:14" x14ac:dyDescent="0.2">
      <c r="A760" s="12" t="s">
        <v>5618</v>
      </c>
      <c r="B760" s="12">
        <v>759</v>
      </c>
      <c r="C760" s="9">
        <v>2016</v>
      </c>
      <c r="D760" s="5" t="s">
        <v>9319</v>
      </c>
      <c r="E760" s="8" t="s">
        <v>2</v>
      </c>
      <c r="F760" s="5" t="s">
        <v>11089</v>
      </c>
      <c r="G760" s="5" t="s">
        <v>9314</v>
      </c>
      <c r="H760" s="5" t="s">
        <v>9328</v>
      </c>
      <c r="I760" s="5" t="s">
        <v>9415</v>
      </c>
      <c r="J760" s="9">
        <v>0</v>
      </c>
      <c r="K760" s="5" t="s">
        <v>1543</v>
      </c>
      <c r="L760" s="10" t="str">
        <f t="shared" si="12"/>
        <v>OSCE Hate Crime Report 2016</v>
      </c>
      <c r="M760" s="5" t="s">
        <v>1699</v>
      </c>
      <c r="N760" s="11"/>
    </row>
    <row r="761" spans="1:14" x14ac:dyDescent="0.2">
      <c r="A761" s="12" t="s">
        <v>5619</v>
      </c>
      <c r="B761" s="12">
        <v>760</v>
      </c>
      <c r="C761" s="9">
        <v>2016</v>
      </c>
      <c r="D761" s="5" t="s">
        <v>9319</v>
      </c>
      <c r="E761" s="8" t="s">
        <v>2</v>
      </c>
      <c r="F761" s="5" t="s">
        <v>11089</v>
      </c>
      <c r="G761" s="5" t="s">
        <v>9314</v>
      </c>
      <c r="H761" s="5" t="s">
        <v>9328</v>
      </c>
      <c r="I761" s="5" t="s">
        <v>9344</v>
      </c>
      <c r="J761" s="9">
        <v>0</v>
      </c>
      <c r="K761" s="5" t="s">
        <v>1543</v>
      </c>
      <c r="L761" s="10" t="str">
        <f t="shared" si="12"/>
        <v>OSCE Hate Crime Report 2016</v>
      </c>
      <c r="M761" s="5" t="s">
        <v>1700</v>
      </c>
      <c r="N761" s="11"/>
    </row>
    <row r="762" spans="1:14" x14ac:dyDescent="0.2">
      <c r="A762" s="12" t="s">
        <v>5620</v>
      </c>
      <c r="B762" s="12">
        <v>761</v>
      </c>
      <c r="C762" s="9">
        <v>2016</v>
      </c>
      <c r="D762" s="5" t="s">
        <v>9319</v>
      </c>
      <c r="E762" s="8" t="s">
        <v>2</v>
      </c>
      <c r="F762" s="5" t="s">
        <v>11089</v>
      </c>
      <c r="G762" s="5" t="s">
        <v>9314</v>
      </c>
      <c r="H762" s="5" t="s">
        <v>9328</v>
      </c>
      <c r="I762" s="5" t="s">
        <v>9342</v>
      </c>
      <c r="J762" s="9">
        <v>0</v>
      </c>
      <c r="K762" s="5" t="s">
        <v>1543</v>
      </c>
      <c r="L762" s="10" t="str">
        <f t="shared" si="12"/>
        <v>OSCE Hate Crime Report 2016</v>
      </c>
      <c r="M762" s="5" t="s">
        <v>1701</v>
      </c>
      <c r="N762" s="11"/>
    </row>
    <row r="763" spans="1:14" x14ac:dyDescent="0.2">
      <c r="A763" s="12" t="s">
        <v>5621</v>
      </c>
      <c r="B763" s="12">
        <v>762</v>
      </c>
      <c r="C763" s="9">
        <v>2016</v>
      </c>
      <c r="D763" s="5" t="s">
        <v>9319</v>
      </c>
      <c r="E763" s="8" t="s">
        <v>2</v>
      </c>
      <c r="F763" s="5" t="s">
        <v>11089</v>
      </c>
      <c r="G763" s="5" t="s">
        <v>9314</v>
      </c>
      <c r="H763" s="5" t="s">
        <v>9328</v>
      </c>
      <c r="I763" s="5" t="s">
        <v>9334</v>
      </c>
      <c r="J763" s="9">
        <v>0</v>
      </c>
      <c r="K763" s="5" t="s">
        <v>1543</v>
      </c>
      <c r="L763" s="10" t="str">
        <f t="shared" si="12"/>
        <v>OSCE Hate Crime Report 2016</v>
      </c>
      <c r="M763" s="5" t="s">
        <v>1702</v>
      </c>
      <c r="N763" s="11"/>
    </row>
    <row r="764" spans="1:14" x14ac:dyDescent="0.2">
      <c r="A764" s="12" t="s">
        <v>5622</v>
      </c>
      <c r="B764" s="12">
        <v>763</v>
      </c>
      <c r="C764" s="9">
        <v>2016</v>
      </c>
      <c r="D764" s="5" t="s">
        <v>9319</v>
      </c>
      <c r="E764" s="8" t="s">
        <v>2</v>
      </c>
      <c r="F764" s="5" t="s">
        <v>11089</v>
      </c>
      <c r="G764" s="5" t="s">
        <v>9314</v>
      </c>
      <c r="H764" s="5" t="s">
        <v>9347</v>
      </c>
      <c r="I764" s="5" t="s">
        <v>9315</v>
      </c>
      <c r="J764" s="9">
        <v>1</v>
      </c>
      <c r="K764" s="5" t="s">
        <v>1543</v>
      </c>
      <c r="L764" s="10" t="str">
        <f t="shared" si="12"/>
        <v>OSCE Hate Crime Report 2016</v>
      </c>
      <c r="M764" s="5" t="s">
        <v>1703</v>
      </c>
      <c r="N764" s="11"/>
    </row>
    <row r="765" spans="1:14" x14ac:dyDescent="0.2">
      <c r="A765" s="12" t="s">
        <v>5623</v>
      </c>
      <c r="B765" s="12">
        <v>764</v>
      </c>
      <c r="C765" s="9">
        <v>2016</v>
      </c>
      <c r="D765" s="5" t="s">
        <v>9319</v>
      </c>
      <c r="E765" s="8" t="s">
        <v>2</v>
      </c>
      <c r="F765" s="5" t="s">
        <v>11089</v>
      </c>
      <c r="G765" s="5" t="s">
        <v>9314</v>
      </c>
      <c r="H765" s="5" t="s">
        <v>9328</v>
      </c>
      <c r="I765" s="5" t="s">
        <v>9344</v>
      </c>
      <c r="J765" s="9">
        <v>0</v>
      </c>
      <c r="K765" s="5" t="s">
        <v>1543</v>
      </c>
      <c r="L765" s="10" t="str">
        <f t="shared" si="12"/>
        <v>OSCE Hate Crime Report 2016</v>
      </c>
      <c r="M765" s="5" t="s">
        <v>1704</v>
      </c>
      <c r="N765" s="11"/>
    </row>
    <row r="766" spans="1:14" x14ac:dyDescent="0.2">
      <c r="A766" s="12" t="s">
        <v>5624</v>
      </c>
      <c r="B766" s="12">
        <v>765</v>
      </c>
      <c r="C766" s="9">
        <v>2016</v>
      </c>
      <c r="D766" s="5" t="s">
        <v>9319</v>
      </c>
      <c r="E766" s="8" t="s">
        <v>2</v>
      </c>
      <c r="F766" s="5" t="s">
        <v>11089</v>
      </c>
      <c r="G766" s="5" t="s">
        <v>9314</v>
      </c>
      <c r="H766" s="5" t="s">
        <v>9328</v>
      </c>
      <c r="I766" s="5" t="s">
        <v>9334</v>
      </c>
      <c r="J766" s="9">
        <v>0</v>
      </c>
      <c r="K766" s="5" t="s">
        <v>1543</v>
      </c>
      <c r="L766" s="10" t="str">
        <f t="shared" si="12"/>
        <v>OSCE Hate Crime Report 2016</v>
      </c>
      <c r="M766" s="5" t="s">
        <v>10970</v>
      </c>
      <c r="N766" s="11"/>
    </row>
    <row r="767" spans="1:14" x14ac:dyDescent="0.2">
      <c r="A767" s="12" t="s">
        <v>5625</v>
      </c>
      <c r="B767" s="12">
        <v>766</v>
      </c>
      <c r="C767" s="9">
        <v>2016</v>
      </c>
      <c r="D767" s="5" t="s">
        <v>9319</v>
      </c>
      <c r="E767" s="8" t="s">
        <v>2</v>
      </c>
      <c r="F767" s="5" t="s">
        <v>11089</v>
      </c>
      <c r="G767" s="5" t="s">
        <v>9314</v>
      </c>
      <c r="H767" s="5" t="s">
        <v>9321</v>
      </c>
      <c r="I767" s="5" t="s">
        <v>9321</v>
      </c>
      <c r="J767" s="9">
        <v>2</v>
      </c>
      <c r="K767" s="5" t="s">
        <v>542</v>
      </c>
      <c r="L767" s="10" t="str">
        <f t="shared" si="12"/>
        <v>OSCE Hate Crime Report 2016</v>
      </c>
      <c r="M767" s="5" t="s">
        <v>11052</v>
      </c>
      <c r="N767" s="11"/>
    </row>
    <row r="768" spans="1:14" x14ac:dyDescent="0.2">
      <c r="A768" s="12" t="s">
        <v>5626</v>
      </c>
      <c r="B768" s="12">
        <v>767</v>
      </c>
      <c r="C768" s="9">
        <v>2016</v>
      </c>
      <c r="D768" s="5" t="s">
        <v>9319</v>
      </c>
      <c r="E768" s="8" t="s">
        <v>2</v>
      </c>
      <c r="F768" s="5" t="s">
        <v>11089</v>
      </c>
      <c r="G768" s="5" t="s">
        <v>9337</v>
      </c>
      <c r="H768" s="5" t="s">
        <v>9328</v>
      </c>
      <c r="I768" s="5" t="s">
        <v>9415</v>
      </c>
      <c r="J768" s="9">
        <v>0</v>
      </c>
      <c r="K768" s="5" t="s">
        <v>1548</v>
      </c>
      <c r="L768" s="10" t="str">
        <f t="shared" si="12"/>
        <v>OSCE Hate Crime Report 2016</v>
      </c>
      <c r="M768" s="5" t="s">
        <v>1705</v>
      </c>
      <c r="N768" s="11"/>
    </row>
    <row r="769" spans="1:15" x14ac:dyDescent="0.2">
      <c r="A769" s="12" t="s">
        <v>5627</v>
      </c>
      <c r="B769" s="12">
        <v>768</v>
      </c>
      <c r="C769" s="9">
        <v>2016</v>
      </c>
      <c r="D769" s="5" t="s">
        <v>9319</v>
      </c>
      <c r="E769" s="8" t="s">
        <v>2</v>
      </c>
      <c r="F769" s="5" t="s">
        <v>11089</v>
      </c>
      <c r="G769" s="5" t="s">
        <v>9314</v>
      </c>
      <c r="H769" s="5" t="s">
        <v>9328</v>
      </c>
      <c r="I769" s="5" t="s">
        <v>9341</v>
      </c>
      <c r="J769" s="9">
        <v>0</v>
      </c>
      <c r="K769" s="5" t="s">
        <v>1706</v>
      </c>
      <c r="L769" s="10" t="str">
        <f t="shared" si="12"/>
        <v>OSCE Hate Crime Report 2016</v>
      </c>
      <c r="M769" s="5" t="s">
        <v>1707</v>
      </c>
      <c r="N769" s="11"/>
    </row>
    <row r="770" spans="1:15" x14ac:dyDescent="0.2">
      <c r="A770" s="12" t="s">
        <v>5628</v>
      </c>
      <c r="B770" s="12">
        <v>769</v>
      </c>
      <c r="C770" s="9">
        <v>2016</v>
      </c>
      <c r="D770" s="5" t="s">
        <v>9319</v>
      </c>
      <c r="E770" s="8" t="s">
        <v>2</v>
      </c>
      <c r="F770" s="5" t="s">
        <v>11089</v>
      </c>
      <c r="G770" s="5" t="s">
        <v>9314</v>
      </c>
      <c r="H770" s="5" t="s">
        <v>9328</v>
      </c>
      <c r="I770" s="5" t="s">
        <v>9344</v>
      </c>
      <c r="J770" s="9">
        <v>0</v>
      </c>
      <c r="K770" s="5" t="s">
        <v>1548</v>
      </c>
      <c r="L770" s="10" t="str">
        <f t="shared" si="12"/>
        <v>OSCE Hate Crime Report 2016</v>
      </c>
      <c r="M770" s="5" t="s">
        <v>1708</v>
      </c>
      <c r="N770" s="11"/>
    </row>
    <row r="771" spans="1:15" x14ac:dyDescent="0.2">
      <c r="A771" s="12" t="s">
        <v>5629</v>
      </c>
      <c r="B771" s="12">
        <v>770</v>
      </c>
      <c r="C771" s="9">
        <v>2016</v>
      </c>
      <c r="D771" s="5" t="s">
        <v>9319</v>
      </c>
      <c r="E771" s="8" t="s">
        <v>2</v>
      </c>
      <c r="F771" s="5" t="s">
        <v>11089</v>
      </c>
      <c r="G771" s="5" t="s">
        <v>9314</v>
      </c>
      <c r="H771" s="5" t="s">
        <v>9321</v>
      </c>
      <c r="I771" s="5" t="s">
        <v>9321</v>
      </c>
      <c r="J771" s="9">
        <v>1</v>
      </c>
      <c r="K771" s="5" t="s">
        <v>46</v>
      </c>
      <c r="L771" s="10" t="str">
        <f t="shared" si="12"/>
        <v>OSCE Hate Crime Report 2016</v>
      </c>
      <c r="M771" s="5" t="s">
        <v>11015</v>
      </c>
    </row>
    <row r="772" spans="1:15" x14ac:dyDescent="0.2">
      <c r="A772" s="12" t="s">
        <v>5630</v>
      </c>
      <c r="B772" s="12">
        <v>771</v>
      </c>
      <c r="C772" s="9">
        <v>2016</v>
      </c>
      <c r="D772" s="5" t="s">
        <v>9319</v>
      </c>
      <c r="E772" s="8" t="s">
        <v>2</v>
      </c>
      <c r="F772" s="5" t="s">
        <v>11089</v>
      </c>
      <c r="G772" s="5" t="s">
        <v>9314</v>
      </c>
      <c r="H772" s="5" t="s">
        <v>9328</v>
      </c>
      <c r="I772" s="5" t="s">
        <v>9415</v>
      </c>
      <c r="J772" s="9">
        <v>0</v>
      </c>
      <c r="K772" s="5" t="s">
        <v>1543</v>
      </c>
      <c r="L772" s="10" t="str">
        <f t="shared" si="12"/>
        <v>OSCE Hate Crime Report 2016</v>
      </c>
      <c r="M772" s="5" t="s">
        <v>1699</v>
      </c>
    </row>
    <row r="773" spans="1:15" x14ac:dyDescent="0.2">
      <c r="A773" s="12" t="s">
        <v>5631</v>
      </c>
      <c r="B773" s="12">
        <v>772</v>
      </c>
      <c r="C773" s="9">
        <v>2016</v>
      </c>
      <c r="D773" s="5" t="s">
        <v>9319</v>
      </c>
      <c r="E773" s="8" t="s">
        <v>2</v>
      </c>
      <c r="F773" s="5" t="s">
        <v>11089</v>
      </c>
      <c r="G773" s="5" t="s">
        <v>9314</v>
      </c>
      <c r="H773" s="5" t="s">
        <v>9347</v>
      </c>
      <c r="I773" s="5" t="s">
        <v>9315</v>
      </c>
      <c r="J773" s="9">
        <v>1</v>
      </c>
      <c r="K773" s="5" t="s">
        <v>542</v>
      </c>
      <c r="L773" s="10" t="str">
        <f t="shared" si="12"/>
        <v>OSCE Hate Crime Report 2016</v>
      </c>
      <c r="M773" s="5" t="s">
        <v>11053</v>
      </c>
      <c r="N773" s="11"/>
    </row>
    <row r="774" spans="1:15" x14ac:dyDescent="0.2">
      <c r="A774" s="12" t="s">
        <v>5632</v>
      </c>
      <c r="B774" s="12">
        <v>773</v>
      </c>
      <c r="C774" s="9">
        <v>2016</v>
      </c>
      <c r="D774" s="5" t="s">
        <v>9319</v>
      </c>
      <c r="E774" s="8" t="s">
        <v>2</v>
      </c>
      <c r="F774" s="5" t="s">
        <v>11089</v>
      </c>
      <c r="G774" s="5" t="s">
        <v>9314</v>
      </c>
      <c r="H774" s="5" t="s">
        <v>9328</v>
      </c>
      <c r="I774" s="5" t="s">
        <v>9341</v>
      </c>
      <c r="J774" s="9">
        <v>0</v>
      </c>
      <c r="K774" s="5" t="s">
        <v>1706</v>
      </c>
      <c r="L774" s="10" t="str">
        <f t="shared" si="12"/>
        <v>OSCE Hate Crime Report 2016</v>
      </c>
      <c r="M774" s="5" t="s">
        <v>1709</v>
      </c>
    </row>
    <row r="775" spans="1:15" x14ac:dyDescent="0.2">
      <c r="A775" s="12" t="s">
        <v>5633</v>
      </c>
      <c r="B775" s="12">
        <v>774</v>
      </c>
      <c r="C775" s="9">
        <v>2016</v>
      </c>
      <c r="D775" s="5" t="s">
        <v>9319</v>
      </c>
      <c r="E775" s="8" t="s">
        <v>2</v>
      </c>
      <c r="F775" s="5" t="s">
        <v>11089</v>
      </c>
      <c r="G775" s="5" t="s">
        <v>9314</v>
      </c>
      <c r="H775" s="5" t="s">
        <v>9328</v>
      </c>
      <c r="I775" s="5" t="s">
        <v>9341</v>
      </c>
      <c r="J775" s="9">
        <v>0</v>
      </c>
      <c r="K775" s="5" t="s">
        <v>875</v>
      </c>
      <c r="L775" s="10" t="str">
        <f t="shared" si="12"/>
        <v>OSCE Hate Crime Report 2016</v>
      </c>
      <c r="M775" s="5" t="s">
        <v>1710</v>
      </c>
    </row>
    <row r="776" spans="1:15" x14ac:dyDescent="0.2">
      <c r="A776" s="12" t="s">
        <v>5634</v>
      </c>
      <c r="B776" s="12">
        <v>775</v>
      </c>
      <c r="C776" s="9">
        <v>2016</v>
      </c>
      <c r="D776" s="5" t="s">
        <v>9319</v>
      </c>
      <c r="E776" s="8" t="s">
        <v>2</v>
      </c>
      <c r="F776" s="5" t="s">
        <v>11089</v>
      </c>
      <c r="G776" s="5" t="s">
        <v>9314</v>
      </c>
      <c r="H776" s="5" t="s">
        <v>9328</v>
      </c>
      <c r="I776" s="5" t="s">
        <v>9341</v>
      </c>
      <c r="J776" s="9">
        <v>0</v>
      </c>
      <c r="K776" s="5" t="s">
        <v>875</v>
      </c>
      <c r="L776" s="10" t="str">
        <f t="shared" si="12"/>
        <v>OSCE Hate Crime Report 2016</v>
      </c>
      <c r="M776" s="5" t="s">
        <v>1711</v>
      </c>
      <c r="O776" s="11"/>
    </row>
    <row r="777" spans="1:15" x14ac:dyDescent="0.2">
      <c r="A777" s="12" t="s">
        <v>5635</v>
      </c>
      <c r="B777" s="12">
        <v>776</v>
      </c>
      <c r="C777" s="9">
        <v>2016</v>
      </c>
      <c r="D777" s="5" t="s">
        <v>9319</v>
      </c>
      <c r="E777" s="8" t="s">
        <v>2</v>
      </c>
      <c r="F777" s="5" t="s">
        <v>11089</v>
      </c>
      <c r="G777" s="5" t="s">
        <v>9331</v>
      </c>
      <c r="H777" s="5" t="s">
        <v>9347</v>
      </c>
      <c r="I777" s="5" t="s">
        <v>9315</v>
      </c>
      <c r="J777" s="9">
        <v>1</v>
      </c>
      <c r="K777" s="5" t="s">
        <v>1712</v>
      </c>
      <c r="L777" s="10" t="str">
        <f t="shared" si="12"/>
        <v>OSCE Hate Crime Report 2016</v>
      </c>
      <c r="M777" s="5" t="s">
        <v>1713</v>
      </c>
      <c r="N777" s="11"/>
    </row>
    <row r="778" spans="1:15" x14ac:dyDescent="0.2">
      <c r="A778" s="12" t="s">
        <v>5636</v>
      </c>
      <c r="B778" s="12">
        <v>777</v>
      </c>
      <c r="C778" s="9">
        <v>2016</v>
      </c>
      <c r="D778" s="5" t="s">
        <v>9319</v>
      </c>
      <c r="E778" s="8" t="s">
        <v>2</v>
      </c>
      <c r="F778" s="5" t="s">
        <v>11089</v>
      </c>
      <c r="G778" s="5" t="s">
        <v>9323</v>
      </c>
      <c r="H778" s="5" t="s">
        <v>9328</v>
      </c>
      <c r="I778" s="5" t="s">
        <v>9315</v>
      </c>
      <c r="J778" s="9">
        <v>1</v>
      </c>
      <c r="K778" s="5" t="s">
        <v>1714</v>
      </c>
      <c r="L778" s="10" t="str">
        <f t="shared" si="12"/>
        <v>OSCE Hate Crime Report 2016</v>
      </c>
      <c r="M778" s="5" t="s">
        <v>1715</v>
      </c>
      <c r="N778" s="11"/>
    </row>
    <row r="779" spans="1:15" x14ac:dyDescent="0.2">
      <c r="A779" s="12" t="s">
        <v>5637</v>
      </c>
      <c r="B779" s="12">
        <v>778</v>
      </c>
      <c r="C779" s="9">
        <v>2016</v>
      </c>
      <c r="D779" s="5" t="s">
        <v>9319</v>
      </c>
      <c r="E779" s="8" t="s">
        <v>2</v>
      </c>
      <c r="F779" s="5" t="s">
        <v>11089</v>
      </c>
      <c r="G779" s="5" t="s">
        <v>9331</v>
      </c>
      <c r="H779" s="5" t="s">
        <v>9328</v>
      </c>
      <c r="I779" s="5" t="s">
        <v>9344</v>
      </c>
      <c r="J779" s="9">
        <v>0</v>
      </c>
      <c r="K779" s="5" t="s">
        <v>1567</v>
      </c>
      <c r="L779" s="10" t="str">
        <f t="shared" si="12"/>
        <v>OSCE Hate Crime Report 2016</v>
      </c>
      <c r="M779" s="5" t="s">
        <v>1716</v>
      </c>
      <c r="N779" s="11"/>
    </row>
    <row r="780" spans="1:15" x14ac:dyDescent="0.2">
      <c r="A780" s="12" t="s">
        <v>5638</v>
      </c>
      <c r="B780" s="12">
        <v>779</v>
      </c>
      <c r="C780" s="9">
        <v>2016</v>
      </c>
      <c r="D780" s="5" t="s">
        <v>9319</v>
      </c>
      <c r="E780" s="8" t="s">
        <v>2</v>
      </c>
      <c r="F780" s="5" t="s">
        <v>11089</v>
      </c>
      <c r="G780" s="5" t="s">
        <v>9331</v>
      </c>
      <c r="H780" s="5" t="s">
        <v>9328</v>
      </c>
      <c r="I780" s="5" t="s">
        <v>9415</v>
      </c>
      <c r="J780" s="9">
        <v>0</v>
      </c>
      <c r="K780" s="5" t="s">
        <v>1567</v>
      </c>
      <c r="L780" s="10" t="str">
        <f t="shared" si="12"/>
        <v>OSCE Hate Crime Report 2016</v>
      </c>
      <c r="M780" s="5" t="s">
        <v>10</v>
      </c>
      <c r="N780" s="11"/>
    </row>
    <row r="781" spans="1:15" x14ac:dyDescent="0.2">
      <c r="A781" s="12" t="s">
        <v>5639</v>
      </c>
      <c r="B781" s="12">
        <v>780</v>
      </c>
      <c r="C781" s="9">
        <v>2016</v>
      </c>
      <c r="D781" s="5" t="s">
        <v>9319</v>
      </c>
      <c r="E781" s="8" t="s">
        <v>2</v>
      </c>
      <c r="F781" s="5" t="s">
        <v>11089</v>
      </c>
      <c r="G781" s="5" t="s">
        <v>9314</v>
      </c>
      <c r="H781" s="5" t="s">
        <v>9328</v>
      </c>
      <c r="I781" s="5" t="s">
        <v>9344</v>
      </c>
      <c r="J781" s="9">
        <v>0</v>
      </c>
      <c r="K781" s="5" t="s">
        <v>1543</v>
      </c>
      <c r="L781" s="10" t="str">
        <f t="shared" si="12"/>
        <v>OSCE Hate Crime Report 2016</v>
      </c>
      <c r="M781" s="5" t="s">
        <v>1717</v>
      </c>
      <c r="N781" s="11"/>
    </row>
    <row r="782" spans="1:15" x14ac:dyDescent="0.2">
      <c r="A782" s="12" t="s">
        <v>5640</v>
      </c>
      <c r="B782" s="12">
        <v>781</v>
      </c>
      <c r="C782" s="9">
        <v>2016</v>
      </c>
      <c r="D782" s="5" t="s">
        <v>9319</v>
      </c>
      <c r="E782" s="8" t="s">
        <v>2</v>
      </c>
      <c r="F782" s="5" t="s">
        <v>11089</v>
      </c>
      <c r="G782" s="5" t="s">
        <v>9314</v>
      </c>
      <c r="H782" s="5" t="s">
        <v>9328</v>
      </c>
      <c r="I782" s="5" t="s">
        <v>9344</v>
      </c>
      <c r="J782" s="9">
        <v>0</v>
      </c>
      <c r="K782" s="5" t="s">
        <v>1543</v>
      </c>
      <c r="L782" s="10" t="str">
        <f t="shared" si="12"/>
        <v>OSCE Hate Crime Report 2016</v>
      </c>
      <c r="M782" s="5" t="s">
        <v>1636</v>
      </c>
      <c r="N782" s="11"/>
    </row>
    <row r="783" spans="1:15" x14ac:dyDescent="0.2">
      <c r="A783" s="12" t="s">
        <v>5641</v>
      </c>
      <c r="B783" s="12">
        <v>782</v>
      </c>
      <c r="C783" s="9">
        <v>2016</v>
      </c>
      <c r="D783" s="5" t="s">
        <v>9319</v>
      </c>
      <c r="E783" s="8" t="s">
        <v>2</v>
      </c>
      <c r="F783" s="5" t="s">
        <v>11089</v>
      </c>
      <c r="G783" s="5" t="s">
        <v>9314</v>
      </c>
      <c r="H783" s="5" t="s">
        <v>9328</v>
      </c>
      <c r="I783" s="5" t="s">
        <v>9334</v>
      </c>
      <c r="J783" s="9">
        <v>0</v>
      </c>
      <c r="K783" s="5" t="s">
        <v>1543</v>
      </c>
      <c r="L783" s="10" t="str">
        <f t="shared" si="12"/>
        <v>OSCE Hate Crime Report 2016</v>
      </c>
      <c r="M783" s="5" t="s">
        <v>10971</v>
      </c>
      <c r="N783" s="11"/>
    </row>
    <row r="784" spans="1:15" x14ac:dyDescent="0.2">
      <c r="A784" s="12" t="s">
        <v>5642</v>
      </c>
      <c r="B784" s="12">
        <v>783</v>
      </c>
      <c r="C784" s="9">
        <v>2016</v>
      </c>
      <c r="D784" s="5" t="s">
        <v>9319</v>
      </c>
      <c r="E784" s="8" t="s">
        <v>2</v>
      </c>
      <c r="F784" s="5" t="s">
        <v>11089</v>
      </c>
      <c r="G784" s="5" t="s">
        <v>9314</v>
      </c>
      <c r="H784" s="5" t="s">
        <v>9347</v>
      </c>
      <c r="I784" s="5" t="s">
        <v>9315</v>
      </c>
      <c r="J784" s="9">
        <v>1</v>
      </c>
      <c r="K784" s="5" t="s">
        <v>1543</v>
      </c>
      <c r="L784" s="10" t="str">
        <f t="shared" si="12"/>
        <v>OSCE Hate Crime Report 2016</v>
      </c>
      <c r="M784" s="5" t="s">
        <v>1718</v>
      </c>
      <c r="N784" s="11"/>
    </row>
    <row r="785" spans="1:14" x14ac:dyDescent="0.2">
      <c r="A785" s="12" t="s">
        <v>5643</v>
      </c>
      <c r="B785" s="12">
        <v>784</v>
      </c>
      <c r="C785" s="9">
        <v>2016</v>
      </c>
      <c r="D785" s="5" t="s">
        <v>9319</v>
      </c>
      <c r="E785" s="8" t="s">
        <v>2</v>
      </c>
      <c r="F785" s="5" t="s">
        <v>11089</v>
      </c>
      <c r="G785" s="5" t="s">
        <v>9314</v>
      </c>
      <c r="H785" s="5" t="s">
        <v>9328</v>
      </c>
      <c r="I785" s="5" t="s">
        <v>9344</v>
      </c>
      <c r="J785" s="9">
        <v>0</v>
      </c>
      <c r="K785" s="5" t="s">
        <v>875</v>
      </c>
      <c r="L785" s="10" t="str">
        <f t="shared" si="12"/>
        <v>OSCE Hate Crime Report 2016</v>
      </c>
      <c r="M785" s="5" t="s">
        <v>10972</v>
      </c>
      <c r="N785" s="11"/>
    </row>
    <row r="786" spans="1:14" x14ac:dyDescent="0.2">
      <c r="A786" s="12" t="s">
        <v>5644</v>
      </c>
      <c r="B786" s="12">
        <v>785</v>
      </c>
      <c r="C786" s="9">
        <v>2016</v>
      </c>
      <c r="D786" s="5" t="s">
        <v>9319</v>
      </c>
      <c r="E786" s="8" t="s">
        <v>2</v>
      </c>
      <c r="F786" s="5" t="s">
        <v>11089</v>
      </c>
      <c r="G786" s="5" t="s">
        <v>9337</v>
      </c>
      <c r="H786" s="5" t="s">
        <v>9347</v>
      </c>
      <c r="I786" s="5" t="s">
        <v>9315</v>
      </c>
      <c r="J786" s="9">
        <v>1</v>
      </c>
      <c r="K786" s="5" t="s">
        <v>1712</v>
      </c>
      <c r="L786" s="10" t="str">
        <f t="shared" si="12"/>
        <v>OSCE Hate Crime Report 2016</v>
      </c>
      <c r="M786" s="5" t="s">
        <v>1719</v>
      </c>
      <c r="N786" s="11"/>
    </row>
    <row r="787" spans="1:14" x14ac:dyDescent="0.2">
      <c r="A787" s="12" t="s">
        <v>5645</v>
      </c>
      <c r="B787" s="12">
        <v>786</v>
      </c>
      <c r="C787" s="9">
        <v>2016</v>
      </c>
      <c r="D787" s="5" t="s">
        <v>9319</v>
      </c>
      <c r="E787" s="8" t="s">
        <v>2</v>
      </c>
      <c r="F787" s="5" t="s">
        <v>11089</v>
      </c>
      <c r="G787" s="5" t="s">
        <v>9337</v>
      </c>
      <c r="H787" s="5" t="s">
        <v>9347</v>
      </c>
      <c r="I787" s="5" t="s">
        <v>9315</v>
      </c>
      <c r="J787" s="9">
        <v>1</v>
      </c>
      <c r="K787" s="5" t="s">
        <v>1687</v>
      </c>
      <c r="L787" s="10" t="str">
        <f t="shared" si="12"/>
        <v>OSCE Hate Crime Report 2016</v>
      </c>
      <c r="M787" s="5" t="s">
        <v>1720</v>
      </c>
      <c r="N787" s="11"/>
    </row>
    <row r="788" spans="1:14" x14ac:dyDescent="0.2">
      <c r="A788" s="12" t="s">
        <v>5646</v>
      </c>
      <c r="B788" s="12">
        <v>787</v>
      </c>
      <c r="C788" s="9">
        <v>2016</v>
      </c>
      <c r="D788" s="5" t="s">
        <v>9319</v>
      </c>
      <c r="E788" s="8" t="s">
        <v>2</v>
      </c>
      <c r="F788" s="5" t="s">
        <v>11089</v>
      </c>
      <c r="G788" s="5" t="s">
        <v>9323</v>
      </c>
      <c r="H788" s="5" t="s">
        <v>9347</v>
      </c>
      <c r="I788" s="5" t="s">
        <v>9315</v>
      </c>
      <c r="J788" s="9">
        <v>2</v>
      </c>
      <c r="K788" s="5" t="s">
        <v>1687</v>
      </c>
      <c r="L788" s="10" t="str">
        <f t="shared" si="12"/>
        <v>OSCE Hate Crime Report 2016</v>
      </c>
      <c r="M788" s="5" t="s">
        <v>1721</v>
      </c>
      <c r="N788" s="11"/>
    </row>
    <row r="789" spans="1:14" x14ac:dyDescent="0.2">
      <c r="A789" s="12" t="s">
        <v>5647</v>
      </c>
      <c r="B789" s="12">
        <v>788</v>
      </c>
      <c r="C789" s="9">
        <v>2016</v>
      </c>
      <c r="D789" s="5" t="s">
        <v>9319</v>
      </c>
      <c r="E789" s="8" t="s">
        <v>2</v>
      </c>
      <c r="F789" s="5" t="s">
        <v>11089</v>
      </c>
      <c r="G789" s="5" t="s">
        <v>9337</v>
      </c>
      <c r="H789" s="5" t="s">
        <v>9347</v>
      </c>
      <c r="I789" s="5" t="s">
        <v>9315</v>
      </c>
      <c r="J789" s="9">
        <v>1</v>
      </c>
      <c r="K789" s="5" t="s">
        <v>1687</v>
      </c>
      <c r="L789" s="10" t="str">
        <f t="shared" si="12"/>
        <v>OSCE Hate Crime Report 2016</v>
      </c>
      <c r="M789" s="5" t="s">
        <v>1722</v>
      </c>
      <c r="N789" s="11"/>
    </row>
    <row r="790" spans="1:14" x14ac:dyDescent="0.2">
      <c r="A790" s="12" t="s">
        <v>5648</v>
      </c>
      <c r="B790" s="12">
        <v>789</v>
      </c>
      <c r="C790" s="9">
        <v>2016</v>
      </c>
      <c r="D790" s="5" t="s">
        <v>9319</v>
      </c>
      <c r="E790" s="8" t="s">
        <v>2</v>
      </c>
      <c r="F790" s="5" t="s">
        <v>11089</v>
      </c>
      <c r="G790" s="5" t="s">
        <v>9331</v>
      </c>
      <c r="H790" s="5" t="s">
        <v>9328</v>
      </c>
      <c r="I790" s="5" t="s">
        <v>9415</v>
      </c>
      <c r="J790" s="9">
        <v>0</v>
      </c>
      <c r="K790" s="5" t="s">
        <v>1567</v>
      </c>
      <c r="L790" s="10" t="str">
        <f t="shared" si="12"/>
        <v>OSCE Hate Crime Report 2016</v>
      </c>
      <c r="M790" s="5" t="s">
        <v>1723</v>
      </c>
      <c r="N790" s="11"/>
    </row>
    <row r="791" spans="1:14" x14ac:dyDescent="0.2">
      <c r="A791" s="12" t="s">
        <v>5649</v>
      </c>
      <c r="B791" s="12">
        <v>790</v>
      </c>
      <c r="C791" s="9">
        <v>2016</v>
      </c>
      <c r="D791" s="5" t="s">
        <v>9319</v>
      </c>
      <c r="E791" s="8" t="s">
        <v>2</v>
      </c>
      <c r="F791" s="5" t="s">
        <v>11089</v>
      </c>
      <c r="G791" s="5" t="s">
        <v>9331</v>
      </c>
      <c r="H791" s="5" t="s">
        <v>9328</v>
      </c>
      <c r="I791" s="5" t="s">
        <v>9344</v>
      </c>
      <c r="J791" s="9">
        <v>0</v>
      </c>
      <c r="K791" s="5" t="s">
        <v>1567</v>
      </c>
      <c r="L791" s="10" t="str">
        <f t="shared" si="12"/>
        <v>OSCE Hate Crime Report 2016</v>
      </c>
      <c r="M791" s="5" t="s">
        <v>1724</v>
      </c>
      <c r="N791" s="11"/>
    </row>
    <row r="792" spans="1:14" x14ac:dyDescent="0.2">
      <c r="A792" s="12" t="s">
        <v>5650</v>
      </c>
      <c r="B792" s="12">
        <v>791</v>
      </c>
      <c r="C792" s="9">
        <v>2016</v>
      </c>
      <c r="D792" s="5" t="s">
        <v>9319</v>
      </c>
      <c r="E792" s="8" t="s">
        <v>2</v>
      </c>
      <c r="F792" s="5" t="s">
        <v>11089</v>
      </c>
      <c r="G792" s="5" t="s">
        <v>9331</v>
      </c>
      <c r="H792" s="5" t="s">
        <v>9347</v>
      </c>
      <c r="I792" s="5" t="s">
        <v>9315</v>
      </c>
      <c r="J792" s="9">
        <v>1</v>
      </c>
      <c r="K792" s="5" t="s">
        <v>1567</v>
      </c>
      <c r="L792" s="10" t="str">
        <f t="shared" si="12"/>
        <v>OSCE Hate Crime Report 2016</v>
      </c>
      <c r="M792" s="5" t="s">
        <v>1725</v>
      </c>
      <c r="N792" s="11"/>
    </row>
    <row r="793" spans="1:14" x14ac:dyDescent="0.2">
      <c r="A793" s="12" t="s">
        <v>5651</v>
      </c>
      <c r="B793" s="12">
        <v>792</v>
      </c>
      <c r="C793" s="9">
        <v>2016</v>
      </c>
      <c r="D793" s="5" t="s">
        <v>9319</v>
      </c>
      <c r="E793" s="8" t="s">
        <v>2</v>
      </c>
      <c r="F793" s="5" t="s">
        <v>11089</v>
      </c>
      <c r="G793" s="5" t="s">
        <v>9314</v>
      </c>
      <c r="H793" s="5" t="s">
        <v>9321</v>
      </c>
      <c r="I793" s="5" t="s">
        <v>9321</v>
      </c>
      <c r="J793" s="9">
        <v>3</v>
      </c>
      <c r="K793" s="5" t="s">
        <v>542</v>
      </c>
      <c r="L793" s="10" t="str">
        <f t="shared" si="12"/>
        <v>OSCE Hate Crime Report 2016</v>
      </c>
      <c r="M793" s="5" t="s">
        <v>11054</v>
      </c>
      <c r="N793" s="11"/>
    </row>
    <row r="794" spans="1:14" x14ac:dyDescent="0.2">
      <c r="A794" s="12" t="s">
        <v>5652</v>
      </c>
      <c r="B794" s="12">
        <v>793</v>
      </c>
      <c r="C794" s="9">
        <v>2016</v>
      </c>
      <c r="D794" s="5" t="s">
        <v>9319</v>
      </c>
      <c r="E794" s="8" t="s">
        <v>2</v>
      </c>
      <c r="F794" s="5" t="s">
        <v>11089</v>
      </c>
      <c r="G794" s="5" t="s">
        <v>9314</v>
      </c>
      <c r="H794" s="5" t="s">
        <v>9347</v>
      </c>
      <c r="I794" s="5" t="s">
        <v>9315</v>
      </c>
      <c r="J794" s="9">
        <v>1</v>
      </c>
      <c r="K794" s="5" t="s">
        <v>875</v>
      </c>
      <c r="L794" s="10" t="str">
        <f t="shared" si="12"/>
        <v>OSCE Hate Crime Report 2016</v>
      </c>
      <c r="M794" s="5" t="s">
        <v>1726</v>
      </c>
      <c r="N794" s="11"/>
    </row>
    <row r="795" spans="1:14" x14ac:dyDescent="0.2">
      <c r="A795" s="12" t="s">
        <v>5653</v>
      </c>
      <c r="B795" s="12">
        <v>794</v>
      </c>
      <c r="C795" s="9">
        <v>2016</v>
      </c>
      <c r="D795" s="5" t="s">
        <v>9319</v>
      </c>
      <c r="E795" s="8" t="s">
        <v>2</v>
      </c>
      <c r="F795" s="5" t="s">
        <v>11089</v>
      </c>
      <c r="G795" s="5" t="s">
        <v>9314</v>
      </c>
      <c r="H795" s="5" t="s">
        <v>9328</v>
      </c>
      <c r="I795" s="5" t="s">
        <v>9334</v>
      </c>
      <c r="J795" s="9">
        <v>0</v>
      </c>
      <c r="K795" s="5" t="s">
        <v>1543</v>
      </c>
      <c r="L795" s="10" t="str">
        <f t="shared" si="12"/>
        <v>OSCE Hate Crime Report 2016</v>
      </c>
      <c r="M795" s="5" t="s">
        <v>11030</v>
      </c>
      <c r="N795" s="11"/>
    </row>
    <row r="796" spans="1:14" x14ac:dyDescent="0.2">
      <c r="A796" s="12" t="s">
        <v>5654</v>
      </c>
      <c r="B796" s="12">
        <v>795</v>
      </c>
      <c r="C796" s="9">
        <v>2016</v>
      </c>
      <c r="D796" s="5" t="s">
        <v>9319</v>
      </c>
      <c r="E796" s="8" t="s">
        <v>2</v>
      </c>
      <c r="F796" s="5" t="s">
        <v>11089</v>
      </c>
      <c r="G796" s="5" t="s">
        <v>9314</v>
      </c>
      <c r="H796" s="5" t="s">
        <v>9328</v>
      </c>
      <c r="I796" s="5" t="s">
        <v>9334</v>
      </c>
      <c r="J796" s="9">
        <v>0</v>
      </c>
      <c r="K796" s="5" t="s">
        <v>1543</v>
      </c>
      <c r="L796" s="10" t="str">
        <f t="shared" si="12"/>
        <v>OSCE Hate Crime Report 2016</v>
      </c>
      <c r="M796" s="5" t="s">
        <v>10973</v>
      </c>
      <c r="N796" s="11"/>
    </row>
    <row r="797" spans="1:14" x14ac:dyDescent="0.2">
      <c r="A797" s="12" t="s">
        <v>5655</v>
      </c>
      <c r="B797" s="12">
        <v>796</v>
      </c>
      <c r="C797" s="9">
        <v>2016</v>
      </c>
      <c r="D797" s="5" t="s">
        <v>9319</v>
      </c>
      <c r="E797" s="8" t="s">
        <v>2</v>
      </c>
      <c r="F797" s="5" t="s">
        <v>11089</v>
      </c>
      <c r="G797" s="5" t="s">
        <v>9314</v>
      </c>
      <c r="H797" s="5" t="s">
        <v>9328</v>
      </c>
      <c r="I797" s="5" t="s">
        <v>9344</v>
      </c>
      <c r="J797" s="9">
        <v>0</v>
      </c>
      <c r="K797" s="5" t="s">
        <v>1543</v>
      </c>
      <c r="L797" s="10" t="str">
        <f t="shared" si="12"/>
        <v>OSCE Hate Crime Report 2016</v>
      </c>
      <c r="M797" s="5" t="s">
        <v>1727</v>
      </c>
      <c r="N797" s="11"/>
    </row>
    <row r="798" spans="1:14" x14ac:dyDescent="0.2">
      <c r="A798" s="12" t="s">
        <v>5656</v>
      </c>
      <c r="B798" s="12">
        <v>797</v>
      </c>
      <c r="C798" s="9">
        <v>2016</v>
      </c>
      <c r="D798" s="5" t="s">
        <v>9319</v>
      </c>
      <c r="E798" s="8" t="s">
        <v>2</v>
      </c>
      <c r="F798" s="5" t="s">
        <v>11089</v>
      </c>
      <c r="G798" s="5" t="s">
        <v>9314</v>
      </c>
      <c r="H798" s="5" t="s">
        <v>9328</v>
      </c>
      <c r="I798" s="5" t="s">
        <v>9344</v>
      </c>
      <c r="J798" s="9">
        <v>0</v>
      </c>
      <c r="K798" s="5" t="s">
        <v>1543</v>
      </c>
      <c r="L798" s="10" t="str">
        <f t="shared" si="12"/>
        <v>OSCE Hate Crime Report 2016</v>
      </c>
      <c r="M798" s="5" t="s">
        <v>1728</v>
      </c>
      <c r="N798" s="11"/>
    </row>
    <row r="799" spans="1:14" x14ac:dyDescent="0.2">
      <c r="A799" s="12" t="s">
        <v>5657</v>
      </c>
      <c r="B799" s="12">
        <v>798</v>
      </c>
      <c r="C799" s="9">
        <v>2016</v>
      </c>
      <c r="D799" s="5" t="s">
        <v>9319</v>
      </c>
      <c r="E799" s="8" t="s">
        <v>2</v>
      </c>
      <c r="F799" s="5" t="s">
        <v>11089</v>
      </c>
      <c r="G799" s="5" t="s">
        <v>9337</v>
      </c>
      <c r="H799" s="5" t="s">
        <v>9321</v>
      </c>
      <c r="I799" s="5" t="s">
        <v>9321</v>
      </c>
      <c r="J799" s="9">
        <v>1</v>
      </c>
      <c r="K799" s="5" t="s">
        <v>1687</v>
      </c>
      <c r="L799" s="10" t="str">
        <f t="shared" si="12"/>
        <v>OSCE Hate Crime Report 2016</v>
      </c>
      <c r="M799" s="5" t="s">
        <v>1729</v>
      </c>
      <c r="N799" s="11"/>
    </row>
    <row r="800" spans="1:14" x14ac:dyDescent="0.2">
      <c r="A800" s="12" t="s">
        <v>5658</v>
      </c>
      <c r="B800" s="12">
        <v>799</v>
      </c>
      <c r="C800" s="9">
        <v>2016</v>
      </c>
      <c r="D800" s="5" t="s">
        <v>9319</v>
      </c>
      <c r="E800" s="8" t="s">
        <v>2</v>
      </c>
      <c r="F800" s="5" t="s">
        <v>11089</v>
      </c>
      <c r="G800" s="5" t="s">
        <v>9323</v>
      </c>
      <c r="H800" s="5" t="s">
        <v>9328</v>
      </c>
      <c r="I800" s="5" t="s">
        <v>9344</v>
      </c>
      <c r="J800" s="9">
        <v>0</v>
      </c>
      <c r="K800" s="5" t="s">
        <v>1687</v>
      </c>
      <c r="L800" s="10" t="str">
        <f t="shared" si="12"/>
        <v>OSCE Hate Crime Report 2016</v>
      </c>
      <c r="M800" s="5" t="s">
        <v>1730</v>
      </c>
      <c r="N800" s="11"/>
    </row>
    <row r="801" spans="1:14" x14ac:dyDescent="0.2">
      <c r="A801" s="12" t="s">
        <v>5659</v>
      </c>
      <c r="B801" s="12">
        <v>800</v>
      </c>
      <c r="C801" s="9">
        <v>2016</v>
      </c>
      <c r="D801" s="5" t="s">
        <v>9319</v>
      </c>
      <c r="E801" s="8" t="s">
        <v>2</v>
      </c>
      <c r="F801" s="5" t="s">
        <v>11089</v>
      </c>
      <c r="G801" s="5" t="s">
        <v>9331</v>
      </c>
      <c r="H801" s="5" t="s">
        <v>9321</v>
      </c>
      <c r="I801" s="5" t="s">
        <v>9344</v>
      </c>
      <c r="J801" s="9">
        <v>1</v>
      </c>
      <c r="K801" s="5" t="s">
        <v>1567</v>
      </c>
      <c r="L801" s="10" t="str">
        <f t="shared" si="12"/>
        <v>OSCE Hate Crime Report 2016</v>
      </c>
      <c r="M801" s="5" t="s">
        <v>1731</v>
      </c>
      <c r="N801" s="11"/>
    </row>
    <row r="802" spans="1:14" x14ac:dyDescent="0.2">
      <c r="A802" s="12" t="s">
        <v>5660</v>
      </c>
      <c r="B802" s="12">
        <v>801</v>
      </c>
      <c r="C802" s="9">
        <v>2016</v>
      </c>
      <c r="D802" s="5" t="s">
        <v>9319</v>
      </c>
      <c r="E802" s="8" t="s">
        <v>2</v>
      </c>
      <c r="F802" s="5" t="s">
        <v>11089</v>
      </c>
      <c r="G802" s="5" t="s">
        <v>9331</v>
      </c>
      <c r="H802" s="5" t="s">
        <v>9321</v>
      </c>
      <c r="I802" s="5" t="s">
        <v>9321</v>
      </c>
      <c r="J802" s="9">
        <v>1</v>
      </c>
      <c r="K802" s="5" t="s">
        <v>1567</v>
      </c>
      <c r="L802" s="10" t="str">
        <f t="shared" si="12"/>
        <v>OSCE Hate Crime Report 2016</v>
      </c>
      <c r="M802" s="5" t="s">
        <v>1732</v>
      </c>
      <c r="N802" s="11"/>
    </row>
    <row r="803" spans="1:14" x14ac:dyDescent="0.2">
      <c r="A803" s="12" t="s">
        <v>5661</v>
      </c>
      <c r="B803" s="12">
        <v>802</v>
      </c>
      <c r="C803" s="9">
        <v>2016</v>
      </c>
      <c r="D803" s="5" t="s">
        <v>9319</v>
      </c>
      <c r="E803" s="8" t="s">
        <v>2</v>
      </c>
      <c r="F803" s="5" t="s">
        <v>11089</v>
      </c>
      <c r="G803" s="5" t="s">
        <v>9337</v>
      </c>
      <c r="H803" s="5" t="s">
        <v>9347</v>
      </c>
      <c r="I803" s="5" t="s">
        <v>9315</v>
      </c>
      <c r="J803" s="9">
        <v>1</v>
      </c>
      <c r="K803" s="5" t="s">
        <v>1687</v>
      </c>
      <c r="L803" s="10" t="str">
        <f t="shared" si="12"/>
        <v>OSCE Hate Crime Report 2016</v>
      </c>
      <c r="M803" s="5" t="s">
        <v>1733</v>
      </c>
      <c r="N803" s="11"/>
    </row>
    <row r="804" spans="1:14" x14ac:dyDescent="0.2">
      <c r="A804" s="12" t="s">
        <v>5662</v>
      </c>
      <c r="B804" s="12">
        <v>803</v>
      </c>
      <c r="C804" s="9">
        <v>2016</v>
      </c>
      <c r="D804" s="5" t="s">
        <v>9319</v>
      </c>
      <c r="E804" s="8" t="s">
        <v>2</v>
      </c>
      <c r="F804" s="5" t="s">
        <v>11089</v>
      </c>
      <c r="G804" s="5" t="s">
        <v>9314</v>
      </c>
      <c r="H804" s="5" t="s">
        <v>9347</v>
      </c>
      <c r="I804" s="5" t="s">
        <v>9315</v>
      </c>
      <c r="J804" s="9">
        <v>1</v>
      </c>
      <c r="K804" s="5" t="s">
        <v>542</v>
      </c>
      <c r="L804" s="10" t="str">
        <f t="shared" si="12"/>
        <v>OSCE Hate Crime Report 2016</v>
      </c>
      <c r="M804" s="5" t="s">
        <v>11055</v>
      </c>
      <c r="N804" s="11"/>
    </row>
    <row r="805" spans="1:14" x14ac:dyDescent="0.2">
      <c r="A805" s="12" t="s">
        <v>5663</v>
      </c>
      <c r="B805" s="12">
        <v>804</v>
      </c>
      <c r="C805" s="9">
        <v>2016</v>
      </c>
      <c r="D805" s="5" t="s">
        <v>9319</v>
      </c>
      <c r="E805" s="8" t="s">
        <v>2</v>
      </c>
      <c r="F805" s="5" t="s">
        <v>11089</v>
      </c>
      <c r="G805" s="5" t="s">
        <v>9314</v>
      </c>
      <c r="H805" s="5" t="s">
        <v>9347</v>
      </c>
      <c r="I805" s="5" t="s">
        <v>9315</v>
      </c>
      <c r="J805" s="9">
        <v>1</v>
      </c>
      <c r="K805" s="5" t="s">
        <v>542</v>
      </c>
      <c r="L805" s="10" t="str">
        <f t="shared" si="12"/>
        <v>OSCE Hate Crime Report 2016</v>
      </c>
      <c r="M805" s="5" t="s">
        <v>11056</v>
      </c>
      <c r="N805" s="11"/>
    </row>
    <row r="806" spans="1:14" x14ac:dyDescent="0.2">
      <c r="A806" s="12" t="s">
        <v>5664</v>
      </c>
      <c r="B806" s="12">
        <v>805</v>
      </c>
      <c r="C806" s="9">
        <v>2016</v>
      </c>
      <c r="D806" s="5" t="s">
        <v>9319</v>
      </c>
      <c r="E806" s="8" t="s">
        <v>2</v>
      </c>
      <c r="F806" s="5" t="s">
        <v>11089</v>
      </c>
      <c r="G806" s="5" t="s">
        <v>9314</v>
      </c>
      <c r="H806" s="5" t="s">
        <v>9328</v>
      </c>
      <c r="I806" s="5" t="s">
        <v>9341</v>
      </c>
      <c r="J806" s="9">
        <v>0</v>
      </c>
      <c r="K806" s="5" t="s">
        <v>1706</v>
      </c>
      <c r="L806" s="10" t="str">
        <f t="shared" si="12"/>
        <v>OSCE Hate Crime Report 2016</v>
      </c>
      <c r="M806" s="5" t="s">
        <v>1734</v>
      </c>
      <c r="N806" s="11"/>
    </row>
    <row r="807" spans="1:14" x14ac:dyDescent="0.2">
      <c r="A807" s="12" t="s">
        <v>5665</v>
      </c>
      <c r="B807" s="12">
        <v>806</v>
      </c>
      <c r="C807" s="9">
        <v>2016</v>
      </c>
      <c r="D807" s="5" t="s">
        <v>9319</v>
      </c>
      <c r="E807" s="8" t="s">
        <v>2</v>
      </c>
      <c r="F807" s="5" t="s">
        <v>11089</v>
      </c>
      <c r="G807" s="5" t="s">
        <v>9314</v>
      </c>
      <c r="H807" s="5" t="s">
        <v>9328</v>
      </c>
      <c r="I807" s="5" t="s">
        <v>9415</v>
      </c>
      <c r="J807" s="9">
        <v>0</v>
      </c>
      <c r="K807" s="5" t="s">
        <v>1548</v>
      </c>
      <c r="L807" s="10" t="str">
        <f t="shared" si="12"/>
        <v>OSCE Hate Crime Report 2016</v>
      </c>
      <c r="M807" s="5" t="s">
        <v>247</v>
      </c>
      <c r="N807" s="11"/>
    </row>
    <row r="808" spans="1:14" x14ac:dyDescent="0.2">
      <c r="A808" s="12" t="s">
        <v>5666</v>
      </c>
      <c r="B808" s="12">
        <v>807</v>
      </c>
      <c r="C808" s="9">
        <v>2016</v>
      </c>
      <c r="D808" s="5" t="s">
        <v>9319</v>
      </c>
      <c r="E808" s="8" t="s">
        <v>2</v>
      </c>
      <c r="F808" s="5" t="s">
        <v>11089</v>
      </c>
      <c r="G808" s="5" t="s">
        <v>9314</v>
      </c>
      <c r="H808" s="5" t="s">
        <v>9328</v>
      </c>
      <c r="I808" s="5" t="s">
        <v>9344</v>
      </c>
      <c r="J808" s="9">
        <v>0</v>
      </c>
      <c r="K808" s="5" t="s">
        <v>1548</v>
      </c>
      <c r="L808" s="10" t="str">
        <f t="shared" ref="L808:L871" si="13">HYPERLINK("https://hatecrime.osce.org/france?year=2016","OSCE Hate Crime Report 2016")</f>
        <v>OSCE Hate Crime Report 2016</v>
      </c>
      <c r="M808" s="5" t="s">
        <v>10974</v>
      </c>
      <c r="N808" s="11"/>
    </row>
    <row r="809" spans="1:14" x14ac:dyDescent="0.2">
      <c r="A809" s="12" t="s">
        <v>5667</v>
      </c>
      <c r="B809" s="12">
        <v>808</v>
      </c>
      <c r="C809" s="9">
        <v>2016</v>
      </c>
      <c r="D809" s="5" t="s">
        <v>9319</v>
      </c>
      <c r="E809" s="8" t="s">
        <v>2</v>
      </c>
      <c r="F809" s="5" t="s">
        <v>11089</v>
      </c>
      <c r="G809" s="5" t="s">
        <v>9314</v>
      </c>
      <c r="H809" s="5" t="s">
        <v>9328</v>
      </c>
      <c r="I809" s="5" t="s">
        <v>9341</v>
      </c>
      <c r="J809" s="9">
        <v>0</v>
      </c>
      <c r="K809" s="5" t="s">
        <v>1706</v>
      </c>
      <c r="L809" s="10" t="str">
        <f t="shared" si="13"/>
        <v>OSCE Hate Crime Report 2016</v>
      </c>
      <c r="M809" s="5" t="s">
        <v>1735</v>
      </c>
      <c r="N809" s="11"/>
    </row>
    <row r="810" spans="1:14" x14ac:dyDescent="0.2">
      <c r="A810" s="12" t="s">
        <v>5668</v>
      </c>
      <c r="B810" s="12">
        <v>809</v>
      </c>
      <c r="C810" s="9">
        <v>2016</v>
      </c>
      <c r="D810" s="5" t="s">
        <v>9319</v>
      </c>
      <c r="E810" s="8" t="s">
        <v>2</v>
      </c>
      <c r="F810" s="5" t="s">
        <v>11089</v>
      </c>
      <c r="G810" s="5" t="s">
        <v>9331</v>
      </c>
      <c r="H810" s="5" t="s">
        <v>9347</v>
      </c>
      <c r="I810" s="5" t="s">
        <v>9315</v>
      </c>
      <c r="J810" s="9">
        <v>1</v>
      </c>
      <c r="K810" s="5" t="s">
        <v>1567</v>
      </c>
      <c r="L810" s="10" t="str">
        <f t="shared" si="13"/>
        <v>OSCE Hate Crime Report 2016</v>
      </c>
      <c r="M810" s="5" t="s">
        <v>1736</v>
      </c>
      <c r="N810" s="11"/>
    </row>
    <row r="811" spans="1:14" x14ac:dyDescent="0.2">
      <c r="A811" s="12" t="s">
        <v>5669</v>
      </c>
      <c r="B811" s="12">
        <v>810</v>
      </c>
      <c r="C811" s="9">
        <v>2016</v>
      </c>
      <c r="D811" s="5" t="s">
        <v>9319</v>
      </c>
      <c r="E811" s="8" t="s">
        <v>2</v>
      </c>
      <c r="F811" s="5" t="s">
        <v>11089</v>
      </c>
      <c r="G811" s="5" t="s">
        <v>9331</v>
      </c>
      <c r="H811" s="5" t="s">
        <v>9347</v>
      </c>
      <c r="I811" s="5" t="s">
        <v>9315</v>
      </c>
      <c r="J811" s="9">
        <v>2</v>
      </c>
      <c r="K811" s="5" t="s">
        <v>1567</v>
      </c>
      <c r="L811" s="10" t="str">
        <f t="shared" si="13"/>
        <v>OSCE Hate Crime Report 2016</v>
      </c>
      <c r="M811" s="5" t="s">
        <v>1737</v>
      </c>
      <c r="N811" s="11"/>
    </row>
    <row r="812" spans="1:14" x14ac:dyDescent="0.2">
      <c r="A812" s="12" t="s">
        <v>5670</v>
      </c>
      <c r="B812" s="12">
        <v>811</v>
      </c>
      <c r="C812" s="9">
        <v>2016</v>
      </c>
      <c r="D812" s="5" t="s">
        <v>9319</v>
      </c>
      <c r="E812" s="8" t="s">
        <v>2</v>
      </c>
      <c r="F812" s="5" t="s">
        <v>11089</v>
      </c>
      <c r="G812" s="5" t="s">
        <v>9314</v>
      </c>
      <c r="H812" s="5" t="s">
        <v>9328</v>
      </c>
      <c r="I812" s="5" t="s">
        <v>9344</v>
      </c>
      <c r="J812" s="9">
        <v>0</v>
      </c>
      <c r="K812" s="5" t="s">
        <v>1706</v>
      </c>
      <c r="L812" s="10" t="str">
        <f t="shared" si="13"/>
        <v>OSCE Hate Crime Report 2016</v>
      </c>
      <c r="M812" s="5" t="s">
        <v>10975</v>
      </c>
      <c r="N812" s="11"/>
    </row>
    <row r="813" spans="1:14" x14ac:dyDescent="0.2">
      <c r="A813" s="12" t="s">
        <v>5671</v>
      </c>
      <c r="B813" s="12">
        <v>812</v>
      </c>
      <c r="C813" s="9">
        <v>2016</v>
      </c>
      <c r="D813" s="5" t="s">
        <v>9319</v>
      </c>
      <c r="E813" s="8" t="s">
        <v>2</v>
      </c>
      <c r="F813" s="5" t="s">
        <v>11089</v>
      </c>
      <c r="G813" s="5" t="s">
        <v>9314</v>
      </c>
      <c r="H813" s="5" t="s">
        <v>9328</v>
      </c>
      <c r="I813" s="5" t="s">
        <v>9334</v>
      </c>
      <c r="J813" s="9">
        <v>0</v>
      </c>
      <c r="K813" s="5" t="s">
        <v>1548</v>
      </c>
      <c r="L813" s="10" t="str">
        <f t="shared" si="13"/>
        <v>OSCE Hate Crime Report 2016</v>
      </c>
      <c r="M813" s="5" t="s">
        <v>11061</v>
      </c>
      <c r="N813" s="11"/>
    </row>
    <row r="814" spans="1:14" x14ac:dyDescent="0.2">
      <c r="A814" s="12" t="s">
        <v>5672</v>
      </c>
      <c r="B814" s="12">
        <v>813</v>
      </c>
      <c r="C814" s="9">
        <v>2016</v>
      </c>
      <c r="D814" s="5" t="s">
        <v>9319</v>
      </c>
      <c r="E814" s="8" t="s">
        <v>2</v>
      </c>
      <c r="F814" s="5" t="s">
        <v>11089</v>
      </c>
      <c r="G814" s="5" t="s">
        <v>9314</v>
      </c>
      <c r="H814" s="5" t="s">
        <v>9328</v>
      </c>
      <c r="I814" s="5" t="s">
        <v>9415</v>
      </c>
      <c r="J814" s="9">
        <v>0</v>
      </c>
      <c r="K814" s="5" t="s">
        <v>1548</v>
      </c>
      <c r="L814" s="10" t="str">
        <f t="shared" si="13"/>
        <v>OSCE Hate Crime Report 2016</v>
      </c>
      <c r="M814" s="5" t="s">
        <v>247</v>
      </c>
      <c r="N814" s="11"/>
    </row>
    <row r="815" spans="1:14" x14ac:dyDescent="0.2">
      <c r="A815" s="12" t="s">
        <v>5673</v>
      </c>
      <c r="B815" s="12">
        <v>814</v>
      </c>
      <c r="C815" s="9">
        <v>2016</v>
      </c>
      <c r="D815" s="5" t="s">
        <v>9319</v>
      </c>
      <c r="E815" s="8" t="s">
        <v>2</v>
      </c>
      <c r="F815" s="5" t="s">
        <v>11089</v>
      </c>
      <c r="G815" s="5" t="s">
        <v>9314</v>
      </c>
      <c r="H815" s="5" t="s">
        <v>9321</v>
      </c>
      <c r="I815" s="5" t="s">
        <v>9321</v>
      </c>
      <c r="J815" s="9">
        <v>1</v>
      </c>
      <c r="K815" s="5" t="s">
        <v>875</v>
      </c>
      <c r="L815" s="10" t="str">
        <f t="shared" si="13"/>
        <v>OSCE Hate Crime Report 2016</v>
      </c>
      <c r="M815" s="5" t="s">
        <v>11016</v>
      </c>
      <c r="N815" s="11"/>
    </row>
    <row r="816" spans="1:14" x14ac:dyDescent="0.2">
      <c r="A816" s="12" t="s">
        <v>5674</v>
      </c>
      <c r="B816" s="12">
        <v>815</v>
      </c>
      <c r="C816" s="9">
        <v>2016</v>
      </c>
      <c r="D816" s="5" t="s">
        <v>9319</v>
      </c>
      <c r="E816" s="8" t="s">
        <v>2</v>
      </c>
      <c r="F816" s="5" t="s">
        <v>11089</v>
      </c>
      <c r="G816" s="5" t="s">
        <v>9314</v>
      </c>
      <c r="H816" s="5" t="s">
        <v>9328</v>
      </c>
      <c r="I816" s="5" t="s">
        <v>9344</v>
      </c>
      <c r="J816" s="9">
        <v>0</v>
      </c>
      <c r="K816" s="5" t="s">
        <v>875</v>
      </c>
      <c r="L816" s="10" t="str">
        <f t="shared" si="13"/>
        <v>OSCE Hate Crime Report 2016</v>
      </c>
      <c r="M816" s="5" t="s">
        <v>1875</v>
      </c>
      <c r="N816" s="11"/>
    </row>
    <row r="817" spans="1:14" x14ac:dyDescent="0.2">
      <c r="A817" s="12" t="s">
        <v>5675</v>
      </c>
      <c r="B817" s="12">
        <v>816</v>
      </c>
      <c r="C817" s="9">
        <v>2016</v>
      </c>
      <c r="D817" s="5" t="s">
        <v>9319</v>
      </c>
      <c r="E817" s="8" t="s">
        <v>2</v>
      </c>
      <c r="F817" s="5" t="s">
        <v>11089</v>
      </c>
      <c r="G817" s="5" t="s">
        <v>9314</v>
      </c>
      <c r="H817" s="5" t="s">
        <v>9328</v>
      </c>
      <c r="I817" s="5" t="s">
        <v>9341</v>
      </c>
      <c r="J817" s="9">
        <v>0</v>
      </c>
      <c r="K817" s="5" t="s">
        <v>875</v>
      </c>
      <c r="L817" s="10" t="str">
        <f t="shared" si="13"/>
        <v>OSCE Hate Crime Report 2016</v>
      </c>
      <c r="M817" s="5" t="s">
        <v>1876</v>
      </c>
      <c r="N817" s="11"/>
    </row>
    <row r="818" spans="1:14" x14ac:dyDescent="0.2">
      <c r="A818" s="12" t="s">
        <v>5676</v>
      </c>
      <c r="B818" s="12">
        <v>817</v>
      </c>
      <c r="C818" s="9">
        <v>2016</v>
      </c>
      <c r="D818" s="5" t="s">
        <v>9319</v>
      </c>
      <c r="E818" s="8" t="s">
        <v>2</v>
      </c>
      <c r="F818" s="5" t="s">
        <v>11089</v>
      </c>
      <c r="G818" s="5" t="s">
        <v>9314</v>
      </c>
      <c r="H818" s="5" t="s">
        <v>9321</v>
      </c>
      <c r="I818" s="5" t="s">
        <v>9321</v>
      </c>
      <c r="J818" s="9">
        <v>1</v>
      </c>
      <c r="K818" s="5" t="s">
        <v>1706</v>
      </c>
      <c r="L818" s="10" t="str">
        <f t="shared" si="13"/>
        <v>OSCE Hate Crime Report 2016</v>
      </c>
      <c r="M818" s="5" t="s">
        <v>10941</v>
      </c>
      <c r="N818" s="11"/>
    </row>
    <row r="819" spans="1:14" x14ac:dyDescent="0.2">
      <c r="A819" s="12" t="s">
        <v>5677</v>
      </c>
      <c r="B819" s="12">
        <v>818</v>
      </c>
      <c r="C819" s="9">
        <v>2016</v>
      </c>
      <c r="D819" s="5" t="s">
        <v>9319</v>
      </c>
      <c r="E819" s="8" t="s">
        <v>2</v>
      </c>
      <c r="F819" s="5" t="s">
        <v>11089</v>
      </c>
      <c r="G819" s="5" t="s">
        <v>9323</v>
      </c>
      <c r="H819" s="5" t="s">
        <v>9347</v>
      </c>
      <c r="I819" s="5" t="s">
        <v>9315</v>
      </c>
      <c r="J819" s="9">
        <v>1</v>
      </c>
      <c r="K819" s="5" t="s">
        <v>1877</v>
      </c>
      <c r="L819" s="10" t="str">
        <f t="shared" si="13"/>
        <v>OSCE Hate Crime Report 2016</v>
      </c>
      <c r="M819" s="5" t="s">
        <v>1878</v>
      </c>
      <c r="N819" s="11"/>
    </row>
    <row r="820" spans="1:14" x14ac:dyDescent="0.2">
      <c r="A820" s="12" t="s">
        <v>5678</v>
      </c>
      <c r="B820" s="12">
        <v>819</v>
      </c>
      <c r="C820" s="9">
        <v>2016</v>
      </c>
      <c r="D820" s="5" t="s">
        <v>9319</v>
      </c>
      <c r="E820" s="8" t="s">
        <v>2</v>
      </c>
      <c r="F820" s="5" t="s">
        <v>11089</v>
      </c>
      <c r="G820" s="5" t="s">
        <v>9329</v>
      </c>
      <c r="H820" s="5" t="s">
        <v>9347</v>
      </c>
      <c r="I820" s="5" t="s">
        <v>9315</v>
      </c>
      <c r="J820" s="9">
        <v>1</v>
      </c>
      <c r="K820" s="5" t="s">
        <v>1678</v>
      </c>
      <c r="L820" s="10" t="str">
        <f t="shared" si="13"/>
        <v>OSCE Hate Crime Report 2016</v>
      </c>
      <c r="M820" s="5" t="s">
        <v>1879</v>
      </c>
      <c r="N820" s="11"/>
    </row>
    <row r="821" spans="1:14" x14ac:dyDescent="0.2">
      <c r="A821" s="12" t="s">
        <v>5679</v>
      </c>
      <c r="B821" s="12">
        <v>820</v>
      </c>
      <c r="C821" s="9">
        <v>2016</v>
      </c>
      <c r="D821" s="5" t="s">
        <v>9319</v>
      </c>
      <c r="E821" s="8" t="s">
        <v>2</v>
      </c>
      <c r="F821" s="5" t="s">
        <v>11089</v>
      </c>
      <c r="G821" s="5" t="s">
        <v>9329</v>
      </c>
      <c r="H821" s="5" t="s">
        <v>9347</v>
      </c>
      <c r="I821" s="5" t="s">
        <v>9315</v>
      </c>
      <c r="J821" s="9">
        <v>2</v>
      </c>
      <c r="K821" s="5" t="s">
        <v>1678</v>
      </c>
      <c r="L821" s="10" t="str">
        <f t="shared" si="13"/>
        <v>OSCE Hate Crime Report 2016</v>
      </c>
      <c r="M821" s="5" t="s">
        <v>1880</v>
      </c>
      <c r="N821" s="11"/>
    </row>
    <row r="822" spans="1:14" x14ac:dyDescent="0.2">
      <c r="A822" s="12" t="s">
        <v>5680</v>
      </c>
      <c r="B822" s="12">
        <v>821</v>
      </c>
      <c r="C822" s="9">
        <v>2016</v>
      </c>
      <c r="D822" s="5" t="s">
        <v>9319</v>
      </c>
      <c r="E822" s="8" t="s">
        <v>2</v>
      </c>
      <c r="F822" s="5" t="s">
        <v>11089</v>
      </c>
      <c r="G822" s="5" t="s">
        <v>9331</v>
      </c>
      <c r="H822" s="5" t="s">
        <v>9328</v>
      </c>
      <c r="I822" s="5" t="s">
        <v>9344</v>
      </c>
      <c r="J822" s="9">
        <v>0</v>
      </c>
      <c r="K822" s="5" t="s">
        <v>1567</v>
      </c>
      <c r="L822" s="10" t="str">
        <f t="shared" si="13"/>
        <v>OSCE Hate Crime Report 2016</v>
      </c>
      <c r="M822" s="5" t="s">
        <v>10990</v>
      </c>
      <c r="N822" s="11"/>
    </row>
    <row r="823" spans="1:14" x14ac:dyDescent="0.2">
      <c r="A823" s="12" t="s">
        <v>5681</v>
      </c>
      <c r="B823" s="12">
        <v>822</v>
      </c>
      <c r="C823" s="9">
        <v>2016</v>
      </c>
      <c r="D823" s="5" t="s">
        <v>9319</v>
      </c>
      <c r="E823" s="8" t="s">
        <v>2</v>
      </c>
      <c r="F823" s="5" t="s">
        <v>11089</v>
      </c>
      <c r="G823" s="5" t="s">
        <v>9314</v>
      </c>
      <c r="H823" s="5" t="s">
        <v>9328</v>
      </c>
      <c r="I823" s="5" t="s">
        <v>9344</v>
      </c>
      <c r="J823" s="9">
        <v>0</v>
      </c>
      <c r="K823" s="5" t="s">
        <v>1543</v>
      </c>
      <c r="L823" s="10" t="str">
        <f t="shared" si="13"/>
        <v>OSCE Hate Crime Report 2016</v>
      </c>
      <c r="M823" s="5" t="s">
        <v>1881</v>
      </c>
      <c r="N823" s="11"/>
    </row>
    <row r="824" spans="1:14" x14ac:dyDescent="0.2">
      <c r="A824" s="12" t="s">
        <v>5682</v>
      </c>
      <c r="B824" s="12">
        <v>823</v>
      </c>
      <c r="C824" s="9">
        <v>2016</v>
      </c>
      <c r="D824" s="5" t="s">
        <v>9319</v>
      </c>
      <c r="E824" s="8" t="s">
        <v>2</v>
      </c>
      <c r="F824" s="5" t="s">
        <v>11089</v>
      </c>
      <c r="G824" s="5" t="s">
        <v>9314</v>
      </c>
      <c r="H824" s="5" t="s">
        <v>9328</v>
      </c>
      <c r="I824" s="5" t="s">
        <v>9344</v>
      </c>
      <c r="J824" s="9">
        <v>0</v>
      </c>
      <c r="K824" s="5" t="s">
        <v>1543</v>
      </c>
      <c r="L824" s="10" t="str">
        <f t="shared" si="13"/>
        <v>OSCE Hate Crime Report 2016</v>
      </c>
      <c r="M824" s="5" t="s">
        <v>1882</v>
      </c>
      <c r="N824" s="11"/>
    </row>
    <row r="825" spans="1:14" x14ac:dyDescent="0.2">
      <c r="A825" s="12" t="s">
        <v>5683</v>
      </c>
      <c r="B825" s="12">
        <v>824</v>
      </c>
      <c r="C825" s="9">
        <v>2016</v>
      </c>
      <c r="D825" s="5" t="s">
        <v>9319</v>
      </c>
      <c r="E825" s="8" t="s">
        <v>2</v>
      </c>
      <c r="F825" s="5" t="s">
        <v>11089</v>
      </c>
      <c r="G825" s="5" t="s">
        <v>9314</v>
      </c>
      <c r="H825" s="5" t="s">
        <v>9328</v>
      </c>
      <c r="I825" s="5" t="s">
        <v>9415</v>
      </c>
      <c r="J825" s="9">
        <v>0</v>
      </c>
      <c r="K825" s="5" t="s">
        <v>1543</v>
      </c>
      <c r="L825" s="10" t="str">
        <f t="shared" si="13"/>
        <v>OSCE Hate Crime Report 2016</v>
      </c>
      <c r="M825" s="5" t="s">
        <v>1771</v>
      </c>
      <c r="N825" s="11"/>
    </row>
    <row r="826" spans="1:14" x14ac:dyDescent="0.2">
      <c r="A826" s="12" t="s">
        <v>5684</v>
      </c>
      <c r="B826" s="12">
        <v>825</v>
      </c>
      <c r="C826" s="9">
        <v>2016</v>
      </c>
      <c r="D826" s="5" t="s">
        <v>9319</v>
      </c>
      <c r="E826" s="8" t="s">
        <v>2</v>
      </c>
      <c r="F826" s="5" t="s">
        <v>11089</v>
      </c>
      <c r="G826" s="5" t="s">
        <v>9314</v>
      </c>
      <c r="H826" s="5" t="s">
        <v>9328</v>
      </c>
      <c r="I826" s="5" t="s">
        <v>9415</v>
      </c>
      <c r="J826" s="9">
        <v>0</v>
      </c>
      <c r="K826" s="5" t="s">
        <v>1543</v>
      </c>
      <c r="L826" s="10" t="str">
        <f t="shared" si="13"/>
        <v>OSCE Hate Crime Report 2016</v>
      </c>
      <c r="M826" s="5" t="s">
        <v>10991</v>
      </c>
      <c r="N826" s="11"/>
    </row>
    <row r="827" spans="1:14" x14ac:dyDescent="0.2">
      <c r="A827" s="12" t="s">
        <v>5685</v>
      </c>
      <c r="B827" s="12">
        <v>826</v>
      </c>
      <c r="C827" s="9">
        <v>2016</v>
      </c>
      <c r="D827" s="5" t="s">
        <v>9319</v>
      </c>
      <c r="E827" s="8" t="s">
        <v>2</v>
      </c>
      <c r="F827" s="5" t="s">
        <v>11089</v>
      </c>
      <c r="G827" s="5" t="s">
        <v>9314</v>
      </c>
      <c r="H827" s="5" t="s">
        <v>9328</v>
      </c>
      <c r="I827" s="5" t="s">
        <v>11215</v>
      </c>
      <c r="J827" s="9">
        <v>0</v>
      </c>
      <c r="K827" s="5" t="s">
        <v>542</v>
      </c>
      <c r="L827" s="10" t="str">
        <f t="shared" si="13"/>
        <v>OSCE Hate Crime Report 2016</v>
      </c>
      <c r="M827" s="5" t="s">
        <v>1883</v>
      </c>
      <c r="N827" s="11"/>
    </row>
    <row r="828" spans="1:14" x14ac:dyDescent="0.2">
      <c r="A828" s="12" t="s">
        <v>5686</v>
      </c>
      <c r="B828" s="12">
        <v>827</v>
      </c>
      <c r="C828" s="9">
        <v>2016</v>
      </c>
      <c r="D828" s="5" t="s">
        <v>9319</v>
      </c>
      <c r="E828" s="8" t="s">
        <v>2</v>
      </c>
      <c r="F828" s="5" t="s">
        <v>11089</v>
      </c>
      <c r="G828" s="5" t="s">
        <v>9337</v>
      </c>
      <c r="H828" s="5" t="s">
        <v>9321</v>
      </c>
      <c r="I828" s="5" t="s">
        <v>9321</v>
      </c>
      <c r="J828" s="9">
        <v>2</v>
      </c>
      <c r="K828" s="5" t="s">
        <v>1687</v>
      </c>
      <c r="L828" s="10" t="str">
        <f t="shared" si="13"/>
        <v>OSCE Hate Crime Report 2016</v>
      </c>
      <c r="M828" s="5" t="s">
        <v>11020</v>
      </c>
      <c r="N828" s="11"/>
    </row>
    <row r="829" spans="1:14" x14ac:dyDescent="0.2">
      <c r="A829" s="12" t="s">
        <v>5687</v>
      </c>
      <c r="B829" s="12">
        <v>828</v>
      </c>
      <c r="C829" s="9">
        <v>2016</v>
      </c>
      <c r="D829" s="5" t="s">
        <v>9319</v>
      </c>
      <c r="E829" s="8" t="s">
        <v>2</v>
      </c>
      <c r="F829" s="5" t="s">
        <v>11089</v>
      </c>
      <c r="G829" s="5" t="s">
        <v>9323</v>
      </c>
      <c r="H829" s="5" t="s">
        <v>9328</v>
      </c>
      <c r="I829" s="5" t="s">
        <v>9342</v>
      </c>
      <c r="J829" s="9">
        <v>1</v>
      </c>
      <c r="K829" s="5" t="s">
        <v>1687</v>
      </c>
      <c r="L829" s="10" t="str">
        <f t="shared" si="13"/>
        <v>OSCE Hate Crime Report 2016</v>
      </c>
      <c r="M829" s="5" t="s">
        <v>1884</v>
      </c>
      <c r="N829" s="11"/>
    </row>
    <row r="830" spans="1:14" x14ac:dyDescent="0.2">
      <c r="A830" s="12" t="s">
        <v>5688</v>
      </c>
      <c r="B830" s="12">
        <v>829</v>
      </c>
      <c r="C830" s="9">
        <v>2016</v>
      </c>
      <c r="D830" s="5" t="s">
        <v>9319</v>
      </c>
      <c r="E830" s="8" t="s">
        <v>2</v>
      </c>
      <c r="F830" s="5" t="s">
        <v>11089</v>
      </c>
      <c r="G830" s="5" t="s">
        <v>9331</v>
      </c>
      <c r="H830" s="5" t="s">
        <v>9328</v>
      </c>
      <c r="I830" s="5" t="s">
        <v>9415</v>
      </c>
      <c r="J830" s="9">
        <v>0</v>
      </c>
      <c r="K830" s="5" t="s">
        <v>1567</v>
      </c>
      <c r="L830" s="10" t="str">
        <f t="shared" si="13"/>
        <v>OSCE Hate Crime Report 2016</v>
      </c>
      <c r="M830" s="5" t="s">
        <v>11021</v>
      </c>
      <c r="N830" s="11"/>
    </row>
    <row r="831" spans="1:14" x14ac:dyDescent="0.2">
      <c r="A831" s="12" t="s">
        <v>5689</v>
      </c>
      <c r="B831" s="12">
        <v>830</v>
      </c>
      <c r="C831" s="9">
        <v>2016</v>
      </c>
      <c r="D831" s="5" t="s">
        <v>9319</v>
      </c>
      <c r="E831" s="8" t="s">
        <v>2</v>
      </c>
      <c r="F831" s="5" t="s">
        <v>11089</v>
      </c>
      <c r="G831" s="5" t="s">
        <v>9331</v>
      </c>
      <c r="H831" s="5" t="s">
        <v>9328</v>
      </c>
      <c r="I831" s="5" t="s">
        <v>9334</v>
      </c>
      <c r="J831" s="9">
        <v>0</v>
      </c>
      <c r="K831" s="5" t="s">
        <v>1567</v>
      </c>
      <c r="L831" s="10" t="str">
        <f t="shared" si="13"/>
        <v>OSCE Hate Crime Report 2016</v>
      </c>
      <c r="M831" s="5" t="s">
        <v>11009</v>
      </c>
      <c r="N831" s="11"/>
    </row>
    <row r="832" spans="1:14" x14ac:dyDescent="0.2">
      <c r="A832" s="12" t="s">
        <v>5690</v>
      </c>
      <c r="B832" s="12">
        <v>831</v>
      </c>
      <c r="C832" s="9">
        <v>2016</v>
      </c>
      <c r="D832" s="5" t="s">
        <v>9319</v>
      </c>
      <c r="E832" s="8" t="s">
        <v>2</v>
      </c>
      <c r="F832" s="5" t="s">
        <v>11089</v>
      </c>
      <c r="G832" s="5" t="s">
        <v>9331</v>
      </c>
      <c r="H832" s="5" t="s">
        <v>9328</v>
      </c>
      <c r="I832" s="5" t="s">
        <v>9344</v>
      </c>
      <c r="J832" s="9">
        <v>0</v>
      </c>
      <c r="K832" s="5" t="s">
        <v>1567</v>
      </c>
      <c r="L832" s="10" t="str">
        <f t="shared" si="13"/>
        <v>OSCE Hate Crime Report 2016</v>
      </c>
      <c r="M832" s="5" t="s">
        <v>1885</v>
      </c>
      <c r="N832" s="11"/>
    </row>
    <row r="833" spans="1:14" x14ac:dyDescent="0.2">
      <c r="A833" s="12" t="s">
        <v>5691</v>
      </c>
      <c r="B833" s="12">
        <v>832</v>
      </c>
      <c r="C833" s="9">
        <v>2016</v>
      </c>
      <c r="D833" s="5" t="s">
        <v>9319</v>
      </c>
      <c r="E833" s="8" t="s">
        <v>2</v>
      </c>
      <c r="F833" s="5" t="s">
        <v>11089</v>
      </c>
      <c r="G833" s="5" t="s">
        <v>9331</v>
      </c>
      <c r="H833" s="5" t="s">
        <v>9328</v>
      </c>
      <c r="I833" s="5" t="s">
        <v>9415</v>
      </c>
      <c r="J833" s="9">
        <v>0</v>
      </c>
      <c r="K833" s="5" t="s">
        <v>1567</v>
      </c>
      <c r="L833" s="10" t="str">
        <f t="shared" si="13"/>
        <v>OSCE Hate Crime Report 2016</v>
      </c>
      <c r="M833" s="5" t="s">
        <v>10</v>
      </c>
      <c r="N833" s="11"/>
    </row>
    <row r="834" spans="1:14" x14ac:dyDescent="0.2">
      <c r="A834" s="12" t="s">
        <v>5692</v>
      </c>
      <c r="B834" s="12">
        <v>833</v>
      </c>
      <c r="C834" s="9">
        <v>2016</v>
      </c>
      <c r="D834" s="5" t="s">
        <v>9319</v>
      </c>
      <c r="E834" s="8" t="s">
        <v>2</v>
      </c>
      <c r="F834" s="5" t="s">
        <v>11089</v>
      </c>
      <c r="G834" s="5" t="s">
        <v>9331</v>
      </c>
      <c r="H834" s="5" t="s">
        <v>9328</v>
      </c>
      <c r="I834" s="5" t="s">
        <v>9415</v>
      </c>
      <c r="J834" s="9">
        <v>0</v>
      </c>
      <c r="K834" s="5" t="s">
        <v>1567</v>
      </c>
      <c r="L834" s="10" t="str">
        <f t="shared" si="13"/>
        <v>OSCE Hate Crime Report 2016</v>
      </c>
      <c r="M834" s="5" t="s">
        <v>1886</v>
      </c>
      <c r="N834" s="11"/>
    </row>
    <row r="835" spans="1:14" x14ac:dyDescent="0.2">
      <c r="A835" s="12" t="s">
        <v>5693</v>
      </c>
      <c r="B835" s="12">
        <v>834</v>
      </c>
      <c r="C835" s="9">
        <v>2016</v>
      </c>
      <c r="D835" s="5" t="s">
        <v>9319</v>
      </c>
      <c r="E835" s="8" t="s">
        <v>2</v>
      </c>
      <c r="F835" s="5" t="s">
        <v>11089</v>
      </c>
      <c r="G835" s="5" t="s">
        <v>9331</v>
      </c>
      <c r="H835" s="5" t="s">
        <v>9328</v>
      </c>
      <c r="I835" s="5" t="s">
        <v>9415</v>
      </c>
      <c r="J835" s="9">
        <v>0</v>
      </c>
      <c r="K835" s="5" t="s">
        <v>1567</v>
      </c>
      <c r="L835" s="10" t="str">
        <f t="shared" si="13"/>
        <v>OSCE Hate Crime Report 2016</v>
      </c>
      <c r="M835" s="5" t="s">
        <v>10</v>
      </c>
      <c r="N835" s="11"/>
    </row>
    <row r="836" spans="1:14" x14ac:dyDescent="0.2">
      <c r="A836" s="12" t="s">
        <v>5694</v>
      </c>
      <c r="B836" s="12">
        <v>835</v>
      </c>
      <c r="C836" s="9">
        <v>2016</v>
      </c>
      <c r="D836" s="5" t="s">
        <v>9319</v>
      </c>
      <c r="E836" s="8" t="s">
        <v>2</v>
      </c>
      <c r="F836" s="5" t="s">
        <v>11089</v>
      </c>
      <c r="G836" s="5" t="s">
        <v>9331</v>
      </c>
      <c r="H836" s="5" t="s">
        <v>9321</v>
      </c>
      <c r="I836" s="5" t="s">
        <v>9321</v>
      </c>
      <c r="J836" s="9">
        <v>0</v>
      </c>
      <c r="K836" s="5" t="s">
        <v>1567</v>
      </c>
      <c r="L836" s="10" t="str">
        <f t="shared" si="13"/>
        <v>OSCE Hate Crime Report 2016</v>
      </c>
      <c r="M836" s="5" t="s">
        <v>1887</v>
      </c>
      <c r="N836" s="11"/>
    </row>
    <row r="837" spans="1:14" x14ac:dyDescent="0.2">
      <c r="A837" s="12" t="s">
        <v>5695</v>
      </c>
      <c r="B837" s="12">
        <v>836</v>
      </c>
      <c r="C837" s="9">
        <v>2016</v>
      </c>
      <c r="D837" s="5" t="s">
        <v>9319</v>
      </c>
      <c r="E837" s="8" t="s">
        <v>2</v>
      </c>
      <c r="F837" s="5" t="s">
        <v>11089</v>
      </c>
      <c r="G837" s="5" t="s">
        <v>9331</v>
      </c>
      <c r="H837" s="5" t="s">
        <v>9347</v>
      </c>
      <c r="I837" s="5" t="s">
        <v>9315</v>
      </c>
      <c r="J837" s="9">
        <v>1</v>
      </c>
      <c r="K837" s="5" t="s">
        <v>1567</v>
      </c>
      <c r="L837" s="10" t="str">
        <f t="shared" si="13"/>
        <v>OSCE Hate Crime Report 2016</v>
      </c>
      <c r="M837" s="5" t="s">
        <v>1888</v>
      </c>
      <c r="N837" s="11"/>
    </row>
    <row r="838" spans="1:14" x14ac:dyDescent="0.2">
      <c r="A838" s="12" t="s">
        <v>5696</v>
      </c>
      <c r="B838" s="12">
        <v>837</v>
      </c>
      <c r="C838" s="9">
        <v>2016</v>
      </c>
      <c r="D838" s="5" t="s">
        <v>9319</v>
      </c>
      <c r="E838" s="8" t="s">
        <v>2</v>
      </c>
      <c r="F838" s="5" t="s">
        <v>11089</v>
      </c>
      <c r="G838" s="5" t="s">
        <v>9337</v>
      </c>
      <c r="H838" s="5" t="s">
        <v>9347</v>
      </c>
      <c r="I838" s="5" t="s">
        <v>9315</v>
      </c>
      <c r="J838" s="9">
        <v>1</v>
      </c>
      <c r="K838" s="5" t="s">
        <v>1687</v>
      </c>
      <c r="L838" s="10" t="str">
        <f t="shared" si="13"/>
        <v>OSCE Hate Crime Report 2016</v>
      </c>
      <c r="M838" s="5" t="s">
        <v>1889</v>
      </c>
      <c r="N838" s="11"/>
    </row>
    <row r="839" spans="1:14" x14ac:dyDescent="0.2">
      <c r="A839" s="12" t="s">
        <v>5697</v>
      </c>
      <c r="B839" s="12">
        <v>838</v>
      </c>
      <c r="C839" s="9">
        <v>2016</v>
      </c>
      <c r="D839" s="5" t="s">
        <v>9319</v>
      </c>
      <c r="E839" s="8" t="s">
        <v>2</v>
      </c>
      <c r="F839" s="5" t="s">
        <v>11089</v>
      </c>
      <c r="G839" s="5" t="s">
        <v>9314</v>
      </c>
      <c r="H839" s="5" t="s">
        <v>9321</v>
      </c>
      <c r="I839" s="5" t="s">
        <v>9315</v>
      </c>
      <c r="J839" s="9">
        <v>1</v>
      </c>
      <c r="K839" s="5" t="s">
        <v>542</v>
      </c>
      <c r="L839" s="10" t="str">
        <f t="shared" si="13"/>
        <v>OSCE Hate Crime Report 2016</v>
      </c>
      <c r="M839" s="5" t="s">
        <v>11057</v>
      </c>
      <c r="N839" s="11"/>
    </row>
    <row r="840" spans="1:14" x14ac:dyDescent="0.2">
      <c r="A840" s="12" t="s">
        <v>5698</v>
      </c>
      <c r="B840" s="12">
        <v>839</v>
      </c>
      <c r="C840" s="9">
        <v>2016</v>
      </c>
      <c r="D840" s="5" t="s">
        <v>9319</v>
      </c>
      <c r="E840" s="8" t="s">
        <v>2</v>
      </c>
      <c r="F840" s="5" t="s">
        <v>11089</v>
      </c>
      <c r="G840" s="5" t="s">
        <v>9314</v>
      </c>
      <c r="H840" s="5" t="s">
        <v>9321</v>
      </c>
      <c r="I840" s="5" t="s">
        <v>9321</v>
      </c>
      <c r="J840" s="9">
        <v>0</v>
      </c>
      <c r="K840" s="5" t="s">
        <v>542</v>
      </c>
      <c r="L840" s="10" t="str">
        <f t="shared" si="13"/>
        <v>OSCE Hate Crime Report 2016</v>
      </c>
      <c r="M840" s="5" t="s">
        <v>1890</v>
      </c>
      <c r="N840" s="11"/>
    </row>
    <row r="841" spans="1:14" x14ac:dyDescent="0.2">
      <c r="A841" s="12" t="s">
        <v>5699</v>
      </c>
      <c r="B841" s="12">
        <v>840</v>
      </c>
      <c r="C841" s="9">
        <v>2016</v>
      </c>
      <c r="D841" s="5" t="s">
        <v>9319</v>
      </c>
      <c r="E841" s="8" t="s">
        <v>2</v>
      </c>
      <c r="F841" s="5" t="s">
        <v>11089</v>
      </c>
      <c r="G841" s="5" t="s">
        <v>9314</v>
      </c>
      <c r="H841" s="5" t="s">
        <v>9328</v>
      </c>
      <c r="I841" s="5" t="s">
        <v>9344</v>
      </c>
      <c r="J841" s="9">
        <v>0</v>
      </c>
      <c r="K841" s="5" t="s">
        <v>1706</v>
      </c>
      <c r="L841" s="10" t="str">
        <f t="shared" si="13"/>
        <v>OSCE Hate Crime Report 2016</v>
      </c>
      <c r="M841" s="5" t="s">
        <v>11060</v>
      </c>
      <c r="N841" s="11"/>
    </row>
    <row r="842" spans="1:14" x14ac:dyDescent="0.2">
      <c r="A842" s="12" t="s">
        <v>5700</v>
      </c>
      <c r="B842" s="12">
        <v>841</v>
      </c>
      <c r="C842" s="9">
        <v>2016</v>
      </c>
      <c r="D842" s="5" t="s">
        <v>9319</v>
      </c>
      <c r="E842" s="8" t="s">
        <v>2</v>
      </c>
      <c r="F842" s="5" t="s">
        <v>11089</v>
      </c>
      <c r="G842" s="5" t="s">
        <v>9314</v>
      </c>
      <c r="H842" s="5" t="s">
        <v>9328</v>
      </c>
      <c r="I842" s="5" t="s">
        <v>9344</v>
      </c>
      <c r="J842" s="9">
        <v>0</v>
      </c>
      <c r="K842" s="5" t="s">
        <v>1548</v>
      </c>
      <c r="L842" s="10" t="str">
        <f t="shared" si="13"/>
        <v>OSCE Hate Crime Report 2016</v>
      </c>
      <c r="M842" s="5" t="s">
        <v>1891</v>
      </c>
      <c r="N842" s="11"/>
    </row>
    <row r="843" spans="1:14" x14ac:dyDescent="0.2">
      <c r="A843" s="12" t="s">
        <v>5701</v>
      </c>
      <c r="B843" s="12">
        <v>842</v>
      </c>
      <c r="C843" s="9">
        <v>2016</v>
      </c>
      <c r="D843" s="5" t="s">
        <v>9319</v>
      </c>
      <c r="E843" s="8" t="s">
        <v>2</v>
      </c>
      <c r="F843" s="5" t="s">
        <v>11089</v>
      </c>
      <c r="G843" s="5" t="s">
        <v>9314</v>
      </c>
      <c r="H843" s="5" t="s">
        <v>9328</v>
      </c>
      <c r="I843" s="5" t="s">
        <v>9415</v>
      </c>
      <c r="J843" s="9">
        <v>0</v>
      </c>
      <c r="K843" s="5" t="s">
        <v>1680</v>
      </c>
      <c r="L843" s="10" t="str">
        <f t="shared" si="13"/>
        <v>OSCE Hate Crime Report 2016</v>
      </c>
      <c r="M843" s="5" t="s">
        <v>1892</v>
      </c>
      <c r="N843" s="11"/>
    </row>
    <row r="844" spans="1:14" x14ac:dyDescent="0.2">
      <c r="A844" s="12" t="s">
        <v>11250</v>
      </c>
      <c r="B844" s="12">
        <v>843</v>
      </c>
      <c r="C844" s="9">
        <v>2016</v>
      </c>
      <c r="D844" s="5" t="s">
        <v>9319</v>
      </c>
      <c r="E844" s="8" t="s">
        <v>2</v>
      </c>
      <c r="F844" s="5" t="s">
        <v>11089</v>
      </c>
      <c r="G844" s="5" t="s">
        <v>9331</v>
      </c>
      <c r="H844" s="5" t="s">
        <v>9328</v>
      </c>
      <c r="I844" s="5" t="s">
        <v>9344</v>
      </c>
      <c r="J844" s="9">
        <v>0</v>
      </c>
      <c r="K844" s="5" t="s">
        <v>1567</v>
      </c>
      <c r="L844" s="10" t="str">
        <f t="shared" si="13"/>
        <v>OSCE Hate Crime Report 2016</v>
      </c>
      <c r="M844" s="5" t="s">
        <v>1893</v>
      </c>
      <c r="N844" s="11"/>
    </row>
    <row r="845" spans="1:14" x14ac:dyDescent="0.2">
      <c r="A845" s="12" t="s">
        <v>5702</v>
      </c>
      <c r="B845" s="12">
        <v>844</v>
      </c>
      <c r="C845" s="9">
        <v>2016</v>
      </c>
      <c r="D845" s="5" t="s">
        <v>9319</v>
      </c>
      <c r="E845" s="8" t="s">
        <v>2</v>
      </c>
      <c r="F845" s="5" t="s">
        <v>11089</v>
      </c>
      <c r="G845" s="5" t="s">
        <v>9331</v>
      </c>
      <c r="H845" s="5" t="s">
        <v>9347</v>
      </c>
      <c r="I845" s="5" t="s">
        <v>9315</v>
      </c>
      <c r="J845" s="9">
        <v>1</v>
      </c>
      <c r="K845" s="5" t="s">
        <v>1567</v>
      </c>
      <c r="L845" s="10" t="str">
        <f t="shared" si="13"/>
        <v>OSCE Hate Crime Report 2016</v>
      </c>
      <c r="M845" s="5" t="s">
        <v>1894</v>
      </c>
      <c r="N845" s="11"/>
    </row>
    <row r="846" spans="1:14" x14ac:dyDescent="0.2">
      <c r="A846" s="12" t="s">
        <v>5703</v>
      </c>
      <c r="B846" s="12">
        <v>845</v>
      </c>
      <c r="C846" s="9">
        <v>2016</v>
      </c>
      <c r="D846" s="5" t="s">
        <v>9319</v>
      </c>
      <c r="E846" s="8" t="s">
        <v>2</v>
      </c>
      <c r="F846" s="5" t="s">
        <v>11089</v>
      </c>
      <c r="G846" s="5" t="s">
        <v>9314</v>
      </c>
      <c r="H846" s="5" t="s">
        <v>9328</v>
      </c>
      <c r="I846" s="5" t="s">
        <v>9415</v>
      </c>
      <c r="J846" s="9">
        <v>0</v>
      </c>
      <c r="K846" s="5" t="s">
        <v>1548</v>
      </c>
      <c r="L846" s="10" t="str">
        <f t="shared" si="13"/>
        <v>OSCE Hate Crime Report 2016</v>
      </c>
      <c r="M846" s="5" t="s">
        <v>16</v>
      </c>
      <c r="N846" s="11"/>
    </row>
    <row r="847" spans="1:14" x14ac:dyDescent="0.2">
      <c r="A847" s="12" t="s">
        <v>5704</v>
      </c>
      <c r="B847" s="12">
        <v>846</v>
      </c>
      <c r="C847" s="9">
        <v>2016</v>
      </c>
      <c r="D847" s="5" t="s">
        <v>9319</v>
      </c>
      <c r="E847" s="8" t="s">
        <v>2</v>
      </c>
      <c r="F847" s="5" t="s">
        <v>11089</v>
      </c>
      <c r="G847" s="5" t="s">
        <v>9314</v>
      </c>
      <c r="H847" s="5" t="s">
        <v>9328</v>
      </c>
      <c r="I847" s="5" t="s">
        <v>9341</v>
      </c>
      <c r="J847" s="9">
        <v>0</v>
      </c>
      <c r="K847" s="5" t="s">
        <v>1548</v>
      </c>
      <c r="L847" s="10" t="str">
        <f t="shared" si="13"/>
        <v>OSCE Hate Crime Report 2016</v>
      </c>
      <c r="M847" s="5" t="s">
        <v>1895</v>
      </c>
      <c r="N847" s="11"/>
    </row>
    <row r="848" spans="1:14" x14ac:dyDescent="0.2">
      <c r="A848" s="12" t="s">
        <v>5705</v>
      </c>
      <c r="B848" s="12">
        <v>847</v>
      </c>
      <c r="C848" s="9">
        <v>2016</v>
      </c>
      <c r="D848" s="5" t="s">
        <v>9319</v>
      </c>
      <c r="E848" s="8" t="s">
        <v>2</v>
      </c>
      <c r="F848" s="5" t="s">
        <v>11089</v>
      </c>
      <c r="G848" s="5" t="s">
        <v>9314</v>
      </c>
      <c r="H848" s="5" t="s">
        <v>9328</v>
      </c>
      <c r="I848" s="5" t="s">
        <v>9341</v>
      </c>
      <c r="J848" s="9">
        <v>0</v>
      </c>
      <c r="K848" s="5" t="s">
        <v>1548</v>
      </c>
      <c r="L848" s="10" t="str">
        <f t="shared" si="13"/>
        <v>OSCE Hate Crime Report 2016</v>
      </c>
      <c r="M848" s="5" t="s">
        <v>1896</v>
      </c>
      <c r="N848" s="11"/>
    </row>
    <row r="849" spans="1:14" x14ac:dyDescent="0.2">
      <c r="A849" s="12" t="s">
        <v>5706</v>
      </c>
      <c r="B849" s="12">
        <v>848</v>
      </c>
      <c r="C849" s="9">
        <v>2016</v>
      </c>
      <c r="D849" s="5" t="s">
        <v>9319</v>
      </c>
      <c r="E849" s="8" t="s">
        <v>2</v>
      </c>
      <c r="F849" s="5" t="s">
        <v>11089</v>
      </c>
      <c r="G849" s="5" t="s">
        <v>9314</v>
      </c>
      <c r="H849" s="5" t="s">
        <v>9328</v>
      </c>
      <c r="I849" s="5" t="s">
        <v>9415</v>
      </c>
      <c r="J849" s="9">
        <v>0</v>
      </c>
      <c r="K849" s="5" t="s">
        <v>1548</v>
      </c>
      <c r="L849" s="10" t="str">
        <f t="shared" si="13"/>
        <v>OSCE Hate Crime Report 2016</v>
      </c>
      <c r="M849" s="5" t="s">
        <v>1648</v>
      </c>
      <c r="N849" s="11"/>
    </row>
    <row r="850" spans="1:14" x14ac:dyDescent="0.2">
      <c r="A850" s="12" t="s">
        <v>5707</v>
      </c>
      <c r="B850" s="12">
        <v>849</v>
      </c>
      <c r="C850" s="9">
        <v>2016</v>
      </c>
      <c r="D850" s="5" t="s">
        <v>9319</v>
      </c>
      <c r="E850" s="8" t="s">
        <v>2</v>
      </c>
      <c r="F850" s="5" t="s">
        <v>11089</v>
      </c>
      <c r="G850" s="5" t="s">
        <v>9329</v>
      </c>
      <c r="H850" s="5" t="s">
        <v>9347</v>
      </c>
      <c r="I850" s="5" t="s">
        <v>9315</v>
      </c>
      <c r="J850" s="9">
        <v>1</v>
      </c>
      <c r="K850" s="5" t="s">
        <v>1687</v>
      </c>
      <c r="L850" s="10" t="str">
        <f t="shared" si="13"/>
        <v>OSCE Hate Crime Report 2016</v>
      </c>
      <c r="M850" s="5" t="s">
        <v>1897</v>
      </c>
      <c r="N850" s="11"/>
    </row>
    <row r="851" spans="1:14" x14ac:dyDescent="0.2">
      <c r="A851" s="12" t="s">
        <v>5708</v>
      </c>
      <c r="B851" s="12">
        <v>850</v>
      </c>
      <c r="C851" s="9">
        <v>2016</v>
      </c>
      <c r="D851" s="5" t="s">
        <v>9319</v>
      </c>
      <c r="E851" s="8" t="s">
        <v>2</v>
      </c>
      <c r="F851" s="5" t="s">
        <v>11089</v>
      </c>
      <c r="G851" s="5" t="s">
        <v>9323</v>
      </c>
      <c r="H851" s="5" t="s">
        <v>9347</v>
      </c>
      <c r="I851" s="5" t="s">
        <v>9315</v>
      </c>
      <c r="J851" s="9">
        <v>1</v>
      </c>
      <c r="K851" s="5" t="s">
        <v>1687</v>
      </c>
      <c r="L851" s="10" t="str">
        <f t="shared" si="13"/>
        <v>OSCE Hate Crime Report 2016</v>
      </c>
      <c r="M851" s="5" t="s">
        <v>1898</v>
      </c>
      <c r="N851" s="11"/>
    </row>
    <row r="852" spans="1:14" x14ac:dyDescent="0.2">
      <c r="A852" s="12" t="s">
        <v>5709</v>
      </c>
      <c r="B852" s="12">
        <v>851</v>
      </c>
      <c r="C852" s="9">
        <v>2016</v>
      </c>
      <c r="D852" s="5" t="s">
        <v>9319</v>
      </c>
      <c r="E852" s="8" t="s">
        <v>2</v>
      </c>
      <c r="F852" s="5" t="s">
        <v>11089</v>
      </c>
      <c r="G852" s="5" t="s">
        <v>9331</v>
      </c>
      <c r="H852" s="5" t="s">
        <v>9321</v>
      </c>
      <c r="I852" s="5" t="s">
        <v>9321</v>
      </c>
      <c r="J852" s="9">
        <v>1</v>
      </c>
      <c r="K852" s="5" t="s">
        <v>1687</v>
      </c>
      <c r="L852" s="10" t="str">
        <f t="shared" si="13"/>
        <v>OSCE Hate Crime Report 2016</v>
      </c>
      <c r="M852" s="5" t="s">
        <v>1899</v>
      </c>
      <c r="N852" s="11"/>
    </row>
    <row r="853" spans="1:14" x14ac:dyDescent="0.2">
      <c r="A853" s="12" t="s">
        <v>5710</v>
      </c>
      <c r="B853" s="12">
        <v>852</v>
      </c>
      <c r="C853" s="9">
        <v>2016</v>
      </c>
      <c r="D853" s="5" t="s">
        <v>9319</v>
      </c>
      <c r="E853" s="8" t="s">
        <v>2</v>
      </c>
      <c r="F853" s="5" t="s">
        <v>11089</v>
      </c>
      <c r="G853" s="5" t="s">
        <v>9337</v>
      </c>
      <c r="H853" s="5" t="s">
        <v>9347</v>
      </c>
      <c r="I853" s="5" t="s">
        <v>9315</v>
      </c>
      <c r="J853" s="9">
        <v>2</v>
      </c>
      <c r="K853" s="5" t="s">
        <v>1687</v>
      </c>
      <c r="L853" s="10" t="str">
        <f t="shared" si="13"/>
        <v>OSCE Hate Crime Report 2016</v>
      </c>
      <c r="M853" s="5" t="s">
        <v>1900</v>
      </c>
      <c r="N853" s="11"/>
    </row>
    <row r="854" spans="1:14" x14ac:dyDescent="0.2">
      <c r="A854" s="12" t="s">
        <v>5711</v>
      </c>
      <c r="B854" s="12">
        <v>853</v>
      </c>
      <c r="C854" s="9">
        <v>2016</v>
      </c>
      <c r="D854" s="5" t="s">
        <v>9319</v>
      </c>
      <c r="E854" s="8" t="s">
        <v>2</v>
      </c>
      <c r="F854" s="5" t="s">
        <v>11089</v>
      </c>
      <c r="G854" s="5" t="s">
        <v>9314</v>
      </c>
      <c r="H854" s="5" t="s">
        <v>9328</v>
      </c>
      <c r="I854" s="5" t="s">
        <v>9334</v>
      </c>
      <c r="J854" s="9">
        <v>0</v>
      </c>
      <c r="K854" s="5" t="s">
        <v>1543</v>
      </c>
      <c r="L854" s="10" t="str">
        <f t="shared" si="13"/>
        <v>OSCE Hate Crime Report 2016</v>
      </c>
      <c r="M854" s="5" t="s">
        <v>10992</v>
      </c>
      <c r="N854" s="11"/>
    </row>
    <row r="855" spans="1:14" x14ac:dyDescent="0.2">
      <c r="A855" s="12" t="s">
        <v>5712</v>
      </c>
      <c r="B855" s="12">
        <v>854</v>
      </c>
      <c r="C855" s="9">
        <v>2016</v>
      </c>
      <c r="D855" s="5" t="s">
        <v>9319</v>
      </c>
      <c r="E855" s="8" t="s">
        <v>2</v>
      </c>
      <c r="F855" s="5" t="s">
        <v>11089</v>
      </c>
      <c r="G855" s="5" t="s">
        <v>9314</v>
      </c>
      <c r="H855" s="5" t="s">
        <v>9328</v>
      </c>
      <c r="I855" s="5" t="s">
        <v>9415</v>
      </c>
      <c r="J855" s="9">
        <v>0</v>
      </c>
      <c r="K855" s="5" t="s">
        <v>1543</v>
      </c>
      <c r="L855" s="10" t="str">
        <f t="shared" si="13"/>
        <v>OSCE Hate Crime Report 2016</v>
      </c>
      <c r="M855" s="5" t="s">
        <v>1901</v>
      </c>
      <c r="N855" s="11"/>
    </row>
    <row r="856" spans="1:14" x14ac:dyDescent="0.2">
      <c r="A856" s="12" t="s">
        <v>5713</v>
      </c>
      <c r="B856" s="12">
        <v>855</v>
      </c>
      <c r="C856" s="9">
        <v>2016</v>
      </c>
      <c r="D856" s="5" t="s">
        <v>9319</v>
      </c>
      <c r="E856" s="8" t="s">
        <v>2</v>
      </c>
      <c r="F856" s="5" t="s">
        <v>11089</v>
      </c>
      <c r="G856" s="5" t="s">
        <v>9314</v>
      </c>
      <c r="H856" s="5" t="s">
        <v>9328</v>
      </c>
      <c r="I856" s="5" t="s">
        <v>9334</v>
      </c>
      <c r="J856" s="9">
        <v>0</v>
      </c>
      <c r="K856" s="5" t="s">
        <v>1543</v>
      </c>
      <c r="L856" s="10" t="str">
        <f t="shared" si="13"/>
        <v>OSCE Hate Crime Report 2016</v>
      </c>
      <c r="M856" s="5" t="s">
        <v>10993</v>
      </c>
      <c r="N856" s="11"/>
    </row>
    <row r="857" spans="1:14" x14ac:dyDescent="0.2">
      <c r="A857" s="12" t="s">
        <v>5714</v>
      </c>
      <c r="B857" s="12">
        <v>856</v>
      </c>
      <c r="C857" s="9">
        <v>2016</v>
      </c>
      <c r="D857" s="5" t="s">
        <v>9319</v>
      </c>
      <c r="E857" s="8" t="s">
        <v>2</v>
      </c>
      <c r="F857" s="5" t="s">
        <v>11089</v>
      </c>
      <c r="G857" s="5" t="s">
        <v>9314</v>
      </c>
      <c r="H857" s="5" t="s">
        <v>9328</v>
      </c>
      <c r="I857" s="5" t="s">
        <v>9334</v>
      </c>
      <c r="J857" s="9">
        <v>0</v>
      </c>
      <c r="K857" s="5" t="s">
        <v>1543</v>
      </c>
      <c r="L857" s="10" t="str">
        <f t="shared" si="13"/>
        <v>OSCE Hate Crime Report 2016</v>
      </c>
      <c r="M857" s="5" t="s">
        <v>10994</v>
      </c>
      <c r="N857" s="11"/>
    </row>
    <row r="858" spans="1:14" x14ac:dyDescent="0.2">
      <c r="A858" s="12" t="s">
        <v>5715</v>
      </c>
      <c r="B858" s="12">
        <v>857</v>
      </c>
      <c r="C858" s="9">
        <v>2016</v>
      </c>
      <c r="D858" s="5" t="s">
        <v>9319</v>
      </c>
      <c r="E858" s="8" t="s">
        <v>2</v>
      </c>
      <c r="F858" s="5" t="s">
        <v>11089</v>
      </c>
      <c r="G858" s="5" t="s">
        <v>9314</v>
      </c>
      <c r="H858" s="5" t="s">
        <v>9328</v>
      </c>
      <c r="I858" s="5" t="s">
        <v>9344</v>
      </c>
      <c r="J858" s="9">
        <v>0</v>
      </c>
      <c r="K858" s="5" t="s">
        <v>1543</v>
      </c>
      <c r="L858" s="10" t="str">
        <f t="shared" si="13"/>
        <v>OSCE Hate Crime Report 2016</v>
      </c>
      <c r="M858" s="5" t="s">
        <v>1636</v>
      </c>
      <c r="N858" s="11"/>
    </row>
    <row r="859" spans="1:14" x14ac:dyDescent="0.2">
      <c r="A859" s="12" t="s">
        <v>5716</v>
      </c>
      <c r="B859" s="12">
        <v>858</v>
      </c>
      <c r="C859" s="9">
        <v>2016</v>
      </c>
      <c r="D859" s="5" t="s">
        <v>9319</v>
      </c>
      <c r="E859" s="8" t="s">
        <v>2</v>
      </c>
      <c r="F859" s="5" t="s">
        <v>11089</v>
      </c>
      <c r="G859" s="5" t="s">
        <v>9314</v>
      </c>
      <c r="H859" s="5" t="s">
        <v>9328</v>
      </c>
      <c r="I859" s="5" t="s">
        <v>9344</v>
      </c>
      <c r="J859" s="9">
        <v>0</v>
      </c>
      <c r="K859" s="5" t="s">
        <v>1543</v>
      </c>
      <c r="L859" s="10" t="str">
        <f t="shared" si="13"/>
        <v>OSCE Hate Crime Report 2016</v>
      </c>
      <c r="M859" s="5" t="s">
        <v>1902</v>
      </c>
      <c r="N859" s="11"/>
    </row>
    <row r="860" spans="1:14" x14ac:dyDescent="0.2">
      <c r="A860" s="12" t="s">
        <v>5717</v>
      </c>
      <c r="B860" s="12">
        <v>859</v>
      </c>
      <c r="C860" s="9">
        <v>2016</v>
      </c>
      <c r="D860" s="5" t="s">
        <v>9319</v>
      </c>
      <c r="E860" s="8" t="s">
        <v>2</v>
      </c>
      <c r="F860" s="5" t="s">
        <v>11089</v>
      </c>
      <c r="G860" s="5" t="s">
        <v>9314</v>
      </c>
      <c r="H860" s="5" t="s">
        <v>9328</v>
      </c>
      <c r="I860" s="5" t="s">
        <v>9344</v>
      </c>
      <c r="J860" s="9">
        <v>0</v>
      </c>
      <c r="K860" s="5" t="s">
        <v>1543</v>
      </c>
      <c r="L860" s="10" t="str">
        <f t="shared" si="13"/>
        <v>OSCE Hate Crime Report 2016</v>
      </c>
      <c r="M860" s="5" t="s">
        <v>1903</v>
      </c>
      <c r="N860" s="11"/>
    </row>
    <row r="861" spans="1:14" x14ac:dyDescent="0.2">
      <c r="A861" s="12" t="s">
        <v>5718</v>
      </c>
      <c r="B861" s="12">
        <v>860</v>
      </c>
      <c r="C861" s="9">
        <v>2016</v>
      </c>
      <c r="D861" s="5" t="s">
        <v>9319</v>
      </c>
      <c r="E861" s="8" t="s">
        <v>2</v>
      </c>
      <c r="F861" s="5" t="s">
        <v>11089</v>
      </c>
      <c r="G861" s="5" t="s">
        <v>9314</v>
      </c>
      <c r="H861" s="5" t="s">
        <v>9328</v>
      </c>
      <c r="I861" s="5" t="s">
        <v>9344</v>
      </c>
      <c r="J861" s="9">
        <v>0</v>
      </c>
      <c r="K861" s="5" t="s">
        <v>1543</v>
      </c>
      <c r="L861" s="10" t="str">
        <f t="shared" si="13"/>
        <v>OSCE Hate Crime Report 2016</v>
      </c>
      <c r="M861" s="5" t="s">
        <v>1904</v>
      </c>
      <c r="N861" s="11"/>
    </row>
    <row r="862" spans="1:14" x14ac:dyDescent="0.2">
      <c r="A862" s="12" t="s">
        <v>5719</v>
      </c>
      <c r="B862" s="12">
        <v>861</v>
      </c>
      <c r="C862" s="9">
        <v>2016</v>
      </c>
      <c r="D862" s="5" t="s">
        <v>9319</v>
      </c>
      <c r="E862" s="8" t="s">
        <v>2</v>
      </c>
      <c r="F862" s="5" t="s">
        <v>11089</v>
      </c>
      <c r="G862" s="5" t="s">
        <v>9314</v>
      </c>
      <c r="H862" s="5" t="s">
        <v>9328</v>
      </c>
      <c r="I862" s="5" t="s">
        <v>9344</v>
      </c>
      <c r="J862" s="9">
        <v>0</v>
      </c>
      <c r="K862" s="5" t="s">
        <v>1543</v>
      </c>
      <c r="L862" s="10" t="str">
        <f t="shared" si="13"/>
        <v>OSCE Hate Crime Report 2016</v>
      </c>
      <c r="M862" s="5" t="s">
        <v>1905</v>
      </c>
      <c r="N862" s="11"/>
    </row>
    <row r="863" spans="1:14" x14ac:dyDescent="0.2">
      <c r="A863" s="12" t="s">
        <v>5720</v>
      </c>
      <c r="B863" s="12">
        <v>862</v>
      </c>
      <c r="C863" s="9">
        <v>2016</v>
      </c>
      <c r="D863" s="5" t="s">
        <v>9319</v>
      </c>
      <c r="E863" s="8" t="s">
        <v>2</v>
      </c>
      <c r="F863" s="5" t="s">
        <v>11089</v>
      </c>
      <c r="G863" s="5" t="s">
        <v>9329</v>
      </c>
      <c r="H863" s="5" t="s">
        <v>9347</v>
      </c>
      <c r="I863" s="5" t="s">
        <v>9315</v>
      </c>
      <c r="J863" s="9">
        <v>2</v>
      </c>
      <c r="K863" s="5" t="s">
        <v>1678</v>
      </c>
      <c r="L863" s="10" t="str">
        <f t="shared" si="13"/>
        <v>OSCE Hate Crime Report 2016</v>
      </c>
      <c r="M863" s="5" t="s">
        <v>1906</v>
      </c>
      <c r="N863" s="11"/>
    </row>
    <row r="864" spans="1:14" x14ac:dyDescent="0.2">
      <c r="A864" s="12" t="s">
        <v>5721</v>
      </c>
      <c r="B864" s="12">
        <v>863</v>
      </c>
      <c r="C864" s="9">
        <v>2016</v>
      </c>
      <c r="D864" s="5" t="s">
        <v>9319</v>
      </c>
      <c r="E864" s="8" t="s">
        <v>2</v>
      </c>
      <c r="F864" s="5" t="s">
        <v>11089</v>
      </c>
      <c r="G864" s="5" t="s">
        <v>9331</v>
      </c>
      <c r="H864" s="5" t="s">
        <v>9347</v>
      </c>
      <c r="I864" s="5" t="s">
        <v>9315</v>
      </c>
      <c r="J864" s="9">
        <v>1</v>
      </c>
      <c r="K864" s="5" t="s">
        <v>1567</v>
      </c>
      <c r="L864" s="10" t="str">
        <f t="shared" si="13"/>
        <v>OSCE Hate Crime Report 2016</v>
      </c>
      <c r="M864" s="5" t="s">
        <v>11022</v>
      </c>
      <c r="N864" s="11"/>
    </row>
    <row r="865" spans="1:14" x14ac:dyDescent="0.2">
      <c r="A865" s="12" t="s">
        <v>5722</v>
      </c>
      <c r="B865" s="12">
        <v>864</v>
      </c>
      <c r="C865" s="9">
        <v>2016</v>
      </c>
      <c r="D865" s="5" t="s">
        <v>9319</v>
      </c>
      <c r="E865" s="8" t="s">
        <v>2</v>
      </c>
      <c r="F865" s="5" t="s">
        <v>11089</v>
      </c>
      <c r="G865" s="5" t="s">
        <v>9337</v>
      </c>
      <c r="H865" s="5" t="s">
        <v>9347</v>
      </c>
      <c r="I865" s="5" t="s">
        <v>9315</v>
      </c>
      <c r="J865" s="9">
        <v>1</v>
      </c>
      <c r="K865" s="5" t="s">
        <v>1687</v>
      </c>
      <c r="L865" s="10" t="str">
        <f t="shared" si="13"/>
        <v>OSCE Hate Crime Report 2016</v>
      </c>
      <c r="M865" s="5" t="s">
        <v>1907</v>
      </c>
      <c r="N865" s="11"/>
    </row>
    <row r="866" spans="1:14" x14ac:dyDescent="0.2">
      <c r="A866" s="12" t="s">
        <v>5723</v>
      </c>
      <c r="B866" s="12">
        <v>865</v>
      </c>
      <c r="C866" s="9">
        <v>2016</v>
      </c>
      <c r="D866" s="5" t="s">
        <v>9319</v>
      </c>
      <c r="E866" s="8" t="s">
        <v>2</v>
      </c>
      <c r="F866" s="5" t="s">
        <v>11089</v>
      </c>
      <c r="G866" s="5" t="s">
        <v>9314</v>
      </c>
      <c r="H866" s="5" t="s">
        <v>9328</v>
      </c>
      <c r="I866" s="5" t="s">
        <v>9415</v>
      </c>
      <c r="J866" s="9">
        <v>0</v>
      </c>
      <c r="K866" s="5" t="s">
        <v>1548</v>
      </c>
      <c r="L866" s="10" t="str">
        <f t="shared" si="13"/>
        <v>OSCE Hate Crime Report 2016</v>
      </c>
      <c r="M866" s="5" t="s">
        <v>1908</v>
      </c>
      <c r="N866" s="11"/>
    </row>
    <row r="867" spans="1:14" x14ac:dyDescent="0.2">
      <c r="A867" s="12" t="s">
        <v>5724</v>
      </c>
      <c r="B867" s="12">
        <v>866</v>
      </c>
      <c r="C867" s="9">
        <v>2016</v>
      </c>
      <c r="D867" s="5" t="s">
        <v>9319</v>
      </c>
      <c r="E867" s="8" t="s">
        <v>2</v>
      </c>
      <c r="F867" s="5" t="s">
        <v>11089</v>
      </c>
      <c r="G867" s="5" t="s">
        <v>9314</v>
      </c>
      <c r="H867" s="5" t="s">
        <v>9328</v>
      </c>
      <c r="I867" s="5" t="s">
        <v>9415</v>
      </c>
      <c r="J867" s="9">
        <v>0</v>
      </c>
      <c r="K867" s="5" t="s">
        <v>1548</v>
      </c>
      <c r="L867" s="10" t="str">
        <f t="shared" si="13"/>
        <v>OSCE Hate Crime Report 2016</v>
      </c>
      <c r="M867" s="5" t="s">
        <v>10995</v>
      </c>
      <c r="N867" s="11"/>
    </row>
    <row r="868" spans="1:14" x14ac:dyDescent="0.2">
      <c r="A868" s="12" t="s">
        <v>5725</v>
      </c>
      <c r="B868" s="12">
        <v>867</v>
      </c>
      <c r="C868" s="9">
        <v>2016</v>
      </c>
      <c r="D868" s="5" t="s">
        <v>9319</v>
      </c>
      <c r="E868" s="8" t="s">
        <v>2</v>
      </c>
      <c r="F868" s="5" t="s">
        <v>11089</v>
      </c>
      <c r="G868" s="5" t="s">
        <v>9314</v>
      </c>
      <c r="H868" s="5" t="s">
        <v>9328</v>
      </c>
      <c r="I868" s="5" t="s">
        <v>9415</v>
      </c>
      <c r="J868" s="9">
        <v>0</v>
      </c>
      <c r="K868" s="5" t="s">
        <v>1548</v>
      </c>
      <c r="L868" s="10" t="str">
        <f t="shared" si="13"/>
        <v>OSCE Hate Crime Report 2016</v>
      </c>
      <c r="M868" s="5" t="s">
        <v>247</v>
      </c>
      <c r="N868" s="11"/>
    </row>
    <row r="869" spans="1:14" x14ac:dyDescent="0.2">
      <c r="A869" s="12" t="s">
        <v>5726</v>
      </c>
      <c r="B869" s="12">
        <v>868</v>
      </c>
      <c r="C869" s="9">
        <v>2016</v>
      </c>
      <c r="D869" s="5" t="s">
        <v>9319</v>
      </c>
      <c r="E869" s="8" t="s">
        <v>2</v>
      </c>
      <c r="F869" s="5" t="s">
        <v>11089</v>
      </c>
      <c r="G869" s="5" t="s">
        <v>9314</v>
      </c>
      <c r="H869" s="5" t="s">
        <v>9328</v>
      </c>
      <c r="I869" s="5" t="s">
        <v>9344</v>
      </c>
      <c r="J869" s="9">
        <v>0</v>
      </c>
      <c r="K869" s="5" t="s">
        <v>1548</v>
      </c>
      <c r="L869" s="10" t="str">
        <f t="shared" si="13"/>
        <v>OSCE Hate Crime Report 2016</v>
      </c>
      <c r="M869" s="5" t="s">
        <v>1909</v>
      </c>
      <c r="N869" s="11"/>
    </row>
    <row r="870" spans="1:14" x14ac:dyDescent="0.2">
      <c r="A870" s="12" t="s">
        <v>5727</v>
      </c>
      <c r="B870" s="12">
        <v>869</v>
      </c>
      <c r="C870" s="9">
        <v>2016</v>
      </c>
      <c r="D870" s="5" t="s">
        <v>9319</v>
      </c>
      <c r="E870" s="8" t="s">
        <v>2</v>
      </c>
      <c r="F870" s="5" t="s">
        <v>11089</v>
      </c>
      <c r="G870" s="5" t="s">
        <v>9314</v>
      </c>
      <c r="H870" s="5" t="s">
        <v>9328</v>
      </c>
      <c r="I870" s="5" t="s">
        <v>9407</v>
      </c>
      <c r="J870" s="9">
        <v>0</v>
      </c>
      <c r="K870" s="5" t="s">
        <v>1548</v>
      </c>
      <c r="L870" s="10" t="str">
        <f t="shared" si="13"/>
        <v>OSCE Hate Crime Report 2016</v>
      </c>
      <c r="M870" s="5" t="s">
        <v>10996</v>
      </c>
      <c r="N870" s="11"/>
    </row>
    <row r="871" spans="1:14" x14ac:dyDescent="0.2">
      <c r="A871" s="12" t="s">
        <v>5728</v>
      </c>
      <c r="B871" s="12">
        <v>870</v>
      </c>
      <c r="C871" s="9">
        <v>2016</v>
      </c>
      <c r="D871" s="5" t="s">
        <v>9319</v>
      </c>
      <c r="E871" s="8" t="s">
        <v>2</v>
      </c>
      <c r="F871" s="5" t="s">
        <v>11089</v>
      </c>
      <c r="G871" s="5" t="s">
        <v>9314</v>
      </c>
      <c r="H871" s="5" t="s">
        <v>9328</v>
      </c>
      <c r="I871" s="5" t="s">
        <v>9344</v>
      </c>
      <c r="J871" s="9">
        <v>0</v>
      </c>
      <c r="K871" s="5" t="s">
        <v>1548</v>
      </c>
      <c r="L871" s="10" t="str">
        <f t="shared" si="13"/>
        <v>OSCE Hate Crime Report 2016</v>
      </c>
      <c r="M871" s="5" t="s">
        <v>1910</v>
      </c>
      <c r="N871" s="11"/>
    </row>
    <row r="872" spans="1:14" x14ac:dyDescent="0.2">
      <c r="A872" s="12" t="s">
        <v>5729</v>
      </c>
      <c r="B872" s="12">
        <v>871</v>
      </c>
      <c r="C872" s="9">
        <v>2016</v>
      </c>
      <c r="D872" s="5" t="s">
        <v>9319</v>
      </c>
      <c r="E872" s="8" t="s">
        <v>2</v>
      </c>
      <c r="F872" s="5" t="s">
        <v>11089</v>
      </c>
      <c r="G872" s="5" t="s">
        <v>9314</v>
      </c>
      <c r="H872" s="5" t="s">
        <v>9328</v>
      </c>
      <c r="I872" s="5" t="s">
        <v>9407</v>
      </c>
      <c r="J872" s="9">
        <v>0</v>
      </c>
      <c r="K872" s="5" t="s">
        <v>1548</v>
      </c>
      <c r="L872" s="10" t="str">
        <f t="shared" ref="L872:L935" si="14">HYPERLINK("https://hatecrime.osce.org/france?year=2016","OSCE Hate Crime Report 2016")</f>
        <v>OSCE Hate Crime Report 2016</v>
      </c>
      <c r="M872" s="5" t="s">
        <v>10997</v>
      </c>
      <c r="N872" s="11"/>
    </row>
    <row r="873" spans="1:14" x14ac:dyDescent="0.2">
      <c r="A873" s="12" t="s">
        <v>5730</v>
      </c>
      <c r="B873" s="12">
        <v>872</v>
      </c>
      <c r="C873" s="9">
        <v>2016</v>
      </c>
      <c r="D873" s="5" t="s">
        <v>9319</v>
      </c>
      <c r="E873" s="8" t="s">
        <v>2</v>
      </c>
      <c r="F873" s="5" t="s">
        <v>11089</v>
      </c>
      <c r="G873" s="5" t="s">
        <v>9314</v>
      </c>
      <c r="H873" s="5" t="s">
        <v>9328</v>
      </c>
      <c r="I873" s="5" t="s">
        <v>9407</v>
      </c>
      <c r="J873" s="9">
        <v>0</v>
      </c>
      <c r="K873" s="5" t="s">
        <v>1548</v>
      </c>
      <c r="L873" s="10" t="str">
        <f t="shared" si="14"/>
        <v>OSCE Hate Crime Report 2016</v>
      </c>
      <c r="M873" s="5" t="s">
        <v>10998</v>
      </c>
      <c r="N873" s="11"/>
    </row>
    <row r="874" spans="1:14" x14ac:dyDescent="0.2">
      <c r="A874" s="12" t="s">
        <v>5731</v>
      </c>
      <c r="B874" s="12">
        <v>873</v>
      </c>
      <c r="C874" s="9">
        <v>2016</v>
      </c>
      <c r="D874" s="5" t="s">
        <v>9319</v>
      </c>
      <c r="E874" s="8" t="s">
        <v>2</v>
      </c>
      <c r="F874" s="5" t="s">
        <v>11089</v>
      </c>
      <c r="G874" s="5" t="s">
        <v>9314</v>
      </c>
      <c r="H874" s="5" t="s">
        <v>9328</v>
      </c>
      <c r="I874" s="5" t="s">
        <v>9344</v>
      </c>
      <c r="J874" s="9">
        <v>0</v>
      </c>
      <c r="K874" s="5" t="s">
        <v>1548</v>
      </c>
      <c r="L874" s="10" t="str">
        <f t="shared" si="14"/>
        <v>OSCE Hate Crime Report 2016</v>
      </c>
      <c r="M874" s="5" t="s">
        <v>1911</v>
      </c>
      <c r="N874" s="11"/>
    </row>
    <row r="875" spans="1:14" x14ac:dyDescent="0.2">
      <c r="A875" s="12" t="s">
        <v>5732</v>
      </c>
      <c r="B875" s="12">
        <v>874</v>
      </c>
      <c r="C875" s="9">
        <v>2016</v>
      </c>
      <c r="D875" s="5" t="s">
        <v>9319</v>
      </c>
      <c r="E875" s="8" t="s">
        <v>2</v>
      </c>
      <c r="F875" s="5" t="s">
        <v>11089</v>
      </c>
      <c r="G875" s="5" t="s">
        <v>9314</v>
      </c>
      <c r="H875" s="5" t="s">
        <v>9328</v>
      </c>
      <c r="I875" s="5" t="s">
        <v>9344</v>
      </c>
      <c r="J875" s="9">
        <v>0</v>
      </c>
      <c r="K875" s="5" t="s">
        <v>1548</v>
      </c>
      <c r="L875" s="10" t="str">
        <f t="shared" si="14"/>
        <v>OSCE Hate Crime Report 2016</v>
      </c>
      <c r="M875" s="5" t="s">
        <v>1912</v>
      </c>
      <c r="N875" s="11"/>
    </row>
    <row r="876" spans="1:14" x14ac:dyDescent="0.2">
      <c r="A876" s="12" t="s">
        <v>5733</v>
      </c>
      <c r="B876" s="12">
        <v>875</v>
      </c>
      <c r="C876" s="9">
        <v>2016</v>
      </c>
      <c r="D876" s="5" t="s">
        <v>9319</v>
      </c>
      <c r="E876" s="8" t="s">
        <v>2</v>
      </c>
      <c r="F876" s="5" t="s">
        <v>11089</v>
      </c>
      <c r="G876" s="5" t="s">
        <v>9314</v>
      </c>
      <c r="H876" s="5" t="s">
        <v>9328</v>
      </c>
      <c r="I876" s="5" t="s">
        <v>9342</v>
      </c>
      <c r="J876" s="9">
        <v>0</v>
      </c>
      <c r="K876" s="5" t="s">
        <v>875</v>
      </c>
      <c r="L876" s="10" t="str">
        <f t="shared" si="14"/>
        <v>OSCE Hate Crime Report 2016</v>
      </c>
      <c r="M876" s="5" t="s">
        <v>1913</v>
      </c>
      <c r="N876" s="11"/>
    </row>
    <row r="877" spans="1:14" x14ac:dyDescent="0.2">
      <c r="A877" s="12" t="s">
        <v>5734</v>
      </c>
      <c r="B877" s="12">
        <v>876</v>
      </c>
      <c r="C877" s="9">
        <v>2016</v>
      </c>
      <c r="D877" s="5" t="s">
        <v>9319</v>
      </c>
      <c r="E877" s="8" t="s">
        <v>2</v>
      </c>
      <c r="F877" s="5" t="s">
        <v>11089</v>
      </c>
      <c r="G877" s="5" t="s">
        <v>9314</v>
      </c>
      <c r="H877" s="5" t="s">
        <v>9328</v>
      </c>
      <c r="I877" s="5" t="s">
        <v>9344</v>
      </c>
      <c r="J877" s="9">
        <v>0</v>
      </c>
      <c r="K877" s="5" t="s">
        <v>875</v>
      </c>
      <c r="L877" s="10" t="str">
        <f t="shared" si="14"/>
        <v>OSCE Hate Crime Report 2016</v>
      </c>
      <c r="M877" s="5" t="s">
        <v>1914</v>
      </c>
      <c r="N877" s="11"/>
    </row>
    <row r="878" spans="1:14" x14ac:dyDescent="0.2">
      <c r="A878" s="12" t="s">
        <v>5735</v>
      </c>
      <c r="B878" s="12">
        <v>877</v>
      </c>
      <c r="C878" s="9">
        <v>2016</v>
      </c>
      <c r="D878" s="5" t="s">
        <v>9319</v>
      </c>
      <c r="E878" s="8" t="s">
        <v>2</v>
      </c>
      <c r="F878" s="5" t="s">
        <v>11089</v>
      </c>
      <c r="G878" s="5" t="s">
        <v>9314</v>
      </c>
      <c r="H878" s="5" t="s">
        <v>9328</v>
      </c>
      <c r="I878" s="5" t="s">
        <v>9341</v>
      </c>
      <c r="J878" s="9">
        <v>0</v>
      </c>
      <c r="K878" s="5" t="s">
        <v>875</v>
      </c>
      <c r="L878" s="10" t="str">
        <f t="shared" si="14"/>
        <v>OSCE Hate Crime Report 2016</v>
      </c>
      <c r="M878" s="5" t="s">
        <v>1915</v>
      </c>
      <c r="N878" s="11"/>
    </row>
    <row r="879" spans="1:14" x14ac:dyDescent="0.2">
      <c r="A879" s="12" t="s">
        <v>5736</v>
      </c>
      <c r="B879" s="12">
        <v>878</v>
      </c>
      <c r="C879" s="9">
        <v>2016</v>
      </c>
      <c r="D879" s="5" t="s">
        <v>9319</v>
      </c>
      <c r="E879" s="8" t="s">
        <v>2</v>
      </c>
      <c r="F879" s="5" t="s">
        <v>11089</v>
      </c>
      <c r="G879" s="5" t="s">
        <v>9314</v>
      </c>
      <c r="H879" s="5" t="s">
        <v>9328</v>
      </c>
      <c r="I879" s="5" t="s">
        <v>9341</v>
      </c>
      <c r="J879" s="9">
        <v>0</v>
      </c>
      <c r="K879" s="5" t="s">
        <v>875</v>
      </c>
      <c r="L879" s="10" t="str">
        <f t="shared" si="14"/>
        <v>OSCE Hate Crime Report 2016</v>
      </c>
      <c r="M879" s="5" t="s">
        <v>1916</v>
      </c>
      <c r="N879" s="11"/>
    </row>
    <row r="880" spans="1:14" x14ac:dyDescent="0.2">
      <c r="A880" s="12" t="s">
        <v>5737</v>
      </c>
      <c r="B880" s="12">
        <v>879</v>
      </c>
      <c r="C880" s="9">
        <v>2016</v>
      </c>
      <c r="D880" s="5" t="s">
        <v>9319</v>
      </c>
      <c r="E880" s="8" t="s">
        <v>2</v>
      </c>
      <c r="F880" s="5" t="s">
        <v>11089</v>
      </c>
      <c r="G880" s="5" t="s">
        <v>9314</v>
      </c>
      <c r="H880" s="5" t="s">
        <v>9328</v>
      </c>
      <c r="I880" s="5" t="s">
        <v>9341</v>
      </c>
      <c r="J880" s="9">
        <v>0</v>
      </c>
      <c r="K880" s="5" t="s">
        <v>875</v>
      </c>
      <c r="L880" s="10" t="str">
        <f t="shared" si="14"/>
        <v>OSCE Hate Crime Report 2016</v>
      </c>
      <c r="M880" s="5" t="s">
        <v>1917</v>
      </c>
      <c r="N880" s="11"/>
    </row>
    <row r="881" spans="1:14" x14ac:dyDescent="0.2">
      <c r="A881" s="12" t="s">
        <v>5738</v>
      </c>
      <c r="B881" s="12">
        <v>880</v>
      </c>
      <c r="C881" s="9">
        <v>2016</v>
      </c>
      <c r="D881" s="5" t="s">
        <v>9319</v>
      </c>
      <c r="E881" s="8" t="s">
        <v>2</v>
      </c>
      <c r="F881" s="5" t="s">
        <v>11089</v>
      </c>
      <c r="G881" s="5" t="s">
        <v>9337</v>
      </c>
      <c r="H881" s="5" t="s">
        <v>9347</v>
      </c>
      <c r="I881" s="5" t="s">
        <v>9315</v>
      </c>
      <c r="J881" s="9">
        <v>1</v>
      </c>
      <c r="K881" s="5" t="s">
        <v>1687</v>
      </c>
      <c r="L881" s="10" t="str">
        <f t="shared" si="14"/>
        <v>OSCE Hate Crime Report 2016</v>
      </c>
      <c r="M881" s="5" t="s">
        <v>1918</v>
      </c>
      <c r="N881" s="11"/>
    </row>
    <row r="882" spans="1:14" x14ac:dyDescent="0.2">
      <c r="A882" s="12" t="s">
        <v>5739</v>
      </c>
      <c r="B882" s="12">
        <v>881</v>
      </c>
      <c r="C882" s="9">
        <v>2016</v>
      </c>
      <c r="D882" s="5" t="s">
        <v>9319</v>
      </c>
      <c r="E882" s="8" t="s">
        <v>2</v>
      </c>
      <c r="F882" s="5" t="s">
        <v>11089</v>
      </c>
      <c r="G882" s="5" t="s">
        <v>9331</v>
      </c>
      <c r="H882" s="5" t="s">
        <v>9347</v>
      </c>
      <c r="I882" s="5" t="s">
        <v>9315</v>
      </c>
      <c r="J882" s="9">
        <v>1</v>
      </c>
      <c r="K882" s="5" t="s">
        <v>217</v>
      </c>
      <c r="L882" s="10" t="str">
        <f t="shared" si="14"/>
        <v>OSCE Hate Crime Report 2016</v>
      </c>
      <c r="M882" s="5" t="s">
        <v>1919</v>
      </c>
      <c r="N882" s="11"/>
    </row>
    <row r="883" spans="1:14" x14ac:dyDescent="0.2">
      <c r="A883" s="12" t="s">
        <v>5740</v>
      </c>
      <c r="B883" s="12">
        <v>882</v>
      </c>
      <c r="C883" s="9">
        <v>2016</v>
      </c>
      <c r="D883" s="5" t="s">
        <v>9319</v>
      </c>
      <c r="E883" s="8" t="s">
        <v>2</v>
      </c>
      <c r="F883" s="5" t="s">
        <v>11089</v>
      </c>
      <c r="G883" s="5" t="s">
        <v>9314</v>
      </c>
      <c r="H883" s="5" t="s">
        <v>9328</v>
      </c>
      <c r="I883" s="5" t="s">
        <v>9415</v>
      </c>
      <c r="J883" s="9">
        <v>0</v>
      </c>
      <c r="K883" s="5" t="s">
        <v>1543</v>
      </c>
      <c r="L883" s="10" t="str">
        <f t="shared" si="14"/>
        <v>OSCE Hate Crime Report 2016</v>
      </c>
      <c r="M883" s="5" t="s">
        <v>1920</v>
      </c>
      <c r="N883" s="11"/>
    </row>
    <row r="884" spans="1:14" x14ac:dyDescent="0.2">
      <c r="A884" s="12" t="s">
        <v>5741</v>
      </c>
      <c r="B884" s="12">
        <v>883</v>
      </c>
      <c r="C884" s="9">
        <v>2016</v>
      </c>
      <c r="D884" s="5" t="s">
        <v>9319</v>
      </c>
      <c r="E884" s="8" t="s">
        <v>2</v>
      </c>
      <c r="F884" s="5" t="s">
        <v>11089</v>
      </c>
      <c r="G884" s="5" t="s">
        <v>9314</v>
      </c>
      <c r="H884" s="5" t="s">
        <v>9328</v>
      </c>
      <c r="I884" s="5" t="s">
        <v>9344</v>
      </c>
      <c r="J884" s="9">
        <v>0</v>
      </c>
      <c r="K884" s="5" t="s">
        <v>1706</v>
      </c>
      <c r="L884" s="10" t="str">
        <f t="shared" si="14"/>
        <v>OSCE Hate Crime Report 2016</v>
      </c>
      <c r="M884" s="5" t="s">
        <v>1921</v>
      </c>
      <c r="N884" s="11"/>
    </row>
    <row r="885" spans="1:14" x14ac:dyDescent="0.2">
      <c r="A885" s="12" t="s">
        <v>5742</v>
      </c>
      <c r="B885" s="12">
        <v>884</v>
      </c>
      <c r="C885" s="9">
        <v>2016</v>
      </c>
      <c r="D885" s="5" t="s">
        <v>9319</v>
      </c>
      <c r="E885" s="8" t="s">
        <v>2</v>
      </c>
      <c r="F885" s="5" t="s">
        <v>11089</v>
      </c>
      <c r="G885" s="5" t="s">
        <v>9314</v>
      </c>
      <c r="H885" s="5" t="s">
        <v>9328</v>
      </c>
      <c r="I885" s="5" t="s">
        <v>9341</v>
      </c>
      <c r="J885" s="9">
        <v>0</v>
      </c>
      <c r="K885" s="5" t="s">
        <v>1706</v>
      </c>
      <c r="L885" s="10" t="str">
        <f t="shared" si="14"/>
        <v>OSCE Hate Crime Report 2016</v>
      </c>
      <c r="M885" s="5" t="s">
        <v>1922</v>
      </c>
      <c r="N885" s="11"/>
    </row>
    <row r="886" spans="1:14" x14ac:dyDescent="0.2">
      <c r="A886" s="12" t="s">
        <v>5743</v>
      </c>
      <c r="B886" s="12">
        <v>885</v>
      </c>
      <c r="C886" s="9">
        <v>2016</v>
      </c>
      <c r="D886" s="5" t="s">
        <v>9319</v>
      </c>
      <c r="E886" s="8" t="s">
        <v>2</v>
      </c>
      <c r="F886" s="5" t="s">
        <v>11089</v>
      </c>
      <c r="G886" s="5" t="s">
        <v>9314</v>
      </c>
      <c r="H886" s="5" t="s">
        <v>9328</v>
      </c>
      <c r="I886" s="5" t="s">
        <v>9334</v>
      </c>
      <c r="J886" s="9">
        <v>0</v>
      </c>
      <c r="K886" s="5" t="s">
        <v>1548</v>
      </c>
      <c r="L886" s="10" t="str">
        <f t="shared" si="14"/>
        <v>OSCE Hate Crime Report 2016</v>
      </c>
      <c r="M886" s="5" t="s">
        <v>11059</v>
      </c>
      <c r="N886" s="11"/>
    </row>
    <row r="887" spans="1:14" x14ac:dyDescent="0.2">
      <c r="A887" s="12" t="s">
        <v>5744</v>
      </c>
      <c r="B887" s="12">
        <v>886</v>
      </c>
      <c r="C887" s="9">
        <v>2016</v>
      </c>
      <c r="D887" s="5" t="s">
        <v>9319</v>
      </c>
      <c r="E887" s="8" t="s">
        <v>2</v>
      </c>
      <c r="F887" s="5" t="s">
        <v>11089</v>
      </c>
      <c r="G887" s="5" t="s">
        <v>9314</v>
      </c>
      <c r="H887" s="5" t="s">
        <v>9328</v>
      </c>
      <c r="I887" s="5" t="s">
        <v>9334</v>
      </c>
      <c r="J887" s="9">
        <v>0</v>
      </c>
      <c r="K887" s="5" t="s">
        <v>1548</v>
      </c>
      <c r="L887" s="10" t="str">
        <f t="shared" si="14"/>
        <v>OSCE Hate Crime Report 2016</v>
      </c>
      <c r="M887" s="5" t="s">
        <v>11030</v>
      </c>
      <c r="N887" s="11"/>
    </row>
    <row r="888" spans="1:14" x14ac:dyDescent="0.2">
      <c r="A888" s="12" t="s">
        <v>5745</v>
      </c>
      <c r="B888" s="12">
        <v>887</v>
      </c>
      <c r="C888" s="9">
        <v>2016</v>
      </c>
      <c r="D888" s="5" t="s">
        <v>9319</v>
      </c>
      <c r="E888" s="8" t="s">
        <v>2</v>
      </c>
      <c r="F888" s="5" t="s">
        <v>11089</v>
      </c>
      <c r="G888" s="5" t="s">
        <v>9314</v>
      </c>
      <c r="H888" s="5" t="s">
        <v>9328</v>
      </c>
      <c r="I888" s="5" t="s">
        <v>9344</v>
      </c>
      <c r="J888" s="9">
        <v>0</v>
      </c>
      <c r="K888" s="5" t="s">
        <v>1548</v>
      </c>
      <c r="L888" s="10" t="str">
        <f t="shared" si="14"/>
        <v>OSCE Hate Crime Report 2016</v>
      </c>
      <c r="M888" s="5" t="s">
        <v>1923</v>
      </c>
      <c r="N888" s="11"/>
    </row>
    <row r="889" spans="1:14" x14ac:dyDescent="0.2">
      <c r="A889" s="12" t="s">
        <v>5746</v>
      </c>
      <c r="B889" s="12">
        <v>888</v>
      </c>
      <c r="C889" s="9">
        <v>2016</v>
      </c>
      <c r="D889" s="5" t="s">
        <v>9319</v>
      </c>
      <c r="E889" s="8" t="s">
        <v>2</v>
      </c>
      <c r="F889" s="5" t="s">
        <v>11089</v>
      </c>
      <c r="G889" s="5" t="s">
        <v>9314</v>
      </c>
      <c r="H889" s="5" t="s">
        <v>9328</v>
      </c>
      <c r="I889" s="5" t="s">
        <v>9415</v>
      </c>
      <c r="J889" s="9">
        <v>0</v>
      </c>
      <c r="K889" s="5" t="s">
        <v>1548</v>
      </c>
      <c r="L889" s="10" t="str">
        <f t="shared" si="14"/>
        <v>OSCE Hate Crime Report 2016</v>
      </c>
      <c r="M889" s="5" t="s">
        <v>247</v>
      </c>
      <c r="N889" s="11"/>
    </row>
    <row r="890" spans="1:14" x14ac:dyDescent="0.2">
      <c r="A890" s="12" t="s">
        <v>5747</v>
      </c>
      <c r="B890" s="12">
        <v>889</v>
      </c>
      <c r="C890" s="9">
        <v>2016</v>
      </c>
      <c r="D890" s="5" t="s">
        <v>9319</v>
      </c>
      <c r="E890" s="8" t="s">
        <v>2</v>
      </c>
      <c r="F890" s="5" t="s">
        <v>11089</v>
      </c>
      <c r="G890" s="5" t="s">
        <v>9314</v>
      </c>
      <c r="H890" s="5" t="s">
        <v>9328</v>
      </c>
      <c r="I890" s="5" t="s">
        <v>9342</v>
      </c>
      <c r="J890" s="9">
        <v>0</v>
      </c>
      <c r="K890" s="5" t="s">
        <v>875</v>
      </c>
      <c r="L890" s="10" t="str">
        <f t="shared" si="14"/>
        <v>OSCE Hate Crime Report 2016</v>
      </c>
      <c r="M890" s="5" t="s">
        <v>1924</v>
      </c>
      <c r="N890" s="11"/>
    </row>
    <row r="891" spans="1:14" x14ac:dyDescent="0.2">
      <c r="A891" s="12" t="s">
        <v>5748</v>
      </c>
      <c r="B891" s="12">
        <v>890</v>
      </c>
      <c r="C891" s="9">
        <v>2016</v>
      </c>
      <c r="D891" s="5" t="s">
        <v>9319</v>
      </c>
      <c r="E891" s="8" t="s">
        <v>2</v>
      </c>
      <c r="F891" s="5" t="s">
        <v>11089</v>
      </c>
      <c r="G891" s="5" t="s">
        <v>9323</v>
      </c>
      <c r="H891" s="5" t="s">
        <v>9347</v>
      </c>
      <c r="I891" s="5" t="s">
        <v>9315</v>
      </c>
      <c r="J891" s="9">
        <v>1</v>
      </c>
      <c r="K891" s="5" t="s">
        <v>1687</v>
      </c>
      <c r="L891" s="10" t="str">
        <f t="shared" si="14"/>
        <v>OSCE Hate Crime Report 2016</v>
      </c>
      <c r="M891" s="5" t="s">
        <v>1925</v>
      </c>
      <c r="N891" s="11"/>
    </row>
    <row r="892" spans="1:14" x14ac:dyDescent="0.2">
      <c r="A892" s="12" t="s">
        <v>5749</v>
      </c>
      <c r="B892" s="12">
        <v>891</v>
      </c>
      <c r="C892" s="9">
        <v>2016</v>
      </c>
      <c r="D892" s="5" t="s">
        <v>9319</v>
      </c>
      <c r="E892" s="8" t="s">
        <v>2</v>
      </c>
      <c r="F892" s="5" t="s">
        <v>11089</v>
      </c>
      <c r="G892" s="5" t="s">
        <v>9337</v>
      </c>
      <c r="H892" s="5" t="s">
        <v>9347</v>
      </c>
      <c r="I892" s="5" t="s">
        <v>9315</v>
      </c>
      <c r="J892" s="9">
        <v>2</v>
      </c>
      <c r="K892" s="5" t="s">
        <v>1687</v>
      </c>
      <c r="L892" s="10" t="str">
        <f t="shared" si="14"/>
        <v>OSCE Hate Crime Report 2016</v>
      </c>
      <c r="M892" s="5" t="s">
        <v>1926</v>
      </c>
      <c r="N892" s="11"/>
    </row>
    <row r="893" spans="1:14" x14ac:dyDescent="0.2">
      <c r="A893" s="12" t="s">
        <v>5750</v>
      </c>
      <c r="B893" s="12">
        <v>892</v>
      </c>
      <c r="C893" s="9">
        <v>2016</v>
      </c>
      <c r="D893" s="5" t="s">
        <v>9319</v>
      </c>
      <c r="E893" s="8" t="s">
        <v>2</v>
      </c>
      <c r="F893" s="5" t="s">
        <v>11089</v>
      </c>
      <c r="G893" s="5" t="s">
        <v>9337</v>
      </c>
      <c r="H893" s="5" t="s">
        <v>9321</v>
      </c>
      <c r="I893" s="5" t="s">
        <v>9321</v>
      </c>
      <c r="J893" s="9">
        <v>1</v>
      </c>
      <c r="K893" s="5" t="s">
        <v>1687</v>
      </c>
      <c r="L893" s="10" t="str">
        <f t="shared" si="14"/>
        <v>OSCE Hate Crime Report 2016</v>
      </c>
      <c r="M893" s="5" t="s">
        <v>11023</v>
      </c>
      <c r="N893" s="11"/>
    </row>
    <row r="894" spans="1:14" x14ac:dyDescent="0.2">
      <c r="A894" s="12" t="s">
        <v>5751</v>
      </c>
      <c r="B894" s="12">
        <v>893</v>
      </c>
      <c r="C894" s="9">
        <v>2016</v>
      </c>
      <c r="D894" s="5" t="s">
        <v>9319</v>
      </c>
      <c r="E894" s="8" t="s">
        <v>2</v>
      </c>
      <c r="F894" s="5" t="s">
        <v>11089</v>
      </c>
      <c r="G894" s="5" t="s">
        <v>9337</v>
      </c>
      <c r="H894" s="5" t="s">
        <v>9321</v>
      </c>
      <c r="I894" s="5" t="s">
        <v>9321</v>
      </c>
      <c r="J894" s="9">
        <v>1</v>
      </c>
      <c r="K894" s="5" t="s">
        <v>1687</v>
      </c>
      <c r="L894" s="10" t="str">
        <f t="shared" si="14"/>
        <v>OSCE Hate Crime Report 2016</v>
      </c>
      <c r="M894" s="5" t="s">
        <v>10949</v>
      </c>
      <c r="N894" s="11"/>
    </row>
    <row r="895" spans="1:14" x14ac:dyDescent="0.2">
      <c r="A895" s="12" t="s">
        <v>5752</v>
      </c>
      <c r="B895" s="12">
        <v>894</v>
      </c>
      <c r="C895" s="9">
        <v>2016</v>
      </c>
      <c r="D895" s="5" t="s">
        <v>9319</v>
      </c>
      <c r="E895" s="8" t="s">
        <v>2</v>
      </c>
      <c r="F895" s="5" t="s">
        <v>11089</v>
      </c>
      <c r="G895" s="5" t="s">
        <v>9323</v>
      </c>
      <c r="H895" s="5" t="s">
        <v>9347</v>
      </c>
      <c r="I895" s="5" t="s">
        <v>9315</v>
      </c>
      <c r="J895" s="9">
        <v>1</v>
      </c>
      <c r="K895" s="5" t="s">
        <v>1687</v>
      </c>
      <c r="L895" s="10" t="str">
        <f t="shared" si="14"/>
        <v>OSCE Hate Crime Report 2016</v>
      </c>
      <c r="M895" s="5" t="s">
        <v>1925</v>
      </c>
      <c r="N895" s="11"/>
    </row>
    <row r="896" spans="1:14" x14ac:dyDescent="0.2">
      <c r="A896" s="12" t="s">
        <v>5753</v>
      </c>
      <c r="B896" s="12">
        <v>895</v>
      </c>
      <c r="C896" s="9">
        <v>2016</v>
      </c>
      <c r="D896" s="5" t="s">
        <v>9319</v>
      </c>
      <c r="E896" s="8" t="s">
        <v>2</v>
      </c>
      <c r="F896" s="5" t="s">
        <v>11089</v>
      </c>
      <c r="G896" s="5" t="s">
        <v>9331</v>
      </c>
      <c r="H896" s="5" t="s">
        <v>9328</v>
      </c>
      <c r="I896" s="5" t="s">
        <v>9341</v>
      </c>
      <c r="J896" s="9">
        <v>0</v>
      </c>
      <c r="K896" s="5" t="s">
        <v>1567</v>
      </c>
      <c r="L896" s="10" t="str">
        <f t="shared" si="14"/>
        <v>OSCE Hate Crime Report 2016</v>
      </c>
      <c r="M896" s="5" t="s">
        <v>1927</v>
      </c>
      <c r="N896" s="11"/>
    </row>
    <row r="897" spans="1:14" x14ac:dyDescent="0.2">
      <c r="A897" s="12" t="s">
        <v>5754</v>
      </c>
      <c r="B897" s="12">
        <v>896</v>
      </c>
      <c r="C897" s="9">
        <v>2016</v>
      </c>
      <c r="D897" s="5" t="s">
        <v>9319</v>
      </c>
      <c r="E897" s="8" t="s">
        <v>2</v>
      </c>
      <c r="F897" s="5" t="s">
        <v>11089</v>
      </c>
      <c r="G897" s="5" t="s">
        <v>9337</v>
      </c>
      <c r="H897" s="5" t="s">
        <v>9328</v>
      </c>
      <c r="I897" s="5" t="s">
        <v>9415</v>
      </c>
      <c r="J897" s="9">
        <v>0</v>
      </c>
      <c r="K897" s="5" t="s">
        <v>1567</v>
      </c>
      <c r="L897" s="10" t="str">
        <f t="shared" si="14"/>
        <v>OSCE Hate Crime Report 2016</v>
      </c>
      <c r="M897" s="5" t="s">
        <v>1928</v>
      </c>
      <c r="N897" s="11"/>
    </row>
    <row r="898" spans="1:14" x14ac:dyDescent="0.2">
      <c r="A898" s="12" t="s">
        <v>5755</v>
      </c>
      <c r="B898" s="12">
        <v>897</v>
      </c>
      <c r="C898" s="9">
        <v>2016</v>
      </c>
      <c r="D898" s="5" t="s">
        <v>9319</v>
      </c>
      <c r="E898" s="8" t="s">
        <v>2</v>
      </c>
      <c r="F898" s="5" t="s">
        <v>11089</v>
      </c>
      <c r="G898" s="5" t="s">
        <v>9331</v>
      </c>
      <c r="H898" s="5" t="s">
        <v>9328</v>
      </c>
      <c r="I898" s="5" t="s">
        <v>9415</v>
      </c>
      <c r="J898" s="9">
        <v>0</v>
      </c>
      <c r="K898" s="5" t="s">
        <v>1567</v>
      </c>
      <c r="L898" s="10" t="str">
        <f t="shared" si="14"/>
        <v>OSCE Hate Crime Report 2016</v>
      </c>
      <c r="M898" s="5" t="s">
        <v>190</v>
      </c>
      <c r="N898" s="11"/>
    </row>
    <row r="899" spans="1:14" x14ac:dyDescent="0.2">
      <c r="A899" s="12" t="s">
        <v>5756</v>
      </c>
      <c r="B899" s="12">
        <v>898</v>
      </c>
      <c r="C899" s="9">
        <v>2016</v>
      </c>
      <c r="D899" s="5" t="s">
        <v>9319</v>
      </c>
      <c r="E899" s="8" t="s">
        <v>2</v>
      </c>
      <c r="F899" s="5" t="s">
        <v>11089</v>
      </c>
      <c r="G899" s="5" t="s">
        <v>9314</v>
      </c>
      <c r="H899" s="5" t="s">
        <v>9328</v>
      </c>
      <c r="I899" s="5" t="s">
        <v>9344</v>
      </c>
      <c r="J899" s="9">
        <v>0</v>
      </c>
      <c r="K899" s="5" t="s">
        <v>1543</v>
      </c>
      <c r="L899" s="10" t="str">
        <f t="shared" si="14"/>
        <v>OSCE Hate Crime Report 2016</v>
      </c>
      <c r="M899" s="5" t="s">
        <v>1929</v>
      </c>
      <c r="N899" s="11"/>
    </row>
    <row r="900" spans="1:14" x14ac:dyDescent="0.2">
      <c r="A900" s="12" t="s">
        <v>5757</v>
      </c>
      <c r="B900" s="12">
        <v>899</v>
      </c>
      <c r="C900" s="9">
        <v>2016</v>
      </c>
      <c r="D900" s="5" t="s">
        <v>9319</v>
      </c>
      <c r="E900" s="8" t="s">
        <v>2</v>
      </c>
      <c r="F900" s="5" t="s">
        <v>11089</v>
      </c>
      <c r="G900" s="5" t="s">
        <v>9314</v>
      </c>
      <c r="H900" s="5" t="s">
        <v>9328</v>
      </c>
      <c r="I900" s="5" t="s">
        <v>9334</v>
      </c>
      <c r="J900" s="9">
        <v>0</v>
      </c>
      <c r="K900" s="5" t="s">
        <v>1543</v>
      </c>
      <c r="L900" s="10" t="str">
        <f t="shared" si="14"/>
        <v>OSCE Hate Crime Report 2016</v>
      </c>
      <c r="M900" s="5" t="s">
        <v>10999</v>
      </c>
      <c r="N900" s="11"/>
    </row>
    <row r="901" spans="1:14" x14ac:dyDescent="0.2">
      <c r="A901" s="12" t="s">
        <v>5758</v>
      </c>
      <c r="B901" s="12">
        <v>900</v>
      </c>
      <c r="C901" s="9">
        <v>2016</v>
      </c>
      <c r="D901" s="5" t="s">
        <v>9319</v>
      </c>
      <c r="E901" s="8" t="s">
        <v>2</v>
      </c>
      <c r="F901" s="5" t="s">
        <v>11089</v>
      </c>
      <c r="G901" s="5" t="s">
        <v>9314</v>
      </c>
      <c r="H901" s="5" t="s">
        <v>9328</v>
      </c>
      <c r="I901" s="5" t="s">
        <v>9334</v>
      </c>
      <c r="J901" s="9">
        <v>0</v>
      </c>
      <c r="K901" s="5" t="s">
        <v>46</v>
      </c>
      <c r="L901" s="10" t="str">
        <f t="shared" si="14"/>
        <v>OSCE Hate Crime Report 2016</v>
      </c>
      <c r="M901" s="5" t="s">
        <v>871</v>
      </c>
      <c r="N901" s="11"/>
    </row>
    <row r="902" spans="1:14" x14ac:dyDescent="0.2">
      <c r="A902" s="12" t="s">
        <v>5759</v>
      </c>
      <c r="B902" s="12">
        <v>901</v>
      </c>
      <c r="C902" s="9">
        <v>2016</v>
      </c>
      <c r="D902" s="5" t="s">
        <v>9319</v>
      </c>
      <c r="E902" s="8" t="s">
        <v>2</v>
      </c>
      <c r="F902" s="5" t="s">
        <v>11089</v>
      </c>
      <c r="G902" s="5" t="s">
        <v>9314</v>
      </c>
      <c r="H902" s="5" t="s">
        <v>9347</v>
      </c>
      <c r="I902" s="5" t="s">
        <v>9315</v>
      </c>
      <c r="J902" s="9">
        <v>1</v>
      </c>
      <c r="K902" s="5" t="s">
        <v>46</v>
      </c>
      <c r="L902" s="10" t="str">
        <f t="shared" si="14"/>
        <v>OSCE Hate Crime Report 2016</v>
      </c>
      <c r="M902" s="5" t="s">
        <v>1930</v>
      </c>
      <c r="N902" s="11"/>
    </row>
    <row r="903" spans="1:14" x14ac:dyDescent="0.2">
      <c r="A903" s="12" t="s">
        <v>5760</v>
      </c>
      <c r="B903" s="12">
        <v>902</v>
      </c>
      <c r="C903" s="9">
        <v>2016</v>
      </c>
      <c r="D903" s="5" t="s">
        <v>9319</v>
      </c>
      <c r="E903" s="8" t="s">
        <v>2</v>
      </c>
      <c r="F903" s="5" t="s">
        <v>11089</v>
      </c>
      <c r="G903" s="5" t="s">
        <v>9314</v>
      </c>
      <c r="H903" s="5" t="s">
        <v>9328</v>
      </c>
      <c r="I903" s="5" t="s">
        <v>9344</v>
      </c>
      <c r="J903" s="9">
        <v>0</v>
      </c>
      <c r="K903" s="5" t="s">
        <v>1706</v>
      </c>
      <c r="L903" s="10" t="str">
        <f t="shared" si="14"/>
        <v>OSCE Hate Crime Report 2016</v>
      </c>
      <c r="M903" s="5" t="s">
        <v>1931</v>
      </c>
      <c r="N903" s="11"/>
    </row>
    <row r="904" spans="1:14" x14ac:dyDescent="0.2">
      <c r="A904" s="12" t="s">
        <v>5761</v>
      </c>
      <c r="B904" s="12">
        <v>903</v>
      </c>
      <c r="C904" s="9">
        <v>2016</v>
      </c>
      <c r="D904" s="5" t="s">
        <v>9319</v>
      </c>
      <c r="E904" s="8" t="s">
        <v>2</v>
      </c>
      <c r="F904" s="5" t="s">
        <v>11089</v>
      </c>
      <c r="G904" s="5" t="s">
        <v>9314</v>
      </c>
      <c r="H904" s="5" t="s">
        <v>9328</v>
      </c>
      <c r="I904" s="5" t="s">
        <v>9344</v>
      </c>
      <c r="J904" s="9">
        <v>0</v>
      </c>
      <c r="K904" s="5" t="s">
        <v>1680</v>
      </c>
      <c r="L904" s="10" t="str">
        <f t="shared" si="14"/>
        <v>OSCE Hate Crime Report 2016</v>
      </c>
      <c r="M904" s="5" t="s">
        <v>1932</v>
      </c>
      <c r="N904" s="11"/>
    </row>
    <row r="905" spans="1:14" x14ac:dyDescent="0.2">
      <c r="A905" s="12" t="s">
        <v>5762</v>
      </c>
      <c r="B905" s="12">
        <v>904</v>
      </c>
      <c r="C905" s="9">
        <v>2016</v>
      </c>
      <c r="D905" s="5" t="s">
        <v>9319</v>
      </c>
      <c r="E905" s="8" t="s">
        <v>2</v>
      </c>
      <c r="F905" s="5" t="s">
        <v>11089</v>
      </c>
      <c r="G905" s="5" t="s">
        <v>9314</v>
      </c>
      <c r="H905" s="5" t="s">
        <v>9328</v>
      </c>
      <c r="I905" s="5" t="s">
        <v>9341</v>
      </c>
      <c r="J905" s="9">
        <v>0</v>
      </c>
      <c r="K905" s="5" t="s">
        <v>875</v>
      </c>
      <c r="L905" s="10" t="str">
        <f t="shared" si="14"/>
        <v>OSCE Hate Crime Report 2016</v>
      </c>
      <c r="M905" s="5" t="s">
        <v>1933</v>
      </c>
      <c r="N905" s="11"/>
    </row>
    <row r="906" spans="1:14" x14ac:dyDescent="0.2">
      <c r="A906" s="12" t="s">
        <v>5763</v>
      </c>
      <c r="B906" s="12">
        <v>905</v>
      </c>
      <c r="C906" s="9">
        <v>2016</v>
      </c>
      <c r="D906" s="5" t="s">
        <v>9319</v>
      </c>
      <c r="E906" s="8" t="s">
        <v>2</v>
      </c>
      <c r="F906" s="5" t="s">
        <v>11089</v>
      </c>
      <c r="G906" s="5" t="s">
        <v>9331</v>
      </c>
      <c r="H906" s="5" t="s">
        <v>9321</v>
      </c>
      <c r="I906" s="5" t="s">
        <v>9321</v>
      </c>
      <c r="J906" s="9">
        <v>1</v>
      </c>
      <c r="K906" s="5" t="s">
        <v>1712</v>
      </c>
      <c r="L906" s="10" t="str">
        <f t="shared" si="14"/>
        <v>OSCE Hate Crime Report 2016</v>
      </c>
      <c r="M906" s="5" t="s">
        <v>1934</v>
      </c>
      <c r="N906" s="11"/>
    </row>
    <row r="907" spans="1:14" x14ac:dyDescent="0.2">
      <c r="A907" s="12" t="s">
        <v>5764</v>
      </c>
      <c r="B907" s="12">
        <v>906</v>
      </c>
      <c r="C907" s="9">
        <v>2016</v>
      </c>
      <c r="D907" s="5" t="s">
        <v>9319</v>
      </c>
      <c r="E907" s="8" t="s">
        <v>2</v>
      </c>
      <c r="F907" s="5" t="s">
        <v>11089</v>
      </c>
      <c r="G907" s="5" t="s">
        <v>9337</v>
      </c>
      <c r="H907" s="5" t="s">
        <v>9321</v>
      </c>
      <c r="I907" s="5" t="s">
        <v>9321</v>
      </c>
      <c r="J907" s="9">
        <v>2</v>
      </c>
      <c r="K907" s="5" t="s">
        <v>1687</v>
      </c>
      <c r="L907" s="10" t="str">
        <f t="shared" si="14"/>
        <v>OSCE Hate Crime Report 2016</v>
      </c>
      <c r="M907" s="5" t="s">
        <v>10945</v>
      </c>
      <c r="N907" s="11"/>
    </row>
    <row r="908" spans="1:14" x14ac:dyDescent="0.2">
      <c r="A908" s="12" t="s">
        <v>5765</v>
      </c>
      <c r="B908" s="12">
        <v>907</v>
      </c>
      <c r="C908" s="9">
        <v>2016</v>
      </c>
      <c r="D908" s="5" t="s">
        <v>9319</v>
      </c>
      <c r="E908" s="8" t="s">
        <v>2</v>
      </c>
      <c r="F908" s="5" t="s">
        <v>11089</v>
      </c>
      <c r="G908" s="5" t="s">
        <v>9337</v>
      </c>
      <c r="H908" s="5" t="s">
        <v>9347</v>
      </c>
      <c r="I908" s="5" t="s">
        <v>9315</v>
      </c>
      <c r="J908" s="9">
        <v>1</v>
      </c>
      <c r="K908" s="5" t="s">
        <v>1687</v>
      </c>
      <c r="L908" s="10" t="str">
        <f t="shared" si="14"/>
        <v>OSCE Hate Crime Report 2016</v>
      </c>
      <c r="M908" s="5" t="s">
        <v>1935</v>
      </c>
      <c r="N908" s="11"/>
    </row>
    <row r="909" spans="1:14" x14ac:dyDescent="0.2">
      <c r="A909" s="12" t="s">
        <v>5766</v>
      </c>
      <c r="B909" s="12">
        <v>908</v>
      </c>
      <c r="C909" s="9">
        <v>2016</v>
      </c>
      <c r="D909" s="5" t="s">
        <v>9319</v>
      </c>
      <c r="E909" s="8" t="s">
        <v>2</v>
      </c>
      <c r="F909" s="5" t="s">
        <v>11089</v>
      </c>
      <c r="G909" s="5" t="s">
        <v>9331</v>
      </c>
      <c r="H909" s="5" t="s">
        <v>9347</v>
      </c>
      <c r="I909" s="5" t="s">
        <v>9315</v>
      </c>
      <c r="J909" s="9">
        <v>1</v>
      </c>
      <c r="K909" s="5" t="s">
        <v>1567</v>
      </c>
      <c r="L909" s="10" t="str">
        <f t="shared" si="14"/>
        <v>OSCE Hate Crime Report 2016</v>
      </c>
      <c r="M909" s="5" t="s">
        <v>1936</v>
      </c>
      <c r="N909" s="11"/>
    </row>
    <row r="910" spans="1:14" x14ac:dyDescent="0.2">
      <c r="A910" s="12" t="s">
        <v>5767</v>
      </c>
      <c r="B910" s="12">
        <v>909</v>
      </c>
      <c r="C910" s="9">
        <v>2016</v>
      </c>
      <c r="D910" s="5" t="s">
        <v>9319</v>
      </c>
      <c r="E910" s="8" t="s">
        <v>2</v>
      </c>
      <c r="F910" s="5" t="s">
        <v>11089</v>
      </c>
      <c r="G910" s="5" t="s">
        <v>9323</v>
      </c>
      <c r="H910" s="5" t="s">
        <v>9328</v>
      </c>
      <c r="I910" s="5" t="s">
        <v>9344</v>
      </c>
      <c r="J910" s="9">
        <v>0</v>
      </c>
      <c r="K910" s="5" t="s">
        <v>1714</v>
      </c>
      <c r="L910" s="10" t="str">
        <f t="shared" si="14"/>
        <v>OSCE Hate Crime Report 2016</v>
      </c>
      <c r="M910" s="5" t="s">
        <v>1937</v>
      </c>
      <c r="N910" s="11"/>
    </row>
    <row r="911" spans="1:14" x14ac:dyDescent="0.2">
      <c r="A911" s="12" t="s">
        <v>5768</v>
      </c>
      <c r="B911" s="12">
        <v>910</v>
      </c>
      <c r="C911" s="9">
        <v>2016</v>
      </c>
      <c r="D911" s="5" t="s">
        <v>9319</v>
      </c>
      <c r="E911" s="8" t="s">
        <v>2</v>
      </c>
      <c r="F911" s="5" t="s">
        <v>11089</v>
      </c>
      <c r="G911" s="5" t="s">
        <v>9323</v>
      </c>
      <c r="H911" s="5" t="s">
        <v>9347</v>
      </c>
      <c r="I911" s="5" t="s">
        <v>9315</v>
      </c>
      <c r="J911" s="9">
        <v>1</v>
      </c>
      <c r="K911" s="5" t="s">
        <v>1714</v>
      </c>
      <c r="L911" s="10" t="str">
        <f t="shared" si="14"/>
        <v>OSCE Hate Crime Report 2016</v>
      </c>
      <c r="M911" s="5" t="s">
        <v>1938</v>
      </c>
      <c r="N911" s="11"/>
    </row>
    <row r="912" spans="1:14" x14ac:dyDescent="0.2">
      <c r="A912" s="12" t="s">
        <v>5769</v>
      </c>
      <c r="B912" s="12">
        <v>911</v>
      </c>
      <c r="C912" s="9">
        <v>2016</v>
      </c>
      <c r="D912" s="5" t="s">
        <v>9319</v>
      </c>
      <c r="E912" s="8" t="s">
        <v>2</v>
      </c>
      <c r="F912" s="5" t="s">
        <v>11089</v>
      </c>
      <c r="G912" s="5" t="s">
        <v>9329</v>
      </c>
      <c r="H912" s="5" t="s">
        <v>9347</v>
      </c>
      <c r="I912" s="5" t="s">
        <v>9315</v>
      </c>
      <c r="J912" s="9">
        <v>1</v>
      </c>
      <c r="K912" s="5" t="s">
        <v>794</v>
      </c>
      <c r="L912" s="10" t="str">
        <f t="shared" si="14"/>
        <v>OSCE Hate Crime Report 2016</v>
      </c>
      <c r="M912" s="5" t="s">
        <v>1939</v>
      </c>
      <c r="N912" s="11"/>
    </row>
    <row r="913" spans="1:14" x14ac:dyDescent="0.2">
      <c r="A913" s="12" t="s">
        <v>5770</v>
      </c>
      <c r="B913" s="12">
        <v>912</v>
      </c>
      <c r="C913" s="9">
        <v>2016</v>
      </c>
      <c r="D913" s="5" t="s">
        <v>9319</v>
      </c>
      <c r="E913" s="8" t="s">
        <v>2</v>
      </c>
      <c r="F913" s="5" t="s">
        <v>11089</v>
      </c>
      <c r="G913" s="5" t="s">
        <v>9331</v>
      </c>
      <c r="H913" s="5" t="s">
        <v>9347</v>
      </c>
      <c r="I913" s="5" t="s">
        <v>9315</v>
      </c>
      <c r="J913" s="9">
        <v>1</v>
      </c>
      <c r="K913" s="5" t="s">
        <v>1567</v>
      </c>
      <c r="L913" s="10" t="str">
        <f t="shared" si="14"/>
        <v>OSCE Hate Crime Report 2016</v>
      </c>
      <c r="M913" s="5" t="s">
        <v>1940</v>
      </c>
      <c r="N913" s="11"/>
    </row>
    <row r="914" spans="1:14" x14ac:dyDescent="0.2">
      <c r="A914" s="12" t="s">
        <v>5771</v>
      </c>
      <c r="B914" s="12">
        <v>913</v>
      </c>
      <c r="C914" s="9">
        <v>2016</v>
      </c>
      <c r="D914" s="5" t="s">
        <v>9319</v>
      </c>
      <c r="E914" s="8" t="s">
        <v>2</v>
      </c>
      <c r="F914" s="5" t="s">
        <v>11089</v>
      </c>
      <c r="G914" s="5" t="s">
        <v>9314</v>
      </c>
      <c r="H914" s="5" t="s">
        <v>9321</v>
      </c>
      <c r="I914" s="5" t="s">
        <v>9315</v>
      </c>
      <c r="J914" s="9">
        <v>2</v>
      </c>
      <c r="K914" s="5" t="s">
        <v>542</v>
      </c>
      <c r="L914" s="10" t="str">
        <f t="shared" si="14"/>
        <v>OSCE Hate Crime Report 2016</v>
      </c>
      <c r="M914" s="5" t="s">
        <v>1941</v>
      </c>
      <c r="N914" s="11"/>
    </row>
    <row r="915" spans="1:14" x14ac:dyDescent="0.2">
      <c r="A915" s="12" t="s">
        <v>5772</v>
      </c>
      <c r="B915" s="12">
        <v>914</v>
      </c>
      <c r="C915" s="9">
        <v>2016</v>
      </c>
      <c r="D915" s="5" t="s">
        <v>9319</v>
      </c>
      <c r="E915" s="8" t="s">
        <v>2</v>
      </c>
      <c r="F915" s="5" t="s">
        <v>11089</v>
      </c>
      <c r="G915" s="5" t="s">
        <v>9314</v>
      </c>
      <c r="H915" s="5" t="s">
        <v>9328</v>
      </c>
      <c r="I915" s="5" t="s">
        <v>9344</v>
      </c>
      <c r="J915" s="9">
        <v>0</v>
      </c>
      <c r="K915" s="5" t="s">
        <v>1548</v>
      </c>
      <c r="L915" s="10" t="str">
        <f t="shared" si="14"/>
        <v>OSCE Hate Crime Report 2016</v>
      </c>
      <c r="M915" s="5" t="s">
        <v>11029</v>
      </c>
      <c r="N915" s="11"/>
    </row>
    <row r="916" spans="1:14" x14ac:dyDescent="0.2">
      <c r="A916" s="12" t="s">
        <v>5773</v>
      </c>
      <c r="B916" s="12">
        <v>915</v>
      </c>
      <c r="C916" s="9">
        <v>2016</v>
      </c>
      <c r="D916" s="5" t="s">
        <v>9319</v>
      </c>
      <c r="E916" s="8" t="s">
        <v>2</v>
      </c>
      <c r="F916" s="5" t="s">
        <v>11089</v>
      </c>
      <c r="G916" s="5" t="s">
        <v>9314</v>
      </c>
      <c r="H916" s="5" t="s">
        <v>9328</v>
      </c>
      <c r="I916" s="5" t="s">
        <v>9344</v>
      </c>
      <c r="J916" s="9">
        <v>0</v>
      </c>
      <c r="K916" s="5" t="s">
        <v>1548</v>
      </c>
      <c r="L916" s="10" t="str">
        <f t="shared" si="14"/>
        <v>OSCE Hate Crime Report 2016</v>
      </c>
      <c r="M916" s="5" t="s">
        <v>11000</v>
      </c>
      <c r="N916" s="11"/>
    </row>
    <row r="917" spans="1:14" x14ac:dyDescent="0.2">
      <c r="A917" s="12" t="s">
        <v>5774</v>
      </c>
      <c r="B917" s="12">
        <v>916</v>
      </c>
      <c r="C917" s="9">
        <v>2016</v>
      </c>
      <c r="D917" s="5" t="s">
        <v>9319</v>
      </c>
      <c r="E917" s="8" t="s">
        <v>2</v>
      </c>
      <c r="F917" s="5" t="s">
        <v>11089</v>
      </c>
      <c r="G917" s="5" t="s">
        <v>9314</v>
      </c>
      <c r="H917" s="5" t="s">
        <v>9328</v>
      </c>
      <c r="I917" s="5" t="s">
        <v>9344</v>
      </c>
      <c r="J917" s="9">
        <v>0</v>
      </c>
      <c r="K917" s="5" t="s">
        <v>1548</v>
      </c>
      <c r="L917" s="10" t="str">
        <f t="shared" si="14"/>
        <v>OSCE Hate Crime Report 2016</v>
      </c>
      <c r="M917" s="5" t="s">
        <v>1942</v>
      </c>
      <c r="N917" s="11"/>
    </row>
    <row r="918" spans="1:14" x14ac:dyDescent="0.2">
      <c r="A918" s="12" t="s">
        <v>5775</v>
      </c>
      <c r="B918" s="12">
        <v>917</v>
      </c>
      <c r="C918" s="9">
        <v>2016</v>
      </c>
      <c r="D918" s="5" t="s">
        <v>9319</v>
      </c>
      <c r="E918" s="8" t="s">
        <v>2</v>
      </c>
      <c r="F918" s="5" t="s">
        <v>11089</v>
      </c>
      <c r="G918" s="5" t="s">
        <v>9314</v>
      </c>
      <c r="H918" s="5" t="s">
        <v>9328</v>
      </c>
      <c r="I918" s="5" t="s">
        <v>9344</v>
      </c>
      <c r="J918" s="9">
        <v>0</v>
      </c>
      <c r="K918" s="5" t="s">
        <v>1548</v>
      </c>
      <c r="L918" s="10" t="str">
        <f t="shared" si="14"/>
        <v>OSCE Hate Crime Report 2016</v>
      </c>
      <c r="M918" s="5" t="s">
        <v>1943</v>
      </c>
      <c r="N918" s="11"/>
    </row>
    <row r="919" spans="1:14" x14ac:dyDescent="0.2">
      <c r="A919" s="12" t="s">
        <v>5776</v>
      </c>
      <c r="B919" s="12">
        <v>918</v>
      </c>
      <c r="C919" s="9">
        <v>2016</v>
      </c>
      <c r="D919" s="5" t="s">
        <v>9319</v>
      </c>
      <c r="E919" s="8" t="s">
        <v>2</v>
      </c>
      <c r="F919" s="5" t="s">
        <v>11089</v>
      </c>
      <c r="G919" s="5" t="s">
        <v>9314</v>
      </c>
      <c r="H919" s="5" t="s">
        <v>9328</v>
      </c>
      <c r="I919" s="5" t="s">
        <v>9415</v>
      </c>
      <c r="J919" s="9">
        <v>0</v>
      </c>
      <c r="K919" s="5" t="s">
        <v>1548</v>
      </c>
      <c r="L919" s="10" t="str">
        <f t="shared" si="14"/>
        <v>OSCE Hate Crime Report 2016</v>
      </c>
      <c r="M919" s="5" t="s">
        <v>1944</v>
      </c>
      <c r="N919" s="11"/>
    </row>
    <row r="920" spans="1:14" x14ac:dyDescent="0.2">
      <c r="A920" s="12" t="s">
        <v>5777</v>
      </c>
      <c r="B920" s="12">
        <v>919</v>
      </c>
      <c r="C920" s="9">
        <v>2016</v>
      </c>
      <c r="D920" s="5" t="s">
        <v>9319</v>
      </c>
      <c r="E920" s="8" t="s">
        <v>2</v>
      </c>
      <c r="F920" s="5" t="s">
        <v>11089</v>
      </c>
      <c r="G920" s="5" t="s">
        <v>9314</v>
      </c>
      <c r="H920" s="5" t="s">
        <v>9328</v>
      </c>
      <c r="I920" s="5" t="s">
        <v>9344</v>
      </c>
      <c r="J920" s="9">
        <v>0</v>
      </c>
      <c r="K920" s="5" t="s">
        <v>1548</v>
      </c>
      <c r="L920" s="10" t="str">
        <f t="shared" si="14"/>
        <v>OSCE Hate Crime Report 2016</v>
      </c>
      <c r="M920" s="5" t="s">
        <v>1945</v>
      </c>
      <c r="N920" s="11"/>
    </row>
    <row r="921" spans="1:14" x14ac:dyDescent="0.2">
      <c r="A921" s="12" t="s">
        <v>5778</v>
      </c>
      <c r="B921" s="12">
        <v>920</v>
      </c>
      <c r="C921" s="9">
        <v>2016</v>
      </c>
      <c r="D921" s="5" t="s">
        <v>9319</v>
      </c>
      <c r="E921" s="8" t="s">
        <v>2</v>
      </c>
      <c r="F921" s="5" t="s">
        <v>11089</v>
      </c>
      <c r="G921" s="5" t="s">
        <v>9314</v>
      </c>
      <c r="H921" s="5" t="s">
        <v>9328</v>
      </c>
      <c r="I921" s="5" t="s">
        <v>9344</v>
      </c>
      <c r="J921" s="9">
        <v>0</v>
      </c>
      <c r="K921" s="5" t="s">
        <v>1548</v>
      </c>
      <c r="L921" s="10" t="str">
        <f t="shared" si="14"/>
        <v>OSCE Hate Crime Report 2016</v>
      </c>
      <c r="M921" s="5" t="s">
        <v>11001</v>
      </c>
      <c r="N921" s="11"/>
    </row>
    <row r="922" spans="1:14" x14ac:dyDescent="0.2">
      <c r="A922" s="12" t="s">
        <v>5779</v>
      </c>
      <c r="B922" s="12">
        <v>921</v>
      </c>
      <c r="C922" s="9">
        <v>2016</v>
      </c>
      <c r="D922" s="5" t="s">
        <v>9319</v>
      </c>
      <c r="E922" s="8" t="s">
        <v>2</v>
      </c>
      <c r="F922" s="5" t="s">
        <v>11089</v>
      </c>
      <c r="G922" s="5" t="s">
        <v>9331</v>
      </c>
      <c r="H922" s="5" t="s">
        <v>9328</v>
      </c>
      <c r="I922" s="5" t="s">
        <v>9334</v>
      </c>
      <c r="J922" s="9">
        <v>0</v>
      </c>
      <c r="K922" s="5" t="s">
        <v>1645</v>
      </c>
      <c r="L922" s="10" t="str">
        <f t="shared" si="14"/>
        <v>OSCE Hate Crime Report 2016</v>
      </c>
      <c r="M922" s="5" t="s">
        <v>2199</v>
      </c>
      <c r="N922" s="11"/>
    </row>
    <row r="923" spans="1:14" x14ac:dyDescent="0.2">
      <c r="A923" s="12" t="s">
        <v>5780</v>
      </c>
      <c r="B923" s="12">
        <v>922</v>
      </c>
      <c r="C923" s="9">
        <v>2016</v>
      </c>
      <c r="D923" s="5" t="s">
        <v>9319</v>
      </c>
      <c r="E923" s="8" t="s">
        <v>2</v>
      </c>
      <c r="F923" s="5" t="s">
        <v>11089</v>
      </c>
      <c r="G923" s="5" t="s">
        <v>9314</v>
      </c>
      <c r="H923" s="5" t="s">
        <v>9328</v>
      </c>
      <c r="I923" s="5" t="s">
        <v>9344</v>
      </c>
      <c r="J923" s="9">
        <v>0</v>
      </c>
      <c r="K923" s="5" t="s">
        <v>1548</v>
      </c>
      <c r="L923" s="10" t="str">
        <f t="shared" si="14"/>
        <v>OSCE Hate Crime Report 2016</v>
      </c>
      <c r="M923" s="5" t="s">
        <v>1946</v>
      </c>
      <c r="N923" s="11"/>
    </row>
    <row r="924" spans="1:14" x14ac:dyDescent="0.2">
      <c r="A924" s="12" t="s">
        <v>5781</v>
      </c>
      <c r="B924" s="12">
        <v>923</v>
      </c>
      <c r="C924" s="9">
        <v>2016</v>
      </c>
      <c r="D924" s="5" t="s">
        <v>9319</v>
      </c>
      <c r="E924" s="8" t="s">
        <v>2</v>
      </c>
      <c r="F924" s="5" t="s">
        <v>11089</v>
      </c>
      <c r="G924" s="5" t="s">
        <v>9314</v>
      </c>
      <c r="H924" s="5" t="s">
        <v>9328</v>
      </c>
      <c r="I924" s="5" t="s">
        <v>9415</v>
      </c>
      <c r="J924" s="9">
        <v>0</v>
      </c>
      <c r="K924" s="5" t="s">
        <v>1543</v>
      </c>
      <c r="L924" s="10" t="str">
        <f t="shared" si="14"/>
        <v>OSCE Hate Crime Report 2016</v>
      </c>
      <c r="M924" s="5" t="s">
        <v>1947</v>
      </c>
      <c r="N924" s="11"/>
    </row>
    <row r="925" spans="1:14" x14ac:dyDescent="0.2">
      <c r="A925" s="12" t="s">
        <v>5782</v>
      </c>
      <c r="B925" s="12">
        <v>924</v>
      </c>
      <c r="C925" s="9">
        <v>2016</v>
      </c>
      <c r="D925" s="5" t="s">
        <v>9319</v>
      </c>
      <c r="E925" s="8" t="s">
        <v>2</v>
      </c>
      <c r="F925" s="5" t="s">
        <v>11089</v>
      </c>
      <c r="G925" s="5" t="s">
        <v>9314</v>
      </c>
      <c r="H925" s="5" t="s">
        <v>9328</v>
      </c>
      <c r="I925" s="5" t="s">
        <v>9344</v>
      </c>
      <c r="J925" s="9">
        <v>0</v>
      </c>
      <c r="K925" s="5" t="s">
        <v>1543</v>
      </c>
      <c r="L925" s="10" t="str">
        <f t="shared" si="14"/>
        <v>OSCE Hate Crime Report 2016</v>
      </c>
      <c r="M925" s="5" t="s">
        <v>1948</v>
      </c>
      <c r="N925" s="11"/>
    </row>
    <row r="926" spans="1:14" x14ac:dyDescent="0.2">
      <c r="A926" s="12" t="s">
        <v>5783</v>
      </c>
      <c r="B926" s="12">
        <v>925</v>
      </c>
      <c r="C926" s="9">
        <v>2016</v>
      </c>
      <c r="D926" s="5" t="s">
        <v>9319</v>
      </c>
      <c r="E926" s="8" t="s">
        <v>2</v>
      </c>
      <c r="F926" s="5" t="s">
        <v>11089</v>
      </c>
      <c r="G926" s="5" t="s">
        <v>9314</v>
      </c>
      <c r="H926" s="5" t="s">
        <v>9328</v>
      </c>
      <c r="I926" s="5" t="s">
        <v>9344</v>
      </c>
      <c r="J926" s="9">
        <v>0</v>
      </c>
      <c r="K926" s="5" t="s">
        <v>1543</v>
      </c>
      <c r="L926" s="10" t="str">
        <f t="shared" si="14"/>
        <v>OSCE Hate Crime Report 2016</v>
      </c>
      <c r="M926" s="5" t="s">
        <v>11002</v>
      </c>
      <c r="N926" s="11"/>
    </row>
    <row r="927" spans="1:14" x14ac:dyDescent="0.2">
      <c r="A927" s="12" t="s">
        <v>5784</v>
      </c>
      <c r="B927" s="12">
        <v>926</v>
      </c>
      <c r="C927" s="9">
        <v>2016</v>
      </c>
      <c r="D927" s="5" t="s">
        <v>9319</v>
      </c>
      <c r="E927" s="8" t="s">
        <v>2</v>
      </c>
      <c r="F927" s="5" t="s">
        <v>11089</v>
      </c>
      <c r="G927" s="5" t="s">
        <v>9314</v>
      </c>
      <c r="H927" s="5" t="s">
        <v>9328</v>
      </c>
      <c r="I927" s="5" t="s">
        <v>9344</v>
      </c>
      <c r="J927" s="9">
        <v>0</v>
      </c>
      <c r="K927" s="5" t="s">
        <v>1543</v>
      </c>
      <c r="L927" s="10" t="str">
        <f t="shared" si="14"/>
        <v>OSCE Hate Crime Report 2016</v>
      </c>
      <c r="M927" s="5" t="s">
        <v>1949</v>
      </c>
      <c r="N927" s="11"/>
    </row>
    <row r="928" spans="1:14" x14ac:dyDescent="0.2">
      <c r="A928" s="12" t="s">
        <v>5785</v>
      </c>
      <c r="B928" s="12">
        <v>927</v>
      </c>
      <c r="C928" s="9">
        <v>2016</v>
      </c>
      <c r="D928" s="5" t="s">
        <v>9319</v>
      </c>
      <c r="E928" s="8" t="s">
        <v>2</v>
      </c>
      <c r="F928" s="5" t="s">
        <v>11089</v>
      </c>
      <c r="G928" s="5" t="s">
        <v>9314</v>
      </c>
      <c r="H928" s="5" t="s">
        <v>9328</v>
      </c>
      <c r="I928" s="5" t="s">
        <v>9415</v>
      </c>
      <c r="J928" s="9">
        <v>0</v>
      </c>
      <c r="K928" s="5" t="s">
        <v>1543</v>
      </c>
      <c r="L928" s="10" t="str">
        <f t="shared" si="14"/>
        <v>OSCE Hate Crime Report 2016</v>
      </c>
      <c r="M928" s="5" t="s">
        <v>8</v>
      </c>
      <c r="N928" s="11"/>
    </row>
    <row r="929" spans="1:14" x14ac:dyDescent="0.2">
      <c r="A929" s="12" t="s">
        <v>5786</v>
      </c>
      <c r="B929" s="12">
        <v>928</v>
      </c>
      <c r="C929" s="9">
        <v>2016</v>
      </c>
      <c r="D929" s="5" t="s">
        <v>9319</v>
      </c>
      <c r="E929" s="8" t="s">
        <v>2</v>
      </c>
      <c r="F929" s="5" t="s">
        <v>11089</v>
      </c>
      <c r="G929" s="5" t="s">
        <v>9314</v>
      </c>
      <c r="H929" s="5" t="s">
        <v>9328</v>
      </c>
      <c r="I929" s="5" t="s">
        <v>9334</v>
      </c>
      <c r="J929" s="9">
        <v>0</v>
      </c>
      <c r="K929" s="5" t="s">
        <v>46</v>
      </c>
      <c r="L929" s="10" t="str">
        <f t="shared" si="14"/>
        <v>OSCE Hate Crime Report 2016</v>
      </c>
      <c r="M929" s="5" t="s">
        <v>11003</v>
      </c>
      <c r="N929" s="11"/>
    </row>
    <row r="930" spans="1:14" x14ac:dyDescent="0.2">
      <c r="A930" s="12" t="s">
        <v>5787</v>
      </c>
      <c r="B930" s="12">
        <v>929</v>
      </c>
      <c r="C930" s="9">
        <v>2016</v>
      </c>
      <c r="D930" s="5" t="s">
        <v>9319</v>
      </c>
      <c r="E930" s="8" t="s">
        <v>2</v>
      </c>
      <c r="F930" s="5" t="s">
        <v>11089</v>
      </c>
      <c r="G930" s="5" t="s">
        <v>9314</v>
      </c>
      <c r="H930" s="5" t="s">
        <v>9328</v>
      </c>
      <c r="I930" s="5" t="s">
        <v>9385</v>
      </c>
      <c r="J930" s="9">
        <v>0</v>
      </c>
      <c r="K930" s="5" t="s">
        <v>46</v>
      </c>
      <c r="L930" s="10" t="str">
        <f t="shared" si="14"/>
        <v>OSCE Hate Crime Report 2016</v>
      </c>
      <c r="M930" s="5" t="s">
        <v>1950</v>
      </c>
      <c r="N930" s="11"/>
    </row>
    <row r="931" spans="1:14" x14ac:dyDescent="0.2">
      <c r="A931" s="12" t="s">
        <v>5788</v>
      </c>
      <c r="B931" s="12">
        <v>930</v>
      </c>
      <c r="C931" s="9">
        <v>2016</v>
      </c>
      <c r="D931" s="5" t="s">
        <v>9319</v>
      </c>
      <c r="E931" s="8" t="s">
        <v>2</v>
      </c>
      <c r="F931" s="5" t="s">
        <v>11089</v>
      </c>
      <c r="G931" s="5" t="s">
        <v>9314</v>
      </c>
      <c r="H931" s="5" t="s">
        <v>9328</v>
      </c>
      <c r="I931" s="5" t="s">
        <v>9415</v>
      </c>
      <c r="J931" s="9">
        <v>0</v>
      </c>
      <c r="K931" s="5" t="s">
        <v>875</v>
      </c>
      <c r="L931" s="10" t="str">
        <f t="shared" si="14"/>
        <v>OSCE Hate Crime Report 2016</v>
      </c>
      <c r="M931" s="5" t="s">
        <v>8</v>
      </c>
      <c r="N931" s="11"/>
    </row>
    <row r="932" spans="1:14" x14ac:dyDescent="0.2">
      <c r="A932" s="12" t="s">
        <v>5789</v>
      </c>
      <c r="B932" s="12">
        <v>931</v>
      </c>
      <c r="C932" s="9">
        <v>2016</v>
      </c>
      <c r="D932" s="5" t="s">
        <v>9319</v>
      </c>
      <c r="E932" s="8" t="s">
        <v>2</v>
      </c>
      <c r="F932" s="5" t="s">
        <v>11089</v>
      </c>
      <c r="G932" s="5" t="s">
        <v>9337</v>
      </c>
      <c r="H932" s="5" t="s">
        <v>9347</v>
      </c>
      <c r="I932" s="5" t="s">
        <v>9315</v>
      </c>
      <c r="J932" s="9">
        <v>1</v>
      </c>
      <c r="K932" s="5" t="s">
        <v>1687</v>
      </c>
      <c r="L932" s="10" t="str">
        <f t="shared" si="14"/>
        <v>OSCE Hate Crime Report 2016</v>
      </c>
      <c r="M932" s="5" t="s">
        <v>1951</v>
      </c>
      <c r="N932" s="11"/>
    </row>
    <row r="933" spans="1:14" x14ac:dyDescent="0.2">
      <c r="A933" s="12" t="s">
        <v>5790</v>
      </c>
      <c r="B933" s="12">
        <v>932</v>
      </c>
      <c r="C933" s="9">
        <v>2016</v>
      </c>
      <c r="D933" s="5" t="s">
        <v>9319</v>
      </c>
      <c r="E933" s="8" t="s">
        <v>2</v>
      </c>
      <c r="F933" s="5" t="s">
        <v>11089</v>
      </c>
      <c r="G933" s="5" t="s">
        <v>9337</v>
      </c>
      <c r="H933" s="5" t="s">
        <v>9328</v>
      </c>
      <c r="I933" s="5" t="s">
        <v>9415</v>
      </c>
      <c r="J933" s="9">
        <v>0</v>
      </c>
      <c r="K933" s="5" t="s">
        <v>1687</v>
      </c>
      <c r="L933" s="10" t="str">
        <f t="shared" si="14"/>
        <v>OSCE Hate Crime Report 2016</v>
      </c>
      <c r="M933" s="5" t="s">
        <v>1952</v>
      </c>
      <c r="N933" s="11"/>
    </row>
    <row r="934" spans="1:14" x14ac:dyDescent="0.2">
      <c r="A934" s="12" t="s">
        <v>5791</v>
      </c>
      <c r="B934" s="12">
        <v>933</v>
      </c>
      <c r="C934" s="9">
        <v>2016</v>
      </c>
      <c r="D934" s="5" t="s">
        <v>9319</v>
      </c>
      <c r="E934" s="8" t="s">
        <v>2</v>
      </c>
      <c r="F934" s="5" t="s">
        <v>11089</v>
      </c>
      <c r="G934" s="5" t="s">
        <v>9331</v>
      </c>
      <c r="H934" s="5" t="s">
        <v>9347</v>
      </c>
      <c r="I934" s="5" t="s">
        <v>9315</v>
      </c>
      <c r="J934" s="9">
        <v>1</v>
      </c>
      <c r="K934" s="5" t="s">
        <v>217</v>
      </c>
      <c r="L934" s="10" t="str">
        <f t="shared" si="14"/>
        <v>OSCE Hate Crime Report 2016</v>
      </c>
      <c r="M934" s="5" t="s">
        <v>1953</v>
      </c>
      <c r="N934" s="11"/>
    </row>
    <row r="935" spans="1:14" x14ac:dyDescent="0.2">
      <c r="A935" s="12" t="s">
        <v>5792</v>
      </c>
      <c r="B935" s="12">
        <v>934</v>
      </c>
      <c r="C935" s="9">
        <v>2016</v>
      </c>
      <c r="D935" s="5" t="s">
        <v>9319</v>
      </c>
      <c r="E935" s="8" t="s">
        <v>2</v>
      </c>
      <c r="F935" s="5" t="s">
        <v>11089</v>
      </c>
      <c r="G935" s="5" t="s">
        <v>9331</v>
      </c>
      <c r="H935" s="5" t="s">
        <v>9328</v>
      </c>
      <c r="I935" s="5" t="s">
        <v>9344</v>
      </c>
      <c r="J935" s="9">
        <v>0</v>
      </c>
      <c r="K935" s="5" t="s">
        <v>1567</v>
      </c>
      <c r="L935" s="10" t="str">
        <f t="shared" si="14"/>
        <v>OSCE Hate Crime Report 2016</v>
      </c>
      <c r="M935" s="5" t="s">
        <v>1954</v>
      </c>
      <c r="N935" s="11"/>
    </row>
    <row r="936" spans="1:14" x14ac:dyDescent="0.2">
      <c r="A936" s="12" t="s">
        <v>5793</v>
      </c>
      <c r="B936" s="12">
        <v>935</v>
      </c>
      <c r="C936" s="9">
        <v>2016</v>
      </c>
      <c r="D936" s="5" t="s">
        <v>9319</v>
      </c>
      <c r="E936" s="8" t="s">
        <v>2</v>
      </c>
      <c r="F936" s="5" t="s">
        <v>11089</v>
      </c>
      <c r="G936" s="5" t="s">
        <v>9331</v>
      </c>
      <c r="H936" s="5" t="s">
        <v>9328</v>
      </c>
      <c r="I936" s="5" t="s">
        <v>9415</v>
      </c>
      <c r="J936" s="9">
        <v>0</v>
      </c>
      <c r="K936" s="5" t="s">
        <v>1567</v>
      </c>
      <c r="L936" s="10" t="str">
        <f t="shared" ref="L936:L999" si="15">HYPERLINK("https://hatecrime.osce.org/france?year=2016","OSCE Hate Crime Report 2016")</f>
        <v>OSCE Hate Crime Report 2016</v>
      </c>
      <c r="M936" s="5" t="s">
        <v>1955</v>
      </c>
      <c r="N936" s="11"/>
    </row>
    <row r="937" spans="1:14" x14ac:dyDescent="0.2">
      <c r="A937" s="12" t="s">
        <v>5794</v>
      </c>
      <c r="B937" s="12">
        <v>936</v>
      </c>
      <c r="C937" s="9">
        <v>2016</v>
      </c>
      <c r="D937" s="5" t="s">
        <v>9319</v>
      </c>
      <c r="E937" s="8" t="s">
        <v>2</v>
      </c>
      <c r="F937" s="5" t="s">
        <v>11089</v>
      </c>
      <c r="G937" s="5" t="s">
        <v>9314</v>
      </c>
      <c r="H937" s="5" t="s">
        <v>9328</v>
      </c>
      <c r="I937" s="5" t="s">
        <v>9344</v>
      </c>
      <c r="J937" s="9">
        <v>0</v>
      </c>
      <c r="K937" s="5" t="s">
        <v>1680</v>
      </c>
      <c r="L937" s="10" t="str">
        <f t="shared" si="15"/>
        <v>OSCE Hate Crime Report 2016</v>
      </c>
      <c r="M937" s="5" t="s">
        <v>1956</v>
      </c>
      <c r="N937" s="11"/>
    </row>
    <row r="938" spans="1:14" x14ac:dyDescent="0.2">
      <c r="A938" s="12" t="s">
        <v>5795</v>
      </c>
      <c r="B938" s="12">
        <v>937</v>
      </c>
      <c r="C938" s="9">
        <v>2016</v>
      </c>
      <c r="D938" s="5" t="s">
        <v>9319</v>
      </c>
      <c r="E938" s="8" t="s">
        <v>2</v>
      </c>
      <c r="F938" s="5" t="s">
        <v>11089</v>
      </c>
      <c r="G938" s="5" t="s">
        <v>9331</v>
      </c>
      <c r="H938" s="5" t="s">
        <v>9328</v>
      </c>
      <c r="I938" s="5" t="s">
        <v>9344</v>
      </c>
      <c r="J938" s="9">
        <v>0</v>
      </c>
      <c r="K938" s="5" t="s">
        <v>1645</v>
      </c>
      <c r="L938" s="10" t="str">
        <f t="shared" si="15"/>
        <v>OSCE Hate Crime Report 2016</v>
      </c>
      <c r="M938" s="5" t="s">
        <v>1957</v>
      </c>
      <c r="N938" s="11"/>
    </row>
    <row r="939" spans="1:14" x14ac:dyDescent="0.2">
      <c r="A939" s="12" t="s">
        <v>5796</v>
      </c>
      <c r="B939" s="12">
        <v>938</v>
      </c>
      <c r="C939" s="9">
        <v>2016</v>
      </c>
      <c r="D939" s="5" t="s">
        <v>9319</v>
      </c>
      <c r="E939" s="8" t="s">
        <v>2</v>
      </c>
      <c r="F939" s="5" t="s">
        <v>11089</v>
      </c>
      <c r="G939" s="5" t="s">
        <v>9331</v>
      </c>
      <c r="H939" s="5" t="s">
        <v>9321</v>
      </c>
      <c r="I939" s="5" t="s">
        <v>9321</v>
      </c>
      <c r="J939" s="9">
        <v>0</v>
      </c>
      <c r="K939" s="5" t="s">
        <v>1645</v>
      </c>
      <c r="L939" s="10" t="str">
        <f t="shared" si="15"/>
        <v>OSCE Hate Crime Report 2016</v>
      </c>
      <c r="M939" s="5" t="s">
        <v>1958</v>
      </c>
      <c r="N939" s="11"/>
    </row>
    <row r="940" spans="1:14" x14ac:dyDescent="0.2">
      <c r="A940" s="12" t="s">
        <v>5797</v>
      </c>
      <c r="B940" s="12">
        <v>939</v>
      </c>
      <c r="C940" s="9">
        <v>2016</v>
      </c>
      <c r="D940" s="5" t="s">
        <v>9319</v>
      </c>
      <c r="E940" s="8" t="s">
        <v>2</v>
      </c>
      <c r="F940" s="5" t="s">
        <v>11089</v>
      </c>
      <c r="G940" s="5" t="s">
        <v>9331</v>
      </c>
      <c r="H940" s="5" t="s">
        <v>9328</v>
      </c>
      <c r="I940" s="5" t="s">
        <v>9344</v>
      </c>
      <c r="J940" s="9">
        <v>0</v>
      </c>
      <c r="K940" s="5" t="s">
        <v>1645</v>
      </c>
      <c r="L940" s="10" t="str">
        <f t="shared" si="15"/>
        <v>OSCE Hate Crime Report 2016</v>
      </c>
      <c r="M940" s="5" t="s">
        <v>1959</v>
      </c>
      <c r="N940" s="11"/>
    </row>
    <row r="941" spans="1:14" x14ac:dyDescent="0.2">
      <c r="A941" s="12" t="s">
        <v>5798</v>
      </c>
      <c r="B941" s="12">
        <v>940</v>
      </c>
      <c r="C941" s="9">
        <v>2016</v>
      </c>
      <c r="D941" s="5" t="s">
        <v>9319</v>
      </c>
      <c r="E941" s="8" t="s">
        <v>2</v>
      </c>
      <c r="F941" s="5" t="s">
        <v>11089</v>
      </c>
      <c r="G941" s="5" t="s">
        <v>9331</v>
      </c>
      <c r="H941" s="5" t="s">
        <v>9321</v>
      </c>
      <c r="I941" s="5" t="s">
        <v>9321</v>
      </c>
      <c r="J941" s="9">
        <v>0</v>
      </c>
      <c r="K941" s="5" t="s">
        <v>1645</v>
      </c>
      <c r="L941" s="10" t="str">
        <f t="shared" si="15"/>
        <v>OSCE Hate Crime Report 2016</v>
      </c>
      <c r="M941" s="5" t="s">
        <v>1960</v>
      </c>
      <c r="N941" s="11"/>
    </row>
    <row r="942" spans="1:14" x14ac:dyDescent="0.2">
      <c r="A942" s="12" t="s">
        <v>5799</v>
      </c>
      <c r="B942" s="12">
        <v>941</v>
      </c>
      <c r="C942" s="9">
        <v>2016</v>
      </c>
      <c r="D942" s="5" t="s">
        <v>9319</v>
      </c>
      <c r="E942" s="8" t="s">
        <v>2</v>
      </c>
      <c r="F942" s="5" t="s">
        <v>11089</v>
      </c>
      <c r="G942" s="5" t="s">
        <v>9331</v>
      </c>
      <c r="H942" s="5" t="s">
        <v>9321</v>
      </c>
      <c r="I942" s="5" t="s">
        <v>9321</v>
      </c>
      <c r="J942" s="9">
        <v>0</v>
      </c>
      <c r="K942" s="5" t="s">
        <v>1645</v>
      </c>
      <c r="L942" s="10" t="str">
        <f t="shared" si="15"/>
        <v>OSCE Hate Crime Report 2016</v>
      </c>
      <c r="M942" s="5" t="s">
        <v>1961</v>
      </c>
      <c r="N942" s="11"/>
    </row>
    <row r="943" spans="1:14" x14ac:dyDescent="0.2">
      <c r="A943" s="12" t="s">
        <v>5800</v>
      </c>
      <c r="B943" s="12">
        <v>942</v>
      </c>
      <c r="C943" s="9">
        <v>2016</v>
      </c>
      <c r="D943" s="5" t="s">
        <v>9319</v>
      </c>
      <c r="E943" s="8" t="s">
        <v>2</v>
      </c>
      <c r="F943" s="5" t="s">
        <v>11089</v>
      </c>
      <c r="G943" s="5" t="s">
        <v>9314</v>
      </c>
      <c r="H943" s="5" t="s">
        <v>9328</v>
      </c>
      <c r="I943" s="5" t="s">
        <v>9341</v>
      </c>
      <c r="J943" s="9">
        <v>0</v>
      </c>
      <c r="K943" s="5" t="s">
        <v>1548</v>
      </c>
      <c r="L943" s="10" t="str">
        <f t="shared" si="15"/>
        <v>OSCE Hate Crime Report 2016</v>
      </c>
      <c r="M943" s="5" t="s">
        <v>1962</v>
      </c>
      <c r="N943" s="11"/>
    </row>
    <row r="944" spans="1:14" x14ac:dyDescent="0.2">
      <c r="A944" s="12" t="s">
        <v>5801</v>
      </c>
      <c r="B944" s="12">
        <v>943</v>
      </c>
      <c r="C944" s="9">
        <v>2016</v>
      </c>
      <c r="D944" s="5" t="s">
        <v>9319</v>
      </c>
      <c r="E944" s="8" t="s">
        <v>2</v>
      </c>
      <c r="F944" s="5" t="s">
        <v>11089</v>
      </c>
      <c r="G944" s="5" t="s">
        <v>9314</v>
      </c>
      <c r="H944" s="5" t="s">
        <v>9328</v>
      </c>
      <c r="I944" s="5" t="s">
        <v>9344</v>
      </c>
      <c r="J944" s="9">
        <v>0</v>
      </c>
      <c r="K944" s="5" t="s">
        <v>1543</v>
      </c>
      <c r="L944" s="10" t="str">
        <f t="shared" si="15"/>
        <v>OSCE Hate Crime Report 2016</v>
      </c>
      <c r="M944" s="5" t="s">
        <v>1963</v>
      </c>
      <c r="N944" s="11"/>
    </row>
    <row r="945" spans="1:14" x14ac:dyDescent="0.2">
      <c r="A945" s="12" t="s">
        <v>5802</v>
      </c>
      <c r="B945" s="12">
        <v>944</v>
      </c>
      <c r="C945" s="9">
        <v>2016</v>
      </c>
      <c r="D945" s="5" t="s">
        <v>9319</v>
      </c>
      <c r="E945" s="8" t="s">
        <v>2</v>
      </c>
      <c r="F945" s="5" t="s">
        <v>11089</v>
      </c>
      <c r="G945" s="5" t="s">
        <v>9314</v>
      </c>
      <c r="H945" s="5" t="s">
        <v>9328</v>
      </c>
      <c r="I945" s="5" t="s">
        <v>9344</v>
      </c>
      <c r="J945" s="9">
        <v>0</v>
      </c>
      <c r="K945" s="5" t="s">
        <v>1543</v>
      </c>
      <c r="L945" s="10" t="str">
        <f t="shared" si="15"/>
        <v>OSCE Hate Crime Report 2016</v>
      </c>
      <c r="M945" s="5" t="s">
        <v>1964</v>
      </c>
      <c r="N945" s="11"/>
    </row>
    <row r="946" spans="1:14" x14ac:dyDescent="0.2">
      <c r="A946" s="12" t="s">
        <v>5803</v>
      </c>
      <c r="B946" s="12">
        <v>945</v>
      </c>
      <c r="C946" s="9">
        <v>2016</v>
      </c>
      <c r="D946" s="5" t="s">
        <v>9319</v>
      </c>
      <c r="E946" s="8" t="s">
        <v>2</v>
      </c>
      <c r="F946" s="5" t="s">
        <v>11089</v>
      </c>
      <c r="G946" s="5" t="s">
        <v>9314</v>
      </c>
      <c r="H946" s="5" t="s">
        <v>9328</v>
      </c>
      <c r="I946" s="5" t="s">
        <v>9344</v>
      </c>
      <c r="J946" s="9">
        <v>0</v>
      </c>
      <c r="K946" s="5" t="s">
        <v>1543</v>
      </c>
      <c r="L946" s="10" t="str">
        <f t="shared" si="15"/>
        <v>OSCE Hate Crime Report 2016</v>
      </c>
      <c r="M946" s="5" t="s">
        <v>1636</v>
      </c>
      <c r="N946" s="11"/>
    </row>
    <row r="947" spans="1:14" x14ac:dyDescent="0.2">
      <c r="A947" s="12" t="s">
        <v>5804</v>
      </c>
      <c r="B947" s="12">
        <v>946</v>
      </c>
      <c r="C947" s="9">
        <v>2016</v>
      </c>
      <c r="D947" s="5" t="s">
        <v>9319</v>
      </c>
      <c r="E947" s="8" t="s">
        <v>2</v>
      </c>
      <c r="F947" s="5" t="s">
        <v>11089</v>
      </c>
      <c r="G947" s="5" t="s">
        <v>9314</v>
      </c>
      <c r="H947" s="5" t="s">
        <v>9328</v>
      </c>
      <c r="I947" s="5" t="s">
        <v>9344</v>
      </c>
      <c r="J947" s="9">
        <v>0</v>
      </c>
      <c r="K947" s="5" t="s">
        <v>1543</v>
      </c>
      <c r="L947" s="10" t="str">
        <f t="shared" si="15"/>
        <v>OSCE Hate Crime Report 2016</v>
      </c>
      <c r="M947" s="5" t="s">
        <v>1965</v>
      </c>
      <c r="N947" s="11"/>
    </row>
    <row r="948" spans="1:14" x14ac:dyDescent="0.2">
      <c r="A948" s="12" t="s">
        <v>5805</v>
      </c>
      <c r="B948" s="12">
        <v>947</v>
      </c>
      <c r="C948" s="9">
        <v>2016</v>
      </c>
      <c r="D948" s="5" t="s">
        <v>9319</v>
      </c>
      <c r="E948" s="8" t="s">
        <v>2</v>
      </c>
      <c r="F948" s="5" t="s">
        <v>11089</v>
      </c>
      <c r="G948" s="5" t="s">
        <v>9314</v>
      </c>
      <c r="H948" s="5" t="s">
        <v>9328</v>
      </c>
      <c r="I948" s="5" t="s">
        <v>9344</v>
      </c>
      <c r="J948" s="9">
        <v>0</v>
      </c>
      <c r="K948" s="5" t="s">
        <v>46</v>
      </c>
      <c r="L948" s="10" t="str">
        <f t="shared" si="15"/>
        <v>OSCE Hate Crime Report 2016</v>
      </c>
      <c r="M948" s="5" t="s">
        <v>1966</v>
      </c>
      <c r="N948" s="11"/>
    </row>
    <row r="949" spans="1:14" x14ac:dyDescent="0.2">
      <c r="A949" s="12" t="s">
        <v>5806</v>
      </c>
      <c r="B949" s="12">
        <v>948</v>
      </c>
      <c r="C949" s="9">
        <v>2016</v>
      </c>
      <c r="D949" s="5" t="s">
        <v>9319</v>
      </c>
      <c r="E949" s="8" t="s">
        <v>2</v>
      </c>
      <c r="F949" s="5" t="s">
        <v>11089</v>
      </c>
      <c r="G949" s="5" t="s">
        <v>9314</v>
      </c>
      <c r="H949" s="5" t="s">
        <v>9328</v>
      </c>
      <c r="I949" s="5" t="s">
        <v>9341</v>
      </c>
      <c r="J949" s="9">
        <v>0</v>
      </c>
      <c r="K949" s="5" t="s">
        <v>1706</v>
      </c>
      <c r="L949" s="10" t="str">
        <f t="shared" si="15"/>
        <v>OSCE Hate Crime Report 2016</v>
      </c>
      <c r="M949" s="5" t="s">
        <v>1967</v>
      </c>
      <c r="N949" s="11"/>
    </row>
    <row r="950" spans="1:14" x14ac:dyDescent="0.2">
      <c r="A950" s="12" t="s">
        <v>5807</v>
      </c>
      <c r="B950" s="12">
        <v>949</v>
      </c>
      <c r="C950" s="9">
        <v>2016</v>
      </c>
      <c r="D950" s="5" t="s">
        <v>9319</v>
      </c>
      <c r="E950" s="8" t="s">
        <v>2</v>
      </c>
      <c r="F950" s="5" t="s">
        <v>11089</v>
      </c>
      <c r="G950" s="5" t="s">
        <v>9314</v>
      </c>
      <c r="H950" s="5" t="s">
        <v>9328</v>
      </c>
      <c r="I950" s="5" t="s">
        <v>9344</v>
      </c>
      <c r="J950" s="9">
        <v>0</v>
      </c>
      <c r="K950" s="5" t="s">
        <v>1548</v>
      </c>
      <c r="L950" s="10" t="str">
        <f t="shared" si="15"/>
        <v>OSCE Hate Crime Report 2016</v>
      </c>
      <c r="M950" s="5" t="s">
        <v>11028</v>
      </c>
      <c r="N950" s="11"/>
    </row>
    <row r="951" spans="1:14" x14ac:dyDescent="0.2">
      <c r="A951" s="12" t="s">
        <v>5808</v>
      </c>
      <c r="B951" s="12">
        <v>950</v>
      </c>
      <c r="C951" s="9">
        <v>2016</v>
      </c>
      <c r="D951" s="5" t="s">
        <v>9319</v>
      </c>
      <c r="E951" s="8" t="s">
        <v>2</v>
      </c>
      <c r="F951" s="5" t="s">
        <v>11089</v>
      </c>
      <c r="G951" s="5" t="s">
        <v>9314</v>
      </c>
      <c r="H951" s="5" t="s">
        <v>9328</v>
      </c>
      <c r="I951" s="5" t="s">
        <v>9344</v>
      </c>
      <c r="J951" s="9">
        <v>0</v>
      </c>
      <c r="K951" s="5" t="s">
        <v>1706</v>
      </c>
      <c r="L951" s="10" t="str">
        <f t="shared" si="15"/>
        <v>OSCE Hate Crime Report 2016</v>
      </c>
      <c r="M951" s="5" t="s">
        <v>1968</v>
      </c>
      <c r="N951" s="11"/>
    </row>
    <row r="952" spans="1:14" x14ac:dyDescent="0.2">
      <c r="A952" s="12" t="s">
        <v>5809</v>
      </c>
      <c r="B952" s="12">
        <v>951</v>
      </c>
      <c r="C952" s="9">
        <v>2016</v>
      </c>
      <c r="D952" s="5" t="s">
        <v>9319</v>
      </c>
      <c r="E952" s="8" t="s">
        <v>2</v>
      </c>
      <c r="F952" s="5" t="s">
        <v>11089</v>
      </c>
      <c r="G952" s="5" t="s">
        <v>9314</v>
      </c>
      <c r="H952" s="5" t="s">
        <v>9328</v>
      </c>
      <c r="I952" s="5" t="s">
        <v>9344</v>
      </c>
      <c r="J952" s="9">
        <v>0</v>
      </c>
      <c r="K952" s="5" t="s">
        <v>1706</v>
      </c>
      <c r="L952" s="10" t="str">
        <f t="shared" si="15"/>
        <v>OSCE Hate Crime Report 2016</v>
      </c>
      <c r="M952" s="5" t="s">
        <v>1969</v>
      </c>
      <c r="N952" s="11"/>
    </row>
    <row r="953" spans="1:14" x14ac:dyDescent="0.2">
      <c r="A953" s="12" t="s">
        <v>5810</v>
      </c>
      <c r="B953" s="12">
        <v>952</v>
      </c>
      <c r="C953" s="9">
        <v>2016</v>
      </c>
      <c r="D953" s="5" t="s">
        <v>9319</v>
      </c>
      <c r="E953" s="8" t="s">
        <v>2</v>
      </c>
      <c r="F953" s="5" t="s">
        <v>11089</v>
      </c>
      <c r="G953" s="5" t="s">
        <v>9314</v>
      </c>
      <c r="H953" s="5" t="s">
        <v>9328</v>
      </c>
      <c r="I953" s="5" t="s">
        <v>9344</v>
      </c>
      <c r="J953" s="9">
        <v>0</v>
      </c>
      <c r="K953" s="5" t="s">
        <v>875</v>
      </c>
      <c r="L953" s="10" t="str">
        <f t="shared" si="15"/>
        <v>OSCE Hate Crime Report 2016</v>
      </c>
      <c r="M953" s="5" t="s">
        <v>1970</v>
      </c>
      <c r="N953" s="11"/>
    </row>
    <row r="954" spans="1:14" x14ac:dyDescent="0.2">
      <c r="A954" s="12" t="s">
        <v>5811</v>
      </c>
      <c r="B954" s="12">
        <v>953</v>
      </c>
      <c r="C954" s="9">
        <v>2016</v>
      </c>
      <c r="D954" s="5" t="s">
        <v>9319</v>
      </c>
      <c r="E954" s="8" t="s">
        <v>2</v>
      </c>
      <c r="F954" s="5" t="s">
        <v>11089</v>
      </c>
      <c r="G954" s="5" t="s">
        <v>9314</v>
      </c>
      <c r="H954" s="5" t="s">
        <v>9328</v>
      </c>
      <c r="I954" s="5" t="s">
        <v>9407</v>
      </c>
      <c r="J954" s="9">
        <v>0</v>
      </c>
      <c r="K954" s="5" t="s">
        <v>875</v>
      </c>
      <c r="L954" s="10" t="str">
        <f t="shared" si="15"/>
        <v>OSCE Hate Crime Report 2016</v>
      </c>
      <c r="M954" s="5" t="s">
        <v>11004</v>
      </c>
      <c r="N954" s="11"/>
    </row>
    <row r="955" spans="1:14" x14ac:dyDescent="0.2">
      <c r="A955" s="12" t="s">
        <v>5812</v>
      </c>
      <c r="B955" s="12">
        <v>954</v>
      </c>
      <c r="C955" s="9">
        <v>2016</v>
      </c>
      <c r="D955" s="5" t="s">
        <v>9319</v>
      </c>
      <c r="E955" s="8" t="s">
        <v>2</v>
      </c>
      <c r="F955" s="5" t="s">
        <v>11089</v>
      </c>
      <c r="G955" s="5" t="s">
        <v>9314</v>
      </c>
      <c r="H955" s="5" t="s">
        <v>9328</v>
      </c>
      <c r="I955" s="5" t="s">
        <v>9334</v>
      </c>
      <c r="J955" s="9">
        <v>0</v>
      </c>
      <c r="K955" s="5" t="s">
        <v>875</v>
      </c>
      <c r="L955" s="10" t="str">
        <f t="shared" si="15"/>
        <v>OSCE Hate Crime Report 2016</v>
      </c>
      <c r="M955" s="5" t="s">
        <v>11027</v>
      </c>
      <c r="N955" s="11"/>
    </row>
    <row r="956" spans="1:14" x14ac:dyDescent="0.2">
      <c r="A956" s="12" t="s">
        <v>5813</v>
      </c>
      <c r="B956" s="12">
        <v>955</v>
      </c>
      <c r="C956" s="9">
        <v>2016</v>
      </c>
      <c r="D956" s="5" t="s">
        <v>9319</v>
      </c>
      <c r="E956" s="8" t="s">
        <v>2</v>
      </c>
      <c r="F956" s="5" t="s">
        <v>11089</v>
      </c>
      <c r="G956" s="5" t="s">
        <v>9314</v>
      </c>
      <c r="H956" s="5" t="s">
        <v>9328</v>
      </c>
      <c r="I956" s="5" t="s">
        <v>9344</v>
      </c>
      <c r="J956" s="9">
        <v>0</v>
      </c>
      <c r="K956" s="5" t="s">
        <v>875</v>
      </c>
      <c r="L956" s="10" t="str">
        <f t="shared" si="15"/>
        <v>OSCE Hate Crime Report 2016</v>
      </c>
      <c r="M956" s="5" t="s">
        <v>1971</v>
      </c>
      <c r="N956" s="11"/>
    </row>
    <row r="957" spans="1:14" x14ac:dyDescent="0.2">
      <c r="A957" s="12" t="s">
        <v>5814</v>
      </c>
      <c r="B957" s="12">
        <v>956</v>
      </c>
      <c r="C957" s="9">
        <v>2016</v>
      </c>
      <c r="D957" s="5" t="s">
        <v>9319</v>
      </c>
      <c r="E957" s="8" t="s">
        <v>2</v>
      </c>
      <c r="F957" s="5" t="s">
        <v>11089</v>
      </c>
      <c r="G957" s="5" t="s">
        <v>9314</v>
      </c>
      <c r="H957" s="5" t="s">
        <v>9328</v>
      </c>
      <c r="I957" s="5" t="s">
        <v>9344</v>
      </c>
      <c r="J957" s="9">
        <v>0</v>
      </c>
      <c r="K957" s="5" t="s">
        <v>875</v>
      </c>
      <c r="L957" s="10" t="str">
        <f t="shared" si="15"/>
        <v>OSCE Hate Crime Report 2016</v>
      </c>
      <c r="M957" s="5" t="s">
        <v>1972</v>
      </c>
      <c r="N957" s="11"/>
    </row>
    <row r="958" spans="1:14" x14ac:dyDescent="0.2">
      <c r="A958" s="12" t="s">
        <v>5815</v>
      </c>
      <c r="B958" s="12">
        <v>957</v>
      </c>
      <c r="C958" s="9">
        <v>2016</v>
      </c>
      <c r="D958" s="5" t="s">
        <v>9319</v>
      </c>
      <c r="E958" s="8" t="s">
        <v>2</v>
      </c>
      <c r="F958" s="5" t="s">
        <v>11089</v>
      </c>
      <c r="G958" s="5" t="s">
        <v>9314</v>
      </c>
      <c r="H958" s="5" t="s">
        <v>9328</v>
      </c>
      <c r="I958" s="5" t="s">
        <v>9344</v>
      </c>
      <c r="J958" s="9">
        <v>0</v>
      </c>
      <c r="K958" s="5" t="s">
        <v>875</v>
      </c>
      <c r="L958" s="10" t="str">
        <f t="shared" si="15"/>
        <v>OSCE Hate Crime Report 2016</v>
      </c>
      <c r="M958" s="5" t="s">
        <v>1973</v>
      </c>
      <c r="N958" s="11"/>
    </row>
    <row r="959" spans="1:14" x14ac:dyDescent="0.2">
      <c r="A959" s="12" t="s">
        <v>5816</v>
      </c>
      <c r="B959" s="12">
        <v>958</v>
      </c>
      <c r="C959" s="9">
        <v>2016</v>
      </c>
      <c r="D959" s="5" t="s">
        <v>9319</v>
      </c>
      <c r="E959" s="8" t="s">
        <v>2</v>
      </c>
      <c r="F959" s="5" t="s">
        <v>11089</v>
      </c>
      <c r="G959" s="5" t="s">
        <v>9314</v>
      </c>
      <c r="H959" s="5" t="s">
        <v>9328</v>
      </c>
      <c r="I959" s="5" t="s">
        <v>9344</v>
      </c>
      <c r="J959" s="9">
        <v>0</v>
      </c>
      <c r="K959" s="5" t="s">
        <v>875</v>
      </c>
      <c r="L959" s="10" t="str">
        <f t="shared" si="15"/>
        <v>OSCE Hate Crime Report 2016</v>
      </c>
      <c r="M959" s="5" t="s">
        <v>1974</v>
      </c>
      <c r="N959" s="11"/>
    </row>
    <row r="960" spans="1:14" x14ac:dyDescent="0.2">
      <c r="A960" s="12" t="s">
        <v>5817</v>
      </c>
      <c r="B960" s="12">
        <v>959</v>
      </c>
      <c r="C960" s="9">
        <v>2016</v>
      </c>
      <c r="D960" s="5" t="s">
        <v>9319</v>
      </c>
      <c r="E960" s="8" t="s">
        <v>2</v>
      </c>
      <c r="F960" s="5" t="s">
        <v>11089</v>
      </c>
      <c r="G960" s="5" t="s">
        <v>9314</v>
      </c>
      <c r="H960" s="5" t="s">
        <v>9328</v>
      </c>
      <c r="I960" s="5" t="s">
        <v>9344</v>
      </c>
      <c r="J960" s="9">
        <v>0</v>
      </c>
      <c r="K960" s="5" t="s">
        <v>875</v>
      </c>
      <c r="L960" s="10" t="str">
        <f t="shared" si="15"/>
        <v>OSCE Hate Crime Report 2016</v>
      </c>
      <c r="M960" s="5" t="s">
        <v>1975</v>
      </c>
      <c r="N960" s="11"/>
    </row>
    <row r="961" spans="1:14" x14ac:dyDescent="0.2">
      <c r="A961" s="12" t="s">
        <v>5818</v>
      </c>
      <c r="B961" s="12">
        <v>960</v>
      </c>
      <c r="C961" s="9">
        <v>2016</v>
      </c>
      <c r="D961" s="5" t="s">
        <v>9319</v>
      </c>
      <c r="E961" s="8" t="s">
        <v>2</v>
      </c>
      <c r="F961" s="5" t="s">
        <v>11089</v>
      </c>
      <c r="G961" s="5" t="s">
        <v>9314</v>
      </c>
      <c r="H961" s="5" t="s">
        <v>9328</v>
      </c>
      <c r="I961" s="5" t="s">
        <v>9415</v>
      </c>
      <c r="J961" s="9">
        <v>0</v>
      </c>
      <c r="K961" s="5" t="s">
        <v>875</v>
      </c>
      <c r="L961" s="10" t="str">
        <f t="shared" si="15"/>
        <v>OSCE Hate Crime Report 2016</v>
      </c>
      <c r="M961" s="5" t="s">
        <v>8</v>
      </c>
      <c r="N961" s="11"/>
    </row>
    <row r="962" spans="1:14" x14ac:dyDescent="0.2">
      <c r="A962" s="12" t="s">
        <v>5819</v>
      </c>
      <c r="B962" s="12">
        <v>961</v>
      </c>
      <c r="C962" s="9">
        <v>2016</v>
      </c>
      <c r="D962" s="5" t="s">
        <v>9319</v>
      </c>
      <c r="E962" s="8" t="s">
        <v>2</v>
      </c>
      <c r="F962" s="5" t="s">
        <v>11089</v>
      </c>
      <c r="G962" s="5" t="s">
        <v>9331</v>
      </c>
      <c r="H962" s="5" t="s">
        <v>9321</v>
      </c>
      <c r="I962" s="5" t="s">
        <v>9321</v>
      </c>
      <c r="J962" s="9">
        <v>0</v>
      </c>
      <c r="K962" s="5" t="s">
        <v>1567</v>
      </c>
      <c r="L962" s="10" t="str">
        <f t="shared" si="15"/>
        <v>OSCE Hate Crime Report 2016</v>
      </c>
      <c r="M962" s="5" t="s">
        <v>1976</v>
      </c>
      <c r="N962" s="11"/>
    </row>
    <row r="963" spans="1:14" x14ac:dyDescent="0.2">
      <c r="A963" s="12" t="s">
        <v>5820</v>
      </c>
      <c r="B963" s="12">
        <v>962</v>
      </c>
      <c r="C963" s="9">
        <v>2016</v>
      </c>
      <c r="D963" s="5" t="s">
        <v>9319</v>
      </c>
      <c r="E963" s="8" t="s">
        <v>2</v>
      </c>
      <c r="F963" s="5" t="s">
        <v>11089</v>
      </c>
      <c r="G963" s="5" t="s">
        <v>9331</v>
      </c>
      <c r="H963" s="5" t="s">
        <v>9328</v>
      </c>
      <c r="I963" s="5" t="s">
        <v>9344</v>
      </c>
      <c r="J963" s="9">
        <v>0</v>
      </c>
      <c r="K963" s="5" t="s">
        <v>217</v>
      </c>
      <c r="L963" s="10" t="str">
        <f t="shared" si="15"/>
        <v>OSCE Hate Crime Report 2016</v>
      </c>
      <c r="M963" s="5" t="s">
        <v>1977</v>
      </c>
      <c r="N963" s="11"/>
    </row>
    <row r="964" spans="1:14" x14ac:dyDescent="0.2">
      <c r="A964" s="12" t="s">
        <v>5821</v>
      </c>
      <c r="B964" s="12">
        <v>963</v>
      </c>
      <c r="C964" s="9">
        <v>2016</v>
      </c>
      <c r="D964" s="5" t="s">
        <v>9319</v>
      </c>
      <c r="E964" s="8" t="s">
        <v>2</v>
      </c>
      <c r="F964" s="5" t="s">
        <v>11089</v>
      </c>
      <c r="G964" s="5" t="s">
        <v>9331</v>
      </c>
      <c r="H964" s="5" t="s">
        <v>9328</v>
      </c>
      <c r="I964" s="5" t="s">
        <v>9341</v>
      </c>
      <c r="J964" s="9">
        <v>0</v>
      </c>
      <c r="K964" s="5" t="s">
        <v>1567</v>
      </c>
      <c r="L964" s="10" t="str">
        <f t="shared" si="15"/>
        <v>OSCE Hate Crime Report 2016</v>
      </c>
      <c r="M964" s="5" t="s">
        <v>1978</v>
      </c>
      <c r="N964" s="11"/>
    </row>
    <row r="965" spans="1:14" x14ac:dyDescent="0.2">
      <c r="A965" s="12" t="s">
        <v>5822</v>
      </c>
      <c r="B965" s="12">
        <v>964</v>
      </c>
      <c r="C965" s="9">
        <v>2016</v>
      </c>
      <c r="D965" s="5" t="s">
        <v>9319</v>
      </c>
      <c r="E965" s="8" t="s">
        <v>2</v>
      </c>
      <c r="F965" s="5" t="s">
        <v>11089</v>
      </c>
      <c r="G965" s="5" t="s">
        <v>9331</v>
      </c>
      <c r="H965" s="5" t="s">
        <v>9328</v>
      </c>
      <c r="I965" s="5" t="s">
        <v>9415</v>
      </c>
      <c r="J965" s="9">
        <v>0</v>
      </c>
      <c r="K965" s="5" t="s">
        <v>1691</v>
      </c>
      <c r="L965" s="10" t="str">
        <f t="shared" si="15"/>
        <v>OSCE Hate Crime Report 2016</v>
      </c>
      <c r="M965" s="5" t="s">
        <v>10</v>
      </c>
      <c r="N965" s="11"/>
    </row>
    <row r="966" spans="1:14" x14ac:dyDescent="0.2">
      <c r="A966" s="12" t="s">
        <v>5823</v>
      </c>
      <c r="B966" s="12">
        <v>965</v>
      </c>
      <c r="C966" s="9">
        <v>2016</v>
      </c>
      <c r="D966" s="5" t="s">
        <v>9319</v>
      </c>
      <c r="E966" s="8" t="s">
        <v>2</v>
      </c>
      <c r="F966" s="5" t="s">
        <v>11089</v>
      </c>
      <c r="G966" s="5" t="s">
        <v>9323</v>
      </c>
      <c r="H966" s="5" t="s">
        <v>9347</v>
      </c>
      <c r="I966" s="5" t="s">
        <v>9315</v>
      </c>
      <c r="J966" s="9">
        <v>1</v>
      </c>
      <c r="K966" s="5" t="s">
        <v>1877</v>
      </c>
      <c r="L966" s="10" t="str">
        <f t="shared" si="15"/>
        <v>OSCE Hate Crime Report 2016</v>
      </c>
      <c r="M966" s="5" t="s">
        <v>1979</v>
      </c>
      <c r="N966" s="11"/>
    </row>
    <row r="967" spans="1:14" x14ac:dyDescent="0.2">
      <c r="A967" s="12" t="s">
        <v>5824</v>
      </c>
      <c r="B967" s="12">
        <v>966</v>
      </c>
      <c r="C967" s="9">
        <v>2016</v>
      </c>
      <c r="D967" s="5" t="s">
        <v>9319</v>
      </c>
      <c r="E967" s="8" t="s">
        <v>2</v>
      </c>
      <c r="F967" s="5" t="s">
        <v>11089</v>
      </c>
      <c r="G967" s="5" t="s">
        <v>9331</v>
      </c>
      <c r="H967" s="5" t="s">
        <v>9328</v>
      </c>
      <c r="I967" s="5" t="s">
        <v>9344</v>
      </c>
      <c r="J967" s="9">
        <v>0</v>
      </c>
      <c r="K967" s="5" t="s">
        <v>1645</v>
      </c>
      <c r="L967" s="10" t="str">
        <f t="shared" si="15"/>
        <v>OSCE Hate Crime Report 2016</v>
      </c>
      <c r="M967" s="5" t="s">
        <v>190</v>
      </c>
      <c r="N967" s="11"/>
    </row>
    <row r="968" spans="1:14" x14ac:dyDescent="0.2">
      <c r="A968" s="12" t="s">
        <v>5825</v>
      </c>
      <c r="B968" s="12">
        <v>967</v>
      </c>
      <c r="C968" s="9">
        <v>2016</v>
      </c>
      <c r="D968" s="5" t="s">
        <v>9319</v>
      </c>
      <c r="E968" s="8" t="s">
        <v>2</v>
      </c>
      <c r="F968" s="5" t="s">
        <v>11089</v>
      </c>
      <c r="G968" s="5" t="s">
        <v>9329</v>
      </c>
      <c r="H968" s="5" t="s">
        <v>9347</v>
      </c>
      <c r="I968" s="5" t="s">
        <v>9315</v>
      </c>
      <c r="J968" s="9">
        <v>1</v>
      </c>
      <c r="K968" s="5" t="s">
        <v>1335</v>
      </c>
      <c r="L968" s="10" t="str">
        <f t="shared" si="15"/>
        <v>OSCE Hate Crime Report 2016</v>
      </c>
      <c r="M968" s="5" t="s">
        <v>1980</v>
      </c>
      <c r="N968" s="11"/>
    </row>
    <row r="969" spans="1:14" x14ac:dyDescent="0.2">
      <c r="A969" s="12" t="s">
        <v>5826</v>
      </c>
      <c r="B969" s="12">
        <v>968</v>
      </c>
      <c r="C969" s="9">
        <v>2016</v>
      </c>
      <c r="D969" s="5" t="s">
        <v>9319</v>
      </c>
      <c r="E969" s="8" t="s">
        <v>2</v>
      </c>
      <c r="F969" s="5" t="s">
        <v>11089</v>
      </c>
      <c r="G969" s="5" t="s">
        <v>9314</v>
      </c>
      <c r="H969" s="5" t="s">
        <v>9328</v>
      </c>
      <c r="I969" s="5" t="s">
        <v>9344</v>
      </c>
      <c r="J969" s="9">
        <v>0</v>
      </c>
      <c r="K969" s="5" t="s">
        <v>1548</v>
      </c>
      <c r="L969" s="10" t="str">
        <f t="shared" si="15"/>
        <v>OSCE Hate Crime Report 2016</v>
      </c>
      <c r="M969" s="5" t="s">
        <v>1981</v>
      </c>
      <c r="N969" s="11"/>
    </row>
    <row r="970" spans="1:14" x14ac:dyDescent="0.2">
      <c r="A970" s="12" t="s">
        <v>5827</v>
      </c>
      <c r="B970" s="12">
        <v>969</v>
      </c>
      <c r="C970" s="9">
        <v>2016</v>
      </c>
      <c r="D970" s="5" t="s">
        <v>9319</v>
      </c>
      <c r="E970" s="8" t="s">
        <v>2</v>
      </c>
      <c r="F970" s="5" t="s">
        <v>11089</v>
      </c>
      <c r="G970" s="5" t="s">
        <v>9314</v>
      </c>
      <c r="H970" s="5" t="s">
        <v>9328</v>
      </c>
      <c r="I970" s="5" t="s">
        <v>9344</v>
      </c>
      <c r="J970" s="9">
        <v>0</v>
      </c>
      <c r="K970" s="5" t="s">
        <v>1548</v>
      </c>
      <c r="L970" s="10" t="str">
        <f t="shared" si="15"/>
        <v>OSCE Hate Crime Report 2016</v>
      </c>
      <c r="M970" s="5" t="s">
        <v>1982</v>
      </c>
      <c r="N970" s="11"/>
    </row>
    <row r="971" spans="1:14" x14ac:dyDescent="0.2">
      <c r="A971" s="12" t="s">
        <v>5828</v>
      </c>
      <c r="B971" s="12">
        <v>970</v>
      </c>
      <c r="C971" s="9">
        <v>2016</v>
      </c>
      <c r="D971" s="5" t="s">
        <v>9319</v>
      </c>
      <c r="E971" s="8" t="s">
        <v>2</v>
      </c>
      <c r="F971" s="5" t="s">
        <v>11089</v>
      </c>
      <c r="G971" s="5" t="s">
        <v>9314</v>
      </c>
      <c r="H971" s="5" t="s">
        <v>9328</v>
      </c>
      <c r="I971" s="5" t="s">
        <v>9344</v>
      </c>
      <c r="J971" s="9">
        <v>0</v>
      </c>
      <c r="K971" s="5" t="s">
        <v>1548</v>
      </c>
      <c r="L971" s="10" t="str">
        <f t="shared" si="15"/>
        <v>OSCE Hate Crime Report 2016</v>
      </c>
      <c r="M971" s="5" t="s">
        <v>1983</v>
      </c>
      <c r="N971" s="11"/>
    </row>
    <row r="972" spans="1:14" x14ac:dyDescent="0.2">
      <c r="A972" s="12" t="s">
        <v>5829</v>
      </c>
      <c r="B972" s="12">
        <v>971</v>
      </c>
      <c r="C972" s="9">
        <v>2016</v>
      </c>
      <c r="D972" s="5" t="s">
        <v>9319</v>
      </c>
      <c r="E972" s="8" t="s">
        <v>2</v>
      </c>
      <c r="F972" s="5" t="s">
        <v>11089</v>
      </c>
      <c r="G972" s="5" t="s">
        <v>9337</v>
      </c>
      <c r="H972" s="5" t="s">
        <v>9321</v>
      </c>
      <c r="I972" s="5" t="s">
        <v>9321</v>
      </c>
      <c r="J972" s="9">
        <v>1</v>
      </c>
      <c r="K972" s="5" t="s">
        <v>1687</v>
      </c>
      <c r="L972" s="10" t="str">
        <f t="shared" si="15"/>
        <v>OSCE Hate Crime Report 2016</v>
      </c>
      <c r="M972" s="5" t="s">
        <v>10944</v>
      </c>
      <c r="N972" s="11"/>
    </row>
    <row r="973" spans="1:14" x14ac:dyDescent="0.2">
      <c r="A973" s="12" t="s">
        <v>5830</v>
      </c>
      <c r="B973" s="12">
        <v>972</v>
      </c>
      <c r="C973" s="9">
        <v>2016</v>
      </c>
      <c r="D973" s="5" t="s">
        <v>9319</v>
      </c>
      <c r="E973" s="8" t="s">
        <v>2</v>
      </c>
      <c r="F973" s="5" t="s">
        <v>11089</v>
      </c>
      <c r="G973" s="5" t="s">
        <v>9331</v>
      </c>
      <c r="H973" s="5" t="s">
        <v>9328</v>
      </c>
      <c r="I973" s="5" t="s">
        <v>9415</v>
      </c>
      <c r="J973" s="9">
        <v>0</v>
      </c>
      <c r="K973" s="5" t="s">
        <v>1691</v>
      </c>
      <c r="L973" s="10" t="str">
        <f t="shared" si="15"/>
        <v>OSCE Hate Crime Report 2016</v>
      </c>
      <c r="M973" s="5" t="s">
        <v>1984</v>
      </c>
      <c r="N973" s="11"/>
    </row>
    <row r="974" spans="1:14" x14ac:dyDescent="0.2">
      <c r="A974" s="12" t="s">
        <v>5831</v>
      </c>
      <c r="B974" s="12">
        <v>973</v>
      </c>
      <c r="C974" s="9">
        <v>2016</v>
      </c>
      <c r="D974" s="5" t="s">
        <v>9319</v>
      </c>
      <c r="E974" s="8" t="s">
        <v>2</v>
      </c>
      <c r="F974" s="5" t="s">
        <v>11089</v>
      </c>
      <c r="G974" s="5" t="s">
        <v>9314</v>
      </c>
      <c r="H974" s="5" t="s">
        <v>9328</v>
      </c>
      <c r="I974" s="5" t="s">
        <v>9344</v>
      </c>
      <c r="J974" s="9">
        <v>0</v>
      </c>
      <c r="K974" s="5" t="s">
        <v>1543</v>
      </c>
      <c r="L974" s="10" t="str">
        <f t="shared" si="15"/>
        <v>OSCE Hate Crime Report 2016</v>
      </c>
      <c r="M974" s="5" t="s">
        <v>793</v>
      </c>
      <c r="N974" s="11"/>
    </row>
    <row r="975" spans="1:14" x14ac:dyDescent="0.2">
      <c r="A975" s="12" t="s">
        <v>5832</v>
      </c>
      <c r="B975" s="12">
        <v>974</v>
      </c>
      <c r="C975" s="9">
        <v>2016</v>
      </c>
      <c r="D975" s="5" t="s">
        <v>9319</v>
      </c>
      <c r="E975" s="8" t="s">
        <v>2</v>
      </c>
      <c r="F975" s="5" t="s">
        <v>11089</v>
      </c>
      <c r="G975" s="5" t="s">
        <v>9314</v>
      </c>
      <c r="H975" s="5" t="s">
        <v>9328</v>
      </c>
      <c r="I975" s="5" t="s">
        <v>9415</v>
      </c>
      <c r="J975" s="9">
        <v>0</v>
      </c>
      <c r="K975" s="5" t="s">
        <v>1543</v>
      </c>
      <c r="L975" s="10" t="str">
        <f t="shared" si="15"/>
        <v>OSCE Hate Crime Report 2016</v>
      </c>
      <c r="M975" s="5" t="s">
        <v>8</v>
      </c>
      <c r="N975" s="11"/>
    </row>
    <row r="976" spans="1:14" x14ac:dyDescent="0.2">
      <c r="A976" s="12" t="s">
        <v>5833</v>
      </c>
      <c r="B976" s="12">
        <v>975</v>
      </c>
      <c r="C976" s="9">
        <v>2016</v>
      </c>
      <c r="D976" s="5" t="s">
        <v>9319</v>
      </c>
      <c r="E976" s="8" t="s">
        <v>2</v>
      </c>
      <c r="F976" s="5" t="s">
        <v>11089</v>
      </c>
      <c r="G976" s="5" t="s">
        <v>9314</v>
      </c>
      <c r="H976" s="5" t="s">
        <v>9328</v>
      </c>
      <c r="I976" s="5" t="s">
        <v>9406</v>
      </c>
      <c r="J976" s="9">
        <v>0</v>
      </c>
      <c r="K976" s="5" t="s">
        <v>1543</v>
      </c>
      <c r="L976" s="10" t="str">
        <f t="shared" si="15"/>
        <v>OSCE Hate Crime Report 2016</v>
      </c>
      <c r="M976" s="5" t="s">
        <v>11005</v>
      </c>
      <c r="N976" s="11"/>
    </row>
    <row r="977" spans="1:14" x14ac:dyDescent="0.2">
      <c r="A977" s="12" t="s">
        <v>5834</v>
      </c>
      <c r="B977" s="12">
        <v>976</v>
      </c>
      <c r="C977" s="9">
        <v>2016</v>
      </c>
      <c r="D977" s="5" t="s">
        <v>9319</v>
      </c>
      <c r="E977" s="8" t="s">
        <v>2</v>
      </c>
      <c r="F977" s="5" t="s">
        <v>11089</v>
      </c>
      <c r="G977" s="5" t="s">
        <v>9314</v>
      </c>
      <c r="H977" s="5" t="s">
        <v>9328</v>
      </c>
      <c r="I977" s="5" t="s">
        <v>9407</v>
      </c>
      <c r="J977" s="9">
        <v>0</v>
      </c>
      <c r="K977" s="5" t="s">
        <v>1543</v>
      </c>
      <c r="L977" s="10" t="str">
        <f t="shared" si="15"/>
        <v>OSCE Hate Crime Report 2016</v>
      </c>
      <c r="M977" s="5" t="s">
        <v>1985</v>
      </c>
      <c r="N977" s="11"/>
    </row>
    <row r="978" spans="1:14" x14ac:dyDescent="0.2">
      <c r="A978" s="12" t="s">
        <v>5835</v>
      </c>
      <c r="B978" s="12">
        <v>977</v>
      </c>
      <c r="C978" s="9">
        <v>2016</v>
      </c>
      <c r="D978" s="5" t="s">
        <v>9319</v>
      </c>
      <c r="E978" s="8" t="s">
        <v>2</v>
      </c>
      <c r="F978" s="5" t="s">
        <v>11089</v>
      </c>
      <c r="G978" s="5" t="s">
        <v>9314</v>
      </c>
      <c r="H978" s="5" t="s">
        <v>9328</v>
      </c>
      <c r="I978" s="5" t="s">
        <v>9344</v>
      </c>
      <c r="J978" s="9">
        <v>0</v>
      </c>
      <c r="K978" s="5" t="s">
        <v>1543</v>
      </c>
      <c r="L978" s="10" t="str">
        <f t="shared" si="15"/>
        <v>OSCE Hate Crime Report 2016</v>
      </c>
      <c r="M978" s="5" t="s">
        <v>1986</v>
      </c>
      <c r="N978" s="11"/>
    </row>
    <row r="979" spans="1:14" x14ac:dyDescent="0.2">
      <c r="A979" s="12" t="s">
        <v>5836</v>
      </c>
      <c r="B979" s="12">
        <v>978</v>
      </c>
      <c r="C979" s="9">
        <v>2016</v>
      </c>
      <c r="D979" s="5" t="s">
        <v>9319</v>
      </c>
      <c r="E979" s="8" t="s">
        <v>2</v>
      </c>
      <c r="F979" s="5" t="s">
        <v>11089</v>
      </c>
      <c r="G979" s="5" t="s">
        <v>9314</v>
      </c>
      <c r="H979" s="5" t="s">
        <v>9328</v>
      </c>
      <c r="I979" s="5" t="s">
        <v>9344</v>
      </c>
      <c r="J979" s="9">
        <v>0</v>
      </c>
      <c r="K979" s="5" t="s">
        <v>1543</v>
      </c>
      <c r="L979" s="10" t="str">
        <f t="shared" si="15"/>
        <v>OSCE Hate Crime Report 2016</v>
      </c>
      <c r="M979" s="5" t="s">
        <v>1636</v>
      </c>
      <c r="N979" s="11"/>
    </row>
    <row r="980" spans="1:14" x14ac:dyDescent="0.2">
      <c r="A980" s="12" t="s">
        <v>5837</v>
      </c>
      <c r="B980" s="12">
        <v>979</v>
      </c>
      <c r="C980" s="9">
        <v>2016</v>
      </c>
      <c r="D980" s="5" t="s">
        <v>9319</v>
      </c>
      <c r="E980" s="8" t="s">
        <v>2</v>
      </c>
      <c r="F980" s="5" t="s">
        <v>11089</v>
      </c>
      <c r="G980" s="5" t="s">
        <v>9314</v>
      </c>
      <c r="H980" s="5" t="s">
        <v>9328</v>
      </c>
      <c r="I980" s="5" t="s">
        <v>9342</v>
      </c>
      <c r="J980" s="9">
        <v>0</v>
      </c>
      <c r="K980" s="5" t="s">
        <v>1543</v>
      </c>
      <c r="L980" s="10" t="str">
        <f t="shared" si="15"/>
        <v>OSCE Hate Crime Report 2016</v>
      </c>
      <c r="M980" s="5" t="s">
        <v>1987</v>
      </c>
      <c r="N980" s="11"/>
    </row>
    <row r="981" spans="1:14" x14ac:dyDescent="0.2">
      <c r="A981" s="12" t="s">
        <v>5838</v>
      </c>
      <c r="B981" s="12">
        <v>980</v>
      </c>
      <c r="C981" s="9">
        <v>2016</v>
      </c>
      <c r="D981" s="5" t="s">
        <v>9319</v>
      </c>
      <c r="E981" s="8" t="s">
        <v>2</v>
      </c>
      <c r="F981" s="5" t="s">
        <v>11089</v>
      </c>
      <c r="G981" s="5" t="s">
        <v>9314</v>
      </c>
      <c r="H981" s="5" t="s">
        <v>9347</v>
      </c>
      <c r="I981" s="5" t="s">
        <v>9345</v>
      </c>
      <c r="J981" s="9">
        <v>1</v>
      </c>
      <c r="K981" s="5" t="s">
        <v>46</v>
      </c>
      <c r="L981" s="10" t="str">
        <f t="shared" si="15"/>
        <v>OSCE Hate Crime Report 2016</v>
      </c>
      <c r="M981" s="5" t="s">
        <v>1988</v>
      </c>
      <c r="N981" s="11"/>
    </row>
    <row r="982" spans="1:14" x14ac:dyDescent="0.2">
      <c r="A982" s="12" t="s">
        <v>5839</v>
      </c>
      <c r="B982" s="12">
        <v>981</v>
      </c>
      <c r="C982" s="9">
        <v>2016</v>
      </c>
      <c r="D982" s="5" t="s">
        <v>9319</v>
      </c>
      <c r="E982" s="8" t="s">
        <v>2</v>
      </c>
      <c r="F982" s="5" t="s">
        <v>11089</v>
      </c>
      <c r="G982" s="5" t="s">
        <v>9314</v>
      </c>
      <c r="H982" s="5" t="s">
        <v>9328</v>
      </c>
      <c r="I982" s="5" t="s">
        <v>9344</v>
      </c>
      <c r="J982" s="9">
        <v>0</v>
      </c>
      <c r="K982" s="5" t="s">
        <v>46</v>
      </c>
      <c r="L982" s="10" t="str">
        <f t="shared" si="15"/>
        <v>OSCE Hate Crime Report 2016</v>
      </c>
      <c r="M982" s="5" t="s">
        <v>1989</v>
      </c>
      <c r="N982" s="11"/>
    </row>
    <row r="983" spans="1:14" x14ac:dyDescent="0.2">
      <c r="A983" s="12" t="s">
        <v>5840</v>
      </c>
      <c r="B983" s="12">
        <v>982</v>
      </c>
      <c r="C983" s="9">
        <v>2016</v>
      </c>
      <c r="D983" s="5" t="s">
        <v>9319</v>
      </c>
      <c r="E983" s="8" t="s">
        <v>2</v>
      </c>
      <c r="F983" s="5" t="s">
        <v>11089</v>
      </c>
      <c r="G983" s="5" t="s">
        <v>9314</v>
      </c>
      <c r="H983" s="5" t="s">
        <v>9328</v>
      </c>
      <c r="I983" s="5" t="s">
        <v>9344</v>
      </c>
      <c r="J983" s="9">
        <v>0</v>
      </c>
      <c r="K983" s="5" t="s">
        <v>1543</v>
      </c>
      <c r="L983" s="10" t="str">
        <f t="shared" si="15"/>
        <v>OSCE Hate Crime Report 2016</v>
      </c>
      <c r="M983" s="5" t="s">
        <v>1990</v>
      </c>
      <c r="N983" s="11"/>
    </row>
    <row r="984" spans="1:14" x14ac:dyDescent="0.2">
      <c r="A984" s="12" t="s">
        <v>5841</v>
      </c>
      <c r="B984" s="12">
        <v>983</v>
      </c>
      <c r="C984" s="9">
        <v>2016</v>
      </c>
      <c r="D984" s="5" t="s">
        <v>9319</v>
      </c>
      <c r="E984" s="8" t="s">
        <v>2</v>
      </c>
      <c r="F984" s="5" t="s">
        <v>11089</v>
      </c>
      <c r="G984" s="5" t="s">
        <v>9329</v>
      </c>
      <c r="H984" s="5" t="s">
        <v>9347</v>
      </c>
      <c r="I984" s="5" t="s">
        <v>9315</v>
      </c>
      <c r="J984" s="9">
        <v>1</v>
      </c>
      <c r="K984" s="5" t="s">
        <v>1678</v>
      </c>
      <c r="L984" s="10" t="str">
        <f t="shared" si="15"/>
        <v>OSCE Hate Crime Report 2016</v>
      </c>
      <c r="M984" s="5" t="s">
        <v>1991</v>
      </c>
      <c r="N984" s="11"/>
    </row>
    <row r="985" spans="1:14" x14ac:dyDescent="0.2">
      <c r="A985" s="12" t="s">
        <v>5842</v>
      </c>
      <c r="B985" s="12">
        <v>984</v>
      </c>
      <c r="C985" s="9">
        <v>2016</v>
      </c>
      <c r="D985" s="5" t="s">
        <v>9319</v>
      </c>
      <c r="E985" s="8" t="s">
        <v>2</v>
      </c>
      <c r="F985" s="5" t="s">
        <v>11089</v>
      </c>
      <c r="G985" s="5" t="s">
        <v>9329</v>
      </c>
      <c r="H985" s="5" t="s">
        <v>9347</v>
      </c>
      <c r="I985" s="5" t="s">
        <v>9315</v>
      </c>
      <c r="J985" s="9">
        <v>1</v>
      </c>
      <c r="K985" s="5" t="s">
        <v>1678</v>
      </c>
      <c r="L985" s="10" t="str">
        <f t="shared" si="15"/>
        <v>OSCE Hate Crime Report 2016</v>
      </c>
      <c r="M985" s="5" t="s">
        <v>11024</v>
      </c>
      <c r="N985" s="11"/>
    </row>
    <row r="986" spans="1:14" x14ac:dyDescent="0.2">
      <c r="A986" s="12" t="s">
        <v>5843</v>
      </c>
      <c r="B986" s="12">
        <v>985</v>
      </c>
      <c r="C986" s="9">
        <v>2016</v>
      </c>
      <c r="D986" s="5" t="s">
        <v>9319</v>
      </c>
      <c r="E986" s="8" t="s">
        <v>2</v>
      </c>
      <c r="F986" s="5" t="s">
        <v>11089</v>
      </c>
      <c r="G986" s="5" t="s">
        <v>9329</v>
      </c>
      <c r="H986" s="5" t="s">
        <v>9347</v>
      </c>
      <c r="I986" s="5" t="s">
        <v>9315</v>
      </c>
      <c r="J986" s="9">
        <v>1</v>
      </c>
      <c r="K986" s="5" t="s">
        <v>1678</v>
      </c>
      <c r="L986" s="10" t="str">
        <f t="shared" si="15"/>
        <v>OSCE Hate Crime Report 2016</v>
      </c>
      <c r="M986" s="5" t="s">
        <v>1992</v>
      </c>
      <c r="N986" s="11"/>
    </row>
    <row r="987" spans="1:14" x14ac:dyDescent="0.2">
      <c r="A987" s="12" t="s">
        <v>5844</v>
      </c>
      <c r="B987" s="12">
        <v>986</v>
      </c>
      <c r="C987" s="9">
        <v>2016</v>
      </c>
      <c r="D987" s="5" t="s">
        <v>9319</v>
      </c>
      <c r="E987" s="8" t="s">
        <v>2</v>
      </c>
      <c r="F987" s="5" t="s">
        <v>11089</v>
      </c>
      <c r="G987" s="5" t="s">
        <v>9329</v>
      </c>
      <c r="H987" s="5" t="s">
        <v>9347</v>
      </c>
      <c r="I987" s="5" t="s">
        <v>9315</v>
      </c>
      <c r="J987" s="9">
        <v>1</v>
      </c>
      <c r="K987" s="5" t="s">
        <v>1678</v>
      </c>
      <c r="L987" s="10" t="str">
        <f t="shared" si="15"/>
        <v>OSCE Hate Crime Report 2016</v>
      </c>
      <c r="M987" s="5" t="s">
        <v>1993</v>
      </c>
      <c r="N987" s="11"/>
    </row>
    <row r="988" spans="1:14" x14ac:dyDescent="0.2">
      <c r="A988" s="12" t="s">
        <v>5845</v>
      </c>
      <c r="B988" s="12">
        <v>987</v>
      </c>
      <c r="C988" s="9">
        <v>2016</v>
      </c>
      <c r="D988" s="5" t="s">
        <v>9319</v>
      </c>
      <c r="E988" s="8" t="s">
        <v>2</v>
      </c>
      <c r="F988" s="5" t="s">
        <v>11089</v>
      </c>
      <c r="G988" s="5" t="s">
        <v>9329</v>
      </c>
      <c r="H988" s="5" t="s">
        <v>9347</v>
      </c>
      <c r="I988" s="5" t="s">
        <v>9315</v>
      </c>
      <c r="J988" s="9">
        <v>1</v>
      </c>
      <c r="K988" s="5" t="s">
        <v>1678</v>
      </c>
      <c r="L988" s="10" t="str">
        <f t="shared" si="15"/>
        <v>OSCE Hate Crime Report 2016</v>
      </c>
      <c r="M988" s="5" t="s">
        <v>1994</v>
      </c>
      <c r="N988" s="11"/>
    </row>
    <row r="989" spans="1:14" x14ac:dyDescent="0.2">
      <c r="A989" s="12" t="s">
        <v>5846</v>
      </c>
      <c r="B989" s="12">
        <v>988</v>
      </c>
      <c r="C989" s="9">
        <v>2016</v>
      </c>
      <c r="D989" s="5" t="s">
        <v>9319</v>
      </c>
      <c r="E989" s="8" t="s">
        <v>2</v>
      </c>
      <c r="F989" s="5" t="s">
        <v>11089</v>
      </c>
      <c r="G989" s="5" t="s">
        <v>9329</v>
      </c>
      <c r="H989" s="5" t="s">
        <v>9347</v>
      </c>
      <c r="I989" s="5" t="s">
        <v>9315</v>
      </c>
      <c r="J989" s="9">
        <v>1</v>
      </c>
      <c r="K989" s="5" t="s">
        <v>1678</v>
      </c>
      <c r="L989" s="10" t="str">
        <f t="shared" si="15"/>
        <v>OSCE Hate Crime Report 2016</v>
      </c>
      <c r="M989" s="5" t="s">
        <v>1995</v>
      </c>
      <c r="N989" s="11"/>
    </row>
    <row r="990" spans="1:14" x14ac:dyDescent="0.2">
      <c r="A990" s="12" t="s">
        <v>5847</v>
      </c>
      <c r="B990" s="12">
        <v>989</v>
      </c>
      <c r="C990" s="9">
        <v>2016</v>
      </c>
      <c r="D990" s="5" t="s">
        <v>9319</v>
      </c>
      <c r="E990" s="8" t="s">
        <v>2</v>
      </c>
      <c r="F990" s="5" t="s">
        <v>11089</v>
      </c>
      <c r="G990" s="5" t="s">
        <v>9329</v>
      </c>
      <c r="H990" s="5" t="s">
        <v>9347</v>
      </c>
      <c r="I990" s="5" t="s">
        <v>9315</v>
      </c>
      <c r="J990" s="9">
        <v>1</v>
      </c>
      <c r="K990" s="5" t="s">
        <v>1678</v>
      </c>
      <c r="L990" s="10" t="str">
        <f t="shared" si="15"/>
        <v>OSCE Hate Crime Report 2016</v>
      </c>
      <c r="M990" s="5" t="s">
        <v>1996</v>
      </c>
      <c r="N990" s="11"/>
    </row>
    <row r="991" spans="1:14" x14ac:dyDescent="0.2">
      <c r="A991" s="12" t="s">
        <v>5848</v>
      </c>
      <c r="B991" s="12">
        <v>990</v>
      </c>
      <c r="C991" s="9">
        <v>2016</v>
      </c>
      <c r="D991" s="5" t="s">
        <v>9319</v>
      </c>
      <c r="E991" s="8" t="s">
        <v>2</v>
      </c>
      <c r="F991" s="5" t="s">
        <v>11089</v>
      </c>
      <c r="G991" s="5" t="s">
        <v>9329</v>
      </c>
      <c r="H991" s="5" t="s">
        <v>9347</v>
      </c>
      <c r="I991" s="5" t="s">
        <v>9315</v>
      </c>
      <c r="J991" s="9">
        <v>1</v>
      </c>
      <c r="K991" s="5" t="s">
        <v>1678</v>
      </c>
      <c r="L991" s="10" t="str">
        <f t="shared" si="15"/>
        <v>OSCE Hate Crime Report 2016</v>
      </c>
      <c r="M991" s="5" t="s">
        <v>1997</v>
      </c>
      <c r="N991" s="11"/>
    </row>
    <row r="992" spans="1:14" x14ac:dyDescent="0.2">
      <c r="A992" s="12" t="s">
        <v>5849</v>
      </c>
      <c r="B992" s="12">
        <v>991</v>
      </c>
      <c r="C992" s="9">
        <v>2016</v>
      </c>
      <c r="D992" s="5" t="s">
        <v>9319</v>
      </c>
      <c r="E992" s="8" t="s">
        <v>2</v>
      </c>
      <c r="F992" s="5" t="s">
        <v>11089</v>
      </c>
      <c r="G992" s="5" t="s">
        <v>9329</v>
      </c>
      <c r="H992" s="5" t="s">
        <v>9347</v>
      </c>
      <c r="I992" s="5" t="s">
        <v>9315</v>
      </c>
      <c r="J992" s="9">
        <v>1</v>
      </c>
      <c r="K992" s="5" t="s">
        <v>1678</v>
      </c>
      <c r="L992" s="10" t="str">
        <f t="shared" si="15"/>
        <v>OSCE Hate Crime Report 2016</v>
      </c>
      <c r="M992" s="5" t="s">
        <v>11025</v>
      </c>
      <c r="N992" s="11"/>
    </row>
    <row r="993" spans="1:14" x14ac:dyDescent="0.2">
      <c r="A993" s="12" t="s">
        <v>5850</v>
      </c>
      <c r="B993" s="12">
        <v>992</v>
      </c>
      <c r="C993" s="9">
        <v>2016</v>
      </c>
      <c r="D993" s="5" t="s">
        <v>9319</v>
      </c>
      <c r="E993" s="8" t="s">
        <v>2</v>
      </c>
      <c r="F993" s="5" t="s">
        <v>11089</v>
      </c>
      <c r="G993" s="5" t="s">
        <v>9314</v>
      </c>
      <c r="H993" s="5" t="s">
        <v>9328</v>
      </c>
      <c r="I993" s="5" t="s">
        <v>9334</v>
      </c>
      <c r="J993" s="9">
        <v>0</v>
      </c>
      <c r="K993" s="5" t="s">
        <v>1543</v>
      </c>
      <c r="L993" s="10" t="str">
        <f t="shared" si="15"/>
        <v>OSCE Hate Crime Report 2016</v>
      </c>
      <c r="M993" s="5" t="s">
        <v>11006</v>
      </c>
      <c r="N993" s="11"/>
    </row>
    <row r="994" spans="1:14" x14ac:dyDescent="0.2">
      <c r="A994" s="12" t="s">
        <v>5851</v>
      </c>
      <c r="B994" s="12">
        <v>993</v>
      </c>
      <c r="C994" s="9">
        <v>2016</v>
      </c>
      <c r="D994" s="5" t="s">
        <v>9319</v>
      </c>
      <c r="E994" s="8" t="s">
        <v>2</v>
      </c>
      <c r="F994" s="5" t="s">
        <v>11089</v>
      </c>
      <c r="G994" s="5" t="s">
        <v>9314</v>
      </c>
      <c r="H994" s="5" t="s">
        <v>9328</v>
      </c>
      <c r="I994" s="5" t="s">
        <v>9415</v>
      </c>
      <c r="J994" s="9">
        <v>0</v>
      </c>
      <c r="K994" s="5" t="s">
        <v>1543</v>
      </c>
      <c r="L994" s="10" t="str">
        <f t="shared" si="15"/>
        <v>OSCE Hate Crime Report 2016</v>
      </c>
      <c r="M994" s="5" t="s">
        <v>1998</v>
      </c>
      <c r="N994" s="11"/>
    </row>
    <row r="995" spans="1:14" x14ac:dyDescent="0.2">
      <c r="A995" s="12" t="s">
        <v>5852</v>
      </c>
      <c r="B995" s="12">
        <v>994</v>
      </c>
      <c r="C995" s="9">
        <v>2016</v>
      </c>
      <c r="D995" s="5" t="s">
        <v>9319</v>
      </c>
      <c r="E995" s="8" t="s">
        <v>2</v>
      </c>
      <c r="F995" s="5" t="s">
        <v>11089</v>
      </c>
      <c r="G995" s="5" t="s">
        <v>9314</v>
      </c>
      <c r="H995" s="5" t="s">
        <v>9328</v>
      </c>
      <c r="I995" s="5" t="s">
        <v>9342</v>
      </c>
      <c r="J995" s="9">
        <v>0</v>
      </c>
      <c r="K995" s="5" t="s">
        <v>1543</v>
      </c>
      <c r="L995" s="10" t="str">
        <f t="shared" si="15"/>
        <v>OSCE Hate Crime Report 2016</v>
      </c>
      <c r="M995" s="5" t="s">
        <v>1999</v>
      </c>
      <c r="N995" s="11"/>
    </row>
    <row r="996" spans="1:14" x14ac:dyDescent="0.2">
      <c r="A996" s="12" t="s">
        <v>5853</v>
      </c>
      <c r="B996" s="12">
        <v>995</v>
      </c>
      <c r="C996" s="9">
        <v>2016</v>
      </c>
      <c r="D996" s="5" t="s">
        <v>9319</v>
      </c>
      <c r="E996" s="8" t="s">
        <v>2</v>
      </c>
      <c r="F996" s="5" t="s">
        <v>11089</v>
      </c>
      <c r="G996" s="5" t="s">
        <v>9329</v>
      </c>
      <c r="H996" s="5" t="s">
        <v>9347</v>
      </c>
      <c r="I996" s="5" t="s">
        <v>9408</v>
      </c>
      <c r="J996" s="9">
        <v>1</v>
      </c>
      <c r="K996" s="5" t="s">
        <v>1678</v>
      </c>
      <c r="L996" s="10" t="str">
        <f t="shared" si="15"/>
        <v>OSCE Hate Crime Report 2016</v>
      </c>
      <c r="M996" s="5" t="s">
        <v>2000</v>
      </c>
      <c r="N996" s="11"/>
    </row>
    <row r="997" spans="1:14" x14ac:dyDescent="0.2">
      <c r="A997" s="12" t="s">
        <v>5854</v>
      </c>
      <c r="B997" s="12">
        <v>996</v>
      </c>
      <c r="C997" s="9">
        <v>2016</v>
      </c>
      <c r="D997" s="5" t="s">
        <v>9319</v>
      </c>
      <c r="E997" s="8" t="s">
        <v>2</v>
      </c>
      <c r="F997" s="5" t="s">
        <v>11089</v>
      </c>
      <c r="G997" s="5" t="s">
        <v>9329</v>
      </c>
      <c r="H997" s="5" t="s">
        <v>9347</v>
      </c>
      <c r="I997" s="5" t="s">
        <v>9315</v>
      </c>
      <c r="J997" s="9">
        <v>2</v>
      </c>
      <c r="K997" s="5" t="s">
        <v>1678</v>
      </c>
      <c r="L997" s="10" t="str">
        <f t="shared" si="15"/>
        <v>OSCE Hate Crime Report 2016</v>
      </c>
      <c r="M997" s="5" t="s">
        <v>154</v>
      </c>
      <c r="N997" s="11"/>
    </row>
    <row r="998" spans="1:14" x14ac:dyDescent="0.2">
      <c r="A998" s="12" t="s">
        <v>5855</v>
      </c>
      <c r="B998" s="12">
        <v>997</v>
      </c>
      <c r="C998" s="9">
        <v>2016</v>
      </c>
      <c r="D998" s="5" t="s">
        <v>9319</v>
      </c>
      <c r="E998" s="8" t="s">
        <v>2</v>
      </c>
      <c r="F998" s="5" t="s">
        <v>11089</v>
      </c>
      <c r="G998" s="5" t="s">
        <v>9337</v>
      </c>
      <c r="H998" s="5" t="s">
        <v>9347</v>
      </c>
      <c r="I998" s="5" t="s">
        <v>9315</v>
      </c>
      <c r="J998" s="9">
        <v>1</v>
      </c>
      <c r="K998" s="5" t="s">
        <v>2001</v>
      </c>
      <c r="L998" s="10" t="str">
        <f t="shared" si="15"/>
        <v>OSCE Hate Crime Report 2016</v>
      </c>
      <c r="M998" s="5" t="s">
        <v>2002</v>
      </c>
      <c r="N998" s="11"/>
    </row>
    <row r="999" spans="1:14" x14ac:dyDescent="0.2">
      <c r="A999" s="12" t="s">
        <v>5856</v>
      </c>
      <c r="B999" s="12">
        <v>998</v>
      </c>
      <c r="C999" s="9">
        <v>2016</v>
      </c>
      <c r="D999" s="5" t="s">
        <v>9319</v>
      </c>
      <c r="E999" s="8" t="s">
        <v>2</v>
      </c>
      <c r="F999" s="5" t="s">
        <v>11089</v>
      </c>
      <c r="G999" s="5" t="s">
        <v>9329</v>
      </c>
      <c r="H999" s="5" t="s">
        <v>9347</v>
      </c>
      <c r="I999" s="5" t="s">
        <v>9315</v>
      </c>
      <c r="J999" s="9">
        <v>1</v>
      </c>
      <c r="K999" s="5" t="s">
        <v>1678</v>
      </c>
      <c r="L999" s="10" t="str">
        <f t="shared" si="15"/>
        <v>OSCE Hate Crime Report 2016</v>
      </c>
      <c r="M999" s="5" t="s">
        <v>2003</v>
      </c>
      <c r="N999" s="11"/>
    </row>
    <row r="1000" spans="1:14" x14ac:dyDescent="0.2">
      <c r="A1000" s="12" t="s">
        <v>5857</v>
      </c>
      <c r="B1000" s="12">
        <v>999</v>
      </c>
      <c r="C1000" s="9">
        <v>2016</v>
      </c>
      <c r="D1000" s="5" t="s">
        <v>9319</v>
      </c>
      <c r="E1000" s="8" t="s">
        <v>2</v>
      </c>
      <c r="F1000" s="5" t="s">
        <v>11089</v>
      </c>
      <c r="G1000" s="5" t="s">
        <v>9329</v>
      </c>
      <c r="H1000" s="5" t="s">
        <v>9347</v>
      </c>
      <c r="I1000" s="5" t="s">
        <v>9315</v>
      </c>
      <c r="J1000" s="9">
        <v>1</v>
      </c>
      <c r="K1000" s="5" t="s">
        <v>1678</v>
      </c>
      <c r="L1000" s="10" t="str">
        <f t="shared" ref="L1000:L1009" si="16">HYPERLINK("https://hatecrime.osce.org/france?year=2016","OSCE Hate Crime Report 2016")</f>
        <v>OSCE Hate Crime Report 2016</v>
      </c>
      <c r="M1000" s="5" t="s">
        <v>2004</v>
      </c>
      <c r="N1000" s="11"/>
    </row>
    <row r="1001" spans="1:14" x14ac:dyDescent="0.2">
      <c r="A1001" s="12" t="s">
        <v>5858</v>
      </c>
      <c r="B1001" s="12">
        <v>1000</v>
      </c>
      <c r="C1001" s="9">
        <v>2016</v>
      </c>
      <c r="D1001" s="5" t="s">
        <v>9319</v>
      </c>
      <c r="E1001" s="8" t="s">
        <v>2</v>
      </c>
      <c r="F1001" s="5" t="s">
        <v>11089</v>
      </c>
      <c r="G1001" s="5" t="s">
        <v>9329</v>
      </c>
      <c r="H1001" s="5" t="s">
        <v>9347</v>
      </c>
      <c r="I1001" s="5" t="s">
        <v>9315</v>
      </c>
      <c r="J1001" s="9">
        <v>1</v>
      </c>
      <c r="K1001" s="5" t="s">
        <v>1678</v>
      </c>
      <c r="L1001" s="10" t="str">
        <f t="shared" si="16"/>
        <v>OSCE Hate Crime Report 2016</v>
      </c>
      <c r="M1001" s="5" t="s">
        <v>2005</v>
      </c>
      <c r="N1001" s="11"/>
    </row>
    <row r="1002" spans="1:14" x14ac:dyDescent="0.2">
      <c r="A1002" s="12" t="s">
        <v>5859</v>
      </c>
      <c r="B1002" s="12">
        <v>1001</v>
      </c>
      <c r="C1002" s="9">
        <v>2016</v>
      </c>
      <c r="D1002" s="5" t="s">
        <v>9319</v>
      </c>
      <c r="E1002" s="8" t="s">
        <v>2</v>
      </c>
      <c r="F1002" s="5" t="s">
        <v>11089</v>
      </c>
      <c r="G1002" s="5" t="s">
        <v>9329</v>
      </c>
      <c r="H1002" s="5" t="s">
        <v>9347</v>
      </c>
      <c r="I1002" s="5" t="s">
        <v>9315</v>
      </c>
      <c r="J1002" s="9">
        <v>1</v>
      </c>
      <c r="K1002" s="5" t="s">
        <v>1678</v>
      </c>
      <c r="L1002" s="10" t="str">
        <f t="shared" si="16"/>
        <v>OSCE Hate Crime Report 2016</v>
      </c>
      <c r="M1002" s="5" t="s">
        <v>2006</v>
      </c>
      <c r="N1002" s="11"/>
    </row>
    <row r="1003" spans="1:14" x14ac:dyDescent="0.2">
      <c r="A1003" s="12" t="s">
        <v>5860</v>
      </c>
      <c r="B1003" s="12">
        <v>1002</v>
      </c>
      <c r="C1003" s="9">
        <v>2016</v>
      </c>
      <c r="D1003" s="5" t="s">
        <v>9319</v>
      </c>
      <c r="E1003" s="8" t="s">
        <v>2</v>
      </c>
      <c r="F1003" s="5" t="s">
        <v>11089</v>
      </c>
      <c r="G1003" s="5" t="s">
        <v>9329</v>
      </c>
      <c r="H1003" s="5" t="s">
        <v>9347</v>
      </c>
      <c r="I1003" s="5" t="s">
        <v>9315</v>
      </c>
      <c r="J1003" s="9">
        <v>2</v>
      </c>
      <c r="K1003" s="5" t="s">
        <v>1678</v>
      </c>
      <c r="L1003" s="10" t="str">
        <f t="shared" si="16"/>
        <v>OSCE Hate Crime Report 2016</v>
      </c>
      <c r="M1003" s="5" t="s">
        <v>2007</v>
      </c>
      <c r="N1003" s="11"/>
    </row>
    <row r="1004" spans="1:14" x14ac:dyDescent="0.2">
      <c r="A1004" s="12" t="s">
        <v>5861</v>
      </c>
      <c r="B1004" s="12">
        <v>1003</v>
      </c>
      <c r="C1004" s="9">
        <v>2016</v>
      </c>
      <c r="D1004" s="5" t="s">
        <v>9319</v>
      </c>
      <c r="E1004" s="8" t="s">
        <v>2</v>
      </c>
      <c r="F1004" s="5" t="s">
        <v>11089</v>
      </c>
      <c r="G1004" s="5" t="s">
        <v>9329</v>
      </c>
      <c r="H1004" s="5" t="s">
        <v>9347</v>
      </c>
      <c r="I1004" s="5" t="s">
        <v>9315</v>
      </c>
      <c r="J1004" s="9">
        <v>1</v>
      </c>
      <c r="K1004" s="5" t="s">
        <v>1678</v>
      </c>
      <c r="L1004" s="10" t="str">
        <f t="shared" si="16"/>
        <v>OSCE Hate Crime Report 2016</v>
      </c>
      <c r="M1004" s="5" t="s">
        <v>2008</v>
      </c>
      <c r="N1004" s="11"/>
    </row>
    <row r="1005" spans="1:14" x14ac:dyDescent="0.2">
      <c r="A1005" s="12" t="s">
        <v>5862</v>
      </c>
      <c r="B1005" s="12">
        <v>1004</v>
      </c>
      <c r="C1005" s="9">
        <v>2016</v>
      </c>
      <c r="D1005" s="5" t="s">
        <v>9319</v>
      </c>
      <c r="E1005" s="8" t="s">
        <v>2</v>
      </c>
      <c r="F1005" s="5" t="s">
        <v>11089</v>
      </c>
      <c r="G1005" s="5" t="s">
        <v>9329</v>
      </c>
      <c r="H1005" s="5" t="s">
        <v>9347</v>
      </c>
      <c r="I1005" s="5" t="s">
        <v>9315</v>
      </c>
      <c r="J1005" s="9">
        <v>1</v>
      </c>
      <c r="K1005" s="5" t="s">
        <v>1678</v>
      </c>
      <c r="L1005" s="10" t="str">
        <f t="shared" si="16"/>
        <v>OSCE Hate Crime Report 2016</v>
      </c>
      <c r="M1005" s="5" t="s">
        <v>2009</v>
      </c>
      <c r="N1005" s="11"/>
    </row>
    <row r="1006" spans="1:14" x14ac:dyDescent="0.2">
      <c r="A1006" s="12" t="s">
        <v>5863</v>
      </c>
      <c r="B1006" s="12">
        <v>1005</v>
      </c>
      <c r="C1006" s="9">
        <v>2016</v>
      </c>
      <c r="D1006" s="5" t="s">
        <v>9319</v>
      </c>
      <c r="E1006" s="8" t="s">
        <v>2</v>
      </c>
      <c r="F1006" s="5" t="s">
        <v>11089</v>
      </c>
      <c r="G1006" s="5" t="s">
        <v>9329</v>
      </c>
      <c r="H1006" s="5" t="s">
        <v>9347</v>
      </c>
      <c r="I1006" s="5" t="s">
        <v>9315</v>
      </c>
      <c r="J1006" s="9">
        <v>1</v>
      </c>
      <c r="K1006" s="5" t="s">
        <v>1678</v>
      </c>
      <c r="L1006" s="10" t="str">
        <f t="shared" si="16"/>
        <v>OSCE Hate Crime Report 2016</v>
      </c>
      <c r="M1006" s="13" t="s">
        <v>10943</v>
      </c>
      <c r="N1006" s="11"/>
    </row>
    <row r="1007" spans="1:14" x14ac:dyDescent="0.2">
      <c r="A1007" s="12" t="s">
        <v>5864</v>
      </c>
      <c r="B1007" s="12">
        <v>1006</v>
      </c>
      <c r="C1007" s="9">
        <v>2016</v>
      </c>
      <c r="D1007" s="5" t="s">
        <v>9319</v>
      </c>
      <c r="E1007" s="8" t="s">
        <v>2</v>
      </c>
      <c r="F1007" s="5" t="s">
        <v>11089</v>
      </c>
      <c r="G1007" s="5" t="s">
        <v>9314</v>
      </c>
      <c r="H1007" s="5" t="s">
        <v>9328</v>
      </c>
      <c r="I1007" s="5" t="s">
        <v>9341</v>
      </c>
      <c r="J1007" s="9">
        <v>0</v>
      </c>
      <c r="K1007" s="5" t="s">
        <v>1548</v>
      </c>
      <c r="L1007" s="10" t="str">
        <f t="shared" si="16"/>
        <v>OSCE Hate Crime Report 2016</v>
      </c>
      <c r="M1007" s="5" t="s">
        <v>1677</v>
      </c>
      <c r="N1007" s="11"/>
    </row>
    <row r="1008" spans="1:14" x14ac:dyDescent="0.2">
      <c r="A1008" s="12" t="s">
        <v>5865</v>
      </c>
      <c r="B1008" s="12">
        <v>1007</v>
      </c>
      <c r="C1008" s="9">
        <v>2016</v>
      </c>
      <c r="D1008" s="5" t="s">
        <v>9319</v>
      </c>
      <c r="E1008" s="8" t="s">
        <v>2</v>
      </c>
      <c r="F1008" s="5" t="s">
        <v>11089</v>
      </c>
      <c r="G1008" s="5" t="s">
        <v>9329</v>
      </c>
      <c r="H1008" s="5" t="s">
        <v>9347</v>
      </c>
      <c r="I1008" s="5" t="s">
        <v>11065</v>
      </c>
      <c r="J1008" s="9">
        <v>2</v>
      </c>
      <c r="K1008" s="5" t="s">
        <v>1678</v>
      </c>
      <c r="L1008" s="10" t="str">
        <f t="shared" si="16"/>
        <v>OSCE Hate Crime Report 2016</v>
      </c>
      <c r="M1008" s="5" t="s">
        <v>1679</v>
      </c>
      <c r="N1008" s="11"/>
    </row>
    <row r="1009" spans="1:14" x14ac:dyDescent="0.2">
      <c r="A1009" s="12" t="s">
        <v>5866</v>
      </c>
      <c r="B1009" s="12">
        <v>1008</v>
      </c>
      <c r="C1009" s="9">
        <v>2016</v>
      </c>
      <c r="D1009" s="5" t="s">
        <v>9319</v>
      </c>
      <c r="E1009" s="8" t="s">
        <v>2</v>
      </c>
      <c r="F1009" s="5" t="s">
        <v>11089</v>
      </c>
      <c r="G1009" s="5" t="s">
        <v>9314</v>
      </c>
      <c r="H1009" s="5" t="s">
        <v>9328</v>
      </c>
      <c r="I1009" s="5" t="s">
        <v>9415</v>
      </c>
      <c r="J1009" s="9">
        <v>0</v>
      </c>
      <c r="K1009" s="5" t="s">
        <v>1680</v>
      </c>
      <c r="L1009" s="10" t="str">
        <f t="shared" si="16"/>
        <v>OSCE Hate Crime Report 2016</v>
      </c>
      <c r="M1009" s="5" t="s">
        <v>1681</v>
      </c>
      <c r="N1009" s="11"/>
    </row>
    <row r="1010" spans="1:14" s="11" customFormat="1" x14ac:dyDescent="0.2">
      <c r="A1010" s="12" t="s">
        <v>5867</v>
      </c>
      <c r="B1010" s="12">
        <v>1009</v>
      </c>
      <c r="C1010" s="9">
        <v>2016</v>
      </c>
      <c r="D1010" s="5" t="s">
        <v>9319</v>
      </c>
      <c r="E1010" s="8" t="s">
        <v>11159</v>
      </c>
      <c r="F1010" s="5" t="s">
        <v>11089</v>
      </c>
      <c r="G1010" s="5" t="s">
        <v>9379</v>
      </c>
      <c r="H1010" s="5" t="s">
        <v>9347</v>
      </c>
      <c r="I1010" s="5" t="s">
        <v>9386</v>
      </c>
      <c r="J1010" s="9">
        <v>2</v>
      </c>
      <c r="K1010" s="5" t="s">
        <v>11095</v>
      </c>
      <c r="L1010" s="10" t="s">
        <v>11161</v>
      </c>
      <c r="M1010" s="5" t="s">
        <v>11162</v>
      </c>
    </row>
    <row r="1011" spans="1:14" s="11" customFormat="1" x14ac:dyDescent="0.2">
      <c r="A1011" s="12" t="s">
        <v>5868</v>
      </c>
      <c r="B1011" s="12">
        <v>1010</v>
      </c>
      <c r="C1011" s="9">
        <v>2016</v>
      </c>
      <c r="D1011" s="5" t="s">
        <v>9319</v>
      </c>
      <c r="E1011" s="8" t="s">
        <v>9434</v>
      </c>
      <c r="F1011" s="5" t="s">
        <v>11089</v>
      </c>
      <c r="G1011" s="5" t="s">
        <v>9379</v>
      </c>
      <c r="H1011" s="5" t="s">
        <v>9347</v>
      </c>
      <c r="I1011" s="5" t="s">
        <v>9386</v>
      </c>
      <c r="J1011" s="9">
        <v>520</v>
      </c>
      <c r="K1011" s="5" t="s">
        <v>11163</v>
      </c>
      <c r="L1011" s="10" t="s">
        <v>11164</v>
      </c>
      <c r="M1011" s="5" t="s">
        <v>11165</v>
      </c>
    </row>
    <row r="1012" spans="1:14" s="11" customFormat="1" x14ac:dyDescent="0.2">
      <c r="A1012" s="12" t="s">
        <v>5869</v>
      </c>
      <c r="B1012" s="12">
        <v>1011</v>
      </c>
      <c r="C1012" s="9">
        <v>2016</v>
      </c>
      <c r="D1012" s="5" t="s">
        <v>9319</v>
      </c>
      <c r="E1012" s="8" t="s">
        <v>11160</v>
      </c>
      <c r="F1012" s="5" t="s">
        <v>11089</v>
      </c>
      <c r="G1012" s="5" t="s">
        <v>9379</v>
      </c>
      <c r="H1012" s="5" t="s">
        <v>9347</v>
      </c>
      <c r="I1012" s="5" t="s">
        <v>9386</v>
      </c>
      <c r="J1012" s="9">
        <v>1</v>
      </c>
      <c r="K1012" s="5" t="s">
        <v>11095</v>
      </c>
      <c r="L1012" s="10" t="s">
        <v>11166</v>
      </c>
      <c r="M1012" s="5" t="s">
        <v>11167</v>
      </c>
    </row>
    <row r="1013" spans="1:14" x14ac:dyDescent="0.2">
      <c r="A1013" s="12" t="s">
        <v>5870</v>
      </c>
      <c r="B1013" s="12">
        <v>1012</v>
      </c>
      <c r="C1013" s="9">
        <v>2017</v>
      </c>
      <c r="D1013" s="5" t="s">
        <v>9319</v>
      </c>
      <c r="E1013" s="8" t="s">
        <v>2</v>
      </c>
      <c r="F1013" s="5" t="s">
        <v>11089</v>
      </c>
      <c r="G1013" s="5" t="s">
        <v>9314</v>
      </c>
      <c r="H1013" s="5" t="s">
        <v>9328</v>
      </c>
      <c r="I1013" s="5" t="s">
        <v>9415</v>
      </c>
      <c r="J1013" s="9">
        <v>0</v>
      </c>
      <c r="K1013" s="5" t="s">
        <v>1543</v>
      </c>
      <c r="L1013" s="10" t="str">
        <f t="shared" ref="L1013:L1044" si="17">HYPERLINK("https://hatecrime.osce.org/france?year=2017","OSCE Hate Crime Report 2017")</f>
        <v>OSCE Hate Crime Report 2017</v>
      </c>
      <c r="M1013" s="5" t="s">
        <v>247</v>
      </c>
      <c r="N1013" s="11"/>
    </row>
    <row r="1014" spans="1:14" x14ac:dyDescent="0.2">
      <c r="A1014" s="12" t="s">
        <v>5871</v>
      </c>
      <c r="B1014" s="12">
        <v>1013</v>
      </c>
      <c r="C1014" s="9">
        <v>2017</v>
      </c>
      <c r="D1014" s="5" t="s">
        <v>9319</v>
      </c>
      <c r="E1014" s="8" t="s">
        <v>2</v>
      </c>
      <c r="F1014" s="5" t="s">
        <v>11089</v>
      </c>
      <c r="G1014" s="5" t="s">
        <v>9314</v>
      </c>
      <c r="H1014" s="5" t="s">
        <v>9328</v>
      </c>
      <c r="I1014" s="5" t="s">
        <v>9342</v>
      </c>
      <c r="J1014" s="9">
        <v>0</v>
      </c>
      <c r="K1014" s="5" t="s">
        <v>1543</v>
      </c>
      <c r="L1014" s="10" t="str">
        <f t="shared" si="17"/>
        <v>OSCE Hate Crime Report 2017</v>
      </c>
      <c r="M1014" s="5" t="s">
        <v>1544</v>
      </c>
      <c r="N1014" s="11"/>
    </row>
    <row r="1015" spans="1:14" x14ac:dyDescent="0.2">
      <c r="A1015" s="12" t="s">
        <v>5872</v>
      </c>
      <c r="B1015" s="12">
        <v>1014</v>
      </c>
      <c r="C1015" s="9">
        <v>2017</v>
      </c>
      <c r="D1015" s="5" t="s">
        <v>9319</v>
      </c>
      <c r="E1015" s="8" t="s">
        <v>2</v>
      </c>
      <c r="F1015" s="5" t="s">
        <v>11089</v>
      </c>
      <c r="G1015" s="5" t="s">
        <v>9314</v>
      </c>
      <c r="H1015" s="5" t="s">
        <v>9328</v>
      </c>
      <c r="I1015" s="5" t="s">
        <v>9344</v>
      </c>
      <c r="J1015" s="9">
        <v>0</v>
      </c>
      <c r="K1015" s="5" t="s">
        <v>1543</v>
      </c>
      <c r="L1015" s="10" t="str">
        <f t="shared" si="17"/>
        <v>OSCE Hate Crime Report 2017</v>
      </c>
      <c r="M1015" s="5" t="s">
        <v>1545</v>
      </c>
      <c r="N1015" s="11"/>
    </row>
    <row r="1016" spans="1:14" x14ac:dyDescent="0.2">
      <c r="A1016" s="12" t="s">
        <v>5873</v>
      </c>
      <c r="B1016" s="12">
        <v>1015</v>
      </c>
      <c r="C1016" s="9">
        <v>2017</v>
      </c>
      <c r="D1016" s="5" t="s">
        <v>9319</v>
      </c>
      <c r="E1016" s="8" t="s">
        <v>2</v>
      </c>
      <c r="F1016" s="5" t="s">
        <v>11089</v>
      </c>
      <c r="G1016" s="5" t="s">
        <v>9314</v>
      </c>
      <c r="H1016" s="5" t="s">
        <v>9328</v>
      </c>
      <c r="I1016" s="5" t="s">
        <v>9344</v>
      </c>
      <c r="J1016" s="9">
        <v>0</v>
      </c>
      <c r="K1016" s="5" t="s">
        <v>46</v>
      </c>
      <c r="L1016" s="10" t="str">
        <f t="shared" si="17"/>
        <v>OSCE Hate Crime Report 2017</v>
      </c>
      <c r="M1016" s="5" t="s">
        <v>1546</v>
      </c>
      <c r="N1016" s="11"/>
    </row>
    <row r="1017" spans="1:14" x14ac:dyDescent="0.2">
      <c r="A1017" s="12" t="s">
        <v>5874</v>
      </c>
      <c r="B1017" s="12">
        <v>1016</v>
      </c>
      <c r="C1017" s="9">
        <v>2017</v>
      </c>
      <c r="D1017" s="5" t="s">
        <v>9319</v>
      </c>
      <c r="E1017" s="8" t="s">
        <v>2</v>
      </c>
      <c r="F1017" s="5" t="s">
        <v>11089</v>
      </c>
      <c r="G1017" s="5" t="s">
        <v>9314</v>
      </c>
      <c r="H1017" s="5" t="s">
        <v>9328</v>
      </c>
      <c r="I1017" s="5" t="s">
        <v>9344</v>
      </c>
      <c r="J1017" s="9">
        <v>0</v>
      </c>
      <c r="K1017" s="5" t="s">
        <v>1543</v>
      </c>
      <c r="L1017" s="10" t="str">
        <f t="shared" si="17"/>
        <v>OSCE Hate Crime Report 2017</v>
      </c>
      <c r="M1017" s="5" t="s">
        <v>1547</v>
      </c>
      <c r="N1017" s="11"/>
    </row>
    <row r="1018" spans="1:14" x14ac:dyDescent="0.2">
      <c r="A1018" s="12" t="s">
        <v>5875</v>
      </c>
      <c r="B1018" s="12">
        <v>1017</v>
      </c>
      <c r="C1018" s="9">
        <v>2017</v>
      </c>
      <c r="D1018" s="5" t="s">
        <v>9319</v>
      </c>
      <c r="E1018" s="8" t="s">
        <v>2</v>
      </c>
      <c r="F1018" s="5" t="s">
        <v>11089</v>
      </c>
      <c r="G1018" s="5" t="s">
        <v>9314</v>
      </c>
      <c r="H1018" s="5" t="s">
        <v>9328</v>
      </c>
      <c r="I1018" s="5" t="s">
        <v>9344</v>
      </c>
      <c r="J1018" s="9">
        <v>0</v>
      </c>
      <c r="K1018" s="5" t="s">
        <v>1548</v>
      </c>
      <c r="L1018" s="10" t="str">
        <f t="shared" si="17"/>
        <v>OSCE Hate Crime Report 2017</v>
      </c>
      <c r="M1018" s="5" t="s">
        <v>10950</v>
      </c>
      <c r="N1018" s="11"/>
    </row>
    <row r="1019" spans="1:14" x14ac:dyDescent="0.2">
      <c r="A1019" s="12" t="s">
        <v>5876</v>
      </c>
      <c r="B1019" s="12">
        <v>1018</v>
      </c>
      <c r="C1019" s="9">
        <v>2017</v>
      </c>
      <c r="D1019" s="5" t="s">
        <v>9319</v>
      </c>
      <c r="E1019" s="8" t="s">
        <v>2</v>
      </c>
      <c r="F1019" s="5" t="s">
        <v>11089</v>
      </c>
      <c r="G1019" s="5" t="s">
        <v>9314</v>
      </c>
      <c r="H1019" s="5" t="s">
        <v>9328</v>
      </c>
      <c r="I1019" s="5" t="s">
        <v>9334</v>
      </c>
      <c r="J1019" s="9">
        <v>0</v>
      </c>
      <c r="K1019" s="5" t="s">
        <v>1548</v>
      </c>
      <c r="L1019" s="10" t="str">
        <f t="shared" si="17"/>
        <v>OSCE Hate Crime Report 2017</v>
      </c>
      <c r="M1019" s="5" t="s">
        <v>10951</v>
      </c>
      <c r="N1019" s="11"/>
    </row>
    <row r="1020" spans="1:14" x14ac:dyDescent="0.2">
      <c r="A1020" s="12" t="s">
        <v>5877</v>
      </c>
      <c r="B1020" s="12">
        <v>1019</v>
      </c>
      <c r="C1020" s="9">
        <v>2017</v>
      </c>
      <c r="D1020" s="5" t="s">
        <v>9319</v>
      </c>
      <c r="E1020" s="8" t="s">
        <v>2</v>
      </c>
      <c r="F1020" s="5" t="s">
        <v>11089</v>
      </c>
      <c r="G1020" s="5" t="s">
        <v>9314</v>
      </c>
      <c r="H1020" s="5" t="s">
        <v>9328</v>
      </c>
      <c r="I1020" s="5" t="s">
        <v>9344</v>
      </c>
      <c r="J1020" s="9">
        <v>0</v>
      </c>
      <c r="K1020" s="5" t="s">
        <v>1548</v>
      </c>
      <c r="L1020" s="10" t="str">
        <f t="shared" si="17"/>
        <v>OSCE Hate Crime Report 2017</v>
      </c>
      <c r="M1020" s="5" t="s">
        <v>1549</v>
      </c>
      <c r="N1020" s="11"/>
    </row>
    <row r="1021" spans="1:14" x14ac:dyDescent="0.2">
      <c r="A1021" s="12" t="s">
        <v>5878</v>
      </c>
      <c r="B1021" s="12">
        <v>1020</v>
      </c>
      <c r="C1021" s="9">
        <v>2017</v>
      </c>
      <c r="D1021" s="5" t="s">
        <v>9319</v>
      </c>
      <c r="E1021" s="8" t="s">
        <v>2</v>
      </c>
      <c r="F1021" s="5" t="s">
        <v>11089</v>
      </c>
      <c r="G1021" s="5" t="s">
        <v>9314</v>
      </c>
      <c r="H1021" s="5" t="s">
        <v>9328</v>
      </c>
      <c r="I1021" s="5" t="s">
        <v>9344</v>
      </c>
      <c r="J1021" s="9">
        <v>0</v>
      </c>
      <c r="K1021" s="5" t="s">
        <v>1548</v>
      </c>
      <c r="L1021" s="10" t="str">
        <f t="shared" si="17"/>
        <v>OSCE Hate Crime Report 2017</v>
      </c>
      <c r="M1021" s="5" t="s">
        <v>1550</v>
      </c>
      <c r="N1021" s="11"/>
    </row>
    <row r="1022" spans="1:14" x14ac:dyDescent="0.2">
      <c r="A1022" s="12" t="s">
        <v>5879</v>
      </c>
      <c r="B1022" s="12">
        <v>1021</v>
      </c>
      <c r="C1022" s="9">
        <v>2017</v>
      </c>
      <c r="D1022" s="5" t="s">
        <v>9319</v>
      </c>
      <c r="E1022" s="8" t="s">
        <v>2</v>
      </c>
      <c r="F1022" s="5" t="s">
        <v>11089</v>
      </c>
      <c r="G1022" s="5" t="s">
        <v>9314</v>
      </c>
      <c r="H1022" s="5" t="s">
        <v>9321</v>
      </c>
      <c r="I1022" s="5" t="s">
        <v>9321</v>
      </c>
      <c r="J1022" s="9" t="s">
        <v>2</v>
      </c>
      <c r="K1022" s="5" t="s">
        <v>1548</v>
      </c>
      <c r="L1022" s="10" t="str">
        <f t="shared" si="17"/>
        <v>OSCE Hate Crime Report 2017</v>
      </c>
      <c r="M1022" s="5" t="s">
        <v>11010</v>
      </c>
      <c r="N1022" s="11"/>
    </row>
    <row r="1023" spans="1:14" x14ac:dyDescent="0.2">
      <c r="A1023" s="12" t="s">
        <v>5880</v>
      </c>
      <c r="B1023" s="12">
        <v>1022</v>
      </c>
      <c r="C1023" s="9">
        <v>2017</v>
      </c>
      <c r="D1023" s="5" t="s">
        <v>9319</v>
      </c>
      <c r="E1023" s="8" t="s">
        <v>2</v>
      </c>
      <c r="F1023" s="5" t="s">
        <v>11089</v>
      </c>
      <c r="G1023" s="5" t="s">
        <v>9314</v>
      </c>
      <c r="H1023" s="5" t="s">
        <v>9321</v>
      </c>
      <c r="I1023" s="5" t="s">
        <v>9321</v>
      </c>
      <c r="J1023" s="9" t="s">
        <v>2</v>
      </c>
      <c r="K1023" s="5" t="s">
        <v>1548</v>
      </c>
      <c r="L1023" s="10" t="str">
        <f t="shared" si="17"/>
        <v>OSCE Hate Crime Report 2017</v>
      </c>
      <c r="M1023" s="5" t="s">
        <v>1551</v>
      </c>
      <c r="N1023" s="11"/>
    </row>
    <row r="1024" spans="1:14" x14ac:dyDescent="0.2">
      <c r="A1024" s="12" t="s">
        <v>5881</v>
      </c>
      <c r="B1024" s="12">
        <v>1023</v>
      </c>
      <c r="C1024" s="9">
        <v>2017</v>
      </c>
      <c r="D1024" s="5" t="s">
        <v>9319</v>
      </c>
      <c r="E1024" s="8" t="s">
        <v>2</v>
      </c>
      <c r="F1024" s="5" t="s">
        <v>11089</v>
      </c>
      <c r="G1024" s="5" t="s">
        <v>9314</v>
      </c>
      <c r="H1024" s="5" t="s">
        <v>9328</v>
      </c>
      <c r="I1024" s="5" t="s">
        <v>9341</v>
      </c>
      <c r="J1024" s="9">
        <v>0</v>
      </c>
      <c r="K1024" s="5" t="s">
        <v>1543</v>
      </c>
      <c r="L1024" s="10" t="str">
        <f t="shared" si="17"/>
        <v>OSCE Hate Crime Report 2017</v>
      </c>
      <c r="M1024" s="5" t="s">
        <v>1552</v>
      </c>
      <c r="N1024" s="11"/>
    </row>
    <row r="1025" spans="1:15" x14ac:dyDescent="0.2">
      <c r="A1025" s="12" t="s">
        <v>5882</v>
      </c>
      <c r="B1025" s="12">
        <v>1024</v>
      </c>
      <c r="C1025" s="9">
        <v>2017</v>
      </c>
      <c r="D1025" s="5" t="s">
        <v>9319</v>
      </c>
      <c r="E1025" s="8" t="s">
        <v>2</v>
      </c>
      <c r="F1025" s="5" t="s">
        <v>11089</v>
      </c>
      <c r="G1025" s="5" t="s">
        <v>9314</v>
      </c>
      <c r="H1025" s="5" t="s">
        <v>9328</v>
      </c>
      <c r="I1025" s="5" t="s">
        <v>9341</v>
      </c>
      <c r="J1025" s="9">
        <v>0</v>
      </c>
      <c r="K1025" s="5" t="s">
        <v>1543</v>
      </c>
      <c r="L1025" s="10" t="str">
        <f t="shared" si="17"/>
        <v>OSCE Hate Crime Report 2017</v>
      </c>
      <c r="M1025" s="5" t="s">
        <v>1553</v>
      </c>
      <c r="N1025" s="11"/>
    </row>
    <row r="1026" spans="1:15" x14ac:dyDescent="0.2">
      <c r="A1026" s="12" t="s">
        <v>5883</v>
      </c>
      <c r="B1026" s="12">
        <v>1025</v>
      </c>
      <c r="C1026" s="9">
        <v>2017</v>
      </c>
      <c r="D1026" s="5" t="s">
        <v>9319</v>
      </c>
      <c r="E1026" s="8" t="s">
        <v>2</v>
      </c>
      <c r="F1026" s="5" t="s">
        <v>11089</v>
      </c>
      <c r="G1026" s="5" t="s">
        <v>9314</v>
      </c>
      <c r="H1026" s="5" t="s">
        <v>9328</v>
      </c>
      <c r="I1026" s="5" t="s">
        <v>9344</v>
      </c>
      <c r="J1026" s="9">
        <v>0</v>
      </c>
      <c r="K1026" s="5" t="s">
        <v>1548</v>
      </c>
      <c r="L1026" s="10" t="str">
        <f t="shared" si="17"/>
        <v>OSCE Hate Crime Report 2017</v>
      </c>
      <c r="M1026" s="5" t="s">
        <v>1554</v>
      </c>
      <c r="N1026" s="11"/>
      <c r="O1026" s="11"/>
    </row>
    <row r="1027" spans="1:15" x14ac:dyDescent="0.2">
      <c r="A1027" s="12" t="s">
        <v>5884</v>
      </c>
      <c r="B1027" s="12">
        <v>1026</v>
      </c>
      <c r="C1027" s="9">
        <v>2017</v>
      </c>
      <c r="D1027" s="5" t="s">
        <v>9319</v>
      </c>
      <c r="E1027" s="8" t="s">
        <v>2</v>
      </c>
      <c r="F1027" s="5" t="s">
        <v>11089</v>
      </c>
      <c r="G1027" s="5" t="s">
        <v>9314</v>
      </c>
      <c r="H1027" s="5" t="s">
        <v>9328</v>
      </c>
      <c r="I1027" s="5" t="s">
        <v>9344</v>
      </c>
      <c r="J1027" s="9">
        <v>0</v>
      </c>
      <c r="K1027" s="5" t="s">
        <v>1548</v>
      </c>
      <c r="L1027" s="10" t="str">
        <f t="shared" si="17"/>
        <v>OSCE Hate Crime Report 2017</v>
      </c>
      <c r="M1027" s="5" t="s">
        <v>1555</v>
      </c>
      <c r="N1027" s="11"/>
    </row>
    <row r="1028" spans="1:15" x14ac:dyDescent="0.2">
      <c r="A1028" s="12" t="s">
        <v>5885</v>
      </c>
      <c r="B1028" s="12">
        <v>1027</v>
      </c>
      <c r="C1028" s="9">
        <v>2017</v>
      </c>
      <c r="D1028" s="5" t="s">
        <v>9319</v>
      </c>
      <c r="E1028" s="8" t="s">
        <v>2</v>
      </c>
      <c r="F1028" s="5" t="s">
        <v>11089</v>
      </c>
      <c r="G1028" s="5" t="s">
        <v>9314</v>
      </c>
      <c r="H1028" s="5" t="s">
        <v>9328</v>
      </c>
      <c r="I1028" s="5" t="s">
        <v>9344</v>
      </c>
      <c r="J1028" s="9">
        <v>0</v>
      </c>
      <c r="K1028" s="5" t="s">
        <v>1548</v>
      </c>
      <c r="L1028" s="10" t="str">
        <f t="shared" si="17"/>
        <v>OSCE Hate Crime Report 2017</v>
      </c>
      <c r="M1028" s="5" t="s">
        <v>1556</v>
      </c>
      <c r="N1028" s="11"/>
    </row>
    <row r="1029" spans="1:15" x14ac:dyDescent="0.2">
      <c r="A1029" s="12" t="s">
        <v>5886</v>
      </c>
      <c r="B1029" s="12">
        <v>1028</v>
      </c>
      <c r="C1029" s="9">
        <v>2017</v>
      </c>
      <c r="D1029" s="5" t="s">
        <v>9319</v>
      </c>
      <c r="E1029" s="8" t="s">
        <v>2</v>
      </c>
      <c r="F1029" s="5" t="s">
        <v>11089</v>
      </c>
      <c r="G1029" s="5" t="s">
        <v>9314</v>
      </c>
      <c r="H1029" s="5" t="s">
        <v>9328</v>
      </c>
      <c r="I1029" s="5" t="s">
        <v>9344</v>
      </c>
      <c r="J1029" s="9">
        <v>0</v>
      </c>
      <c r="K1029" s="5" t="s">
        <v>1548</v>
      </c>
      <c r="L1029" s="10" t="str">
        <f t="shared" si="17"/>
        <v>OSCE Hate Crime Report 2017</v>
      </c>
      <c r="M1029" s="5" t="s">
        <v>1557</v>
      </c>
      <c r="N1029" s="11"/>
    </row>
    <row r="1030" spans="1:15" x14ac:dyDescent="0.2">
      <c r="A1030" s="12" t="s">
        <v>5887</v>
      </c>
      <c r="B1030" s="12">
        <v>1029</v>
      </c>
      <c r="C1030" s="9">
        <v>2017</v>
      </c>
      <c r="D1030" s="5" t="s">
        <v>9319</v>
      </c>
      <c r="E1030" s="8" t="s">
        <v>2</v>
      </c>
      <c r="F1030" s="5" t="s">
        <v>11089</v>
      </c>
      <c r="G1030" s="5" t="s">
        <v>9314</v>
      </c>
      <c r="H1030" s="5" t="s">
        <v>9347</v>
      </c>
      <c r="I1030" s="5" t="s">
        <v>9315</v>
      </c>
      <c r="J1030" s="9">
        <v>1</v>
      </c>
      <c r="K1030" s="5" t="s">
        <v>542</v>
      </c>
      <c r="L1030" s="10" t="str">
        <f t="shared" si="17"/>
        <v>OSCE Hate Crime Report 2017</v>
      </c>
      <c r="M1030" s="5" t="s">
        <v>1558</v>
      </c>
      <c r="N1030" s="11"/>
    </row>
    <row r="1031" spans="1:15" x14ac:dyDescent="0.2">
      <c r="A1031" s="12" t="s">
        <v>5888</v>
      </c>
      <c r="B1031" s="12">
        <v>1030</v>
      </c>
      <c r="C1031" s="9">
        <v>2017</v>
      </c>
      <c r="D1031" s="5" t="s">
        <v>9319</v>
      </c>
      <c r="E1031" s="8" t="s">
        <v>2</v>
      </c>
      <c r="F1031" s="5" t="s">
        <v>11089</v>
      </c>
      <c r="G1031" s="5" t="s">
        <v>9314</v>
      </c>
      <c r="H1031" s="5" t="s">
        <v>9321</v>
      </c>
      <c r="I1031" s="5" t="s">
        <v>9315</v>
      </c>
      <c r="J1031" s="9">
        <v>1</v>
      </c>
      <c r="K1031" s="5" t="s">
        <v>542</v>
      </c>
      <c r="L1031" s="10" t="str">
        <f t="shared" si="17"/>
        <v>OSCE Hate Crime Report 2017</v>
      </c>
      <c r="M1031" s="5" t="s">
        <v>1559</v>
      </c>
      <c r="N1031" s="11"/>
    </row>
    <row r="1032" spans="1:15" x14ac:dyDescent="0.2">
      <c r="A1032" s="12" t="s">
        <v>5889</v>
      </c>
      <c r="B1032" s="12">
        <v>1031</v>
      </c>
      <c r="C1032" s="9">
        <v>2017</v>
      </c>
      <c r="D1032" s="5" t="s">
        <v>9319</v>
      </c>
      <c r="E1032" s="8" t="s">
        <v>2</v>
      </c>
      <c r="F1032" s="5" t="s">
        <v>11089</v>
      </c>
      <c r="G1032" s="5" t="s">
        <v>9314</v>
      </c>
      <c r="H1032" s="5" t="s">
        <v>9347</v>
      </c>
      <c r="I1032" s="5" t="s">
        <v>9315</v>
      </c>
      <c r="J1032" s="9">
        <v>1</v>
      </c>
      <c r="K1032" s="5" t="s">
        <v>542</v>
      </c>
      <c r="L1032" s="10" t="str">
        <f t="shared" si="17"/>
        <v>OSCE Hate Crime Report 2017</v>
      </c>
      <c r="M1032" s="5" t="s">
        <v>1560</v>
      </c>
      <c r="N1032" s="11"/>
    </row>
    <row r="1033" spans="1:15" x14ac:dyDescent="0.2">
      <c r="A1033" s="12" t="s">
        <v>5890</v>
      </c>
      <c r="B1033" s="12">
        <v>1032</v>
      </c>
      <c r="C1033" s="9">
        <v>2017</v>
      </c>
      <c r="D1033" s="5" t="s">
        <v>9319</v>
      </c>
      <c r="E1033" s="8" t="s">
        <v>2</v>
      </c>
      <c r="F1033" s="5" t="s">
        <v>11089</v>
      </c>
      <c r="G1033" s="5" t="s">
        <v>9314</v>
      </c>
      <c r="H1033" s="5" t="s">
        <v>9328</v>
      </c>
      <c r="I1033" s="5" t="s">
        <v>9344</v>
      </c>
      <c r="J1033" s="9">
        <v>0</v>
      </c>
      <c r="K1033" s="5" t="s">
        <v>1548</v>
      </c>
      <c r="L1033" s="10" t="str">
        <f t="shared" si="17"/>
        <v>OSCE Hate Crime Report 2017</v>
      </c>
      <c r="M1033" s="5" t="s">
        <v>1561</v>
      </c>
      <c r="N1033" s="11"/>
    </row>
    <row r="1034" spans="1:15" x14ac:dyDescent="0.2">
      <c r="A1034" s="12" t="s">
        <v>5891</v>
      </c>
      <c r="B1034" s="12">
        <v>1033</v>
      </c>
      <c r="C1034" s="9">
        <v>2017</v>
      </c>
      <c r="D1034" s="5" t="s">
        <v>9319</v>
      </c>
      <c r="E1034" s="8" t="s">
        <v>2</v>
      </c>
      <c r="F1034" s="5" t="s">
        <v>11089</v>
      </c>
      <c r="G1034" s="5" t="s">
        <v>9314</v>
      </c>
      <c r="H1034" s="5" t="s">
        <v>9328</v>
      </c>
      <c r="I1034" s="5" t="s">
        <v>9415</v>
      </c>
      <c r="J1034" s="9">
        <v>0</v>
      </c>
      <c r="K1034" s="5" t="s">
        <v>1548</v>
      </c>
      <c r="L1034" s="10" t="str">
        <f t="shared" si="17"/>
        <v>OSCE Hate Crime Report 2017</v>
      </c>
      <c r="M1034" s="5" t="s">
        <v>1562</v>
      </c>
      <c r="N1034" s="11"/>
      <c r="O1034" s="11"/>
    </row>
    <row r="1035" spans="1:15" x14ac:dyDescent="0.2">
      <c r="A1035" s="12" t="s">
        <v>5892</v>
      </c>
      <c r="B1035" s="12">
        <v>1034</v>
      </c>
      <c r="C1035" s="9">
        <v>2017</v>
      </c>
      <c r="D1035" s="5" t="s">
        <v>9319</v>
      </c>
      <c r="E1035" s="8" t="s">
        <v>2</v>
      </c>
      <c r="F1035" s="5" t="s">
        <v>11089</v>
      </c>
      <c r="G1035" s="5" t="s">
        <v>9314</v>
      </c>
      <c r="H1035" s="5" t="s">
        <v>9328</v>
      </c>
      <c r="I1035" s="5" t="s">
        <v>9344</v>
      </c>
      <c r="J1035" s="9">
        <v>0</v>
      </c>
      <c r="K1035" s="5" t="s">
        <v>1548</v>
      </c>
      <c r="L1035" s="10" t="str">
        <f t="shared" si="17"/>
        <v>OSCE Hate Crime Report 2017</v>
      </c>
      <c r="M1035" s="5" t="s">
        <v>1563</v>
      </c>
      <c r="N1035" s="11"/>
    </row>
    <row r="1036" spans="1:15" x14ac:dyDescent="0.2">
      <c r="A1036" s="12" t="s">
        <v>5893</v>
      </c>
      <c r="B1036" s="12">
        <v>1035</v>
      </c>
      <c r="C1036" s="9">
        <v>2017</v>
      </c>
      <c r="D1036" s="5" t="s">
        <v>9319</v>
      </c>
      <c r="E1036" s="8" t="s">
        <v>2</v>
      </c>
      <c r="F1036" s="5" t="s">
        <v>11089</v>
      </c>
      <c r="G1036" s="5" t="s">
        <v>9314</v>
      </c>
      <c r="H1036" s="5" t="s">
        <v>9328</v>
      </c>
      <c r="I1036" s="5" t="s">
        <v>9344</v>
      </c>
      <c r="J1036" s="9">
        <v>0</v>
      </c>
      <c r="K1036" s="5" t="s">
        <v>1548</v>
      </c>
      <c r="L1036" s="10" t="str">
        <f t="shared" si="17"/>
        <v>OSCE Hate Crime Report 2017</v>
      </c>
      <c r="M1036" s="5" t="s">
        <v>1564</v>
      </c>
      <c r="N1036" s="11"/>
      <c r="O1036" s="11"/>
    </row>
    <row r="1037" spans="1:15" x14ac:dyDescent="0.2">
      <c r="A1037" s="12" t="s">
        <v>5894</v>
      </c>
      <c r="B1037" s="12">
        <v>1036</v>
      </c>
      <c r="C1037" s="9">
        <v>2017</v>
      </c>
      <c r="D1037" s="5" t="s">
        <v>9319</v>
      </c>
      <c r="E1037" s="8" t="s">
        <v>2</v>
      </c>
      <c r="F1037" s="5" t="s">
        <v>11089</v>
      </c>
      <c r="G1037" s="5" t="s">
        <v>9314</v>
      </c>
      <c r="H1037" s="5" t="s">
        <v>9321</v>
      </c>
      <c r="I1037" s="5" t="s">
        <v>9321</v>
      </c>
      <c r="J1037" s="9">
        <v>1</v>
      </c>
      <c r="K1037" s="5" t="s">
        <v>1548</v>
      </c>
      <c r="L1037" s="10" t="str">
        <f t="shared" si="17"/>
        <v>OSCE Hate Crime Report 2017</v>
      </c>
      <c r="M1037" s="5" t="s">
        <v>11011</v>
      </c>
      <c r="N1037" s="11"/>
    </row>
    <row r="1038" spans="1:15" x14ac:dyDescent="0.2">
      <c r="A1038" s="12" t="s">
        <v>5895</v>
      </c>
      <c r="B1038" s="12">
        <v>1037</v>
      </c>
      <c r="C1038" s="9">
        <v>2017</v>
      </c>
      <c r="D1038" s="5" t="s">
        <v>9319</v>
      </c>
      <c r="E1038" s="8" t="s">
        <v>2</v>
      </c>
      <c r="F1038" s="5" t="s">
        <v>11089</v>
      </c>
      <c r="G1038" s="5" t="s">
        <v>9314</v>
      </c>
      <c r="H1038" s="5" t="s">
        <v>9328</v>
      </c>
      <c r="I1038" s="5" t="s">
        <v>9334</v>
      </c>
      <c r="J1038" s="9">
        <v>0</v>
      </c>
      <c r="K1038" s="5" t="s">
        <v>1548</v>
      </c>
      <c r="L1038" s="10" t="str">
        <f t="shared" si="17"/>
        <v>OSCE Hate Crime Report 2017</v>
      </c>
      <c r="M1038" s="5" t="s">
        <v>11031</v>
      </c>
      <c r="N1038" s="11"/>
    </row>
    <row r="1039" spans="1:15" x14ac:dyDescent="0.2">
      <c r="A1039" s="12" t="s">
        <v>5896</v>
      </c>
      <c r="B1039" s="12">
        <v>1038</v>
      </c>
      <c r="C1039" s="9">
        <v>2017</v>
      </c>
      <c r="D1039" s="5" t="s">
        <v>9319</v>
      </c>
      <c r="E1039" s="8" t="s">
        <v>2</v>
      </c>
      <c r="F1039" s="5" t="s">
        <v>11089</v>
      </c>
      <c r="G1039" s="5" t="s">
        <v>9314</v>
      </c>
      <c r="H1039" s="5" t="s">
        <v>9328</v>
      </c>
      <c r="I1039" s="5" t="s">
        <v>9344</v>
      </c>
      <c r="J1039" s="9">
        <v>0</v>
      </c>
      <c r="K1039" s="5" t="s">
        <v>1548</v>
      </c>
      <c r="L1039" s="10" t="str">
        <f t="shared" si="17"/>
        <v>OSCE Hate Crime Report 2017</v>
      </c>
      <c r="M1039" s="5" t="s">
        <v>1565</v>
      </c>
      <c r="N1039" s="11"/>
    </row>
    <row r="1040" spans="1:15" x14ac:dyDescent="0.2">
      <c r="A1040" s="12" t="s">
        <v>5897</v>
      </c>
      <c r="B1040" s="12">
        <v>1039</v>
      </c>
      <c r="C1040" s="9">
        <v>2017</v>
      </c>
      <c r="D1040" s="5" t="s">
        <v>9319</v>
      </c>
      <c r="E1040" s="8" t="s">
        <v>2</v>
      </c>
      <c r="F1040" s="5" t="s">
        <v>11089</v>
      </c>
      <c r="G1040" s="5" t="s">
        <v>9314</v>
      </c>
      <c r="H1040" s="5" t="s">
        <v>9328</v>
      </c>
      <c r="I1040" s="5" t="s">
        <v>9419</v>
      </c>
      <c r="J1040" s="9">
        <v>0</v>
      </c>
      <c r="K1040" s="5" t="s">
        <v>1548</v>
      </c>
      <c r="L1040" s="10" t="str">
        <f t="shared" si="17"/>
        <v>OSCE Hate Crime Report 2017</v>
      </c>
      <c r="M1040" s="5" t="s">
        <v>1566</v>
      </c>
      <c r="N1040" s="11"/>
    </row>
    <row r="1041" spans="1:15" x14ac:dyDescent="0.2">
      <c r="A1041" s="12" t="s">
        <v>5898</v>
      </c>
      <c r="B1041" s="12">
        <v>1040</v>
      </c>
      <c r="C1041" s="9">
        <v>2017</v>
      </c>
      <c r="D1041" s="5" t="s">
        <v>9319</v>
      </c>
      <c r="E1041" s="8" t="s">
        <v>2</v>
      </c>
      <c r="F1041" s="5" t="s">
        <v>11089</v>
      </c>
      <c r="G1041" s="5" t="s">
        <v>9331</v>
      </c>
      <c r="H1041" s="5" t="s">
        <v>9321</v>
      </c>
      <c r="I1041" s="5" t="s">
        <v>9378</v>
      </c>
      <c r="J1041" s="9">
        <v>1</v>
      </c>
      <c r="K1041" s="5" t="s">
        <v>1567</v>
      </c>
      <c r="L1041" s="10" t="str">
        <f t="shared" si="17"/>
        <v>OSCE Hate Crime Report 2017</v>
      </c>
      <c r="M1041" s="5" t="s">
        <v>11012</v>
      </c>
      <c r="N1041" s="11"/>
    </row>
    <row r="1042" spans="1:15" x14ac:dyDescent="0.2">
      <c r="A1042" s="12" t="s">
        <v>5899</v>
      </c>
      <c r="B1042" s="12">
        <v>1041</v>
      </c>
      <c r="C1042" s="9">
        <v>2017</v>
      </c>
      <c r="D1042" s="5" t="s">
        <v>9319</v>
      </c>
      <c r="E1042" s="8" t="s">
        <v>2</v>
      </c>
      <c r="F1042" s="5" t="s">
        <v>11089</v>
      </c>
      <c r="G1042" s="5" t="s">
        <v>9314</v>
      </c>
      <c r="H1042" s="5" t="s">
        <v>9328</v>
      </c>
      <c r="I1042" s="5" t="s">
        <v>9341</v>
      </c>
      <c r="J1042" s="9">
        <v>0</v>
      </c>
      <c r="K1042" s="5" t="s">
        <v>1543</v>
      </c>
      <c r="L1042" s="10" t="str">
        <f t="shared" si="17"/>
        <v>OSCE Hate Crime Report 2017</v>
      </c>
      <c r="M1042" s="5" t="s">
        <v>1568</v>
      </c>
      <c r="N1042" s="11"/>
      <c r="O1042" s="11"/>
    </row>
    <row r="1043" spans="1:15" x14ac:dyDescent="0.2">
      <c r="A1043" s="12" t="s">
        <v>5900</v>
      </c>
      <c r="B1043" s="12">
        <v>1042</v>
      </c>
      <c r="C1043" s="9">
        <v>2017</v>
      </c>
      <c r="D1043" s="5" t="s">
        <v>9319</v>
      </c>
      <c r="E1043" s="8" t="s">
        <v>2</v>
      </c>
      <c r="F1043" s="5" t="s">
        <v>11089</v>
      </c>
      <c r="G1043" s="5" t="s">
        <v>9314</v>
      </c>
      <c r="H1043" s="5" t="s">
        <v>9328</v>
      </c>
      <c r="I1043" s="5" t="s">
        <v>9334</v>
      </c>
      <c r="J1043" s="9">
        <v>0</v>
      </c>
      <c r="K1043" s="5" t="s">
        <v>1543</v>
      </c>
      <c r="L1043" s="10" t="str">
        <f t="shared" si="17"/>
        <v>OSCE Hate Crime Report 2017</v>
      </c>
      <c r="M1043" s="5" t="s">
        <v>10952</v>
      </c>
      <c r="N1043" s="11"/>
    </row>
    <row r="1044" spans="1:15" x14ac:dyDescent="0.2">
      <c r="A1044" s="12" t="s">
        <v>5901</v>
      </c>
      <c r="B1044" s="12">
        <v>1043</v>
      </c>
      <c r="C1044" s="9">
        <v>2017</v>
      </c>
      <c r="D1044" s="5" t="s">
        <v>9319</v>
      </c>
      <c r="E1044" s="8" t="s">
        <v>2</v>
      </c>
      <c r="F1044" s="5" t="s">
        <v>11089</v>
      </c>
      <c r="G1044" s="5" t="s">
        <v>9314</v>
      </c>
      <c r="H1044" s="5" t="s">
        <v>9328</v>
      </c>
      <c r="I1044" s="5" t="s">
        <v>9341</v>
      </c>
      <c r="J1044" s="9">
        <v>0</v>
      </c>
      <c r="K1044" s="5" t="s">
        <v>1548</v>
      </c>
      <c r="L1044" s="10" t="str">
        <f t="shared" si="17"/>
        <v>OSCE Hate Crime Report 2017</v>
      </c>
      <c r="M1044" s="5" t="s">
        <v>1569</v>
      </c>
      <c r="N1044" s="11"/>
      <c r="O1044" s="11"/>
    </row>
    <row r="1045" spans="1:15" x14ac:dyDescent="0.2">
      <c r="A1045" s="12" t="s">
        <v>5902</v>
      </c>
      <c r="B1045" s="12">
        <v>1044</v>
      </c>
      <c r="C1045" s="9">
        <v>2017</v>
      </c>
      <c r="D1045" s="5" t="s">
        <v>9319</v>
      </c>
      <c r="E1045" s="8" t="s">
        <v>2</v>
      </c>
      <c r="F1045" s="5" t="s">
        <v>11089</v>
      </c>
      <c r="G1045" s="5" t="s">
        <v>9314</v>
      </c>
      <c r="H1045" s="5" t="s">
        <v>9328</v>
      </c>
      <c r="I1045" s="5" t="s">
        <v>9334</v>
      </c>
      <c r="J1045" s="9">
        <v>0</v>
      </c>
      <c r="K1045" s="5" t="s">
        <v>1548</v>
      </c>
      <c r="L1045" s="10" t="str">
        <f t="shared" ref="L1045:L1076" si="18">HYPERLINK("https://hatecrime.osce.org/france?year=2017","OSCE Hate Crime Report 2017")</f>
        <v>OSCE Hate Crime Report 2017</v>
      </c>
      <c r="M1045" s="5" t="s">
        <v>871</v>
      </c>
      <c r="N1045" s="11"/>
    </row>
    <row r="1046" spans="1:15" x14ac:dyDescent="0.2">
      <c r="A1046" s="12" t="s">
        <v>5903</v>
      </c>
      <c r="B1046" s="12">
        <v>1045</v>
      </c>
      <c r="C1046" s="9">
        <v>2017</v>
      </c>
      <c r="D1046" s="5" t="s">
        <v>9319</v>
      </c>
      <c r="E1046" s="8" t="s">
        <v>2</v>
      </c>
      <c r="F1046" s="5" t="s">
        <v>11089</v>
      </c>
      <c r="G1046" s="5" t="s">
        <v>9314</v>
      </c>
      <c r="H1046" s="5" t="s">
        <v>9328</v>
      </c>
      <c r="I1046" s="5" t="s">
        <v>9344</v>
      </c>
      <c r="J1046" s="9">
        <v>0</v>
      </c>
      <c r="K1046" s="5" t="s">
        <v>1548</v>
      </c>
      <c r="L1046" s="10" t="str">
        <f t="shared" si="18"/>
        <v>OSCE Hate Crime Report 2017</v>
      </c>
      <c r="M1046" s="5" t="s">
        <v>1570</v>
      </c>
      <c r="N1046" s="11"/>
    </row>
    <row r="1047" spans="1:15" x14ac:dyDescent="0.2">
      <c r="A1047" s="12" t="s">
        <v>5904</v>
      </c>
      <c r="B1047" s="12">
        <v>1046</v>
      </c>
      <c r="C1047" s="9">
        <v>2017</v>
      </c>
      <c r="D1047" s="5" t="s">
        <v>9319</v>
      </c>
      <c r="E1047" s="8" t="s">
        <v>2</v>
      </c>
      <c r="F1047" s="5" t="s">
        <v>11089</v>
      </c>
      <c r="G1047" s="5" t="s">
        <v>9314</v>
      </c>
      <c r="H1047" s="5" t="s">
        <v>9328</v>
      </c>
      <c r="I1047" s="5" t="s">
        <v>9344</v>
      </c>
      <c r="J1047" s="9">
        <v>0</v>
      </c>
      <c r="K1047" s="5" t="s">
        <v>1548</v>
      </c>
      <c r="L1047" s="10" t="str">
        <f t="shared" si="18"/>
        <v>OSCE Hate Crime Report 2017</v>
      </c>
      <c r="M1047" s="5" t="s">
        <v>10953</v>
      </c>
      <c r="N1047" s="11"/>
    </row>
    <row r="1048" spans="1:15" x14ac:dyDescent="0.2">
      <c r="A1048" s="12" t="s">
        <v>5905</v>
      </c>
      <c r="B1048" s="12">
        <v>1047</v>
      </c>
      <c r="C1048" s="9">
        <v>2017</v>
      </c>
      <c r="D1048" s="5" t="s">
        <v>9319</v>
      </c>
      <c r="E1048" s="8" t="s">
        <v>2</v>
      </c>
      <c r="F1048" s="5" t="s">
        <v>11089</v>
      </c>
      <c r="G1048" s="5" t="s">
        <v>9314</v>
      </c>
      <c r="H1048" s="5" t="s">
        <v>9328</v>
      </c>
      <c r="I1048" s="5" t="s">
        <v>9344</v>
      </c>
      <c r="J1048" s="9">
        <v>0</v>
      </c>
      <c r="K1048" s="5" t="s">
        <v>1548</v>
      </c>
      <c r="L1048" s="10" t="str">
        <f t="shared" si="18"/>
        <v>OSCE Hate Crime Report 2017</v>
      </c>
      <c r="M1048" s="5" t="s">
        <v>1571</v>
      </c>
      <c r="N1048" s="11"/>
      <c r="O1048" s="11"/>
    </row>
    <row r="1049" spans="1:15" x14ac:dyDescent="0.2">
      <c r="A1049" s="12" t="s">
        <v>5906</v>
      </c>
      <c r="B1049" s="12">
        <v>1048</v>
      </c>
      <c r="C1049" s="9">
        <v>2017</v>
      </c>
      <c r="D1049" s="5" t="s">
        <v>9319</v>
      </c>
      <c r="E1049" s="8" t="s">
        <v>2</v>
      </c>
      <c r="F1049" s="5" t="s">
        <v>11089</v>
      </c>
      <c r="G1049" s="5" t="s">
        <v>9314</v>
      </c>
      <c r="H1049" s="5" t="s">
        <v>9328</v>
      </c>
      <c r="I1049" s="5" t="s">
        <v>9344</v>
      </c>
      <c r="J1049" s="9">
        <v>0</v>
      </c>
      <c r="K1049" s="5" t="s">
        <v>1548</v>
      </c>
      <c r="L1049" s="10" t="str">
        <f t="shared" si="18"/>
        <v>OSCE Hate Crime Report 2017</v>
      </c>
      <c r="M1049" s="5" t="s">
        <v>1572</v>
      </c>
      <c r="N1049" s="11"/>
    </row>
    <row r="1050" spans="1:15" x14ac:dyDescent="0.2">
      <c r="A1050" s="12" t="s">
        <v>5907</v>
      </c>
      <c r="B1050" s="12">
        <v>1049</v>
      </c>
      <c r="C1050" s="9">
        <v>2017</v>
      </c>
      <c r="D1050" s="5" t="s">
        <v>9319</v>
      </c>
      <c r="E1050" s="8" t="s">
        <v>2</v>
      </c>
      <c r="F1050" s="5" t="s">
        <v>11089</v>
      </c>
      <c r="G1050" s="5" t="s">
        <v>9320</v>
      </c>
      <c r="H1050" s="5" t="s">
        <v>9328</v>
      </c>
      <c r="I1050" s="5" t="s">
        <v>9341</v>
      </c>
      <c r="J1050" s="9">
        <v>0</v>
      </c>
      <c r="K1050" s="5" t="s">
        <v>1548</v>
      </c>
      <c r="L1050" s="10" t="str">
        <f t="shared" si="18"/>
        <v>OSCE Hate Crime Report 2017</v>
      </c>
      <c r="M1050" s="5" t="s">
        <v>1573</v>
      </c>
      <c r="N1050" s="11"/>
    </row>
    <row r="1051" spans="1:15" x14ac:dyDescent="0.2">
      <c r="A1051" s="12" t="s">
        <v>5908</v>
      </c>
      <c r="B1051" s="12">
        <v>1050</v>
      </c>
      <c r="C1051" s="9">
        <v>2017</v>
      </c>
      <c r="D1051" s="5" t="s">
        <v>9319</v>
      </c>
      <c r="E1051" s="8" t="s">
        <v>2</v>
      </c>
      <c r="F1051" s="5" t="s">
        <v>11089</v>
      </c>
      <c r="G1051" s="5" t="s">
        <v>9331</v>
      </c>
      <c r="H1051" s="5" t="s">
        <v>9347</v>
      </c>
      <c r="I1051" s="5" t="s">
        <v>9315</v>
      </c>
      <c r="J1051" s="9">
        <v>1</v>
      </c>
      <c r="K1051" s="5" t="s">
        <v>1567</v>
      </c>
      <c r="L1051" s="10" t="str">
        <f t="shared" si="18"/>
        <v>OSCE Hate Crime Report 2017</v>
      </c>
      <c r="M1051" s="5" t="s">
        <v>1574</v>
      </c>
      <c r="N1051" s="11"/>
    </row>
    <row r="1052" spans="1:15" x14ac:dyDescent="0.2">
      <c r="A1052" s="12" t="s">
        <v>5909</v>
      </c>
      <c r="B1052" s="12">
        <v>1051</v>
      </c>
      <c r="C1052" s="9">
        <v>2017</v>
      </c>
      <c r="D1052" s="5" t="s">
        <v>9319</v>
      </c>
      <c r="E1052" s="8" t="s">
        <v>2</v>
      </c>
      <c r="F1052" s="5" t="s">
        <v>11089</v>
      </c>
      <c r="G1052" s="5" t="s">
        <v>9331</v>
      </c>
      <c r="H1052" s="5" t="s">
        <v>9347</v>
      </c>
      <c r="I1052" s="5" t="s">
        <v>9315</v>
      </c>
      <c r="J1052" s="9">
        <v>1</v>
      </c>
      <c r="K1052" s="5" t="s">
        <v>1567</v>
      </c>
      <c r="L1052" s="10" t="str">
        <f t="shared" si="18"/>
        <v>OSCE Hate Crime Report 2017</v>
      </c>
      <c r="M1052" s="5" t="s">
        <v>1575</v>
      </c>
      <c r="N1052" s="11"/>
    </row>
    <row r="1053" spans="1:15" x14ac:dyDescent="0.2">
      <c r="A1053" s="12" t="s">
        <v>5910</v>
      </c>
      <c r="B1053" s="12">
        <v>1052</v>
      </c>
      <c r="C1053" s="9">
        <v>2017</v>
      </c>
      <c r="D1053" s="5" t="s">
        <v>9319</v>
      </c>
      <c r="E1053" s="8" t="s">
        <v>2</v>
      </c>
      <c r="F1053" s="5" t="s">
        <v>11089</v>
      </c>
      <c r="G1053" s="5" t="s">
        <v>9331</v>
      </c>
      <c r="H1053" s="5" t="s">
        <v>9328</v>
      </c>
      <c r="I1053" s="5" t="s">
        <v>9315</v>
      </c>
      <c r="J1053" s="9" t="s">
        <v>2</v>
      </c>
      <c r="K1053" s="5" t="s">
        <v>1567</v>
      </c>
      <c r="L1053" s="10" t="str">
        <f t="shared" si="18"/>
        <v>OSCE Hate Crime Report 2017</v>
      </c>
      <c r="M1053" s="5" t="s">
        <v>1576</v>
      </c>
      <c r="N1053" s="11"/>
    </row>
    <row r="1054" spans="1:15" x14ac:dyDescent="0.2">
      <c r="A1054" s="12" t="s">
        <v>5911</v>
      </c>
      <c r="B1054" s="12">
        <v>1053</v>
      </c>
      <c r="C1054" s="9">
        <v>2017</v>
      </c>
      <c r="D1054" s="5" t="s">
        <v>9319</v>
      </c>
      <c r="E1054" s="8" t="s">
        <v>2</v>
      </c>
      <c r="F1054" s="5" t="s">
        <v>11089</v>
      </c>
      <c r="G1054" s="5" t="s">
        <v>9314</v>
      </c>
      <c r="H1054" s="5" t="s">
        <v>9321</v>
      </c>
      <c r="I1054" s="5" t="s">
        <v>9321</v>
      </c>
      <c r="J1054" s="9">
        <v>1</v>
      </c>
      <c r="K1054" s="5" t="s">
        <v>1548</v>
      </c>
      <c r="L1054" s="10" t="str">
        <f t="shared" si="18"/>
        <v>OSCE Hate Crime Report 2017</v>
      </c>
      <c r="M1054" s="5" t="s">
        <v>1577</v>
      </c>
      <c r="N1054" s="11"/>
    </row>
    <row r="1055" spans="1:15" x14ac:dyDescent="0.2">
      <c r="A1055" s="12" t="s">
        <v>5912</v>
      </c>
      <c r="B1055" s="12">
        <v>1054</v>
      </c>
      <c r="C1055" s="9">
        <v>2017</v>
      </c>
      <c r="D1055" s="5" t="s">
        <v>9319</v>
      </c>
      <c r="E1055" s="8" t="s">
        <v>2</v>
      </c>
      <c r="F1055" s="5" t="s">
        <v>11089</v>
      </c>
      <c r="G1055" s="5" t="s">
        <v>9314</v>
      </c>
      <c r="H1055" s="5" t="s">
        <v>9328</v>
      </c>
      <c r="I1055" s="5" t="s">
        <v>9344</v>
      </c>
      <c r="J1055" s="9">
        <v>0</v>
      </c>
      <c r="K1055" s="5" t="s">
        <v>1548</v>
      </c>
      <c r="L1055" s="10" t="str">
        <f t="shared" si="18"/>
        <v>OSCE Hate Crime Report 2017</v>
      </c>
      <c r="M1055" s="5" t="s">
        <v>1578</v>
      </c>
      <c r="N1055" s="11"/>
    </row>
    <row r="1056" spans="1:15" x14ac:dyDescent="0.2">
      <c r="A1056" s="12" t="s">
        <v>5913</v>
      </c>
      <c r="B1056" s="12">
        <v>1055</v>
      </c>
      <c r="C1056" s="9">
        <v>2017</v>
      </c>
      <c r="D1056" s="5" t="s">
        <v>9319</v>
      </c>
      <c r="E1056" s="8" t="s">
        <v>2</v>
      </c>
      <c r="F1056" s="5" t="s">
        <v>11089</v>
      </c>
      <c r="G1056" s="5" t="s">
        <v>9314</v>
      </c>
      <c r="H1056" s="5" t="s">
        <v>9328</v>
      </c>
      <c r="I1056" s="5" t="s">
        <v>9344</v>
      </c>
      <c r="J1056" s="9">
        <v>0</v>
      </c>
      <c r="K1056" s="5" t="s">
        <v>1548</v>
      </c>
      <c r="L1056" s="10" t="str">
        <f t="shared" si="18"/>
        <v>OSCE Hate Crime Report 2017</v>
      </c>
      <c r="M1056" s="5" t="s">
        <v>1579</v>
      </c>
      <c r="N1056" s="11"/>
    </row>
    <row r="1057" spans="1:14" x14ac:dyDescent="0.2">
      <c r="A1057" s="12" t="s">
        <v>5914</v>
      </c>
      <c r="B1057" s="12">
        <v>1056</v>
      </c>
      <c r="C1057" s="9">
        <v>2017</v>
      </c>
      <c r="D1057" s="5" t="s">
        <v>9319</v>
      </c>
      <c r="E1057" s="8" t="s">
        <v>2</v>
      </c>
      <c r="F1057" s="5" t="s">
        <v>11089</v>
      </c>
      <c r="G1057" s="5" t="s">
        <v>9314</v>
      </c>
      <c r="H1057" s="5" t="s">
        <v>9321</v>
      </c>
      <c r="I1057" s="5" t="s">
        <v>9321</v>
      </c>
      <c r="J1057" s="9" t="s">
        <v>2</v>
      </c>
      <c r="K1057" s="5" t="s">
        <v>46</v>
      </c>
      <c r="L1057" s="10" t="str">
        <f t="shared" si="18"/>
        <v>OSCE Hate Crime Report 2017</v>
      </c>
      <c r="M1057" s="5" t="s">
        <v>1580</v>
      </c>
      <c r="N1057" s="11"/>
    </row>
    <row r="1058" spans="1:14" x14ac:dyDescent="0.2">
      <c r="A1058" s="12" t="s">
        <v>5915</v>
      </c>
      <c r="B1058" s="12">
        <v>1057</v>
      </c>
      <c r="C1058" s="9">
        <v>2017</v>
      </c>
      <c r="D1058" s="5" t="s">
        <v>9319</v>
      </c>
      <c r="E1058" s="8" t="s">
        <v>2</v>
      </c>
      <c r="F1058" s="5" t="s">
        <v>11089</v>
      </c>
      <c r="G1058" s="5" t="s">
        <v>9314</v>
      </c>
      <c r="H1058" s="5" t="s">
        <v>9328</v>
      </c>
      <c r="I1058" s="5" t="s">
        <v>9334</v>
      </c>
      <c r="J1058" s="9">
        <v>0</v>
      </c>
      <c r="K1058" s="5" t="s">
        <v>1548</v>
      </c>
      <c r="L1058" s="10" t="str">
        <f t="shared" si="18"/>
        <v>OSCE Hate Crime Report 2017</v>
      </c>
      <c r="M1058" s="5" t="s">
        <v>10954</v>
      </c>
      <c r="N1058" s="11"/>
    </row>
    <row r="1059" spans="1:14" x14ac:dyDescent="0.2">
      <c r="A1059" s="12" t="s">
        <v>5916</v>
      </c>
      <c r="B1059" s="12">
        <v>1058</v>
      </c>
      <c r="C1059" s="9">
        <v>2017</v>
      </c>
      <c r="D1059" s="5" t="s">
        <v>9319</v>
      </c>
      <c r="E1059" s="8" t="s">
        <v>2</v>
      </c>
      <c r="F1059" s="5" t="s">
        <v>11089</v>
      </c>
      <c r="G1059" s="5" t="s">
        <v>9314</v>
      </c>
      <c r="H1059" s="5" t="s">
        <v>9328</v>
      </c>
      <c r="I1059" s="5" t="s">
        <v>9341</v>
      </c>
      <c r="J1059" s="9">
        <v>0</v>
      </c>
      <c r="K1059" s="5" t="s">
        <v>1548</v>
      </c>
      <c r="L1059" s="10" t="str">
        <f t="shared" si="18"/>
        <v>OSCE Hate Crime Report 2017</v>
      </c>
      <c r="M1059" s="5" t="s">
        <v>1581</v>
      </c>
      <c r="N1059" s="11"/>
    </row>
    <row r="1060" spans="1:14" x14ac:dyDescent="0.2">
      <c r="A1060" s="12" t="s">
        <v>5917</v>
      </c>
      <c r="B1060" s="12">
        <v>1059</v>
      </c>
      <c r="C1060" s="9">
        <v>2017</v>
      </c>
      <c r="D1060" s="5" t="s">
        <v>9319</v>
      </c>
      <c r="E1060" s="8" t="s">
        <v>2</v>
      </c>
      <c r="F1060" s="5" t="s">
        <v>11089</v>
      </c>
      <c r="G1060" s="5" t="s">
        <v>9314</v>
      </c>
      <c r="H1060" s="5" t="s">
        <v>9328</v>
      </c>
      <c r="I1060" s="5" t="s">
        <v>9344</v>
      </c>
      <c r="J1060" s="9">
        <v>0</v>
      </c>
      <c r="K1060" s="5" t="s">
        <v>1548</v>
      </c>
      <c r="L1060" s="10" t="str">
        <f t="shared" si="18"/>
        <v>OSCE Hate Crime Report 2017</v>
      </c>
      <c r="M1060" s="5" t="s">
        <v>1582</v>
      </c>
      <c r="N1060" s="11"/>
    </row>
    <row r="1061" spans="1:14" x14ac:dyDescent="0.2">
      <c r="A1061" s="12" t="s">
        <v>5918</v>
      </c>
      <c r="B1061" s="12">
        <v>1060</v>
      </c>
      <c r="C1061" s="9">
        <v>2017</v>
      </c>
      <c r="D1061" s="5" t="s">
        <v>9319</v>
      </c>
      <c r="E1061" s="8" t="s">
        <v>2</v>
      </c>
      <c r="F1061" s="5" t="s">
        <v>11089</v>
      </c>
      <c r="G1061" s="5" t="s">
        <v>9314</v>
      </c>
      <c r="H1061" s="5" t="s">
        <v>9328</v>
      </c>
      <c r="I1061" s="5" t="s">
        <v>9344</v>
      </c>
      <c r="J1061" s="9">
        <v>0</v>
      </c>
      <c r="K1061" s="5" t="s">
        <v>1548</v>
      </c>
      <c r="L1061" s="10" t="str">
        <f t="shared" si="18"/>
        <v>OSCE Hate Crime Report 2017</v>
      </c>
      <c r="M1061" s="5" t="s">
        <v>1582</v>
      </c>
      <c r="N1061" s="11"/>
    </row>
    <row r="1062" spans="1:14" x14ac:dyDescent="0.2">
      <c r="A1062" s="12" t="s">
        <v>5919</v>
      </c>
      <c r="B1062" s="12">
        <v>1061</v>
      </c>
      <c r="C1062" s="9">
        <v>2017</v>
      </c>
      <c r="D1062" s="5" t="s">
        <v>9319</v>
      </c>
      <c r="E1062" s="8" t="s">
        <v>2</v>
      </c>
      <c r="F1062" s="5" t="s">
        <v>11089</v>
      </c>
      <c r="G1062" s="5" t="s">
        <v>9314</v>
      </c>
      <c r="H1062" s="5" t="s">
        <v>9328</v>
      </c>
      <c r="I1062" s="5" t="s">
        <v>9415</v>
      </c>
      <c r="J1062" s="9">
        <v>0</v>
      </c>
      <c r="K1062" s="5" t="s">
        <v>1548</v>
      </c>
      <c r="L1062" s="10" t="str">
        <f t="shared" si="18"/>
        <v>OSCE Hate Crime Report 2017</v>
      </c>
      <c r="M1062" s="5" t="s">
        <v>247</v>
      </c>
      <c r="N1062" s="11"/>
    </row>
    <row r="1063" spans="1:14" x14ac:dyDescent="0.2">
      <c r="A1063" s="12" t="s">
        <v>5920</v>
      </c>
      <c r="B1063" s="12">
        <v>1062</v>
      </c>
      <c r="C1063" s="9">
        <v>2017</v>
      </c>
      <c r="D1063" s="5" t="s">
        <v>9319</v>
      </c>
      <c r="E1063" s="8" t="s">
        <v>2</v>
      </c>
      <c r="F1063" s="5" t="s">
        <v>11089</v>
      </c>
      <c r="G1063" s="5" t="s">
        <v>9314</v>
      </c>
      <c r="H1063" s="5" t="s">
        <v>9328</v>
      </c>
      <c r="I1063" s="5" t="s">
        <v>9415</v>
      </c>
      <c r="J1063" s="9">
        <v>0</v>
      </c>
      <c r="K1063" s="5" t="s">
        <v>1548</v>
      </c>
      <c r="L1063" s="10" t="str">
        <f t="shared" si="18"/>
        <v>OSCE Hate Crime Report 2017</v>
      </c>
      <c r="M1063" s="5" t="s">
        <v>1583</v>
      </c>
      <c r="N1063" s="11"/>
    </row>
    <row r="1064" spans="1:14" x14ac:dyDescent="0.2">
      <c r="A1064" s="12" t="s">
        <v>5921</v>
      </c>
      <c r="B1064" s="12">
        <v>1063</v>
      </c>
      <c r="C1064" s="9">
        <v>2017</v>
      </c>
      <c r="D1064" s="5" t="s">
        <v>9319</v>
      </c>
      <c r="E1064" s="8" t="s">
        <v>2</v>
      </c>
      <c r="F1064" s="5" t="s">
        <v>11089</v>
      </c>
      <c r="G1064" s="5" t="s">
        <v>9314</v>
      </c>
      <c r="H1064" s="5" t="s">
        <v>9328</v>
      </c>
      <c r="I1064" s="5" t="s">
        <v>9344</v>
      </c>
      <c r="J1064" s="9">
        <v>0</v>
      </c>
      <c r="K1064" s="5" t="s">
        <v>1548</v>
      </c>
      <c r="L1064" s="10" t="str">
        <f t="shared" si="18"/>
        <v>OSCE Hate Crime Report 2017</v>
      </c>
      <c r="M1064" s="5" t="s">
        <v>1584</v>
      </c>
      <c r="N1064" s="11"/>
    </row>
    <row r="1065" spans="1:14" x14ac:dyDescent="0.2">
      <c r="A1065" s="12" t="s">
        <v>5922</v>
      </c>
      <c r="B1065" s="12">
        <v>1064</v>
      </c>
      <c r="C1065" s="9">
        <v>2017</v>
      </c>
      <c r="D1065" s="5" t="s">
        <v>9319</v>
      </c>
      <c r="E1065" s="8" t="s">
        <v>2</v>
      </c>
      <c r="F1065" s="5" t="s">
        <v>11089</v>
      </c>
      <c r="G1065" s="5" t="s">
        <v>9314</v>
      </c>
      <c r="H1065" s="5" t="s">
        <v>9328</v>
      </c>
      <c r="I1065" s="5" t="s">
        <v>9334</v>
      </c>
      <c r="J1065" s="9">
        <v>0</v>
      </c>
      <c r="K1065" s="5" t="s">
        <v>1548</v>
      </c>
      <c r="L1065" s="10" t="str">
        <f t="shared" si="18"/>
        <v>OSCE Hate Crime Report 2017</v>
      </c>
      <c r="M1065" s="5" t="s">
        <v>10955</v>
      </c>
      <c r="N1065" s="11"/>
    </row>
    <row r="1066" spans="1:14" x14ac:dyDescent="0.2">
      <c r="A1066" s="12" t="s">
        <v>5923</v>
      </c>
      <c r="B1066" s="12">
        <v>1065</v>
      </c>
      <c r="C1066" s="9">
        <v>2017</v>
      </c>
      <c r="D1066" s="5" t="s">
        <v>9319</v>
      </c>
      <c r="E1066" s="8" t="s">
        <v>2</v>
      </c>
      <c r="F1066" s="5" t="s">
        <v>11088</v>
      </c>
      <c r="G1066" s="5" t="s">
        <v>9383</v>
      </c>
      <c r="H1066" s="5" t="s">
        <v>9347</v>
      </c>
      <c r="I1066" s="5" t="s">
        <v>11065</v>
      </c>
      <c r="J1066" s="9">
        <v>1</v>
      </c>
      <c r="K1066" s="5" t="s">
        <v>1567</v>
      </c>
      <c r="L1066" s="10" t="str">
        <f t="shared" si="18"/>
        <v>OSCE Hate Crime Report 2017</v>
      </c>
      <c r="M1066" s="5" t="s">
        <v>1585</v>
      </c>
      <c r="N1066" s="11"/>
    </row>
    <row r="1067" spans="1:14" x14ac:dyDescent="0.2">
      <c r="A1067" s="12" t="s">
        <v>5924</v>
      </c>
      <c r="B1067" s="12">
        <v>1066</v>
      </c>
      <c r="C1067" s="9">
        <v>2017</v>
      </c>
      <c r="D1067" s="5" t="s">
        <v>9319</v>
      </c>
      <c r="E1067" s="8" t="s">
        <v>2</v>
      </c>
      <c r="F1067" s="5" t="s">
        <v>11089</v>
      </c>
      <c r="G1067" s="5" t="s">
        <v>9314</v>
      </c>
      <c r="H1067" s="5" t="s">
        <v>9328</v>
      </c>
      <c r="I1067" s="5" t="s">
        <v>9416</v>
      </c>
      <c r="J1067" s="9">
        <v>0</v>
      </c>
      <c r="K1067" s="5" t="s">
        <v>1548</v>
      </c>
      <c r="L1067" s="10" t="str">
        <f t="shared" si="18"/>
        <v>OSCE Hate Crime Report 2017</v>
      </c>
      <c r="M1067" s="5" t="s">
        <v>1586</v>
      </c>
      <c r="N1067" s="11"/>
    </row>
    <row r="1068" spans="1:14" x14ac:dyDescent="0.2">
      <c r="A1068" s="12" t="s">
        <v>5925</v>
      </c>
      <c r="B1068" s="12">
        <v>1067</v>
      </c>
      <c r="C1068" s="9">
        <v>2017</v>
      </c>
      <c r="D1068" s="5" t="s">
        <v>9319</v>
      </c>
      <c r="E1068" s="8" t="s">
        <v>2</v>
      </c>
      <c r="F1068" s="5" t="s">
        <v>11089</v>
      </c>
      <c r="G1068" s="5" t="s">
        <v>9314</v>
      </c>
      <c r="H1068" s="5" t="s">
        <v>9328</v>
      </c>
      <c r="I1068" s="5" t="s">
        <v>9341</v>
      </c>
      <c r="J1068" s="9">
        <v>0</v>
      </c>
      <c r="K1068" s="5" t="s">
        <v>1543</v>
      </c>
      <c r="L1068" s="10" t="str">
        <f t="shared" si="18"/>
        <v>OSCE Hate Crime Report 2017</v>
      </c>
      <c r="M1068" s="5" t="s">
        <v>1587</v>
      </c>
      <c r="N1068" s="11"/>
    </row>
    <row r="1069" spans="1:14" x14ac:dyDescent="0.2">
      <c r="A1069" s="12" t="s">
        <v>5926</v>
      </c>
      <c r="B1069" s="12">
        <v>1068</v>
      </c>
      <c r="C1069" s="9">
        <v>2017</v>
      </c>
      <c r="D1069" s="5" t="s">
        <v>9319</v>
      </c>
      <c r="E1069" s="8" t="s">
        <v>2</v>
      </c>
      <c r="F1069" s="5" t="s">
        <v>11089</v>
      </c>
      <c r="G1069" s="5" t="s">
        <v>9314</v>
      </c>
      <c r="H1069" s="5" t="s">
        <v>9328</v>
      </c>
      <c r="I1069" s="5" t="s">
        <v>9344</v>
      </c>
      <c r="J1069" s="9">
        <v>0</v>
      </c>
      <c r="K1069" s="5" t="s">
        <v>1548</v>
      </c>
      <c r="L1069" s="10" t="str">
        <f t="shared" si="18"/>
        <v>OSCE Hate Crime Report 2017</v>
      </c>
      <c r="M1069" s="5" t="s">
        <v>1588</v>
      </c>
      <c r="N1069" s="11"/>
    </row>
    <row r="1070" spans="1:14" x14ac:dyDescent="0.2">
      <c r="A1070" s="12" t="s">
        <v>5927</v>
      </c>
      <c r="B1070" s="12">
        <v>1069</v>
      </c>
      <c r="C1070" s="9">
        <v>2017</v>
      </c>
      <c r="D1070" s="5" t="s">
        <v>9319</v>
      </c>
      <c r="E1070" s="8" t="s">
        <v>2</v>
      </c>
      <c r="F1070" s="5" t="s">
        <v>11089</v>
      </c>
      <c r="G1070" s="5" t="s">
        <v>9314</v>
      </c>
      <c r="H1070" s="5" t="s">
        <v>9328</v>
      </c>
      <c r="I1070" s="5" t="s">
        <v>9344</v>
      </c>
      <c r="J1070" s="9">
        <v>0</v>
      </c>
      <c r="K1070" s="5" t="s">
        <v>1548</v>
      </c>
      <c r="L1070" s="10" t="str">
        <f t="shared" si="18"/>
        <v>OSCE Hate Crime Report 2017</v>
      </c>
      <c r="M1070" s="5" t="s">
        <v>1589</v>
      </c>
      <c r="N1070" s="11"/>
    </row>
    <row r="1071" spans="1:14" x14ac:dyDescent="0.2">
      <c r="A1071" s="12" t="s">
        <v>5928</v>
      </c>
      <c r="B1071" s="12">
        <v>1070</v>
      </c>
      <c r="C1071" s="9">
        <v>2017</v>
      </c>
      <c r="D1071" s="5" t="s">
        <v>9319</v>
      </c>
      <c r="E1071" s="8" t="s">
        <v>2</v>
      </c>
      <c r="F1071" s="5" t="s">
        <v>11089</v>
      </c>
      <c r="G1071" s="5" t="s">
        <v>9314</v>
      </c>
      <c r="H1071" s="5" t="s">
        <v>9328</v>
      </c>
      <c r="I1071" s="5" t="s">
        <v>9344</v>
      </c>
      <c r="J1071" s="9">
        <v>0</v>
      </c>
      <c r="K1071" s="5" t="s">
        <v>1548</v>
      </c>
      <c r="L1071" s="10" t="str">
        <f t="shared" si="18"/>
        <v>OSCE Hate Crime Report 2017</v>
      </c>
      <c r="M1071" s="5" t="s">
        <v>1589</v>
      </c>
      <c r="N1071" s="11"/>
    </row>
    <row r="1072" spans="1:14" x14ac:dyDescent="0.2">
      <c r="A1072" s="12" t="s">
        <v>5929</v>
      </c>
      <c r="B1072" s="12">
        <v>1071</v>
      </c>
      <c r="C1072" s="9">
        <v>2017</v>
      </c>
      <c r="D1072" s="5" t="s">
        <v>9319</v>
      </c>
      <c r="E1072" s="8" t="s">
        <v>2</v>
      </c>
      <c r="F1072" s="5" t="s">
        <v>11089</v>
      </c>
      <c r="G1072" s="5" t="s">
        <v>9314</v>
      </c>
      <c r="H1072" s="5" t="s">
        <v>9328</v>
      </c>
      <c r="I1072" s="5" t="s">
        <v>9344</v>
      </c>
      <c r="J1072" s="9">
        <v>0</v>
      </c>
      <c r="K1072" s="5" t="s">
        <v>1548</v>
      </c>
      <c r="L1072" s="10" t="str">
        <f t="shared" si="18"/>
        <v>OSCE Hate Crime Report 2017</v>
      </c>
      <c r="M1072" s="5" t="s">
        <v>1589</v>
      </c>
      <c r="N1072" s="11"/>
    </row>
    <row r="1073" spans="1:15" x14ac:dyDescent="0.2">
      <c r="A1073" s="12" t="s">
        <v>5930</v>
      </c>
      <c r="B1073" s="12">
        <v>1072</v>
      </c>
      <c r="C1073" s="9">
        <v>2017</v>
      </c>
      <c r="D1073" s="5" t="s">
        <v>9319</v>
      </c>
      <c r="E1073" s="8" t="s">
        <v>2</v>
      </c>
      <c r="F1073" s="5" t="s">
        <v>11089</v>
      </c>
      <c r="G1073" s="5" t="s">
        <v>9314</v>
      </c>
      <c r="H1073" s="5" t="s">
        <v>9328</v>
      </c>
      <c r="I1073" s="5" t="s">
        <v>9344</v>
      </c>
      <c r="J1073" s="9">
        <v>0</v>
      </c>
      <c r="K1073" s="5" t="s">
        <v>1548</v>
      </c>
      <c r="L1073" s="10" t="str">
        <f t="shared" si="18"/>
        <v>OSCE Hate Crime Report 2017</v>
      </c>
      <c r="M1073" s="5" t="s">
        <v>1590</v>
      </c>
      <c r="N1073" s="11"/>
    </row>
    <row r="1074" spans="1:15" x14ac:dyDescent="0.2">
      <c r="A1074" s="12" t="s">
        <v>5931</v>
      </c>
      <c r="B1074" s="12">
        <v>1073</v>
      </c>
      <c r="C1074" s="9">
        <v>2017</v>
      </c>
      <c r="D1074" s="5" t="s">
        <v>9319</v>
      </c>
      <c r="E1074" s="8" t="s">
        <v>2</v>
      </c>
      <c r="F1074" s="5" t="s">
        <v>11089</v>
      </c>
      <c r="G1074" s="5" t="s">
        <v>9314</v>
      </c>
      <c r="H1074" s="5" t="s">
        <v>9328</v>
      </c>
      <c r="I1074" s="5" t="s">
        <v>9344</v>
      </c>
      <c r="J1074" s="9">
        <v>0</v>
      </c>
      <c r="K1074" s="5" t="s">
        <v>1548</v>
      </c>
      <c r="L1074" s="10" t="str">
        <f t="shared" si="18"/>
        <v>OSCE Hate Crime Report 2017</v>
      </c>
      <c r="M1074" s="5" t="s">
        <v>1591</v>
      </c>
      <c r="N1074" s="11"/>
    </row>
    <row r="1075" spans="1:15" x14ac:dyDescent="0.2">
      <c r="A1075" s="12" t="s">
        <v>5932</v>
      </c>
      <c r="B1075" s="12">
        <v>1074</v>
      </c>
      <c r="C1075" s="9">
        <v>2017</v>
      </c>
      <c r="D1075" s="5" t="s">
        <v>9319</v>
      </c>
      <c r="E1075" s="8" t="s">
        <v>2</v>
      </c>
      <c r="F1075" s="5" t="s">
        <v>11089</v>
      </c>
      <c r="G1075" s="5" t="s">
        <v>9331</v>
      </c>
      <c r="H1075" s="5" t="s">
        <v>9347</v>
      </c>
      <c r="I1075" s="5" t="s">
        <v>9315</v>
      </c>
      <c r="J1075" s="9">
        <v>1</v>
      </c>
      <c r="K1075" s="5" t="s">
        <v>1567</v>
      </c>
      <c r="L1075" s="10" t="str">
        <f t="shared" si="18"/>
        <v>OSCE Hate Crime Report 2017</v>
      </c>
      <c r="M1075" s="5" t="s">
        <v>1592</v>
      </c>
      <c r="N1075" s="11"/>
    </row>
    <row r="1076" spans="1:15" x14ac:dyDescent="0.2">
      <c r="A1076" s="12" t="s">
        <v>5933</v>
      </c>
      <c r="B1076" s="12">
        <v>1075</v>
      </c>
      <c r="C1076" s="9">
        <v>2017</v>
      </c>
      <c r="D1076" s="5" t="s">
        <v>9319</v>
      </c>
      <c r="E1076" s="8" t="s">
        <v>2</v>
      </c>
      <c r="F1076" s="5" t="s">
        <v>11088</v>
      </c>
      <c r="G1076" s="5" t="s">
        <v>9383</v>
      </c>
      <c r="H1076" s="5" t="s">
        <v>9347</v>
      </c>
      <c r="I1076" s="5" t="s">
        <v>11065</v>
      </c>
      <c r="J1076" s="9">
        <v>2</v>
      </c>
      <c r="K1076" s="5" t="s">
        <v>1567</v>
      </c>
      <c r="L1076" s="10" t="str">
        <f t="shared" si="18"/>
        <v>OSCE Hate Crime Report 2017</v>
      </c>
      <c r="M1076" s="5" t="s">
        <v>1593</v>
      </c>
      <c r="N1076" s="11"/>
    </row>
    <row r="1077" spans="1:15" x14ac:dyDescent="0.2">
      <c r="A1077" s="12" t="s">
        <v>5934</v>
      </c>
      <c r="B1077" s="12">
        <v>1076</v>
      </c>
      <c r="C1077" s="9">
        <v>2017</v>
      </c>
      <c r="D1077" s="5" t="s">
        <v>9319</v>
      </c>
      <c r="E1077" s="8" t="s">
        <v>2</v>
      </c>
      <c r="F1077" s="5" t="s">
        <v>11089</v>
      </c>
      <c r="G1077" s="5" t="s">
        <v>9331</v>
      </c>
      <c r="H1077" s="5" t="s">
        <v>9347</v>
      </c>
      <c r="I1077" s="5" t="s">
        <v>9315</v>
      </c>
      <c r="J1077" s="9">
        <v>1</v>
      </c>
      <c r="K1077" s="5" t="s">
        <v>1567</v>
      </c>
      <c r="L1077" s="10" t="str">
        <f t="shared" ref="L1077:L1091" si="19">HYPERLINK("https://hatecrime.osce.org/france?year=2017","OSCE Hate Crime Report 2017")</f>
        <v>OSCE Hate Crime Report 2017</v>
      </c>
      <c r="M1077" s="5" t="s">
        <v>1594</v>
      </c>
      <c r="N1077" s="11"/>
    </row>
    <row r="1078" spans="1:15" x14ac:dyDescent="0.2">
      <c r="A1078" s="12" t="s">
        <v>5935</v>
      </c>
      <c r="B1078" s="12">
        <v>1077</v>
      </c>
      <c r="C1078" s="9">
        <v>2017</v>
      </c>
      <c r="D1078" s="5" t="s">
        <v>9319</v>
      </c>
      <c r="E1078" s="8" t="s">
        <v>2</v>
      </c>
      <c r="F1078" s="5" t="s">
        <v>11088</v>
      </c>
      <c r="G1078" s="5" t="s">
        <v>9383</v>
      </c>
      <c r="H1078" s="5" t="s">
        <v>9321</v>
      </c>
      <c r="I1078" s="5" t="s">
        <v>9408</v>
      </c>
      <c r="J1078" s="9" t="s">
        <v>2</v>
      </c>
      <c r="K1078" s="5" t="s">
        <v>1567</v>
      </c>
      <c r="L1078" s="10" t="str">
        <f t="shared" si="19"/>
        <v>OSCE Hate Crime Report 2017</v>
      </c>
      <c r="M1078" s="5" t="s">
        <v>1595</v>
      </c>
      <c r="N1078" s="6"/>
      <c r="O1078" s="11"/>
    </row>
    <row r="1079" spans="1:15" x14ac:dyDescent="0.2">
      <c r="A1079" s="12" t="s">
        <v>5936</v>
      </c>
      <c r="B1079" s="12">
        <v>1078</v>
      </c>
      <c r="C1079" s="9">
        <v>2017</v>
      </c>
      <c r="D1079" s="5" t="s">
        <v>9319</v>
      </c>
      <c r="E1079" s="8" t="s">
        <v>2</v>
      </c>
      <c r="F1079" s="5" t="s">
        <v>11089</v>
      </c>
      <c r="G1079" s="5" t="s">
        <v>9331</v>
      </c>
      <c r="H1079" s="5" t="s">
        <v>9328</v>
      </c>
      <c r="I1079" s="5" t="s">
        <v>9344</v>
      </c>
      <c r="J1079" s="9">
        <v>0</v>
      </c>
      <c r="K1079" s="5" t="s">
        <v>1567</v>
      </c>
      <c r="L1079" s="10" t="str">
        <f t="shared" si="19"/>
        <v>OSCE Hate Crime Report 2017</v>
      </c>
      <c r="M1079" s="5" t="s">
        <v>1596</v>
      </c>
      <c r="N1079" s="11"/>
    </row>
    <row r="1080" spans="1:15" x14ac:dyDescent="0.2">
      <c r="A1080" s="12" t="s">
        <v>5937</v>
      </c>
      <c r="B1080" s="12">
        <v>1079</v>
      </c>
      <c r="C1080" s="9">
        <v>2017</v>
      </c>
      <c r="D1080" s="5" t="s">
        <v>9319</v>
      </c>
      <c r="E1080" s="8" t="s">
        <v>2</v>
      </c>
      <c r="F1080" s="5" t="s">
        <v>11089</v>
      </c>
      <c r="G1080" s="5" t="s">
        <v>9331</v>
      </c>
      <c r="H1080" s="5" t="s">
        <v>9328</v>
      </c>
      <c r="I1080" s="5" t="s">
        <v>9344</v>
      </c>
      <c r="J1080" s="9">
        <v>0</v>
      </c>
      <c r="K1080" s="5" t="s">
        <v>1567</v>
      </c>
      <c r="L1080" s="10" t="str">
        <f t="shared" si="19"/>
        <v>OSCE Hate Crime Report 2017</v>
      </c>
      <c r="M1080" s="5" t="s">
        <v>1597</v>
      </c>
      <c r="N1080" s="11"/>
    </row>
    <row r="1081" spans="1:15" x14ac:dyDescent="0.2">
      <c r="A1081" s="12" t="s">
        <v>5938</v>
      </c>
      <c r="B1081" s="12">
        <v>1080</v>
      </c>
      <c r="C1081" s="9">
        <v>2017</v>
      </c>
      <c r="D1081" s="5" t="s">
        <v>9319</v>
      </c>
      <c r="E1081" s="8" t="s">
        <v>2</v>
      </c>
      <c r="F1081" s="5" t="s">
        <v>11089</v>
      </c>
      <c r="G1081" s="5" t="s">
        <v>9314</v>
      </c>
      <c r="H1081" s="5" t="s">
        <v>9328</v>
      </c>
      <c r="I1081" s="5" t="s">
        <v>9344</v>
      </c>
      <c r="J1081" s="9">
        <v>0</v>
      </c>
      <c r="K1081" s="5" t="s">
        <v>1548</v>
      </c>
      <c r="L1081" s="10" t="str">
        <f t="shared" si="19"/>
        <v>OSCE Hate Crime Report 2017</v>
      </c>
      <c r="M1081" s="5" t="s">
        <v>1598</v>
      </c>
      <c r="N1081" s="11"/>
      <c r="O1081" s="11"/>
    </row>
    <row r="1082" spans="1:15" x14ac:dyDescent="0.2">
      <c r="A1082" s="12" t="s">
        <v>5939</v>
      </c>
      <c r="B1082" s="12">
        <v>1081</v>
      </c>
      <c r="C1082" s="9">
        <v>2017</v>
      </c>
      <c r="D1082" s="5" t="s">
        <v>9319</v>
      </c>
      <c r="E1082" s="8" t="s">
        <v>2</v>
      </c>
      <c r="F1082" s="5" t="s">
        <v>11089</v>
      </c>
      <c r="G1082" s="5" t="s">
        <v>9314</v>
      </c>
      <c r="H1082" s="5" t="s">
        <v>9328</v>
      </c>
      <c r="I1082" s="5" t="s">
        <v>9344</v>
      </c>
      <c r="J1082" s="9">
        <v>0</v>
      </c>
      <c r="K1082" s="5" t="s">
        <v>1548</v>
      </c>
      <c r="L1082" s="10" t="str">
        <f t="shared" si="19"/>
        <v>OSCE Hate Crime Report 2017</v>
      </c>
      <c r="M1082" s="5" t="s">
        <v>1599</v>
      </c>
      <c r="N1082" s="11"/>
      <c r="O1082" s="11"/>
    </row>
    <row r="1083" spans="1:15" x14ac:dyDescent="0.2">
      <c r="A1083" s="12" t="s">
        <v>5940</v>
      </c>
      <c r="B1083" s="12">
        <v>1082</v>
      </c>
      <c r="C1083" s="9">
        <v>2017</v>
      </c>
      <c r="D1083" s="5" t="s">
        <v>9319</v>
      </c>
      <c r="E1083" s="8" t="s">
        <v>2</v>
      </c>
      <c r="F1083" s="5" t="s">
        <v>11089</v>
      </c>
      <c r="G1083" s="5" t="s">
        <v>9314</v>
      </c>
      <c r="H1083" s="5" t="s">
        <v>9328</v>
      </c>
      <c r="I1083" s="5" t="s">
        <v>9334</v>
      </c>
      <c r="J1083" s="9">
        <v>0</v>
      </c>
      <c r="K1083" s="5" t="s">
        <v>1548</v>
      </c>
      <c r="L1083" s="10" t="str">
        <f t="shared" si="19"/>
        <v>OSCE Hate Crime Report 2017</v>
      </c>
      <c r="M1083" s="5" t="s">
        <v>10956</v>
      </c>
      <c r="N1083" s="11"/>
    </row>
    <row r="1084" spans="1:15" x14ac:dyDescent="0.2">
      <c r="A1084" s="12" t="s">
        <v>5941</v>
      </c>
      <c r="B1084" s="12">
        <v>1083</v>
      </c>
      <c r="C1084" s="9">
        <v>2017</v>
      </c>
      <c r="D1084" s="5" t="s">
        <v>9319</v>
      </c>
      <c r="E1084" s="8" t="s">
        <v>2</v>
      </c>
      <c r="F1084" s="5" t="s">
        <v>11089</v>
      </c>
      <c r="G1084" s="5" t="s">
        <v>9314</v>
      </c>
      <c r="H1084" s="5" t="s">
        <v>9328</v>
      </c>
      <c r="I1084" s="5" t="s">
        <v>9344</v>
      </c>
      <c r="J1084" s="9">
        <v>0</v>
      </c>
      <c r="K1084" s="5" t="s">
        <v>1548</v>
      </c>
      <c r="L1084" s="10" t="str">
        <f t="shared" si="19"/>
        <v>OSCE Hate Crime Report 2017</v>
      </c>
      <c r="M1084" s="5" t="s">
        <v>1600</v>
      </c>
      <c r="N1084" s="11"/>
    </row>
    <row r="1085" spans="1:15" x14ac:dyDescent="0.2">
      <c r="A1085" s="12" t="s">
        <v>5942</v>
      </c>
      <c r="B1085" s="12">
        <v>1084</v>
      </c>
      <c r="C1085" s="9">
        <v>2017</v>
      </c>
      <c r="D1085" s="5" t="s">
        <v>9319</v>
      </c>
      <c r="E1085" s="8" t="s">
        <v>2</v>
      </c>
      <c r="F1085" s="5" t="s">
        <v>11089</v>
      </c>
      <c r="G1085" s="5" t="s">
        <v>9314</v>
      </c>
      <c r="H1085" s="5" t="s">
        <v>9328</v>
      </c>
      <c r="I1085" s="5" t="s">
        <v>9341</v>
      </c>
      <c r="J1085" s="9">
        <v>0</v>
      </c>
      <c r="K1085" s="5" t="s">
        <v>1548</v>
      </c>
      <c r="L1085" s="10" t="str">
        <f t="shared" si="19"/>
        <v>OSCE Hate Crime Report 2017</v>
      </c>
      <c r="M1085" s="5" t="s">
        <v>1601</v>
      </c>
      <c r="N1085" s="11"/>
    </row>
    <row r="1086" spans="1:15" x14ac:dyDescent="0.2">
      <c r="A1086" s="12" t="s">
        <v>5943</v>
      </c>
      <c r="B1086" s="12">
        <v>1085</v>
      </c>
      <c r="C1086" s="9">
        <v>2017</v>
      </c>
      <c r="D1086" s="5" t="s">
        <v>9319</v>
      </c>
      <c r="E1086" s="8" t="s">
        <v>2</v>
      </c>
      <c r="F1086" s="5" t="s">
        <v>11089</v>
      </c>
      <c r="G1086" s="5" t="s">
        <v>9314</v>
      </c>
      <c r="H1086" s="5" t="s">
        <v>9328</v>
      </c>
      <c r="I1086" s="5" t="s">
        <v>9341</v>
      </c>
      <c r="J1086" s="9">
        <v>0</v>
      </c>
      <c r="K1086" s="5" t="s">
        <v>1548</v>
      </c>
      <c r="L1086" s="10" t="str">
        <f t="shared" si="19"/>
        <v>OSCE Hate Crime Report 2017</v>
      </c>
      <c r="M1086" s="5" t="s">
        <v>1602</v>
      </c>
      <c r="N1086" s="11"/>
    </row>
    <row r="1087" spans="1:15" x14ac:dyDescent="0.2">
      <c r="A1087" s="12" t="s">
        <v>5944</v>
      </c>
      <c r="B1087" s="12">
        <v>1086</v>
      </c>
      <c r="C1087" s="9">
        <v>2017</v>
      </c>
      <c r="D1087" s="5" t="s">
        <v>9319</v>
      </c>
      <c r="E1087" s="8" t="s">
        <v>2</v>
      </c>
      <c r="F1087" s="5" t="s">
        <v>11089</v>
      </c>
      <c r="G1087" s="5" t="s">
        <v>9314</v>
      </c>
      <c r="H1087" s="5" t="s">
        <v>9328</v>
      </c>
      <c r="I1087" s="5" t="s">
        <v>9341</v>
      </c>
      <c r="J1087" s="9">
        <v>0</v>
      </c>
      <c r="K1087" s="5" t="s">
        <v>1548</v>
      </c>
      <c r="L1087" s="10" t="str">
        <f t="shared" si="19"/>
        <v>OSCE Hate Crime Report 2017</v>
      </c>
      <c r="M1087" s="5" t="s">
        <v>1603</v>
      </c>
      <c r="N1087" s="11"/>
      <c r="O1087" s="11"/>
    </row>
    <row r="1088" spans="1:15" x14ac:dyDescent="0.2">
      <c r="A1088" s="12" t="s">
        <v>5945</v>
      </c>
      <c r="B1088" s="12">
        <v>1087</v>
      </c>
      <c r="C1088" s="9">
        <v>2017</v>
      </c>
      <c r="D1088" s="5" t="s">
        <v>9319</v>
      </c>
      <c r="E1088" s="8" t="s">
        <v>2</v>
      </c>
      <c r="F1088" s="5" t="s">
        <v>11089</v>
      </c>
      <c r="G1088" s="5" t="s">
        <v>9314</v>
      </c>
      <c r="H1088" s="5" t="s">
        <v>9328</v>
      </c>
      <c r="I1088" s="5" t="s">
        <v>9344</v>
      </c>
      <c r="J1088" s="9">
        <v>0</v>
      </c>
      <c r="K1088" s="5" t="s">
        <v>1548</v>
      </c>
      <c r="L1088" s="10" t="str">
        <f t="shared" si="19"/>
        <v>OSCE Hate Crime Report 2017</v>
      </c>
      <c r="M1088" s="5" t="s">
        <v>1604</v>
      </c>
      <c r="N1088" s="11"/>
    </row>
    <row r="1089" spans="1:15" x14ac:dyDescent="0.2">
      <c r="A1089" s="12" t="s">
        <v>5946</v>
      </c>
      <c r="B1089" s="12">
        <v>1088</v>
      </c>
      <c r="C1089" s="9">
        <v>2017</v>
      </c>
      <c r="D1089" s="5" t="s">
        <v>9319</v>
      </c>
      <c r="E1089" s="8" t="s">
        <v>2</v>
      </c>
      <c r="F1089" s="5" t="s">
        <v>11089</v>
      </c>
      <c r="G1089" s="5" t="s">
        <v>9314</v>
      </c>
      <c r="H1089" s="5" t="s">
        <v>9347</v>
      </c>
      <c r="I1089" s="5" t="s">
        <v>9315</v>
      </c>
      <c r="J1089" s="9">
        <v>1</v>
      </c>
      <c r="K1089" s="5" t="s">
        <v>542</v>
      </c>
      <c r="L1089" s="10" t="str">
        <f t="shared" si="19"/>
        <v>OSCE Hate Crime Report 2017</v>
      </c>
      <c r="M1089" s="5" t="s">
        <v>1605</v>
      </c>
      <c r="N1089" s="11"/>
    </row>
    <row r="1090" spans="1:15" x14ac:dyDescent="0.2">
      <c r="A1090" s="12" t="s">
        <v>5947</v>
      </c>
      <c r="B1090" s="12">
        <v>1089</v>
      </c>
      <c r="C1090" s="9">
        <v>2017</v>
      </c>
      <c r="D1090" s="5" t="s">
        <v>9319</v>
      </c>
      <c r="E1090" s="8" t="s">
        <v>2</v>
      </c>
      <c r="F1090" s="5" t="s">
        <v>11089</v>
      </c>
      <c r="G1090" s="5" t="s">
        <v>9314</v>
      </c>
      <c r="H1090" s="5" t="s">
        <v>9347</v>
      </c>
      <c r="I1090" s="5" t="s">
        <v>9315</v>
      </c>
      <c r="J1090" s="9">
        <v>1</v>
      </c>
      <c r="K1090" s="5" t="s">
        <v>542</v>
      </c>
      <c r="L1090" s="10" t="str">
        <f t="shared" si="19"/>
        <v>OSCE Hate Crime Report 2017</v>
      </c>
      <c r="M1090" s="5" t="s">
        <v>1606</v>
      </c>
      <c r="N1090" s="11"/>
    </row>
    <row r="1091" spans="1:15" x14ac:dyDescent="0.2">
      <c r="A1091" s="12" t="s">
        <v>5948</v>
      </c>
      <c r="B1091" s="12">
        <v>1090</v>
      </c>
      <c r="C1091" s="9">
        <v>2017</v>
      </c>
      <c r="D1091" s="5" t="s">
        <v>9319</v>
      </c>
      <c r="E1091" s="8" t="s">
        <v>2</v>
      </c>
      <c r="F1091" s="5" t="s">
        <v>11089</v>
      </c>
      <c r="G1091" s="5" t="s">
        <v>9331</v>
      </c>
      <c r="H1091" s="5" t="s">
        <v>9328</v>
      </c>
      <c r="I1091" s="5" t="s">
        <v>9334</v>
      </c>
      <c r="J1091" s="9">
        <v>0</v>
      </c>
      <c r="K1091" s="5" t="s">
        <v>1567</v>
      </c>
      <c r="L1091" s="10" t="str">
        <f t="shared" si="19"/>
        <v>OSCE Hate Crime Report 2017</v>
      </c>
      <c r="M1091" s="5" t="s">
        <v>10957</v>
      </c>
      <c r="N1091" s="11"/>
    </row>
    <row r="1092" spans="1:15" x14ac:dyDescent="0.2">
      <c r="A1092" s="12" t="s">
        <v>5949</v>
      </c>
      <c r="B1092" s="12">
        <v>1091</v>
      </c>
      <c r="C1092" s="9">
        <v>2017</v>
      </c>
      <c r="D1092" s="5" t="s">
        <v>9319</v>
      </c>
      <c r="E1092" s="5" t="s">
        <v>9435</v>
      </c>
      <c r="F1092" s="5" t="s">
        <v>11089</v>
      </c>
      <c r="G1092" s="5" t="s">
        <v>9323</v>
      </c>
      <c r="H1092" s="5" t="s">
        <v>9347</v>
      </c>
      <c r="I1092" s="5" t="s">
        <v>9345</v>
      </c>
      <c r="J1092" s="9">
        <v>1</v>
      </c>
      <c r="K1092" s="5" t="s">
        <v>444</v>
      </c>
      <c r="L1092" s="10" t="str">
        <f>HYPERLINK("http://www.kantorcenter.tau.ac.il/sites/default/files/Antisemitism%20Worldwide%202018.pdf","Antisemitism Worldwide 2018")</f>
        <v>Antisemitism Worldwide 2018</v>
      </c>
      <c r="M1092" s="11" t="s">
        <v>11232</v>
      </c>
      <c r="N1092" s="11"/>
    </row>
    <row r="1093" spans="1:15" x14ac:dyDescent="0.2">
      <c r="A1093" s="12" t="s">
        <v>5950</v>
      </c>
      <c r="B1093" s="12">
        <v>1092</v>
      </c>
      <c r="C1093" s="9">
        <v>2017</v>
      </c>
      <c r="D1093" s="5" t="s">
        <v>9319</v>
      </c>
      <c r="E1093" s="8" t="s">
        <v>2</v>
      </c>
      <c r="F1093" s="5" t="s">
        <v>11089</v>
      </c>
      <c r="G1093" s="5" t="s">
        <v>9314</v>
      </c>
      <c r="H1093" s="5" t="s">
        <v>9328</v>
      </c>
      <c r="I1093" s="5" t="s">
        <v>9344</v>
      </c>
      <c r="J1093" s="9">
        <v>0</v>
      </c>
      <c r="K1093" s="5" t="s">
        <v>1543</v>
      </c>
      <c r="L1093" s="10" t="str">
        <f t="shared" ref="L1093:L1124" si="20">HYPERLINK("https://hatecrime.osce.org/france?year=2017","OSCE Hate Crime Report 2017")</f>
        <v>OSCE Hate Crime Report 2017</v>
      </c>
      <c r="M1093" s="5" t="s">
        <v>1607</v>
      </c>
      <c r="N1093" s="11"/>
    </row>
    <row r="1094" spans="1:15" x14ac:dyDescent="0.2">
      <c r="A1094" s="12" t="s">
        <v>5951</v>
      </c>
      <c r="B1094" s="12">
        <v>1093</v>
      </c>
      <c r="C1094" s="9">
        <v>2017</v>
      </c>
      <c r="D1094" s="5" t="s">
        <v>9319</v>
      </c>
      <c r="E1094" s="8" t="s">
        <v>2</v>
      </c>
      <c r="F1094" s="5" t="s">
        <v>11089</v>
      </c>
      <c r="G1094" s="5" t="s">
        <v>9314</v>
      </c>
      <c r="H1094" s="5" t="s">
        <v>9328</v>
      </c>
      <c r="I1094" s="5" t="s">
        <v>9415</v>
      </c>
      <c r="J1094" s="9">
        <v>0</v>
      </c>
      <c r="K1094" s="5" t="s">
        <v>1543</v>
      </c>
      <c r="L1094" s="10" t="str">
        <f t="shared" si="20"/>
        <v>OSCE Hate Crime Report 2017</v>
      </c>
      <c r="M1094" s="5" t="s">
        <v>1608</v>
      </c>
      <c r="N1094" s="11"/>
      <c r="O1094" s="11"/>
    </row>
    <row r="1095" spans="1:15" x14ac:dyDescent="0.2">
      <c r="A1095" s="12" t="s">
        <v>5952</v>
      </c>
      <c r="B1095" s="12">
        <v>1094</v>
      </c>
      <c r="C1095" s="9">
        <v>2017</v>
      </c>
      <c r="D1095" s="5" t="s">
        <v>9319</v>
      </c>
      <c r="E1095" s="8" t="s">
        <v>2</v>
      </c>
      <c r="F1095" s="5" t="s">
        <v>11089</v>
      </c>
      <c r="G1095" s="5" t="s">
        <v>9314</v>
      </c>
      <c r="H1095" s="5" t="s">
        <v>9328</v>
      </c>
      <c r="I1095" s="5" t="s">
        <v>9415</v>
      </c>
      <c r="J1095" s="9">
        <v>0</v>
      </c>
      <c r="K1095" s="5" t="s">
        <v>1543</v>
      </c>
      <c r="L1095" s="10" t="str">
        <f t="shared" si="20"/>
        <v>OSCE Hate Crime Report 2017</v>
      </c>
      <c r="M1095" s="5" t="s">
        <v>8</v>
      </c>
      <c r="N1095" s="11"/>
    </row>
    <row r="1096" spans="1:15" x14ac:dyDescent="0.2">
      <c r="A1096" s="12" t="s">
        <v>5953</v>
      </c>
      <c r="B1096" s="12">
        <v>1095</v>
      </c>
      <c r="C1096" s="9">
        <v>2017</v>
      </c>
      <c r="D1096" s="5" t="s">
        <v>9319</v>
      </c>
      <c r="E1096" s="8" t="s">
        <v>2</v>
      </c>
      <c r="F1096" s="5" t="s">
        <v>11089</v>
      </c>
      <c r="G1096" s="5" t="s">
        <v>9314</v>
      </c>
      <c r="H1096" s="5" t="s">
        <v>9328</v>
      </c>
      <c r="I1096" s="5" t="s">
        <v>9342</v>
      </c>
      <c r="J1096" s="9">
        <v>0</v>
      </c>
      <c r="K1096" s="5" t="s">
        <v>46</v>
      </c>
      <c r="L1096" s="10" t="str">
        <f t="shared" si="20"/>
        <v>OSCE Hate Crime Report 2017</v>
      </c>
      <c r="M1096" s="5" t="s">
        <v>1609</v>
      </c>
      <c r="N1096" s="11"/>
    </row>
    <row r="1097" spans="1:15" x14ac:dyDescent="0.2">
      <c r="A1097" s="12" t="s">
        <v>5954</v>
      </c>
      <c r="B1097" s="12">
        <v>1096</v>
      </c>
      <c r="C1097" s="9">
        <v>2017</v>
      </c>
      <c r="D1097" s="5" t="s">
        <v>9319</v>
      </c>
      <c r="E1097" s="8" t="s">
        <v>2</v>
      </c>
      <c r="F1097" s="5" t="s">
        <v>11089</v>
      </c>
      <c r="G1097" s="5" t="s">
        <v>9314</v>
      </c>
      <c r="H1097" s="5" t="s">
        <v>9328</v>
      </c>
      <c r="I1097" s="5" t="s">
        <v>9415</v>
      </c>
      <c r="J1097" s="9">
        <v>0</v>
      </c>
      <c r="K1097" s="5" t="s">
        <v>1543</v>
      </c>
      <c r="L1097" s="10" t="str">
        <f t="shared" si="20"/>
        <v>OSCE Hate Crime Report 2017</v>
      </c>
      <c r="M1097" s="5" t="s">
        <v>16</v>
      </c>
      <c r="N1097" s="11"/>
    </row>
    <row r="1098" spans="1:15" x14ac:dyDescent="0.2">
      <c r="A1098" s="12" t="s">
        <v>5955</v>
      </c>
      <c r="B1098" s="12">
        <v>1097</v>
      </c>
      <c r="C1098" s="9">
        <v>2017</v>
      </c>
      <c r="D1098" s="5" t="s">
        <v>9319</v>
      </c>
      <c r="E1098" s="8" t="s">
        <v>2</v>
      </c>
      <c r="F1098" s="5" t="s">
        <v>11089</v>
      </c>
      <c r="G1098" s="5" t="s">
        <v>9314</v>
      </c>
      <c r="H1098" s="5" t="s">
        <v>9328</v>
      </c>
      <c r="I1098" s="5" t="s">
        <v>9334</v>
      </c>
      <c r="J1098" s="9">
        <v>0</v>
      </c>
      <c r="K1098" s="5" t="s">
        <v>1543</v>
      </c>
      <c r="L1098" s="10" t="str">
        <f t="shared" si="20"/>
        <v>OSCE Hate Crime Report 2017</v>
      </c>
      <c r="M1098" s="5" t="s">
        <v>1610</v>
      </c>
      <c r="N1098" s="11"/>
    </row>
    <row r="1099" spans="1:15" x14ac:dyDescent="0.2">
      <c r="A1099" s="12" t="s">
        <v>5956</v>
      </c>
      <c r="B1099" s="12">
        <v>1098</v>
      </c>
      <c r="C1099" s="9">
        <v>2017</v>
      </c>
      <c r="D1099" s="5" t="s">
        <v>9319</v>
      </c>
      <c r="E1099" s="8" t="s">
        <v>2</v>
      </c>
      <c r="F1099" s="5" t="s">
        <v>11089</v>
      </c>
      <c r="G1099" s="5" t="s">
        <v>9314</v>
      </c>
      <c r="H1099" s="5" t="s">
        <v>9328</v>
      </c>
      <c r="I1099" s="5" t="s">
        <v>9344</v>
      </c>
      <c r="J1099" s="9">
        <v>0</v>
      </c>
      <c r="K1099" s="5" t="s">
        <v>46</v>
      </c>
      <c r="L1099" s="10" t="str">
        <f t="shared" si="20"/>
        <v>OSCE Hate Crime Report 2017</v>
      </c>
      <c r="M1099" s="5" t="s">
        <v>1611</v>
      </c>
      <c r="N1099" s="11"/>
    </row>
    <row r="1100" spans="1:15" x14ac:dyDescent="0.2">
      <c r="A1100" s="12" t="s">
        <v>5957</v>
      </c>
      <c r="B1100" s="12">
        <v>1099</v>
      </c>
      <c r="C1100" s="9">
        <v>2017</v>
      </c>
      <c r="D1100" s="5" t="s">
        <v>9319</v>
      </c>
      <c r="E1100" s="8" t="s">
        <v>2</v>
      </c>
      <c r="F1100" s="5" t="s">
        <v>11089</v>
      </c>
      <c r="G1100" s="5" t="s">
        <v>9314</v>
      </c>
      <c r="H1100" s="5" t="s">
        <v>9328</v>
      </c>
      <c r="I1100" s="5" t="s">
        <v>9344</v>
      </c>
      <c r="J1100" s="9">
        <v>0</v>
      </c>
      <c r="K1100" s="5" t="s">
        <v>1543</v>
      </c>
      <c r="L1100" s="10" t="str">
        <f t="shared" si="20"/>
        <v>OSCE Hate Crime Report 2017</v>
      </c>
      <c r="M1100" s="5" t="s">
        <v>1612</v>
      </c>
      <c r="N1100" s="11"/>
    </row>
    <row r="1101" spans="1:15" x14ac:dyDescent="0.2">
      <c r="A1101" s="12" t="s">
        <v>5958</v>
      </c>
      <c r="B1101" s="12">
        <v>1100</v>
      </c>
      <c r="C1101" s="9">
        <v>2017</v>
      </c>
      <c r="D1101" s="5" t="s">
        <v>9319</v>
      </c>
      <c r="E1101" s="8" t="s">
        <v>2</v>
      </c>
      <c r="F1101" s="5" t="s">
        <v>11089</v>
      </c>
      <c r="G1101" s="5" t="s">
        <v>9314</v>
      </c>
      <c r="H1101" s="5" t="s">
        <v>9328</v>
      </c>
      <c r="I1101" s="5" t="s">
        <v>9419</v>
      </c>
      <c r="J1101" s="9">
        <v>0</v>
      </c>
      <c r="K1101" s="5" t="s">
        <v>1548</v>
      </c>
      <c r="L1101" s="10" t="str">
        <f t="shared" si="20"/>
        <v>OSCE Hate Crime Report 2017</v>
      </c>
      <c r="M1101" s="5" t="s">
        <v>1613</v>
      </c>
      <c r="N1101" s="11"/>
    </row>
    <row r="1102" spans="1:15" x14ac:dyDescent="0.2">
      <c r="A1102" s="12" t="s">
        <v>5959</v>
      </c>
      <c r="B1102" s="12">
        <v>1101</v>
      </c>
      <c r="C1102" s="9">
        <v>2017</v>
      </c>
      <c r="D1102" s="5" t="s">
        <v>9319</v>
      </c>
      <c r="E1102" s="8" t="s">
        <v>2</v>
      </c>
      <c r="F1102" s="5" t="s">
        <v>11089</v>
      </c>
      <c r="G1102" s="5" t="s">
        <v>9314</v>
      </c>
      <c r="H1102" s="5" t="s">
        <v>9328</v>
      </c>
      <c r="I1102" s="5" t="s">
        <v>9344</v>
      </c>
      <c r="J1102" s="9">
        <v>0</v>
      </c>
      <c r="K1102" s="5" t="s">
        <v>1548</v>
      </c>
      <c r="L1102" s="10" t="str">
        <f t="shared" si="20"/>
        <v>OSCE Hate Crime Report 2017</v>
      </c>
      <c r="M1102" s="5" t="s">
        <v>1614</v>
      </c>
      <c r="N1102" s="11"/>
    </row>
    <row r="1103" spans="1:15" x14ac:dyDescent="0.2">
      <c r="A1103" s="12" t="s">
        <v>5960</v>
      </c>
      <c r="B1103" s="12">
        <v>1102</v>
      </c>
      <c r="C1103" s="9">
        <v>2017</v>
      </c>
      <c r="D1103" s="5" t="s">
        <v>9319</v>
      </c>
      <c r="E1103" s="8" t="s">
        <v>2</v>
      </c>
      <c r="F1103" s="5" t="s">
        <v>11089</v>
      </c>
      <c r="G1103" s="5" t="s">
        <v>9314</v>
      </c>
      <c r="H1103" s="5" t="s">
        <v>9328</v>
      </c>
      <c r="I1103" s="5" t="s">
        <v>9415</v>
      </c>
      <c r="J1103" s="9">
        <v>0</v>
      </c>
      <c r="K1103" s="5" t="s">
        <v>1548</v>
      </c>
      <c r="L1103" s="10" t="str">
        <f t="shared" si="20"/>
        <v>OSCE Hate Crime Report 2017</v>
      </c>
      <c r="M1103" s="5" t="s">
        <v>1615</v>
      </c>
      <c r="N1103" s="11"/>
    </row>
    <row r="1104" spans="1:15" x14ac:dyDescent="0.2">
      <c r="A1104" s="12" t="s">
        <v>5961</v>
      </c>
      <c r="B1104" s="12">
        <v>1103</v>
      </c>
      <c r="C1104" s="9">
        <v>2017</v>
      </c>
      <c r="D1104" s="5" t="s">
        <v>9319</v>
      </c>
      <c r="E1104" s="8" t="s">
        <v>2</v>
      </c>
      <c r="F1104" s="5" t="s">
        <v>11089</v>
      </c>
      <c r="G1104" s="5" t="s">
        <v>9314</v>
      </c>
      <c r="H1104" s="5" t="s">
        <v>9328</v>
      </c>
      <c r="I1104" s="5" t="s">
        <v>9341</v>
      </c>
      <c r="J1104" s="9">
        <v>0</v>
      </c>
      <c r="K1104" s="5" t="s">
        <v>1548</v>
      </c>
      <c r="L1104" s="10" t="str">
        <f t="shared" si="20"/>
        <v>OSCE Hate Crime Report 2017</v>
      </c>
      <c r="M1104" s="5" t="s">
        <v>1616</v>
      </c>
      <c r="N1104" s="11"/>
    </row>
    <row r="1105" spans="1:15" x14ac:dyDescent="0.2">
      <c r="A1105" s="12" t="s">
        <v>5962</v>
      </c>
      <c r="B1105" s="12">
        <v>1104</v>
      </c>
      <c r="C1105" s="9">
        <v>2017</v>
      </c>
      <c r="D1105" s="5" t="s">
        <v>9319</v>
      </c>
      <c r="E1105" s="8" t="s">
        <v>2</v>
      </c>
      <c r="F1105" s="5" t="s">
        <v>11089</v>
      </c>
      <c r="G1105" s="5" t="s">
        <v>9314</v>
      </c>
      <c r="H1105" s="5" t="s">
        <v>9328</v>
      </c>
      <c r="I1105" s="5" t="s">
        <v>9341</v>
      </c>
      <c r="J1105" s="9">
        <v>0</v>
      </c>
      <c r="K1105" s="5" t="s">
        <v>1548</v>
      </c>
      <c r="L1105" s="10" t="str">
        <f t="shared" si="20"/>
        <v>OSCE Hate Crime Report 2017</v>
      </c>
      <c r="M1105" s="5" t="s">
        <v>1617</v>
      </c>
      <c r="N1105" s="11"/>
      <c r="O1105" s="11"/>
    </row>
    <row r="1106" spans="1:15" x14ac:dyDescent="0.2">
      <c r="A1106" s="12" t="s">
        <v>5963</v>
      </c>
      <c r="B1106" s="12">
        <v>1105</v>
      </c>
      <c r="C1106" s="9">
        <v>2017</v>
      </c>
      <c r="D1106" s="5" t="s">
        <v>9319</v>
      </c>
      <c r="E1106" s="8" t="s">
        <v>2</v>
      </c>
      <c r="F1106" s="5" t="s">
        <v>11089</v>
      </c>
      <c r="G1106" s="5" t="s">
        <v>9314</v>
      </c>
      <c r="H1106" s="5" t="s">
        <v>9328</v>
      </c>
      <c r="I1106" s="5" t="s">
        <v>9344</v>
      </c>
      <c r="J1106" s="9">
        <v>0</v>
      </c>
      <c r="K1106" s="5" t="s">
        <v>1548</v>
      </c>
      <c r="L1106" s="10" t="str">
        <f t="shared" si="20"/>
        <v>OSCE Hate Crime Report 2017</v>
      </c>
      <c r="M1106" s="5" t="s">
        <v>1618</v>
      </c>
      <c r="N1106" s="11"/>
      <c r="O1106" s="11"/>
    </row>
    <row r="1107" spans="1:15" x14ac:dyDescent="0.2">
      <c r="A1107" s="12" t="s">
        <v>5964</v>
      </c>
      <c r="B1107" s="12">
        <v>1106</v>
      </c>
      <c r="C1107" s="9">
        <v>2017</v>
      </c>
      <c r="D1107" s="5" t="s">
        <v>9319</v>
      </c>
      <c r="E1107" s="8" t="s">
        <v>2</v>
      </c>
      <c r="F1107" s="5" t="s">
        <v>11089</v>
      </c>
      <c r="G1107" s="5" t="s">
        <v>9314</v>
      </c>
      <c r="H1107" s="5" t="s">
        <v>9328</v>
      </c>
      <c r="I1107" s="5" t="s">
        <v>9341</v>
      </c>
      <c r="J1107" s="9">
        <v>0</v>
      </c>
      <c r="K1107" s="5" t="s">
        <v>1548</v>
      </c>
      <c r="L1107" s="10" t="str">
        <f t="shared" si="20"/>
        <v>OSCE Hate Crime Report 2017</v>
      </c>
      <c r="M1107" s="5" t="s">
        <v>1619</v>
      </c>
      <c r="N1107" s="11"/>
    </row>
    <row r="1108" spans="1:15" x14ac:dyDescent="0.2">
      <c r="A1108" s="12" t="s">
        <v>5965</v>
      </c>
      <c r="B1108" s="12">
        <v>1107</v>
      </c>
      <c r="C1108" s="9">
        <v>2017</v>
      </c>
      <c r="D1108" s="5" t="s">
        <v>9319</v>
      </c>
      <c r="E1108" s="8" t="s">
        <v>2</v>
      </c>
      <c r="F1108" s="5" t="s">
        <v>11089</v>
      </c>
      <c r="G1108" s="5" t="s">
        <v>9314</v>
      </c>
      <c r="H1108" s="5" t="s">
        <v>9321</v>
      </c>
      <c r="I1108" s="5" t="s">
        <v>9321</v>
      </c>
      <c r="J1108" s="9">
        <v>2</v>
      </c>
      <c r="K1108" s="5" t="s">
        <v>542</v>
      </c>
      <c r="L1108" s="10" t="str">
        <f t="shared" si="20"/>
        <v>OSCE Hate Crime Report 2017</v>
      </c>
      <c r="M1108" s="5" t="s">
        <v>11040</v>
      </c>
      <c r="N1108" s="11"/>
    </row>
    <row r="1109" spans="1:15" x14ac:dyDescent="0.2">
      <c r="A1109" s="12" t="s">
        <v>5966</v>
      </c>
      <c r="B1109" s="12">
        <v>1108</v>
      </c>
      <c r="C1109" s="9">
        <v>2017</v>
      </c>
      <c r="D1109" s="5" t="s">
        <v>9319</v>
      </c>
      <c r="E1109" s="8" t="s">
        <v>2</v>
      </c>
      <c r="F1109" s="5" t="s">
        <v>11089</v>
      </c>
      <c r="G1109" s="5" t="s">
        <v>9314</v>
      </c>
      <c r="H1109" s="5" t="s">
        <v>9347</v>
      </c>
      <c r="I1109" s="5" t="s">
        <v>9315</v>
      </c>
      <c r="J1109" s="9">
        <v>2</v>
      </c>
      <c r="K1109" s="5" t="s">
        <v>542</v>
      </c>
      <c r="L1109" s="10" t="str">
        <f t="shared" si="20"/>
        <v>OSCE Hate Crime Report 2017</v>
      </c>
      <c r="M1109" s="5" t="s">
        <v>1620</v>
      </c>
      <c r="N1109" s="11"/>
    </row>
    <row r="1110" spans="1:15" x14ac:dyDescent="0.2">
      <c r="A1110" s="12" t="s">
        <v>5967</v>
      </c>
      <c r="B1110" s="12">
        <v>1109</v>
      </c>
      <c r="C1110" s="9">
        <v>2017</v>
      </c>
      <c r="D1110" s="5" t="s">
        <v>9319</v>
      </c>
      <c r="E1110" s="8" t="s">
        <v>2</v>
      </c>
      <c r="F1110" s="5" t="s">
        <v>11089</v>
      </c>
      <c r="G1110" s="5" t="s">
        <v>9314</v>
      </c>
      <c r="H1110" s="5" t="s">
        <v>9347</v>
      </c>
      <c r="I1110" s="5" t="s">
        <v>9315</v>
      </c>
      <c r="J1110" s="9">
        <v>1</v>
      </c>
      <c r="K1110" s="5" t="s">
        <v>1548</v>
      </c>
      <c r="L1110" s="10" t="str">
        <f t="shared" si="20"/>
        <v>OSCE Hate Crime Report 2017</v>
      </c>
      <c r="M1110" s="5" t="s">
        <v>1621</v>
      </c>
      <c r="N1110" s="11"/>
    </row>
    <row r="1111" spans="1:15" x14ac:dyDescent="0.2">
      <c r="A1111" s="12" t="s">
        <v>5968</v>
      </c>
      <c r="B1111" s="12">
        <v>1110</v>
      </c>
      <c r="C1111" s="9">
        <v>2017</v>
      </c>
      <c r="D1111" s="5" t="s">
        <v>9319</v>
      </c>
      <c r="E1111" s="8" t="s">
        <v>2</v>
      </c>
      <c r="F1111" s="5" t="s">
        <v>11089</v>
      </c>
      <c r="G1111" s="5" t="s">
        <v>9314</v>
      </c>
      <c r="H1111" s="5" t="s">
        <v>9328</v>
      </c>
      <c r="I1111" s="5" t="s">
        <v>9419</v>
      </c>
      <c r="J1111" s="9">
        <v>0</v>
      </c>
      <c r="K1111" s="5" t="s">
        <v>1543</v>
      </c>
      <c r="L1111" s="10" t="str">
        <f t="shared" si="20"/>
        <v>OSCE Hate Crime Report 2017</v>
      </c>
      <c r="M1111" s="5" t="s">
        <v>1622</v>
      </c>
      <c r="N1111" s="11"/>
    </row>
    <row r="1112" spans="1:15" x14ac:dyDescent="0.2">
      <c r="A1112" s="12" t="s">
        <v>5969</v>
      </c>
      <c r="B1112" s="12">
        <v>1111</v>
      </c>
      <c r="C1112" s="9">
        <v>2017</v>
      </c>
      <c r="D1112" s="5" t="s">
        <v>9319</v>
      </c>
      <c r="E1112" s="8" t="s">
        <v>2</v>
      </c>
      <c r="F1112" s="5" t="s">
        <v>11089</v>
      </c>
      <c r="G1112" s="5" t="s">
        <v>9314</v>
      </c>
      <c r="H1112" s="5" t="s">
        <v>9328</v>
      </c>
      <c r="I1112" s="5" t="s">
        <v>9344</v>
      </c>
      <c r="J1112" s="9">
        <v>0</v>
      </c>
      <c r="K1112" s="5" t="s">
        <v>1543</v>
      </c>
      <c r="L1112" s="10" t="str">
        <f t="shared" si="20"/>
        <v>OSCE Hate Crime Report 2017</v>
      </c>
      <c r="M1112" s="5" t="s">
        <v>1623</v>
      </c>
      <c r="N1112" s="11"/>
    </row>
    <row r="1113" spans="1:15" x14ac:dyDescent="0.2">
      <c r="A1113" s="12" t="s">
        <v>5970</v>
      </c>
      <c r="B1113" s="12">
        <v>1112</v>
      </c>
      <c r="C1113" s="9">
        <v>2017</v>
      </c>
      <c r="D1113" s="5" t="s">
        <v>9319</v>
      </c>
      <c r="E1113" s="8" t="s">
        <v>2</v>
      </c>
      <c r="F1113" s="5" t="s">
        <v>11089</v>
      </c>
      <c r="G1113" s="5" t="s">
        <v>9314</v>
      </c>
      <c r="H1113" s="5" t="s">
        <v>9328</v>
      </c>
      <c r="I1113" s="5" t="s">
        <v>9344</v>
      </c>
      <c r="J1113" s="9">
        <v>0</v>
      </c>
      <c r="K1113" s="5" t="s">
        <v>1543</v>
      </c>
      <c r="L1113" s="10" t="str">
        <f t="shared" si="20"/>
        <v>OSCE Hate Crime Report 2017</v>
      </c>
      <c r="M1113" s="5" t="s">
        <v>1624</v>
      </c>
      <c r="N1113" s="11"/>
    </row>
    <row r="1114" spans="1:15" x14ac:dyDescent="0.2">
      <c r="A1114" s="12" t="s">
        <v>5971</v>
      </c>
      <c r="B1114" s="12">
        <v>1113</v>
      </c>
      <c r="C1114" s="9">
        <v>2017</v>
      </c>
      <c r="D1114" s="5" t="s">
        <v>9319</v>
      </c>
      <c r="E1114" s="8" t="s">
        <v>2</v>
      </c>
      <c r="F1114" s="5" t="s">
        <v>11089</v>
      </c>
      <c r="G1114" s="5" t="s">
        <v>9314</v>
      </c>
      <c r="H1114" s="5" t="s">
        <v>9328</v>
      </c>
      <c r="I1114" s="5" t="s">
        <v>9341</v>
      </c>
      <c r="J1114" s="9">
        <v>0</v>
      </c>
      <c r="K1114" s="5" t="s">
        <v>46</v>
      </c>
      <c r="L1114" s="10" t="str">
        <f t="shared" si="20"/>
        <v>OSCE Hate Crime Report 2017</v>
      </c>
      <c r="M1114" s="5" t="s">
        <v>1625</v>
      </c>
      <c r="N1114" s="11"/>
    </row>
    <row r="1115" spans="1:15" x14ac:dyDescent="0.2">
      <c r="A1115" s="12" t="s">
        <v>5972</v>
      </c>
      <c r="B1115" s="12">
        <v>1114</v>
      </c>
      <c r="C1115" s="9">
        <v>2017</v>
      </c>
      <c r="D1115" s="5" t="s">
        <v>9319</v>
      </c>
      <c r="E1115" s="8" t="s">
        <v>2</v>
      </c>
      <c r="F1115" s="5" t="s">
        <v>11089</v>
      </c>
      <c r="G1115" s="5" t="s">
        <v>9314</v>
      </c>
      <c r="H1115" s="5" t="s">
        <v>9328</v>
      </c>
      <c r="I1115" s="5" t="s">
        <v>9344</v>
      </c>
      <c r="J1115" s="9">
        <v>0</v>
      </c>
      <c r="K1115" s="5" t="s">
        <v>1543</v>
      </c>
      <c r="L1115" s="10" t="str">
        <f t="shared" si="20"/>
        <v>OSCE Hate Crime Report 2017</v>
      </c>
      <c r="M1115" s="5" t="s">
        <v>1626</v>
      </c>
      <c r="N1115" s="11"/>
      <c r="O1115" s="11"/>
    </row>
    <row r="1116" spans="1:15" x14ac:dyDescent="0.2">
      <c r="A1116" s="12" t="s">
        <v>5973</v>
      </c>
      <c r="B1116" s="12">
        <v>1115</v>
      </c>
      <c r="C1116" s="9">
        <v>2017</v>
      </c>
      <c r="D1116" s="5" t="s">
        <v>9319</v>
      </c>
      <c r="E1116" s="8" t="s">
        <v>2</v>
      </c>
      <c r="F1116" s="5" t="s">
        <v>11089</v>
      </c>
      <c r="G1116" s="5" t="s">
        <v>9314</v>
      </c>
      <c r="H1116" s="5" t="s">
        <v>9321</v>
      </c>
      <c r="I1116" s="5" t="s">
        <v>9321</v>
      </c>
      <c r="J1116" s="9" t="s">
        <v>2</v>
      </c>
      <c r="K1116" s="5" t="s">
        <v>1548</v>
      </c>
      <c r="L1116" s="10" t="str">
        <f t="shared" si="20"/>
        <v>OSCE Hate Crime Report 2017</v>
      </c>
      <c r="M1116" s="5" t="s">
        <v>1627</v>
      </c>
      <c r="N1116" s="11"/>
      <c r="O1116" s="11"/>
    </row>
    <row r="1117" spans="1:15" x14ac:dyDescent="0.2">
      <c r="A1117" s="12" t="s">
        <v>5974</v>
      </c>
      <c r="B1117" s="12">
        <v>1116</v>
      </c>
      <c r="C1117" s="9">
        <v>2017</v>
      </c>
      <c r="D1117" s="5" t="s">
        <v>9319</v>
      </c>
      <c r="E1117" s="8" t="s">
        <v>2</v>
      </c>
      <c r="F1117" s="5" t="s">
        <v>11089</v>
      </c>
      <c r="G1117" s="5" t="s">
        <v>9314</v>
      </c>
      <c r="H1117" s="5" t="s">
        <v>9328</v>
      </c>
      <c r="I1117" s="5" t="s">
        <v>9334</v>
      </c>
      <c r="J1117" s="9">
        <v>0</v>
      </c>
      <c r="K1117" s="5" t="s">
        <v>1548</v>
      </c>
      <c r="L1117" s="10" t="str">
        <f t="shared" si="20"/>
        <v>OSCE Hate Crime Report 2017</v>
      </c>
      <c r="M1117" s="5" t="s">
        <v>10958</v>
      </c>
      <c r="N1117" s="11"/>
    </row>
    <row r="1118" spans="1:15" x14ac:dyDescent="0.2">
      <c r="A1118" s="12" t="s">
        <v>5975</v>
      </c>
      <c r="B1118" s="12">
        <v>1117</v>
      </c>
      <c r="C1118" s="9">
        <v>2017</v>
      </c>
      <c r="D1118" s="5" t="s">
        <v>9319</v>
      </c>
      <c r="E1118" s="8" t="s">
        <v>2</v>
      </c>
      <c r="F1118" s="5" t="s">
        <v>11089</v>
      </c>
      <c r="G1118" s="5" t="s">
        <v>9314</v>
      </c>
      <c r="H1118" s="5" t="s">
        <v>9328</v>
      </c>
      <c r="I1118" s="5" t="s">
        <v>9341</v>
      </c>
      <c r="J1118" s="9">
        <v>0</v>
      </c>
      <c r="K1118" s="5" t="s">
        <v>1548</v>
      </c>
      <c r="L1118" s="10" t="str">
        <f t="shared" si="20"/>
        <v>OSCE Hate Crime Report 2017</v>
      </c>
      <c r="M1118" s="5" t="s">
        <v>1628</v>
      </c>
      <c r="N1118" s="11"/>
    </row>
    <row r="1119" spans="1:15" x14ac:dyDescent="0.2">
      <c r="A1119" s="12" t="s">
        <v>5976</v>
      </c>
      <c r="B1119" s="12">
        <v>1118</v>
      </c>
      <c r="C1119" s="9">
        <v>2017</v>
      </c>
      <c r="D1119" s="5" t="s">
        <v>9319</v>
      </c>
      <c r="E1119" s="8" t="s">
        <v>2</v>
      </c>
      <c r="F1119" s="5" t="s">
        <v>11089</v>
      </c>
      <c r="G1119" s="5" t="s">
        <v>9314</v>
      </c>
      <c r="H1119" s="5" t="s">
        <v>9328</v>
      </c>
      <c r="I1119" s="5" t="s">
        <v>9344</v>
      </c>
      <c r="J1119" s="9">
        <v>0</v>
      </c>
      <c r="K1119" s="5" t="s">
        <v>1548</v>
      </c>
      <c r="L1119" s="10" t="str">
        <f t="shared" si="20"/>
        <v>OSCE Hate Crime Report 2017</v>
      </c>
      <c r="M1119" s="5" t="s">
        <v>1629</v>
      </c>
      <c r="N1119" s="11"/>
    </row>
    <row r="1120" spans="1:15" x14ac:dyDescent="0.2">
      <c r="A1120" s="12" t="s">
        <v>5977</v>
      </c>
      <c r="B1120" s="12">
        <v>1119</v>
      </c>
      <c r="C1120" s="9">
        <v>2017</v>
      </c>
      <c r="D1120" s="5" t="s">
        <v>9319</v>
      </c>
      <c r="E1120" s="8" t="s">
        <v>2</v>
      </c>
      <c r="F1120" s="5" t="s">
        <v>11089</v>
      </c>
      <c r="G1120" s="5" t="s">
        <v>9314</v>
      </c>
      <c r="H1120" s="5" t="s">
        <v>9328</v>
      </c>
      <c r="I1120" s="5" t="s">
        <v>9344</v>
      </c>
      <c r="J1120" s="9">
        <v>0</v>
      </c>
      <c r="K1120" s="5" t="s">
        <v>1548</v>
      </c>
      <c r="L1120" s="10" t="str">
        <f t="shared" si="20"/>
        <v>OSCE Hate Crime Report 2017</v>
      </c>
      <c r="M1120" s="5" t="s">
        <v>1630</v>
      </c>
      <c r="N1120" s="11"/>
    </row>
    <row r="1121" spans="1:15" x14ac:dyDescent="0.2">
      <c r="A1121" s="12" t="s">
        <v>5978</v>
      </c>
      <c r="B1121" s="12">
        <v>1120</v>
      </c>
      <c r="C1121" s="9">
        <v>2017</v>
      </c>
      <c r="D1121" s="5" t="s">
        <v>9319</v>
      </c>
      <c r="E1121" s="8" t="s">
        <v>2</v>
      </c>
      <c r="F1121" s="5" t="s">
        <v>11089</v>
      </c>
      <c r="G1121" s="5" t="s">
        <v>9314</v>
      </c>
      <c r="H1121" s="5" t="s">
        <v>9321</v>
      </c>
      <c r="I1121" s="5" t="s">
        <v>9321</v>
      </c>
      <c r="J1121" s="9">
        <v>1</v>
      </c>
      <c r="K1121" s="5" t="s">
        <v>542</v>
      </c>
      <c r="L1121" s="10" t="str">
        <f t="shared" si="20"/>
        <v>OSCE Hate Crime Report 2017</v>
      </c>
      <c r="M1121" s="5" t="s">
        <v>11013</v>
      </c>
      <c r="N1121" s="11"/>
    </row>
    <row r="1122" spans="1:15" x14ac:dyDescent="0.2">
      <c r="A1122" s="12" t="s">
        <v>5979</v>
      </c>
      <c r="B1122" s="12">
        <v>1121</v>
      </c>
      <c r="C1122" s="9">
        <v>2017</v>
      </c>
      <c r="D1122" s="5" t="s">
        <v>9319</v>
      </c>
      <c r="E1122" s="8" t="s">
        <v>2</v>
      </c>
      <c r="F1122" s="5" t="s">
        <v>11089</v>
      </c>
      <c r="G1122" s="5" t="s">
        <v>9314</v>
      </c>
      <c r="H1122" s="5" t="s">
        <v>9347</v>
      </c>
      <c r="I1122" s="5" t="s">
        <v>9315</v>
      </c>
      <c r="J1122" s="9">
        <v>1</v>
      </c>
      <c r="K1122" s="5" t="s">
        <v>542</v>
      </c>
      <c r="L1122" s="10" t="str">
        <f t="shared" si="20"/>
        <v>OSCE Hate Crime Report 2017</v>
      </c>
      <c r="M1122" s="5" t="s">
        <v>1606</v>
      </c>
      <c r="N1122" s="11"/>
    </row>
    <row r="1123" spans="1:15" x14ac:dyDescent="0.2">
      <c r="A1123" s="12" t="s">
        <v>5980</v>
      </c>
      <c r="B1123" s="12">
        <v>1122</v>
      </c>
      <c r="C1123" s="9">
        <v>2017</v>
      </c>
      <c r="D1123" s="5" t="s">
        <v>9319</v>
      </c>
      <c r="E1123" s="8" t="s">
        <v>2</v>
      </c>
      <c r="F1123" s="5" t="s">
        <v>11089</v>
      </c>
      <c r="G1123" s="5" t="s">
        <v>9331</v>
      </c>
      <c r="H1123" s="5" t="s">
        <v>9321</v>
      </c>
      <c r="I1123" s="5" t="s">
        <v>9321</v>
      </c>
      <c r="J1123" s="9">
        <v>1</v>
      </c>
      <c r="K1123" s="5" t="s">
        <v>1567</v>
      </c>
      <c r="L1123" s="10" t="str">
        <f t="shared" si="20"/>
        <v>OSCE Hate Crime Report 2017</v>
      </c>
      <c r="M1123" s="5" t="s">
        <v>1631</v>
      </c>
      <c r="N1123" s="11"/>
    </row>
    <row r="1124" spans="1:15" x14ac:dyDescent="0.2">
      <c r="A1124" s="12" t="s">
        <v>5981</v>
      </c>
      <c r="B1124" s="12">
        <v>1123</v>
      </c>
      <c r="C1124" s="9">
        <v>2017</v>
      </c>
      <c r="D1124" s="5" t="s">
        <v>9319</v>
      </c>
      <c r="E1124" s="8" t="s">
        <v>2</v>
      </c>
      <c r="F1124" s="5" t="s">
        <v>11089</v>
      </c>
      <c r="G1124" s="5" t="s">
        <v>9314</v>
      </c>
      <c r="H1124" s="5" t="s">
        <v>9328</v>
      </c>
      <c r="I1124" s="5" t="s">
        <v>9407</v>
      </c>
      <c r="J1124" s="9">
        <v>0</v>
      </c>
      <c r="K1124" s="5" t="s">
        <v>1543</v>
      </c>
      <c r="L1124" s="10" t="str">
        <f t="shared" si="20"/>
        <v>OSCE Hate Crime Report 2017</v>
      </c>
      <c r="M1124" s="5" t="s">
        <v>10959</v>
      </c>
      <c r="N1124" s="11"/>
    </row>
    <row r="1125" spans="1:15" x14ac:dyDescent="0.2">
      <c r="A1125" s="12" t="s">
        <v>5982</v>
      </c>
      <c r="B1125" s="12">
        <v>1124</v>
      </c>
      <c r="C1125" s="9">
        <v>2017</v>
      </c>
      <c r="D1125" s="5" t="s">
        <v>9319</v>
      </c>
      <c r="E1125" s="8" t="s">
        <v>2</v>
      </c>
      <c r="F1125" s="5" t="s">
        <v>11089</v>
      </c>
      <c r="G1125" s="5" t="s">
        <v>9314</v>
      </c>
      <c r="H1125" s="5" t="s">
        <v>9328</v>
      </c>
      <c r="I1125" s="5" t="s">
        <v>9415</v>
      </c>
      <c r="J1125" s="9">
        <v>0</v>
      </c>
      <c r="K1125" s="5" t="s">
        <v>46</v>
      </c>
      <c r="L1125" s="10" t="str">
        <f t="shared" ref="L1125:L1156" si="21">HYPERLINK("https://hatecrime.osce.org/france?year=2017","OSCE Hate Crime Report 2017")</f>
        <v>OSCE Hate Crime Report 2017</v>
      </c>
      <c r="M1125" s="5" t="s">
        <v>206</v>
      </c>
      <c r="N1125" s="11"/>
    </row>
    <row r="1126" spans="1:15" x14ac:dyDescent="0.2">
      <c r="A1126" s="12" t="s">
        <v>5983</v>
      </c>
      <c r="B1126" s="12">
        <v>1125</v>
      </c>
      <c r="C1126" s="9">
        <v>2017</v>
      </c>
      <c r="D1126" s="5" t="s">
        <v>9319</v>
      </c>
      <c r="E1126" s="8" t="s">
        <v>2</v>
      </c>
      <c r="F1126" s="5" t="s">
        <v>11089</v>
      </c>
      <c r="G1126" s="5" t="s">
        <v>9314</v>
      </c>
      <c r="H1126" s="5" t="s">
        <v>9328</v>
      </c>
      <c r="I1126" s="5" t="s">
        <v>9334</v>
      </c>
      <c r="J1126" s="9">
        <v>0</v>
      </c>
      <c r="K1126" s="5" t="s">
        <v>1543</v>
      </c>
      <c r="L1126" s="10" t="str">
        <f t="shared" si="21"/>
        <v>OSCE Hate Crime Report 2017</v>
      </c>
      <c r="M1126" s="5" t="s">
        <v>10960</v>
      </c>
      <c r="N1126" s="11"/>
      <c r="O1126" s="11"/>
    </row>
    <row r="1127" spans="1:15" x14ac:dyDescent="0.2">
      <c r="A1127" s="12" t="s">
        <v>5984</v>
      </c>
      <c r="B1127" s="12">
        <v>1126</v>
      </c>
      <c r="C1127" s="9">
        <v>2017</v>
      </c>
      <c r="D1127" s="5" t="s">
        <v>9319</v>
      </c>
      <c r="E1127" s="8" t="s">
        <v>2</v>
      </c>
      <c r="F1127" s="5" t="s">
        <v>11089</v>
      </c>
      <c r="G1127" s="5" t="s">
        <v>9314</v>
      </c>
      <c r="H1127" s="5" t="s">
        <v>9328</v>
      </c>
      <c r="I1127" s="5" t="s">
        <v>9341</v>
      </c>
      <c r="J1127" s="9">
        <v>0</v>
      </c>
      <c r="K1127" s="5" t="s">
        <v>1543</v>
      </c>
      <c r="L1127" s="10" t="str">
        <f t="shared" si="21"/>
        <v>OSCE Hate Crime Report 2017</v>
      </c>
      <c r="M1127" s="5" t="s">
        <v>1632</v>
      </c>
      <c r="N1127" s="11"/>
      <c r="O1127" s="11"/>
    </row>
    <row r="1128" spans="1:15" x14ac:dyDescent="0.2">
      <c r="A1128" s="12" t="s">
        <v>5985</v>
      </c>
      <c r="B1128" s="12">
        <v>1127</v>
      </c>
      <c r="C1128" s="9">
        <v>2017</v>
      </c>
      <c r="D1128" s="5" t="s">
        <v>9319</v>
      </c>
      <c r="E1128" s="8" t="s">
        <v>2</v>
      </c>
      <c r="F1128" s="5" t="s">
        <v>11089</v>
      </c>
      <c r="G1128" s="5" t="s">
        <v>9314</v>
      </c>
      <c r="H1128" s="5" t="s">
        <v>9321</v>
      </c>
      <c r="I1128" s="5" t="s">
        <v>9321</v>
      </c>
      <c r="J1128" s="9" t="s">
        <v>2</v>
      </c>
      <c r="K1128" s="5" t="s">
        <v>1543</v>
      </c>
      <c r="L1128" s="10" t="str">
        <f t="shared" si="21"/>
        <v>OSCE Hate Crime Report 2017</v>
      </c>
      <c r="M1128" s="5" t="s">
        <v>1633</v>
      </c>
      <c r="N1128" s="11"/>
      <c r="O1128" s="11"/>
    </row>
    <row r="1129" spans="1:15" x14ac:dyDescent="0.2">
      <c r="A1129" s="12" t="s">
        <v>5986</v>
      </c>
      <c r="B1129" s="12">
        <v>1128</v>
      </c>
      <c r="C1129" s="9">
        <v>2017</v>
      </c>
      <c r="D1129" s="5" t="s">
        <v>9319</v>
      </c>
      <c r="E1129" s="8" t="s">
        <v>2</v>
      </c>
      <c r="F1129" s="5" t="s">
        <v>11089</v>
      </c>
      <c r="G1129" s="5" t="s">
        <v>9314</v>
      </c>
      <c r="H1129" s="5" t="s">
        <v>9347</v>
      </c>
      <c r="I1129" s="5" t="s">
        <v>9315</v>
      </c>
      <c r="J1129" s="9" t="s">
        <v>2</v>
      </c>
      <c r="K1129" s="5" t="s">
        <v>1543</v>
      </c>
      <c r="L1129" s="10" t="str">
        <f t="shared" si="21"/>
        <v>OSCE Hate Crime Report 2017</v>
      </c>
      <c r="M1129" s="5" t="s">
        <v>1634</v>
      </c>
      <c r="N1129" s="11"/>
      <c r="O1129" s="11"/>
    </row>
    <row r="1130" spans="1:15" x14ac:dyDescent="0.2">
      <c r="A1130" s="12" t="s">
        <v>5987</v>
      </c>
      <c r="B1130" s="12">
        <v>1129</v>
      </c>
      <c r="C1130" s="9">
        <v>2017</v>
      </c>
      <c r="D1130" s="5" t="s">
        <v>9319</v>
      </c>
      <c r="E1130" s="8" t="s">
        <v>2</v>
      </c>
      <c r="F1130" s="5" t="s">
        <v>11089</v>
      </c>
      <c r="G1130" s="5" t="s">
        <v>9314</v>
      </c>
      <c r="H1130" s="5" t="s">
        <v>9328</v>
      </c>
      <c r="I1130" s="5" t="s">
        <v>9341</v>
      </c>
      <c r="J1130" s="9">
        <v>0</v>
      </c>
      <c r="K1130" s="5" t="s">
        <v>1543</v>
      </c>
      <c r="L1130" s="10" t="str">
        <f t="shared" si="21"/>
        <v>OSCE Hate Crime Report 2017</v>
      </c>
      <c r="M1130" s="5" t="s">
        <v>1635</v>
      </c>
      <c r="N1130" s="11"/>
      <c r="O1130" s="11"/>
    </row>
    <row r="1131" spans="1:15" x14ac:dyDescent="0.2">
      <c r="A1131" s="12" t="s">
        <v>5988</v>
      </c>
      <c r="B1131" s="12">
        <v>1130</v>
      </c>
      <c r="C1131" s="9">
        <v>2017</v>
      </c>
      <c r="D1131" s="5" t="s">
        <v>9319</v>
      </c>
      <c r="E1131" s="8" t="s">
        <v>2</v>
      </c>
      <c r="F1131" s="5" t="s">
        <v>11089</v>
      </c>
      <c r="G1131" s="5" t="s">
        <v>9314</v>
      </c>
      <c r="H1131" s="5" t="s">
        <v>9328</v>
      </c>
      <c r="I1131" s="5" t="s">
        <v>9344</v>
      </c>
      <c r="J1131" s="9">
        <v>0</v>
      </c>
      <c r="K1131" s="5" t="s">
        <v>46</v>
      </c>
      <c r="L1131" s="10" t="str">
        <f t="shared" si="21"/>
        <v>OSCE Hate Crime Report 2017</v>
      </c>
      <c r="M1131" s="5" t="s">
        <v>1636</v>
      </c>
      <c r="N1131" s="11"/>
    </row>
    <row r="1132" spans="1:15" x14ac:dyDescent="0.2">
      <c r="A1132" s="12" t="s">
        <v>5989</v>
      </c>
      <c r="B1132" s="12">
        <v>1131</v>
      </c>
      <c r="C1132" s="9">
        <v>2017</v>
      </c>
      <c r="D1132" s="5" t="s">
        <v>9319</v>
      </c>
      <c r="E1132" s="8" t="s">
        <v>2</v>
      </c>
      <c r="F1132" s="5" t="s">
        <v>11089</v>
      </c>
      <c r="G1132" s="5" t="s">
        <v>9314</v>
      </c>
      <c r="H1132" s="5" t="s">
        <v>9328</v>
      </c>
      <c r="I1132" s="5" t="s">
        <v>9344</v>
      </c>
      <c r="J1132" s="9">
        <v>0</v>
      </c>
      <c r="K1132" s="5" t="s">
        <v>1543</v>
      </c>
      <c r="L1132" s="10" t="str">
        <f t="shared" si="21"/>
        <v>OSCE Hate Crime Report 2017</v>
      </c>
      <c r="M1132" s="5" t="s">
        <v>1637</v>
      </c>
      <c r="N1132" s="11"/>
    </row>
    <row r="1133" spans="1:15" x14ac:dyDescent="0.2">
      <c r="A1133" s="12" t="s">
        <v>5990</v>
      </c>
      <c r="B1133" s="12">
        <v>1132</v>
      </c>
      <c r="C1133" s="9">
        <v>2017</v>
      </c>
      <c r="D1133" s="5" t="s">
        <v>9319</v>
      </c>
      <c r="E1133" s="8" t="s">
        <v>2</v>
      </c>
      <c r="F1133" s="5" t="s">
        <v>11089</v>
      </c>
      <c r="G1133" s="5" t="s">
        <v>9314</v>
      </c>
      <c r="H1133" s="5" t="s">
        <v>9328</v>
      </c>
      <c r="I1133" s="5" t="s">
        <v>9344</v>
      </c>
      <c r="J1133" s="9">
        <v>0</v>
      </c>
      <c r="K1133" s="5" t="s">
        <v>1543</v>
      </c>
      <c r="L1133" s="10" t="str">
        <f t="shared" si="21"/>
        <v>OSCE Hate Crime Report 2017</v>
      </c>
      <c r="M1133" s="5" t="s">
        <v>1638</v>
      </c>
      <c r="N1133" s="11"/>
    </row>
    <row r="1134" spans="1:15" x14ac:dyDescent="0.2">
      <c r="A1134" s="12" t="s">
        <v>5991</v>
      </c>
      <c r="B1134" s="12">
        <v>1133</v>
      </c>
      <c r="C1134" s="9">
        <v>2017</v>
      </c>
      <c r="D1134" s="5" t="s">
        <v>9319</v>
      </c>
      <c r="E1134" s="8" t="s">
        <v>2</v>
      </c>
      <c r="F1134" s="5" t="s">
        <v>11089</v>
      </c>
      <c r="G1134" s="5" t="s">
        <v>9314</v>
      </c>
      <c r="H1134" s="5" t="s">
        <v>9328</v>
      </c>
      <c r="I1134" s="5" t="s">
        <v>9419</v>
      </c>
      <c r="J1134" s="9">
        <v>0</v>
      </c>
      <c r="K1134" s="5" t="s">
        <v>1543</v>
      </c>
      <c r="L1134" s="10" t="str">
        <f t="shared" si="21"/>
        <v>OSCE Hate Crime Report 2017</v>
      </c>
      <c r="M1134" s="5" t="s">
        <v>1639</v>
      </c>
      <c r="N1134" s="11"/>
    </row>
    <row r="1135" spans="1:15" x14ac:dyDescent="0.2">
      <c r="A1135" s="12" t="s">
        <v>5992</v>
      </c>
      <c r="B1135" s="12">
        <v>1134</v>
      </c>
      <c r="C1135" s="9">
        <v>2017</v>
      </c>
      <c r="D1135" s="5" t="s">
        <v>9319</v>
      </c>
      <c r="E1135" s="8" t="s">
        <v>2</v>
      </c>
      <c r="F1135" s="5" t="s">
        <v>11089</v>
      </c>
      <c r="G1135" s="5" t="s">
        <v>9314</v>
      </c>
      <c r="H1135" s="5" t="s">
        <v>9328</v>
      </c>
      <c r="I1135" s="5" t="s">
        <v>9407</v>
      </c>
      <c r="J1135" s="9">
        <v>0</v>
      </c>
      <c r="K1135" s="5" t="s">
        <v>1543</v>
      </c>
      <c r="L1135" s="10" t="str">
        <f t="shared" si="21"/>
        <v>OSCE Hate Crime Report 2017</v>
      </c>
      <c r="M1135" s="5" t="s">
        <v>10961</v>
      </c>
      <c r="N1135" s="11"/>
    </row>
    <row r="1136" spans="1:15" x14ac:dyDescent="0.2">
      <c r="A1136" s="12" t="s">
        <v>5993</v>
      </c>
      <c r="B1136" s="12">
        <v>1135</v>
      </c>
      <c r="C1136" s="9">
        <v>2017</v>
      </c>
      <c r="D1136" s="5" t="s">
        <v>9319</v>
      </c>
      <c r="E1136" s="8" t="s">
        <v>2</v>
      </c>
      <c r="F1136" s="5" t="s">
        <v>11089</v>
      </c>
      <c r="G1136" s="5" t="s">
        <v>9314</v>
      </c>
      <c r="H1136" s="5" t="s">
        <v>9328</v>
      </c>
      <c r="I1136" s="5" t="s">
        <v>9407</v>
      </c>
      <c r="J1136" s="9">
        <v>0</v>
      </c>
      <c r="K1136" s="5" t="s">
        <v>1543</v>
      </c>
      <c r="L1136" s="10" t="str">
        <f t="shared" si="21"/>
        <v>OSCE Hate Crime Report 2017</v>
      </c>
      <c r="M1136" s="5" t="s">
        <v>10962</v>
      </c>
      <c r="N1136" s="11"/>
    </row>
    <row r="1137" spans="1:15" x14ac:dyDescent="0.2">
      <c r="A1137" s="12" t="s">
        <v>5994</v>
      </c>
      <c r="B1137" s="12">
        <v>1136</v>
      </c>
      <c r="C1137" s="9">
        <v>2017</v>
      </c>
      <c r="D1137" s="5" t="s">
        <v>9319</v>
      </c>
      <c r="E1137" s="8" t="s">
        <v>2</v>
      </c>
      <c r="F1137" s="5" t="s">
        <v>11089</v>
      </c>
      <c r="G1137" s="5" t="s">
        <v>9314</v>
      </c>
      <c r="H1137" s="5" t="s">
        <v>9328</v>
      </c>
      <c r="I1137" s="5" t="s">
        <v>9344</v>
      </c>
      <c r="J1137" s="9">
        <v>0</v>
      </c>
      <c r="K1137" s="5" t="s">
        <v>1543</v>
      </c>
      <c r="L1137" s="10" t="str">
        <f t="shared" si="21"/>
        <v>OSCE Hate Crime Report 2017</v>
      </c>
      <c r="M1137" s="5" t="s">
        <v>1640</v>
      </c>
      <c r="N1137" s="11"/>
    </row>
    <row r="1138" spans="1:15" x14ac:dyDescent="0.2">
      <c r="A1138" s="12" t="s">
        <v>5995</v>
      </c>
      <c r="B1138" s="12">
        <v>1137</v>
      </c>
      <c r="C1138" s="9">
        <v>2017</v>
      </c>
      <c r="D1138" s="5" t="s">
        <v>9319</v>
      </c>
      <c r="E1138" s="8" t="s">
        <v>2</v>
      </c>
      <c r="F1138" s="5" t="s">
        <v>11089</v>
      </c>
      <c r="G1138" s="5" t="s">
        <v>9314</v>
      </c>
      <c r="H1138" s="5" t="s">
        <v>9328</v>
      </c>
      <c r="I1138" s="5" t="s">
        <v>9342</v>
      </c>
      <c r="J1138" s="9">
        <v>0</v>
      </c>
      <c r="K1138" s="5" t="s">
        <v>1543</v>
      </c>
      <c r="L1138" s="10" t="str">
        <f t="shared" si="21"/>
        <v>OSCE Hate Crime Report 2017</v>
      </c>
      <c r="M1138" s="5" t="s">
        <v>1641</v>
      </c>
      <c r="N1138" s="11"/>
    </row>
    <row r="1139" spans="1:15" x14ac:dyDescent="0.2">
      <c r="A1139" s="12" t="s">
        <v>5996</v>
      </c>
      <c r="B1139" s="12">
        <v>1138</v>
      </c>
      <c r="C1139" s="9">
        <v>2017</v>
      </c>
      <c r="D1139" s="5" t="s">
        <v>9319</v>
      </c>
      <c r="E1139" s="8" t="s">
        <v>2</v>
      </c>
      <c r="F1139" s="5" t="s">
        <v>11089</v>
      </c>
      <c r="G1139" s="5" t="s">
        <v>9314</v>
      </c>
      <c r="H1139" s="5" t="s">
        <v>9328</v>
      </c>
      <c r="I1139" s="5" t="s">
        <v>9341</v>
      </c>
      <c r="J1139" s="9">
        <v>0</v>
      </c>
      <c r="K1139" s="5" t="s">
        <v>46</v>
      </c>
      <c r="L1139" s="10" t="str">
        <f t="shared" si="21"/>
        <v>OSCE Hate Crime Report 2017</v>
      </c>
      <c r="M1139" s="5" t="s">
        <v>1642</v>
      </c>
      <c r="N1139" s="11"/>
    </row>
    <row r="1140" spans="1:15" x14ac:dyDescent="0.2">
      <c r="A1140" s="12" t="s">
        <v>5997</v>
      </c>
      <c r="B1140" s="12">
        <v>1139</v>
      </c>
      <c r="C1140" s="9">
        <v>2017</v>
      </c>
      <c r="D1140" s="5" t="s">
        <v>9319</v>
      </c>
      <c r="E1140" s="8" t="s">
        <v>2</v>
      </c>
      <c r="F1140" s="5" t="s">
        <v>11089</v>
      </c>
      <c r="G1140" s="5" t="s">
        <v>9314</v>
      </c>
      <c r="H1140" s="5" t="s">
        <v>9328</v>
      </c>
      <c r="I1140" s="5" t="s">
        <v>9334</v>
      </c>
      <c r="J1140" s="9">
        <v>0</v>
      </c>
      <c r="K1140" s="5" t="s">
        <v>46</v>
      </c>
      <c r="L1140" s="10" t="str">
        <f t="shared" si="21"/>
        <v>OSCE Hate Crime Report 2017</v>
      </c>
      <c r="M1140" s="5" t="s">
        <v>871</v>
      </c>
      <c r="N1140" s="11"/>
    </row>
    <row r="1141" spans="1:15" x14ac:dyDescent="0.2">
      <c r="A1141" s="12" t="s">
        <v>5998</v>
      </c>
      <c r="B1141" s="12">
        <v>1140</v>
      </c>
      <c r="C1141" s="9">
        <v>2017</v>
      </c>
      <c r="D1141" s="5" t="s">
        <v>9319</v>
      </c>
      <c r="E1141" s="8" t="s">
        <v>2</v>
      </c>
      <c r="F1141" s="5" t="s">
        <v>11089</v>
      </c>
      <c r="G1141" s="5" t="s">
        <v>9314</v>
      </c>
      <c r="H1141" s="5" t="s">
        <v>9328</v>
      </c>
      <c r="I1141" s="5" t="s">
        <v>9344</v>
      </c>
      <c r="J1141" s="9">
        <v>0</v>
      </c>
      <c r="K1141" s="5" t="s">
        <v>1543</v>
      </c>
      <c r="L1141" s="10" t="str">
        <f t="shared" si="21"/>
        <v>OSCE Hate Crime Report 2017</v>
      </c>
      <c r="M1141" s="5" t="s">
        <v>1643</v>
      </c>
      <c r="N1141" s="11"/>
    </row>
    <row r="1142" spans="1:15" x14ac:dyDescent="0.2">
      <c r="A1142" s="12" t="s">
        <v>5999</v>
      </c>
      <c r="B1142" s="12">
        <v>1141</v>
      </c>
      <c r="C1142" s="9">
        <v>2017</v>
      </c>
      <c r="D1142" s="5" t="s">
        <v>9319</v>
      </c>
      <c r="E1142" s="8" t="s">
        <v>2</v>
      </c>
      <c r="F1142" s="5" t="s">
        <v>11089</v>
      </c>
      <c r="G1142" s="5" t="s">
        <v>9314</v>
      </c>
      <c r="H1142" s="5" t="s">
        <v>9328</v>
      </c>
      <c r="I1142" s="5" t="s">
        <v>9341</v>
      </c>
      <c r="J1142" s="9">
        <v>0</v>
      </c>
      <c r="K1142" s="5" t="s">
        <v>1543</v>
      </c>
      <c r="L1142" s="10" t="str">
        <f t="shared" si="21"/>
        <v>OSCE Hate Crime Report 2017</v>
      </c>
      <c r="M1142" s="5" t="s">
        <v>1644</v>
      </c>
      <c r="N1142" s="11"/>
      <c r="O1142" s="11"/>
    </row>
    <row r="1143" spans="1:15" x14ac:dyDescent="0.2">
      <c r="A1143" s="12" t="s">
        <v>6000</v>
      </c>
      <c r="B1143" s="12">
        <v>1142</v>
      </c>
      <c r="C1143" s="9">
        <v>2017</v>
      </c>
      <c r="D1143" s="5" t="s">
        <v>9319</v>
      </c>
      <c r="E1143" s="8" t="s">
        <v>2</v>
      </c>
      <c r="F1143" s="5" t="s">
        <v>11089</v>
      </c>
      <c r="G1143" s="5" t="s">
        <v>9323</v>
      </c>
      <c r="H1143" s="5" t="s">
        <v>9347</v>
      </c>
      <c r="I1143" s="5" t="s">
        <v>9315</v>
      </c>
      <c r="J1143" s="9">
        <v>2</v>
      </c>
      <c r="K1143" s="5" t="s">
        <v>1645</v>
      </c>
      <c r="L1143" s="10" t="str">
        <f t="shared" si="21"/>
        <v>OSCE Hate Crime Report 2017</v>
      </c>
      <c r="M1143" s="5" t="s">
        <v>1646</v>
      </c>
      <c r="N1143" s="11"/>
    </row>
    <row r="1144" spans="1:15" x14ac:dyDescent="0.2">
      <c r="A1144" s="12" t="s">
        <v>6001</v>
      </c>
      <c r="B1144" s="12">
        <v>1143</v>
      </c>
      <c r="C1144" s="9">
        <v>2017</v>
      </c>
      <c r="D1144" s="5" t="s">
        <v>9319</v>
      </c>
      <c r="E1144" s="8" t="s">
        <v>2</v>
      </c>
      <c r="F1144" s="5" t="s">
        <v>11089</v>
      </c>
      <c r="G1144" s="5" t="s">
        <v>9314</v>
      </c>
      <c r="H1144" s="5" t="s">
        <v>9328</v>
      </c>
      <c r="I1144" s="5" t="s">
        <v>9334</v>
      </c>
      <c r="J1144" s="9">
        <v>0</v>
      </c>
      <c r="K1144" s="5" t="s">
        <v>1548</v>
      </c>
      <c r="L1144" s="10" t="str">
        <f t="shared" si="21"/>
        <v>OSCE Hate Crime Report 2017</v>
      </c>
      <c r="M1144" s="5" t="s">
        <v>10963</v>
      </c>
      <c r="N1144" s="11"/>
    </row>
    <row r="1145" spans="1:15" x14ac:dyDescent="0.2">
      <c r="A1145" s="12" t="s">
        <v>6002</v>
      </c>
      <c r="B1145" s="12">
        <v>1144</v>
      </c>
      <c r="C1145" s="9">
        <v>2017</v>
      </c>
      <c r="D1145" s="5" t="s">
        <v>9319</v>
      </c>
      <c r="E1145" s="8" t="s">
        <v>2</v>
      </c>
      <c r="F1145" s="5" t="s">
        <v>11089</v>
      </c>
      <c r="G1145" s="5" t="s">
        <v>9314</v>
      </c>
      <c r="H1145" s="5" t="s">
        <v>9328</v>
      </c>
      <c r="I1145" s="5" t="s">
        <v>9344</v>
      </c>
      <c r="J1145" s="9">
        <v>0</v>
      </c>
      <c r="K1145" s="5" t="s">
        <v>1548</v>
      </c>
      <c r="L1145" s="10" t="str">
        <f t="shared" si="21"/>
        <v>OSCE Hate Crime Report 2017</v>
      </c>
      <c r="M1145" s="5" t="s">
        <v>1647</v>
      </c>
      <c r="N1145" s="11"/>
    </row>
    <row r="1146" spans="1:15" x14ac:dyDescent="0.2">
      <c r="A1146" s="12" t="s">
        <v>6003</v>
      </c>
      <c r="B1146" s="12">
        <v>1145</v>
      </c>
      <c r="C1146" s="9">
        <v>2017</v>
      </c>
      <c r="D1146" s="5" t="s">
        <v>9319</v>
      </c>
      <c r="E1146" s="8" t="s">
        <v>2</v>
      </c>
      <c r="F1146" s="5" t="s">
        <v>11089</v>
      </c>
      <c r="G1146" s="5" t="s">
        <v>9314</v>
      </c>
      <c r="H1146" s="5" t="s">
        <v>9328</v>
      </c>
      <c r="I1146" s="5" t="s">
        <v>9415</v>
      </c>
      <c r="J1146" s="9">
        <v>0</v>
      </c>
      <c r="K1146" s="5" t="s">
        <v>1548</v>
      </c>
      <c r="L1146" s="10" t="str">
        <f t="shared" si="21"/>
        <v>OSCE Hate Crime Report 2017</v>
      </c>
      <c r="M1146" s="5" t="s">
        <v>1648</v>
      </c>
      <c r="N1146" s="11"/>
    </row>
    <row r="1147" spans="1:15" x14ac:dyDescent="0.2">
      <c r="A1147" s="12" t="s">
        <v>6004</v>
      </c>
      <c r="B1147" s="12">
        <v>1146</v>
      </c>
      <c r="C1147" s="9">
        <v>2017</v>
      </c>
      <c r="D1147" s="5" t="s">
        <v>9319</v>
      </c>
      <c r="E1147" s="8" t="s">
        <v>2</v>
      </c>
      <c r="F1147" s="5" t="s">
        <v>11089</v>
      </c>
      <c r="G1147" s="5" t="s">
        <v>9337</v>
      </c>
      <c r="H1147" s="5" t="s">
        <v>9347</v>
      </c>
      <c r="I1147" s="5" t="s">
        <v>11065</v>
      </c>
      <c r="J1147" s="9">
        <v>1</v>
      </c>
      <c r="K1147" s="5" t="s">
        <v>1645</v>
      </c>
      <c r="L1147" s="10" t="str">
        <f t="shared" si="21"/>
        <v>OSCE Hate Crime Report 2017</v>
      </c>
      <c r="M1147" s="5" t="s">
        <v>1649</v>
      </c>
      <c r="N1147" s="11"/>
    </row>
    <row r="1148" spans="1:15" x14ac:dyDescent="0.2">
      <c r="A1148" s="12" t="s">
        <v>6005</v>
      </c>
      <c r="B1148" s="12">
        <v>1147</v>
      </c>
      <c r="C1148" s="9">
        <v>2017</v>
      </c>
      <c r="D1148" s="5" t="s">
        <v>9319</v>
      </c>
      <c r="E1148" s="8" t="s">
        <v>2</v>
      </c>
      <c r="F1148" s="5" t="s">
        <v>11089</v>
      </c>
      <c r="G1148" s="5" t="s">
        <v>9314</v>
      </c>
      <c r="H1148" s="5" t="s">
        <v>9328</v>
      </c>
      <c r="I1148" s="5" t="s">
        <v>9404</v>
      </c>
      <c r="J1148" s="9">
        <v>0</v>
      </c>
      <c r="K1148" s="5" t="s">
        <v>542</v>
      </c>
      <c r="L1148" s="10" t="str">
        <f t="shared" si="21"/>
        <v>OSCE Hate Crime Report 2017</v>
      </c>
      <c r="M1148" s="5" t="s">
        <v>10964</v>
      </c>
      <c r="N1148" s="11"/>
    </row>
    <row r="1149" spans="1:15" x14ac:dyDescent="0.2">
      <c r="A1149" s="12" t="s">
        <v>6006</v>
      </c>
      <c r="B1149" s="12">
        <v>1148</v>
      </c>
      <c r="C1149" s="9">
        <v>2017</v>
      </c>
      <c r="D1149" s="5" t="s">
        <v>9319</v>
      </c>
      <c r="E1149" s="8" t="s">
        <v>2</v>
      </c>
      <c r="F1149" s="5" t="s">
        <v>11089</v>
      </c>
      <c r="G1149" s="5" t="s">
        <v>9314</v>
      </c>
      <c r="H1149" s="5" t="s">
        <v>9347</v>
      </c>
      <c r="I1149" s="5" t="s">
        <v>9315</v>
      </c>
      <c r="J1149" s="9">
        <v>1</v>
      </c>
      <c r="K1149" s="5" t="s">
        <v>542</v>
      </c>
      <c r="L1149" s="10" t="str">
        <f t="shared" si="21"/>
        <v>OSCE Hate Crime Report 2017</v>
      </c>
      <c r="M1149" s="5" t="s">
        <v>1606</v>
      </c>
      <c r="N1149" s="11"/>
    </row>
    <row r="1150" spans="1:15" x14ac:dyDescent="0.2">
      <c r="A1150" s="12" t="s">
        <v>6007</v>
      </c>
      <c r="B1150" s="12">
        <v>1149</v>
      </c>
      <c r="C1150" s="9">
        <v>2017</v>
      </c>
      <c r="D1150" s="5" t="s">
        <v>9319</v>
      </c>
      <c r="E1150" s="8" t="s">
        <v>2</v>
      </c>
      <c r="F1150" s="5" t="s">
        <v>11089</v>
      </c>
      <c r="G1150" s="5" t="s">
        <v>9314</v>
      </c>
      <c r="H1150" s="5" t="s">
        <v>9328</v>
      </c>
      <c r="I1150" s="5" t="s">
        <v>9344</v>
      </c>
      <c r="J1150" s="9">
        <v>0</v>
      </c>
      <c r="K1150" s="5" t="s">
        <v>1548</v>
      </c>
      <c r="L1150" s="10" t="str">
        <f t="shared" si="21"/>
        <v>OSCE Hate Crime Report 2017</v>
      </c>
      <c r="M1150" s="5" t="s">
        <v>1650</v>
      </c>
      <c r="N1150" s="11"/>
    </row>
    <row r="1151" spans="1:15" x14ac:dyDescent="0.2">
      <c r="A1151" s="12" t="s">
        <v>6008</v>
      </c>
      <c r="B1151" s="12">
        <v>1150</v>
      </c>
      <c r="C1151" s="9">
        <v>2017</v>
      </c>
      <c r="D1151" s="5" t="s">
        <v>9319</v>
      </c>
      <c r="E1151" s="8" t="s">
        <v>2</v>
      </c>
      <c r="F1151" s="5" t="s">
        <v>11089</v>
      </c>
      <c r="G1151" s="5" t="s">
        <v>9314</v>
      </c>
      <c r="H1151" s="5" t="s">
        <v>9328</v>
      </c>
      <c r="I1151" s="5" t="s">
        <v>9341</v>
      </c>
      <c r="J1151" s="9">
        <v>0</v>
      </c>
      <c r="K1151" s="5" t="s">
        <v>1548</v>
      </c>
      <c r="L1151" s="10" t="str">
        <f t="shared" si="21"/>
        <v>OSCE Hate Crime Report 2017</v>
      </c>
      <c r="M1151" s="5" t="s">
        <v>1651</v>
      </c>
      <c r="N1151" s="11"/>
    </row>
    <row r="1152" spans="1:15" x14ac:dyDescent="0.2">
      <c r="A1152" s="12" t="s">
        <v>6009</v>
      </c>
      <c r="B1152" s="12">
        <v>1151</v>
      </c>
      <c r="C1152" s="9">
        <v>2017</v>
      </c>
      <c r="D1152" s="5" t="s">
        <v>9319</v>
      </c>
      <c r="E1152" s="8" t="s">
        <v>2</v>
      </c>
      <c r="F1152" s="5" t="s">
        <v>11089</v>
      </c>
      <c r="G1152" s="5" t="s">
        <v>9314</v>
      </c>
      <c r="H1152" s="5" t="s">
        <v>9328</v>
      </c>
      <c r="I1152" s="5" t="s">
        <v>9341</v>
      </c>
      <c r="J1152" s="9">
        <v>0</v>
      </c>
      <c r="K1152" s="5" t="s">
        <v>1548</v>
      </c>
      <c r="L1152" s="10" t="str">
        <f t="shared" si="21"/>
        <v>OSCE Hate Crime Report 2017</v>
      </c>
      <c r="M1152" s="5" t="s">
        <v>1652</v>
      </c>
      <c r="N1152" s="11"/>
    </row>
    <row r="1153" spans="1:15" x14ac:dyDescent="0.2">
      <c r="A1153" s="12" t="s">
        <v>6010</v>
      </c>
      <c r="B1153" s="12">
        <v>1152</v>
      </c>
      <c r="C1153" s="9">
        <v>2017</v>
      </c>
      <c r="D1153" s="5" t="s">
        <v>9319</v>
      </c>
      <c r="E1153" s="8" t="s">
        <v>2</v>
      </c>
      <c r="F1153" s="5" t="s">
        <v>11089</v>
      </c>
      <c r="G1153" s="5" t="s">
        <v>9314</v>
      </c>
      <c r="H1153" s="5" t="s">
        <v>9328</v>
      </c>
      <c r="I1153" s="5" t="s">
        <v>9341</v>
      </c>
      <c r="J1153" s="9">
        <v>0</v>
      </c>
      <c r="K1153" s="5" t="s">
        <v>1548</v>
      </c>
      <c r="L1153" s="10" t="str">
        <f t="shared" si="21"/>
        <v>OSCE Hate Crime Report 2017</v>
      </c>
      <c r="M1153" s="5" t="s">
        <v>1653</v>
      </c>
      <c r="N1153" s="11"/>
    </row>
    <row r="1154" spans="1:15" x14ac:dyDescent="0.2">
      <c r="A1154" s="12" t="s">
        <v>6011</v>
      </c>
      <c r="B1154" s="12">
        <v>1153</v>
      </c>
      <c r="C1154" s="9">
        <v>2017</v>
      </c>
      <c r="D1154" s="5" t="s">
        <v>9319</v>
      </c>
      <c r="E1154" s="8" t="s">
        <v>2</v>
      </c>
      <c r="F1154" s="5" t="s">
        <v>11089</v>
      </c>
      <c r="G1154" s="5" t="s">
        <v>9314</v>
      </c>
      <c r="H1154" s="5" t="s">
        <v>9328</v>
      </c>
      <c r="I1154" s="5" t="s">
        <v>9344</v>
      </c>
      <c r="J1154" s="9">
        <v>0</v>
      </c>
      <c r="K1154" s="5" t="s">
        <v>1548</v>
      </c>
      <c r="L1154" s="10" t="str">
        <f t="shared" si="21"/>
        <v>OSCE Hate Crime Report 2017</v>
      </c>
      <c r="M1154" s="5" t="s">
        <v>1654</v>
      </c>
      <c r="N1154" s="11"/>
    </row>
    <row r="1155" spans="1:15" x14ac:dyDescent="0.2">
      <c r="A1155" s="12" t="s">
        <v>6012</v>
      </c>
      <c r="B1155" s="12">
        <v>1154</v>
      </c>
      <c r="C1155" s="9">
        <v>2017</v>
      </c>
      <c r="D1155" s="5" t="s">
        <v>9319</v>
      </c>
      <c r="E1155" s="8" t="s">
        <v>2</v>
      </c>
      <c r="F1155" s="5" t="s">
        <v>11089</v>
      </c>
      <c r="G1155" s="5" t="s">
        <v>9314</v>
      </c>
      <c r="H1155" s="5" t="s">
        <v>9347</v>
      </c>
      <c r="I1155" s="5" t="s">
        <v>9315</v>
      </c>
      <c r="J1155" s="9">
        <v>1</v>
      </c>
      <c r="K1155" s="5" t="s">
        <v>542</v>
      </c>
      <c r="L1155" s="10" t="str">
        <f t="shared" si="21"/>
        <v>OSCE Hate Crime Report 2017</v>
      </c>
      <c r="M1155" s="5" t="s">
        <v>1655</v>
      </c>
      <c r="N1155" s="11"/>
    </row>
    <row r="1156" spans="1:15" x14ac:dyDescent="0.2">
      <c r="A1156" s="12" t="s">
        <v>6013</v>
      </c>
      <c r="B1156" s="12">
        <v>1155</v>
      </c>
      <c r="C1156" s="9">
        <v>2017</v>
      </c>
      <c r="D1156" s="5" t="s">
        <v>9319</v>
      </c>
      <c r="E1156" s="8" t="s">
        <v>2</v>
      </c>
      <c r="F1156" s="5" t="s">
        <v>11089</v>
      </c>
      <c r="G1156" s="5" t="s">
        <v>9314</v>
      </c>
      <c r="H1156" s="5" t="s">
        <v>9347</v>
      </c>
      <c r="I1156" s="5" t="s">
        <v>9315</v>
      </c>
      <c r="J1156" s="9">
        <v>1</v>
      </c>
      <c r="K1156" s="5" t="s">
        <v>542</v>
      </c>
      <c r="L1156" s="10" t="str">
        <f t="shared" si="21"/>
        <v>OSCE Hate Crime Report 2017</v>
      </c>
      <c r="M1156" s="5" t="s">
        <v>1656</v>
      </c>
      <c r="N1156" s="11"/>
      <c r="O1156" s="11"/>
    </row>
    <row r="1157" spans="1:15" x14ac:dyDescent="0.2">
      <c r="A1157" s="12" t="s">
        <v>6014</v>
      </c>
      <c r="B1157" s="12">
        <v>1156</v>
      </c>
      <c r="C1157" s="9">
        <v>2017</v>
      </c>
      <c r="D1157" s="5" t="s">
        <v>9319</v>
      </c>
      <c r="E1157" s="8" t="s">
        <v>2</v>
      </c>
      <c r="F1157" s="5" t="s">
        <v>11088</v>
      </c>
      <c r="G1157" s="5" t="s">
        <v>9383</v>
      </c>
      <c r="H1157" s="5" t="s">
        <v>9347</v>
      </c>
      <c r="I1157" s="5" t="s">
        <v>9315</v>
      </c>
      <c r="J1157" s="9">
        <v>2</v>
      </c>
      <c r="K1157" s="5" t="s">
        <v>1567</v>
      </c>
      <c r="L1157" s="10" t="str">
        <f t="shared" ref="L1157:L1188" si="22">HYPERLINK("https://hatecrime.osce.org/france?year=2017","OSCE Hate Crime Report 2017")</f>
        <v>OSCE Hate Crime Report 2017</v>
      </c>
      <c r="M1157" s="5" t="s">
        <v>1657</v>
      </c>
      <c r="N1157" s="6"/>
    </row>
    <row r="1158" spans="1:15" x14ac:dyDescent="0.2">
      <c r="A1158" s="12" t="s">
        <v>6015</v>
      </c>
      <c r="B1158" s="12">
        <v>1157</v>
      </c>
      <c r="C1158" s="9">
        <v>2017</v>
      </c>
      <c r="D1158" s="5" t="s">
        <v>9319</v>
      </c>
      <c r="E1158" s="8" t="s">
        <v>2</v>
      </c>
      <c r="F1158" s="5" t="s">
        <v>11089</v>
      </c>
      <c r="G1158" s="5" t="s">
        <v>9331</v>
      </c>
      <c r="H1158" s="5" t="s">
        <v>9321</v>
      </c>
      <c r="I1158" s="5" t="s">
        <v>9321</v>
      </c>
      <c r="J1158" s="9">
        <v>1</v>
      </c>
      <c r="K1158" s="5" t="s">
        <v>1567</v>
      </c>
      <c r="L1158" s="10" t="str">
        <f t="shared" si="22"/>
        <v>OSCE Hate Crime Report 2017</v>
      </c>
      <c r="M1158" s="5" t="s">
        <v>1658</v>
      </c>
      <c r="N1158" s="11"/>
    </row>
    <row r="1159" spans="1:15" x14ac:dyDescent="0.2">
      <c r="A1159" s="12" t="s">
        <v>6016</v>
      </c>
      <c r="B1159" s="12">
        <v>1158</v>
      </c>
      <c r="C1159" s="9">
        <v>2017</v>
      </c>
      <c r="D1159" s="5" t="s">
        <v>9319</v>
      </c>
      <c r="E1159" s="8" t="s">
        <v>2</v>
      </c>
      <c r="F1159" s="5" t="s">
        <v>11089</v>
      </c>
      <c r="G1159" s="5" t="s">
        <v>9331</v>
      </c>
      <c r="H1159" s="5" t="s">
        <v>9321</v>
      </c>
      <c r="I1159" s="5" t="s">
        <v>9321</v>
      </c>
      <c r="J1159" s="9">
        <v>1</v>
      </c>
      <c r="K1159" s="5" t="s">
        <v>1567</v>
      </c>
      <c r="L1159" s="10" t="str">
        <f t="shared" si="22"/>
        <v>OSCE Hate Crime Report 2017</v>
      </c>
      <c r="M1159" s="5" t="s">
        <v>1659</v>
      </c>
      <c r="N1159" s="11"/>
    </row>
    <row r="1160" spans="1:15" x14ac:dyDescent="0.2">
      <c r="A1160" s="12" t="s">
        <v>6017</v>
      </c>
      <c r="B1160" s="12">
        <v>1159</v>
      </c>
      <c r="C1160" s="9">
        <v>2017</v>
      </c>
      <c r="D1160" s="5" t="s">
        <v>9319</v>
      </c>
      <c r="E1160" s="8" t="s">
        <v>2</v>
      </c>
      <c r="F1160" s="5" t="s">
        <v>11088</v>
      </c>
      <c r="G1160" s="5" t="s">
        <v>9383</v>
      </c>
      <c r="H1160" s="5" t="s">
        <v>9328</v>
      </c>
      <c r="I1160" s="5" t="s">
        <v>9415</v>
      </c>
      <c r="J1160" s="9">
        <v>0</v>
      </c>
      <c r="K1160" s="5" t="s">
        <v>1567</v>
      </c>
      <c r="L1160" s="10" t="str">
        <f t="shared" si="22"/>
        <v>OSCE Hate Crime Report 2017</v>
      </c>
      <c r="M1160" s="5" t="s">
        <v>10</v>
      </c>
      <c r="N1160" s="6"/>
    </row>
    <row r="1161" spans="1:15" x14ac:dyDescent="0.2">
      <c r="A1161" s="12" t="s">
        <v>6018</v>
      </c>
      <c r="B1161" s="12">
        <v>1160</v>
      </c>
      <c r="C1161" s="9">
        <v>2017</v>
      </c>
      <c r="D1161" s="5" t="s">
        <v>9319</v>
      </c>
      <c r="E1161" s="8" t="s">
        <v>2</v>
      </c>
      <c r="F1161" s="5" t="s">
        <v>11089</v>
      </c>
      <c r="G1161" s="5" t="s">
        <v>9314</v>
      </c>
      <c r="H1161" s="5" t="s">
        <v>9328</v>
      </c>
      <c r="I1161" s="5" t="s">
        <v>9341</v>
      </c>
      <c r="J1161" s="9">
        <v>0</v>
      </c>
      <c r="K1161" s="5" t="s">
        <v>1543</v>
      </c>
      <c r="L1161" s="10" t="str">
        <f t="shared" si="22"/>
        <v>OSCE Hate Crime Report 2017</v>
      </c>
      <c r="M1161" s="5" t="s">
        <v>1660</v>
      </c>
      <c r="N1161" s="11"/>
    </row>
    <row r="1162" spans="1:15" x14ac:dyDescent="0.2">
      <c r="A1162" s="12" t="s">
        <v>6019</v>
      </c>
      <c r="B1162" s="12">
        <v>1161</v>
      </c>
      <c r="C1162" s="9">
        <v>2017</v>
      </c>
      <c r="D1162" s="5" t="s">
        <v>9319</v>
      </c>
      <c r="E1162" s="8" t="s">
        <v>2</v>
      </c>
      <c r="F1162" s="5" t="s">
        <v>11089</v>
      </c>
      <c r="G1162" s="5" t="s">
        <v>9314</v>
      </c>
      <c r="H1162" s="5" t="s">
        <v>9328</v>
      </c>
      <c r="I1162" s="5" t="s">
        <v>9342</v>
      </c>
      <c r="J1162" s="9">
        <v>0</v>
      </c>
      <c r="K1162" s="5" t="s">
        <v>1543</v>
      </c>
      <c r="L1162" s="10" t="str">
        <f t="shared" si="22"/>
        <v>OSCE Hate Crime Report 2017</v>
      </c>
      <c r="M1162" s="5" t="s">
        <v>1661</v>
      </c>
      <c r="N1162" s="11"/>
    </row>
    <row r="1163" spans="1:15" x14ac:dyDescent="0.2">
      <c r="A1163" s="12" t="s">
        <v>6020</v>
      </c>
      <c r="B1163" s="12">
        <v>1162</v>
      </c>
      <c r="C1163" s="9">
        <v>2017</v>
      </c>
      <c r="D1163" s="5" t="s">
        <v>9319</v>
      </c>
      <c r="E1163" s="8" t="s">
        <v>2</v>
      </c>
      <c r="F1163" s="5" t="s">
        <v>11089</v>
      </c>
      <c r="G1163" s="5" t="s">
        <v>9314</v>
      </c>
      <c r="H1163" s="5" t="s">
        <v>9328</v>
      </c>
      <c r="I1163" s="5" t="s">
        <v>9344</v>
      </c>
      <c r="J1163" s="9">
        <v>0</v>
      </c>
      <c r="K1163" s="5" t="s">
        <v>1543</v>
      </c>
      <c r="L1163" s="10" t="str">
        <f t="shared" si="22"/>
        <v>OSCE Hate Crime Report 2017</v>
      </c>
      <c r="M1163" s="5" t="s">
        <v>1662</v>
      </c>
      <c r="N1163" s="11"/>
    </row>
    <row r="1164" spans="1:15" x14ac:dyDescent="0.2">
      <c r="A1164" s="12" t="s">
        <v>6021</v>
      </c>
      <c r="B1164" s="12">
        <v>1163</v>
      </c>
      <c r="C1164" s="9">
        <v>2017</v>
      </c>
      <c r="D1164" s="5" t="s">
        <v>9319</v>
      </c>
      <c r="E1164" s="8" t="s">
        <v>2</v>
      </c>
      <c r="F1164" s="5" t="s">
        <v>11089</v>
      </c>
      <c r="G1164" s="5" t="s">
        <v>9314</v>
      </c>
      <c r="H1164" s="5" t="s">
        <v>9328</v>
      </c>
      <c r="I1164" s="5" t="s">
        <v>9415</v>
      </c>
      <c r="J1164" s="9">
        <v>0</v>
      </c>
      <c r="K1164" s="5" t="s">
        <v>1543</v>
      </c>
      <c r="L1164" s="10" t="str">
        <f t="shared" si="22"/>
        <v>OSCE Hate Crime Report 2017</v>
      </c>
      <c r="M1164" s="5" t="s">
        <v>461</v>
      </c>
      <c r="N1164" s="11"/>
    </row>
    <row r="1165" spans="1:15" x14ac:dyDescent="0.2">
      <c r="A1165" s="12" t="s">
        <v>6022</v>
      </c>
      <c r="B1165" s="12">
        <v>1164</v>
      </c>
      <c r="C1165" s="9">
        <v>2017</v>
      </c>
      <c r="D1165" s="5" t="s">
        <v>9319</v>
      </c>
      <c r="E1165" s="8" t="s">
        <v>2</v>
      </c>
      <c r="F1165" s="5" t="s">
        <v>11089</v>
      </c>
      <c r="G1165" s="5" t="s">
        <v>9314</v>
      </c>
      <c r="H1165" s="5" t="s">
        <v>9328</v>
      </c>
      <c r="I1165" s="5" t="s">
        <v>9344</v>
      </c>
      <c r="J1165" s="9">
        <v>0</v>
      </c>
      <c r="K1165" s="5" t="s">
        <v>1548</v>
      </c>
      <c r="L1165" s="10" t="str">
        <f t="shared" si="22"/>
        <v>OSCE Hate Crime Report 2017</v>
      </c>
      <c r="M1165" s="5" t="s">
        <v>1663</v>
      </c>
      <c r="N1165" s="11"/>
    </row>
    <row r="1166" spans="1:15" x14ac:dyDescent="0.2">
      <c r="A1166" s="12" t="s">
        <v>6023</v>
      </c>
      <c r="B1166" s="12">
        <v>1165</v>
      </c>
      <c r="C1166" s="9">
        <v>2017</v>
      </c>
      <c r="D1166" s="5" t="s">
        <v>9319</v>
      </c>
      <c r="E1166" s="8" t="s">
        <v>2</v>
      </c>
      <c r="F1166" s="5" t="s">
        <v>11089</v>
      </c>
      <c r="G1166" s="5" t="s">
        <v>9314</v>
      </c>
      <c r="H1166" s="5" t="s">
        <v>9328</v>
      </c>
      <c r="I1166" s="5" t="s">
        <v>9344</v>
      </c>
      <c r="J1166" s="9">
        <v>0</v>
      </c>
      <c r="K1166" s="5" t="s">
        <v>1548</v>
      </c>
      <c r="L1166" s="10" t="str">
        <f t="shared" si="22"/>
        <v>OSCE Hate Crime Report 2017</v>
      </c>
      <c r="M1166" s="5" t="s">
        <v>1664</v>
      </c>
      <c r="N1166" s="11"/>
    </row>
    <row r="1167" spans="1:15" x14ac:dyDescent="0.2">
      <c r="A1167" s="12" t="s">
        <v>6024</v>
      </c>
      <c r="B1167" s="12">
        <v>1166</v>
      </c>
      <c r="C1167" s="9">
        <v>2017</v>
      </c>
      <c r="D1167" s="5" t="s">
        <v>9319</v>
      </c>
      <c r="E1167" s="8" t="s">
        <v>2</v>
      </c>
      <c r="F1167" s="5" t="s">
        <v>11089</v>
      </c>
      <c r="G1167" s="5" t="s">
        <v>9314</v>
      </c>
      <c r="H1167" s="5" t="s">
        <v>9328</v>
      </c>
      <c r="I1167" s="5" t="s">
        <v>9344</v>
      </c>
      <c r="J1167" s="9">
        <v>0</v>
      </c>
      <c r="K1167" s="5" t="s">
        <v>1548</v>
      </c>
      <c r="L1167" s="10" t="str">
        <f t="shared" si="22"/>
        <v>OSCE Hate Crime Report 2017</v>
      </c>
      <c r="M1167" s="5" t="s">
        <v>1665</v>
      </c>
      <c r="N1167" s="11"/>
    </row>
    <row r="1168" spans="1:15" x14ac:dyDescent="0.2">
      <c r="A1168" s="12" t="s">
        <v>6025</v>
      </c>
      <c r="B1168" s="12">
        <v>1167</v>
      </c>
      <c r="C1168" s="9">
        <v>2017</v>
      </c>
      <c r="D1168" s="5" t="s">
        <v>9319</v>
      </c>
      <c r="E1168" s="8" t="s">
        <v>2</v>
      </c>
      <c r="F1168" s="5" t="s">
        <v>11089</v>
      </c>
      <c r="G1168" s="5" t="s">
        <v>9314</v>
      </c>
      <c r="H1168" s="5" t="s">
        <v>9328</v>
      </c>
      <c r="I1168" s="5" t="s">
        <v>9344</v>
      </c>
      <c r="J1168" s="9">
        <v>0</v>
      </c>
      <c r="K1168" s="5" t="s">
        <v>1548</v>
      </c>
      <c r="L1168" s="10" t="str">
        <f t="shared" si="22"/>
        <v>OSCE Hate Crime Report 2017</v>
      </c>
      <c r="M1168" s="5" t="s">
        <v>1666</v>
      </c>
      <c r="N1168" s="11"/>
    </row>
    <row r="1169" spans="1:15" x14ac:dyDescent="0.2">
      <c r="A1169" s="12" t="s">
        <v>6026</v>
      </c>
      <c r="B1169" s="12">
        <v>1168</v>
      </c>
      <c r="C1169" s="9">
        <v>2017</v>
      </c>
      <c r="D1169" s="5" t="s">
        <v>9319</v>
      </c>
      <c r="E1169" s="8" t="s">
        <v>2</v>
      </c>
      <c r="F1169" s="5" t="s">
        <v>11089</v>
      </c>
      <c r="G1169" s="5" t="s">
        <v>9314</v>
      </c>
      <c r="H1169" s="5" t="s">
        <v>9328</v>
      </c>
      <c r="I1169" s="5" t="s">
        <v>9344</v>
      </c>
      <c r="J1169" s="9">
        <v>0</v>
      </c>
      <c r="K1169" s="5" t="s">
        <v>1548</v>
      </c>
      <c r="L1169" s="10" t="str">
        <f t="shared" si="22"/>
        <v>OSCE Hate Crime Report 2017</v>
      </c>
      <c r="M1169" s="5" t="s">
        <v>1667</v>
      </c>
      <c r="N1169" s="11"/>
    </row>
    <row r="1170" spans="1:15" x14ac:dyDescent="0.2">
      <c r="A1170" s="12" t="s">
        <v>6027</v>
      </c>
      <c r="B1170" s="12">
        <v>1169</v>
      </c>
      <c r="C1170" s="9">
        <v>2017</v>
      </c>
      <c r="D1170" s="5" t="s">
        <v>9319</v>
      </c>
      <c r="E1170" s="8" t="s">
        <v>2</v>
      </c>
      <c r="F1170" s="5" t="s">
        <v>11089</v>
      </c>
      <c r="G1170" s="5" t="s">
        <v>9314</v>
      </c>
      <c r="H1170" s="5" t="s">
        <v>9328</v>
      </c>
      <c r="I1170" s="5" t="s">
        <v>9344</v>
      </c>
      <c r="J1170" s="9">
        <v>0</v>
      </c>
      <c r="K1170" s="5" t="s">
        <v>1548</v>
      </c>
      <c r="L1170" s="10" t="str">
        <f t="shared" si="22"/>
        <v>OSCE Hate Crime Report 2017</v>
      </c>
      <c r="M1170" s="5" t="s">
        <v>1668</v>
      </c>
      <c r="N1170" s="11"/>
    </row>
    <row r="1171" spans="1:15" x14ac:dyDescent="0.2">
      <c r="A1171" s="12" t="s">
        <v>6028</v>
      </c>
      <c r="B1171" s="12">
        <v>1170</v>
      </c>
      <c r="C1171" s="9">
        <v>2017</v>
      </c>
      <c r="D1171" s="5" t="s">
        <v>9319</v>
      </c>
      <c r="E1171" s="8" t="s">
        <v>2</v>
      </c>
      <c r="F1171" s="5" t="s">
        <v>11089</v>
      </c>
      <c r="G1171" s="5" t="s">
        <v>9331</v>
      </c>
      <c r="H1171" s="5" t="s">
        <v>9321</v>
      </c>
      <c r="I1171" s="5" t="s">
        <v>9321</v>
      </c>
      <c r="J1171" s="9">
        <v>1</v>
      </c>
      <c r="K1171" s="5" t="s">
        <v>1567</v>
      </c>
      <c r="L1171" s="10" t="str">
        <f t="shared" si="22"/>
        <v>OSCE Hate Crime Report 2017</v>
      </c>
      <c r="M1171" s="5" t="s">
        <v>1669</v>
      </c>
      <c r="N1171" s="11"/>
    </row>
    <row r="1172" spans="1:15" x14ac:dyDescent="0.2">
      <c r="A1172" s="12" t="s">
        <v>6029</v>
      </c>
      <c r="B1172" s="12">
        <v>1171</v>
      </c>
      <c r="C1172" s="9">
        <v>2017</v>
      </c>
      <c r="D1172" s="5" t="s">
        <v>9319</v>
      </c>
      <c r="E1172" s="8" t="s">
        <v>2</v>
      </c>
      <c r="F1172" s="5" t="s">
        <v>11089</v>
      </c>
      <c r="G1172" s="5" t="s">
        <v>9314</v>
      </c>
      <c r="H1172" s="5" t="s">
        <v>9328</v>
      </c>
      <c r="I1172" s="5" t="s">
        <v>9334</v>
      </c>
      <c r="J1172" s="9">
        <v>0</v>
      </c>
      <c r="K1172" s="5" t="s">
        <v>1548</v>
      </c>
      <c r="L1172" s="10" t="str">
        <f t="shared" si="22"/>
        <v>OSCE Hate Crime Report 2017</v>
      </c>
      <c r="M1172" s="5" t="s">
        <v>10965</v>
      </c>
      <c r="N1172" s="11"/>
    </row>
    <row r="1173" spans="1:15" x14ac:dyDescent="0.2">
      <c r="A1173" s="12" t="s">
        <v>6030</v>
      </c>
      <c r="B1173" s="12">
        <v>1172</v>
      </c>
      <c r="C1173" s="9">
        <v>2017</v>
      </c>
      <c r="D1173" s="5" t="s">
        <v>9319</v>
      </c>
      <c r="E1173" s="8" t="s">
        <v>2</v>
      </c>
      <c r="F1173" s="5" t="s">
        <v>11089</v>
      </c>
      <c r="G1173" s="5" t="s">
        <v>9314</v>
      </c>
      <c r="H1173" s="5" t="s">
        <v>9328</v>
      </c>
      <c r="I1173" s="5" t="s">
        <v>9344</v>
      </c>
      <c r="J1173" s="9">
        <v>0</v>
      </c>
      <c r="K1173" s="5" t="s">
        <v>1548</v>
      </c>
      <c r="L1173" s="10" t="str">
        <f t="shared" si="22"/>
        <v>OSCE Hate Crime Report 2017</v>
      </c>
      <c r="M1173" s="5" t="s">
        <v>1670</v>
      </c>
      <c r="N1173" s="11"/>
    </row>
    <row r="1174" spans="1:15" x14ac:dyDescent="0.2">
      <c r="A1174" s="12" t="s">
        <v>6031</v>
      </c>
      <c r="B1174" s="12">
        <v>1173</v>
      </c>
      <c r="C1174" s="9">
        <v>2017</v>
      </c>
      <c r="D1174" s="5" t="s">
        <v>9319</v>
      </c>
      <c r="E1174" s="8" t="s">
        <v>2</v>
      </c>
      <c r="F1174" s="5" t="s">
        <v>11089</v>
      </c>
      <c r="G1174" s="5" t="s">
        <v>9314</v>
      </c>
      <c r="H1174" s="5" t="s">
        <v>9328</v>
      </c>
      <c r="I1174" s="5" t="s">
        <v>9415</v>
      </c>
      <c r="J1174" s="9">
        <v>0</v>
      </c>
      <c r="K1174" s="5" t="s">
        <v>1548</v>
      </c>
      <c r="L1174" s="10" t="str">
        <f t="shared" si="22"/>
        <v>OSCE Hate Crime Report 2017</v>
      </c>
      <c r="M1174" s="5" t="s">
        <v>1671</v>
      </c>
      <c r="N1174" s="11"/>
      <c r="O1174" s="11"/>
    </row>
    <row r="1175" spans="1:15" x14ac:dyDescent="0.2">
      <c r="A1175" s="12" t="s">
        <v>6032</v>
      </c>
      <c r="B1175" s="12">
        <v>1174</v>
      </c>
      <c r="C1175" s="9">
        <v>2017</v>
      </c>
      <c r="D1175" s="5" t="s">
        <v>9319</v>
      </c>
      <c r="E1175" s="8" t="s">
        <v>2</v>
      </c>
      <c r="F1175" s="5" t="s">
        <v>11089</v>
      </c>
      <c r="G1175" s="5" t="s">
        <v>9331</v>
      </c>
      <c r="H1175" s="5" t="s">
        <v>9328</v>
      </c>
      <c r="I1175" s="5" t="s">
        <v>9344</v>
      </c>
      <c r="J1175" s="9">
        <v>0</v>
      </c>
      <c r="K1175" s="5" t="s">
        <v>1567</v>
      </c>
      <c r="L1175" s="10" t="str">
        <f t="shared" si="22"/>
        <v>OSCE Hate Crime Report 2017</v>
      </c>
      <c r="M1175" s="5" t="s">
        <v>1672</v>
      </c>
      <c r="N1175" s="11"/>
    </row>
    <row r="1176" spans="1:15" x14ac:dyDescent="0.2">
      <c r="A1176" s="12" t="s">
        <v>6033</v>
      </c>
      <c r="B1176" s="12">
        <v>1175</v>
      </c>
      <c r="C1176" s="9">
        <v>2017</v>
      </c>
      <c r="D1176" s="5" t="s">
        <v>9319</v>
      </c>
      <c r="E1176" s="8" t="s">
        <v>2</v>
      </c>
      <c r="F1176" s="5" t="s">
        <v>11089</v>
      </c>
      <c r="G1176" s="5" t="s">
        <v>9314</v>
      </c>
      <c r="H1176" s="5" t="s">
        <v>9328</v>
      </c>
      <c r="I1176" s="5" t="s">
        <v>9419</v>
      </c>
      <c r="J1176" s="9">
        <v>0</v>
      </c>
      <c r="K1176" s="5" t="s">
        <v>1548</v>
      </c>
      <c r="L1176" s="10" t="str">
        <f t="shared" si="22"/>
        <v>OSCE Hate Crime Report 2017</v>
      </c>
      <c r="M1176" s="5" t="s">
        <v>1673</v>
      </c>
      <c r="N1176" s="11"/>
    </row>
    <row r="1177" spans="1:15" x14ac:dyDescent="0.2">
      <c r="A1177" s="12" t="s">
        <v>6034</v>
      </c>
      <c r="B1177" s="12">
        <v>1176</v>
      </c>
      <c r="C1177" s="9">
        <v>2017</v>
      </c>
      <c r="D1177" s="5" t="s">
        <v>9319</v>
      </c>
      <c r="E1177" s="8" t="s">
        <v>2</v>
      </c>
      <c r="F1177" s="5" t="s">
        <v>11089</v>
      </c>
      <c r="G1177" s="5" t="s">
        <v>9314</v>
      </c>
      <c r="H1177" s="5" t="s">
        <v>9328</v>
      </c>
      <c r="I1177" s="5" t="s">
        <v>9334</v>
      </c>
      <c r="J1177" s="9">
        <v>0</v>
      </c>
      <c r="K1177" s="5" t="s">
        <v>1543</v>
      </c>
      <c r="L1177" s="10" t="str">
        <f t="shared" si="22"/>
        <v>OSCE Hate Crime Report 2017</v>
      </c>
      <c r="M1177" s="5" t="s">
        <v>10966</v>
      </c>
      <c r="N1177" s="11"/>
    </row>
    <row r="1178" spans="1:15" x14ac:dyDescent="0.2">
      <c r="A1178" s="12" t="s">
        <v>6035</v>
      </c>
      <c r="B1178" s="12">
        <v>1177</v>
      </c>
      <c r="C1178" s="9">
        <v>2017</v>
      </c>
      <c r="D1178" s="5" t="s">
        <v>9319</v>
      </c>
      <c r="E1178" s="8" t="s">
        <v>2</v>
      </c>
      <c r="F1178" s="5" t="s">
        <v>11089</v>
      </c>
      <c r="G1178" s="5" t="s">
        <v>9314</v>
      </c>
      <c r="H1178" s="5" t="s">
        <v>9328</v>
      </c>
      <c r="I1178" s="5" t="s">
        <v>9344</v>
      </c>
      <c r="J1178" s="9">
        <v>0</v>
      </c>
      <c r="K1178" s="5" t="s">
        <v>1543</v>
      </c>
      <c r="L1178" s="10" t="str">
        <f t="shared" si="22"/>
        <v>OSCE Hate Crime Report 2017</v>
      </c>
      <c r="M1178" s="5" t="s">
        <v>1674</v>
      </c>
      <c r="N1178" s="11"/>
    </row>
    <row r="1179" spans="1:15" x14ac:dyDescent="0.2">
      <c r="A1179" s="12" t="s">
        <v>6036</v>
      </c>
      <c r="B1179" s="12">
        <v>1178</v>
      </c>
      <c r="C1179" s="9">
        <v>2017</v>
      </c>
      <c r="D1179" s="5" t="s">
        <v>9319</v>
      </c>
      <c r="E1179" s="8" t="s">
        <v>2</v>
      </c>
      <c r="F1179" s="5" t="s">
        <v>11089</v>
      </c>
      <c r="G1179" s="5" t="s">
        <v>9314</v>
      </c>
      <c r="H1179" s="5" t="s">
        <v>9328</v>
      </c>
      <c r="I1179" s="5" t="s">
        <v>9344</v>
      </c>
      <c r="J1179" s="9">
        <v>0</v>
      </c>
      <c r="K1179" s="5" t="s">
        <v>1543</v>
      </c>
      <c r="L1179" s="10" t="str">
        <f t="shared" si="22"/>
        <v>OSCE Hate Crime Report 2017</v>
      </c>
      <c r="M1179" s="5" t="s">
        <v>1675</v>
      </c>
      <c r="N1179" s="11"/>
    </row>
    <row r="1180" spans="1:15" x14ac:dyDescent="0.2">
      <c r="A1180" s="12" t="s">
        <v>6037</v>
      </c>
      <c r="B1180" s="12">
        <v>1179</v>
      </c>
      <c r="C1180" s="9">
        <v>2017</v>
      </c>
      <c r="D1180" s="5" t="s">
        <v>9319</v>
      </c>
      <c r="E1180" s="8" t="s">
        <v>2</v>
      </c>
      <c r="F1180" s="5" t="s">
        <v>11089</v>
      </c>
      <c r="G1180" s="5" t="s">
        <v>9314</v>
      </c>
      <c r="H1180" s="5" t="s">
        <v>9328</v>
      </c>
      <c r="I1180" s="5" t="s">
        <v>9344</v>
      </c>
      <c r="J1180" s="9">
        <v>0</v>
      </c>
      <c r="K1180" s="5" t="s">
        <v>1543</v>
      </c>
      <c r="L1180" s="10" t="str">
        <f t="shared" si="22"/>
        <v>OSCE Hate Crime Report 2017</v>
      </c>
      <c r="M1180" s="5" t="s">
        <v>1676</v>
      </c>
      <c r="N1180" s="11"/>
    </row>
    <row r="1181" spans="1:15" x14ac:dyDescent="0.2">
      <c r="A1181" s="12" t="s">
        <v>6038</v>
      </c>
      <c r="B1181" s="12">
        <v>1180</v>
      </c>
      <c r="C1181" s="9">
        <v>2017</v>
      </c>
      <c r="D1181" s="5" t="s">
        <v>9319</v>
      </c>
      <c r="E1181" s="8" t="s">
        <v>2</v>
      </c>
      <c r="F1181" s="5" t="s">
        <v>11089</v>
      </c>
      <c r="G1181" s="5" t="s">
        <v>9331</v>
      </c>
      <c r="H1181" s="5" t="s">
        <v>9347</v>
      </c>
      <c r="I1181" s="5" t="s">
        <v>9315</v>
      </c>
      <c r="J1181" s="9">
        <v>1</v>
      </c>
      <c r="K1181" s="5" t="s">
        <v>1567</v>
      </c>
      <c r="L1181" s="10" t="str">
        <f t="shared" si="22"/>
        <v>OSCE Hate Crime Report 2017</v>
      </c>
      <c r="M1181" s="5" t="s">
        <v>1682</v>
      </c>
      <c r="N1181" s="11"/>
    </row>
    <row r="1182" spans="1:15" x14ac:dyDescent="0.2">
      <c r="A1182" s="12" t="s">
        <v>6039</v>
      </c>
      <c r="B1182" s="12">
        <v>1181</v>
      </c>
      <c r="C1182" s="9">
        <v>2017</v>
      </c>
      <c r="D1182" s="5" t="s">
        <v>9319</v>
      </c>
      <c r="E1182" s="8" t="s">
        <v>2</v>
      </c>
      <c r="F1182" s="5" t="s">
        <v>11088</v>
      </c>
      <c r="G1182" s="5" t="s">
        <v>9383</v>
      </c>
      <c r="H1182" s="5" t="s">
        <v>9347</v>
      </c>
      <c r="I1182" s="5" t="s">
        <v>11065</v>
      </c>
      <c r="J1182" s="9">
        <v>1</v>
      </c>
      <c r="K1182" s="5" t="s">
        <v>1567</v>
      </c>
      <c r="L1182" s="10" t="str">
        <f t="shared" si="22"/>
        <v>OSCE Hate Crime Report 2017</v>
      </c>
      <c r="M1182" s="5" t="s">
        <v>1683</v>
      </c>
      <c r="N1182" s="6"/>
    </row>
    <row r="1183" spans="1:15" x14ac:dyDescent="0.2">
      <c r="A1183" s="12" t="s">
        <v>6040</v>
      </c>
      <c r="B1183" s="12">
        <v>1182</v>
      </c>
      <c r="C1183" s="9">
        <v>2017</v>
      </c>
      <c r="D1183" s="5" t="s">
        <v>9319</v>
      </c>
      <c r="E1183" s="8" t="s">
        <v>2</v>
      </c>
      <c r="F1183" s="5" t="s">
        <v>11089</v>
      </c>
      <c r="G1183" s="5" t="s">
        <v>9314</v>
      </c>
      <c r="H1183" s="5" t="s">
        <v>9328</v>
      </c>
      <c r="I1183" s="5" t="s">
        <v>9344</v>
      </c>
      <c r="J1183" s="9">
        <v>0</v>
      </c>
      <c r="K1183" s="5" t="s">
        <v>1548</v>
      </c>
      <c r="L1183" s="10" t="str">
        <f t="shared" si="22"/>
        <v>OSCE Hate Crime Report 2017</v>
      </c>
      <c r="M1183" s="5" t="s">
        <v>1684</v>
      </c>
      <c r="N1183" s="11"/>
    </row>
    <row r="1184" spans="1:15" x14ac:dyDescent="0.2">
      <c r="A1184" s="12" t="s">
        <v>6041</v>
      </c>
      <c r="B1184" s="12">
        <v>1183</v>
      </c>
      <c r="C1184" s="9">
        <v>2017</v>
      </c>
      <c r="D1184" s="5" t="s">
        <v>9319</v>
      </c>
      <c r="E1184" s="8" t="s">
        <v>2</v>
      </c>
      <c r="F1184" s="5" t="s">
        <v>11089</v>
      </c>
      <c r="G1184" s="5" t="s">
        <v>9314</v>
      </c>
      <c r="H1184" s="5" t="s">
        <v>9328</v>
      </c>
      <c r="I1184" s="5" t="s">
        <v>9334</v>
      </c>
      <c r="J1184" s="9">
        <v>0</v>
      </c>
      <c r="K1184" s="5" t="s">
        <v>1548</v>
      </c>
      <c r="L1184" s="10" t="str">
        <f t="shared" si="22"/>
        <v>OSCE Hate Crime Report 2017</v>
      </c>
      <c r="M1184" s="5" t="s">
        <v>10967</v>
      </c>
      <c r="N1184" s="11"/>
    </row>
    <row r="1185" spans="1:15" x14ac:dyDescent="0.2">
      <c r="A1185" s="12" t="s">
        <v>6042</v>
      </c>
      <c r="B1185" s="12">
        <v>1184</v>
      </c>
      <c r="C1185" s="9">
        <v>2017</v>
      </c>
      <c r="D1185" s="5" t="s">
        <v>9319</v>
      </c>
      <c r="E1185" s="8" t="s">
        <v>2</v>
      </c>
      <c r="F1185" s="5" t="s">
        <v>11089</v>
      </c>
      <c r="G1185" s="5" t="s">
        <v>9331</v>
      </c>
      <c r="H1185" s="5" t="s">
        <v>9328</v>
      </c>
      <c r="I1185" s="5" t="s">
        <v>9344</v>
      </c>
      <c r="J1185" s="9">
        <v>0</v>
      </c>
      <c r="K1185" s="5" t="s">
        <v>1645</v>
      </c>
      <c r="L1185" s="10" t="str">
        <f t="shared" si="22"/>
        <v>OSCE Hate Crime Report 2017</v>
      </c>
      <c r="M1185" s="5" t="s">
        <v>1685</v>
      </c>
      <c r="N1185" s="11"/>
    </row>
    <row r="1186" spans="1:15" x14ac:dyDescent="0.2">
      <c r="A1186" s="12" t="s">
        <v>6043</v>
      </c>
      <c r="B1186" s="12">
        <v>1185</v>
      </c>
      <c r="C1186" s="9">
        <v>2017</v>
      </c>
      <c r="D1186" s="5" t="s">
        <v>9319</v>
      </c>
      <c r="E1186" s="8" t="s">
        <v>2</v>
      </c>
      <c r="F1186" s="5" t="s">
        <v>11089</v>
      </c>
      <c r="G1186" s="5" t="s">
        <v>9314</v>
      </c>
      <c r="H1186" s="5" t="s">
        <v>9328</v>
      </c>
      <c r="I1186" s="5" t="s">
        <v>9342</v>
      </c>
      <c r="J1186" s="9">
        <v>0</v>
      </c>
      <c r="K1186" s="5" t="s">
        <v>1548</v>
      </c>
      <c r="L1186" s="10" t="str">
        <f t="shared" si="22"/>
        <v>OSCE Hate Crime Report 2017</v>
      </c>
      <c r="M1186" s="5" t="s">
        <v>1686</v>
      </c>
      <c r="N1186" s="11"/>
    </row>
    <row r="1187" spans="1:15" x14ac:dyDescent="0.2">
      <c r="A1187" s="12" t="s">
        <v>6044</v>
      </c>
      <c r="B1187" s="12">
        <v>1186</v>
      </c>
      <c r="C1187" s="9">
        <v>2017</v>
      </c>
      <c r="D1187" s="5" t="s">
        <v>9319</v>
      </c>
      <c r="E1187" s="8" t="s">
        <v>2</v>
      </c>
      <c r="F1187" s="5" t="s">
        <v>11089</v>
      </c>
      <c r="G1187" s="5" t="s">
        <v>9314</v>
      </c>
      <c r="H1187" s="5" t="s">
        <v>9328</v>
      </c>
      <c r="I1187" s="5" t="s">
        <v>9334</v>
      </c>
      <c r="J1187" s="9">
        <v>0</v>
      </c>
      <c r="K1187" s="5" t="s">
        <v>1548</v>
      </c>
      <c r="L1187" s="10" t="str">
        <f t="shared" si="22"/>
        <v>OSCE Hate Crime Report 2017</v>
      </c>
      <c r="M1187" s="5" t="s">
        <v>10955</v>
      </c>
      <c r="N1187" s="11"/>
    </row>
    <row r="1188" spans="1:15" x14ac:dyDescent="0.2">
      <c r="A1188" s="12" t="s">
        <v>6045</v>
      </c>
      <c r="B1188" s="12">
        <v>1187</v>
      </c>
      <c r="C1188" s="9">
        <v>2017</v>
      </c>
      <c r="D1188" s="5" t="s">
        <v>9319</v>
      </c>
      <c r="E1188" s="8" t="s">
        <v>2</v>
      </c>
      <c r="F1188" s="5" t="s">
        <v>11089</v>
      </c>
      <c r="G1188" s="5" t="s">
        <v>9314</v>
      </c>
      <c r="H1188" s="5" t="s">
        <v>9328</v>
      </c>
      <c r="I1188" s="5" t="s">
        <v>9334</v>
      </c>
      <c r="J1188" s="9">
        <v>0</v>
      </c>
      <c r="K1188" s="5" t="s">
        <v>1548</v>
      </c>
      <c r="L1188" s="10" t="str">
        <f t="shared" si="22"/>
        <v>OSCE Hate Crime Report 2017</v>
      </c>
      <c r="M1188" s="5" t="s">
        <v>871</v>
      </c>
      <c r="N1188" s="11"/>
    </row>
    <row r="1189" spans="1:15" s="11" customFormat="1" x14ac:dyDescent="0.2">
      <c r="A1189" s="12" t="s">
        <v>6046</v>
      </c>
      <c r="B1189" s="12">
        <v>1188</v>
      </c>
      <c r="C1189" s="9">
        <v>2017</v>
      </c>
      <c r="D1189" s="5" t="s">
        <v>9319</v>
      </c>
      <c r="E1189" s="8" t="s">
        <v>11126</v>
      </c>
      <c r="F1189" s="5" t="s">
        <v>11089</v>
      </c>
      <c r="G1189" s="5" t="s">
        <v>9379</v>
      </c>
      <c r="H1189" s="5" t="s">
        <v>9347</v>
      </c>
      <c r="I1189" s="5" t="s">
        <v>9386</v>
      </c>
      <c r="J1189" s="9">
        <v>3</v>
      </c>
      <c r="K1189" s="5" t="s">
        <v>11168</v>
      </c>
      <c r="L1189" s="10" t="s">
        <v>11169</v>
      </c>
      <c r="M1189" s="5" t="s">
        <v>11170</v>
      </c>
    </row>
    <row r="1190" spans="1:15" s="11" customFormat="1" x14ac:dyDescent="0.2">
      <c r="A1190" s="12" t="s">
        <v>6047</v>
      </c>
      <c r="B1190" s="12">
        <v>1189</v>
      </c>
      <c r="C1190" s="9">
        <v>2017</v>
      </c>
      <c r="D1190" s="5" t="s">
        <v>9319</v>
      </c>
      <c r="E1190" s="8" t="s">
        <v>9430</v>
      </c>
      <c r="F1190" s="5" t="s">
        <v>11089</v>
      </c>
      <c r="G1190" s="5" t="s">
        <v>9379</v>
      </c>
      <c r="H1190" s="5" t="s">
        <v>9347</v>
      </c>
      <c r="I1190" s="5" t="s">
        <v>9386</v>
      </c>
      <c r="J1190" s="9">
        <v>2</v>
      </c>
      <c r="K1190" s="5" t="s">
        <v>11095</v>
      </c>
      <c r="L1190" s="10" t="s">
        <v>11171</v>
      </c>
      <c r="M1190" s="5" t="s">
        <v>11172</v>
      </c>
    </row>
    <row r="1191" spans="1:15" x14ac:dyDescent="0.2">
      <c r="A1191" s="12" t="s">
        <v>6048</v>
      </c>
      <c r="B1191" s="12">
        <v>1190</v>
      </c>
      <c r="C1191" s="9">
        <v>2018</v>
      </c>
      <c r="D1191" s="5" t="s">
        <v>9319</v>
      </c>
      <c r="E1191" s="8" t="s">
        <v>2</v>
      </c>
      <c r="F1191" s="5" t="s">
        <v>11089</v>
      </c>
      <c r="G1191" s="5" t="s">
        <v>9314</v>
      </c>
      <c r="H1191" s="5" t="s">
        <v>9328</v>
      </c>
      <c r="I1191" s="5" t="s">
        <v>9344</v>
      </c>
      <c r="J1191" s="9">
        <v>0</v>
      </c>
      <c r="K1191" s="5" t="s">
        <v>46</v>
      </c>
      <c r="L1191" s="10" t="str">
        <f t="shared" ref="L1191:L1222" si="23">HYPERLINK("https://hatecrime.osce.org/france?year=2018","OSCE Hate Crime Report 2018")</f>
        <v>OSCE Hate Crime Report 2018</v>
      </c>
      <c r="M1191" s="5" t="s">
        <v>1738</v>
      </c>
      <c r="N1191" s="11"/>
    </row>
    <row r="1192" spans="1:15" x14ac:dyDescent="0.2">
      <c r="A1192" s="12" t="s">
        <v>6049</v>
      </c>
      <c r="B1192" s="12">
        <v>1191</v>
      </c>
      <c r="C1192" s="9">
        <v>2018</v>
      </c>
      <c r="D1192" s="5" t="s">
        <v>9319</v>
      </c>
      <c r="E1192" s="8" t="s">
        <v>2</v>
      </c>
      <c r="F1192" s="5" t="s">
        <v>11089</v>
      </c>
      <c r="G1192" s="5" t="s">
        <v>9314</v>
      </c>
      <c r="H1192" s="5" t="s">
        <v>9328</v>
      </c>
      <c r="I1192" s="5" t="s">
        <v>9342</v>
      </c>
      <c r="J1192" s="9">
        <v>0</v>
      </c>
      <c r="K1192" s="5" t="s">
        <v>46</v>
      </c>
      <c r="L1192" s="10" t="str">
        <f t="shared" si="23"/>
        <v>OSCE Hate Crime Report 2018</v>
      </c>
      <c r="M1192" s="5" t="s">
        <v>1739</v>
      </c>
      <c r="N1192" s="11"/>
    </row>
    <row r="1193" spans="1:15" x14ac:dyDescent="0.2">
      <c r="A1193" s="12" t="s">
        <v>6050</v>
      </c>
      <c r="B1193" s="12">
        <v>1192</v>
      </c>
      <c r="C1193" s="9">
        <v>2018</v>
      </c>
      <c r="D1193" s="5" t="s">
        <v>9319</v>
      </c>
      <c r="E1193" s="8" t="s">
        <v>2</v>
      </c>
      <c r="F1193" s="5" t="s">
        <v>11089</v>
      </c>
      <c r="G1193" s="5" t="s">
        <v>9314</v>
      </c>
      <c r="H1193" s="5" t="s">
        <v>9328</v>
      </c>
      <c r="I1193" s="5" t="s">
        <v>9334</v>
      </c>
      <c r="J1193" s="9">
        <v>0</v>
      </c>
      <c r="K1193" s="5" t="s">
        <v>46</v>
      </c>
      <c r="L1193" s="10" t="str">
        <f t="shared" si="23"/>
        <v>OSCE Hate Crime Report 2018</v>
      </c>
      <c r="M1193" s="5" t="s">
        <v>10976</v>
      </c>
      <c r="N1193" s="11"/>
    </row>
    <row r="1194" spans="1:15" x14ac:dyDescent="0.2">
      <c r="A1194" s="12" t="s">
        <v>6051</v>
      </c>
      <c r="B1194" s="12">
        <v>1193</v>
      </c>
      <c r="C1194" s="9">
        <v>2018</v>
      </c>
      <c r="D1194" s="5" t="s">
        <v>9319</v>
      </c>
      <c r="E1194" s="8" t="s">
        <v>2</v>
      </c>
      <c r="F1194" s="5" t="s">
        <v>11089</v>
      </c>
      <c r="G1194" s="5" t="s">
        <v>9314</v>
      </c>
      <c r="H1194" s="5" t="s">
        <v>9328</v>
      </c>
      <c r="I1194" s="5" t="s">
        <v>9334</v>
      </c>
      <c r="J1194" s="9">
        <v>0</v>
      </c>
      <c r="K1194" s="5" t="s">
        <v>1543</v>
      </c>
      <c r="L1194" s="10" t="str">
        <f t="shared" si="23"/>
        <v>OSCE Hate Crime Report 2018</v>
      </c>
      <c r="M1194" s="5" t="s">
        <v>1740</v>
      </c>
      <c r="N1194" s="11"/>
    </row>
    <row r="1195" spans="1:15" x14ac:dyDescent="0.2">
      <c r="A1195" s="12" t="s">
        <v>6052</v>
      </c>
      <c r="B1195" s="12">
        <v>1194</v>
      </c>
      <c r="C1195" s="9">
        <v>2018</v>
      </c>
      <c r="D1195" s="5" t="s">
        <v>9319</v>
      </c>
      <c r="E1195" s="8" t="s">
        <v>2</v>
      </c>
      <c r="F1195" s="5" t="s">
        <v>11089</v>
      </c>
      <c r="G1195" s="5" t="s">
        <v>9314</v>
      </c>
      <c r="H1195" s="5" t="s">
        <v>9328</v>
      </c>
      <c r="I1195" s="5" t="s">
        <v>9344</v>
      </c>
      <c r="J1195" s="9">
        <v>0</v>
      </c>
      <c r="K1195" s="5" t="s">
        <v>46</v>
      </c>
      <c r="L1195" s="10" t="str">
        <f t="shared" si="23"/>
        <v>OSCE Hate Crime Report 2018</v>
      </c>
      <c r="M1195" s="5" t="s">
        <v>1741</v>
      </c>
      <c r="N1195" s="11"/>
    </row>
    <row r="1196" spans="1:15" x14ac:dyDescent="0.2">
      <c r="A1196" s="12" t="s">
        <v>6053</v>
      </c>
      <c r="B1196" s="12">
        <v>1195</v>
      </c>
      <c r="C1196" s="9">
        <v>2018</v>
      </c>
      <c r="D1196" s="5" t="s">
        <v>9319</v>
      </c>
      <c r="E1196" s="8" t="s">
        <v>2</v>
      </c>
      <c r="F1196" s="5" t="s">
        <v>11089</v>
      </c>
      <c r="G1196" s="5" t="s">
        <v>9314</v>
      </c>
      <c r="H1196" s="5" t="s">
        <v>9328</v>
      </c>
      <c r="I1196" s="5" t="s">
        <v>9344</v>
      </c>
      <c r="J1196" s="9">
        <v>0</v>
      </c>
      <c r="K1196" s="5" t="s">
        <v>46</v>
      </c>
      <c r="L1196" s="10" t="str">
        <f t="shared" si="23"/>
        <v>OSCE Hate Crime Report 2018</v>
      </c>
      <c r="M1196" s="5" t="s">
        <v>1742</v>
      </c>
      <c r="N1196" s="11"/>
      <c r="O1196" s="11"/>
    </row>
    <row r="1197" spans="1:15" x14ac:dyDescent="0.2">
      <c r="A1197" s="12" t="s">
        <v>6054</v>
      </c>
      <c r="B1197" s="12">
        <v>1196</v>
      </c>
      <c r="C1197" s="9">
        <v>2018</v>
      </c>
      <c r="D1197" s="5" t="s">
        <v>9319</v>
      </c>
      <c r="E1197" s="8" t="s">
        <v>2</v>
      </c>
      <c r="F1197" s="5" t="s">
        <v>11089</v>
      </c>
      <c r="G1197" s="5" t="s">
        <v>9314</v>
      </c>
      <c r="H1197" s="5" t="s">
        <v>9328</v>
      </c>
      <c r="I1197" s="5" t="s">
        <v>9415</v>
      </c>
      <c r="J1197" s="9">
        <v>0</v>
      </c>
      <c r="K1197" s="5" t="s">
        <v>46</v>
      </c>
      <c r="L1197" s="10" t="str">
        <f t="shared" si="23"/>
        <v>OSCE Hate Crime Report 2018</v>
      </c>
      <c r="M1197" s="5" t="s">
        <v>1743</v>
      </c>
      <c r="N1197" s="11"/>
    </row>
    <row r="1198" spans="1:15" x14ac:dyDescent="0.2">
      <c r="A1198" s="12" t="s">
        <v>6055</v>
      </c>
      <c r="B1198" s="12">
        <v>1197</v>
      </c>
      <c r="C1198" s="9">
        <v>2018</v>
      </c>
      <c r="D1198" s="5" t="s">
        <v>9319</v>
      </c>
      <c r="E1198" s="8" t="s">
        <v>2</v>
      </c>
      <c r="F1198" s="5" t="s">
        <v>11089</v>
      </c>
      <c r="G1198" s="5" t="s">
        <v>9314</v>
      </c>
      <c r="H1198" s="5" t="s">
        <v>9321</v>
      </c>
      <c r="I1198" s="5" t="s">
        <v>9321</v>
      </c>
      <c r="J1198" s="9" t="s">
        <v>2</v>
      </c>
      <c r="K1198" s="5" t="s">
        <v>46</v>
      </c>
      <c r="L1198" s="10" t="str">
        <f t="shared" si="23"/>
        <v>OSCE Hate Crime Report 2018</v>
      </c>
      <c r="M1198" s="5" t="s">
        <v>11017</v>
      </c>
      <c r="N1198" s="11"/>
    </row>
    <row r="1199" spans="1:15" x14ac:dyDescent="0.2">
      <c r="A1199" s="12" t="s">
        <v>6056</v>
      </c>
      <c r="B1199" s="12">
        <v>1198</v>
      </c>
      <c r="C1199" s="9">
        <v>2018</v>
      </c>
      <c r="D1199" s="5" t="s">
        <v>9319</v>
      </c>
      <c r="E1199" s="8" t="s">
        <v>2</v>
      </c>
      <c r="F1199" s="5" t="s">
        <v>11089</v>
      </c>
      <c r="G1199" s="5" t="s">
        <v>9314</v>
      </c>
      <c r="H1199" s="5" t="s">
        <v>9328</v>
      </c>
      <c r="I1199" s="5" t="s">
        <v>9334</v>
      </c>
      <c r="J1199" s="9">
        <v>0</v>
      </c>
      <c r="K1199" s="5" t="s">
        <v>1543</v>
      </c>
      <c r="L1199" s="10" t="str">
        <f t="shared" si="23"/>
        <v>OSCE Hate Crime Report 2018</v>
      </c>
      <c r="M1199" s="5" t="s">
        <v>10977</v>
      </c>
      <c r="N1199" s="11"/>
    </row>
    <row r="1200" spans="1:15" x14ac:dyDescent="0.2">
      <c r="A1200" s="12" t="s">
        <v>6057</v>
      </c>
      <c r="B1200" s="12">
        <v>1199</v>
      </c>
      <c r="C1200" s="9">
        <v>2018</v>
      </c>
      <c r="D1200" s="5" t="s">
        <v>9319</v>
      </c>
      <c r="E1200" s="8" t="s">
        <v>2</v>
      </c>
      <c r="F1200" s="5" t="s">
        <v>11089</v>
      </c>
      <c r="G1200" s="5" t="s">
        <v>9314</v>
      </c>
      <c r="H1200" s="5" t="s">
        <v>9328</v>
      </c>
      <c r="I1200" s="5" t="s">
        <v>9342</v>
      </c>
      <c r="J1200" s="9">
        <v>0</v>
      </c>
      <c r="K1200" s="5" t="s">
        <v>46</v>
      </c>
      <c r="L1200" s="10" t="str">
        <f t="shared" si="23"/>
        <v>OSCE Hate Crime Report 2018</v>
      </c>
      <c r="M1200" s="5" t="s">
        <v>1744</v>
      </c>
      <c r="N1200" s="11"/>
    </row>
    <row r="1201" spans="1:14" x14ac:dyDescent="0.2">
      <c r="A1201" s="12" t="s">
        <v>6058</v>
      </c>
      <c r="B1201" s="12">
        <v>1200</v>
      </c>
      <c r="C1201" s="9">
        <v>2018</v>
      </c>
      <c r="D1201" s="5" t="s">
        <v>9319</v>
      </c>
      <c r="E1201" s="8" t="s">
        <v>2</v>
      </c>
      <c r="F1201" s="5" t="s">
        <v>11089</v>
      </c>
      <c r="G1201" s="5" t="s">
        <v>9314</v>
      </c>
      <c r="H1201" s="5" t="s">
        <v>9328</v>
      </c>
      <c r="I1201" s="5" t="s">
        <v>9344</v>
      </c>
      <c r="J1201" s="9">
        <v>0</v>
      </c>
      <c r="K1201" s="5" t="s">
        <v>46</v>
      </c>
      <c r="L1201" s="10" t="str">
        <f t="shared" si="23"/>
        <v>OSCE Hate Crime Report 2018</v>
      </c>
      <c r="M1201" s="5" t="s">
        <v>1745</v>
      </c>
      <c r="N1201" s="11"/>
    </row>
    <row r="1202" spans="1:14" x14ac:dyDescent="0.2">
      <c r="A1202" s="12" t="s">
        <v>6059</v>
      </c>
      <c r="B1202" s="12">
        <v>1201</v>
      </c>
      <c r="C1202" s="9">
        <v>2018</v>
      </c>
      <c r="D1202" s="5" t="s">
        <v>9319</v>
      </c>
      <c r="E1202" s="8" t="s">
        <v>2</v>
      </c>
      <c r="F1202" s="5" t="s">
        <v>11089</v>
      </c>
      <c r="G1202" s="5" t="s">
        <v>9314</v>
      </c>
      <c r="H1202" s="5" t="s">
        <v>9328</v>
      </c>
      <c r="I1202" s="5" t="s">
        <v>9344</v>
      </c>
      <c r="J1202" s="9">
        <v>0</v>
      </c>
      <c r="K1202" s="5" t="s">
        <v>1543</v>
      </c>
      <c r="L1202" s="10" t="str">
        <f t="shared" si="23"/>
        <v>OSCE Hate Crime Report 2018</v>
      </c>
      <c r="M1202" s="5" t="s">
        <v>1746</v>
      </c>
      <c r="N1202" s="11"/>
    </row>
    <row r="1203" spans="1:14" x14ac:dyDescent="0.2">
      <c r="A1203" s="12" t="s">
        <v>6060</v>
      </c>
      <c r="B1203" s="12">
        <v>1202</v>
      </c>
      <c r="C1203" s="9">
        <v>2018</v>
      </c>
      <c r="D1203" s="5" t="s">
        <v>9319</v>
      </c>
      <c r="E1203" s="8" t="s">
        <v>2</v>
      </c>
      <c r="F1203" s="5" t="s">
        <v>11089</v>
      </c>
      <c r="G1203" s="5" t="s">
        <v>9314</v>
      </c>
      <c r="H1203" s="5" t="s">
        <v>9328</v>
      </c>
      <c r="I1203" s="5" t="s">
        <v>9344</v>
      </c>
      <c r="J1203" s="9">
        <v>0</v>
      </c>
      <c r="K1203" s="5" t="s">
        <v>1543</v>
      </c>
      <c r="L1203" s="10" t="str">
        <f t="shared" si="23"/>
        <v>OSCE Hate Crime Report 2018</v>
      </c>
      <c r="M1203" s="5" t="s">
        <v>1747</v>
      </c>
      <c r="N1203" s="11"/>
    </row>
    <row r="1204" spans="1:14" x14ac:dyDescent="0.2">
      <c r="A1204" s="12" t="s">
        <v>6061</v>
      </c>
      <c r="B1204" s="12">
        <v>1203</v>
      </c>
      <c r="C1204" s="9">
        <v>2018</v>
      </c>
      <c r="D1204" s="5" t="s">
        <v>9319</v>
      </c>
      <c r="E1204" s="8" t="s">
        <v>2</v>
      </c>
      <c r="F1204" s="5" t="s">
        <v>11089</v>
      </c>
      <c r="G1204" s="5" t="s">
        <v>9314</v>
      </c>
      <c r="H1204" s="5" t="s">
        <v>9321</v>
      </c>
      <c r="I1204" s="5" t="s">
        <v>9321</v>
      </c>
      <c r="J1204" s="9" t="s">
        <v>2</v>
      </c>
      <c r="K1204" s="5" t="s">
        <v>46</v>
      </c>
      <c r="L1204" s="10" t="str">
        <f t="shared" si="23"/>
        <v>OSCE Hate Crime Report 2018</v>
      </c>
      <c r="M1204" s="5" t="s">
        <v>11041</v>
      </c>
      <c r="N1204" s="11"/>
    </row>
    <row r="1205" spans="1:14" x14ac:dyDescent="0.2">
      <c r="A1205" s="12" t="s">
        <v>6062</v>
      </c>
      <c r="B1205" s="12">
        <v>1204</v>
      </c>
      <c r="C1205" s="9">
        <v>2018</v>
      </c>
      <c r="D1205" s="5" t="s">
        <v>9319</v>
      </c>
      <c r="E1205" s="8" t="s">
        <v>2</v>
      </c>
      <c r="F1205" s="5" t="s">
        <v>11089</v>
      </c>
      <c r="G1205" s="5" t="s">
        <v>9314</v>
      </c>
      <c r="H1205" s="5" t="s">
        <v>9328</v>
      </c>
      <c r="I1205" s="5" t="s">
        <v>9334</v>
      </c>
      <c r="J1205" s="9">
        <v>0</v>
      </c>
      <c r="K1205" s="5" t="s">
        <v>1543</v>
      </c>
      <c r="L1205" s="10" t="str">
        <f t="shared" si="23"/>
        <v>OSCE Hate Crime Report 2018</v>
      </c>
      <c r="M1205" s="5" t="s">
        <v>10978</v>
      </c>
      <c r="N1205" s="11"/>
    </row>
    <row r="1206" spans="1:14" x14ac:dyDescent="0.2">
      <c r="A1206" s="12" t="s">
        <v>6063</v>
      </c>
      <c r="B1206" s="12">
        <v>1205</v>
      </c>
      <c r="C1206" s="9">
        <v>2018</v>
      </c>
      <c r="D1206" s="5" t="s">
        <v>9319</v>
      </c>
      <c r="E1206" s="8" t="s">
        <v>2</v>
      </c>
      <c r="F1206" s="5" t="s">
        <v>11089</v>
      </c>
      <c r="G1206" s="5" t="s">
        <v>9314</v>
      </c>
      <c r="H1206" s="5" t="s">
        <v>9328</v>
      </c>
      <c r="I1206" s="5" t="s">
        <v>9415</v>
      </c>
      <c r="J1206" s="9">
        <v>0</v>
      </c>
      <c r="K1206" s="5" t="s">
        <v>46</v>
      </c>
      <c r="L1206" s="10" t="str">
        <f t="shared" si="23"/>
        <v>OSCE Hate Crime Report 2018</v>
      </c>
      <c r="M1206" s="5" t="s">
        <v>1748</v>
      </c>
      <c r="N1206" s="11"/>
    </row>
    <row r="1207" spans="1:14" x14ac:dyDescent="0.2">
      <c r="A1207" s="12" t="s">
        <v>6064</v>
      </c>
      <c r="B1207" s="12">
        <v>1206</v>
      </c>
      <c r="C1207" s="9">
        <v>2018</v>
      </c>
      <c r="D1207" s="5" t="s">
        <v>9319</v>
      </c>
      <c r="E1207" s="8" t="s">
        <v>2</v>
      </c>
      <c r="F1207" s="5" t="s">
        <v>11089</v>
      </c>
      <c r="G1207" s="5" t="s">
        <v>9314</v>
      </c>
      <c r="H1207" s="5" t="s">
        <v>9347</v>
      </c>
      <c r="I1207" s="5" t="s">
        <v>9315</v>
      </c>
      <c r="J1207" s="9">
        <v>1</v>
      </c>
      <c r="K1207" s="5" t="s">
        <v>46</v>
      </c>
      <c r="L1207" s="10" t="str">
        <f t="shared" si="23"/>
        <v>OSCE Hate Crime Report 2018</v>
      </c>
      <c r="M1207" s="5" t="s">
        <v>1749</v>
      </c>
      <c r="N1207" s="11"/>
    </row>
    <row r="1208" spans="1:14" x14ac:dyDescent="0.2">
      <c r="A1208" s="12" t="s">
        <v>6065</v>
      </c>
      <c r="B1208" s="12">
        <v>1207</v>
      </c>
      <c r="C1208" s="9">
        <v>2018</v>
      </c>
      <c r="D1208" s="5" t="s">
        <v>9319</v>
      </c>
      <c r="E1208" s="8" t="s">
        <v>2</v>
      </c>
      <c r="F1208" s="5" t="s">
        <v>11089</v>
      </c>
      <c r="G1208" s="5" t="s">
        <v>9314</v>
      </c>
      <c r="H1208" s="5" t="s">
        <v>9328</v>
      </c>
      <c r="I1208" s="5" t="s">
        <v>9341</v>
      </c>
      <c r="J1208" s="9">
        <v>0</v>
      </c>
      <c r="K1208" s="5" t="s">
        <v>1548</v>
      </c>
      <c r="L1208" s="10" t="str">
        <f t="shared" si="23"/>
        <v>OSCE Hate Crime Report 2018</v>
      </c>
      <c r="M1208" s="5" t="s">
        <v>1750</v>
      </c>
      <c r="N1208" s="11"/>
    </row>
    <row r="1209" spans="1:14" x14ac:dyDescent="0.2">
      <c r="A1209" s="12" t="s">
        <v>6066</v>
      </c>
      <c r="B1209" s="12">
        <v>1208</v>
      </c>
      <c r="C1209" s="9">
        <v>2018</v>
      </c>
      <c r="D1209" s="5" t="s">
        <v>9319</v>
      </c>
      <c r="E1209" s="8" t="s">
        <v>2</v>
      </c>
      <c r="F1209" s="5" t="s">
        <v>11089</v>
      </c>
      <c r="G1209" s="5" t="s">
        <v>9314</v>
      </c>
      <c r="H1209" s="5" t="s">
        <v>9328</v>
      </c>
      <c r="I1209" s="5" t="s">
        <v>9344</v>
      </c>
      <c r="J1209" s="9">
        <v>0</v>
      </c>
      <c r="K1209" s="5" t="s">
        <v>1548</v>
      </c>
      <c r="L1209" s="10" t="str">
        <f t="shared" si="23"/>
        <v>OSCE Hate Crime Report 2018</v>
      </c>
      <c r="M1209" s="5" t="s">
        <v>1751</v>
      </c>
      <c r="N1209" s="11"/>
    </row>
    <row r="1210" spans="1:14" x14ac:dyDescent="0.2">
      <c r="A1210" s="12" t="s">
        <v>6067</v>
      </c>
      <c r="B1210" s="12">
        <v>1209</v>
      </c>
      <c r="C1210" s="9">
        <v>2018</v>
      </c>
      <c r="D1210" s="5" t="s">
        <v>9319</v>
      </c>
      <c r="E1210" s="8" t="s">
        <v>2</v>
      </c>
      <c r="F1210" s="5" t="s">
        <v>11089</v>
      </c>
      <c r="G1210" s="5" t="s">
        <v>9314</v>
      </c>
      <c r="H1210" s="5" t="s">
        <v>9328</v>
      </c>
      <c r="I1210" s="5" t="s">
        <v>9344</v>
      </c>
      <c r="J1210" s="9">
        <v>0</v>
      </c>
      <c r="K1210" s="5" t="s">
        <v>1548</v>
      </c>
      <c r="L1210" s="10" t="str">
        <f t="shared" si="23"/>
        <v>OSCE Hate Crime Report 2018</v>
      </c>
      <c r="M1210" s="5" t="s">
        <v>1752</v>
      </c>
      <c r="N1210" s="11"/>
    </row>
    <row r="1211" spans="1:14" x14ac:dyDescent="0.2">
      <c r="A1211" s="12" t="s">
        <v>6068</v>
      </c>
      <c r="B1211" s="12">
        <v>1210</v>
      </c>
      <c r="C1211" s="9">
        <v>2018</v>
      </c>
      <c r="D1211" s="5" t="s">
        <v>9319</v>
      </c>
      <c r="E1211" s="8" t="s">
        <v>2</v>
      </c>
      <c r="F1211" s="5" t="s">
        <v>11089</v>
      </c>
      <c r="G1211" s="5" t="s">
        <v>9314</v>
      </c>
      <c r="H1211" s="5" t="s">
        <v>9328</v>
      </c>
      <c r="I1211" s="5" t="s">
        <v>9344</v>
      </c>
      <c r="J1211" s="9">
        <v>0</v>
      </c>
      <c r="K1211" s="5" t="s">
        <v>1548</v>
      </c>
      <c r="L1211" s="10" t="str">
        <f t="shared" si="23"/>
        <v>OSCE Hate Crime Report 2018</v>
      </c>
      <c r="M1211" s="5" t="s">
        <v>1753</v>
      </c>
      <c r="N1211" s="11"/>
    </row>
    <row r="1212" spans="1:14" x14ac:dyDescent="0.2">
      <c r="A1212" s="12" t="s">
        <v>6069</v>
      </c>
      <c r="B1212" s="12">
        <v>1211</v>
      </c>
      <c r="C1212" s="9">
        <v>2018</v>
      </c>
      <c r="D1212" s="5" t="s">
        <v>9319</v>
      </c>
      <c r="E1212" s="8" t="s">
        <v>2</v>
      </c>
      <c r="F1212" s="5" t="s">
        <v>11089</v>
      </c>
      <c r="G1212" s="5" t="s">
        <v>9314</v>
      </c>
      <c r="H1212" s="5" t="s">
        <v>9328</v>
      </c>
      <c r="I1212" s="5" t="s">
        <v>9344</v>
      </c>
      <c r="J1212" s="9">
        <v>0</v>
      </c>
      <c r="K1212" s="5" t="s">
        <v>1548</v>
      </c>
      <c r="L1212" s="10" t="str">
        <f t="shared" si="23"/>
        <v>OSCE Hate Crime Report 2018</v>
      </c>
      <c r="M1212" s="5" t="s">
        <v>1754</v>
      </c>
      <c r="N1212" s="11"/>
    </row>
    <row r="1213" spans="1:14" x14ac:dyDescent="0.2">
      <c r="A1213" s="12" t="s">
        <v>6070</v>
      </c>
      <c r="B1213" s="12">
        <v>1212</v>
      </c>
      <c r="C1213" s="9">
        <v>2018</v>
      </c>
      <c r="D1213" s="5" t="s">
        <v>9319</v>
      </c>
      <c r="E1213" s="8" t="s">
        <v>2</v>
      </c>
      <c r="F1213" s="5" t="s">
        <v>11089</v>
      </c>
      <c r="G1213" s="5" t="s">
        <v>9314</v>
      </c>
      <c r="H1213" s="5" t="s">
        <v>9328</v>
      </c>
      <c r="I1213" s="5" t="s">
        <v>9344</v>
      </c>
      <c r="J1213" s="9">
        <v>0</v>
      </c>
      <c r="K1213" s="5" t="s">
        <v>1548</v>
      </c>
      <c r="L1213" s="10" t="str">
        <f t="shared" si="23"/>
        <v>OSCE Hate Crime Report 2018</v>
      </c>
      <c r="M1213" s="5" t="s">
        <v>1755</v>
      </c>
      <c r="N1213" s="11"/>
    </row>
    <row r="1214" spans="1:14" x14ac:dyDescent="0.2">
      <c r="A1214" s="12" t="s">
        <v>6071</v>
      </c>
      <c r="B1214" s="12">
        <v>1213</v>
      </c>
      <c r="C1214" s="9">
        <v>2018</v>
      </c>
      <c r="D1214" s="5" t="s">
        <v>9319</v>
      </c>
      <c r="E1214" s="8" t="s">
        <v>2</v>
      </c>
      <c r="F1214" s="5" t="s">
        <v>11089</v>
      </c>
      <c r="G1214" s="5" t="s">
        <v>9314</v>
      </c>
      <c r="H1214" s="5" t="s">
        <v>9321</v>
      </c>
      <c r="I1214" s="5" t="s">
        <v>9321</v>
      </c>
      <c r="J1214" s="9" t="s">
        <v>2</v>
      </c>
      <c r="K1214" s="5" t="s">
        <v>1548</v>
      </c>
      <c r="L1214" s="10" t="str">
        <f t="shared" si="23"/>
        <v>OSCE Hate Crime Report 2018</v>
      </c>
      <c r="M1214" s="5" t="s">
        <v>11042</v>
      </c>
      <c r="N1214" s="11"/>
    </row>
    <row r="1215" spans="1:14" x14ac:dyDescent="0.2">
      <c r="A1215" s="12" t="s">
        <v>6072</v>
      </c>
      <c r="B1215" s="12">
        <v>1214</v>
      </c>
      <c r="C1215" s="9">
        <v>2018</v>
      </c>
      <c r="D1215" s="5" t="s">
        <v>9319</v>
      </c>
      <c r="E1215" s="8" t="s">
        <v>2</v>
      </c>
      <c r="F1215" s="5" t="s">
        <v>11089</v>
      </c>
      <c r="G1215" s="5" t="s">
        <v>9331</v>
      </c>
      <c r="H1215" s="5" t="s">
        <v>9347</v>
      </c>
      <c r="I1215" s="5" t="s">
        <v>9315</v>
      </c>
      <c r="J1215" s="9">
        <v>1</v>
      </c>
      <c r="K1215" s="5" t="s">
        <v>1567</v>
      </c>
      <c r="L1215" s="10" t="str">
        <f t="shared" si="23"/>
        <v>OSCE Hate Crime Report 2018</v>
      </c>
      <c r="M1215" s="5" t="s">
        <v>1756</v>
      </c>
      <c r="N1215" s="11"/>
    </row>
    <row r="1216" spans="1:14" x14ac:dyDescent="0.2">
      <c r="A1216" s="12" t="s">
        <v>6073</v>
      </c>
      <c r="B1216" s="12">
        <v>1215</v>
      </c>
      <c r="C1216" s="9">
        <v>2018</v>
      </c>
      <c r="D1216" s="5" t="s">
        <v>9319</v>
      </c>
      <c r="E1216" s="8" t="s">
        <v>2</v>
      </c>
      <c r="F1216" s="5" t="s">
        <v>11089</v>
      </c>
      <c r="G1216" s="5" t="s">
        <v>9314</v>
      </c>
      <c r="H1216" s="5" t="s">
        <v>9328</v>
      </c>
      <c r="I1216" s="5" t="s">
        <v>9344</v>
      </c>
      <c r="J1216" s="9">
        <v>0</v>
      </c>
      <c r="K1216" s="5" t="s">
        <v>1548</v>
      </c>
      <c r="L1216" s="10" t="str">
        <f t="shared" si="23"/>
        <v>OSCE Hate Crime Report 2018</v>
      </c>
      <c r="M1216" s="5" t="s">
        <v>1757</v>
      </c>
      <c r="N1216" s="11"/>
    </row>
    <row r="1217" spans="1:14" x14ac:dyDescent="0.2">
      <c r="A1217" s="12" t="s">
        <v>6074</v>
      </c>
      <c r="B1217" s="12">
        <v>1216</v>
      </c>
      <c r="C1217" s="9">
        <v>2018</v>
      </c>
      <c r="D1217" s="5" t="s">
        <v>9319</v>
      </c>
      <c r="E1217" s="8" t="s">
        <v>2</v>
      </c>
      <c r="F1217" s="5" t="s">
        <v>11089</v>
      </c>
      <c r="G1217" s="5" t="s">
        <v>9314</v>
      </c>
      <c r="H1217" s="5" t="s">
        <v>9328</v>
      </c>
      <c r="I1217" s="5" t="s">
        <v>9334</v>
      </c>
      <c r="J1217" s="9">
        <v>0</v>
      </c>
      <c r="K1217" s="5" t="s">
        <v>1548</v>
      </c>
      <c r="L1217" s="10" t="str">
        <f t="shared" si="23"/>
        <v>OSCE Hate Crime Report 2018</v>
      </c>
      <c r="M1217" s="5" t="s">
        <v>10979</v>
      </c>
      <c r="N1217" s="11"/>
    </row>
    <row r="1218" spans="1:14" x14ac:dyDescent="0.2">
      <c r="A1218" s="12" t="s">
        <v>6075</v>
      </c>
      <c r="B1218" s="12">
        <v>1217</v>
      </c>
      <c r="C1218" s="9">
        <v>2018</v>
      </c>
      <c r="D1218" s="5" t="s">
        <v>9319</v>
      </c>
      <c r="E1218" s="8" t="s">
        <v>2</v>
      </c>
      <c r="F1218" s="5" t="s">
        <v>11089</v>
      </c>
      <c r="G1218" s="5" t="s">
        <v>9314</v>
      </c>
      <c r="H1218" s="5" t="s">
        <v>9347</v>
      </c>
      <c r="I1218" s="5" t="s">
        <v>9368</v>
      </c>
      <c r="J1218" s="9">
        <v>1</v>
      </c>
      <c r="K1218" s="5" t="s">
        <v>1548</v>
      </c>
      <c r="L1218" s="10" t="str">
        <f t="shared" si="23"/>
        <v>OSCE Hate Crime Report 2018</v>
      </c>
      <c r="M1218" s="5" t="s">
        <v>1758</v>
      </c>
      <c r="N1218" s="11"/>
    </row>
    <row r="1219" spans="1:14" x14ac:dyDescent="0.2">
      <c r="A1219" s="12" t="s">
        <v>6076</v>
      </c>
      <c r="B1219" s="12">
        <v>1218</v>
      </c>
      <c r="C1219" s="9">
        <v>2018</v>
      </c>
      <c r="D1219" s="5" t="s">
        <v>9319</v>
      </c>
      <c r="E1219" s="8" t="s">
        <v>2</v>
      </c>
      <c r="F1219" s="5" t="s">
        <v>11089</v>
      </c>
      <c r="G1219" s="5" t="s">
        <v>9314</v>
      </c>
      <c r="H1219" s="5" t="s">
        <v>9328</v>
      </c>
      <c r="I1219" s="5" t="s">
        <v>9344</v>
      </c>
      <c r="J1219" s="9">
        <v>0</v>
      </c>
      <c r="K1219" s="5" t="s">
        <v>1548</v>
      </c>
      <c r="L1219" s="10" t="str">
        <f t="shared" si="23"/>
        <v>OSCE Hate Crime Report 2018</v>
      </c>
      <c r="M1219" s="5" t="s">
        <v>1759</v>
      </c>
      <c r="N1219" s="11"/>
    </row>
    <row r="1220" spans="1:14" x14ac:dyDescent="0.2">
      <c r="A1220" s="12" t="s">
        <v>6077</v>
      </c>
      <c r="B1220" s="12">
        <v>1219</v>
      </c>
      <c r="C1220" s="9">
        <v>2018</v>
      </c>
      <c r="D1220" s="5" t="s">
        <v>9319</v>
      </c>
      <c r="E1220" s="8" t="s">
        <v>2</v>
      </c>
      <c r="F1220" s="5" t="s">
        <v>11089</v>
      </c>
      <c r="G1220" s="5" t="s">
        <v>9314</v>
      </c>
      <c r="H1220" s="5" t="s">
        <v>9328</v>
      </c>
      <c r="I1220" s="5" t="s">
        <v>9334</v>
      </c>
      <c r="J1220" s="9">
        <v>0</v>
      </c>
      <c r="K1220" s="5" t="s">
        <v>1548</v>
      </c>
      <c r="L1220" s="10" t="str">
        <f t="shared" si="23"/>
        <v>OSCE Hate Crime Report 2018</v>
      </c>
      <c r="M1220" s="5" t="s">
        <v>10980</v>
      </c>
      <c r="N1220" s="11"/>
    </row>
    <row r="1221" spans="1:14" x14ac:dyDescent="0.2">
      <c r="A1221" s="12" t="s">
        <v>6078</v>
      </c>
      <c r="B1221" s="12">
        <v>1220</v>
      </c>
      <c r="C1221" s="9">
        <v>2018</v>
      </c>
      <c r="D1221" s="5" t="s">
        <v>9319</v>
      </c>
      <c r="E1221" s="8" t="s">
        <v>2</v>
      </c>
      <c r="F1221" s="5" t="s">
        <v>11089</v>
      </c>
      <c r="G1221" s="5" t="s">
        <v>9314</v>
      </c>
      <c r="H1221" s="5" t="s">
        <v>9328</v>
      </c>
      <c r="I1221" s="5" t="s">
        <v>9344</v>
      </c>
      <c r="J1221" s="9">
        <v>0</v>
      </c>
      <c r="K1221" s="5" t="s">
        <v>1548</v>
      </c>
      <c r="L1221" s="10" t="str">
        <f t="shared" si="23"/>
        <v>OSCE Hate Crime Report 2018</v>
      </c>
      <c r="M1221" s="5" t="s">
        <v>1760</v>
      </c>
      <c r="N1221" s="11"/>
    </row>
    <row r="1222" spans="1:14" x14ac:dyDescent="0.2">
      <c r="A1222" s="12" t="s">
        <v>6079</v>
      </c>
      <c r="B1222" s="12">
        <v>1221</v>
      </c>
      <c r="C1222" s="9">
        <v>2018</v>
      </c>
      <c r="D1222" s="5" t="s">
        <v>9319</v>
      </c>
      <c r="E1222" s="8" t="s">
        <v>2</v>
      </c>
      <c r="F1222" s="5" t="s">
        <v>11088</v>
      </c>
      <c r="G1222" s="5" t="s">
        <v>9383</v>
      </c>
      <c r="H1222" s="5" t="s">
        <v>9347</v>
      </c>
      <c r="I1222" s="5" t="s">
        <v>11065</v>
      </c>
      <c r="J1222" s="9">
        <v>3</v>
      </c>
      <c r="K1222" s="5" t="s">
        <v>1567</v>
      </c>
      <c r="L1222" s="10" t="str">
        <f t="shared" si="23"/>
        <v>OSCE Hate Crime Report 2018</v>
      </c>
      <c r="M1222" s="5" t="s">
        <v>1761</v>
      </c>
      <c r="N1222" s="6"/>
    </row>
    <row r="1223" spans="1:14" x14ac:dyDescent="0.2">
      <c r="A1223" s="12" t="s">
        <v>6080</v>
      </c>
      <c r="B1223" s="12">
        <v>1222</v>
      </c>
      <c r="C1223" s="9">
        <v>2018</v>
      </c>
      <c r="D1223" s="5" t="s">
        <v>9319</v>
      </c>
      <c r="E1223" s="8" t="s">
        <v>2</v>
      </c>
      <c r="F1223" s="5" t="s">
        <v>11089</v>
      </c>
      <c r="G1223" s="5" t="s">
        <v>9314</v>
      </c>
      <c r="H1223" s="5" t="s">
        <v>9328</v>
      </c>
      <c r="I1223" s="5" t="s">
        <v>9344</v>
      </c>
      <c r="J1223" s="9">
        <v>0</v>
      </c>
      <c r="K1223" s="5" t="s">
        <v>1548</v>
      </c>
      <c r="L1223" s="10" t="str">
        <f t="shared" ref="L1223:L1254" si="24">HYPERLINK("https://hatecrime.osce.org/france?year=2018","OSCE Hate Crime Report 2018")</f>
        <v>OSCE Hate Crime Report 2018</v>
      </c>
      <c r="M1223" s="5" t="s">
        <v>1762</v>
      </c>
      <c r="N1223" s="11"/>
    </row>
    <row r="1224" spans="1:14" x14ac:dyDescent="0.2">
      <c r="A1224" s="12" t="s">
        <v>6081</v>
      </c>
      <c r="B1224" s="12">
        <v>1223</v>
      </c>
      <c r="C1224" s="9">
        <v>2018</v>
      </c>
      <c r="D1224" s="5" t="s">
        <v>9319</v>
      </c>
      <c r="E1224" s="8" t="s">
        <v>2</v>
      </c>
      <c r="F1224" s="5" t="s">
        <v>11089</v>
      </c>
      <c r="G1224" s="5" t="s">
        <v>9314</v>
      </c>
      <c r="H1224" s="5" t="s">
        <v>9328</v>
      </c>
      <c r="I1224" s="5" t="s">
        <v>9342</v>
      </c>
      <c r="J1224" s="9">
        <v>0</v>
      </c>
      <c r="K1224" s="5" t="s">
        <v>1548</v>
      </c>
      <c r="L1224" s="10" t="str">
        <f t="shared" si="24"/>
        <v>OSCE Hate Crime Report 2018</v>
      </c>
      <c r="M1224" s="5" t="s">
        <v>1763</v>
      </c>
      <c r="N1224" s="11"/>
    </row>
    <row r="1225" spans="1:14" x14ac:dyDescent="0.2">
      <c r="A1225" s="12" t="s">
        <v>6082</v>
      </c>
      <c r="B1225" s="12">
        <v>1224</v>
      </c>
      <c r="C1225" s="9">
        <v>2018</v>
      </c>
      <c r="D1225" s="5" t="s">
        <v>9319</v>
      </c>
      <c r="E1225" s="8" t="s">
        <v>2</v>
      </c>
      <c r="F1225" s="5" t="s">
        <v>11089</v>
      </c>
      <c r="G1225" s="5" t="s">
        <v>9314</v>
      </c>
      <c r="H1225" s="5" t="s">
        <v>9328</v>
      </c>
      <c r="I1225" s="5" t="s">
        <v>9341</v>
      </c>
      <c r="J1225" s="9">
        <v>0</v>
      </c>
      <c r="K1225" s="5" t="s">
        <v>1548</v>
      </c>
      <c r="L1225" s="10" t="str">
        <f t="shared" si="24"/>
        <v>OSCE Hate Crime Report 2018</v>
      </c>
      <c r="M1225" s="5" t="s">
        <v>1764</v>
      </c>
      <c r="N1225" s="11"/>
    </row>
    <row r="1226" spans="1:14" x14ac:dyDescent="0.2">
      <c r="A1226" s="12" t="s">
        <v>6083</v>
      </c>
      <c r="B1226" s="12">
        <v>1225</v>
      </c>
      <c r="C1226" s="9">
        <v>2018</v>
      </c>
      <c r="D1226" s="5" t="s">
        <v>9319</v>
      </c>
      <c r="E1226" s="8" t="s">
        <v>2</v>
      </c>
      <c r="F1226" s="5" t="s">
        <v>11089</v>
      </c>
      <c r="G1226" s="5" t="s">
        <v>9314</v>
      </c>
      <c r="H1226" s="5" t="s">
        <v>9328</v>
      </c>
      <c r="I1226" s="5" t="s">
        <v>9344</v>
      </c>
      <c r="J1226" s="9">
        <v>0</v>
      </c>
      <c r="K1226" s="5" t="s">
        <v>1548</v>
      </c>
      <c r="L1226" s="10" t="str">
        <f t="shared" si="24"/>
        <v>OSCE Hate Crime Report 2018</v>
      </c>
      <c r="M1226" s="5" t="s">
        <v>1765</v>
      </c>
      <c r="N1226" s="11"/>
    </row>
    <row r="1227" spans="1:14" x14ac:dyDescent="0.2">
      <c r="A1227" s="12" t="s">
        <v>6084</v>
      </c>
      <c r="B1227" s="12">
        <v>1226</v>
      </c>
      <c r="C1227" s="9">
        <v>2018</v>
      </c>
      <c r="D1227" s="5" t="s">
        <v>9319</v>
      </c>
      <c r="E1227" s="8" t="s">
        <v>2</v>
      </c>
      <c r="F1227" s="5" t="s">
        <v>11089</v>
      </c>
      <c r="G1227" s="5" t="s">
        <v>9314</v>
      </c>
      <c r="H1227" s="5" t="s">
        <v>9328</v>
      </c>
      <c r="I1227" s="5" t="s">
        <v>9344</v>
      </c>
      <c r="J1227" s="9">
        <v>0</v>
      </c>
      <c r="K1227" s="5" t="s">
        <v>1548</v>
      </c>
      <c r="L1227" s="10" t="str">
        <f t="shared" si="24"/>
        <v>OSCE Hate Crime Report 2018</v>
      </c>
      <c r="M1227" s="5" t="s">
        <v>1766</v>
      </c>
      <c r="N1227" s="11"/>
    </row>
    <row r="1228" spans="1:14" x14ac:dyDescent="0.2">
      <c r="A1228" s="12" t="s">
        <v>6085</v>
      </c>
      <c r="B1228" s="12">
        <v>1227</v>
      </c>
      <c r="C1228" s="9">
        <v>2018</v>
      </c>
      <c r="D1228" s="5" t="s">
        <v>9319</v>
      </c>
      <c r="E1228" s="8" t="s">
        <v>2</v>
      </c>
      <c r="F1228" s="5" t="s">
        <v>11089</v>
      </c>
      <c r="G1228" s="5" t="s">
        <v>9314</v>
      </c>
      <c r="H1228" s="5" t="s">
        <v>9328</v>
      </c>
      <c r="I1228" s="5" t="s">
        <v>9416</v>
      </c>
      <c r="J1228" s="9">
        <v>0</v>
      </c>
      <c r="K1228" s="5" t="s">
        <v>1543</v>
      </c>
      <c r="L1228" s="10" t="str">
        <f t="shared" si="24"/>
        <v>OSCE Hate Crime Report 2018</v>
      </c>
      <c r="M1228" s="5" t="s">
        <v>1767</v>
      </c>
      <c r="N1228" s="11"/>
    </row>
    <row r="1229" spans="1:14" x14ac:dyDescent="0.2">
      <c r="A1229" s="12" t="s">
        <v>6086</v>
      </c>
      <c r="B1229" s="12">
        <v>1228</v>
      </c>
      <c r="C1229" s="9">
        <v>2018</v>
      </c>
      <c r="D1229" s="5" t="s">
        <v>9319</v>
      </c>
      <c r="E1229" s="8" t="s">
        <v>2</v>
      </c>
      <c r="F1229" s="5" t="s">
        <v>11089</v>
      </c>
      <c r="G1229" s="5" t="s">
        <v>9314</v>
      </c>
      <c r="H1229" s="5" t="s">
        <v>9328</v>
      </c>
      <c r="I1229" s="5" t="s">
        <v>9415</v>
      </c>
      <c r="J1229" s="9">
        <v>0</v>
      </c>
      <c r="K1229" s="5" t="s">
        <v>46</v>
      </c>
      <c r="L1229" s="10" t="str">
        <f t="shared" si="24"/>
        <v>OSCE Hate Crime Report 2018</v>
      </c>
      <c r="M1229" s="5" t="s">
        <v>1768</v>
      </c>
      <c r="N1229" s="11"/>
    </row>
    <row r="1230" spans="1:14" x14ac:dyDescent="0.2">
      <c r="A1230" s="12" t="s">
        <v>6087</v>
      </c>
      <c r="B1230" s="12">
        <v>1229</v>
      </c>
      <c r="C1230" s="9">
        <v>2018</v>
      </c>
      <c r="D1230" s="5" t="s">
        <v>9319</v>
      </c>
      <c r="E1230" s="8" t="s">
        <v>2</v>
      </c>
      <c r="F1230" s="5" t="s">
        <v>11089</v>
      </c>
      <c r="G1230" s="5" t="s">
        <v>9314</v>
      </c>
      <c r="H1230" s="5" t="s">
        <v>9328</v>
      </c>
      <c r="I1230" s="5" t="s">
        <v>9344</v>
      </c>
      <c r="J1230" s="9">
        <v>0</v>
      </c>
      <c r="K1230" s="5" t="s">
        <v>1543</v>
      </c>
      <c r="L1230" s="10" t="str">
        <f t="shared" si="24"/>
        <v>OSCE Hate Crime Report 2018</v>
      </c>
      <c r="M1230" s="5" t="s">
        <v>1769</v>
      </c>
      <c r="N1230" s="11"/>
    </row>
    <row r="1231" spans="1:14" x14ac:dyDescent="0.2">
      <c r="A1231" s="12" t="s">
        <v>6088</v>
      </c>
      <c r="B1231" s="12">
        <v>1230</v>
      </c>
      <c r="C1231" s="9">
        <v>2018</v>
      </c>
      <c r="D1231" s="5" t="s">
        <v>9319</v>
      </c>
      <c r="E1231" s="8" t="s">
        <v>2</v>
      </c>
      <c r="F1231" s="5" t="s">
        <v>11089</v>
      </c>
      <c r="G1231" s="5" t="s">
        <v>9314</v>
      </c>
      <c r="H1231" s="5" t="s">
        <v>9328</v>
      </c>
      <c r="I1231" s="5" t="s">
        <v>9342</v>
      </c>
      <c r="J1231" s="9">
        <v>0</v>
      </c>
      <c r="K1231" s="5" t="s">
        <v>46</v>
      </c>
      <c r="L1231" s="10" t="str">
        <f t="shared" si="24"/>
        <v>OSCE Hate Crime Report 2018</v>
      </c>
      <c r="M1231" s="5" t="s">
        <v>1770</v>
      </c>
      <c r="N1231" s="11"/>
    </row>
    <row r="1232" spans="1:14" x14ac:dyDescent="0.2">
      <c r="A1232" s="12" t="s">
        <v>6089</v>
      </c>
      <c r="B1232" s="12">
        <v>1231</v>
      </c>
      <c r="C1232" s="9">
        <v>2018</v>
      </c>
      <c r="D1232" s="5" t="s">
        <v>9319</v>
      </c>
      <c r="E1232" s="8" t="s">
        <v>2</v>
      </c>
      <c r="F1232" s="5" t="s">
        <v>11089</v>
      </c>
      <c r="G1232" s="5" t="s">
        <v>9314</v>
      </c>
      <c r="H1232" s="5" t="s">
        <v>9328</v>
      </c>
      <c r="I1232" s="5" t="s">
        <v>9344</v>
      </c>
      <c r="J1232" s="9">
        <v>0</v>
      </c>
      <c r="K1232" s="5" t="s">
        <v>1543</v>
      </c>
      <c r="L1232" s="10" t="str">
        <f t="shared" si="24"/>
        <v>OSCE Hate Crime Report 2018</v>
      </c>
      <c r="M1232" s="5" t="s">
        <v>11043</v>
      </c>
      <c r="N1232" s="11"/>
    </row>
    <row r="1233" spans="1:14" x14ac:dyDescent="0.2">
      <c r="A1233" s="12" t="s">
        <v>6090</v>
      </c>
      <c r="B1233" s="12">
        <v>1232</v>
      </c>
      <c r="C1233" s="9">
        <v>2018</v>
      </c>
      <c r="D1233" s="5" t="s">
        <v>9319</v>
      </c>
      <c r="E1233" s="8" t="s">
        <v>2</v>
      </c>
      <c r="F1233" s="5" t="s">
        <v>11089</v>
      </c>
      <c r="G1233" s="5" t="s">
        <v>9314</v>
      </c>
      <c r="H1233" s="5" t="s">
        <v>9328</v>
      </c>
      <c r="I1233" s="5" t="s">
        <v>9415</v>
      </c>
      <c r="J1233" s="9">
        <v>0</v>
      </c>
      <c r="K1233" s="5" t="s">
        <v>1548</v>
      </c>
      <c r="L1233" s="10" t="str">
        <f t="shared" si="24"/>
        <v>OSCE Hate Crime Report 2018</v>
      </c>
      <c r="M1233" s="5" t="s">
        <v>1771</v>
      </c>
      <c r="N1233" s="11"/>
    </row>
    <row r="1234" spans="1:14" x14ac:dyDescent="0.2">
      <c r="A1234" s="12" t="s">
        <v>6091</v>
      </c>
      <c r="B1234" s="12">
        <v>1233</v>
      </c>
      <c r="C1234" s="9">
        <v>2018</v>
      </c>
      <c r="D1234" s="5" t="s">
        <v>9319</v>
      </c>
      <c r="E1234" s="8" t="s">
        <v>2</v>
      </c>
      <c r="F1234" s="5" t="s">
        <v>11089</v>
      </c>
      <c r="G1234" s="5" t="s">
        <v>9314</v>
      </c>
      <c r="H1234" s="5" t="s">
        <v>9328</v>
      </c>
      <c r="I1234" s="5" t="s">
        <v>9341</v>
      </c>
      <c r="J1234" s="9">
        <v>0</v>
      </c>
      <c r="K1234" s="5" t="s">
        <v>1548</v>
      </c>
      <c r="L1234" s="10" t="str">
        <f t="shared" si="24"/>
        <v>OSCE Hate Crime Report 2018</v>
      </c>
      <c r="M1234" s="5" t="s">
        <v>1772</v>
      </c>
      <c r="N1234" s="11"/>
    </row>
    <row r="1235" spans="1:14" x14ac:dyDescent="0.2">
      <c r="A1235" s="12" t="s">
        <v>6092</v>
      </c>
      <c r="B1235" s="12">
        <v>1234</v>
      </c>
      <c r="C1235" s="9">
        <v>2018</v>
      </c>
      <c r="D1235" s="5" t="s">
        <v>9319</v>
      </c>
      <c r="E1235" s="8" t="s">
        <v>2</v>
      </c>
      <c r="F1235" s="5" t="s">
        <v>11089</v>
      </c>
      <c r="G1235" s="5" t="s">
        <v>9314</v>
      </c>
      <c r="H1235" s="5" t="s">
        <v>9328</v>
      </c>
      <c r="I1235" s="5" t="s">
        <v>9334</v>
      </c>
      <c r="J1235" s="9">
        <v>0</v>
      </c>
      <c r="K1235" s="5" t="s">
        <v>1548</v>
      </c>
      <c r="L1235" s="10" t="str">
        <f t="shared" si="24"/>
        <v>OSCE Hate Crime Report 2018</v>
      </c>
      <c r="M1235" s="5" t="s">
        <v>10981</v>
      </c>
      <c r="N1235" s="11"/>
    </row>
    <row r="1236" spans="1:14" x14ac:dyDescent="0.2">
      <c r="A1236" s="12" t="s">
        <v>6093</v>
      </c>
      <c r="B1236" s="12">
        <v>1235</v>
      </c>
      <c r="C1236" s="9">
        <v>2018</v>
      </c>
      <c r="D1236" s="5" t="s">
        <v>9319</v>
      </c>
      <c r="E1236" s="8" t="s">
        <v>2</v>
      </c>
      <c r="F1236" s="5" t="s">
        <v>11089</v>
      </c>
      <c r="G1236" s="5" t="s">
        <v>9314</v>
      </c>
      <c r="H1236" s="5" t="s">
        <v>9328</v>
      </c>
      <c r="I1236" s="5" t="s">
        <v>9334</v>
      </c>
      <c r="J1236" s="9">
        <v>0</v>
      </c>
      <c r="K1236" s="5" t="s">
        <v>1548</v>
      </c>
      <c r="L1236" s="10" t="str">
        <f t="shared" si="24"/>
        <v>OSCE Hate Crime Report 2018</v>
      </c>
      <c r="M1236" s="5" t="s">
        <v>10981</v>
      </c>
      <c r="N1236" s="11"/>
    </row>
    <row r="1237" spans="1:14" x14ac:dyDescent="0.2">
      <c r="A1237" s="12" t="s">
        <v>6094</v>
      </c>
      <c r="B1237" s="12">
        <v>1236</v>
      </c>
      <c r="C1237" s="9">
        <v>2018</v>
      </c>
      <c r="D1237" s="5" t="s">
        <v>9319</v>
      </c>
      <c r="E1237" s="8" t="s">
        <v>2</v>
      </c>
      <c r="F1237" s="5" t="s">
        <v>11089</v>
      </c>
      <c r="G1237" s="5" t="s">
        <v>9314</v>
      </c>
      <c r="H1237" s="5" t="s">
        <v>9328</v>
      </c>
      <c r="I1237" s="5" t="s">
        <v>9341</v>
      </c>
      <c r="J1237" s="9">
        <v>0</v>
      </c>
      <c r="K1237" s="5" t="s">
        <v>1548</v>
      </c>
      <c r="L1237" s="10" t="str">
        <f t="shared" si="24"/>
        <v>OSCE Hate Crime Report 2018</v>
      </c>
      <c r="M1237" s="5" t="s">
        <v>1773</v>
      </c>
      <c r="N1237" s="11"/>
    </row>
    <row r="1238" spans="1:14" x14ac:dyDescent="0.2">
      <c r="A1238" s="12" t="s">
        <v>6095</v>
      </c>
      <c r="B1238" s="12">
        <v>1237</v>
      </c>
      <c r="C1238" s="9">
        <v>2018</v>
      </c>
      <c r="D1238" s="5" t="s">
        <v>9319</v>
      </c>
      <c r="E1238" s="8" t="s">
        <v>2</v>
      </c>
      <c r="F1238" s="5" t="s">
        <v>11089</v>
      </c>
      <c r="G1238" s="5" t="s">
        <v>9314</v>
      </c>
      <c r="H1238" s="5" t="s">
        <v>9328</v>
      </c>
      <c r="I1238" s="5" t="s">
        <v>9344</v>
      </c>
      <c r="J1238" s="9">
        <v>0</v>
      </c>
      <c r="K1238" s="5" t="s">
        <v>1548</v>
      </c>
      <c r="L1238" s="10" t="str">
        <f t="shared" si="24"/>
        <v>OSCE Hate Crime Report 2018</v>
      </c>
      <c r="M1238" s="5" t="s">
        <v>1774</v>
      </c>
      <c r="N1238" s="11"/>
    </row>
    <row r="1239" spans="1:14" x14ac:dyDescent="0.2">
      <c r="A1239" s="12" t="s">
        <v>6096</v>
      </c>
      <c r="B1239" s="12">
        <v>1238</v>
      </c>
      <c r="C1239" s="9">
        <v>2018</v>
      </c>
      <c r="D1239" s="5" t="s">
        <v>9319</v>
      </c>
      <c r="E1239" s="8" t="s">
        <v>2</v>
      </c>
      <c r="F1239" s="5" t="s">
        <v>11089</v>
      </c>
      <c r="G1239" s="5" t="s">
        <v>9314</v>
      </c>
      <c r="H1239" s="5" t="s">
        <v>9328</v>
      </c>
      <c r="I1239" s="5" t="s">
        <v>9344</v>
      </c>
      <c r="J1239" s="9">
        <v>0</v>
      </c>
      <c r="K1239" s="5" t="s">
        <v>1548</v>
      </c>
      <c r="L1239" s="10" t="str">
        <f t="shared" si="24"/>
        <v>OSCE Hate Crime Report 2018</v>
      </c>
      <c r="M1239" s="5" t="s">
        <v>1775</v>
      </c>
      <c r="N1239" s="11"/>
    </row>
    <row r="1240" spans="1:14" x14ac:dyDescent="0.2">
      <c r="A1240" s="12" t="s">
        <v>6097</v>
      </c>
      <c r="B1240" s="12">
        <v>1239</v>
      </c>
      <c r="C1240" s="9">
        <v>2018</v>
      </c>
      <c r="D1240" s="5" t="s">
        <v>9319</v>
      </c>
      <c r="E1240" s="8" t="s">
        <v>2</v>
      </c>
      <c r="F1240" s="5" t="s">
        <v>11089</v>
      </c>
      <c r="G1240" s="5" t="s">
        <v>9314</v>
      </c>
      <c r="H1240" s="5" t="s">
        <v>9328</v>
      </c>
      <c r="I1240" s="5" t="s">
        <v>9344</v>
      </c>
      <c r="J1240" s="9">
        <v>0</v>
      </c>
      <c r="K1240" s="5" t="s">
        <v>1548</v>
      </c>
      <c r="L1240" s="10" t="str">
        <f t="shared" si="24"/>
        <v>OSCE Hate Crime Report 2018</v>
      </c>
      <c r="M1240" s="5" t="s">
        <v>1776</v>
      </c>
      <c r="N1240" s="11"/>
    </row>
    <row r="1241" spans="1:14" x14ac:dyDescent="0.2">
      <c r="A1241" s="12" t="s">
        <v>6098</v>
      </c>
      <c r="B1241" s="12">
        <v>1240</v>
      </c>
      <c r="C1241" s="9">
        <v>2018</v>
      </c>
      <c r="D1241" s="5" t="s">
        <v>9319</v>
      </c>
      <c r="E1241" s="8" t="s">
        <v>2</v>
      </c>
      <c r="F1241" s="5" t="s">
        <v>11089</v>
      </c>
      <c r="G1241" s="5" t="s">
        <v>9314</v>
      </c>
      <c r="H1241" s="5" t="s">
        <v>9328</v>
      </c>
      <c r="I1241" s="5" t="s">
        <v>9334</v>
      </c>
      <c r="J1241" s="9">
        <v>0</v>
      </c>
      <c r="K1241" s="5" t="s">
        <v>1548</v>
      </c>
      <c r="L1241" s="10" t="str">
        <f t="shared" si="24"/>
        <v>OSCE Hate Crime Report 2018</v>
      </c>
      <c r="M1241" s="5" t="s">
        <v>1777</v>
      </c>
      <c r="N1241" s="11"/>
    </row>
    <row r="1242" spans="1:14" x14ac:dyDescent="0.2">
      <c r="A1242" s="12" t="s">
        <v>6099</v>
      </c>
      <c r="B1242" s="12">
        <v>1241</v>
      </c>
      <c r="C1242" s="9">
        <v>2018</v>
      </c>
      <c r="D1242" s="5" t="s">
        <v>9319</v>
      </c>
      <c r="E1242" s="8" t="s">
        <v>2</v>
      </c>
      <c r="F1242" s="5" t="s">
        <v>11089</v>
      </c>
      <c r="G1242" s="5" t="s">
        <v>9314</v>
      </c>
      <c r="H1242" s="5" t="s">
        <v>9328</v>
      </c>
      <c r="I1242" s="5" t="s">
        <v>9344</v>
      </c>
      <c r="J1242" s="9">
        <v>0</v>
      </c>
      <c r="K1242" s="5" t="s">
        <v>1548</v>
      </c>
      <c r="L1242" s="10" t="str">
        <f t="shared" si="24"/>
        <v>OSCE Hate Crime Report 2018</v>
      </c>
      <c r="M1242" s="5" t="s">
        <v>1778</v>
      </c>
      <c r="N1242" s="11"/>
    </row>
    <row r="1243" spans="1:14" x14ac:dyDescent="0.2">
      <c r="A1243" s="12" t="s">
        <v>6100</v>
      </c>
      <c r="B1243" s="12">
        <v>1242</v>
      </c>
      <c r="C1243" s="9">
        <v>2018</v>
      </c>
      <c r="D1243" s="5" t="s">
        <v>9319</v>
      </c>
      <c r="E1243" s="8" t="s">
        <v>2</v>
      </c>
      <c r="F1243" s="5" t="s">
        <v>11089</v>
      </c>
      <c r="G1243" s="5" t="s">
        <v>9314</v>
      </c>
      <c r="H1243" s="5" t="s">
        <v>9328</v>
      </c>
      <c r="I1243" s="5" t="s">
        <v>9344</v>
      </c>
      <c r="J1243" s="9">
        <v>0</v>
      </c>
      <c r="K1243" s="5" t="s">
        <v>1548</v>
      </c>
      <c r="L1243" s="10" t="str">
        <f t="shared" si="24"/>
        <v>OSCE Hate Crime Report 2018</v>
      </c>
      <c r="M1243" s="5" t="s">
        <v>1779</v>
      </c>
      <c r="N1243" s="11"/>
    </row>
    <row r="1244" spans="1:14" x14ac:dyDescent="0.2">
      <c r="A1244" s="12" t="s">
        <v>6101</v>
      </c>
      <c r="B1244" s="12">
        <v>1243</v>
      </c>
      <c r="C1244" s="9">
        <v>2018</v>
      </c>
      <c r="D1244" s="5" t="s">
        <v>9319</v>
      </c>
      <c r="E1244" s="8" t="s">
        <v>2</v>
      </c>
      <c r="F1244" s="5" t="s">
        <v>11089</v>
      </c>
      <c r="G1244" s="5" t="s">
        <v>9314</v>
      </c>
      <c r="H1244" s="5" t="s">
        <v>9328</v>
      </c>
      <c r="I1244" s="5" t="s">
        <v>9344</v>
      </c>
      <c r="J1244" s="9">
        <v>0</v>
      </c>
      <c r="K1244" s="5" t="s">
        <v>1548</v>
      </c>
      <c r="L1244" s="10" t="str">
        <f t="shared" si="24"/>
        <v>OSCE Hate Crime Report 2018</v>
      </c>
      <c r="M1244" s="5" t="s">
        <v>1780</v>
      </c>
      <c r="N1244" s="11"/>
    </row>
    <row r="1245" spans="1:14" x14ac:dyDescent="0.2">
      <c r="A1245" s="12" t="s">
        <v>6102</v>
      </c>
      <c r="B1245" s="12">
        <v>1244</v>
      </c>
      <c r="C1245" s="9">
        <v>2018</v>
      </c>
      <c r="D1245" s="5" t="s">
        <v>9319</v>
      </c>
      <c r="E1245" s="8" t="s">
        <v>2</v>
      </c>
      <c r="F1245" s="5" t="s">
        <v>11089</v>
      </c>
      <c r="G1245" s="5" t="s">
        <v>9314</v>
      </c>
      <c r="H1245" s="5" t="s">
        <v>9328</v>
      </c>
      <c r="I1245" s="5" t="s">
        <v>9419</v>
      </c>
      <c r="J1245" s="9">
        <v>0</v>
      </c>
      <c r="K1245" s="5" t="s">
        <v>1543</v>
      </c>
      <c r="L1245" s="10" t="str">
        <f t="shared" si="24"/>
        <v>OSCE Hate Crime Report 2018</v>
      </c>
      <c r="M1245" s="5" t="s">
        <v>1781</v>
      </c>
      <c r="N1245" s="11"/>
    </row>
    <row r="1246" spans="1:14" x14ac:dyDescent="0.2">
      <c r="A1246" s="12" t="s">
        <v>6103</v>
      </c>
      <c r="B1246" s="12">
        <v>1245</v>
      </c>
      <c r="C1246" s="9">
        <v>2018</v>
      </c>
      <c r="D1246" s="5" t="s">
        <v>9319</v>
      </c>
      <c r="E1246" s="8" t="s">
        <v>2</v>
      </c>
      <c r="F1246" s="5" t="s">
        <v>11089</v>
      </c>
      <c r="G1246" s="5" t="s">
        <v>9314</v>
      </c>
      <c r="H1246" s="5" t="s">
        <v>9328</v>
      </c>
      <c r="I1246" s="5" t="s">
        <v>9419</v>
      </c>
      <c r="J1246" s="9">
        <v>0</v>
      </c>
      <c r="K1246" s="5" t="s">
        <v>46</v>
      </c>
      <c r="L1246" s="10" t="str">
        <f t="shared" si="24"/>
        <v>OSCE Hate Crime Report 2018</v>
      </c>
      <c r="M1246" s="5" t="s">
        <v>1782</v>
      </c>
      <c r="N1246" s="11"/>
    </row>
    <row r="1247" spans="1:14" x14ac:dyDescent="0.2">
      <c r="A1247" s="12" t="s">
        <v>6104</v>
      </c>
      <c r="B1247" s="12">
        <v>1246</v>
      </c>
      <c r="C1247" s="9">
        <v>2018</v>
      </c>
      <c r="D1247" s="5" t="s">
        <v>9319</v>
      </c>
      <c r="E1247" s="8" t="s">
        <v>2</v>
      </c>
      <c r="F1247" s="5" t="s">
        <v>11089</v>
      </c>
      <c r="G1247" s="5" t="s">
        <v>9314</v>
      </c>
      <c r="H1247" s="5" t="s">
        <v>9328</v>
      </c>
      <c r="I1247" s="5" t="s">
        <v>9419</v>
      </c>
      <c r="J1247" s="9">
        <v>0</v>
      </c>
      <c r="K1247" s="5" t="s">
        <v>46</v>
      </c>
      <c r="L1247" s="10" t="str">
        <f t="shared" si="24"/>
        <v>OSCE Hate Crime Report 2018</v>
      </c>
      <c r="M1247" s="5" t="s">
        <v>1783</v>
      </c>
      <c r="N1247" s="11"/>
    </row>
    <row r="1248" spans="1:14" x14ac:dyDescent="0.2">
      <c r="A1248" s="12" t="s">
        <v>6105</v>
      </c>
      <c r="B1248" s="12">
        <v>1247</v>
      </c>
      <c r="C1248" s="9">
        <v>2018</v>
      </c>
      <c r="D1248" s="5" t="s">
        <v>9319</v>
      </c>
      <c r="E1248" s="8" t="s">
        <v>2</v>
      </c>
      <c r="F1248" s="5" t="s">
        <v>11089</v>
      </c>
      <c r="G1248" s="5" t="s">
        <v>9314</v>
      </c>
      <c r="H1248" s="5" t="s">
        <v>9328</v>
      </c>
      <c r="I1248" s="5" t="s">
        <v>9419</v>
      </c>
      <c r="J1248" s="9">
        <v>0</v>
      </c>
      <c r="K1248" s="5" t="s">
        <v>1548</v>
      </c>
      <c r="L1248" s="10" t="str">
        <f t="shared" si="24"/>
        <v>OSCE Hate Crime Report 2018</v>
      </c>
      <c r="M1248" s="5" t="s">
        <v>1784</v>
      </c>
      <c r="N1248" s="11"/>
    </row>
    <row r="1249" spans="1:15" x14ac:dyDescent="0.2">
      <c r="A1249" s="12" t="s">
        <v>6106</v>
      </c>
      <c r="B1249" s="12">
        <v>1248</v>
      </c>
      <c r="C1249" s="9">
        <v>2018</v>
      </c>
      <c r="D1249" s="5" t="s">
        <v>9319</v>
      </c>
      <c r="E1249" s="8" t="s">
        <v>2</v>
      </c>
      <c r="F1249" s="5" t="s">
        <v>11089</v>
      </c>
      <c r="G1249" s="5" t="s">
        <v>9314</v>
      </c>
      <c r="H1249" s="5" t="s">
        <v>9328</v>
      </c>
      <c r="I1249" s="5" t="s">
        <v>9419</v>
      </c>
      <c r="J1249" s="9">
        <v>0</v>
      </c>
      <c r="K1249" s="5" t="s">
        <v>1548</v>
      </c>
      <c r="L1249" s="10" t="str">
        <f t="shared" si="24"/>
        <v>OSCE Hate Crime Report 2018</v>
      </c>
      <c r="M1249" s="5" t="s">
        <v>10982</v>
      </c>
      <c r="N1249" s="11"/>
    </row>
    <row r="1250" spans="1:15" x14ac:dyDescent="0.2">
      <c r="A1250" s="12" t="s">
        <v>6107</v>
      </c>
      <c r="B1250" s="12">
        <v>1249</v>
      </c>
      <c r="C1250" s="9">
        <v>2018</v>
      </c>
      <c r="D1250" s="5" t="s">
        <v>9319</v>
      </c>
      <c r="E1250" s="8" t="s">
        <v>2</v>
      </c>
      <c r="F1250" s="5" t="s">
        <v>11088</v>
      </c>
      <c r="G1250" s="5" t="s">
        <v>9383</v>
      </c>
      <c r="H1250" s="5" t="s">
        <v>9321</v>
      </c>
      <c r="I1250" s="5" t="s">
        <v>9378</v>
      </c>
      <c r="J1250" s="9">
        <v>1</v>
      </c>
      <c r="K1250" s="5" t="s">
        <v>1567</v>
      </c>
      <c r="L1250" s="10" t="str">
        <f t="shared" si="24"/>
        <v>OSCE Hate Crime Report 2018</v>
      </c>
      <c r="M1250" s="5" t="s">
        <v>11018</v>
      </c>
      <c r="N1250" s="6"/>
    </row>
    <row r="1251" spans="1:15" x14ac:dyDescent="0.2">
      <c r="A1251" s="12" t="s">
        <v>6108</v>
      </c>
      <c r="B1251" s="12">
        <v>1250</v>
      </c>
      <c r="C1251" s="9">
        <v>2018</v>
      </c>
      <c r="D1251" s="5" t="s">
        <v>9319</v>
      </c>
      <c r="E1251" s="8" t="s">
        <v>2</v>
      </c>
      <c r="F1251" s="5" t="s">
        <v>11089</v>
      </c>
      <c r="G1251" s="5" t="s">
        <v>9314</v>
      </c>
      <c r="H1251" s="5" t="s">
        <v>9347</v>
      </c>
      <c r="I1251" s="5" t="s">
        <v>9315</v>
      </c>
      <c r="J1251" s="9">
        <v>1</v>
      </c>
      <c r="K1251" s="5" t="s">
        <v>46</v>
      </c>
      <c r="L1251" s="10" t="str">
        <f t="shared" si="24"/>
        <v>OSCE Hate Crime Report 2018</v>
      </c>
      <c r="M1251" s="5" t="s">
        <v>1785</v>
      </c>
      <c r="N1251" s="11"/>
    </row>
    <row r="1252" spans="1:15" x14ac:dyDescent="0.2">
      <c r="A1252" s="12" t="s">
        <v>6109</v>
      </c>
      <c r="B1252" s="12">
        <v>1251</v>
      </c>
      <c r="C1252" s="9">
        <v>2018</v>
      </c>
      <c r="D1252" s="5" t="s">
        <v>9319</v>
      </c>
      <c r="E1252" s="8" t="s">
        <v>2</v>
      </c>
      <c r="F1252" s="5" t="s">
        <v>11089</v>
      </c>
      <c r="G1252" s="5" t="s">
        <v>9314</v>
      </c>
      <c r="H1252" s="5" t="s">
        <v>9328</v>
      </c>
      <c r="I1252" s="5" t="s">
        <v>9334</v>
      </c>
      <c r="J1252" s="9">
        <v>0</v>
      </c>
      <c r="K1252" s="5" t="s">
        <v>1543</v>
      </c>
      <c r="L1252" s="10" t="str">
        <f t="shared" si="24"/>
        <v>OSCE Hate Crime Report 2018</v>
      </c>
      <c r="M1252" s="5" t="s">
        <v>10983</v>
      </c>
      <c r="N1252" s="11"/>
    </row>
    <row r="1253" spans="1:15" x14ac:dyDescent="0.2">
      <c r="A1253" s="12" t="s">
        <v>6110</v>
      </c>
      <c r="B1253" s="12">
        <v>1252</v>
      </c>
      <c r="C1253" s="9">
        <v>2018</v>
      </c>
      <c r="D1253" s="5" t="s">
        <v>9319</v>
      </c>
      <c r="E1253" s="8" t="s">
        <v>2</v>
      </c>
      <c r="F1253" s="5" t="s">
        <v>11089</v>
      </c>
      <c r="G1253" s="5" t="s">
        <v>9314</v>
      </c>
      <c r="H1253" s="5" t="s">
        <v>9328</v>
      </c>
      <c r="I1253" s="5" t="s">
        <v>9344</v>
      </c>
      <c r="J1253" s="9">
        <v>0</v>
      </c>
      <c r="K1253" s="5" t="s">
        <v>46</v>
      </c>
      <c r="L1253" s="10" t="str">
        <f t="shared" si="24"/>
        <v>OSCE Hate Crime Report 2018</v>
      </c>
      <c r="M1253" s="5" t="s">
        <v>1786</v>
      </c>
      <c r="N1253" s="11"/>
    </row>
    <row r="1254" spans="1:15" x14ac:dyDescent="0.2">
      <c r="A1254" s="12" t="s">
        <v>6111</v>
      </c>
      <c r="B1254" s="12">
        <v>1253</v>
      </c>
      <c r="C1254" s="9">
        <v>2018</v>
      </c>
      <c r="D1254" s="5" t="s">
        <v>9319</v>
      </c>
      <c r="E1254" s="8" t="s">
        <v>2</v>
      </c>
      <c r="F1254" s="5" t="s">
        <v>11089</v>
      </c>
      <c r="G1254" s="5" t="s">
        <v>9314</v>
      </c>
      <c r="H1254" s="5" t="s">
        <v>9328</v>
      </c>
      <c r="I1254" s="5" t="s">
        <v>9341</v>
      </c>
      <c r="J1254" s="9">
        <v>0</v>
      </c>
      <c r="K1254" s="5" t="s">
        <v>46</v>
      </c>
      <c r="L1254" s="10" t="str">
        <f t="shared" si="24"/>
        <v>OSCE Hate Crime Report 2018</v>
      </c>
      <c r="M1254" s="5" t="s">
        <v>1787</v>
      </c>
      <c r="N1254" s="11"/>
    </row>
    <row r="1255" spans="1:15" x14ac:dyDescent="0.2">
      <c r="A1255" s="12" t="s">
        <v>6112</v>
      </c>
      <c r="B1255" s="12">
        <v>1254</v>
      </c>
      <c r="C1255" s="9">
        <v>2018</v>
      </c>
      <c r="D1255" s="5" t="s">
        <v>9319</v>
      </c>
      <c r="E1255" s="8" t="s">
        <v>2</v>
      </c>
      <c r="F1255" s="5" t="s">
        <v>11089</v>
      </c>
      <c r="G1255" s="5" t="s">
        <v>9314</v>
      </c>
      <c r="H1255" s="5" t="s">
        <v>9328</v>
      </c>
      <c r="I1255" s="5" t="s">
        <v>9341</v>
      </c>
      <c r="J1255" s="9">
        <v>0</v>
      </c>
      <c r="K1255" s="5" t="s">
        <v>1548</v>
      </c>
      <c r="L1255" s="10" t="str">
        <f t="shared" ref="L1255:L1286" si="25">HYPERLINK("https://hatecrime.osce.org/france?year=2018","OSCE Hate Crime Report 2018")</f>
        <v>OSCE Hate Crime Report 2018</v>
      </c>
      <c r="M1255" s="5" t="s">
        <v>1788</v>
      </c>
      <c r="N1255" s="11"/>
    </row>
    <row r="1256" spans="1:15" x14ac:dyDescent="0.2">
      <c r="A1256" s="12" t="s">
        <v>6113</v>
      </c>
      <c r="B1256" s="12">
        <v>1255</v>
      </c>
      <c r="C1256" s="9">
        <v>2018</v>
      </c>
      <c r="D1256" s="5" t="s">
        <v>9319</v>
      </c>
      <c r="E1256" s="8" t="s">
        <v>2</v>
      </c>
      <c r="F1256" s="5" t="s">
        <v>11089</v>
      </c>
      <c r="G1256" s="5" t="s">
        <v>9314</v>
      </c>
      <c r="H1256" s="5" t="s">
        <v>9328</v>
      </c>
      <c r="I1256" s="5" t="s">
        <v>9344</v>
      </c>
      <c r="J1256" s="9">
        <v>0</v>
      </c>
      <c r="K1256" s="5" t="s">
        <v>1548</v>
      </c>
      <c r="L1256" s="10" t="str">
        <f t="shared" si="25"/>
        <v>OSCE Hate Crime Report 2018</v>
      </c>
      <c r="M1256" s="5" t="s">
        <v>1789</v>
      </c>
      <c r="N1256" s="11"/>
      <c r="O1256" s="11"/>
    </row>
    <row r="1257" spans="1:15" x14ac:dyDescent="0.2">
      <c r="A1257" s="12" t="s">
        <v>6114</v>
      </c>
      <c r="B1257" s="12">
        <v>1256</v>
      </c>
      <c r="C1257" s="9">
        <v>2018</v>
      </c>
      <c r="D1257" s="5" t="s">
        <v>9319</v>
      </c>
      <c r="E1257" s="8" t="s">
        <v>2</v>
      </c>
      <c r="F1257" s="5" t="s">
        <v>11089</v>
      </c>
      <c r="G1257" s="5" t="s">
        <v>9314</v>
      </c>
      <c r="H1257" s="5" t="s">
        <v>9328</v>
      </c>
      <c r="I1257" s="5" t="s">
        <v>9341</v>
      </c>
      <c r="J1257" s="9">
        <v>0</v>
      </c>
      <c r="K1257" s="5" t="s">
        <v>1548</v>
      </c>
      <c r="L1257" s="10" t="str">
        <f t="shared" si="25"/>
        <v>OSCE Hate Crime Report 2018</v>
      </c>
      <c r="M1257" s="5" t="s">
        <v>1790</v>
      </c>
      <c r="N1257" s="11"/>
      <c r="O1257" s="11"/>
    </row>
    <row r="1258" spans="1:15" x14ac:dyDescent="0.2">
      <c r="A1258" s="12" t="s">
        <v>6115</v>
      </c>
      <c r="B1258" s="12">
        <v>1257</v>
      </c>
      <c r="C1258" s="9">
        <v>2018</v>
      </c>
      <c r="D1258" s="5" t="s">
        <v>9319</v>
      </c>
      <c r="E1258" s="8" t="s">
        <v>2</v>
      </c>
      <c r="F1258" s="5" t="s">
        <v>11089</v>
      </c>
      <c r="G1258" s="5" t="s">
        <v>9314</v>
      </c>
      <c r="H1258" s="5" t="s">
        <v>9328</v>
      </c>
      <c r="I1258" s="5" t="s">
        <v>9341</v>
      </c>
      <c r="J1258" s="9">
        <v>0</v>
      </c>
      <c r="K1258" s="5" t="s">
        <v>1548</v>
      </c>
      <c r="L1258" s="10" t="str">
        <f t="shared" si="25"/>
        <v>OSCE Hate Crime Report 2018</v>
      </c>
      <c r="M1258" s="5" t="s">
        <v>1791</v>
      </c>
      <c r="N1258" s="11"/>
      <c r="O1258" s="11"/>
    </row>
    <row r="1259" spans="1:15" x14ac:dyDescent="0.2">
      <c r="A1259" s="12" t="s">
        <v>6116</v>
      </c>
      <c r="B1259" s="12">
        <v>1258</v>
      </c>
      <c r="C1259" s="9">
        <v>2018</v>
      </c>
      <c r="D1259" s="5" t="s">
        <v>9319</v>
      </c>
      <c r="E1259" s="8" t="s">
        <v>2</v>
      </c>
      <c r="F1259" s="5" t="s">
        <v>11089</v>
      </c>
      <c r="G1259" s="5" t="s">
        <v>9314</v>
      </c>
      <c r="H1259" s="5" t="s">
        <v>9328</v>
      </c>
      <c r="I1259" s="5" t="s">
        <v>9334</v>
      </c>
      <c r="J1259" s="9">
        <v>0</v>
      </c>
      <c r="K1259" s="5" t="s">
        <v>1548</v>
      </c>
      <c r="L1259" s="10" t="str">
        <f t="shared" si="25"/>
        <v>OSCE Hate Crime Report 2018</v>
      </c>
      <c r="M1259" s="5" t="s">
        <v>10981</v>
      </c>
      <c r="N1259" s="11"/>
    </row>
    <row r="1260" spans="1:15" x14ac:dyDescent="0.2">
      <c r="A1260" s="12" t="s">
        <v>6117</v>
      </c>
      <c r="B1260" s="12">
        <v>1259</v>
      </c>
      <c r="C1260" s="9">
        <v>2018</v>
      </c>
      <c r="D1260" s="5" t="s">
        <v>9319</v>
      </c>
      <c r="E1260" s="8" t="s">
        <v>2</v>
      </c>
      <c r="F1260" s="5" t="s">
        <v>11089</v>
      </c>
      <c r="G1260" s="5" t="s">
        <v>9331</v>
      </c>
      <c r="H1260" s="5" t="s">
        <v>9347</v>
      </c>
      <c r="I1260" s="5" t="s">
        <v>11065</v>
      </c>
      <c r="J1260" s="9">
        <v>2</v>
      </c>
      <c r="K1260" s="5" t="s">
        <v>1567</v>
      </c>
      <c r="L1260" s="10" t="str">
        <f t="shared" si="25"/>
        <v>OSCE Hate Crime Report 2018</v>
      </c>
      <c r="M1260" s="5" t="s">
        <v>1792</v>
      </c>
      <c r="N1260" s="11"/>
    </row>
    <row r="1261" spans="1:15" x14ac:dyDescent="0.2">
      <c r="A1261" s="12" t="s">
        <v>6118</v>
      </c>
      <c r="B1261" s="12">
        <v>1260</v>
      </c>
      <c r="C1261" s="9">
        <v>2018</v>
      </c>
      <c r="D1261" s="5" t="s">
        <v>9319</v>
      </c>
      <c r="E1261" s="8" t="s">
        <v>2</v>
      </c>
      <c r="F1261" s="5" t="s">
        <v>11089</v>
      </c>
      <c r="G1261" s="5" t="s">
        <v>9337</v>
      </c>
      <c r="H1261" s="5" t="s">
        <v>9321</v>
      </c>
      <c r="I1261" s="5" t="s">
        <v>9321</v>
      </c>
      <c r="J1261" s="9">
        <v>1</v>
      </c>
      <c r="K1261" s="5" t="s">
        <v>1567</v>
      </c>
      <c r="L1261" s="10" t="str">
        <f t="shared" si="25"/>
        <v>OSCE Hate Crime Report 2018</v>
      </c>
      <c r="M1261" s="5" t="s">
        <v>11044</v>
      </c>
      <c r="N1261" s="11"/>
    </row>
    <row r="1262" spans="1:15" x14ac:dyDescent="0.2">
      <c r="A1262" s="12" t="s">
        <v>6119</v>
      </c>
      <c r="B1262" s="12">
        <v>1261</v>
      </c>
      <c r="C1262" s="9">
        <v>2018</v>
      </c>
      <c r="D1262" s="5" t="s">
        <v>9319</v>
      </c>
      <c r="E1262" s="8" t="s">
        <v>2</v>
      </c>
      <c r="F1262" s="5" t="s">
        <v>11089</v>
      </c>
      <c r="G1262" s="5" t="s">
        <v>9331</v>
      </c>
      <c r="H1262" s="5" t="s">
        <v>9347</v>
      </c>
      <c r="I1262" s="5" t="s">
        <v>9315</v>
      </c>
      <c r="J1262" s="9">
        <v>1</v>
      </c>
      <c r="K1262" s="5" t="s">
        <v>1567</v>
      </c>
      <c r="L1262" s="10" t="str">
        <f t="shared" si="25"/>
        <v>OSCE Hate Crime Report 2018</v>
      </c>
      <c r="M1262" s="5" t="s">
        <v>1793</v>
      </c>
      <c r="N1262" s="11"/>
    </row>
    <row r="1263" spans="1:15" x14ac:dyDescent="0.2">
      <c r="A1263" s="12" t="s">
        <v>6120</v>
      </c>
      <c r="B1263" s="12">
        <v>1262</v>
      </c>
      <c r="C1263" s="9">
        <v>2018</v>
      </c>
      <c r="D1263" s="5" t="s">
        <v>9319</v>
      </c>
      <c r="E1263" s="8" t="s">
        <v>2</v>
      </c>
      <c r="F1263" s="5" t="s">
        <v>11089</v>
      </c>
      <c r="G1263" s="5" t="s">
        <v>9337</v>
      </c>
      <c r="H1263" s="5" t="s">
        <v>9347</v>
      </c>
      <c r="I1263" s="5" t="s">
        <v>11065</v>
      </c>
      <c r="J1263" s="9">
        <v>0</v>
      </c>
      <c r="K1263" s="5" t="s">
        <v>1567</v>
      </c>
      <c r="L1263" s="10" t="str">
        <f t="shared" si="25"/>
        <v>OSCE Hate Crime Report 2018</v>
      </c>
      <c r="M1263" s="5" t="s">
        <v>1794</v>
      </c>
      <c r="N1263" s="11"/>
    </row>
    <row r="1264" spans="1:15" x14ac:dyDescent="0.2">
      <c r="A1264" s="12" t="s">
        <v>6121</v>
      </c>
      <c r="B1264" s="12">
        <v>1263</v>
      </c>
      <c r="C1264" s="9">
        <v>2018</v>
      </c>
      <c r="D1264" s="5" t="s">
        <v>9319</v>
      </c>
      <c r="E1264" s="8" t="s">
        <v>2</v>
      </c>
      <c r="F1264" s="5" t="s">
        <v>11089</v>
      </c>
      <c r="G1264" s="5" t="s">
        <v>9331</v>
      </c>
      <c r="H1264" s="5" t="s">
        <v>9347</v>
      </c>
      <c r="I1264" s="5" t="s">
        <v>11065</v>
      </c>
      <c r="J1264" s="9">
        <v>1</v>
      </c>
      <c r="K1264" s="5" t="s">
        <v>1567</v>
      </c>
      <c r="L1264" s="10" t="str">
        <f t="shared" si="25"/>
        <v>OSCE Hate Crime Report 2018</v>
      </c>
      <c r="M1264" s="5" t="s">
        <v>1795</v>
      </c>
      <c r="N1264" s="11"/>
    </row>
    <row r="1265" spans="1:14" x14ac:dyDescent="0.2">
      <c r="A1265" s="12" t="s">
        <v>6122</v>
      </c>
      <c r="B1265" s="12">
        <v>1264</v>
      </c>
      <c r="C1265" s="9">
        <v>2018</v>
      </c>
      <c r="D1265" s="5" t="s">
        <v>9319</v>
      </c>
      <c r="E1265" s="8" t="s">
        <v>2</v>
      </c>
      <c r="F1265" s="5" t="s">
        <v>11089</v>
      </c>
      <c r="G1265" s="5" t="s">
        <v>9314</v>
      </c>
      <c r="H1265" s="5" t="s">
        <v>9328</v>
      </c>
      <c r="I1265" s="5" t="s">
        <v>9344</v>
      </c>
      <c r="J1265" s="9">
        <v>0</v>
      </c>
      <c r="K1265" s="5" t="s">
        <v>1548</v>
      </c>
      <c r="L1265" s="10" t="str">
        <f t="shared" si="25"/>
        <v>OSCE Hate Crime Report 2018</v>
      </c>
      <c r="M1265" s="5" t="s">
        <v>1796</v>
      </c>
      <c r="N1265" s="11"/>
    </row>
    <row r="1266" spans="1:14" x14ac:dyDescent="0.2">
      <c r="A1266" s="12" t="s">
        <v>6123</v>
      </c>
      <c r="B1266" s="12">
        <v>1265</v>
      </c>
      <c r="C1266" s="9">
        <v>2018</v>
      </c>
      <c r="D1266" s="5" t="s">
        <v>9319</v>
      </c>
      <c r="E1266" s="8" t="s">
        <v>2</v>
      </c>
      <c r="F1266" s="5" t="s">
        <v>11089</v>
      </c>
      <c r="G1266" s="5" t="s">
        <v>9314</v>
      </c>
      <c r="H1266" s="5" t="s">
        <v>9328</v>
      </c>
      <c r="I1266" s="5" t="s">
        <v>9344</v>
      </c>
      <c r="J1266" s="9">
        <v>0</v>
      </c>
      <c r="K1266" s="5" t="s">
        <v>1548</v>
      </c>
      <c r="L1266" s="10" t="str">
        <f t="shared" si="25"/>
        <v>OSCE Hate Crime Report 2018</v>
      </c>
      <c r="M1266" s="5" t="s">
        <v>1797</v>
      </c>
      <c r="N1266" s="11"/>
    </row>
    <row r="1267" spans="1:14" x14ac:dyDescent="0.2">
      <c r="A1267" s="12" t="s">
        <v>6124</v>
      </c>
      <c r="B1267" s="12">
        <v>1266</v>
      </c>
      <c r="C1267" s="9">
        <v>2018</v>
      </c>
      <c r="D1267" s="5" t="s">
        <v>9319</v>
      </c>
      <c r="E1267" s="8" t="s">
        <v>2</v>
      </c>
      <c r="F1267" s="5" t="s">
        <v>11089</v>
      </c>
      <c r="G1267" s="5" t="s">
        <v>9314</v>
      </c>
      <c r="H1267" s="5" t="s">
        <v>9328</v>
      </c>
      <c r="I1267" s="5" t="s">
        <v>9334</v>
      </c>
      <c r="J1267" s="9">
        <v>0</v>
      </c>
      <c r="K1267" s="5" t="s">
        <v>1548</v>
      </c>
      <c r="L1267" s="10" t="str">
        <f t="shared" si="25"/>
        <v>OSCE Hate Crime Report 2018</v>
      </c>
      <c r="M1267" s="5" t="s">
        <v>10981</v>
      </c>
      <c r="N1267" s="11"/>
    </row>
    <row r="1268" spans="1:14" x14ac:dyDescent="0.2">
      <c r="A1268" s="12" t="s">
        <v>6125</v>
      </c>
      <c r="B1268" s="12">
        <v>1267</v>
      </c>
      <c r="C1268" s="9">
        <v>2018</v>
      </c>
      <c r="D1268" s="5" t="s">
        <v>9319</v>
      </c>
      <c r="E1268" s="8" t="s">
        <v>2</v>
      </c>
      <c r="F1268" s="5" t="s">
        <v>11089</v>
      </c>
      <c r="G1268" s="5" t="s">
        <v>9314</v>
      </c>
      <c r="H1268" s="5" t="s">
        <v>9328</v>
      </c>
      <c r="I1268" s="5" t="s">
        <v>9341</v>
      </c>
      <c r="J1268" s="9">
        <v>0</v>
      </c>
      <c r="K1268" s="5" t="s">
        <v>1548</v>
      </c>
      <c r="L1268" s="10" t="str">
        <f t="shared" si="25"/>
        <v>OSCE Hate Crime Report 2018</v>
      </c>
      <c r="M1268" s="5" t="s">
        <v>1798</v>
      </c>
      <c r="N1268" s="11"/>
    </row>
    <row r="1269" spans="1:14" x14ac:dyDescent="0.2">
      <c r="A1269" s="12" t="s">
        <v>6126</v>
      </c>
      <c r="B1269" s="12">
        <v>1268</v>
      </c>
      <c r="C1269" s="9">
        <v>2018</v>
      </c>
      <c r="D1269" s="5" t="s">
        <v>9319</v>
      </c>
      <c r="E1269" s="8" t="s">
        <v>2</v>
      </c>
      <c r="F1269" s="5" t="s">
        <v>11089</v>
      </c>
      <c r="G1269" s="5" t="s">
        <v>9314</v>
      </c>
      <c r="H1269" s="5" t="s">
        <v>9328</v>
      </c>
      <c r="I1269" s="5" t="s">
        <v>9344</v>
      </c>
      <c r="J1269" s="9">
        <v>0</v>
      </c>
      <c r="K1269" s="5" t="s">
        <v>1548</v>
      </c>
      <c r="L1269" s="10" t="str">
        <f t="shared" si="25"/>
        <v>OSCE Hate Crime Report 2018</v>
      </c>
      <c r="M1269" s="5" t="s">
        <v>1799</v>
      </c>
      <c r="N1269" s="11"/>
    </row>
    <row r="1270" spans="1:14" x14ac:dyDescent="0.2">
      <c r="A1270" s="12" t="s">
        <v>6127</v>
      </c>
      <c r="B1270" s="12">
        <v>1269</v>
      </c>
      <c r="C1270" s="9">
        <v>2018</v>
      </c>
      <c r="D1270" s="5" t="s">
        <v>9319</v>
      </c>
      <c r="E1270" s="8" t="s">
        <v>2</v>
      </c>
      <c r="F1270" s="5" t="s">
        <v>11089</v>
      </c>
      <c r="G1270" s="5" t="s">
        <v>9314</v>
      </c>
      <c r="H1270" s="5" t="s">
        <v>9328</v>
      </c>
      <c r="I1270" s="5" t="s">
        <v>9419</v>
      </c>
      <c r="J1270" s="9">
        <v>0</v>
      </c>
      <c r="K1270" s="5" t="s">
        <v>1548</v>
      </c>
      <c r="L1270" s="10" t="str">
        <f t="shared" si="25"/>
        <v>OSCE Hate Crime Report 2018</v>
      </c>
      <c r="M1270" s="5" t="s">
        <v>1800</v>
      </c>
      <c r="N1270" s="11"/>
    </row>
    <row r="1271" spans="1:14" x14ac:dyDescent="0.2">
      <c r="A1271" s="12" t="s">
        <v>6128</v>
      </c>
      <c r="B1271" s="12">
        <v>1270</v>
      </c>
      <c r="C1271" s="9">
        <v>2018</v>
      </c>
      <c r="D1271" s="5" t="s">
        <v>9319</v>
      </c>
      <c r="E1271" s="8" t="s">
        <v>2</v>
      </c>
      <c r="F1271" s="5" t="s">
        <v>11089</v>
      </c>
      <c r="G1271" s="5" t="s">
        <v>9314</v>
      </c>
      <c r="H1271" s="5" t="s">
        <v>9321</v>
      </c>
      <c r="I1271" s="5" t="s">
        <v>9321</v>
      </c>
      <c r="J1271" s="9">
        <v>1</v>
      </c>
      <c r="K1271" s="5" t="s">
        <v>1548</v>
      </c>
      <c r="L1271" s="10" t="str">
        <f t="shared" si="25"/>
        <v>OSCE Hate Crime Report 2018</v>
      </c>
      <c r="M1271" s="5" t="s">
        <v>1801</v>
      </c>
      <c r="N1271" s="11"/>
    </row>
    <row r="1272" spans="1:14" x14ac:dyDescent="0.2">
      <c r="A1272" s="12" t="s">
        <v>6129</v>
      </c>
      <c r="B1272" s="12">
        <v>1271</v>
      </c>
      <c r="C1272" s="9">
        <v>2018</v>
      </c>
      <c r="D1272" s="5" t="s">
        <v>9319</v>
      </c>
      <c r="E1272" s="8" t="s">
        <v>2</v>
      </c>
      <c r="F1272" s="5" t="s">
        <v>11089</v>
      </c>
      <c r="G1272" s="5" t="s">
        <v>9314</v>
      </c>
      <c r="H1272" s="5" t="s">
        <v>9328</v>
      </c>
      <c r="I1272" s="5" t="s">
        <v>9344</v>
      </c>
      <c r="J1272" s="9">
        <v>0</v>
      </c>
      <c r="K1272" s="5" t="s">
        <v>1548</v>
      </c>
      <c r="L1272" s="10" t="str">
        <f t="shared" si="25"/>
        <v>OSCE Hate Crime Report 2018</v>
      </c>
      <c r="M1272" s="5" t="s">
        <v>1802</v>
      </c>
      <c r="N1272" s="11"/>
    </row>
    <row r="1273" spans="1:14" x14ac:dyDescent="0.2">
      <c r="A1273" s="12" t="s">
        <v>6130</v>
      </c>
      <c r="B1273" s="12">
        <v>1272</v>
      </c>
      <c r="C1273" s="9">
        <v>2018</v>
      </c>
      <c r="D1273" s="5" t="s">
        <v>9319</v>
      </c>
      <c r="E1273" s="8" t="s">
        <v>2</v>
      </c>
      <c r="F1273" s="5" t="s">
        <v>11089</v>
      </c>
      <c r="G1273" s="5" t="s">
        <v>9331</v>
      </c>
      <c r="H1273" s="5" t="s">
        <v>9347</v>
      </c>
      <c r="I1273" s="5" t="s">
        <v>9378</v>
      </c>
      <c r="J1273" s="9">
        <v>1</v>
      </c>
      <c r="K1273" s="5" t="s">
        <v>1567</v>
      </c>
      <c r="L1273" s="10" t="str">
        <f t="shared" si="25"/>
        <v>OSCE Hate Crime Report 2018</v>
      </c>
      <c r="M1273" s="5" t="s">
        <v>1803</v>
      </c>
      <c r="N1273" s="11"/>
    </row>
    <row r="1274" spans="1:14" x14ac:dyDescent="0.2">
      <c r="A1274" s="12" t="s">
        <v>6131</v>
      </c>
      <c r="B1274" s="12">
        <v>1273</v>
      </c>
      <c r="C1274" s="9">
        <v>2018</v>
      </c>
      <c r="D1274" s="5" t="s">
        <v>9319</v>
      </c>
      <c r="E1274" s="8" t="s">
        <v>2</v>
      </c>
      <c r="F1274" s="5" t="s">
        <v>11089</v>
      </c>
      <c r="G1274" s="5" t="s">
        <v>9314</v>
      </c>
      <c r="H1274" s="5" t="s">
        <v>9328</v>
      </c>
      <c r="I1274" s="5" t="s">
        <v>9415</v>
      </c>
      <c r="J1274" s="9">
        <v>0</v>
      </c>
      <c r="K1274" s="5" t="s">
        <v>1548</v>
      </c>
      <c r="L1274" s="10" t="str">
        <f t="shared" si="25"/>
        <v>OSCE Hate Crime Report 2018</v>
      </c>
      <c r="M1274" s="5" t="s">
        <v>1804</v>
      </c>
      <c r="N1274" s="11"/>
    </row>
    <row r="1275" spans="1:14" x14ac:dyDescent="0.2">
      <c r="A1275" s="12" t="s">
        <v>6132</v>
      </c>
      <c r="B1275" s="12">
        <v>1274</v>
      </c>
      <c r="C1275" s="9">
        <v>2018</v>
      </c>
      <c r="D1275" s="5" t="s">
        <v>9319</v>
      </c>
      <c r="E1275" s="8" t="s">
        <v>2</v>
      </c>
      <c r="F1275" s="5" t="s">
        <v>11089</v>
      </c>
      <c r="G1275" s="5" t="s">
        <v>9314</v>
      </c>
      <c r="H1275" s="5" t="s">
        <v>9328</v>
      </c>
      <c r="I1275" s="5" t="s">
        <v>9415</v>
      </c>
      <c r="J1275" s="9">
        <v>0</v>
      </c>
      <c r="K1275" s="5" t="s">
        <v>1548</v>
      </c>
      <c r="L1275" s="10" t="str">
        <f t="shared" si="25"/>
        <v>OSCE Hate Crime Report 2018</v>
      </c>
      <c r="M1275" s="5" t="s">
        <v>1805</v>
      </c>
      <c r="N1275" s="11"/>
    </row>
    <row r="1276" spans="1:14" x14ac:dyDescent="0.2">
      <c r="A1276" s="12" t="s">
        <v>6133</v>
      </c>
      <c r="B1276" s="12">
        <v>1275</v>
      </c>
      <c r="C1276" s="9">
        <v>2018</v>
      </c>
      <c r="D1276" s="5" t="s">
        <v>9319</v>
      </c>
      <c r="E1276" s="8" t="s">
        <v>2</v>
      </c>
      <c r="F1276" s="5" t="s">
        <v>11089</v>
      </c>
      <c r="G1276" s="5" t="s">
        <v>9331</v>
      </c>
      <c r="H1276" s="5" t="s">
        <v>9328</v>
      </c>
      <c r="I1276" s="5" t="s">
        <v>9415</v>
      </c>
      <c r="J1276" s="9">
        <v>0</v>
      </c>
      <c r="K1276" s="5" t="s">
        <v>1567</v>
      </c>
      <c r="L1276" s="10" t="str">
        <f t="shared" si="25"/>
        <v>OSCE Hate Crime Report 2018</v>
      </c>
      <c r="M1276" s="5" t="s">
        <v>1806</v>
      </c>
      <c r="N1276" s="11"/>
    </row>
    <row r="1277" spans="1:14" x14ac:dyDescent="0.2">
      <c r="A1277" s="12" t="s">
        <v>6134</v>
      </c>
      <c r="B1277" s="12">
        <v>1276</v>
      </c>
      <c r="C1277" s="9">
        <v>2018</v>
      </c>
      <c r="D1277" s="5" t="s">
        <v>9319</v>
      </c>
      <c r="E1277" s="8" t="s">
        <v>2</v>
      </c>
      <c r="F1277" s="5" t="s">
        <v>11089</v>
      </c>
      <c r="G1277" s="5" t="s">
        <v>9314</v>
      </c>
      <c r="H1277" s="5" t="s">
        <v>9328</v>
      </c>
      <c r="I1277" s="5" t="s">
        <v>9341</v>
      </c>
      <c r="J1277" s="9">
        <v>0</v>
      </c>
      <c r="K1277" s="5" t="s">
        <v>1548</v>
      </c>
      <c r="L1277" s="10" t="str">
        <f t="shared" si="25"/>
        <v>OSCE Hate Crime Report 2018</v>
      </c>
      <c r="M1277" s="5" t="s">
        <v>1807</v>
      </c>
      <c r="N1277" s="11"/>
    </row>
    <row r="1278" spans="1:14" x14ac:dyDescent="0.2">
      <c r="A1278" s="12" t="s">
        <v>6135</v>
      </c>
      <c r="B1278" s="12">
        <v>1277</v>
      </c>
      <c r="C1278" s="9">
        <v>2018</v>
      </c>
      <c r="D1278" s="5" t="s">
        <v>9319</v>
      </c>
      <c r="E1278" s="8" t="s">
        <v>2</v>
      </c>
      <c r="F1278" s="5" t="s">
        <v>11089</v>
      </c>
      <c r="G1278" s="5" t="s">
        <v>9314</v>
      </c>
      <c r="H1278" s="5" t="s">
        <v>9328</v>
      </c>
      <c r="I1278" s="5" t="s">
        <v>9415</v>
      </c>
      <c r="J1278" s="9">
        <v>0</v>
      </c>
      <c r="K1278" s="5" t="s">
        <v>1548</v>
      </c>
      <c r="L1278" s="10" t="str">
        <f t="shared" si="25"/>
        <v>OSCE Hate Crime Report 2018</v>
      </c>
      <c r="M1278" s="5" t="s">
        <v>1771</v>
      </c>
      <c r="N1278" s="11"/>
    </row>
    <row r="1279" spans="1:14" x14ac:dyDescent="0.2">
      <c r="A1279" s="12" t="s">
        <v>6136</v>
      </c>
      <c r="B1279" s="12">
        <v>1278</v>
      </c>
      <c r="C1279" s="9">
        <v>2018</v>
      </c>
      <c r="D1279" s="5" t="s">
        <v>9319</v>
      </c>
      <c r="E1279" s="8" t="s">
        <v>2</v>
      </c>
      <c r="F1279" s="5" t="s">
        <v>11089</v>
      </c>
      <c r="G1279" s="5" t="s">
        <v>9314</v>
      </c>
      <c r="H1279" s="5" t="s">
        <v>9328</v>
      </c>
      <c r="I1279" s="5" t="s">
        <v>9341</v>
      </c>
      <c r="J1279" s="9">
        <v>0</v>
      </c>
      <c r="K1279" s="5" t="s">
        <v>1548</v>
      </c>
      <c r="L1279" s="10" t="str">
        <f t="shared" si="25"/>
        <v>OSCE Hate Crime Report 2018</v>
      </c>
      <c r="M1279" s="5" t="s">
        <v>1808</v>
      </c>
      <c r="N1279" s="11"/>
    </row>
    <row r="1280" spans="1:14" x14ac:dyDescent="0.2">
      <c r="A1280" s="12" t="s">
        <v>6137</v>
      </c>
      <c r="B1280" s="12">
        <v>1279</v>
      </c>
      <c r="C1280" s="9">
        <v>2018</v>
      </c>
      <c r="D1280" s="5" t="s">
        <v>9319</v>
      </c>
      <c r="E1280" s="8" t="s">
        <v>2</v>
      </c>
      <c r="F1280" s="5" t="s">
        <v>11089</v>
      </c>
      <c r="G1280" s="5" t="s">
        <v>9314</v>
      </c>
      <c r="H1280" s="5" t="s">
        <v>9328</v>
      </c>
      <c r="I1280" s="5" t="s">
        <v>9341</v>
      </c>
      <c r="J1280" s="9">
        <v>0</v>
      </c>
      <c r="K1280" s="5" t="s">
        <v>1548</v>
      </c>
      <c r="L1280" s="10" t="str">
        <f t="shared" si="25"/>
        <v>OSCE Hate Crime Report 2018</v>
      </c>
      <c r="M1280" s="5" t="s">
        <v>1809</v>
      </c>
      <c r="N1280" s="11"/>
    </row>
    <row r="1281" spans="1:14" x14ac:dyDescent="0.2">
      <c r="A1281" s="12" t="s">
        <v>6138</v>
      </c>
      <c r="B1281" s="12">
        <v>1280</v>
      </c>
      <c r="C1281" s="9">
        <v>2018</v>
      </c>
      <c r="D1281" s="5" t="s">
        <v>9319</v>
      </c>
      <c r="E1281" s="8" t="s">
        <v>2</v>
      </c>
      <c r="F1281" s="5" t="s">
        <v>11089</v>
      </c>
      <c r="G1281" s="5" t="s">
        <v>9314</v>
      </c>
      <c r="H1281" s="5" t="s">
        <v>9321</v>
      </c>
      <c r="I1281" s="5" t="s">
        <v>9321</v>
      </c>
      <c r="J1281" s="9" t="s">
        <v>2</v>
      </c>
      <c r="K1281" s="5" t="s">
        <v>1543</v>
      </c>
      <c r="L1281" s="10" t="str">
        <f t="shared" si="25"/>
        <v>OSCE Hate Crime Report 2018</v>
      </c>
      <c r="M1281" s="5" t="s">
        <v>1810</v>
      </c>
      <c r="N1281" s="11"/>
    </row>
    <row r="1282" spans="1:14" x14ac:dyDescent="0.2">
      <c r="A1282" s="12" t="s">
        <v>6139</v>
      </c>
      <c r="B1282" s="12">
        <v>1281</v>
      </c>
      <c r="C1282" s="9">
        <v>2018</v>
      </c>
      <c r="D1282" s="5" t="s">
        <v>9319</v>
      </c>
      <c r="E1282" s="8" t="s">
        <v>2</v>
      </c>
      <c r="F1282" s="5" t="s">
        <v>11089</v>
      </c>
      <c r="G1282" s="5" t="s">
        <v>9314</v>
      </c>
      <c r="H1282" s="5" t="s">
        <v>9328</v>
      </c>
      <c r="I1282" s="5" t="s">
        <v>9334</v>
      </c>
      <c r="J1282" s="9">
        <v>0</v>
      </c>
      <c r="K1282" s="5" t="s">
        <v>1543</v>
      </c>
      <c r="L1282" s="10" t="str">
        <f t="shared" si="25"/>
        <v>OSCE Hate Crime Report 2018</v>
      </c>
      <c r="M1282" s="5" t="s">
        <v>871</v>
      </c>
      <c r="N1282" s="11"/>
    </row>
    <row r="1283" spans="1:14" x14ac:dyDescent="0.2">
      <c r="A1283" s="12" t="s">
        <v>6140</v>
      </c>
      <c r="B1283" s="12">
        <v>1282</v>
      </c>
      <c r="C1283" s="9">
        <v>2018</v>
      </c>
      <c r="D1283" s="5" t="s">
        <v>9319</v>
      </c>
      <c r="E1283" s="8" t="s">
        <v>2</v>
      </c>
      <c r="F1283" s="5" t="s">
        <v>11089</v>
      </c>
      <c r="G1283" s="5" t="s">
        <v>9314</v>
      </c>
      <c r="H1283" s="5" t="s">
        <v>9328</v>
      </c>
      <c r="I1283" s="5" t="s">
        <v>9342</v>
      </c>
      <c r="J1283" s="9">
        <v>0</v>
      </c>
      <c r="K1283" s="5" t="s">
        <v>46</v>
      </c>
      <c r="L1283" s="10" t="str">
        <f t="shared" si="25"/>
        <v>OSCE Hate Crime Report 2018</v>
      </c>
      <c r="M1283" s="5" t="s">
        <v>1811</v>
      </c>
      <c r="N1283" s="11"/>
    </row>
    <row r="1284" spans="1:14" x14ac:dyDescent="0.2">
      <c r="A1284" s="12" t="s">
        <v>6141</v>
      </c>
      <c r="B1284" s="12">
        <v>1283</v>
      </c>
      <c r="C1284" s="9">
        <v>2018</v>
      </c>
      <c r="D1284" s="5" t="s">
        <v>9319</v>
      </c>
      <c r="E1284" s="8" t="s">
        <v>2</v>
      </c>
      <c r="F1284" s="5" t="s">
        <v>11089</v>
      </c>
      <c r="G1284" s="5" t="s">
        <v>9314</v>
      </c>
      <c r="H1284" s="5" t="s">
        <v>9328</v>
      </c>
      <c r="I1284" s="5" t="s">
        <v>9341</v>
      </c>
      <c r="J1284" s="9">
        <v>0</v>
      </c>
      <c r="K1284" s="5" t="s">
        <v>46</v>
      </c>
      <c r="L1284" s="10" t="str">
        <f t="shared" si="25"/>
        <v>OSCE Hate Crime Report 2018</v>
      </c>
      <c r="M1284" s="5" t="s">
        <v>1812</v>
      </c>
      <c r="N1284" s="11"/>
    </row>
    <row r="1285" spans="1:14" x14ac:dyDescent="0.2">
      <c r="A1285" s="12" t="s">
        <v>6142</v>
      </c>
      <c r="B1285" s="12">
        <v>1284</v>
      </c>
      <c r="C1285" s="9">
        <v>2018</v>
      </c>
      <c r="D1285" s="5" t="s">
        <v>9319</v>
      </c>
      <c r="E1285" s="8" t="s">
        <v>2</v>
      </c>
      <c r="F1285" s="5" t="s">
        <v>11089</v>
      </c>
      <c r="G1285" s="5" t="s">
        <v>9314</v>
      </c>
      <c r="H1285" s="5" t="s">
        <v>9328</v>
      </c>
      <c r="I1285" s="5" t="s">
        <v>9344</v>
      </c>
      <c r="J1285" s="9">
        <v>0</v>
      </c>
      <c r="K1285" s="5" t="s">
        <v>1543</v>
      </c>
      <c r="L1285" s="10" t="str">
        <f t="shared" si="25"/>
        <v>OSCE Hate Crime Report 2018</v>
      </c>
      <c r="M1285" s="5" t="s">
        <v>1813</v>
      </c>
      <c r="N1285" s="11"/>
    </row>
    <row r="1286" spans="1:14" x14ac:dyDescent="0.2">
      <c r="A1286" s="12" t="s">
        <v>6143</v>
      </c>
      <c r="B1286" s="12">
        <v>1285</v>
      </c>
      <c r="C1286" s="9">
        <v>2018</v>
      </c>
      <c r="D1286" s="5" t="s">
        <v>9319</v>
      </c>
      <c r="E1286" s="8" t="s">
        <v>2</v>
      </c>
      <c r="F1286" s="5" t="s">
        <v>11089</v>
      </c>
      <c r="G1286" s="5" t="s">
        <v>9314</v>
      </c>
      <c r="H1286" s="5" t="s">
        <v>9328</v>
      </c>
      <c r="I1286" s="5" t="s">
        <v>9415</v>
      </c>
      <c r="J1286" s="9">
        <v>0</v>
      </c>
      <c r="K1286" s="5" t="s">
        <v>46</v>
      </c>
      <c r="L1286" s="10" t="str">
        <f t="shared" si="25"/>
        <v>OSCE Hate Crime Report 2018</v>
      </c>
      <c r="M1286" s="5" t="s">
        <v>1814</v>
      </c>
      <c r="N1286" s="11"/>
    </row>
    <row r="1287" spans="1:14" x14ac:dyDescent="0.2">
      <c r="A1287" s="12" t="s">
        <v>6144</v>
      </c>
      <c r="B1287" s="12">
        <v>1286</v>
      </c>
      <c r="C1287" s="9">
        <v>2018</v>
      </c>
      <c r="D1287" s="5" t="s">
        <v>9319</v>
      </c>
      <c r="E1287" s="8" t="s">
        <v>2</v>
      </c>
      <c r="F1287" s="5" t="s">
        <v>11089</v>
      </c>
      <c r="G1287" s="5" t="s">
        <v>9314</v>
      </c>
      <c r="H1287" s="5" t="s">
        <v>9328</v>
      </c>
      <c r="I1287" s="5" t="s">
        <v>9344</v>
      </c>
      <c r="J1287" s="9">
        <v>0</v>
      </c>
      <c r="K1287" s="5" t="s">
        <v>46</v>
      </c>
      <c r="L1287" s="10" t="str">
        <f t="shared" ref="L1287:L1318" si="26">HYPERLINK("https://hatecrime.osce.org/france?year=2018","OSCE Hate Crime Report 2018")</f>
        <v>OSCE Hate Crime Report 2018</v>
      </c>
      <c r="M1287" s="5" t="s">
        <v>1815</v>
      </c>
      <c r="N1287" s="11"/>
    </row>
    <row r="1288" spans="1:14" x14ac:dyDescent="0.2">
      <c r="A1288" s="12" t="s">
        <v>6145</v>
      </c>
      <c r="B1288" s="12">
        <v>1287</v>
      </c>
      <c r="C1288" s="9">
        <v>2018</v>
      </c>
      <c r="D1288" s="5" t="s">
        <v>9319</v>
      </c>
      <c r="E1288" s="8" t="s">
        <v>2</v>
      </c>
      <c r="F1288" s="5" t="s">
        <v>11089</v>
      </c>
      <c r="G1288" s="5" t="s">
        <v>9314</v>
      </c>
      <c r="H1288" s="5" t="s">
        <v>9321</v>
      </c>
      <c r="I1288" s="5" t="s">
        <v>9321</v>
      </c>
      <c r="J1288" s="9">
        <v>1</v>
      </c>
      <c r="K1288" s="5" t="s">
        <v>1543</v>
      </c>
      <c r="L1288" s="10" t="str">
        <f t="shared" si="26"/>
        <v>OSCE Hate Crime Report 2018</v>
      </c>
      <c r="M1288" s="5" t="s">
        <v>1816</v>
      </c>
      <c r="N1288" s="11"/>
    </row>
    <row r="1289" spans="1:14" x14ac:dyDescent="0.2">
      <c r="A1289" s="12" t="s">
        <v>6146</v>
      </c>
      <c r="B1289" s="12">
        <v>1288</v>
      </c>
      <c r="C1289" s="9">
        <v>2018</v>
      </c>
      <c r="D1289" s="5" t="s">
        <v>9319</v>
      </c>
      <c r="E1289" s="8" t="s">
        <v>2</v>
      </c>
      <c r="F1289" s="5" t="s">
        <v>11089</v>
      </c>
      <c r="G1289" s="5" t="s">
        <v>9314</v>
      </c>
      <c r="H1289" s="5" t="s">
        <v>9328</v>
      </c>
      <c r="I1289" s="5" t="s">
        <v>9344</v>
      </c>
      <c r="J1289" s="9">
        <v>0</v>
      </c>
      <c r="K1289" s="5" t="s">
        <v>46</v>
      </c>
      <c r="L1289" s="10" t="str">
        <f t="shared" si="26"/>
        <v>OSCE Hate Crime Report 2018</v>
      </c>
      <c r="M1289" s="5" t="s">
        <v>1817</v>
      </c>
      <c r="N1289" s="11"/>
    </row>
    <row r="1290" spans="1:14" x14ac:dyDescent="0.2">
      <c r="A1290" s="12" t="s">
        <v>6147</v>
      </c>
      <c r="B1290" s="12">
        <v>1289</v>
      </c>
      <c r="C1290" s="9">
        <v>2018</v>
      </c>
      <c r="D1290" s="5" t="s">
        <v>9319</v>
      </c>
      <c r="E1290" s="8" t="s">
        <v>2</v>
      </c>
      <c r="F1290" s="5" t="s">
        <v>11089</v>
      </c>
      <c r="G1290" s="5" t="s">
        <v>9314</v>
      </c>
      <c r="H1290" s="5" t="s">
        <v>9328</v>
      </c>
      <c r="I1290" s="5" t="s">
        <v>9342</v>
      </c>
      <c r="J1290" s="9">
        <v>0</v>
      </c>
      <c r="K1290" s="5" t="s">
        <v>46</v>
      </c>
      <c r="L1290" s="10" t="str">
        <f t="shared" si="26"/>
        <v>OSCE Hate Crime Report 2018</v>
      </c>
      <c r="M1290" s="5" t="s">
        <v>1818</v>
      </c>
      <c r="N1290" s="11"/>
    </row>
    <row r="1291" spans="1:14" x14ac:dyDescent="0.2">
      <c r="A1291" s="12" t="s">
        <v>6148</v>
      </c>
      <c r="B1291" s="12">
        <v>1290</v>
      </c>
      <c r="C1291" s="9">
        <v>2018</v>
      </c>
      <c r="D1291" s="5" t="s">
        <v>9319</v>
      </c>
      <c r="E1291" s="8" t="s">
        <v>2</v>
      </c>
      <c r="F1291" s="5" t="s">
        <v>11089</v>
      </c>
      <c r="G1291" s="5" t="s">
        <v>9314</v>
      </c>
      <c r="H1291" s="5" t="s">
        <v>9328</v>
      </c>
      <c r="I1291" s="5" t="s">
        <v>9334</v>
      </c>
      <c r="J1291" s="9">
        <v>0</v>
      </c>
      <c r="K1291" s="5" t="s">
        <v>1543</v>
      </c>
      <c r="L1291" s="10" t="str">
        <f t="shared" si="26"/>
        <v>OSCE Hate Crime Report 2018</v>
      </c>
      <c r="M1291" s="5" t="s">
        <v>2609</v>
      </c>
      <c r="N1291" s="11"/>
    </row>
    <row r="1292" spans="1:14" x14ac:dyDescent="0.2">
      <c r="A1292" s="12" t="s">
        <v>6149</v>
      </c>
      <c r="B1292" s="12">
        <v>1291</v>
      </c>
      <c r="C1292" s="9">
        <v>2018</v>
      </c>
      <c r="D1292" s="5" t="s">
        <v>9319</v>
      </c>
      <c r="E1292" s="8" t="s">
        <v>2</v>
      </c>
      <c r="F1292" s="5" t="s">
        <v>11089</v>
      </c>
      <c r="G1292" s="5" t="s">
        <v>9314</v>
      </c>
      <c r="H1292" s="5" t="s">
        <v>9328</v>
      </c>
      <c r="I1292" s="5" t="s">
        <v>9344</v>
      </c>
      <c r="J1292" s="9">
        <v>0</v>
      </c>
      <c r="K1292" s="5" t="s">
        <v>46</v>
      </c>
      <c r="L1292" s="10" t="str">
        <f t="shared" si="26"/>
        <v>OSCE Hate Crime Report 2018</v>
      </c>
      <c r="M1292" s="5" t="s">
        <v>1819</v>
      </c>
      <c r="N1292" s="11"/>
    </row>
    <row r="1293" spans="1:14" x14ac:dyDescent="0.2">
      <c r="A1293" s="12" t="s">
        <v>6150</v>
      </c>
      <c r="B1293" s="12">
        <v>1292</v>
      </c>
      <c r="C1293" s="9">
        <v>2018</v>
      </c>
      <c r="D1293" s="5" t="s">
        <v>9319</v>
      </c>
      <c r="E1293" s="8" t="s">
        <v>2</v>
      </c>
      <c r="F1293" s="5" t="s">
        <v>11089</v>
      </c>
      <c r="G1293" s="5" t="s">
        <v>9314</v>
      </c>
      <c r="H1293" s="5" t="s">
        <v>9328</v>
      </c>
      <c r="I1293" s="5" t="s">
        <v>9344</v>
      </c>
      <c r="J1293" s="9">
        <v>0</v>
      </c>
      <c r="K1293" s="5" t="s">
        <v>1543</v>
      </c>
      <c r="L1293" s="10" t="str">
        <f t="shared" si="26"/>
        <v>OSCE Hate Crime Report 2018</v>
      </c>
      <c r="M1293" s="5" t="s">
        <v>1820</v>
      </c>
      <c r="N1293" s="11"/>
    </row>
    <row r="1294" spans="1:14" x14ac:dyDescent="0.2">
      <c r="A1294" s="12" t="s">
        <v>6151</v>
      </c>
      <c r="B1294" s="12">
        <v>1293</v>
      </c>
      <c r="C1294" s="9">
        <v>2018</v>
      </c>
      <c r="D1294" s="5" t="s">
        <v>9319</v>
      </c>
      <c r="E1294" s="8" t="s">
        <v>2</v>
      </c>
      <c r="F1294" s="5" t="s">
        <v>11089</v>
      </c>
      <c r="G1294" s="5" t="s">
        <v>9314</v>
      </c>
      <c r="H1294" s="5" t="s">
        <v>9328</v>
      </c>
      <c r="I1294" s="5" t="s">
        <v>9341</v>
      </c>
      <c r="J1294" s="9">
        <v>0</v>
      </c>
      <c r="K1294" s="5" t="s">
        <v>1548</v>
      </c>
      <c r="L1294" s="10" t="str">
        <f t="shared" si="26"/>
        <v>OSCE Hate Crime Report 2018</v>
      </c>
      <c r="M1294" s="5" t="s">
        <v>1821</v>
      </c>
      <c r="N1294" s="11"/>
    </row>
    <row r="1295" spans="1:14" x14ac:dyDescent="0.2">
      <c r="A1295" s="12" t="s">
        <v>6152</v>
      </c>
      <c r="B1295" s="12">
        <v>1294</v>
      </c>
      <c r="C1295" s="9">
        <v>2018</v>
      </c>
      <c r="D1295" s="5" t="s">
        <v>9319</v>
      </c>
      <c r="E1295" s="8" t="s">
        <v>2</v>
      </c>
      <c r="F1295" s="5" t="s">
        <v>11089</v>
      </c>
      <c r="G1295" s="5" t="s">
        <v>9314</v>
      </c>
      <c r="H1295" s="5" t="s">
        <v>9328</v>
      </c>
      <c r="I1295" s="5" t="s">
        <v>9344</v>
      </c>
      <c r="J1295" s="9">
        <v>0</v>
      </c>
      <c r="K1295" s="5" t="s">
        <v>1548</v>
      </c>
      <c r="L1295" s="10" t="str">
        <f t="shared" si="26"/>
        <v>OSCE Hate Crime Report 2018</v>
      </c>
      <c r="M1295" s="5" t="s">
        <v>1822</v>
      </c>
      <c r="N1295" s="11"/>
    </row>
    <row r="1296" spans="1:14" x14ac:dyDescent="0.2">
      <c r="A1296" s="12" t="s">
        <v>6153</v>
      </c>
      <c r="B1296" s="12">
        <v>1295</v>
      </c>
      <c r="C1296" s="9">
        <v>2018</v>
      </c>
      <c r="D1296" s="5" t="s">
        <v>9319</v>
      </c>
      <c r="E1296" s="8" t="s">
        <v>2</v>
      </c>
      <c r="F1296" s="5" t="s">
        <v>11089</v>
      </c>
      <c r="G1296" s="5" t="s">
        <v>9314</v>
      </c>
      <c r="H1296" s="5" t="s">
        <v>9347</v>
      </c>
      <c r="I1296" s="5" t="s">
        <v>9368</v>
      </c>
      <c r="J1296" s="9">
        <v>1</v>
      </c>
      <c r="K1296" s="5" t="s">
        <v>1548</v>
      </c>
      <c r="L1296" s="10" t="str">
        <f t="shared" si="26"/>
        <v>OSCE Hate Crime Report 2018</v>
      </c>
      <c r="M1296" s="5" t="s">
        <v>1823</v>
      </c>
      <c r="N1296" s="11"/>
    </row>
    <row r="1297" spans="1:14" x14ac:dyDescent="0.2">
      <c r="A1297" s="12" t="s">
        <v>6154</v>
      </c>
      <c r="B1297" s="12">
        <v>1296</v>
      </c>
      <c r="C1297" s="9">
        <v>2018</v>
      </c>
      <c r="D1297" s="5" t="s">
        <v>9319</v>
      </c>
      <c r="E1297" s="8" t="s">
        <v>2</v>
      </c>
      <c r="F1297" s="5" t="s">
        <v>11089</v>
      </c>
      <c r="G1297" s="5" t="s">
        <v>9314</v>
      </c>
      <c r="H1297" s="5" t="s">
        <v>9328</v>
      </c>
      <c r="I1297" s="5" t="s">
        <v>9344</v>
      </c>
      <c r="J1297" s="9">
        <v>0</v>
      </c>
      <c r="K1297" s="5" t="s">
        <v>1548</v>
      </c>
      <c r="L1297" s="10" t="str">
        <f t="shared" si="26"/>
        <v>OSCE Hate Crime Report 2018</v>
      </c>
      <c r="M1297" s="5" t="s">
        <v>1824</v>
      </c>
      <c r="N1297" s="11"/>
    </row>
    <row r="1298" spans="1:14" x14ac:dyDescent="0.2">
      <c r="A1298" s="12" t="s">
        <v>6155</v>
      </c>
      <c r="B1298" s="12">
        <v>1297</v>
      </c>
      <c r="C1298" s="9">
        <v>2018</v>
      </c>
      <c r="D1298" s="5" t="s">
        <v>9319</v>
      </c>
      <c r="E1298" s="8" t="s">
        <v>2</v>
      </c>
      <c r="F1298" s="5" t="s">
        <v>11089</v>
      </c>
      <c r="G1298" s="5" t="s">
        <v>9314</v>
      </c>
      <c r="H1298" s="5" t="s">
        <v>9328</v>
      </c>
      <c r="I1298" s="5" t="s">
        <v>9342</v>
      </c>
      <c r="J1298" s="9">
        <v>0</v>
      </c>
      <c r="K1298" s="5" t="s">
        <v>1548</v>
      </c>
      <c r="L1298" s="10" t="str">
        <f t="shared" si="26"/>
        <v>OSCE Hate Crime Report 2018</v>
      </c>
      <c r="M1298" s="5" t="s">
        <v>1825</v>
      </c>
      <c r="N1298" s="11"/>
    </row>
    <row r="1299" spans="1:14" x14ac:dyDescent="0.2">
      <c r="A1299" s="12" t="s">
        <v>6156</v>
      </c>
      <c r="B1299" s="12">
        <v>1298</v>
      </c>
      <c r="C1299" s="9">
        <v>2018</v>
      </c>
      <c r="D1299" s="5" t="s">
        <v>9319</v>
      </c>
      <c r="E1299" s="8" t="s">
        <v>2</v>
      </c>
      <c r="F1299" s="5" t="s">
        <v>11089</v>
      </c>
      <c r="G1299" s="5" t="s">
        <v>9314</v>
      </c>
      <c r="H1299" s="5" t="s">
        <v>9328</v>
      </c>
      <c r="I1299" s="5" t="s">
        <v>9342</v>
      </c>
      <c r="J1299" s="9">
        <v>0</v>
      </c>
      <c r="K1299" s="5" t="s">
        <v>1548</v>
      </c>
      <c r="L1299" s="10" t="str">
        <f t="shared" si="26"/>
        <v>OSCE Hate Crime Report 2018</v>
      </c>
      <c r="M1299" s="5" t="s">
        <v>1826</v>
      </c>
      <c r="N1299" s="11"/>
    </row>
    <row r="1300" spans="1:14" x14ac:dyDescent="0.2">
      <c r="A1300" s="12" t="s">
        <v>6157</v>
      </c>
      <c r="B1300" s="12">
        <v>1299</v>
      </c>
      <c r="C1300" s="9">
        <v>2018</v>
      </c>
      <c r="D1300" s="5" t="s">
        <v>9319</v>
      </c>
      <c r="E1300" s="8" t="s">
        <v>2</v>
      </c>
      <c r="F1300" s="5" t="s">
        <v>11089</v>
      </c>
      <c r="G1300" s="5" t="s">
        <v>9314</v>
      </c>
      <c r="H1300" s="5" t="s">
        <v>9328</v>
      </c>
      <c r="I1300" s="5" t="s">
        <v>9344</v>
      </c>
      <c r="J1300" s="9">
        <v>0</v>
      </c>
      <c r="K1300" s="5" t="s">
        <v>1548</v>
      </c>
      <c r="L1300" s="10" t="str">
        <f t="shared" si="26"/>
        <v>OSCE Hate Crime Report 2018</v>
      </c>
      <c r="M1300" s="5" t="s">
        <v>1827</v>
      </c>
      <c r="N1300" s="11"/>
    </row>
    <row r="1301" spans="1:14" x14ac:dyDescent="0.2">
      <c r="A1301" s="12" t="s">
        <v>6158</v>
      </c>
      <c r="B1301" s="12">
        <v>1300</v>
      </c>
      <c r="C1301" s="9">
        <v>2018</v>
      </c>
      <c r="D1301" s="5" t="s">
        <v>9319</v>
      </c>
      <c r="E1301" s="8" t="s">
        <v>2</v>
      </c>
      <c r="F1301" s="5" t="s">
        <v>11089</v>
      </c>
      <c r="G1301" s="5" t="s">
        <v>9314</v>
      </c>
      <c r="H1301" s="5" t="s">
        <v>9328</v>
      </c>
      <c r="I1301" s="5" t="s">
        <v>9344</v>
      </c>
      <c r="J1301" s="9">
        <v>0</v>
      </c>
      <c r="K1301" s="5" t="s">
        <v>1548</v>
      </c>
      <c r="L1301" s="10" t="str">
        <f t="shared" si="26"/>
        <v>OSCE Hate Crime Report 2018</v>
      </c>
      <c r="M1301" s="5" t="s">
        <v>1828</v>
      </c>
      <c r="N1301" s="11"/>
    </row>
    <row r="1302" spans="1:14" x14ac:dyDescent="0.2">
      <c r="A1302" s="12" t="s">
        <v>6159</v>
      </c>
      <c r="B1302" s="12">
        <v>1301</v>
      </c>
      <c r="C1302" s="9">
        <v>2018</v>
      </c>
      <c r="D1302" s="5" t="s">
        <v>9319</v>
      </c>
      <c r="E1302" s="8" t="s">
        <v>2</v>
      </c>
      <c r="F1302" s="5" t="s">
        <v>11089</v>
      </c>
      <c r="G1302" s="5" t="s">
        <v>9314</v>
      </c>
      <c r="H1302" s="5" t="s">
        <v>9328</v>
      </c>
      <c r="I1302" s="5" t="s">
        <v>9334</v>
      </c>
      <c r="J1302" s="9">
        <v>0</v>
      </c>
      <c r="K1302" s="5" t="s">
        <v>1548</v>
      </c>
      <c r="L1302" s="10" t="str">
        <f t="shared" si="26"/>
        <v>OSCE Hate Crime Report 2018</v>
      </c>
      <c r="M1302" s="5" t="s">
        <v>10984</v>
      </c>
      <c r="N1302" s="11"/>
    </row>
    <row r="1303" spans="1:14" x14ac:dyDescent="0.2">
      <c r="A1303" s="12" t="s">
        <v>6160</v>
      </c>
      <c r="B1303" s="12">
        <v>1302</v>
      </c>
      <c r="C1303" s="9">
        <v>2018</v>
      </c>
      <c r="D1303" s="5" t="s">
        <v>9319</v>
      </c>
      <c r="E1303" s="8" t="s">
        <v>2</v>
      </c>
      <c r="F1303" s="5" t="s">
        <v>11089</v>
      </c>
      <c r="G1303" s="5" t="s">
        <v>9314</v>
      </c>
      <c r="H1303" s="5" t="s">
        <v>9328</v>
      </c>
      <c r="I1303" s="5" t="s">
        <v>9344</v>
      </c>
      <c r="J1303" s="9">
        <v>0</v>
      </c>
      <c r="K1303" s="5" t="s">
        <v>1548</v>
      </c>
      <c r="L1303" s="10" t="str">
        <f t="shared" si="26"/>
        <v>OSCE Hate Crime Report 2018</v>
      </c>
      <c r="M1303" s="5" t="s">
        <v>10985</v>
      </c>
      <c r="N1303" s="11"/>
    </row>
    <row r="1304" spans="1:14" x14ac:dyDescent="0.2">
      <c r="A1304" s="12" t="s">
        <v>6161</v>
      </c>
      <c r="B1304" s="12">
        <v>1303</v>
      </c>
      <c r="C1304" s="9">
        <v>2018</v>
      </c>
      <c r="D1304" s="5" t="s">
        <v>9319</v>
      </c>
      <c r="E1304" s="8" t="s">
        <v>2</v>
      </c>
      <c r="F1304" s="5" t="s">
        <v>11089</v>
      </c>
      <c r="G1304" s="5" t="s">
        <v>9314</v>
      </c>
      <c r="H1304" s="5" t="s">
        <v>9328</v>
      </c>
      <c r="I1304" s="5" t="s">
        <v>9341</v>
      </c>
      <c r="J1304" s="9">
        <v>0</v>
      </c>
      <c r="K1304" s="5" t="s">
        <v>1548</v>
      </c>
      <c r="L1304" s="10" t="str">
        <f t="shared" si="26"/>
        <v>OSCE Hate Crime Report 2018</v>
      </c>
      <c r="M1304" s="5" t="s">
        <v>1829</v>
      </c>
      <c r="N1304" s="11"/>
    </row>
    <row r="1305" spans="1:14" x14ac:dyDescent="0.2">
      <c r="A1305" s="12" t="s">
        <v>6162</v>
      </c>
      <c r="B1305" s="12">
        <v>1304</v>
      </c>
      <c r="C1305" s="9">
        <v>2018</v>
      </c>
      <c r="D1305" s="5" t="s">
        <v>9319</v>
      </c>
      <c r="E1305" s="8" t="s">
        <v>2</v>
      </c>
      <c r="F1305" s="5" t="s">
        <v>11089</v>
      </c>
      <c r="G1305" s="5" t="s">
        <v>9323</v>
      </c>
      <c r="H1305" s="5" t="s">
        <v>9328</v>
      </c>
      <c r="I1305" s="5" t="s">
        <v>9344</v>
      </c>
      <c r="J1305" s="9">
        <v>0</v>
      </c>
      <c r="K1305" s="5" t="s">
        <v>1548</v>
      </c>
      <c r="L1305" s="10" t="str">
        <f t="shared" si="26"/>
        <v>OSCE Hate Crime Report 2018</v>
      </c>
      <c r="M1305" s="5" t="s">
        <v>1830</v>
      </c>
      <c r="N1305" s="11"/>
    </row>
    <row r="1306" spans="1:14" x14ac:dyDescent="0.2">
      <c r="A1306" s="12" t="s">
        <v>6163</v>
      </c>
      <c r="B1306" s="12">
        <v>1305</v>
      </c>
      <c r="C1306" s="9">
        <v>2018</v>
      </c>
      <c r="D1306" s="5" t="s">
        <v>9319</v>
      </c>
      <c r="E1306" s="8" t="s">
        <v>2</v>
      </c>
      <c r="F1306" s="5" t="s">
        <v>11089</v>
      </c>
      <c r="G1306" s="5" t="s">
        <v>9314</v>
      </c>
      <c r="H1306" s="5" t="s">
        <v>9328</v>
      </c>
      <c r="I1306" s="5" t="s">
        <v>9415</v>
      </c>
      <c r="J1306" s="9">
        <v>0</v>
      </c>
      <c r="K1306" s="5" t="s">
        <v>1548</v>
      </c>
      <c r="L1306" s="10" t="str">
        <f t="shared" si="26"/>
        <v>OSCE Hate Crime Report 2018</v>
      </c>
      <c r="M1306" s="5" t="s">
        <v>1831</v>
      </c>
      <c r="N1306" s="11"/>
    </row>
    <row r="1307" spans="1:14" x14ac:dyDescent="0.2">
      <c r="A1307" s="12" t="s">
        <v>6164</v>
      </c>
      <c r="B1307" s="12">
        <v>1306</v>
      </c>
      <c r="C1307" s="9">
        <v>2018</v>
      </c>
      <c r="D1307" s="5" t="s">
        <v>9319</v>
      </c>
      <c r="E1307" s="8" t="s">
        <v>2</v>
      </c>
      <c r="F1307" s="5" t="s">
        <v>11089</v>
      </c>
      <c r="G1307" s="5" t="s">
        <v>9314</v>
      </c>
      <c r="H1307" s="5" t="s">
        <v>9328</v>
      </c>
      <c r="I1307" s="5" t="s">
        <v>9344</v>
      </c>
      <c r="J1307" s="9">
        <v>0</v>
      </c>
      <c r="K1307" s="5" t="s">
        <v>1548</v>
      </c>
      <c r="L1307" s="10" t="str">
        <f t="shared" si="26"/>
        <v>OSCE Hate Crime Report 2018</v>
      </c>
      <c r="M1307" s="5" t="s">
        <v>1832</v>
      </c>
      <c r="N1307" s="11"/>
    </row>
    <row r="1308" spans="1:14" x14ac:dyDescent="0.2">
      <c r="A1308" s="12" t="s">
        <v>6165</v>
      </c>
      <c r="B1308" s="12">
        <v>1307</v>
      </c>
      <c r="C1308" s="9">
        <v>2018</v>
      </c>
      <c r="D1308" s="5" t="s">
        <v>9319</v>
      </c>
      <c r="E1308" s="8" t="s">
        <v>2</v>
      </c>
      <c r="F1308" s="5" t="s">
        <v>11088</v>
      </c>
      <c r="G1308" s="5" t="s">
        <v>9383</v>
      </c>
      <c r="H1308" s="5" t="s">
        <v>9321</v>
      </c>
      <c r="I1308" s="5" t="s">
        <v>9321</v>
      </c>
      <c r="J1308" s="9">
        <v>0</v>
      </c>
      <c r="K1308" s="5" t="s">
        <v>1567</v>
      </c>
      <c r="L1308" s="10" t="str">
        <f t="shared" si="26"/>
        <v>OSCE Hate Crime Report 2018</v>
      </c>
      <c r="M1308" s="5" t="s">
        <v>1833</v>
      </c>
      <c r="N1308" s="6"/>
    </row>
    <row r="1309" spans="1:14" x14ac:dyDescent="0.2">
      <c r="A1309" s="12" t="s">
        <v>6166</v>
      </c>
      <c r="B1309" s="12">
        <v>1308</v>
      </c>
      <c r="C1309" s="9">
        <v>2018</v>
      </c>
      <c r="D1309" s="5" t="s">
        <v>9319</v>
      </c>
      <c r="E1309" s="8" t="s">
        <v>2</v>
      </c>
      <c r="F1309" s="5" t="s">
        <v>11089</v>
      </c>
      <c r="G1309" s="5" t="s">
        <v>9314</v>
      </c>
      <c r="H1309" s="5" t="s">
        <v>9328</v>
      </c>
      <c r="I1309" s="5" t="s">
        <v>9344</v>
      </c>
      <c r="J1309" s="9">
        <v>0</v>
      </c>
      <c r="K1309" s="5" t="s">
        <v>1548</v>
      </c>
      <c r="L1309" s="10" t="str">
        <f t="shared" si="26"/>
        <v>OSCE Hate Crime Report 2018</v>
      </c>
      <c r="M1309" s="5" t="s">
        <v>1834</v>
      </c>
      <c r="N1309" s="11"/>
    </row>
    <row r="1310" spans="1:14" x14ac:dyDescent="0.2">
      <c r="A1310" s="12" t="s">
        <v>6167</v>
      </c>
      <c r="B1310" s="12">
        <v>1309</v>
      </c>
      <c r="C1310" s="9">
        <v>2018</v>
      </c>
      <c r="D1310" s="5" t="s">
        <v>9319</v>
      </c>
      <c r="E1310" s="8" t="s">
        <v>2</v>
      </c>
      <c r="F1310" s="5" t="s">
        <v>11089</v>
      </c>
      <c r="G1310" s="5" t="s">
        <v>9314</v>
      </c>
      <c r="H1310" s="5" t="s">
        <v>9328</v>
      </c>
      <c r="I1310" s="5" t="s">
        <v>9419</v>
      </c>
      <c r="J1310" s="9">
        <v>0</v>
      </c>
      <c r="K1310" s="5" t="s">
        <v>46</v>
      </c>
      <c r="L1310" s="10" t="str">
        <f t="shared" si="26"/>
        <v>OSCE Hate Crime Report 2018</v>
      </c>
      <c r="M1310" s="5" t="s">
        <v>1835</v>
      </c>
      <c r="N1310" s="11"/>
    </row>
    <row r="1311" spans="1:14" x14ac:dyDescent="0.2">
      <c r="A1311" s="12" t="s">
        <v>6168</v>
      </c>
      <c r="B1311" s="12">
        <v>1310</v>
      </c>
      <c r="C1311" s="9">
        <v>2018</v>
      </c>
      <c r="D1311" s="5" t="s">
        <v>9319</v>
      </c>
      <c r="E1311" s="8" t="s">
        <v>2</v>
      </c>
      <c r="F1311" s="5" t="s">
        <v>11089</v>
      </c>
      <c r="G1311" s="5" t="s">
        <v>9314</v>
      </c>
      <c r="H1311" s="5" t="s">
        <v>9328</v>
      </c>
      <c r="I1311" s="5" t="s">
        <v>9341</v>
      </c>
      <c r="J1311" s="9">
        <v>0</v>
      </c>
      <c r="K1311" s="5" t="s">
        <v>1548</v>
      </c>
      <c r="L1311" s="10" t="str">
        <f t="shared" si="26"/>
        <v>OSCE Hate Crime Report 2018</v>
      </c>
      <c r="M1311" s="5" t="s">
        <v>1836</v>
      </c>
      <c r="N1311" s="11"/>
    </row>
    <row r="1312" spans="1:14" x14ac:dyDescent="0.2">
      <c r="A1312" s="12" t="s">
        <v>6169</v>
      </c>
      <c r="B1312" s="12">
        <v>1311</v>
      </c>
      <c r="C1312" s="9">
        <v>2018</v>
      </c>
      <c r="D1312" s="5" t="s">
        <v>9319</v>
      </c>
      <c r="E1312" s="8" t="s">
        <v>2</v>
      </c>
      <c r="F1312" s="5" t="s">
        <v>11089</v>
      </c>
      <c r="G1312" s="5" t="s">
        <v>9314</v>
      </c>
      <c r="H1312" s="5" t="s">
        <v>9328</v>
      </c>
      <c r="I1312" s="5" t="s">
        <v>9415</v>
      </c>
      <c r="J1312" s="9">
        <v>0</v>
      </c>
      <c r="K1312" s="5" t="s">
        <v>1548</v>
      </c>
      <c r="L1312" s="10" t="str">
        <f t="shared" si="26"/>
        <v>OSCE Hate Crime Report 2018</v>
      </c>
      <c r="M1312" s="5" t="s">
        <v>417</v>
      </c>
      <c r="N1312" s="11"/>
    </row>
    <row r="1313" spans="1:14" x14ac:dyDescent="0.2">
      <c r="A1313" s="12" t="s">
        <v>6170</v>
      </c>
      <c r="B1313" s="12">
        <v>1312</v>
      </c>
      <c r="C1313" s="9">
        <v>2018</v>
      </c>
      <c r="D1313" s="5" t="s">
        <v>9319</v>
      </c>
      <c r="E1313" s="8" t="s">
        <v>2</v>
      </c>
      <c r="F1313" s="5" t="s">
        <v>11089</v>
      </c>
      <c r="G1313" s="5" t="s">
        <v>9314</v>
      </c>
      <c r="H1313" s="5" t="s">
        <v>9328</v>
      </c>
      <c r="I1313" s="5" t="s">
        <v>9344</v>
      </c>
      <c r="J1313" s="9">
        <v>0</v>
      </c>
      <c r="K1313" s="5" t="s">
        <v>1548</v>
      </c>
      <c r="L1313" s="10" t="str">
        <f t="shared" si="26"/>
        <v>OSCE Hate Crime Report 2018</v>
      </c>
      <c r="M1313" s="5" t="s">
        <v>1837</v>
      </c>
      <c r="N1313" s="11"/>
    </row>
    <row r="1314" spans="1:14" x14ac:dyDescent="0.2">
      <c r="A1314" s="12" t="s">
        <v>6171</v>
      </c>
      <c r="B1314" s="12">
        <v>1313</v>
      </c>
      <c r="C1314" s="9">
        <v>2018</v>
      </c>
      <c r="D1314" s="5" t="s">
        <v>9319</v>
      </c>
      <c r="E1314" s="8" t="s">
        <v>2</v>
      </c>
      <c r="F1314" s="5" t="s">
        <v>11089</v>
      </c>
      <c r="G1314" s="5" t="s">
        <v>9314</v>
      </c>
      <c r="H1314" s="5" t="s">
        <v>9347</v>
      </c>
      <c r="I1314" s="5" t="s">
        <v>9315</v>
      </c>
      <c r="J1314" s="9">
        <v>1</v>
      </c>
      <c r="K1314" s="5" t="s">
        <v>542</v>
      </c>
      <c r="L1314" s="10" t="str">
        <f t="shared" si="26"/>
        <v>OSCE Hate Crime Report 2018</v>
      </c>
      <c r="M1314" s="5" t="s">
        <v>1838</v>
      </c>
      <c r="N1314" s="11"/>
    </row>
    <row r="1315" spans="1:14" x14ac:dyDescent="0.2">
      <c r="A1315" s="12" t="s">
        <v>6172</v>
      </c>
      <c r="B1315" s="12">
        <v>1314</v>
      </c>
      <c r="C1315" s="9">
        <v>2018</v>
      </c>
      <c r="D1315" s="5" t="s">
        <v>9319</v>
      </c>
      <c r="E1315" s="8" t="s">
        <v>2</v>
      </c>
      <c r="F1315" s="5" t="s">
        <v>11089</v>
      </c>
      <c r="G1315" s="5" t="s">
        <v>9331</v>
      </c>
      <c r="H1315" s="5" t="s">
        <v>9347</v>
      </c>
      <c r="I1315" s="5" t="s">
        <v>9315</v>
      </c>
      <c r="J1315" s="9">
        <v>1</v>
      </c>
      <c r="K1315" s="5" t="s">
        <v>1567</v>
      </c>
      <c r="L1315" s="10" t="str">
        <f t="shared" si="26"/>
        <v>OSCE Hate Crime Report 2018</v>
      </c>
      <c r="M1315" s="5" t="s">
        <v>1839</v>
      </c>
      <c r="N1315" s="11"/>
    </row>
    <row r="1316" spans="1:14" x14ac:dyDescent="0.2">
      <c r="A1316" s="12" t="s">
        <v>6173</v>
      </c>
      <c r="B1316" s="12">
        <v>1315</v>
      </c>
      <c r="C1316" s="9">
        <v>2018</v>
      </c>
      <c r="D1316" s="5" t="s">
        <v>9319</v>
      </c>
      <c r="E1316" s="8" t="s">
        <v>2</v>
      </c>
      <c r="F1316" s="5" t="s">
        <v>11088</v>
      </c>
      <c r="G1316" s="5" t="s">
        <v>9383</v>
      </c>
      <c r="H1316" s="5" t="s">
        <v>9347</v>
      </c>
      <c r="I1316" s="5" t="s">
        <v>11065</v>
      </c>
      <c r="J1316" s="9">
        <v>1</v>
      </c>
      <c r="K1316" s="5" t="s">
        <v>1567</v>
      </c>
      <c r="L1316" s="10" t="str">
        <f t="shared" si="26"/>
        <v>OSCE Hate Crime Report 2018</v>
      </c>
      <c r="M1316" s="5" t="s">
        <v>1840</v>
      </c>
      <c r="N1316" s="11"/>
    </row>
    <row r="1317" spans="1:14" x14ac:dyDescent="0.2">
      <c r="A1317" s="12" t="s">
        <v>6174</v>
      </c>
      <c r="B1317" s="12">
        <v>1316</v>
      </c>
      <c r="C1317" s="9">
        <v>2018</v>
      </c>
      <c r="D1317" s="5" t="s">
        <v>9319</v>
      </c>
      <c r="E1317" s="8" t="s">
        <v>2</v>
      </c>
      <c r="F1317" s="5" t="s">
        <v>11088</v>
      </c>
      <c r="G1317" s="5" t="s">
        <v>9383</v>
      </c>
      <c r="H1317" s="5" t="s">
        <v>9347</v>
      </c>
      <c r="I1317" s="5" t="s">
        <v>9345</v>
      </c>
      <c r="J1317" s="9">
        <v>1</v>
      </c>
      <c r="K1317" s="5" t="s">
        <v>1567</v>
      </c>
      <c r="L1317" s="10" t="str">
        <f t="shared" si="26"/>
        <v>OSCE Hate Crime Report 2018</v>
      </c>
      <c r="M1317" s="5" t="s">
        <v>1841</v>
      </c>
      <c r="N1317" s="11"/>
    </row>
    <row r="1318" spans="1:14" x14ac:dyDescent="0.2">
      <c r="A1318" s="12" t="s">
        <v>6175</v>
      </c>
      <c r="B1318" s="12">
        <v>1317</v>
      </c>
      <c r="C1318" s="9">
        <v>2018</v>
      </c>
      <c r="D1318" s="5" t="s">
        <v>9319</v>
      </c>
      <c r="E1318" s="8" t="s">
        <v>2</v>
      </c>
      <c r="F1318" s="5" t="s">
        <v>11089</v>
      </c>
      <c r="G1318" s="5" t="s">
        <v>9314</v>
      </c>
      <c r="H1318" s="5" t="s">
        <v>9328</v>
      </c>
      <c r="I1318" s="5" t="s">
        <v>9341</v>
      </c>
      <c r="J1318" s="9">
        <v>0</v>
      </c>
      <c r="K1318" s="5" t="s">
        <v>1548</v>
      </c>
      <c r="L1318" s="10" t="str">
        <f t="shared" si="26"/>
        <v>OSCE Hate Crime Report 2018</v>
      </c>
      <c r="M1318" s="5" t="s">
        <v>1842</v>
      </c>
      <c r="N1318" s="11"/>
    </row>
    <row r="1319" spans="1:14" x14ac:dyDescent="0.2">
      <c r="A1319" s="12" t="s">
        <v>6176</v>
      </c>
      <c r="B1319" s="12">
        <v>1318</v>
      </c>
      <c r="C1319" s="9">
        <v>2018</v>
      </c>
      <c r="D1319" s="5" t="s">
        <v>9319</v>
      </c>
      <c r="E1319" s="8" t="s">
        <v>2</v>
      </c>
      <c r="F1319" s="5" t="s">
        <v>11089</v>
      </c>
      <c r="G1319" s="5" t="s">
        <v>9314</v>
      </c>
      <c r="H1319" s="5" t="s">
        <v>9328</v>
      </c>
      <c r="I1319" s="5" t="s">
        <v>9344</v>
      </c>
      <c r="J1319" s="9">
        <v>0</v>
      </c>
      <c r="K1319" s="5" t="s">
        <v>1543</v>
      </c>
      <c r="L1319" s="10" t="str">
        <f t="shared" ref="L1319:L1350" si="27">HYPERLINK("https://hatecrime.osce.org/france?year=2018","OSCE Hate Crime Report 2018")</f>
        <v>OSCE Hate Crime Report 2018</v>
      </c>
      <c r="M1319" s="5" t="s">
        <v>1843</v>
      </c>
      <c r="N1319" s="11"/>
    </row>
    <row r="1320" spans="1:14" x14ac:dyDescent="0.2">
      <c r="A1320" s="12" t="s">
        <v>6177</v>
      </c>
      <c r="B1320" s="12">
        <v>1319</v>
      </c>
      <c r="C1320" s="9">
        <v>2018</v>
      </c>
      <c r="D1320" s="5" t="s">
        <v>9319</v>
      </c>
      <c r="E1320" s="8" t="s">
        <v>2</v>
      </c>
      <c r="F1320" s="5" t="s">
        <v>11089</v>
      </c>
      <c r="G1320" s="5" t="s">
        <v>9314</v>
      </c>
      <c r="H1320" s="5" t="s">
        <v>9328</v>
      </c>
      <c r="I1320" s="5" t="s">
        <v>9344</v>
      </c>
      <c r="J1320" s="9">
        <v>0</v>
      </c>
      <c r="K1320" s="5" t="s">
        <v>1543</v>
      </c>
      <c r="L1320" s="10" t="str">
        <f t="shared" si="27"/>
        <v>OSCE Hate Crime Report 2018</v>
      </c>
      <c r="M1320" s="5" t="s">
        <v>1844</v>
      </c>
      <c r="N1320" s="11"/>
    </row>
    <row r="1321" spans="1:14" x14ac:dyDescent="0.2">
      <c r="A1321" s="12" t="s">
        <v>6178</v>
      </c>
      <c r="B1321" s="12">
        <v>1320</v>
      </c>
      <c r="C1321" s="9">
        <v>2018</v>
      </c>
      <c r="D1321" s="5" t="s">
        <v>9319</v>
      </c>
      <c r="E1321" s="8" t="s">
        <v>2</v>
      </c>
      <c r="F1321" s="5" t="s">
        <v>11089</v>
      </c>
      <c r="G1321" s="5" t="s">
        <v>9314</v>
      </c>
      <c r="H1321" s="5" t="s">
        <v>9328</v>
      </c>
      <c r="I1321" s="5" t="s">
        <v>9415</v>
      </c>
      <c r="J1321" s="9">
        <v>0</v>
      </c>
      <c r="K1321" s="5" t="s">
        <v>46</v>
      </c>
      <c r="L1321" s="10" t="str">
        <f t="shared" si="27"/>
        <v>OSCE Hate Crime Report 2018</v>
      </c>
      <c r="M1321" s="5" t="s">
        <v>1845</v>
      </c>
      <c r="N1321" s="11"/>
    </row>
    <row r="1322" spans="1:14" x14ac:dyDescent="0.2">
      <c r="A1322" s="12" t="s">
        <v>6179</v>
      </c>
      <c r="B1322" s="12">
        <v>1321</v>
      </c>
      <c r="C1322" s="9">
        <v>2018</v>
      </c>
      <c r="D1322" s="5" t="s">
        <v>9319</v>
      </c>
      <c r="E1322" s="8" t="s">
        <v>2</v>
      </c>
      <c r="F1322" s="5" t="s">
        <v>11089</v>
      </c>
      <c r="G1322" s="5" t="s">
        <v>9314</v>
      </c>
      <c r="H1322" s="5" t="s">
        <v>9328</v>
      </c>
      <c r="I1322" s="5" t="s">
        <v>9341</v>
      </c>
      <c r="J1322" s="9">
        <v>0</v>
      </c>
      <c r="K1322" s="5" t="s">
        <v>1548</v>
      </c>
      <c r="L1322" s="10" t="str">
        <f t="shared" si="27"/>
        <v>OSCE Hate Crime Report 2018</v>
      </c>
      <c r="M1322" s="5" t="s">
        <v>1846</v>
      </c>
      <c r="N1322" s="11"/>
    </row>
    <row r="1323" spans="1:14" x14ac:dyDescent="0.2">
      <c r="A1323" s="12" t="s">
        <v>6180</v>
      </c>
      <c r="B1323" s="12">
        <v>1322</v>
      </c>
      <c r="C1323" s="9">
        <v>2018</v>
      </c>
      <c r="D1323" s="5" t="s">
        <v>9319</v>
      </c>
      <c r="E1323" s="8" t="s">
        <v>2</v>
      </c>
      <c r="F1323" s="5" t="s">
        <v>11089</v>
      </c>
      <c r="G1323" s="5" t="s">
        <v>9314</v>
      </c>
      <c r="H1323" s="5" t="s">
        <v>9347</v>
      </c>
      <c r="I1323" s="5" t="s">
        <v>9341</v>
      </c>
      <c r="J1323" s="9">
        <v>0</v>
      </c>
      <c r="K1323" s="5" t="s">
        <v>1548</v>
      </c>
      <c r="L1323" s="10" t="str">
        <f t="shared" si="27"/>
        <v>OSCE Hate Crime Report 2018</v>
      </c>
      <c r="M1323" s="5" t="s">
        <v>10986</v>
      </c>
      <c r="N1323" s="11"/>
    </row>
    <row r="1324" spans="1:14" x14ac:dyDescent="0.2">
      <c r="A1324" s="12" t="s">
        <v>6181</v>
      </c>
      <c r="B1324" s="12">
        <v>1323</v>
      </c>
      <c r="C1324" s="9">
        <v>2018</v>
      </c>
      <c r="D1324" s="5" t="s">
        <v>9319</v>
      </c>
      <c r="E1324" s="8" t="s">
        <v>2</v>
      </c>
      <c r="F1324" s="5" t="s">
        <v>11089</v>
      </c>
      <c r="G1324" s="5" t="s">
        <v>9337</v>
      </c>
      <c r="H1324" s="5" t="s">
        <v>9347</v>
      </c>
      <c r="I1324" s="5" t="s">
        <v>11065</v>
      </c>
      <c r="J1324" s="9">
        <v>1</v>
      </c>
      <c r="K1324" s="5" t="s">
        <v>217</v>
      </c>
      <c r="L1324" s="10" t="str">
        <f t="shared" si="27"/>
        <v>OSCE Hate Crime Report 2018</v>
      </c>
      <c r="M1324" s="5" t="s">
        <v>1847</v>
      </c>
      <c r="N1324" s="11"/>
    </row>
    <row r="1325" spans="1:14" x14ac:dyDescent="0.2">
      <c r="A1325" s="12" t="s">
        <v>6182</v>
      </c>
      <c r="B1325" s="12">
        <v>1324</v>
      </c>
      <c r="C1325" s="9">
        <v>2018</v>
      </c>
      <c r="D1325" s="5" t="s">
        <v>9319</v>
      </c>
      <c r="E1325" s="8" t="s">
        <v>2</v>
      </c>
      <c r="F1325" s="5" t="s">
        <v>11089</v>
      </c>
      <c r="G1325" s="5" t="s">
        <v>9314</v>
      </c>
      <c r="H1325" s="5" t="s">
        <v>9347</v>
      </c>
      <c r="I1325" s="5" t="s">
        <v>9315</v>
      </c>
      <c r="J1325" s="9">
        <v>1</v>
      </c>
      <c r="K1325" s="5" t="s">
        <v>542</v>
      </c>
      <c r="L1325" s="10" t="str">
        <f t="shared" si="27"/>
        <v>OSCE Hate Crime Report 2018</v>
      </c>
      <c r="M1325" s="5" t="s">
        <v>1848</v>
      </c>
      <c r="N1325" s="11"/>
    </row>
    <row r="1326" spans="1:14" x14ac:dyDescent="0.2">
      <c r="A1326" s="12" t="s">
        <v>6183</v>
      </c>
      <c r="B1326" s="12">
        <v>1325</v>
      </c>
      <c r="C1326" s="9">
        <v>2018</v>
      </c>
      <c r="D1326" s="5" t="s">
        <v>9319</v>
      </c>
      <c r="E1326" s="8" t="s">
        <v>2</v>
      </c>
      <c r="F1326" s="5" t="s">
        <v>11089</v>
      </c>
      <c r="G1326" s="5" t="s">
        <v>9314</v>
      </c>
      <c r="H1326" s="5" t="s">
        <v>9328</v>
      </c>
      <c r="I1326" s="5" t="s">
        <v>9415</v>
      </c>
      <c r="J1326" s="9">
        <v>0</v>
      </c>
      <c r="K1326" s="5" t="s">
        <v>542</v>
      </c>
      <c r="L1326" s="10" t="str">
        <f t="shared" si="27"/>
        <v>OSCE Hate Crime Report 2018</v>
      </c>
      <c r="M1326" s="5" t="s">
        <v>1849</v>
      </c>
      <c r="N1326" s="11"/>
    </row>
    <row r="1327" spans="1:14" x14ac:dyDescent="0.2">
      <c r="A1327" s="12" t="s">
        <v>6184</v>
      </c>
      <c r="B1327" s="12">
        <v>1326</v>
      </c>
      <c r="C1327" s="9">
        <v>2018</v>
      </c>
      <c r="D1327" s="5" t="s">
        <v>9319</v>
      </c>
      <c r="E1327" s="8" t="s">
        <v>2</v>
      </c>
      <c r="F1327" s="5" t="s">
        <v>11089</v>
      </c>
      <c r="G1327" s="5" t="s">
        <v>9314</v>
      </c>
      <c r="H1327" s="5" t="s">
        <v>9347</v>
      </c>
      <c r="I1327" s="5" t="s">
        <v>9315</v>
      </c>
      <c r="J1327" s="9">
        <v>1</v>
      </c>
      <c r="K1327" s="5" t="s">
        <v>542</v>
      </c>
      <c r="L1327" s="10" t="str">
        <f t="shared" si="27"/>
        <v>OSCE Hate Crime Report 2018</v>
      </c>
      <c r="M1327" s="5" t="s">
        <v>1850</v>
      </c>
      <c r="N1327" s="11"/>
    </row>
    <row r="1328" spans="1:14" x14ac:dyDescent="0.2">
      <c r="A1328" s="12" t="s">
        <v>6185</v>
      </c>
      <c r="B1328" s="12">
        <v>1327</v>
      </c>
      <c r="C1328" s="9">
        <v>2018</v>
      </c>
      <c r="D1328" s="5" t="s">
        <v>9319</v>
      </c>
      <c r="E1328" s="8" t="s">
        <v>2</v>
      </c>
      <c r="F1328" s="5" t="s">
        <v>11089</v>
      </c>
      <c r="G1328" s="5" t="s">
        <v>9314</v>
      </c>
      <c r="H1328" s="5" t="s">
        <v>9328</v>
      </c>
      <c r="I1328" s="5" t="s">
        <v>9344</v>
      </c>
      <c r="J1328" s="9">
        <v>0</v>
      </c>
      <c r="K1328" s="5" t="s">
        <v>1548</v>
      </c>
      <c r="L1328" s="10" t="str">
        <f t="shared" si="27"/>
        <v>OSCE Hate Crime Report 2018</v>
      </c>
      <c r="M1328" s="5" t="s">
        <v>1851</v>
      </c>
      <c r="N1328" s="11"/>
    </row>
    <row r="1329" spans="1:14" x14ac:dyDescent="0.2">
      <c r="A1329" s="12" t="s">
        <v>6186</v>
      </c>
      <c r="B1329" s="12">
        <v>1328</v>
      </c>
      <c r="C1329" s="9">
        <v>2018</v>
      </c>
      <c r="D1329" s="5" t="s">
        <v>9319</v>
      </c>
      <c r="E1329" s="8" t="s">
        <v>2</v>
      </c>
      <c r="F1329" s="5" t="s">
        <v>11089</v>
      </c>
      <c r="G1329" s="5" t="s">
        <v>9314</v>
      </c>
      <c r="H1329" s="5" t="s">
        <v>9328</v>
      </c>
      <c r="I1329" s="5" t="s">
        <v>9344</v>
      </c>
      <c r="J1329" s="9">
        <v>0</v>
      </c>
      <c r="K1329" s="5" t="s">
        <v>1548</v>
      </c>
      <c r="L1329" s="10" t="str">
        <f t="shared" si="27"/>
        <v>OSCE Hate Crime Report 2018</v>
      </c>
      <c r="M1329" s="5" t="s">
        <v>1852</v>
      </c>
      <c r="N1329" s="11"/>
    </row>
    <row r="1330" spans="1:14" x14ac:dyDescent="0.2">
      <c r="A1330" s="12" t="s">
        <v>6187</v>
      </c>
      <c r="B1330" s="12">
        <v>1329</v>
      </c>
      <c r="C1330" s="9">
        <v>2018</v>
      </c>
      <c r="D1330" s="5" t="s">
        <v>9319</v>
      </c>
      <c r="E1330" s="8" t="s">
        <v>2</v>
      </c>
      <c r="F1330" s="5" t="s">
        <v>11089</v>
      </c>
      <c r="G1330" s="5" t="s">
        <v>9314</v>
      </c>
      <c r="H1330" s="5" t="s">
        <v>9328</v>
      </c>
      <c r="I1330" s="5" t="s">
        <v>9344</v>
      </c>
      <c r="J1330" s="9">
        <v>0</v>
      </c>
      <c r="K1330" s="5" t="s">
        <v>1548</v>
      </c>
      <c r="L1330" s="10" t="str">
        <f t="shared" si="27"/>
        <v>OSCE Hate Crime Report 2018</v>
      </c>
      <c r="M1330" s="5" t="s">
        <v>1853</v>
      </c>
      <c r="N1330" s="11"/>
    </row>
    <row r="1331" spans="1:14" x14ac:dyDescent="0.2">
      <c r="A1331" s="12" t="s">
        <v>6188</v>
      </c>
      <c r="B1331" s="12">
        <v>1330</v>
      </c>
      <c r="C1331" s="9">
        <v>2018</v>
      </c>
      <c r="D1331" s="5" t="s">
        <v>9319</v>
      </c>
      <c r="E1331" s="8" t="s">
        <v>2</v>
      </c>
      <c r="F1331" s="5" t="s">
        <v>11089</v>
      </c>
      <c r="G1331" s="5" t="s">
        <v>9314</v>
      </c>
      <c r="H1331" s="5" t="s">
        <v>9321</v>
      </c>
      <c r="I1331" s="5" t="s">
        <v>9321</v>
      </c>
      <c r="J1331" s="9" t="s">
        <v>2</v>
      </c>
      <c r="K1331" s="5" t="s">
        <v>1548</v>
      </c>
      <c r="L1331" s="10" t="str">
        <f t="shared" si="27"/>
        <v>OSCE Hate Crime Report 2018</v>
      </c>
      <c r="M1331" s="5" t="s">
        <v>10987</v>
      </c>
      <c r="N1331" s="11"/>
    </row>
    <row r="1332" spans="1:14" x14ac:dyDescent="0.2">
      <c r="A1332" s="12" t="s">
        <v>6189</v>
      </c>
      <c r="B1332" s="12">
        <v>1331</v>
      </c>
      <c r="C1332" s="9">
        <v>2018</v>
      </c>
      <c r="D1332" s="5" t="s">
        <v>9319</v>
      </c>
      <c r="E1332" s="8" t="s">
        <v>2</v>
      </c>
      <c r="F1332" s="5" t="s">
        <v>11089</v>
      </c>
      <c r="G1332" s="5" t="s">
        <v>9314</v>
      </c>
      <c r="H1332" s="5" t="s">
        <v>9328</v>
      </c>
      <c r="I1332" s="5" t="s">
        <v>9344</v>
      </c>
      <c r="J1332" s="9">
        <v>0</v>
      </c>
      <c r="K1332" s="5" t="s">
        <v>1548</v>
      </c>
      <c r="L1332" s="10" t="str">
        <f t="shared" si="27"/>
        <v>OSCE Hate Crime Report 2018</v>
      </c>
      <c r="M1332" s="5" t="s">
        <v>10988</v>
      </c>
      <c r="N1332" s="11"/>
    </row>
    <row r="1333" spans="1:14" x14ac:dyDescent="0.2">
      <c r="A1333" s="12" t="s">
        <v>6190</v>
      </c>
      <c r="B1333" s="12">
        <v>1332</v>
      </c>
      <c r="C1333" s="9">
        <v>2018</v>
      </c>
      <c r="D1333" s="5" t="s">
        <v>9319</v>
      </c>
      <c r="E1333" s="8" t="s">
        <v>2</v>
      </c>
      <c r="F1333" s="5" t="s">
        <v>11089</v>
      </c>
      <c r="G1333" s="5" t="s">
        <v>9314</v>
      </c>
      <c r="H1333" s="5" t="s">
        <v>9328</v>
      </c>
      <c r="I1333" s="5" t="s">
        <v>9344</v>
      </c>
      <c r="J1333" s="9">
        <v>0</v>
      </c>
      <c r="K1333" s="5" t="s">
        <v>1548</v>
      </c>
      <c r="L1333" s="10" t="str">
        <f t="shared" si="27"/>
        <v>OSCE Hate Crime Report 2018</v>
      </c>
      <c r="M1333" s="5" t="s">
        <v>1854</v>
      </c>
      <c r="N1333" s="11"/>
    </row>
    <row r="1334" spans="1:14" x14ac:dyDescent="0.2">
      <c r="A1334" s="12" t="s">
        <v>6191</v>
      </c>
      <c r="B1334" s="12">
        <v>1333</v>
      </c>
      <c r="C1334" s="9">
        <v>2018</v>
      </c>
      <c r="D1334" s="5" t="s">
        <v>9319</v>
      </c>
      <c r="E1334" s="8" t="s">
        <v>2</v>
      </c>
      <c r="F1334" s="5" t="s">
        <v>11089</v>
      </c>
      <c r="G1334" s="5" t="s">
        <v>9314</v>
      </c>
      <c r="H1334" s="5" t="s">
        <v>9328</v>
      </c>
      <c r="I1334" s="5" t="s">
        <v>9344</v>
      </c>
      <c r="J1334" s="9">
        <v>0</v>
      </c>
      <c r="K1334" s="5" t="s">
        <v>1548</v>
      </c>
      <c r="L1334" s="10" t="str">
        <f t="shared" si="27"/>
        <v>OSCE Hate Crime Report 2018</v>
      </c>
      <c r="M1334" s="5" t="s">
        <v>1855</v>
      </c>
      <c r="N1334" s="11"/>
    </row>
    <row r="1335" spans="1:14" x14ac:dyDescent="0.2">
      <c r="A1335" s="12" t="s">
        <v>6192</v>
      </c>
      <c r="B1335" s="12">
        <v>1334</v>
      </c>
      <c r="C1335" s="9">
        <v>2018</v>
      </c>
      <c r="D1335" s="5" t="s">
        <v>9319</v>
      </c>
      <c r="E1335" s="8" t="s">
        <v>2</v>
      </c>
      <c r="F1335" s="5" t="s">
        <v>11089</v>
      </c>
      <c r="G1335" s="5" t="s">
        <v>9314</v>
      </c>
      <c r="H1335" s="5" t="s">
        <v>9328</v>
      </c>
      <c r="I1335" s="5" t="s">
        <v>9344</v>
      </c>
      <c r="J1335" s="9">
        <v>0</v>
      </c>
      <c r="K1335" s="5" t="s">
        <v>1548</v>
      </c>
      <c r="L1335" s="10" t="str">
        <f t="shared" si="27"/>
        <v>OSCE Hate Crime Report 2018</v>
      </c>
      <c r="M1335" s="5" t="s">
        <v>1856</v>
      </c>
      <c r="N1335" s="11"/>
    </row>
    <row r="1336" spans="1:14" x14ac:dyDescent="0.2">
      <c r="A1336" s="12" t="s">
        <v>6193</v>
      </c>
      <c r="B1336" s="12">
        <v>1335</v>
      </c>
      <c r="C1336" s="9">
        <v>2018</v>
      </c>
      <c r="D1336" s="5" t="s">
        <v>9319</v>
      </c>
      <c r="E1336" s="8" t="s">
        <v>2</v>
      </c>
      <c r="F1336" s="5" t="s">
        <v>11089</v>
      </c>
      <c r="G1336" s="5" t="s">
        <v>9314</v>
      </c>
      <c r="H1336" s="5" t="s">
        <v>9347</v>
      </c>
      <c r="I1336" s="5" t="s">
        <v>11065</v>
      </c>
      <c r="J1336" s="9">
        <v>2</v>
      </c>
      <c r="K1336" s="5" t="s">
        <v>542</v>
      </c>
      <c r="L1336" s="10" t="str">
        <f t="shared" si="27"/>
        <v>OSCE Hate Crime Report 2018</v>
      </c>
      <c r="M1336" s="5" t="s">
        <v>1857</v>
      </c>
      <c r="N1336" s="11"/>
    </row>
    <row r="1337" spans="1:14" x14ac:dyDescent="0.2">
      <c r="A1337" s="12" t="s">
        <v>6194</v>
      </c>
      <c r="B1337" s="12">
        <v>1336</v>
      </c>
      <c r="C1337" s="9">
        <v>2018</v>
      </c>
      <c r="D1337" s="5" t="s">
        <v>9319</v>
      </c>
      <c r="E1337" s="8" t="s">
        <v>2</v>
      </c>
      <c r="F1337" s="5" t="s">
        <v>11089</v>
      </c>
      <c r="G1337" s="5" t="s">
        <v>9331</v>
      </c>
      <c r="H1337" s="5" t="s">
        <v>9321</v>
      </c>
      <c r="I1337" s="5" t="s">
        <v>9321</v>
      </c>
      <c r="J1337" s="9" t="s">
        <v>2</v>
      </c>
      <c r="K1337" s="5" t="s">
        <v>1567</v>
      </c>
      <c r="L1337" s="10" t="str">
        <f t="shared" si="27"/>
        <v>OSCE Hate Crime Report 2018</v>
      </c>
      <c r="M1337" s="5" t="s">
        <v>11019</v>
      </c>
      <c r="N1337" s="11"/>
    </row>
    <row r="1338" spans="1:14" x14ac:dyDescent="0.2">
      <c r="A1338" s="12" t="s">
        <v>6195</v>
      </c>
      <c r="B1338" s="12">
        <v>1337</v>
      </c>
      <c r="C1338" s="9">
        <v>2018</v>
      </c>
      <c r="D1338" s="5" t="s">
        <v>9319</v>
      </c>
      <c r="E1338" s="8" t="s">
        <v>2</v>
      </c>
      <c r="F1338" s="5" t="s">
        <v>11089</v>
      </c>
      <c r="G1338" s="5" t="s">
        <v>9314</v>
      </c>
      <c r="H1338" s="5" t="s">
        <v>9328</v>
      </c>
      <c r="I1338" s="5" t="s">
        <v>9344</v>
      </c>
      <c r="J1338" s="9">
        <v>0</v>
      </c>
      <c r="K1338" s="5" t="s">
        <v>1548</v>
      </c>
      <c r="L1338" s="10" t="str">
        <f t="shared" si="27"/>
        <v>OSCE Hate Crime Report 2018</v>
      </c>
      <c r="M1338" s="5" t="s">
        <v>1858</v>
      </c>
      <c r="N1338" s="11"/>
    </row>
    <row r="1339" spans="1:14" x14ac:dyDescent="0.2">
      <c r="A1339" s="12" t="s">
        <v>6196</v>
      </c>
      <c r="B1339" s="12">
        <v>1338</v>
      </c>
      <c r="C1339" s="9">
        <v>2018</v>
      </c>
      <c r="D1339" s="5" t="s">
        <v>9319</v>
      </c>
      <c r="E1339" s="8" t="s">
        <v>2</v>
      </c>
      <c r="F1339" s="5" t="s">
        <v>11089</v>
      </c>
      <c r="G1339" s="5" t="s">
        <v>9314</v>
      </c>
      <c r="H1339" s="5" t="s">
        <v>9328</v>
      </c>
      <c r="I1339" s="5" t="s">
        <v>9334</v>
      </c>
      <c r="J1339" s="9">
        <v>0</v>
      </c>
      <c r="K1339" s="5" t="s">
        <v>1548</v>
      </c>
      <c r="L1339" s="10" t="str">
        <f t="shared" si="27"/>
        <v>OSCE Hate Crime Report 2018</v>
      </c>
      <c r="M1339" s="5" t="s">
        <v>10981</v>
      </c>
      <c r="N1339" s="11"/>
    </row>
    <row r="1340" spans="1:14" x14ac:dyDescent="0.2">
      <c r="A1340" s="12" t="s">
        <v>6197</v>
      </c>
      <c r="B1340" s="12">
        <v>1339</v>
      </c>
      <c r="C1340" s="9">
        <v>2018</v>
      </c>
      <c r="D1340" s="5" t="s">
        <v>9319</v>
      </c>
      <c r="E1340" s="8" t="s">
        <v>2</v>
      </c>
      <c r="F1340" s="5" t="s">
        <v>11089</v>
      </c>
      <c r="G1340" s="5" t="s">
        <v>9314</v>
      </c>
      <c r="H1340" s="5" t="s">
        <v>9328</v>
      </c>
      <c r="I1340" s="5" t="s">
        <v>9344</v>
      </c>
      <c r="J1340" s="9">
        <v>0</v>
      </c>
      <c r="K1340" s="5" t="s">
        <v>1548</v>
      </c>
      <c r="L1340" s="10" t="str">
        <f t="shared" si="27"/>
        <v>OSCE Hate Crime Report 2018</v>
      </c>
      <c r="M1340" s="5" t="s">
        <v>1859</v>
      </c>
      <c r="N1340" s="11"/>
    </row>
    <row r="1341" spans="1:14" x14ac:dyDescent="0.2">
      <c r="A1341" s="12" t="s">
        <v>6198</v>
      </c>
      <c r="B1341" s="12">
        <v>1340</v>
      </c>
      <c r="C1341" s="9">
        <v>2018</v>
      </c>
      <c r="D1341" s="5" t="s">
        <v>9319</v>
      </c>
      <c r="E1341" s="8" t="s">
        <v>2</v>
      </c>
      <c r="F1341" s="5" t="s">
        <v>11089</v>
      </c>
      <c r="G1341" s="5" t="s">
        <v>9314</v>
      </c>
      <c r="H1341" s="5" t="s">
        <v>9328</v>
      </c>
      <c r="I1341" s="5" t="s">
        <v>9341</v>
      </c>
      <c r="J1341" s="9">
        <v>0</v>
      </c>
      <c r="K1341" s="5" t="s">
        <v>1548</v>
      </c>
      <c r="L1341" s="10" t="str">
        <f t="shared" si="27"/>
        <v>OSCE Hate Crime Report 2018</v>
      </c>
      <c r="M1341" s="5" t="s">
        <v>1860</v>
      </c>
      <c r="N1341" s="11"/>
    </row>
    <row r="1342" spans="1:14" x14ac:dyDescent="0.2">
      <c r="A1342" s="12" t="s">
        <v>6199</v>
      </c>
      <c r="B1342" s="12">
        <v>1341</v>
      </c>
      <c r="C1342" s="9">
        <v>2018</v>
      </c>
      <c r="D1342" s="5" t="s">
        <v>9319</v>
      </c>
      <c r="E1342" s="8" t="s">
        <v>2</v>
      </c>
      <c r="F1342" s="5" t="s">
        <v>11089</v>
      </c>
      <c r="G1342" s="5" t="s">
        <v>9314</v>
      </c>
      <c r="H1342" s="5" t="s">
        <v>9328</v>
      </c>
      <c r="I1342" s="5" t="s">
        <v>9344</v>
      </c>
      <c r="J1342" s="9">
        <v>0</v>
      </c>
      <c r="K1342" s="5" t="s">
        <v>1548</v>
      </c>
      <c r="L1342" s="10" t="str">
        <f t="shared" si="27"/>
        <v>OSCE Hate Crime Report 2018</v>
      </c>
      <c r="M1342" s="5" t="s">
        <v>1861</v>
      </c>
      <c r="N1342" s="11"/>
    </row>
    <row r="1343" spans="1:14" x14ac:dyDescent="0.2">
      <c r="A1343" s="12" t="s">
        <v>6200</v>
      </c>
      <c r="B1343" s="12">
        <v>1342</v>
      </c>
      <c r="C1343" s="9">
        <v>2018</v>
      </c>
      <c r="D1343" s="5" t="s">
        <v>9319</v>
      </c>
      <c r="E1343" s="8" t="s">
        <v>2</v>
      </c>
      <c r="F1343" s="5" t="s">
        <v>11089</v>
      </c>
      <c r="G1343" s="5" t="s">
        <v>9314</v>
      </c>
      <c r="H1343" s="5" t="s">
        <v>9328</v>
      </c>
      <c r="I1343" s="5" t="s">
        <v>9341</v>
      </c>
      <c r="J1343" s="9">
        <v>0</v>
      </c>
      <c r="K1343" s="5" t="s">
        <v>1548</v>
      </c>
      <c r="L1343" s="10" t="str">
        <f t="shared" si="27"/>
        <v>OSCE Hate Crime Report 2018</v>
      </c>
      <c r="M1343" s="5" t="s">
        <v>1862</v>
      </c>
      <c r="N1343" s="11"/>
    </row>
    <row r="1344" spans="1:14" x14ac:dyDescent="0.2">
      <c r="A1344" s="12" t="s">
        <v>6201</v>
      </c>
      <c r="B1344" s="12">
        <v>1343</v>
      </c>
      <c r="C1344" s="9">
        <v>2018</v>
      </c>
      <c r="D1344" s="5" t="s">
        <v>9319</v>
      </c>
      <c r="E1344" s="8" t="s">
        <v>2</v>
      </c>
      <c r="F1344" s="5" t="s">
        <v>11089</v>
      </c>
      <c r="G1344" s="5" t="s">
        <v>9314</v>
      </c>
      <c r="H1344" s="5" t="s">
        <v>9328</v>
      </c>
      <c r="I1344" s="5" t="s">
        <v>9344</v>
      </c>
      <c r="J1344" s="9">
        <v>0</v>
      </c>
      <c r="K1344" s="5" t="s">
        <v>1548</v>
      </c>
      <c r="L1344" s="10" t="str">
        <f t="shared" si="27"/>
        <v>OSCE Hate Crime Report 2018</v>
      </c>
      <c r="M1344" s="5" t="s">
        <v>1863</v>
      </c>
      <c r="N1344" s="11"/>
    </row>
    <row r="1345" spans="1:14" x14ac:dyDescent="0.2">
      <c r="A1345" s="12" t="s">
        <v>6202</v>
      </c>
      <c r="B1345" s="12">
        <v>1344</v>
      </c>
      <c r="C1345" s="9">
        <v>2018</v>
      </c>
      <c r="D1345" s="5" t="s">
        <v>9319</v>
      </c>
      <c r="E1345" s="8" t="s">
        <v>2</v>
      </c>
      <c r="F1345" s="5" t="s">
        <v>11089</v>
      </c>
      <c r="G1345" s="5" t="s">
        <v>9314</v>
      </c>
      <c r="H1345" s="5" t="s">
        <v>9328</v>
      </c>
      <c r="I1345" s="5" t="s">
        <v>9334</v>
      </c>
      <c r="J1345" s="9">
        <v>0</v>
      </c>
      <c r="K1345" s="5" t="s">
        <v>1548</v>
      </c>
      <c r="L1345" s="10" t="str">
        <f t="shared" si="27"/>
        <v>OSCE Hate Crime Report 2018</v>
      </c>
      <c r="M1345" s="5" t="s">
        <v>10989</v>
      </c>
      <c r="N1345" s="11"/>
    </row>
    <row r="1346" spans="1:14" x14ac:dyDescent="0.2">
      <c r="A1346" s="12" t="s">
        <v>6203</v>
      </c>
      <c r="B1346" s="12">
        <v>1345</v>
      </c>
      <c r="C1346" s="9">
        <v>2018</v>
      </c>
      <c r="D1346" s="5" t="s">
        <v>9319</v>
      </c>
      <c r="E1346" s="8" t="s">
        <v>2</v>
      </c>
      <c r="F1346" s="5" t="s">
        <v>11089</v>
      </c>
      <c r="G1346" s="5" t="s">
        <v>9314</v>
      </c>
      <c r="H1346" s="5" t="s">
        <v>9347</v>
      </c>
      <c r="I1346" s="5" t="s">
        <v>9315</v>
      </c>
      <c r="J1346" s="9">
        <v>1</v>
      </c>
      <c r="K1346" s="5" t="s">
        <v>1548</v>
      </c>
      <c r="L1346" s="10" t="str">
        <f t="shared" si="27"/>
        <v>OSCE Hate Crime Report 2018</v>
      </c>
      <c r="M1346" s="5" t="s">
        <v>1864</v>
      </c>
      <c r="N1346" s="11"/>
    </row>
    <row r="1347" spans="1:14" x14ac:dyDescent="0.2">
      <c r="A1347" s="12" t="s">
        <v>6204</v>
      </c>
      <c r="B1347" s="12">
        <v>1346</v>
      </c>
      <c r="C1347" s="9">
        <v>2018</v>
      </c>
      <c r="D1347" s="5" t="s">
        <v>9319</v>
      </c>
      <c r="E1347" s="8" t="s">
        <v>2</v>
      </c>
      <c r="F1347" s="5" t="s">
        <v>11089</v>
      </c>
      <c r="G1347" s="5" t="s">
        <v>9314</v>
      </c>
      <c r="H1347" s="5" t="s">
        <v>9328</v>
      </c>
      <c r="I1347" s="5" t="s">
        <v>9344</v>
      </c>
      <c r="J1347" s="9">
        <v>0</v>
      </c>
      <c r="K1347" s="5" t="s">
        <v>1548</v>
      </c>
      <c r="L1347" s="10" t="str">
        <f t="shared" si="27"/>
        <v>OSCE Hate Crime Report 2018</v>
      </c>
      <c r="M1347" s="5" t="s">
        <v>1865</v>
      </c>
      <c r="N1347" s="11"/>
    </row>
    <row r="1348" spans="1:14" x14ac:dyDescent="0.2">
      <c r="A1348" s="12" t="s">
        <v>6205</v>
      </c>
      <c r="B1348" s="12">
        <v>1347</v>
      </c>
      <c r="C1348" s="9">
        <v>2018</v>
      </c>
      <c r="D1348" s="5" t="s">
        <v>9319</v>
      </c>
      <c r="E1348" s="8" t="s">
        <v>2</v>
      </c>
      <c r="F1348" s="5" t="s">
        <v>11089</v>
      </c>
      <c r="G1348" s="5" t="s">
        <v>9314</v>
      </c>
      <c r="H1348" s="5" t="s">
        <v>9328</v>
      </c>
      <c r="I1348" s="5" t="s">
        <v>9344</v>
      </c>
      <c r="J1348" s="9">
        <v>0</v>
      </c>
      <c r="K1348" s="5" t="s">
        <v>1548</v>
      </c>
      <c r="L1348" s="10" t="str">
        <f t="shared" si="27"/>
        <v>OSCE Hate Crime Report 2018</v>
      </c>
      <c r="M1348" s="5" t="s">
        <v>1866</v>
      </c>
      <c r="N1348" s="11"/>
    </row>
    <row r="1349" spans="1:14" x14ac:dyDescent="0.2">
      <c r="A1349" s="12" t="s">
        <v>6206</v>
      </c>
      <c r="B1349" s="12">
        <v>1348</v>
      </c>
      <c r="C1349" s="9">
        <v>2018</v>
      </c>
      <c r="D1349" s="5" t="s">
        <v>9319</v>
      </c>
      <c r="E1349" s="8" t="s">
        <v>2</v>
      </c>
      <c r="F1349" s="5" t="s">
        <v>11089</v>
      </c>
      <c r="G1349" s="5" t="s">
        <v>9314</v>
      </c>
      <c r="H1349" s="5" t="s">
        <v>9328</v>
      </c>
      <c r="I1349" s="5" t="s">
        <v>9419</v>
      </c>
      <c r="J1349" s="9">
        <v>0</v>
      </c>
      <c r="K1349" s="5" t="s">
        <v>46</v>
      </c>
      <c r="L1349" s="10" t="str">
        <f t="shared" si="27"/>
        <v>OSCE Hate Crime Report 2018</v>
      </c>
      <c r="M1349" s="5" t="s">
        <v>1867</v>
      </c>
      <c r="N1349" s="11"/>
    </row>
    <row r="1350" spans="1:14" x14ac:dyDescent="0.2">
      <c r="A1350" s="12" t="s">
        <v>6207</v>
      </c>
      <c r="B1350" s="12">
        <v>1349</v>
      </c>
      <c r="C1350" s="9">
        <v>2018</v>
      </c>
      <c r="D1350" s="5" t="s">
        <v>9319</v>
      </c>
      <c r="E1350" s="8" t="s">
        <v>2</v>
      </c>
      <c r="F1350" s="5" t="s">
        <v>11089</v>
      </c>
      <c r="G1350" s="5" t="s">
        <v>9314</v>
      </c>
      <c r="H1350" s="5" t="s">
        <v>9328</v>
      </c>
      <c r="I1350" s="5" t="s">
        <v>9419</v>
      </c>
      <c r="J1350" s="9">
        <v>0</v>
      </c>
      <c r="K1350" s="5" t="s">
        <v>1548</v>
      </c>
      <c r="L1350" s="10" t="str">
        <f t="shared" si="27"/>
        <v>OSCE Hate Crime Report 2018</v>
      </c>
      <c r="M1350" s="5" t="s">
        <v>1868</v>
      </c>
      <c r="N1350" s="11"/>
    </row>
    <row r="1351" spans="1:14" x14ac:dyDescent="0.2">
      <c r="A1351" s="12" t="s">
        <v>6208</v>
      </c>
      <c r="B1351" s="12">
        <v>1350</v>
      </c>
      <c r="C1351" s="9">
        <v>2018</v>
      </c>
      <c r="D1351" s="5" t="s">
        <v>9319</v>
      </c>
      <c r="E1351" s="8" t="s">
        <v>2</v>
      </c>
      <c r="F1351" s="5" t="s">
        <v>11089</v>
      </c>
      <c r="G1351" s="5" t="s">
        <v>9314</v>
      </c>
      <c r="H1351" s="5" t="s">
        <v>9328</v>
      </c>
      <c r="I1351" s="5" t="s">
        <v>9419</v>
      </c>
      <c r="J1351" s="9">
        <v>0</v>
      </c>
      <c r="K1351" s="5" t="s">
        <v>1548</v>
      </c>
      <c r="L1351" s="10" t="str">
        <f t="shared" ref="L1351:L1357" si="28">HYPERLINK("https://hatecrime.osce.org/france?year=2018","OSCE Hate Crime Report 2018")</f>
        <v>OSCE Hate Crime Report 2018</v>
      </c>
      <c r="M1351" s="5" t="s">
        <v>1868</v>
      </c>
      <c r="N1351" s="11"/>
    </row>
    <row r="1352" spans="1:14" x14ac:dyDescent="0.2">
      <c r="A1352" s="12" t="s">
        <v>6209</v>
      </c>
      <c r="B1352" s="12">
        <v>1351</v>
      </c>
      <c r="C1352" s="9">
        <v>2018</v>
      </c>
      <c r="D1352" s="5" t="s">
        <v>9319</v>
      </c>
      <c r="E1352" s="8" t="s">
        <v>2</v>
      </c>
      <c r="F1352" s="5" t="s">
        <v>11089</v>
      </c>
      <c r="G1352" s="5" t="s">
        <v>9314</v>
      </c>
      <c r="H1352" s="5" t="s">
        <v>9328</v>
      </c>
      <c r="I1352" s="5" t="s">
        <v>9419</v>
      </c>
      <c r="J1352" s="9">
        <v>0</v>
      </c>
      <c r="K1352" s="5" t="s">
        <v>1548</v>
      </c>
      <c r="L1352" s="10" t="str">
        <f t="shared" si="28"/>
        <v>OSCE Hate Crime Report 2018</v>
      </c>
      <c r="M1352" s="5" t="s">
        <v>1869</v>
      </c>
      <c r="N1352" s="11"/>
    </row>
    <row r="1353" spans="1:14" x14ac:dyDescent="0.2">
      <c r="A1353" s="12" t="s">
        <v>6210</v>
      </c>
      <c r="B1353" s="12">
        <v>1352</v>
      </c>
      <c r="C1353" s="9">
        <v>2018</v>
      </c>
      <c r="D1353" s="5" t="s">
        <v>9319</v>
      </c>
      <c r="E1353" s="8" t="s">
        <v>2</v>
      </c>
      <c r="F1353" s="5" t="s">
        <v>11089</v>
      </c>
      <c r="G1353" s="5" t="s">
        <v>9314</v>
      </c>
      <c r="H1353" s="5" t="s">
        <v>9328</v>
      </c>
      <c r="I1353" s="5" t="s">
        <v>9344</v>
      </c>
      <c r="J1353" s="9">
        <v>0</v>
      </c>
      <c r="K1353" s="5" t="s">
        <v>1548</v>
      </c>
      <c r="L1353" s="10" t="str">
        <f t="shared" si="28"/>
        <v>OSCE Hate Crime Report 2018</v>
      </c>
      <c r="M1353" s="5" t="s">
        <v>1870</v>
      </c>
      <c r="N1353" s="11"/>
    </row>
    <row r="1354" spans="1:14" x14ac:dyDescent="0.2">
      <c r="A1354" s="12" t="s">
        <v>6211</v>
      </c>
      <c r="B1354" s="12">
        <v>1353</v>
      </c>
      <c r="C1354" s="9">
        <v>2018</v>
      </c>
      <c r="D1354" s="5" t="s">
        <v>9319</v>
      </c>
      <c r="E1354" s="8" t="s">
        <v>2</v>
      </c>
      <c r="F1354" s="5" t="s">
        <v>11089</v>
      </c>
      <c r="G1354" s="5" t="s">
        <v>9314</v>
      </c>
      <c r="H1354" s="5" t="s">
        <v>9328</v>
      </c>
      <c r="I1354" s="5" t="s">
        <v>9344</v>
      </c>
      <c r="J1354" s="9">
        <v>0</v>
      </c>
      <c r="K1354" s="5" t="s">
        <v>1548</v>
      </c>
      <c r="L1354" s="10" t="str">
        <f t="shared" si="28"/>
        <v>OSCE Hate Crime Report 2018</v>
      </c>
      <c r="M1354" s="5" t="s">
        <v>1871</v>
      </c>
      <c r="N1354" s="11"/>
    </row>
    <row r="1355" spans="1:14" x14ac:dyDescent="0.2">
      <c r="A1355" s="12" t="s">
        <v>6212</v>
      </c>
      <c r="B1355" s="12">
        <v>1354</v>
      </c>
      <c r="C1355" s="9">
        <v>2018</v>
      </c>
      <c r="D1355" s="5" t="s">
        <v>9319</v>
      </c>
      <c r="E1355" s="8" t="s">
        <v>2</v>
      </c>
      <c r="F1355" s="5" t="s">
        <v>11089</v>
      </c>
      <c r="G1355" s="5" t="s">
        <v>9314</v>
      </c>
      <c r="H1355" s="5" t="s">
        <v>9328</v>
      </c>
      <c r="I1355" s="5" t="s">
        <v>9419</v>
      </c>
      <c r="J1355" s="9">
        <v>0</v>
      </c>
      <c r="K1355" s="5" t="s">
        <v>1548</v>
      </c>
      <c r="L1355" s="10" t="str">
        <f t="shared" si="28"/>
        <v>OSCE Hate Crime Report 2018</v>
      </c>
      <c r="M1355" s="5" t="s">
        <v>1872</v>
      </c>
      <c r="N1355" s="11"/>
    </row>
    <row r="1356" spans="1:14" x14ac:dyDescent="0.2">
      <c r="A1356" s="12" t="s">
        <v>6213</v>
      </c>
      <c r="B1356" s="12">
        <v>1355</v>
      </c>
      <c r="C1356" s="9">
        <v>2018</v>
      </c>
      <c r="D1356" s="5" t="s">
        <v>9319</v>
      </c>
      <c r="E1356" s="8" t="s">
        <v>2</v>
      </c>
      <c r="F1356" s="5" t="s">
        <v>11089</v>
      </c>
      <c r="G1356" s="5" t="s">
        <v>9314</v>
      </c>
      <c r="H1356" s="5" t="s">
        <v>9328</v>
      </c>
      <c r="I1356" s="5" t="s">
        <v>9419</v>
      </c>
      <c r="J1356" s="9">
        <v>0</v>
      </c>
      <c r="K1356" s="5" t="s">
        <v>1548</v>
      </c>
      <c r="L1356" s="10" t="str">
        <f t="shared" si="28"/>
        <v>OSCE Hate Crime Report 2018</v>
      </c>
      <c r="M1356" s="5" t="s">
        <v>1873</v>
      </c>
      <c r="N1356" s="11"/>
    </row>
    <row r="1357" spans="1:14" x14ac:dyDescent="0.2">
      <c r="A1357" s="12" t="s">
        <v>6214</v>
      </c>
      <c r="B1357" s="12">
        <v>1356</v>
      </c>
      <c r="C1357" s="9">
        <v>2018</v>
      </c>
      <c r="D1357" s="5" t="s">
        <v>9319</v>
      </c>
      <c r="E1357" s="8" t="s">
        <v>2</v>
      </c>
      <c r="F1357" s="5" t="s">
        <v>11089</v>
      </c>
      <c r="G1357" s="5" t="s">
        <v>9314</v>
      </c>
      <c r="H1357" s="5" t="s">
        <v>9328</v>
      </c>
      <c r="I1357" s="5" t="s">
        <v>9344</v>
      </c>
      <c r="J1357" s="9">
        <v>0</v>
      </c>
      <c r="K1357" s="5" t="s">
        <v>46</v>
      </c>
      <c r="L1357" s="10" t="str">
        <f t="shared" si="28"/>
        <v>OSCE Hate Crime Report 2018</v>
      </c>
      <c r="M1357" s="5" t="s">
        <v>1874</v>
      </c>
      <c r="N1357" s="11"/>
    </row>
    <row r="1358" spans="1:14" x14ac:dyDescent="0.2">
      <c r="A1358" s="12" t="s">
        <v>6215</v>
      </c>
      <c r="B1358" s="12">
        <v>1357</v>
      </c>
      <c r="C1358" s="9">
        <v>2018</v>
      </c>
      <c r="D1358" s="5" t="s">
        <v>9319</v>
      </c>
      <c r="E1358" s="5" t="s">
        <v>9435</v>
      </c>
      <c r="F1358" s="5" t="s">
        <v>11088</v>
      </c>
      <c r="G1358" s="5" t="s">
        <v>9364</v>
      </c>
      <c r="H1358" s="5" t="s">
        <v>9347</v>
      </c>
      <c r="I1358" s="5" t="s">
        <v>9345</v>
      </c>
      <c r="J1358" s="9">
        <v>1</v>
      </c>
      <c r="K1358" s="5" t="s">
        <v>444</v>
      </c>
      <c r="L1358" s="10" t="str">
        <f>HYPERLINK("http://www.kantorcenter.tau.ac.il/sites/default/files/Antisemitism%20Worldwide%202018.pdf","Antisemitism Worldwide 2018")</f>
        <v>Antisemitism Worldwide 2018</v>
      </c>
      <c r="M1358" s="5" t="s">
        <v>11026</v>
      </c>
      <c r="N1358" s="11"/>
    </row>
    <row r="1359" spans="1:14" x14ac:dyDescent="0.2">
      <c r="A1359" s="12" t="s">
        <v>6216</v>
      </c>
      <c r="B1359" s="12">
        <v>1358</v>
      </c>
      <c r="C1359" s="9">
        <v>2018</v>
      </c>
      <c r="D1359" s="5" t="s">
        <v>9319</v>
      </c>
      <c r="E1359" s="5" t="s">
        <v>2010</v>
      </c>
      <c r="F1359" s="5" t="s">
        <v>11089</v>
      </c>
      <c r="G1359" s="5" t="s">
        <v>9314</v>
      </c>
      <c r="H1359" s="5" t="s">
        <v>9328</v>
      </c>
      <c r="I1359" s="5" t="s">
        <v>9344</v>
      </c>
      <c r="J1359" s="9">
        <v>0</v>
      </c>
      <c r="K1359" s="5" t="s">
        <v>46</v>
      </c>
      <c r="L1359" s="10" t="str">
        <f>HYPERLINK("https://www.intoleranceagainstchristians.eu/index.php?id=19&amp;txtSearch=&amp;radSearchFilterType=cases&amp;selCountry=13&amp;selTimeFrame=custom&amp;txtDateStart=01/01/2019&amp;txtDateStop=12/31/2019&amp;acceptCookies=true&amp;page=1&amp;count=100#aOverview","OIDAC datos 2019")</f>
        <v>OIDAC datos 2019</v>
      </c>
      <c r="M1359" s="5" t="s">
        <v>9710</v>
      </c>
      <c r="N1359" s="11"/>
    </row>
    <row r="1360" spans="1:14" x14ac:dyDescent="0.2">
      <c r="A1360" s="12" t="s">
        <v>6217</v>
      </c>
      <c r="B1360" s="12">
        <v>1359</v>
      </c>
      <c r="C1360" s="9">
        <v>2018</v>
      </c>
      <c r="D1360" s="5" t="s">
        <v>9319</v>
      </c>
      <c r="E1360" s="5" t="s">
        <v>9435</v>
      </c>
      <c r="F1360" s="5" t="s">
        <v>11089</v>
      </c>
      <c r="G1360" s="5" t="s">
        <v>9314</v>
      </c>
      <c r="H1360" s="5" t="s">
        <v>9328</v>
      </c>
      <c r="I1360" s="5" t="s">
        <v>9344</v>
      </c>
      <c r="J1360" s="9">
        <v>0</v>
      </c>
      <c r="K1360" s="5" t="s">
        <v>46</v>
      </c>
      <c r="L1360" s="10" t="str">
        <f>HYPERLINK("https://www.intoleranceagainstchristians.eu/index.php?id=19&amp;txtSearch=&amp;radSearchFilterType=cases&amp;selCountry=13&amp;selTimeFrame=custom&amp;txtDateStart=01/01/2019&amp;txtDateStop=12/31/2019&amp;acceptCookies=true&amp;page=1&amp;count=100#aOverview","OIDAC datos 2019")</f>
        <v>OIDAC datos 2019</v>
      </c>
      <c r="M1360" s="5" t="s">
        <v>9710</v>
      </c>
      <c r="N1360" s="11"/>
    </row>
    <row r="1361" spans="1:14" x14ac:dyDescent="0.2">
      <c r="A1361" s="12" t="s">
        <v>6218</v>
      </c>
      <c r="B1361" s="12">
        <v>1360</v>
      </c>
      <c r="C1361" s="9">
        <v>2018</v>
      </c>
      <c r="D1361" s="5" t="s">
        <v>9319</v>
      </c>
      <c r="E1361" s="5" t="s">
        <v>2011</v>
      </c>
      <c r="F1361" s="5" t="s">
        <v>11089</v>
      </c>
      <c r="G1361" s="5" t="s">
        <v>9314</v>
      </c>
      <c r="H1361" s="5" t="s">
        <v>9328</v>
      </c>
      <c r="I1361" s="5" t="s">
        <v>9334</v>
      </c>
      <c r="J1361" s="9">
        <v>0</v>
      </c>
      <c r="K1361" s="5" t="s">
        <v>46</v>
      </c>
      <c r="L1361" s="10" t="str">
        <f>HYPERLINK("https://www.intoleranceagainstchristians.eu/index.php?id=19&amp;txtSearch=&amp;radSearchFilterType=cases&amp;selCountry=13&amp;selTimeFrame=custom&amp;txtDateStart=01/01/2019&amp;txtDateStop=12/31/2019&amp;acceptCookies=true&amp;page=1&amp;count=100#aOverview","OIDAC datos 2019")</f>
        <v>OIDAC datos 2019</v>
      </c>
      <c r="M1361" s="5" t="s">
        <v>9711</v>
      </c>
      <c r="N1361" s="11"/>
    </row>
    <row r="1362" spans="1:14" x14ac:dyDescent="0.2">
      <c r="A1362" s="12" t="s">
        <v>6219</v>
      </c>
      <c r="B1362" s="12">
        <v>1361</v>
      </c>
      <c r="C1362" s="9">
        <v>2018</v>
      </c>
      <c r="D1362" s="5" t="s">
        <v>9319</v>
      </c>
      <c r="E1362" s="8" t="s">
        <v>2</v>
      </c>
      <c r="F1362" s="5" t="s">
        <v>11089</v>
      </c>
      <c r="G1362" s="5" t="s">
        <v>9314</v>
      </c>
      <c r="H1362" s="5" t="s">
        <v>9328</v>
      </c>
      <c r="I1362" s="5" t="s">
        <v>9344</v>
      </c>
      <c r="J1362" s="9">
        <v>0</v>
      </c>
      <c r="K1362" s="5" t="s">
        <v>46</v>
      </c>
      <c r="L1362" s="10" t="str">
        <f t="shared" ref="L1362:L1393" si="29">HYPERLINK("https://hatecrime.osce.org/france?year=2018","OSCE Hate Crime Report 2018")</f>
        <v>OSCE Hate Crime Report 2018</v>
      </c>
      <c r="M1362" s="5" t="s">
        <v>2012</v>
      </c>
      <c r="N1362" s="11"/>
    </row>
    <row r="1363" spans="1:14" x14ac:dyDescent="0.2">
      <c r="A1363" s="12" t="s">
        <v>6220</v>
      </c>
      <c r="B1363" s="12">
        <v>1362</v>
      </c>
      <c r="C1363" s="9">
        <v>2018</v>
      </c>
      <c r="D1363" s="5" t="s">
        <v>9319</v>
      </c>
      <c r="E1363" s="8" t="s">
        <v>2</v>
      </c>
      <c r="F1363" s="5" t="s">
        <v>11089</v>
      </c>
      <c r="G1363" s="5" t="s">
        <v>9314</v>
      </c>
      <c r="H1363" s="5" t="s">
        <v>9328</v>
      </c>
      <c r="I1363" s="5" t="s">
        <v>9344</v>
      </c>
      <c r="J1363" s="9">
        <v>0</v>
      </c>
      <c r="K1363" s="5" t="s">
        <v>46</v>
      </c>
      <c r="L1363" s="10" t="str">
        <f t="shared" si="29"/>
        <v>OSCE Hate Crime Report 2018</v>
      </c>
      <c r="M1363" s="5" t="s">
        <v>2013</v>
      </c>
      <c r="N1363" s="11"/>
    </row>
    <row r="1364" spans="1:14" x14ac:dyDescent="0.2">
      <c r="A1364" s="12" t="s">
        <v>6221</v>
      </c>
      <c r="B1364" s="12">
        <v>1363</v>
      </c>
      <c r="C1364" s="9">
        <v>2018</v>
      </c>
      <c r="D1364" s="5" t="s">
        <v>9319</v>
      </c>
      <c r="E1364" s="8" t="s">
        <v>2</v>
      </c>
      <c r="F1364" s="5" t="s">
        <v>11089</v>
      </c>
      <c r="G1364" s="5" t="s">
        <v>9314</v>
      </c>
      <c r="H1364" s="5" t="s">
        <v>9328</v>
      </c>
      <c r="I1364" s="5" t="s">
        <v>9344</v>
      </c>
      <c r="J1364" s="9">
        <v>0</v>
      </c>
      <c r="K1364" s="5" t="s">
        <v>1543</v>
      </c>
      <c r="L1364" s="10" t="str">
        <f t="shared" si="29"/>
        <v>OSCE Hate Crime Report 2018</v>
      </c>
      <c r="M1364" s="5" t="s">
        <v>2014</v>
      </c>
      <c r="N1364" s="11"/>
    </row>
    <row r="1365" spans="1:14" x14ac:dyDescent="0.2">
      <c r="A1365" s="12" t="s">
        <v>6222</v>
      </c>
      <c r="B1365" s="12">
        <v>1364</v>
      </c>
      <c r="C1365" s="9">
        <v>2018</v>
      </c>
      <c r="D1365" s="5" t="s">
        <v>9319</v>
      </c>
      <c r="E1365" s="8" t="s">
        <v>2</v>
      </c>
      <c r="F1365" s="5" t="s">
        <v>11089</v>
      </c>
      <c r="G1365" s="5" t="s">
        <v>9314</v>
      </c>
      <c r="H1365" s="5" t="s">
        <v>9328</v>
      </c>
      <c r="I1365" s="5" t="s">
        <v>9344</v>
      </c>
      <c r="J1365" s="9">
        <v>0</v>
      </c>
      <c r="K1365" s="5" t="s">
        <v>1543</v>
      </c>
      <c r="L1365" s="10" t="str">
        <f t="shared" si="29"/>
        <v>OSCE Hate Crime Report 2018</v>
      </c>
      <c r="M1365" s="5" t="s">
        <v>2015</v>
      </c>
      <c r="N1365" s="11"/>
    </row>
    <row r="1366" spans="1:14" x14ac:dyDescent="0.2">
      <c r="A1366" s="12" t="s">
        <v>6223</v>
      </c>
      <c r="B1366" s="12">
        <v>1365</v>
      </c>
      <c r="C1366" s="9">
        <v>2018</v>
      </c>
      <c r="D1366" s="5" t="s">
        <v>9319</v>
      </c>
      <c r="E1366" s="8" t="s">
        <v>2</v>
      </c>
      <c r="F1366" s="5" t="s">
        <v>11089</v>
      </c>
      <c r="G1366" s="5" t="s">
        <v>9314</v>
      </c>
      <c r="H1366" s="5" t="s">
        <v>9328</v>
      </c>
      <c r="I1366" s="5" t="s">
        <v>9344</v>
      </c>
      <c r="J1366" s="9">
        <v>0</v>
      </c>
      <c r="K1366" s="5" t="s">
        <v>1543</v>
      </c>
      <c r="L1366" s="10" t="str">
        <f t="shared" si="29"/>
        <v>OSCE Hate Crime Report 2018</v>
      </c>
      <c r="M1366" s="5" t="s">
        <v>2016</v>
      </c>
      <c r="N1366" s="11"/>
    </row>
    <row r="1367" spans="1:14" x14ac:dyDescent="0.2">
      <c r="A1367" s="12" t="s">
        <v>11513</v>
      </c>
      <c r="B1367" s="12">
        <v>1366</v>
      </c>
      <c r="C1367" s="9">
        <v>2018</v>
      </c>
      <c r="D1367" s="5" t="s">
        <v>9319</v>
      </c>
      <c r="E1367" s="8" t="s">
        <v>2</v>
      </c>
      <c r="F1367" s="5" t="s">
        <v>11089</v>
      </c>
      <c r="G1367" s="5" t="s">
        <v>9314</v>
      </c>
      <c r="H1367" s="5" t="s">
        <v>9328</v>
      </c>
      <c r="I1367" s="5" t="s">
        <v>9344</v>
      </c>
      <c r="J1367" s="9">
        <v>0</v>
      </c>
      <c r="K1367" s="5" t="s">
        <v>1548</v>
      </c>
      <c r="L1367" s="10" t="str">
        <f t="shared" si="29"/>
        <v>OSCE Hate Crime Report 2018</v>
      </c>
      <c r="M1367" s="5" t="s">
        <v>2017</v>
      </c>
      <c r="N1367" s="11"/>
    </row>
    <row r="1368" spans="1:14" x14ac:dyDescent="0.2">
      <c r="A1368" s="12" t="s">
        <v>6224</v>
      </c>
      <c r="B1368" s="12">
        <v>1367</v>
      </c>
      <c r="C1368" s="9">
        <v>2018</v>
      </c>
      <c r="D1368" s="5" t="s">
        <v>9319</v>
      </c>
      <c r="E1368" s="8" t="s">
        <v>2</v>
      </c>
      <c r="F1368" s="5" t="s">
        <v>11089</v>
      </c>
      <c r="G1368" s="5" t="s">
        <v>9314</v>
      </c>
      <c r="H1368" s="5" t="s">
        <v>9321</v>
      </c>
      <c r="I1368" s="5" t="s">
        <v>9321</v>
      </c>
      <c r="J1368" s="9" t="s">
        <v>2</v>
      </c>
      <c r="K1368" s="5" t="s">
        <v>1548</v>
      </c>
      <c r="L1368" s="10" t="str">
        <f t="shared" si="29"/>
        <v>OSCE Hate Crime Report 2018</v>
      </c>
      <c r="M1368" s="5" t="s">
        <v>2018</v>
      </c>
      <c r="N1368" s="11"/>
    </row>
    <row r="1369" spans="1:14" x14ac:dyDescent="0.2">
      <c r="A1369" s="12" t="s">
        <v>6225</v>
      </c>
      <c r="B1369" s="12">
        <v>1368</v>
      </c>
      <c r="C1369" s="9">
        <v>2018</v>
      </c>
      <c r="D1369" s="5" t="s">
        <v>9319</v>
      </c>
      <c r="E1369" s="8" t="s">
        <v>2</v>
      </c>
      <c r="F1369" s="5" t="s">
        <v>11089</v>
      </c>
      <c r="G1369" s="5" t="s">
        <v>9314</v>
      </c>
      <c r="H1369" s="5" t="s">
        <v>9347</v>
      </c>
      <c r="I1369" s="5" t="s">
        <v>11065</v>
      </c>
      <c r="J1369" s="9">
        <v>1</v>
      </c>
      <c r="K1369" s="5" t="s">
        <v>1548</v>
      </c>
      <c r="L1369" s="10" t="str">
        <f t="shared" si="29"/>
        <v>OSCE Hate Crime Report 2018</v>
      </c>
      <c r="M1369" s="5" t="s">
        <v>2019</v>
      </c>
      <c r="N1369" s="11"/>
    </row>
    <row r="1370" spans="1:14" x14ac:dyDescent="0.2">
      <c r="A1370" s="12" t="s">
        <v>6226</v>
      </c>
      <c r="B1370" s="12">
        <v>1369</v>
      </c>
      <c r="C1370" s="9">
        <v>2018</v>
      </c>
      <c r="D1370" s="5" t="s">
        <v>9319</v>
      </c>
      <c r="E1370" s="8" t="s">
        <v>2</v>
      </c>
      <c r="F1370" s="5" t="s">
        <v>11089</v>
      </c>
      <c r="G1370" s="5" t="s">
        <v>9314</v>
      </c>
      <c r="H1370" s="5" t="s">
        <v>9328</v>
      </c>
      <c r="I1370" s="5" t="s">
        <v>9344</v>
      </c>
      <c r="J1370" s="9">
        <v>0</v>
      </c>
      <c r="K1370" s="5" t="s">
        <v>1548</v>
      </c>
      <c r="L1370" s="10" t="str">
        <f t="shared" si="29"/>
        <v>OSCE Hate Crime Report 2018</v>
      </c>
      <c r="M1370" s="5" t="s">
        <v>2020</v>
      </c>
      <c r="N1370" s="11"/>
    </row>
    <row r="1371" spans="1:14" x14ac:dyDescent="0.2">
      <c r="A1371" s="12" t="s">
        <v>6227</v>
      </c>
      <c r="B1371" s="12">
        <v>1370</v>
      </c>
      <c r="C1371" s="9">
        <v>2018</v>
      </c>
      <c r="D1371" s="5" t="s">
        <v>9319</v>
      </c>
      <c r="E1371" s="8" t="s">
        <v>2</v>
      </c>
      <c r="F1371" s="5" t="s">
        <v>11089</v>
      </c>
      <c r="G1371" s="5" t="s">
        <v>9314</v>
      </c>
      <c r="H1371" s="5" t="s">
        <v>9328</v>
      </c>
      <c r="I1371" s="5" t="s">
        <v>9344</v>
      </c>
      <c r="J1371" s="9">
        <v>0</v>
      </c>
      <c r="K1371" s="5" t="s">
        <v>1548</v>
      </c>
      <c r="L1371" s="10" t="str">
        <f t="shared" si="29"/>
        <v>OSCE Hate Crime Report 2018</v>
      </c>
      <c r="M1371" s="5" t="s">
        <v>2021</v>
      </c>
      <c r="N1371" s="11"/>
    </row>
    <row r="1372" spans="1:14" x14ac:dyDescent="0.2">
      <c r="A1372" s="12" t="s">
        <v>6228</v>
      </c>
      <c r="B1372" s="12">
        <v>1371</v>
      </c>
      <c r="C1372" s="9">
        <v>2018</v>
      </c>
      <c r="D1372" s="5" t="s">
        <v>9319</v>
      </c>
      <c r="E1372" s="8" t="s">
        <v>2</v>
      </c>
      <c r="F1372" s="5" t="s">
        <v>11089</v>
      </c>
      <c r="G1372" s="5" t="s">
        <v>9314</v>
      </c>
      <c r="H1372" s="5" t="s">
        <v>9328</v>
      </c>
      <c r="I1372" s="5" t="s">
        <v>9344</v>
      </c>
      <c r="J1372" s="9">
        <v>0</v>
      </c>
      <c r="K1372" s="5" t="s">
        <v>1548</v>
      </c>
      <c r="L1372" s="10" t="str">
        <f t="shared" si="29"/>
        <v>OSCE Hate Crime Report 2018</v>
      </c>
      <c r="M1372" s="5" t="s">
        <v>2022</v>
      </c>
      <c r="N1372" s="11"/>
    </row>
    <row r="1373" spans="1:14" x14ac:dyDescent="0.2">
      <c r="A1373" s="12" t="s">
        <v>6229</v>
      </c>
      <c r="B1373" s="12">
        <v>1372</v>
      </c>
      <c r="C1373" s="9">
        <v>2018</v>
      </c>
      <c r="D1373" s="5" t="s">
        <v>9319</v>
      </c>
      <c r="E1373" s="8" t="s">
        <v>2</v>
      </c>
      <c r="F1373" s="5" t="s">
        <v>11089</v>
      </c>
      <c r="G1373" s="5" t="s">
        <v>9314</v>
      </c>
      <c r="H1373" s="5" t="s">
        <v>9321</v>
      </c>
      <c r="I1373" s="5" t="s">
        <v>9321</v>
      </c>
      <c r="J1373" s="9" t="s">
        <v>2</v>
      </c>
      <c r="K1373" s="5" t="s">
        <v>1548</v>
      </c>
      <c r="L1373" s="10" t="str">
        <f t="shared" si="29"/>
        <v>OSCE Hate Crime Report 2018</v>
      </c>
      <c r="M1373" s="5" t="s">
        <v>2023</v>
      </c>
      <c r="N1373" s="11"/>
    </row>
    <row r="1374" spans="1:14" x14ac:dyDescent="0.2">
      <c r="A1374" s="12" t="s">
        <v>6230</v>
      </c>
      <c r="B1374" s="12">
        <v>1373</v>
      </c>
      <c r="C1374" s="9">
        <v>2018</v>
      </c>
      <c r="D1374" s="5" t="s">
        <v>9319</v>
      </c>
      <c r="E1374" s="8" t="s">
        <v>2</v>
      </c>
      <c r="F1374" s="5" t="s">
        <v>11089</v>
      </c>
      <c r="G1374" s="5" t="s">
        <v>9314</v>
      </c>
      <c r="H1374" s="5" t="s">
        <v>9328</v>
      </c>
      <c r="I1374" s="5" t="s">
        <v>9344</v>
      </c>
      <c r="J1374" s="9">
        <v>0</v>
      </c>
      <c r="K1374" s="5" t="s">
        <v>1548</v>
      </c>
      <c r="L1374" s="10" t="str">
        <f t="shared" si="29"/>
        <v>OSCE Hate Crime Report 2018</v>
      </c>
      <c r="M1374" s="5" t="s">
        <v>2024</v>
      </c>
      <c r="N1374" s="11"/>
    </row>
    <row r="1375" spans="1:14" x14ac:dyDescent="0.2">
      <c r="A1375" s="12" t="s">
        <v>6231</v>
      </c>
      <c r="B1375" s="12">
        <v>1374</v>
      </c>
      <c r="C1375" s="9">
        <v>2018</v>
      </c>
      <c r="D1375" s="5" t="s">
        <v>9319</v>
      </c>
      <c r="E1375" s="8" t="s">
        <v>2</v>
      </c>
      <c r="F1375" s="5" t="s">
        <v>11089</v>
      </c>
      <c r="G1375" s="5" t="s">
        <v>9314</v>
      </c>
      <c r="H1375" s="5" t="s">
        <v>9328</v>
      </c>
      <c r="I1375" s="5" t="s">
        <v>9344</v>
      </c>
      <c r="J1375" s="9">
        <v>0</v>
      </c>
      <c r="K1375" s="5" t="s">
        <v>1548</v>
      </c>
      <c r="L1375" s="10" t="str">
        <f t="shared" si="29"/>
        <v>OSCE Hate Crime Report 2018</v>
      </c>
      <c r="M1375" s="5" t="s">
        <v>2025</v>
      </c>
      <c r="N1375" s="11"/>
    </row>
    <row r="1376" spans="1:14" x14ac:dyDescent="0.2">
      <c r="A1376" s="12" t="s">
        <v>6232</v>
      </c>
      <c r="B1376" s="12">
        <v>1375</v>
      </c>
      <c r="C1376" s="9">
        <v>2018</v>
      </c>
      <c r="D1376" s="5" t="s">
        <v>9319</v>
      </c>
      <c r="E1376" s="8" t="s">
        <v>2</v>
      </c>
      <c r="F1376" s="5" t="s">
        <v>11089</v>
      </c>
      <c r="G1376" s="5" t="s">
        <v>9331</v>
      </c>
      <c r="H1376" s="5" t="s">
        <v>9347</v>
      </c>
      <c r="I1376" s="5" t="s">
        <v>11065</v>
      </c>
      <c r="J1376" s="9">
        <v>1</v>
      </c>
      <c r="K1376" s="5" t="s">
        <v>1567</v>
      </c>
      <c r="L1376" s="10" t="str">
        <f t="shared" si="29"/>
        <v>OSCE Hate Crime Report 2018</v>
      </c>
      <c r="M1376" s="5" t="s">
        <v>2026</v>
      </c>
      <c r="N1376" s="11"/>
    </row>
    <row r="1377" spans="1:14" x14ac:dyDescent="0.2">
      <c r="A1377" s="12" t="s">
        <v>6233</v>
      </c>
      <c r="B1377" s="12">
        <v>1376</v>
      </c>
      <c r="C1377" s="9">
        <v>2018</v>
      </c>
      <c r="D1377" s="5" t="s">
        <v>9319</v>
      </c>
      <c r="E1377" s="8" t="s">
        <v>2</v>
      </c>
      <c r="F1377" s="5" t="s">
        <v>11088</v>
      </c>
      <c r="G1377" s="5" t="s">
        <v>9383</v>
      </c>
      <c r="H1377" s="5" t="s">
        <v>9347</v>
      </c>
      <c r="I1377" s="5" t="s">
        <v>11065</v>
      </c>
      <c r="J1377" s="9">
        <v>1</v>
      </c>
      <c r="K1377" s="5" t="s">
        <v>1567</v>
      </c>
      <c r="L1377" s="10" t="str">
        <f t="shared" si="29"/>
        <v>OSCE Hate Crime Report 2018</v>
      </c>
      <c r="M1377" s="5" t="s">
        <v>2027</v>
      </c>
      <c r="N1377" s="11"/>
    </row>
    <row r="1378" spans="1:14" x14ac:dyDescent="0.2">
      <c r="A1378" s="12" t="s">
        <v>6234</v>
      </c>
      <c r="B1378" s="12">
        <v>1377</v>
      </c>
      <c r="C1378" s="9">
        <v>2018</v>
      </c>
      <c r="D1378" s="5" t="s">
        <v>9319</v>
      </c>
      <c r="E1378" s="8" t="s">
        <v>2</v>
      </c>
      <c r="F1378" s="5" t="s">
        <v>11089</v>
      </c>
      <c r="G1378" s="5" t="s">
        <v>9314</v>
      </c>
      <c r="H1378" s="5" t="s">
        <v>9328</v>
      </c>
      <c r="I1378" s="5" t="s">
        <v>9344</v>
      </c>
      <c r="J1378" s="9">
        <v>0</v>
      </c>
      <c r="K1378" s="5" t="s">
        <v>1548</v>
      </c>
      <c r="L1378" s="10" t="str">
        <f t="shared" si="29"/>
        <v>OSCE Hate Crime Report 2018</v>
      </c>
      <c r="M1378" s="5" t="s">
        <v>2028</v>
      </c>
      <c r="N1378" s="11"/>
    </row>
    <row r="1379" spans="1:14" x14ac:dyDescent="0.2">
      <c r="A1379" s="12" t="s">
        <v>6235</v>
      </c>
      <c r="B1379" s="12">
        <v>1378</v>
      </c>
      <c r="C1379" s="9">
        <v>2018</v>
      </c>
      <c r="D1379" s="5" t="s">
        <v>9319</v>
      </c>
      <c r="E1379" s="8" t="s">
        <v>2</v>
      </c>
      <c r="F1379" s="5" t="s">
        <v>11089</v>
      </c>
      <c r="G1379" s="5" t="s">
        <v>9314</v>
      </c>
      <c r="H1379" s="5" t="s">
        <v>9328</v>
      </c>
      <c r="I1379" s="5" t="s">
        <v>9344</v>
      </c>
      <c r="J1379" s="9">
        <v>0</v>
      </c>
      <c r="K1379" s="5" t="s">
        <v>1548</v>
      </c>
      <c r="L1379" s="10" t="str">
        <f t="shared" si="29"/>
        <v>OSCE Hate Crime Report 2018</v>
      </c>
      <c r="M1379" s="5" t="s">
        <v>2029</v>
      </c>
      <c r="N1379" s="11"/>
    </row>
    <row r="1380" spans="1:14" x14ac:dyDescent="0.2">
      <c r="A1380" s="12" t="s">
        <v>6236</v>
      </c>
      <c r="B1380" s="12">
        <v>1379</v>
      </c>
      <c r="C1380" s="9">
        <v>2018</v>
      </c>
      <c r="D1380" s="5" t="s">
        <v>9319</v>
      </c>
      <c r="E1380" s="8" t="s">
        <v>2</v>
      </c>
      <c r="F1380" s="5" t="s">
        <v>11089</v>
      </c>
      <c r="G1380" s="5" t="s">
        <v>9314</v>
      </c>
      <c r="H1380" s="5" t="s">
        <v>9328</v>
      </c>
      <c r="I1380" s="5" t="s">
        <v>9334</v>
      </c>
      <c r="J1380" s="9">
        <v>0</v>
      </c>
      <c r="K1380" s="5" t="s">
        <v>1548</v>
      </c>
      <c r="L1380" s="10" t="str">
        <f t="shared" si="29"/>
        <v>OSCE Hate Crime Report 2018</v>
      </c>
      <c r="M1380" s="5" t="s">
        <v>11007</v>
      </c>
      <c r="N1380" s="11"/>
    </row>
    <row r="1381" spans="1:14" x14ac:dyDescent="0.2">
      <c r="A1381" s="12" t="s">
        <v>6237</v>
      </c>
      <c r="B1381" s="12">
        <v>1380</v>
      </c>
      <c r="C1381" s="9">
        <v>2018</v>
      </c>
      <c r="D1381" s="5" t="s">
        <v>9319</v>
      </c>
      <c r="E1381" s="8" t="s">
        <v>2</v>
      </c>
      <c r="F1381" s="5" t="s">
        <v>11089</v>
      </c>
      <c r="G1381" s="5" t="s">
        <v>9314</v>
      </c>
      <c r="H1381" s="5" t="s">
        <v>9328</v>
      </c>
      <c r="I1381" s="5" t="s">
        <v>9344</v>
      </c>
      <c r="J1381" s="9">
        <v>0</v>
      </c>
      <c r="K1381" s="5" t="s">
        <v>1548</v>
      </c>
      <c r="L1381" s="10" t="str">
        <f t="shared" si="29"/>
        <v>OSCE Hate Crime Report 2018</v>
      </c>
      <c r="M1381" s="5" t="s">
        <v>2030</v>
      </c>
      <c r="N1381" s="11"/>
    </row>
    <row r="1382" spans="1:14" x14ac:dyDescent="0.2">
      <c r="A1382" s="12" t="s">
        <v>6238</v>
      </c>
      <c r="B1382" s="12">
        <v>1381</v>
      </c>
      <c r="C1382" s="9">
        <v>2018</v>
      </c>
      <c r="D1382" s="5" t="s">
        <v>9319</v>
      </c>
      <c r="E1382" s="8" t="s">
        <v>2</v>
      </c>
      <c r="F1382" s="5" t="s">
        <v>11089</v>
      </c>
      <c r="G1382" s="5" t="s">
        <v>9314</v>
      </c>
      <c r="H1382" s="5" t="s">
        <v>9328</v>
      </c>
      <c r="I1382" s="5" t="s">
        <v>9344</v>
      </c>
      <c r="J1382" s="9">
        <v>0</v>
      </c>
      <c r="K1382" s="5" t="s">
        <v>1548</v>
      </c>
      <c r="L1382" s="10" t="str">
        <f t="shared" si="29"/>
        <v>OSCE Hate Crime Report 2018</v>
      </c>
      <c r="M1382" s="5" t="s">
        <v>2031</v>
      </c>
      <c r="N1382" s="11"/>
    </row>
    <row r="1383" spans="1:14" x14ac:dyDescent="0.2">
      <c r="A1383" s="12" t="s">
        <v>6239</v>
      </c>
      <c r="B1383" s="12">
        <v>1382</v>
      </c>
      <c r="C1383" s="9">
        <v>2018</v>
      </c>
      <c r="D1383" s="5" t="s">
        <v>9319</v>
      </c>
      <c r="E1383" s="8" t="s">
        <v>2</v>
      </c>
      <c r="F1383" s="5" t="s">
        <v>11089</v>
      </c>
      <c r="G1383" s="5" t="s">
        <v>9314</v>
      </c>
      <c r="H1383" s="5" t="s">
        <v>9328</v>
      </c>
      <c r="I1383" s="5" t="s">
        <v>9344</v>
      </c>
      <c r="J1383" s="9">
        <v>0</v>
      </c>
      <c r="K1383" s="5" t="s">
        <v>1548</v>
      </c>
      <c r="L1383" s="10" t="str">
        <f t="shared" si="29"/>
        <v>OSCE Hate Crime Report 2018</v>
      </c>
      <c r="M1383" s="5" t="s">
        <v>2032</v>
      </c>
      <c r="N1383" s="11"/>
    </row>
    <row r="1384" spans="1:14" x14ac:dyDescent="0.2">
      <c r="A1384" s="12" t="s">
        <v>6240</v>
      </c>
      <c r="B1384" s="12">
        <v>1383</v>
      </c>
      <c r="C1384" s="9">
        <v>2018</v>
      </c>
      <c r="D1384" s="5" t="s">
        <v>9319</v>
      </c>
      <c r="E1384" s="8" t="s">
        <v>2</v>
      </c>
      <c r="F1384" s="5" t="s">
        <v>11089</v>
      </c>
      <c r="G1384" s="5" t="s">
        <v>9314</v>
      </c>
      <c r="H1384" s="5" t="s">
        <v>9328</v>
      </c>
      <c r="I1384" s="5" t="s">
        <v>9344</v>
      </c>
      <c r="J1384" s="9">
        <v>0</v>
      </c>
      <c r="K1384" s="5" t="s">
        <v>1548</v>
      </c>
      <c r="L1384" s="10" t="str">
        <f t="shared" si="29"/>
        <v>OSCE Hate Crime Report 2018</v>
      </c>
      <c r="M1384" s="5" t="s">
        <v>2033</v>
      </c>
      <c r="N1384" s="11"/>
    </row>
    <row r="1385" spans="1:14" x14ac:dyDescent="0.2">
      <c r="A1385" s="12" t="s">
        <v>6241</v>
      </c>
      <c r="B1385" s="12">
        <v>1384</v>
      </c>
      <c r="C1385" s="9">
        <v>2018</v>
      </c>
      <c r="D1385" s="5" t="s">
        <v>9319</v>
      </c>
      <c r="E1385" s="8" t="s">
        <v>2</v>
      </c>
      <c r="F1385" s="5" t="s">
        <v>11089</v>
      </c>
      <c r="G1385" s="5" t="s">
        <v>9314</v>
      </c>
      <c r="H1385" s="5" t="s">
        <v>9328</v>
      </c>
      <c r="I1385" s="5" t="s">
        <v>9344</v>
      </c>
      <c r="J1385" s="9">
        <v>0</v>
      </c>
      <c r="K1385" s="5" t="s">
        <v>1548</v>
      </c>
      <c r="L1385" s="10" t="str">
        <f t="shared" si="29"/>
        <v>OSCE Hate Crime Report 2018</v>
      </c>
      <c r="M1385" s="5" t="s">
        <v>2034</v>
      </c>
      <c r="N1385" s="11"/>
    </row>
    <row r="1386" spans="1:14" x14ac:dyDescent="0.2">
      <c r="A1386" s="12" t="s">
        <v>6242</v>
      </c>
      <c r="B1386" s="12">
        <v>1385</v>
      </c>
      <c r="C1386" s="9">
        <v>2018</v>
      </c>
      <c r="D1386" s="5" t="s">
        <v>9319</v>
      </c>
      <c r="E1386" s="8" t="s">
        <v>2</v>
      </c>
      <c r="F1386" s="5" t="s">
        <v>11089</v>
      </c>
      <c r="G1386" s="5" t="s">
        <v>9314</v>
      </c>
      <c r="H1386" s="5" t="s">
        <v>9328</v>
      </c>
      <c r="I1386" s="5" t="s">
        <v>9334</v>
      </c>
      <c r="J1386" s="9">
        <v>0</v>
      </c>
      <c r="K1386" s="5" t="s">
        <v>1548</v>
      </c>
      <c r="L1386" s="10" t="str">
        <f t="shared" si="29"/>
        <v>OSCE Hate Crime Report 2018</v>
      </c>
      <c r="M1386" s="5" t="s">
        <v>10981</v>
      </c>
      <c r="N1386" s="11"/>
    </row>
    <row r="1387" spans="1:14" x14ac:dyDescent="0.2">
      <c r="A1387" s="12" t="s">
        <v>6243</v>
      </c>
      <c r="B1387" s="12">
        <v>1386</v>
      </c>
      <c r="C1387" s="9">
        <v>2018</v>
      </c>
      <c r="D1387" s="5" t="s">
        <v>9319</v>
      </c>
      <c r="E1387" s="8" t="s">
        <v>2</v>
      </c>
      <c r="F1387" s="5" t="s">
        <v>11089</v>
      </c>
      <c r="G1387" s="5" t="s">
        <v>9314</v>
      </c>
      <c r="H1387" s="5" t="s">
        <v>9328</v>
      </c>
      <c r="I1387" s="5" t="s">
        <v>9344</v>
      </c>
      <c r="J1387" s="9">
        <v>0</v>
      </c>
      <c r="K1387" s="5" t="s">
        <v>1548</v>
      </c>
      <c r="L1387" s="10" t="str">
        <f t="shared" si="29"/>
        <v>OSCE Hate Crime Report 2018</v>
      </c>
      <c r="M1387" s="5" t="s">
        <v>2035</v>
      </c>
      <c r="N1387" s="11"/>
    </row>
    <row r="1388" spans="1:14" x14ac:dyDescent="0.2">
      <c r="A1388" s="12" t="s">
        <v>6244</v>
      </c>
      <c r="B1388" s="12">
        <v>1387</v>
      </c>
      <c r="C1388" s="9">
        <v>2018</v>
      </c>
      <c r="D1388" s="5" t="s">
        <v>9319</v>
      </c>
      <c r="E1388" s="8" t="s">
        <v>2</v>
      </c>
      <c r="F1388" s="5" t="s">
        <v>11089</v>
      </c>
      <c r="G1388" s="5" t="s">
        <v>9314</v>
      </c>
      <c r="H1388" s="5" t="s">
        <v>9328</v>
      </c>
      <c r="I1388" s="5" t="s">
        <v>9415</v>
      </c>
      <c r="J1388" s="9">
        <v>0</v>
      </c>
      <c r="K1388" s="5" t="s">
        <v>1548</v>
      </c>
      <c r="L1388" s="10" t="str">
        <f t="shared" si="29"/>
        <v>OSCE Hate Crime Report 2018</v>
      </c>
      <c r="M1388" s="5" t="s">
        <v>206</v>
      </c>
      <c r="N1388" s="11"/>
    </row>
    <row r="1389" spans="1:14" x14ac:dyDescent="0.2">
      <c r="A1389" s="12" t="s">
        <v>6245</v>
      </c>
      <c r="B1389" s="12">
        <v>1388</v>
      </c>
      <c r="C1389" s="9">
        <v>2018</v>
      </c>
      <c r="D1389" s="5" t="s">
        <v>9319</v>
      </c>
      <c r="E1389" s="8" t="s">
        <v>2</v>
      </c>
      <c r="F1389" s="5" t="s">
        <v>11089</v>
      </c>
      <c r="G1389" s="5" t="s">
        <v>9337</v>
      </c>
      <c r="H1389" s="5" t="s">
        <v>9347</v>
      </c>
      <c r="I1389" s="5" t="s">
        <v>9315</v>
      </c>
      <c r="J1389" s="9">
        <v>1</v>
      </c>
      <c r="K1389" s="5" t="s">
        <v>1567</v>
      </c>
      <c r="L1389" s="10" t="str">
        <f t="shared" si="29"/>
        <v>OSCE Hate Crime Report 2018</v>
      </c>
      <c r="M1389" s="5" t="s">
        <v>2036</v>
      </c>
      <c r="N1389" s="11"/>
    </row>
    <row r="1390" spans="1:14" x14ac:dyDescent="0.2">
      <c r="A1390" s="12" t="s">
        <v>6246</v>
      </c>
      <c r="B1390" s="12">
        <v>1389</v>
      </c>
      <c r="C1390" s="9">
        <v>2018</v>
      </c>
      <c r="D1390" s="5" t="s">
        <v>9319</v>
      </c>
      <c r="E1390" s="8" t="s">
        <v>2</v>
      </c>
      <c r="F1390" s="5" t="s">
        <v>11089</v>
      </c>
      <c r="G1390" s="5" t="s">
        <v>9314</v>
      </c>
      <c r="H1390" s="5" t="s">
        <v>9328</v>
      </c>
      <c r="I1390" s="5" t="s">
        <v>9419</v>
      </c>
      <c r="J1390" s="9">
        <v>0</v>
      </c>
      <c r="K1390" s="5" t="s">
        <v>1543</v>
      </c>
      <c r="L1390" s="10" t="str">
        <f t="shared" si="29"/>
        <v>OSCE Hate Crime Report 2018</v>
      </c>
      <c r="M1390" s="5" t="s">
        <v>2037</v>
      </c>
      <c r="N1390" s="11"/>
    </row>
    <row r="1391" spans="1:14" x14ac:dyDescent="0.2">
      <c r="A1391" s="12" t="s">
        <v>6247</v>
      </c>
      <c r="B1391" s="12">
        <v>1390</v>
      </c>
      <c r="C1391" s="9">
        <v>2018</v>
      </c>
      <c r="D1391" s="5" t="s">
        <v>9319</v>
      </c>
      <c r="E1391" s="8" t="s">
        <v>2</v>
      </c>
      <c r="F1391" s="5" t="s">
        <v>11089</v>
      </c>
      <c r="G1391" s="5" t="s">
        <v>9314</v>
      </c>
      <c r="H1391" s="5" t="s">
        <v>9328</v>
      </c>
      <c r="I1391" s="5" t="s">
        <v>9344</v>
      </c>
      <c r="J1391" s="9">
        <v>0</v>
      </c>
      <c r="K1391" s="5" t="s">
        <v>1548</v>
      </c>
      <c r="L1391" s="10" t="str">
        <f t="shared" si="29"/>
        <v>OSCE Hate Crime Report 2018</v>
      </c>
      <c r="M1391" s="5" t="s">
        <v>1751</v>
      </c>
      <c r="N1391" s="11"/>
    </row>
    <row r="1392" spans="1:14" x14ac:dyDescent="0.2">
      <c r="A1392" s="12" t="s">
        <v>6248</v>
      </c>
      <c r="B1392" s="12">
        <v>1391</v>
      </c>
      <c r="C1392" s="9">
        <v>2018</v>
      </c>
      <c r="D1392" s="5" t="s">
        <v>9319</v>
      </c>
      <c r="E1392" s="8" t="s">
        <v>2</v>
      </c>
      <c r="F1392" s="5" t="s">
        <v>11089</v>
      </c>
      <c r="G1392" s="5" t="s">
        <v>9314</v>
      </c>
      <c r="H1392" s="5" t="s">
        <v>9328</v>
      </c>
      <c r="I1392" s="5" t="s">
        <v>9334</v>
      </c>
      <c r="J1392" s="9">
        <v>0</v>
      </c>
      <c r="K1392" s="5" t="s">
        <v>1548</v>
      </c>
      <c r="L1392" s="10" t="str">
        <f t="shared" si="29"/>
        <v>OSCE Hate Crime Report 2018</v>
      </c>
      <c r="M1392" s="5" t="s">
        <v>11008</v>
      </c>
      <c r="N1392" s="11"/>
    </row>
    <row r="1393" spans="1:14" x14ac:dyDescent="0.2">
      <c r="A1393" s="12" t="s">
        <v>6249</v>
      </c>
      <c r="B1393" s="12">
        <v>1392</v>
      </c>
      <c r="C1393" s="9">
        <v>2018</v>
      </c>
      <c r="D1393" s="5" t="s">
        <v>9319</v>
      </c>
      <c r="E1393" s="8" t="s">
        <v>2</v>
      </c>
      <c r="F1393" s="5" t="s">
        <v>11089</v>
      </c>
      <c r="G1393" s="5" t="s">
        <v>9314</v>
      </c>
      <c r="H1393" s="5" t="s">
        <v>9328</v>
      </c>
      <c r="I1393" s="5" t="s">
        <v>9334</v>
      </c>
      <c r="J1393" s="9">
        <v>0</v>
      </c>
      <c r="K1393" s="5" t="s">
        <v>1548</v>
      </c>
      <c r="L1393" s="10" t="str">
        <f t="shared" si="29"/>
        <v>OSCE Hate Crime Report 2018</v>
      </c>
      <c r="M1393" s="5" t="s">
        <v>10981</v>
      </c>
      <c r="N1393" s="11"/>
    </row>
    <row r="1394" spans="1:14" x14ac:dyDescent="0.2">
      <c r="A1394" s="12" t="s">
        <v>6250</v>
      </c>
      <c r="B1394" s="12">
        <v>1393</v>
      </c>
      <c r="C1394" s="9">
        <v>2018</v>
      </c>
      <c r="D1394" s="5" t="s">
        <v>9319</v>
      </c>
      <c r="E1394" s="5" t="s">
        <v>2038</v>
      </c>
      <c r="F1394" s="5" t="s">
        <v>11089</v>
      </c>
      <c r="G1394" s="5" t="s">
        <v>9329</v>
      </c>
      <c r="H1394" s="5" t="s">
        <v>9347</v>
      </c>
      <c r="I1394" s="5" t="s">
        <v>9315</v>
      </c>
      <c r="J1394" s="9">
        <v>2</v>
      </c>
      <c r="K1394" s="5" t="s">
        <v>1678</v>
      </c>
      <c r="L1394" s="10" t="str">
        <f t="shared" ref="L1394:L1406" si="30">HYPERLINK("https://www.sos-homophobie.org/sites/default/files/rapport_homophobie_2019_interactif.pdf","SOS Homophobia Rapport 2019")</f>
        <v>SOS Homophobia Rapport 2019</v>
      </c>
      <c r="M1394" s="5" t="s">
        <v>9712</v>
      </c>
      <c r="N1394" s="11"/>
    </row>
    <row r="1395" spans="1:14" x14ac:dyDescent="0.2">
      <c r="A1395" s="12" t="s">
        <v>6251</v>
      </c>
      <c r="B1395" s="12">
        <v>1394</v>
      </c>
      <c r="C1395" s="9">
        <v>2018</v>
      </c>
      <c r="D1395" s="5" t="s">
        <v>9319</v>
      </c>
      <c r="E1395" s="5" t="s">
        <v>9435</v>
      </c>
      <c r="F1395" s="5" t="s">
        <v>11089</v>
      </c>
      <c r="G1395" s="5" t="s">
        <v>9329</v>
      </c>
      <c r="H1395" s="5" t="s">
        <v>9347</v>
      </c>
      <c r="I1395" s="5" t="s">
        <v>9315</v>
      </c>
      <c r="J1395" s="9">
        <v>2</v>
      </c>
      <c r="K1395" s="5" t="s">
        <v>1678</v>
      </c>
      <c r="L1395" s="10" t="str">
        <f t="shared" si="30"/>
        <v>SOS Homophobia Rapport 2019</v>
      </c>
      <c r="M1395" s="5" t="s">
        <v>9713</v>
      </c>
      <c r="N1395" s="11"/>
    </row>
    <row r="1396" spans="1:14" x14ac:dyDescent="0.2">
      <c r="A1396" s="12" t="s">
        <v>6252</v>
      </c>
      <c r="B1396" s="12">
        <v>1395</v>
      </c>
      <c r="C1396" s="9">
        <v>2018</v>
      </c>
      <c r="D1396" s="5" t="s">
        <v>9319</v>
      </c>
      <c r="E1396" s="5" t="s">
        <v>9435</v>
      </c>
      <c r="F1396" s="5" t="s">
        <v>11089</v>
      </c>
      <c r="G1396" s="5" t="s">
        <v>9329</v>
      </c>
      <c r="H1396" s="5" t="s">
        <v>9347</v>
      </c>
      <c r="I1396" s="5" t="s">
        <v>9315</v>
      </c>
      <c r="J1396" s="9">
        <v>2</v>
      </c>
      <c r="K1396" s="5" t="s">
        <v>1678</v>
      </c>
      <c r="L1396" s="10" t="str">
        <f t="shared" si="30"/>
        <v>SOS Homophobia Rapport 2019</v>
      </c>
      <c r="M1396" s="5" t="s">
        <v>9714</v>
      </c>
      <c r="N1396" s="11"/>
    </row>
    <row r="1397" spans="1:14" x14ac:dyDescent="0.2">
      <c r="A1397" s="12" t="s">
        <v>6253</v>
      </c>
      <c r="B1397" s="12">
        <v>1396</v>
      </c>
      <c r="C1397" s="9">
        <v>2018</v>
      </c>
      <c r="D1397" s="5" t="s">
        <v>9319</v>
      </c>
      <c r="E1397" s="5" t="s">
        <v>9435</v>
      </c>
      <c r="F1397" s="5" t="s">
        <v>11089</v>
      </c>
      <c r="G1397" s="5" t="s">
        <v>9329</v>
      </c>
      <c r="H1397" s="5" t="s">
        <v>9321</v>
      </c>
      <c r="I1397" s="5" t="s">
        <v>9408</v>
      </c>
      <c r="J1397" s="9">
        <v>2</v>
      </c>
      <c r="K1397" s="5" t="s">
        <v>1678</v>
      </c>
      <c r="L1397" s="10" t="str">
        <f t="shared" si="30"/>
        <v>SOS Homophobia Rapport 2019</v>
      </c>
      <c r="M1397" s="5" t="s">
        <v>9715</v>
      </c>
      <c r="N1397" s="11"/>
    </row>
    <row r="1398" spans="1:14" x14ac:dyDescent="0.2">
      <c r="A1398" s="12" t="s">
        <v>6254</v>
      </c>
      <c r="B1398" s="12">
        <v>1397</v>
      </c>
      <c r="C1398" s="9">
        <v>2018</v>
      </c>
      <c r="D1398" s="5" t="s">
        <v>9319</v>
      </c>
      <c r="E1398" s="5" t="s">
        <v>2039</v>
      </c>
      <c r="F1398" s="5" t="s">
        <v>11089</v>
      </c>
      <c r="G1398" s="5" t="s">
        <v>9329</v>
      </c>
      <c r="H1398" s="5" t="s">
        <v>9347</v>
      </c>
      <c r="I1398" s="5" t="s">
        <v>9315</v>
      </c>
      <c r="J1398" s="9">
        <v>2</v>
      </c>
      <c r="K1398" s="5" t="s">
        <v>1678</v>
      </c>
      <c r="L1398" s="10" t="str">
        <f t="shared" si="30"/>
        <v>SOS Homophobia Rapport 2019</v>
      </c>
      <c r="M1398" s="5" t="s">
        <v>9716</v>
      </c>
      <c r="N1398" s="11"/>
    </row>
    <row r="1399" spans="1:14" x14ac:dyDescent="0.2">
      <c r="A1399" s="12" t="s">
        <v>6255</v>
      </c>
      <c r="B1399" s="12">
        <v>1398</v>
      </c>
      <c r="C1399" s="9">
        <v>2018</v>
      </c>
      <c r="D1399" s="5" t="s">
        <v>9319</v>
      </c>
      <c r="E1399" s="5" t="s">
        <v>9435</v>
      </c>
      <c r="F1399" s="5" t="s">
        <v>11089</v>
      </c>
      <c r="G1399" s="5" t="s">
        <v>9329</v>
      </c>
      <c r="H1399" s="5" t="s">
        <v>9347</v>
      </c>
      <c r="I1399" s="5" t="s">
        <v>9315</v>
      </c>
      <c r="J1399" s="9">
        <v>1</v>
      </c>
      <c r="K1399" s="5" t="s">
        <v>1678</v>
      </c>
      <c r="L1399" s="10" t="str">
        <f t="shared" si="30"/>
        <v>SOS Homophobia Rapport 2019</v>
      </c>
      <c r="M1399" s="5" t="s">
        <v>9717</v>
      </c>
      <c r="N1399" s="11"/>
    </row>
    <row r="1400" spans="1:14" x14ac:dyDescent="0.2">
      <c r="A1400" s="12" t="s">
        <v>6256</v>
      </c>
      <c r="B1400" s="12">
        <v>1399</v>
      </c>
      <c r="C1400" s="9">
        <v>2018</v>
      </c>
      <c r="D1400" s="5" t="s">
        <v>9319</v>
      </c>
      <c r="E1400" s="5" t="s">
        <v>2040</v>
      </c>
      <c r="F1400" s="5" t="s">
        <v>11089</v>
      </c>
      <c r="G1400" s="5" t="s">
        <v>9329</v>
      </c>
      <c r="H1400" s="5" t="s">
        <v>9347</v>
      </c>
      <c r="I1400" s="5" t="s">
        <v>9408</v>
      </c>
      <c r="J1400" s="9">
        <v>2</v>
      </c>
      <c r="K1400" s="5" t="s">
        <v>1678</v>
      </c>
      <c r="L1400" s="10" t="str">
        <f t="shared" si="30"/>
        <v>SOS Homophobia Rapport 2019</v>
      </c>
      <c r="M1400" s="5" t="s">
        <v>9718</v>
      </c>
      <c r="N1400" s="11"/>
    </row>
    <row r="1401" spans="1:14" x14ac:dyDescent="0.2">
      <c r="A1401" s="12" t="s">
        <v>6257</v>
      </c>
      <c r="B1401" s="12">
        <v>1400</v>
      </c>
      <c r="C1401" s="9">
        <v>2018</v>
      </c>
      <c r="D1401" s="5" t="s">
        <v>9319</v>
      </c>
      <c r="E1401" s="5" t="s">
        <v>2041</v>
      </c>
      <c r="F1401" s="5" t="s">
        <v>11089</v>
      </c>
      <c r="G1401" s="5" t="s">
        <v>9329</v>
      </c>
      <c r="H1401" s="5" t="s">
        <v>9347</v>
      </c>
      <c r="I1401" s="5" t="s">
        <v>11065</v>
      </c>
      <c r="J1401" s="9">
        <v>1</v>
      </c>
      <c r="K1401" s="5" t="s">
        <v>1678</v>
      </c>
      <c r="L1401" s="10" t="str">
        <f t="shared" si="30"/>
        <v>SOS Homophobia Rapport 2019</v>
      </c>
      <c r="M1401" s="5" t="s">
        <v>9719</v>
      </c>
      <c r="N1401" s="11"/>
    </row>
    <row r="1402" spans="1:14" x14ac:dyDescent="0.2">
      <c r="A1402" s="12" t="s">
        <v>6258</v>
      </c>
      <c r="B1402" s="12">
        <v>1401</v>
      </c>
      <c r="C1402" s="9">
        <v>2018</v>
      </c>
      <c r="D1402" s="5" t="s">
        <v>9319</v>
      </c>
      <c r="E1402" s="5" t="s">
        <v>9359</v>
      </c>
      <c r="F1402" s="5" t="s">
        <v>11089</v>
      </c>
      <c r="G1402" s="5" t="s">
        <v>9329</v>
      </c>
      <c r="H1402" s="5" t="s">
        <v>9347</v>
      </c>
      <c r="I1402" s="5" t="s">
        <v>9315</v>
      </c>
      <c r="J1402" s="9">
        <v>1</v>
      </c>
      <c r="K1402" s="5" t="s">
        <v>1678</v>
      </c>
      <c r="L1402" s="10" t="str">
        <f t="shared" si="30"/>
        <v>SOS Homophobia Rapport 2019</v>
      </c>
      <c r="M1402" s="5" t="s">
        <v>9720</v>
      </c>
      <c r="N1402" s="11"/>
    </row>
    <row r="1403" spans="1:14" x14ac:dyDescent="0.2">
      <c r="A1403" s="12" t="s">
        <v>6259</v>
      </c>
      <c r="B1403" s="12">
        <v>1402</v>
      </c>
      <c r="C1403" s="9">
        <v>2018</v>
      </c>
      <c r="D1403" s="5" t="s">
        <v>9319</v>
      </c>
      <c r="E1403" s="5" t="s">
        <v>2042</v>
      </c>
      <c r="F1403" s="5" t="s">
        <v>11089</v>
      </c>
      <c r="G1403" s="5" t="s">
        <v>9329</v>
      </c>
      <c r="H1403" s="5" t="s">
        <v>9347</v>
      </c>
      <c r="I1403" s="5" t="s">
        <v>9315</v>
      </c>
      <c r="J1403" s="9">
        <v>1</v>
      </c>
      <c r="K1403" s="5" t="s">
        <v>1678</v>
      </c>
      <c r="L1403" s="10" t="str">
        <f t="shared" si="30"/>
        <v>SOS Homophobia Rapport 2019</v>
      </c>
      <c r="M1403" s="5" t="s">
        <v>9721</v>
      </c>
      <c r="N1403" s="11"/>
    </row>
    <row r="1404" spans="1:14" x14ac:dyDescent="0.2">
      <c r="A1404" s="12" t="s">
        <v>6260</v>
      </c>
      <c r="B1404" s="12">
        <v>1403</v>
      </c>
      <c r="C1404" s="9">
        <v>2018</v>
      </c>
      <c r="D1404" s="5" t="s">
        <v>9319</v>
      </c>
      <c r="E1404" s="5" t="s">
        <v>2043</v>
      </c>
      <c r="F1404" s="5" t="s">
        <v>11089</v>
      </c>
      <c r="G1404" s="5" t="s">
        <v>9329</v>
      </c>
      <c r="H1404" s="5" t="s">
        <v>9347</v>
      </c>
      <c r="I1404" s="5" t="s">
        <v>9315</v>
      </c>
      <c r="J1404" s="9">
        <v>1</v>
      </c>
      <c r="K1404" s="5" t="s">
        <v>1678</v>
      </c>
      <c r="L1404" s="10" t="str">
        <f t="shared" si="30"/>
        <v>SOS Homophobia Rapport 2019</v>
      </c>
      <c r="M1404" s="5" t="s">
        <v>9722</v>
      </c>
      <c r="N1404" s="11"/>
    </row>
    <row r="1405" spans="1:14" x14ac:dyDescent="0.2">
      <c r="A1405" s="12" t="s">
        <v>6261</v>
      </c>
      <c r="B1405" s="12">
        <v>1404</v>
      </c>
      <c r="C1405" s="9">
        <v>2018</v>
      </c>
      <c r="D1405" s="5" t="s">
        <v>9319</v>
      </c>
      <c r="E1405" s="5" t="s">
        <v>2044</v>
      </c>
      <c r="F1405" s="5" t="s">
        <v>11089</v>
      </c>
      <c r="G1405" s="5" t="s">
        <v>9329</v>
      </c>
      <c r="H1405" s="5" t="s">
        <v>9347</v>
      </c>
      <c r="I1405" s="5" t="s">
        <v>9315</v>
      </c>
      <c r="J1405" s="9">
        <v>2</v>
      </c>
      <c r="K1405" s="5" t="s">
        <v>1678</v>
      </c>
      <c r="L1405" s="10" t="str">
        <f t="shared" si="30"/>
        <v>SOS Homophobia Rapport 2019</v>
      </c>
      <c r="M1405" s="5" t="s">
        <v>9716</v>
      </c>
      <c r="N1405" s="11"/>
    </row>
    <row r="1406" spans="1:14" x14ac:dyDescent="0.2">
      <c r="A1406" s="12" t="s">
        <v>6262</v>
      </c>
      <c r="B1406" s="12">
        <v>1405</v>
      </c>
      <c r="C1406" s="9">
        <v>2018</v>
      </c>
      <c r="D1406" s="5" t="s">
        <v>9319</v>
      </c>
      <c r="E1406" s="5" t="s">
        <v>9435</v>
      </c>
      <c r="F1406" s="5" t="s">
        <v>11089</v>
      </c>
      <c r="G1406" s="5" t="s">
        <v>9329</v>
      </c>
      <c r="H1406" s="5" t="s">
        <v>9347</v>
      </c>
      <c r="I1406" s="5" t="s">
        <v>9345</v>
      </c>
      <c r="J1406" s="9">
        <v>1</v>
      </c>
      <c r="K1406" s="5" t="s">
        <v>1678</v>
      </c>
      <c r="L1406" s="10" t="str">
        <f t="shared" si="30"/>
        <v>SOS Homophobia Rapport 2019</v>
      </c>
      <c r="M1406" s="5" t="s">
        <v>9723</v>
      </c>
      <c r="N1406" s="11"/>
    </row>
    <row r="1407" spans="1:14" s="11" customFormat="1" x14ac:dyDescent="0.2">
      <c r="A1407" s="12" t="s">
        <v>6263</v>
      </c>
      <c r="B1407" s="12">
        <v>1406</v>
      </c>
      <c r="C1407" s="9">
        <v>2018</v>
      </c>
      <c r="D1407" s="5" t="s">
        <v>9319</v>
      </c>
      <c r="E1407" s="8" t="s">
        <v>11173</v>
      </c>
      <c r="F1407" s="5" t="s">
        <v>11089</v>
      </c>
      <c r="G1407" s="5" t="s">
        <v>9379</v>
      </c>
      <c r="H1407" s="5" t="s">
        <v>9347</v>
      </c>
      <c r="I1407" s="5" t="s">
        <v>9386</v>
      </c>
      <c r="J1407" s="9">
        <v>3</v>
      </c>
      <c r="K1407" s="5" t="s">
        <v>11175</v>
      </c>
      <c r="L1407" s="10" t="s">
        <v>11176</v>
      </c>
      <c r="M1407" s="5" t="s">
        <v>11177</v>
      </c>
    </row>
    <row r="1408" spans="1:14" s="11" customFormat="1" x14ac:dyDescent="0.2">
      <c r="A1408" s="12" t="s">
        <v>6264</v>
      </c>
      <c r="B1408" s="12">
        <v>1407</v>
      </c>
      <c r="C1408" s="9">
        <v>2018</v>
      </c>
      <c r="D1408" s="5" t="s">
        <v>9319</v>
      </c>
      <c r="E1408" s="8" t="s">
        <v>11174</v>
      </c>
      <c r="F1408" s="5" t="s">
        <v>11089</v>
      </c>
      <c r="G1408" s="5" t="s">
        <v>9379</v>
      </c>
      <c r="H1408" s="5" t="s">
        <v>9347</v>
      </c>
      <c r="I1408" s="5" t="s">
        <v>9386</v>
      </c>
      <c r="J1408" s="9">
        <v>2</v>
      </c>
      <c r="K1408" s="5" t="s">
        <v>11095</v>
      </c>
      <c r="L1408" s="10" t="s">
        <v>11178</v>
      </c>
      <c r="M1408" s="5" t="s">
        <v>11179</v>
      </c>
    </row>
    <row r="1409" spans="1:14" s="11" customFormat="1" x14ac:dyDescent="0.2">
      <c r="A1409" s="12" t="s">
        <v>6265</v>
      </c>
      <c r="B1409" s="12">
        <v>1408</v>
      </c>
      <c r="C1409" s="9">
        <v>2018</v>
      </c>
      <c r="D1409" s="5" t="s">
        <v>9319</v>
      </c>
      <c r="E1409" s="8" t="s">
        <v>11126</v>
      </c>
      <c r="F1409" s="5" t="s">
        <v>11089</v>
      </c>
      <c r="G1409" s="5" t="s">
        <v>9379</v>
      </c>
      <c r="H1409" s="5" t="s">
        <v>9347</v>
      </c>
      <c r="I1409" s="5" t="s">
        <v>9386</v>
      </c>
      <c r="J1409" s="9">
        <v>6</v>
      </c>
      <c r="K1409" s="5" t="s">
        <v>11180</v>
      </c>
      <c r="L1409" s="10" t="s">
        <v>11181</v>
      </c>
      <c r="M1409" s="5" t="s">
        <v>11182</v>
      </c>
    </row>
    <row r="1410" spans="1:14" s="11" customFormat="1" x14ac:dyDescent="0.2">
      <c r="A1410" s="12" t="s">
        <v>6266</v>
      </c>
      <c r="B1410" s="12">
        <v>1409</v>
      </c>
      <c r="C1410" s="50">
        <v>2018</v>
      </c>
      <c r="D1410" s="13" t="s">
        <v>9319</v>
      </c>
      <c r="E1410" s="13" t="s">
        <v>10947</v>
      </c>
      <c r="F1410" s="5" t="s">
        <v>11089</v>
      </c>
      <c r="G1410" s="5" t="s">
        <v>9314</v>
      </c>
      <c r="H1410" s="5" t="s">
        <v>9347</v>
      </c>
      <c r="I1410" s="5" t="s">
        <v>9386</v>
      </c>
      <c r="J1410" s="9">
        <v>16</v>
      </c>
      <c r="K1410" s="5" t="s">
        <v>11095</v>
      </c>
      <c r="L1410" s="10" t="s">
        <v>11183</v>
      </c>
      <c r="M1410" s="5" t="s">
        <v>11184</v>
      </c>
    </row>
    <row r="1411" spans="1:14" x14ac:dyDescent="0.2">
      <c r="A1411" s="12" t="s">
        <v>6267</v>
      </c>
      <c r="B1411" s="12">
        <v>1410</v>
      </c>
      <c r="C1411" s="9">
        <v>2019</v>
      </c>
      <c r="D1411" s="5" t="s">
        <v>9319</v>
      </c>
      <c r="E1411" s="5" t="s">
        <v>9400</v>
      </c>
      <c r="F1411" s="5" t="s">
        <v>11089</v>
      </c>
      <c r="G1411" s="5" t="s">
        <v>9331</v>
      </c>
      <c r="H1411" s="5" t="s">
        <v>9328</v>
      </c>
      <c r="I1411" s="5" t="s">
        <v>9344</v>
      </c>
      <c r="J1411" s="9">
        <v>0</v>
      </c>
      <c r="K1411" s="5" t="s">
        <v>3374</v>
      </c>
      <c r="L1411" s="10" t="str">
        <f>HYPERLINK("https://www.ldh-france.org/bayonne/","Observatorio LICRA")</f>
        <v>Observatorio LICRA</v>
      </c>
      <c r="M1411" s="5" t="s">
        <v>9724</v>
      </c>
      <c r="N1411" s="11"/>
    </row>
    <row r="1412" spans="1:14" x14ac:dyDescent="0.2">
      <c r="A1412" s="12" t="s">
        <v>6268</v>
      </c>
      <c r="B1412" s="12">
        <v>1411</v>
      </c>
      <c r="C1412" s="9">
        <v>2019</v>
      </c>
      <c r="D1412" s="5" t="s">
        <v>9319</v>
      </c>
      <c r="E1412" s="5" t="s">
        <v>9435</v>
      </c>
      <c r="F1412" s="5" t="s">
        <v>11089</v>
      </c>
      <c r="G1412" s="5" t="s">
        <v>9320</v>
      </c>
      <c r="H1412" s="5" t="s">
        <v>11214</v>
      </c>
      <c r="I1412" s="5" t="s">
        <v>9372</v>
      </c>
      <c r="J1412" s="9" t="s">
        <v>2</v>
      </c>
      <c r="K1412" s="5" t="s">
        <v>1687</v>
      </c>
      <c r="L1412" s="10" t="str">
        <f>HYPERLINK("https://www.ldh-france.org/violences-anti-roms-indignation-et-appel-a-laction/","Observatorio LICRA")</f>
        <v>Observatorio LICRA</v>
      </c>
      <c r="M1412" s="5" t="s">
        <v>9725</v>
      </c>
      <c r="N1412" s="11"/>
    </row>
    <row r="1413" spans="1:14" x14ac:dyDescent="0.2">
      <c r="A1413" s="12" t="s">
        <v>6269</v>
      </c>
      <c r="B1413" s="12">
        <v>1412</v>
      </c>
      <c r="C1413" s="9">
        <v>2019</v>
      </c>
      <c r="D1413" s="5" t="s">
        <v>9319</v>
      </c>
      <c r="E1413" s="5" t="s">
        <v>2011</v>
      </c>
      <c r="F1413" s="5" t="s">
        <v>11089</v>
      </c>
      <c r="G1413" s="5" t="s">
        <v>9337</v>
      </c>
      <c r="H1413" s="5" t="s">
        <v>9328</v>
      </c>
      <c r="I1413" s="5" t="s">
        <v>9415</v>
      </c>
      <c r="J1413" s="9">
        <v>0</v>
      </c>
      <c r="K1413" s="5" t="s">
        <v>1687</v>
      </c>
      <c r="L1413" s="10" t="str">
        <f>HYPERLINK("https://www.licra.org/tags-racistes-a-lyon-la-licra-porte-plainte","LICRA")</f>
        <v>LICRA</v>
      </c>
      <c r="M1413" s="5" t="s">
        <v>9726</v>
      </c>
      <c r="N1413" s="11"/>
    </row>
    <row r="1414" spans="1:14" x14ac:dyDescent="0.2">
      <c r="A1414" s="12" t="s">
        <v>6270</v>
      </c>
      <c r="B1414" s="12">
        <v>1413</v>
      </c>
      <c r="C1414" s="9">
        <v>2019</v>
      </c>
      <c r="D1414" s="5" t="s">
        <v>9319</v>
      </c>
      <c r="E1414" s="5" t="s">
        <v>2045</v>
      </c>
      <c r="F1414" s="5" t="s">
        <v>11089</v>
      </c>
      <c r="G1414" s="5" t="s">
        <v>9314</v>
      </c>
      <c r="H1414" s="5" t="s">
        <v>9328</v>
      </c>
      <c r="I1414" s="5" t="s">
        <v>9342</v>
      </c>
      <c r="J1414" s="9">
        <v>0</v>
      </c>
      <c r="K1414" s="5" t="s">
        <v>46</v>
      </c>
      <c r="L1414" s="10" t="str">
        <f t="shared" ref="L1414:L1445" si="31">HYPERLINK("https://www.intoleranceagainstchristians.eu/index.php?id=19&amp;txtSearch=&amp;radSearchFilterType=cases&amp;selCountry=13&amp;selTimeFrame=custom&amp;txtDateStart=01/01/2019&amp;txtDateStop=12/31/2019&amp;acceptCookies=true&amp;page=1&amp;count=100#aOverview","OIDAC datos 2019")</f>
        <v>OIDAC datos 2019</v>
      </c>
      <c r="M1414" s="5" t="s">
        <v>9727</v>
      </c>
      <c r="N1414" s="11"/>
    </row>
    <row r="1415" spans="1:14" x14ac:dyDescent="0.2">
      <c r="A1415" s="12" t="s">
        <v>6271</v>
      </c>
      <c r="B1415" s="12">
        <v>1414</v>
      </c>
      <c r="C1415" s="9">
        <v>2019</v>
      </c>
      <c r="D1415" s="5" t="s">
        <v>9319</v>
      </c>
      <c r="E1415" s="5" t="s">
        <v>2010</v>
      </c>
      <c r="F1415" s="5" t="s">
        <v>11089</v>
      </c>
      <c r="G1415" s="5" t="s">
        <v>9314</v>
      </c>
      <c r="H1415" s="5" t="s">
        <v>9328</v>
      </c>
      <c r="I1415" s="5" t="s">
        <v>9344</v>
      </c>
      <c r="J1415" s="9">
        <v>0</v>
      </c>
      <c r="K1415" s="5" t="s">
        <v>46</v>
      </c>
      <c r="L1415" s="10" t="str">
        <f t="shared" si="31"/>
        <v>OIDAC datos 2019</v>
      </c>
      <c r="M1415" s="5" t="s">
        <v>9728</v>
      </c>
      <c r="N1415" s="11"/>
    </row>
    <row r="1416" spans="1:14" x14ac:dyDescent="0.2">
      <c r="A1416" s="12" t="s">
        <v>6272</v>
      </c>
      <c r="B1416" s="12">
        <v>1415</v>
      </c>
      <c r="C1416" s="9">
        <v>2019</v>
      </c>
      <c r="D1416" s="5" t="s">
        <v>9319</v>
      </c>
      <c r="E1416" s="5" t="s">
        <v>2010</v>
      </c>
      <c r="F1416" s="5" t="s">
        <v>11089</v>
      </c>
      <c r="G1416" s="5" t="s">
        <v>9314</v>
      </c>
      <c r="H1416" s="5" t="s">
        <v>9328</v>
      </c>
      <c r="I1416" s="5" t="s">
        <v>9344</v>
      </c>
      <c r="J1416" s="9">
        <v>0</v>
      </c>
      <c r="K1416" s="5" t="s">
        <v>46</v>
      </c>
      <c r="L1416" s="10" t="str">
        <f t="shared" si="31"/>
        <v>OIDAC datos 2019</v>
      </c>
      <c r="M1416" s="5" t="s">
        <v>9728</v>
      </c>
      <c r="N1416" s="11"/>
    </row>
    <row r="1417" spans="1:14" x14ac:dyDescent="0.2">
      <c r="A1417" s="12" t="s">
        <v>6273</v>
      </c>
      <c r="B1417" s="12">
        <v>1416</v>
      </c>
      <c r="C1417" s="9">
        <v>2019</v>
      </c>
      <c r="D1417" s="5" t="s">
        <v>9319</v>
      </c>
      <c r="E1417" s="5" t="s">
        <v>2046</v>
      </c>
      <c r="F1417" s="5" t="s">
        <v>11089</v>
      </c>
      <c r="G1417" s="5" t="s">
        <v>9314</v>
      </c>
      <c r="H1417" s="5" t="s">
        <v>9328</v>
      </c>
      <c r="I1417" s="5" t="s">
        <v>9419</v>
      </c>
      <c r="J1417" s="9">
        <v>0</v>
      </c>
      <c r="K1417" s="5" t="s">
        <v>46</v>
      </c>
      <c r="L1417" s="10" t="str">
        <f t="shared" si="31"/>
        <v>OIDAC datos 2019</v>
      </c>
      <c r="M1417" s="5" t="s">
        <v>9729</v>
      </c>
      <c r="N1417" s="11"/>
    </row>
    <row r="1418" spans="1:14" x14ac:dyDescent="0.2">
      <c r="A1418" s="12" t="s">
        <v>6274</v>
      </c>
      <c r="B1418" s="12">
        <v>1417</v>
      </c>
      <c r="C1418" s="9">
        <v>2019</v>
      </c>
      <c r="D1418" s="5" t="s">
        <v>9319</v>
      </c>
      <c r="E1418" s="5" t="s">
        <v>2047</v>
      </c>
      <c r="F1418" s="5" t="s">
        <v>11089</v>
      </c>
      <c r="G1418" s="5" t="s">
        <v>9314</v>
      </c>
      <c r="H1418" s="5" t="s">
        <v>9328</v>
      </c>
      <c r="I1418" s="5" t="s">
        <v>9344</v>
      </c>
      <c r="J1418" s="9">
        <v>0</v>
      </c>
      <c r="K1418" s="5" t="s">
        <v>46</v>
      </c>
      <c r="L1418" s="10" t="str">
        <f t="shared" si="31"/>
        <v>OIDAC datos 2019</v>
      </c>
      <c r="M1418" s="5" t="s">
        <v>9730</v>
      </c>
      <c r="N1418" s="11"/>
    </row>
    <row r="1419" spans="1:14" x14ac:dyDescent="0.2">
      <c r="A1419" s="12" t="s">
        <v>6275</v>
      </c>
      <c r="B1419" s="12">
        <v>1418</v>
      </c>
      <c r="C1419" s="9">
        <v>2019</v>
      </c>
      <c r="D1419" s="5" t="s">
        <v>9319</v>
      </c>
      <c r="E1419" s="5" t="s">
        <v>9435</v>
      </c>
      <c r="F1419" s="5" t="s">
        <v>11089</v>
      </c>
      <c r="G1419" s="5" t="s">
        <v>9314</v>
      </c>
      <c r="H1419" s="5" t="s">
        <v>9328</v>
      </c>
      <c r="I1419" s="5" t="s">
        <v>9344</v>
      </c>
      <c r="J1419" s="9">
        <v>0</v>
      </c>
      <c r="K1419" s="5" t="s">
        <v>46</v>
      </c>
      <c r="L1419" s="10" t="str">
        <f t="shared" si="31"/>
        <v>OIDAC datos 2019</v>
      </c>
      <c r="M1419" s="5" t="s">
        <v>9731</v>
      </c>
      <c r="N1419" s="11"/>
    </row>
    <row r="1420" spans="1:14" x14ac:dyDescent="0.2">
      <c r="A1420" s="12" t="s">
        <v>6276</v>
      </c>
      <c r="B1420" s="12">
        <v>1419</v>
      </c>
      <c r="C1420" s="9">
        <v>2019</v>
      </c>
      <c r="D1420" s="5" t="s">
        <v>9319</v>
      </c>
      <c r="E1420" s="5" t="s">
        <v>9430</v>
      </c>
      <c r="F1420" s="5" t="s">
        <v>11089</v>
      </c>
      <c r="G1420" s="5" t="s">
        <v>9314</v>
      </c>
      <c r="H1420" s="5" t="s">
        <v>9328</v>
      </c>
      <c r="I1420" s="5" t="s">
        <v>9344</v>
      </c>
      <c r="J1420" s="9">
        <v>0</v>
      </c>
      <c r="K1420" s="5" t="s">
        <v>46</v>
      </c>
      <c r="L1420" s="10" t="str">
        <f t="shared" si="31"/>
        <v>OIDAC datos 2019</v>
      </c>
      <c r="M1420" s="5" t="s">
        <v>9732</v>
      </c>
      <c r="N1420" s="11"/>
    </row>
    <row r="1421" spans="1:14" x14ac:dyDescent="0.2">
      <c r="A1421" s="12" t="s">
        <v>6277</v>
      </c>
      <c r="B1421" s="12">
        <v>1420</v>
      </c>
      <c r="C1421" s="9">
        <v>2019</v>
      </c>
      <c r="D1421" s="5" t="s">
        <v>9319</v>
      </c>
      <c r="E1421" s="5" t="s">
        <v>2048</v>
      </c>
      <c r="F1421" s="5" t="s">
        <v>11089</v>
      </c>
      <c r="G1421" s="5" t="s">
        <v>9314</v>
      </c>
      <c r="H1421" s="5" t="s">
        <v>9328</v>
      </c>
      <c r="I1421" s="5" t="s">
        <v>9342</v>
      </c>
      <c r="J1421" s="9">
        <v>0</v>
      </c>
      <c r="K1421" s="5" t="s">
        <v>46</v>
      </c>
      <c r="L1421" s="10" t="str">
        <f t="shared" si="31"/>
        <v>OIDAC datos 2019</v>
      </c>
      <c r="M1421" s="5" t="s">
        <v>9733</v>
      </c>
      <c r="N1421" s="11"/>
    </row>
    <row r="1422" spans="1:14" x14ac:dyDescent="0.2">
      <c r="A1422" s="12" t="s">
        <v>6278</v>
      </c>
      <c r="B1422" s="12">
        <v>1421</v>
      </c>
      <c r="C1422" s="9">
        <v>2019</v>
      </c>
      <c r="D1422" s="5" t="s">
        <v>9319</v>
      </c>
      <c r="E1422" s="5" t="s">
        <v>2049</v>
      </c>
      <c r="F1422" s="5" t="s">
        <v>11089</v>
      </c>
      <c r="G1422" s="5" t="s">
        <v>9314</v>
      </c>
      <c r="H1422" s="5" t="s">
        <v>9328</v>
      </c>
      <c r="I1422" s="5" t="s">
        <v>9342</v>
      </c>
      <c r="J1422" s="9">
        <v>0</v>
      </c>
      <c r="K1422" s="5" t="s">
        <v>46</v>
      </c>
      <c r="L1422" s="10" t="str">
        <f t="shared" si="31"/>
        <v>OIDAC datos 2019</v>
      </c>
      <c r="M1422" s="5" t="s">
        <v>9733</v>
      </c>
      <c r="N1422" s="11"/>
    </row>
    <row r="1423" spans="1:14" x14ac:dyDescent="0.2">
      <c r="A1423" s="12" t="s">
        <v>6279</v>
      </c>
      <c r="B1423" s="12">
        <v>1422</v>
      </c>
      <c r="C1423" s="9">
        <v>2019</v>
      </c>
      <c r="D1423" s="5" t="s">
        <v>9319</v>
      </c>
      <c r="E1423" s="5" t="s">
        <v>2050</v>
      </c>
      <c r="F1423" s="5" t="s">
        <v>11089</v>
      </c>
      <c r="G1423" s="5" t="s">
        <v>9314</v>
      </c>
      <c r="H1423" s="5" t="s">
        <v>9328</v>
      </c>
      <c r="I1423" s="5" t="s">
        <v>9419</v>
      </c>
      <c r="J1423" s="9">
        <v>0</v>
      </c>
      <c r="K1423" s="5" t="s">
        <v>46</v>
      </c>
      <c r="L1423" s="10" t="str">
        <f t="shared" si="31"/>
        <v>OIDAC datos 2019</v>
      </c>
      <c r="M1423" s="5" t="s">
        <v>9734</v>
      </c>
      <c r="N1423" s="11"/>
    </row>
    <row r="1424" spans="1:14" x14ac:dyDescent="0.2">
      <c r="A1424" s="12" t="s">
        <v>6280</v>
      </c>
      <c r="B1424" s="12">
        <v>1423</v>
      </c>
      <c r="C1424" s="9">
        <v>2019</v>
      </c>
      <c r="D1424" s="5" t="s">
        <v>9319</v>
      </c>
      <c r="E1424" s="5" t="s">
        <v>9430</v>
      </c>
      <c r="F1424" s="5" t="s">
        <v>11089</v>
      </c>
      <c r="G1424" s="5" t="s">
        <v>9314</v>
      </c>
      <c r="H1424" s="5" t="s">
        <v>9328</v>
      </c>
      <c r="I1424" s="5" t="s">
        <v>9344</v>
      </c>
      <c r="J1424" s="9">
        <v>0</v>
      </c>
      <c r="K1424" s="5" t="s">
        <v>46</v>
      </c>
      <c r="L1424" s="10" t="str">
        <f t="shared" si="31"/>
        <v>OIDAC datos 2019</v>
      </c>
      <c r="M1424" s="5" t="s">
        <v>9735</v>
      </c>
      <c r="N1424" s="11"/>
    </row>
    <row r="1425" spans="1:15" x14ac:dyDescent="0.2">
      <c r="A1425" s="12" t="s">
        <v>6281</v>
      </c>
      <c r="B1425" s="12">
        <v>1424</v>
      </c>
      <c r="C1425" s="9">
        <v>2019</v>
      </c>
      <c r="D1425" s="5" t="s">
        <v>9319</v>
      </c>
      <c r="E1425" s="5" t="s">
        <v>9430</v>
      </c>
      <c r="F1425" s="5" t="s">
        <v>11089</v>
      </c>
      <c r="G1425" s="5" t="s">
        <v>9314</v>
      </c>
      <c r="H1425" s="5" t="s">
        <v>9328</v>
      </c>
      <c r="I1425" s="5" t="s">
        <v>9344</v>
      </c>
      <c r="J1425" s="9">
        <v>0</v>
      </c>
      <c r="K1425" s="5" t="s">
        <v>46</v>
      </c>
      <c r="L1425" s="10" t="str">
        <f t="shared" si="31"/>
        <v>OIDAC datos 2019</v>
      </c>
      <c r="M1425" s="5" t="s">
        <v>9735</v>
      </c>
      <c r="N1425" s="11"/>
    </row>
    <row r="1426" spans="1:15" x14ac:dyDescent="0.2">
      <c r="A1426" s="12" t="s">
        <v>6282</v>
      </c>
      <c r="B1426" s="12">
        <v>1425</v>
      </c>
      <c r="C1426" s="9">
        <v>2019</v>
      </c>
      <c r="D1426" s="5" t="s">
        <v>9319</v>
      </c>
      <c r="E1426" s="5" t="s">
        <v>2051</v>
      </c>
      <c r="F1426" s="5" t="s">
        <v>11089</v>
      </c>
      <c r="G1426" s="5" t="s">
        <v>9314</v>
      </c>
      <c r="H1426" s="5" t="s">
        <v>9328</v>
      </c>
      <c r="I1426" s="5" t="s">
        <v>9415</v>
      </c>
      <c r="J1426" s="9">
        <v>0</v>
      </c>
      <c r="K1426" s="5" t="s">
        <v>46</v>
      </c>
      <c r="L1426" s="10" t="str">
        <f t="shared" si="31"/>
        <v>OIDAC datos 2019</v>
      </c>
      <c r="M1426" s="5" t="s">
        <v>9736</v>
      </c>
      <c r="N1426" s="11"/>
    </row>
    <row r="1427" spans="1:15" x14ac:dyDescent="0.2">
      <c r="A1427" s="12" t="s">
        <v>6283</v>
      </c>
      <c r="B1427" s="12">
        <v>1426</v>
      </c>
      <c r="C1427" s="9">
        <v>2019</v>
      </c>
      <c r="D1427" s="5" t="s">
        <v>9319</v>
      </c>
      <c r="E1427" s="5" t="s">
        <v>2052</v>
      </c>
      <c r="F1427" s="5" t="s">
        <v>11089</v>
      </c>
      <c r="G1427" s="5" t="s">
        <v>9314</v>
      </c>
      <c r="H1427" s="5" t="s">
        <v>9328</v>
      </c>
      <c r="I1427" s="5" t="s">
        <v>9341</v>
      </c>
      <c r="J1427" s="9">
        <v>0</v>
      </c>
      <c r="K1427" s="5" t="s">
        <v>46</v>
      </c>
      <c r="L1427" s="10" t="str">
        <f t="shared" si="31"/>
        <v>OIDAC datos 2019</v>
      </c>
      <c r="M1427" s="5" t="s">
        <v>9737</v>
      </c>
      <c r="N1427" s="11"/>
    </row>
    <row r="1428" spans="1:15" x14ac:dyDescent="0.2">
      <c r="A1428" s="12" t="s">
        <v>6284</v>
      </c>
      <c r="B1428" s="12">
        <v>1427</v>
      </c>
      <c r="C1428" s="9">
        <v>2019</v>
      </c>
      <c r="D1428" s="5" t="s">
        <v>9319</v>
      </c>
      <c r="E1428" s="5" t="s">
        <v>2053</v>
      </c>
      <c r="F1428" s="5" t="s">
        <v>11089</v>
      </c>
      <c r="G1428" s="5" t="s">
        <v>9314</v>
      </c>
      <c r="H1428" s="5" t="s">
        <v>9328</v>
      </c>
      <c r="I1428" s="5" t="s">
        <v>9342</v>
      </c>
      <c r="J1428" s="9">
        <v>0</v>
      </c>
      <c r="K1428" s="5" t="s">
        <v>46</v>
      </c>
      <c r="L1428" s="10" t="str">
        <f t="shared" si="31"/>
        <v>OIDAC datos 2019</v>
      </c>
      <c r="M1428" s="5" t="s">
        <v>9738</v>
      </c>
      <c r="N1428" s="11"/>
    </row>
    <row r="1429" spans="1:15" x14ac:dyDescent="0.2">
      <c r="A1429" s="12" t="s">
        <v>6285</v>
      </c>
      <c r="B1429" s="12">
        <v>1428</v>
      </c>
      <c r="C1429" s="9">
        <v>2019</v>
      </c>
      <c r="D1429" s="5" t="s">
        <v>9319</v>
      </c>
      <c r="E1429" s="5" t="s">
        <v>2053</v>
      </c>
      <c r="F1429" s="5" t="s">
        <v>11089</v>
      </c>
      <c r="G1429" s="5" t="s">
        <v>9314</v>
      </c>
      <c r="H1429" s="5" t="s">
        <v>9328</v>
      </c>
      <c r="I1429" s="5" t="s">
        <v>9342</v>
      </c>
      <c r="J1429" s="9">
        <v>0</v>
      </c>
      <c r="K1429" s="5" t="s">
        <v>46</v>
      </c>
      <c r="L1429" s="10" t="str">
        <f t="shared" si="31"/>
        <v>OIDAC datos 2019</v>
      </c>
      <c r="M1429" s="5" t="s">
        <v>9739</v>
      </c>
      <c r="N1429" s="11"/>
    </row>
    <row r="1430" spans="1:15" x14ac:dyDescent="0.2">
      <c r="A1430" s="12" t="s">
        <v>6286</v>
      </c>
      <c r="B1430" s="12">
        <v>1429</v>
      </c>
      <c r="C1430" s="9">
        <v>2019</v>
      </c>
      <c r="D1430" s="5" t="s">
        <v>9319</v>
      </c>
      <c r="E1430" s="5" t="s">
        <v>2054</v>
      </c>
      <c r="F1430" s="5" t="s">
        <v>11089</v>
      </c>
      <c r="G1430" s="5" t="s">
        <v>9314</v>
      </c>
      <c r="H1430" s="5" t="s">
        <v>9328</v>
      </c>
      <c r="I1430" s="5" t="s">
        <v>9344</v>
      </c>
      <c r="J1430" s="9">
        <v>0</v>
      </c>
      <c r="K1430" s="5" t="s">
        <v>46</v>
      </c>
      <c r="L1430" s="10" t="str">
        <f t="shared" si="31"/>
        <v>OIDAC datos 2019</v>
      </c>
      <c r="M1430" s="5" t="s">
        <v>9740</v>
      </c>
      <c r="N1430" s="11"/>
    </row>
    <row r="1431" spans="1:15" x14ac:dyDescent="0.2">
      <c r="A1431" s="12" t="s">
        <v>6287</v>
      </c>
      <c r="B1431" s="12">
        <v>1430</v>
      </c>
      <c r="C1431" s="9">
        <v>2019</v>
      </c>
      <c r="D1431" s="5" t="s">
        <v>9319</v>
      </c>
      <c r="E1431" s="5" t="s">
        <v>9430</v>
      </c>
      <c r="F1431" s="5" t="s">
        <v>11089</v>
      </c>
      <c r="G1431" s="5" t="s">
        <v>9314</v>
      </c>
      <c r="H1431" s="5" t="s">
        <v>9328</v>
      </c>
      <c r="I1431" s="5" t="s">
        <v>9344</v>
      </c>
      <c r="J1431" s="9">
        <v>0</v>
      </c>
      <c r="K1431" s="5" t="s">
        <v>46</v>
      </c>
      <c r="L1431" s="10" t="str">
        <f t="shared" si="31"/>
        <v>OIDAC datos 2019</v>
      </c>
      <c r="M1431" s="5" t="s">
        <v>9735</v>
      </c>
      <c r="N1431" s="11"/>
    </row>
    <row r="1432" spans="1:15" x14ac:dyDescent="0.2">
      <c r="A1432" s="12" t="s">
        <v>6288</v>
      </c>
      <c r="B1432" s="12">
        <v>1431</v>
      </c>
      <c r="C1432" s="9">
        <v>2019</v>
      </c>
      <c r="D1432" s="5" t="s">
        <v>9319</v>
      </c>
      <c r="E1432" s="5" t="s">
        <v>2055</v>
      </c>
      <c r="F1432" s="5" t="s">
        <v>11089</v>
      </c>
      <c r="G1432" s="5" t="s">
        <v>9314</v>
      </c>
      <c r="H1432" s="5" t="s">
        <v>9328</v>
      </c>
      <c r="I1432" s="5" t="s">
        <v>9344</v>
      </c>
      <c r="J1432" s="9">
        <v>0</v>
      </c>
      <c r="K1432" s="5" t="s">
        <v>46</v>
      </c>
      <c r="L1432" s="10" t="str">
        <f t="shared" si="31"/>
        <v>OIDAC datos 2019</v>
      </c>
      <c r="M1432" s="5" t="s">
        <v>9741</v>
      </c>
      <c r="N1432" s="11"/>
    </row>
    <row r="1433" spans="1:15" x14ac:dyDescent="0.2">
      <c r="A1433" s="12" t="s">
        <v>6289</v>
      </c>
      <c r="B1433" s="12">
        <v>1432</v>
      </c>
      <c r="C1433" s="9">
        <v>2019</v>
      </c>
      <c r="D1433" s="5" t="s">
        <v>9319</v>
      </c>
      <c r="E1433" s="5" t="s">
        <v>2112</v>
      </c>
      <c r="F1433" s="5" t="s">
        <v>11089</v>
      </c>
      <c r="G1433" s="5" t="s">
        <v>9314</v>
      </c>
      <c r="H1433" s="5" t="s">
        <v>9328</v>
      </c>
      <c r="I1433" s="5" t="s">
        <v>9415</v>
      </c>
      <c r="J1433" s="9">
        <v>0</v>
      </c>
      <c r="K1433" s="5" t="s">
        <v>46</v>
      </c>
      <c r="L1433" s="10" t="str">
        <f t="shared" si="31"/>
        <v>OIDAC datos 2019</v>
      </c>
      <c r="M1433" s="5" t="s">
        <v>9742</v>
      </c>
      <c r="N1433" s="11"/>
    </row>
    <row r="1434" spans="1:15" x14ac:dyDescent="0.2">
      <c r="A1434" s="12" t="s">
        <v>6290</v>
      </c>
      <c r="B1434" s="12">
        <v>1433</v>
      </c>
      <c r="C1434" s="9">
        <v>2019</v>
      </c>
      <c r="D1434" s="5" t="s">
        <v>9319</v>
      </c>
      <c r="E1434" s="5" t="s">
        <v>2056</v>
      </c>
      <c r="F1434" s="5" t="s">
        <v>11089</v>
      </c>
      <c r="G1434" s="5" t="s">
        <v>9314</v>
      </c>
      <c r="H1434" s="5" t="s">
        <v>9328</v>
      </c>
      <c r="I1434" s="5" t="s">
        <v>9344</v>
      </c>
      <c r="J1434" s="9">
        <v>0</v>
      </c>
      <c r="K1434" s="5" t="s">
        <v>46</v>
      </c>
      <c r="L1434" s="10" t="str">
        <f t="shared" si="31"/>
        <v>OIDAC datos 2019</v>
      </c>
      <c r="M1434" s="5" t="s">
        <v>9743</v>
      </c>
      <c r="N1434" s="11"/>
    </row>
    <row r="1435" spans="1:15" x14ac:dyDescent="0.2">
      <c r="A1435" s="12" t="s">
        <v>6291</v>
      </c>
      <c r="B1435" s="12">
        <v>1434</v>
      </c>
      <c r="C1435" s="9">
        <v>2019</v>
      </c>
      <c r="D1435" s="5" t="s">
        <v>9319</v>
      </c>
      <c r="E1435" s="5" t="s">
        <v>2057</v>
      </c>
      <c r="F1435" s="5" t="s">
        <v>11089</v>
      </c>
      <c r="G1435" s="5" t="s">
        <v>9314</v>
      </c>
      <c r="H1435" s="5" t="s">
        <v>9328</v>
      </c>
      <c r="I1435" s="5" t="s">
        <v>9342</v>
      </c>
      <c r="J1435" s="9">
        <v>0</v>
      </c>
      <c r="K1435" s="5" t="s">
        <v>46</v>
      </c>
      <c r="L1435" s="10" t="str">
        <f t="shared" si="31"/>
        <v>OIDAC datos 2019</v>
      </c>
      <c r="M1435" s="5" t="s">
        <v>9744</v>
      </c>
      <c r="N1435" s="11"/>
      <c r="O1435" s="11"/>
    </row>
    <row r="1436" spans="1:15" x14ac:dyDescent="0.2">
      <c r="A1436" s="12" t="s">
        <v>6292</v>
      </c>
      <c r="B1436" s="12">
        <v>1435</v>
      </c>
      <c r="C1436" s="9">
        <v>2019</v>
      </c>
      <c r="D1436" s="5" t="s">
        <v>9319</v>
      </c>
      <c r="E1436" s="5" t="s">
        <v>9435</v>
      </c>
      <c r="F1436" s="5" t="s">
        <v>11089</v>
      </c>
      <c r="G1436" s="5" t="s">
        <v>9314</v>
      </c>
      <c r="H1436" s="5" t="s">
        <v>9328</v>
      </c>
      <c r="I1436" s="5" t="s">
        <v>9342</v>
      </c>
      <c r="J1436" s="9">
        <v>0</v>
      </c>
      <c r="K1436" s="5" t="s">
        <v>46</v>
      </c>
      <c r="L1436" s="10" t="str">
        <f t="shared" si="31"/>
        <v>OIDAC datos 2019</v>
      </c>
      <c r="M1436" s="5" t="s">
        <v>9745</v>
      </c>
      <c r="N1436" s="11"/>
    </row>
    <row r="1437" spans="1:15" x14ac:dyDescent="0.2">
      <c r="A1437" s="12" t="s">
        <v>6293</v>
      </c>
      <c r="B1437" s="12">
        <v>1436</v>
      </c>
      <c r="C1437" s="9">
        <v>2019</v>
      </c>
      <c r="D1437" s="5" t="s">
        <v>9319</v>
      </c>
      <c r="E1437" s="5" t="s">
        <v>2058</v>
      </c>
      <c r="F1437" s="5" t="s">
        <v>11089</v>
      </c>
      <c r="G1437" s="5" t="s">
        <v>9314</v>
      </c>
      <c r="H1437" s="5" t="s">
        <v>9328</v>
      </c>
      <c r="I1437" s="5" t="s">
        <v>9344</v>
      </c>
      <c r="J1437" s="9">
        <v>0</v>
      </c>
      <c r="K1437" s="5" t="s">
        <v>46</v>
      </c>
      <c r="L1437" s="10" t="str">
        <f t="shared" si="31"/>
        <v>OIDAC datos 2019</v>
      </c>
      <c r="M1437" s="5" t="s">
        <v>9746</v>
      </c>
      <c r="N1437" s="11"/>
    </row>
    <row r="1438" spans="1:15" x14ac:dyDescent="0.2">
      <c r="A1438" s="12" t="s">
        <v>6294</v>
      </c>
      <c r="B1438" s="12">
        <v>1437</v>
      </c>
      <c r="C1438" s="9">
        <v>2019</v>
      </c>
      <c r="D1438" s="5" t="s">
        <v>9319</v>
      </c>
      <c r="E1438" s="5" t="s">
        <v>2059</v>
      </c>
      <c r="F1438" s="5" t="s">
        <v>11089</v>
      </c>
      <c r="G1438" s="5" t="s">
        <v>9314</v>
      </c>
      <c r="H1438" s="5" t="s">
        <v>9328</v>
      </c>
      <c r="I1438" s="5" t="s">
        <v>9344</v>
      </c>
      <c r="J1438" s="9">
        <v>0</v>
      </c>
      <c r="K1438" s="5" t="s">
        <v>46</v>
      </c>
      <c r="L1438" s="10" t="str">
        <f t="shared" si="31"/>
        <v>OIDAC datos 2019</v>
      </c>
      <c r="M1438" s="5" t="s">
        <v>9747</v>
      </c>
      <c r="N1438" s="11"/>
    </row>
    <row r="1439" spans="1:15" x14ac:dyDescent="0.2">
      <c r="A1439" s="12" t="s">
        <v>6295</v>
      </c>
      <c r="B1439" s="12">
        <v>1438</v>
      </c>
      <c r="C1439" s="9">
        <v>2019</v>
      </c>
      <c r="D1439" s="5" t="s">
        <v>9319</v>
      </c>
      <c r="E1439" s="5" t="s">
        <v>2060</v>
      </c>
      <c r="F1439" s="5" t="s">
        <v>11089</v>
      </c>
      <c r="G1439" s="5" t="s">
        <v>9314</v>
      </c>
      <c r="H1439" s="5" t="s">
        <v>9328</v>
      </c>
      <c r="I1439" s="5" t="s">
        <v>9415</v>
      </c>
      <c r="J1439" s="9">
        <v>0</v>
      </c>
      <c r="K1439" s="5" t="s">
        <v>46</v>
      </c>
      <c r="L1439" s="10" t="str">
        <f t="shared" si="31"/>
        <v>OIDAC datos 2019</v>
      </c>
      <c r="M1439" s="5" t="s">
        <v>9748</v>
      </c>
      <c r="N1439" s="11"/>
    </row>
    <row r="1440" spans="1:15" x14ac:dyDescent="0.2">
      <c r="A1440" s="12" t="s">
        <v>6296</v>
      </c>
      <c r="B1440" s="12">
        <v>1439</v>
      </c>
      <c r="C1440" s="9">
        <v>2019</v>
      </c>
      <c r="D1440" s="5" t="s">
        <v>9319</v>
      </c>
      <c r="E1440" s="5" t="s">
        <v>2061</v>
      </c>
      <c r="F1440" s="5" t="s">
        <v>11089</v>
      </c>
      <c r="G1440" s="5" t="s">
        <v>9314</v>
      </c>
      <c r="H1440" s="5" t="s">
        <v>9328</v>
      </c>
      <c r="I1440" s="5" t="s">
        <v>9342</v>
      </c>
      <c r="J1440" s="9">
        <v>0</v>
      </c>
      <c r="K1440" s="5" t="s">
        <v>46</v>
      </c>
      <c r="L1440" s="10" t="str">
        <f t="shared" si="31"/>
        <v>OIDAC datos 2019</v>
      </c>
      <c r="M1440" s="5" t="s">
        <v>9749</v>
      </c>
      <c r="N1440" s="11"/>
    </row>
    <row r="1441" spans="1:14" x14ac:dyDescent="0.2">
      <c r="A1441" s="12" t="s">
        <v>6297</v>
      </c>
      <c r="B1441" s="12">
        <v>1440</v>
      </c>
      <c r="C1441" s="9">
        <v>2019</v>
      </c>
      <c r="D1441" s="5" t="s">
        <v>9319</v>
      </c>
      <c r="E1441" s="5" t="s">
        <v>9430</v>
      </c>
      <c r="F1441" s="5" t="s">
        <v>11089</v>
      </c>
      <c r="G1441" s="5" t="s">
        <v>9314</v>
      </c>
      <c r="H1441" s="5" t="s">
        <v>9328</v>
      </c>
      <c r="I1441" s="5" t="s">
        <v>9344</v>
      </c>
      <c r="J1441" s="9">
        <v>0</v>
      </c>
      <c r="K1441" s="5" t="s">
        <v>46</v>
      </c>
      <c r="L1441" s="10" t="str">
        <f t="shared" si="31"/>
        <v>OIDAC datos 2019</v>
      </c>
      <c r="M1441" s="5" t="s">
        <v>9735</v>
      </c>
      <c r="N1441" s="11"/>
    </row>
    <row r="1442" spans="1:14" x14ac:dyDescent="0.2">
      <c r="A1442" s="12" t="s">
        <v>6298</v>
      </c>
      <c r="B1442" s="12">
        <v>1441</v>
      </c>
      <c r="C1442" s="9">
        <v>2019</v>
      </c>
      <c r="D1442" s="5" t="s">
        <v>9319</v>
      </c>
      <c r="E1442" s="5" t="s">
        <v>2060</v>
      </c>
      <c r="F1442" s="5" t="s">
        <v>11089</v>
      </c>
      <c r="G1442" s="5" t="s">
        <v>9314</v>
      </c>
      <c r="H1442" s="5" t="s">
        <v>9328</v>
      </c>
      <c r="I1442" s="5" t="s">
        <v>9341</v>
      </c>
      <c r="J1442" s="9">
        <v>0</v>
      </c>
      <c r="K1442" s="5" t="s">
        <v>46</v>
      </c>
      <c r="L1442" s="10" t="str">
        <f t="shared" si="31"/>
        <v>OIDAC datos 2019</v>
      </c>
      <c r="M1442" s="5" t="s">
        <v>9750</v>
      </c>
      <c r="N1442" s="11"/>
    </row>
    <row r="1443" spans="1:14" x14ac:dyDescent="0.2">
      <c r="A1443" s="12" t="s">
        <v>6299</v>
      </c>
      <c r="B1443" s="12">
        <v>1442</v>
      </c>
      <c r="C1443" s="9">
        <v>2019</v>
      </c>
      <c r="D1443" s="5" t="s">
        <v>9319</v>
      </c>
      <c r="E1443" s="5" t="s">
        <v>9435</v>
      </c>
      <c r="F1443" s="5" t="s">
        <v>11089</v>
      </c>
      <c r="G1443" s="5" t="s">
        <v>9314</v>
      </c>
      <c r="H1443" s="5" t="s">
        <v>9328</v>
      </c>
      <c r="I1443" s="5" t="s">
        <v>9344</v>
      </c>
      <c r="J1443" s="9">
        <v>0</v>
      </c>
      <c r="K1443" s="5" t="s">
        <v>46</v>
      </c>
      <c r="L1443" s="10" t="str">
        <f t="shared" si="31"/>
        <v>OIDAC datos 2019</v>
      </c>
      <c r="M1443" s="5" t="s">
        <v>9751</v>
      </c>
      <c r="N1443" s="11"/>
    </row>
    <row r="1444" spans="1:14" x14ac:dyDescent="0.2">
      <c r="A1444" s="12" t="s">
        <v>6300</v>
      </c>
      <c r="B1444" s="12">
        <v>1443</v>
      </c>
      <c r="C1444" s="9">
        <v>2019</v>
      </c>
      <c r="D1444" s="5" t="s">
        <v>9319</v>
      </c>
      <c r="E1444" s="5" t="s">
        <v>2062</v>
      </c>
      <c r="F1444" s="5" t="s">
        <v>11089</v>
      </c>
      <c r="G1444" s="5" t="s">
        <v>9314</v>
      </c>
      <c r="H1444" s="5" t="s">
        <v>9328</v>
      </c>
      <c r="I1444" s="5" t="s">
        <v>9334</v>
      </c>
      <c r="J1444" s="9">
        <v>0</v>
      </c>
      <c r="K1444" s="5" t="s">
        <v>46</v>
      </c>
      <c r="L1444" s="10" t="str">
        <f t="shared" si="31"/>
        <v>OIDAC datos 2019</v>
      </c>
      <c r="M1444" s="5" t="s">
        <v>9752</v>
      </c>
      <c r="N1444" s="11"/>
    </row>
    <row r="1445" spans="1:14" x14ac:dyDescent="0.2">
      <c r="A1445" s="12" t="s">
        <v>6301</v>
      </c>
      <c r="B1445" s="12">
        <v>1444</v>
      </c>
      <c r="C1445" s="9">
        <v>2019</v>
      </c>
      <c r="D1445" s="5" t="s">
        <v>9319</v>
      </c>
      <c r="E1445" s="5" t="s">
        <v>2063</v>
      </c>
      <c r="F1445" s="5" t="s">
        <v>11089</v>
      </c>
      <c r="G1445" s="5" t="s">
        <v>9314</v>
      </c>
      <c r="H1445" s="5" t="s">
        <v>9328</v>
      </c>
      <c r="I1445" s="5" t="s">
        <v>9344</v>
      </c>
      <c r="J1445" s="9">
        <v>0</v>
      </c>
      <c r="K1445" s="5" t="s">
        <v>46</v>
      </c>
      <c r="L1445" s="10" t="str">
        <f t="shared" si="31"/>
        <v>OIDAC datos 2019</v>
      </c>
      <c r="M1445" s="5" t="s">
        <v>9753</v>
      </c>
      <c r="N1445" s="11"/>
    </row>
    <row r="1446" spans="1:14" x14ac:dyDescent="0.2">
      <c r="A1446" s="12" t="s">
        <v>6302</v>
      </c>
      <c r="B1446" s="12">
        <v>1445</v>
      </c>
      <c r="C1446" s="9">
        <v>2019</v>
      </c>
      <c r="D1446" s="5" t="s">
        <v>9319</v>
      </c>
      <c r="E1446" s="5" t="s">
        <v>2064</v>
      </c>
      <c r="F1446" s="5" t="s">
        <v>11089</v>
      </c>
      <c r="G1446" s="5" t="s">
        <v>9314</v>
      </c>
      <c r="H1446" s="5" t="s">
        <v>9328</v>
      </c>
      <c r="I1446" s="5" t="s">
        <v>9342</v>
      </c>
      <c r="J1446" s="9">
        <v>0</v>
      </c>
      <c r="K1446" s="5" t="s">
        <v>46</v>
      </c>
      <c r="L1446" s="10" t="str">
        <f t="shared" ref="L1446:L1477" si="32">HYPERLINK("https://www.intoleranceagainstchristians.eu/index.php?id=19&amp;txtSearch=&amp;radSearchFilterType=cases&amp;selCountry=13&amp;selTimeFrame=custom&amp;txtDateStart=01/01/2019&amp;txtDateStop=12/31/2019&amp;acceptCookies=true&amp;page=1&amp;count=100#aOverview","OIDAC datos 2019")</f>
        <v>OIDAC datos 2019</v>
      </c>
      <c r="M1446" s="5" t="s">
        <v>9754</v>
      </c>
      <c r="N1446" s="11"/>
    </row>
    <row r="1447" spans="1:14" x14ac:dyDescent="0.2">
      <c r="A1447" s="12" t="s">
        <v>6303</v>
      </c>
      <c r="B1447" s="12">
        <v>1446</v>
      </c>
      <c r="C1447" s="9">
        <v>2019</v>
      </c>
      <c r="D1447" s="5" t="s">
        <v>9319</v>
      </c>
      <c r="E1447" s="5" t="s">
        <v>2065</v>
      </c>
      <c r="F1447" s="5" t="s">
        <v>11089</v>
      </c>
      <c r="G1447" s="5" t="s">
        <v>9314</v>
      </c>
      <c r="H1447" s="5" t="s">
        <v>9328</v>
      </c>
      <c r="I1447" s="5" t="s">
        <v>9344</v>
      </c>
      <c r="J1447" s="9">
        <v>0</v>
      </c>
      <c r="K1447" s="5" t="s">
        <v>46</v>
      </c>
      <c r="L1447" s="10" t="str">
        <f t="shared" si="32"/>
        <v>OIDAC datos 2019</v>
      </c>
      <c r="M1447" s="5" t="s">
        <v>9755</v>
      </c>
      <c r="N1447" s="11"/>
    </row>
    <row r="1448" spans="1:14" x14ac:dyDescent="0.2">
      <c r="A1448" s="12" t="s">
        <v>6304</v>
      </c>
      <c r="B1448" s="12">
        <v>1447</v>
      </c>
      <c r="C1448" s="9">
        <v>2019</v>
      </c>
      <c r="D1448" s="5" t="s">
        <v>9319</v>
      </c>
      <c r="E1448" s="5" t="s">
        <v>2066</v>
      </c>
      <c r="F1448" s="5" t="s">
        <v>11089</v>
      </c>
      <c r="G1448" s="5" t="s">
        <v>9314</v>
      </c>
      <c r="H1448" s="5" t="s">
        <v>9328</v>
      </c>
      <c r="I1448" s="5" t="s">
        <v>9344</v>
      </c>
      <c r="J1448" s="9">
        <v>0</v>
      </c>
      <c r="K1448" s="5" t="s">
        <v>46</v>
      </c>
      <c r="L1448" s="10" t="str">
        <f t="shared" si="32"/>
        <v>OIDAC datos 2019</v>
      </c>
      <c r="M1448" s="5" t="s">
        <v>9756</v>
      </c>
      <c r="N1448" s="11"/>
    </row>
    <row r="1449" spans="1:14" x14ac:dyDescent="0.2">
      <c r="A1449" s="12" t="s">
        <v>6305</v>
      </c>
      <c r="B1449" s="12">
        <v>1448</v>
      </c>
      <c r="C1449" s="9">
        <v>2019</v>
      </c>
      <c r="D1449" s="5" t="s">
        <v>9319</v>
      </c>
      <c r="E1449" s="5" t="s">
        <v>2067</v>
      </c>
      <c r="F1449" s="5" t="s">
        <v>11089</v>
      </c>
      <c r="G1449" s="5" t="s">
        <v>9314</v>
      </c>
      <c r="H1449" s="5" t="s">
        <v>9328</v>
      </c>
      <c r="I1449" s="5" t="s">
        <v>9344</v>
      </c>
      <c r="J1449" s="9">
        <v>0</v>
      </c>
      <c r="K1449" s="5" t="s">
        <v>46</v>
      </c>
      <c r="L1449" s="10" t="str">
        <f t="shared" si="32"/>
        <v>OIDAC datos 2019</v>
      </c>
      <c r="M1449" s="5" t="s">
        <v>9757</v>
      </c>
      <c r="N1449" s="11"/>
    </row>
    <row r="1450" spans="1:14" x14ac:dyDescent="0.2">
      <c r="A1450" s="12" t="s">
        <v>6306</v>
      </c>
      <c r="B1450" s="12">
        <v>1449</v>
      </c>
      <c r="C1450" s="9">
        <v>2019</v>
      </c>
      <c r="D1450" s="5" t="s">
        <v>9319</v>
      </c>
      <c r="E1450" s="5" t="s">
        <v>2068</v>
      </c>
      <c r="F1450" s="5" t="s">
        <v>11089</v>
      </c>
      <c r="G1450" s="5" t="s">
        <v>9314</v>
      </c>
      <c r="H1450" s="5" t="s">
        <v>9328</v>
      </c>
      <c r="I1450" s="5" t="s">
        <v>9341</v>
      </c>
      <c r="J1450" s="9">
        <v>0</v>
      </c>
      <c r="K1450" s="5" t="s">
        <v>46</v>
      </c>
      <c r="L1450" s="10" t="str">
        <f t="shared" si="32"/>
        <v>OIDAC datos 2019</v>
      </c>
      <c r="M1450" s="5" t="s">
        <v>9758</v>
      </c>
      <c r="N1450" s="11"/>
    </row>
    <row r="1451" spans="1:14" x14ac:dyDescent="0.2">
      <c r="A1451" s="12" t="s">
        <v>6307</v>
      </c>
      <c r="B1451" s="12">
        <v>1450</v>
      </c>
      <c r="C1451" s="9">
        <v>2019</v>
      </c>
      <c r="D1451" s="5" t="s">
        <v>9319</v>
      </c>
      <c r="E1451" s="5" t="s">
        <v>2069</v>
      </c>
      <c r="F1451" s="5" t="s">
        <v>11089</v>
      </c>
      <c r="G1451" s="5" t="s">
        <v>9314</v>
      </c>
      <c r="H1451" s="5" t="s">
        <v>9328</v>
      </c>
      <c r="I1451" s="5" t="s">
        <v>9344</v>
      </c>
      <c r="J1451" s="9">
        <v>0</v>
      </c>
      <c r="K1451" s="5" t="s">
        <v>46</v>
      </c>
      <c r="L1451" s="10" t="str">
        <f t="shared" si="32"/>
        <v>OIDAC datos 2019</v>
      </c>
      <c r="M1451" s="5" t="s">
        <v>9759</v>
      </c>
      <c r="N1451" s="11"/>
    </row>
    <row r="1452" spans="1:14" x14ac:dyDescent="0.2">
      <c r="A1452" s="12" t="s">
        <v>6308</v>
      </c>
      <c r="B1452" s="12">
        <v>1451</v>
      </c>
      <c r="C1452" s="9">
        <v>2019</v>
      </c>
      <c r="D1452" s="5" t="s">
        <v>9319</v>
      </c>
      <c r="E1452" s="5" t="s">
        <v>2070</v>
      </c>
      <c r="F1452" s="5" t="s">
        <v>11089</v>
      </c>
      <c r="G1452" s="5" t="s">
        <v>9314</v>
      </c>
      <c r="H1452" s="5" t="s">
        <v>9328</v>
      </c>
      <c r="I1452" s="5" t="s">
        <v>9344</v>
      </c>
      <c r="J1452" s="9">
        <v>0</v>
      </c>
      <c r="K1452" s="5" t="s">
        <v>46</v>
      </c>
      <c r="L1452" s="10" t="str">
        <f t="shared" si="32"/>
        <v>OIDAC datos 2019</v>
      </c>
      <c r="M1452" s="5" t="s">
        <v>9760</v>
      </c>
      <c r="N1452" s="11"/>
    </row>
    <row r="1453" spans="1:14" x14ac:dyDescent="0.2">
      <c r="A1453" s="12" t="s">
        <v>6309</v>
      </c>
      <c r="B1453" s="12">
        <v>1452</v>
      </c>
      <c r="C1453" s="9">
        <v>2019</v>
      </c>
      <c r="D1453" s="5" t="s">
        <v>9319</v>
      </c>
      <c r="E1453" s="5" t="s">
        <v>2071</v>
      </c>
      <c r="F1453" s="5" t="s">
        <v>11089</v>
      </c>
      <c r="G1453" s="5" t="s">
        <v>9314</v>
      </c>
      <c r="H1453" s="5" t="s">
        <v>9328</v>
      </c>
      <c r="I1453" s="5" t="s">
        <v>9342</v>
      </c>
      <c r="J1453" s="9">
        <v>0</v>
      </c>
      <c r="K1453" s="5" t="s">
        <v>46</v>
      </c>
      <c r="L1453" s="10" t="str">
        <f t="shared" si="32"/>
        <v>OIDAC datos 2019</v>
      </c>
      <c r="M1453" s="5" t="s">
        <v>9761</v>
      </c>
      <c r="N1453" s="11"/>
    </row>
    <row r="1454" spans="1:14" x14ac:dyDescent="0.2">
      <c r="A1454" s="12" t="s">
        <v>6310</v>
      </c>
      <c r="B1454" s="12">
        <v>1453</v>
      </c>
      <c r="C1454" s="9">
        <v>2019</v>
      </c>
      <c r="D1454" s="5" t="s">
        <v>9319</v>
      </c>
      <c r="E1454" s="5" t="s">
        <v>2072</v>
      </c>
      <c r="F1454" s="5" t="s">
        <v>11089</v>
      </c>
      <c r="G1454" s="5" t="s">
        <v>9314</v>
      </c>
      <c r="H1454" s="5" t="s">
        <v>9328</v>
      </c>
      <c r="I1454" s="5" t="s">
        <v>9342</v>
      </c>
      <c r="J1454" s="9">
        <v>0</v>
      </c>
      <c r="K1454" s="5" t="s">
        <v>46</v>
      </c>
      <c r="L1454" s="10" t="str">
        <f t="shared" si="32"/>
        <v>OIDAC datos 2019</v>
      </c>
      <c r="M1454" s="5" t="s">
        <v>9761</v>
      </c>
      <c r="N1454" s="11"/>
    </row>
    <row r="1455" spans="1:14" x14ac:dyDescent="0.2">
      <c r="A1455" s="12" t="s">
        <v>6311</v>
      </c>
      <c r="B1455" s="12">
        <v>1454</v>
      </c>
      <c r="C1455" s="9">
        <v>2019</v>
      </c>
      <c r="D1455" s="5" t="s">
        <v>9319</v>
      </c>
      <c r="E1455" s="5" t="s">
        <v>2073</v>
      </c>
      <c r="F1455" s="5" t="s">
        <v>11089</v>
      </c>
      <c r="G1455" s="5" t="s">
        <v>9314</v>
      </c>
      <c r="H1455" s="5" t="s">
        <v>9328</v>
      </c>
      <c r="I1455" s="5" t="s">
        <v>9342</v>
      </c>
      <c r="J1455" s="9">
        <v>0</v>
      </c>
      <c r="K1455" s="5" t="s">
        <v>46</v>
      </c>
      <c r="L1455" s="10" t="str">
        <f t="shared" si="32"/>
        <v>OIDAC datos 2019</v>
      </c>
      <c r="M1455" s="5" t="s">
        <v>9761</v>
      </c>
      <c r="N1455" s="11"/>
    </row>
    <row r="1456" spans="1:14" x14ac:dyDescent="0.2">
      <c r="A1456" s="12" t="s">
        <v>6312</v>
      </c>
      <c r="B1456" s="12">
        <v>1455</v>
      </c>
      <c r="C1456" s="9">
        <v>2019</v>
      </c>
      <c r="D1456" s="5" t="s">
        <v>9319</v>
      </c>
      <c r="E1456" s="5" t="s">
        <v>2074</v>
      </c>
      <c r="F1456" s="5" t="s">
        <v>11089</v>
      </c>
      <c r="G1456" s="5" t="s">
        <v>9314</v>
      </c>
      <c r="H1456" s="5" t="s">
        <v>9328</v>
      </c>
      <c r="I1456" s="5" t="s">
        <v>9342</v>
      </c>
      <c r="J1456" s="9">
        <v>0</v>
      </c>
      <c r="K1456" s="5" t="s">
        <v>46</v>
      </c>
      <c r="L1456" s="10" t="str">
        <f t="shared" si="32"/>
        <v>OIDAC datos 2019</v>
      </c>
      <c r="M1456" s="5" t="s">
        <v>9761</v>
      </c>
      <c r="N1456" s="11"/>
    </row>
    <row r="1457" spans="1:15" x14ac:dyDescent="0.2">
      <c r="A1457" s="12" t="s">
        <v>6313</v>
      </c>
      <c r="B1457" s="12">
        <v>1456</v>
      </c>
      <c r="C1457" s="9">
        <v>2019</v>
      </c>
      <c r="D1457" s="5" t="s">
        <v>9319</v>
      </c>
      <c r="E1457" s="5" t="s">
        <v>2075</v>
      </c>
      <c r="F1457" s="5" t="s">
        <v>11089</v>
      </c>
      <c r="G1457" s="5" t="s">
        <v>9314</v>
      </c>
      <c r="H1457" s="5" t="s">
        <v>9328</v>
      </c>
      <c r="I1457" s="5" t="s">
        <v>9342</v>
      </c>
      <c r="J1457" s="9">
        <v>0</v>
      </c>
      <c r="K1457" s="5" t="s">
        <v>46</v>
      </c>
      <c r="L1457" s="10" t="str">
        <f t="shared" si="32"/>
        <v>OIDAC datos 2019</v>
      </c>
      <c r="M1457" s="5" t="s">
        <v>9761</v>
      </c>
      <c r="N1457" s="11"/>
    </row>
    <row r="1458" spans="1:15" x14ac:dyDescent="0.2">
      <c r="A1458" s="12" t="s">
        <v>6314</v>
      </c>
      <c r="B1458" s="12">
        <v>1457</v>
      </c>
      <c r="C1458" s="9">
        <v>2019</v>
      </c>
      <c r="D1458" s="5" t="s">
        <v>9319</v>
      </c>
      <c r="E1458" s="5" t="s">
        <v>10947</v>
      </c>
      <c r="F1458" s="5" t="s">
        <v>11089</v>
      </c>
      <c r="G1458" s="5" t="s">
        <v>9314</v>
      </c>
      <c r="H1458" s="5" t="s">
        <v>9328</v>
      </c>
      <c r="I1458" s="5" t="s">
        <v>9344</v>
      </c>
      <c r="J1458" s="9">
        <v>0</v>
      </c>
      <c r="K1458" s="5" t="s">
        <v>46</v>
      </c>
      <c r="L1458" s="10" t="str">
        <f t="shared" si="32"/>
        <v>OIDAC datos 2019</v>
      </c>
      <c r="M1458" s="5" t="s">
        <v>9762</v>
      </c>
      <c r="N1458" s="11"/>
    </row>
    <row r="1459" spans="1:15" x14ac:dyDescent="0.2">
      <c r="A1459" s="12" t="s">
        <v>6315</v>
      </c>
      <c r="B1459" s="12">
        <v>1458</v>
      </c>
      <c r="C1459" s="9">
        <v>2019</v>
      </c>
      <c r="D1459" s="5" t="s">
        <v>9319</v>
      </c>
      <c r="E1459" s="5" t="s">
        <v>2076</v>
      </c>
      <c r="F1459" s="5" t="s">
        <v>11089</v>
      </c>
      <c r="G1459" s="5" t="s">
        <v>9314</v>
      </c>
      <c r="H1459" s="5" t="s">
        <v>9328</v>
      </c>
      <c r="I1459" s="5" t="s">
        <v>9342</v>
      </c>
      <c r="J1459" s="9">
        <v>0</v>
      </c>
      <c r="K1459" s="5" t="s">
        <v>46</v>
      </c>
      <c r="L1459" s="10" t="str">
        <f t="shared" si="32"/>
        <v>OIDAC datos 2019</v>
      </c>
      <c r="M1459" s="5" t="s">
        <v>9763</v>
      </c>
      <c r="N1459" s="11"/>
    </row>
    <row r="1460" spans="1:15" x14ac:dyDescent="0.2">
      <c r="A1460" s="12" t="s">
        <v>6316</v>
      </c>
      <c r="B1460" s="12">
        <v>1459</v>
      </c>
      <c r="C1460" s="9">
        <v>2019</v>
      </c>
      <c r="D1460" s="5" t="s">
        <v>9319</v>
      </c>
      <c r="E1460" s="5" t="s">
        <v>2077</v>
      </c>
      <c r="F1460" s="5" t="s">
        <v>11089</v>
      </c>
      <c r="G1460" s="5" t="s">
        <v>9314</v>
      </c>
      <c r="H1460" s="5" t="s">
        <v>9328</v>
      </c>
      <c r="I1460" s="5" t="s">
        <v>9416</v>
      </c>
      <c r="J1460" s="9">
        <v>0</v>
      </c>
      <c r="K1460" s="5" t="s">
        <v>46</v>
      </c>
      <c r="L1460" s="10" t="str">
        <f t="shared" si="32"/>
        <v>OIDAC datos 2019</v>
      </c>
      <c r="M1460" s="5" t="s">
        <v>9764</v>
      </c>
      <c r="N1460" s="11"/>
    </row>
    <row r="1461" spans="1:15" x14ac:dyDescent="0.2">
      <c r="A1461" s="12" t="s">
        <v>6317</v>
      </c>
      <c r="B1461" s="12">
        <v>1460</v>
      </c>
      <c r="C1461" s="9">
        <v>2019</v>
      </c>
      <c r="D1461" s="5" t="s">
        <v>9319</v>
      </c>
      <c r="E1461" s="5" t="s">
        <v>2078</v>
      </c>
      <c r="F1461" s="5" t="s">
        <v>11089</v>
      </c>
      <c r="G1461" s="5" t="s">
        <v>9314</v>
      </c>
      <c r="H1461" s="5" t="s">
        <v>9328</v>
      </c>
      <c r="I1461" s="5" t="s">
        <v>9344</v>
      </c>
      <c r="J1461" s="9">
        <v>0</v>
      </c>
      <c r="K1461" s="5" t="s">
        <v>46</v>
      </c>
      <c r="L1461" s="10" t="str">
        <f t="shared" si="32"/>
        <v>OIDAC datos 2019</v>
      </c>
      <c r="M1461" s="5" t="s">
        <v>9765</v>
      </c>
      <c r="N1461" s="11"/>
    </row>
    <row r="1462" spans="1:15" x14ac:dyDescent="0.2">
      <c r="A1462" s="12" t="s">
        <v>6318</v>
      </c>
      <c r="B1462" s="12">
        <v>1461</v>
      </c>
      <c r="C1462" s="9">
        <v>2019</v>
      </c>
      <c r="D1462" s="5" t="s">
        <v>9319</v>
      </c>
      <c r="E1462" s="5" t="s">
        <v>9435</v>
      </c>
      <c r="F1462" s="5" t="s">
        <v>11089</v>
      </c>
      <c r="G1462" s="5" t="s">
        <v>9314</v>
      </c>
      <c r="H1462" s="5" t="s">
        <v>9328</v>
      </c>
      <c r="I1462" s="5" t="s">
        <v>9344</v>
      </c>
      <c r="J1462" s="9">
        <v>0</v>
      </c>
      <c r="K1462" s="5" t="s">
        <v>46</v>
      </c>
      <c r="L1462" s="10" t="str">
        <f t="shared" si="32"/>
        <v>OIDAC datos 2019</v>
      </c>
      <c r="M1462" s="5" t="s">
        <v>9766</v>
      </c>
      <c r="N1462" s="11"/>
    </row>
    <row r="1463" spans="1:15" x14ac:dyDescent="0.2">
      <c r="A1463" s="12" t="s">
        <v>6319</v>
      </c>
      <c r="B1463" s="12">
        <v>1462</v>
      </c>
      <c r="C1463" s="9">
        <v>2019</v>
      </c>
      <c r="D1463" s="5" t="s">
        <v>9319</v>
      </c>
      <c r="E1463" s="5" t="s">
        <v>2076</v>
      </c>
      <c r="F1463" s="5" t="s">
        <v>11089</v>
      </c>
      <c r="G1463" s="5" t="s">
        <v>9314</v>
      </c>
      <c r="H1463" s="5" t="s">
        <v>9328</v>
      </c>
      <c r="I1463" s="5" t="s">
        <v>9342</v>
      </c>
      <c r="J1463" s="9">
        <v>0</v>
      </c>
      <c r="K1463" s="5" t="s">
        <v>46</v>
      </c>
      <c r="L1463" s="10" t="str">
        <f t="shared" si="32"/>
        <v>OIDAC datos 2019</v>
      </c>
      <c r="M1463" s="5" t="s">
        <v>9767</v>
      </c>
      <c r="N1463" s="11"/>
    </row>
    <row r="1464" spans="1:15" x14ac:dyDescent="0.2">
      <c r="A1464" s="12" t="s">
        <v>6320</v>
      </c>
      <c r="B1464" s="12">
        <v>1463</v>
      </c>
      <c r="C1464" s="9">
        <v>2019</v>
      </c>
      <c r="D1464" s="5" t="s">
        <v>9319</v>
      </c>
      <c r="E1464" s="5" t="s">
        <v>2079</v>
      </c>
      <c r="F1464" s="5" t="s">
        <v>11089</v>
      </c>
      <c r="G1464" s="5" t="s">
        <v>9314</v>
      </c>
      <c r="H1464" s="5" t="s">
        <v>9328</v>
      </c>
      <c r="I1464" s="5" t="s">
        <v>9334</v>
      </c>
      <c r="J1464" s="9">
        <v>0</v>
      </c>
      <c r="K1464" s="5" t="s">
        <v>46</v>
      </c>
      <c r="L1464" s="10" t="str">
        <f t="shared" si="32"/>
        <v>OIDAC datos 2019</v>
      </c>
      <c r="M1464" s="5" t="s">
        <v>9768</v>
      </c>
      <c r="N1464" s="11"/>
      <c r="O1464" s="11"/>
    </row>
    <row r="1465" spans="1:15" x14ac:dyDescent="0.2">
      <c r="A1465" s="12" t="s">
        <v>6321</v>
      </c>
      <c r="B1465" s="12">
        <v>1464</v>
      </c>
      <c r="C1465" s="9">
        <v>2019</v>
      </c>
      <c r="D1465" s="5" t="s">
        <v>9319</v>
      </c>
      <c r="E1465" s="5" t="s">
        <v>9430</v>
      </c>
      <c r="F1465" s="5" t="s">
        <v>11089</v>
      </c>
      <c r="G1465" s="5" t="s">
        <v>9314</v>
      </c>
      <c r="H1465" s="5" t="s">
        <v>9347</v>
      </c>
      <c r="I1465" s="5" t="s">
        <v>9315</v>
      </c>
      <c r="J1465" s="9">
        <v>1</v>
      </c>
      <c r="K1465" s="5" t="s">
        <v>46</v>
      </c>
      <c r="L1465" s="10" t="str">
        <f t="shared" si="32"/>
        <v>OIDAC datos 2019</v>
      </c>
      <c r="M1465" s="5" t="s">
        <v>9769</v>
      </c>
      <c r="N1465" s="11"/>
    </row>
    <row r="1466" spans="1:15" x14ac:dyDescent="0.2">
      <c r="A1466" s="12" t="s">
        <v>6322</v>
      </c>
      <c r="B1466" s="12">
        <v>1465</v>
      </c>
      <c r="C1466" s="9">
        <v>2019</v>
      </c>
      <c r="D1466" s="5" t="s">
        <v>9319</v>
      </c>
      <c r="E1466" s="5" t="s">
        <v>2080</v>
      </c>
      <c r="F1466" s="5" t="s">
        <v>11089</v>
      </c>
      <c r="G1466" s="5" t="s">
        <v>9314</v>
      </c>
      <c r="H1466" s="5" t="s">
        <v>9328</v>
      </c>
      <c r="I1466" s="5" t="s">
        <v>9342</v>
      </c>
      <c r="J1466" s="9">
        <v>0</v>
      </c>
      <c r="K1466" s="5" t="s">
        <v>46</v>
      </c>
      <c r="L1466" s="10" t="str">
        <f t="shared" si="32"/>
        <v>OIDAC datos 2019</v>
      </c>
      <c r="M1466" s="5" t="s">
        <v>9761</v>
      </c>
      <c r="N1466" s="11"/>
    </row>
    <row r="1467" spans="1:15" x14ac:dyDescent="0.2">
      <c r="A1467" s="12" t="s">
        <v>6323</v>
      </c>
      <c r="B1467" s="12">
        <v>1466</v>
      </c>
      <c r="C1467" s="9">
        <v>2019</v>
      </c>
      <c r="D1467" s="5" t="s">
        <v>9319</v>
      </c>
      <c r="E1467" s="5" t="s">
        <v>2081</v>
      </c>
      <c r="F1467" s="5" t="s">
        <v>11089</v>
      </c>
      <c r="G1467" s="5" t="s">
        <v>9314</v>
      </c>
      <c r="H1467" s="5" t="s">
        <v>9328</v>
      </c>
      <c r="I1467" s="5" t="s">
        <v>9342</v>
      </c>
      <c r="J1467" s="9">
        <v>0</v>
      </c>
      <c r="K1467" s="5" t="s">
        <v>46</v>
      </c>
      <c r="L1467" s="10" t="str">
        <f t="shared" si="32"/>
        <v>OIDAC datos 2019</v>
      </c>
      <c r="M1467" s="5" t="s">
        <v>9761</v>
      </c>
      <c r="N1467" s="11"/>
    </row>
    <row r="1468" spans="1:15" x14ac:dyDescent="0.2">
      <c r="A1468" s="12" t="s">
        <v>6324</v>
      </c>
      <c r="B1468" s="12">
        <v>1467</v>
      </c>
      <c r="C1468" s="9">
        <v>2019</v>
      </c>
      <c r="D1468" s="5" t="s">
        <v>9319</v>
      </c>
      <c r="E1468" s="5" t="s">
        <v>9435</v>
      </c>
      <c r="F1468" s="5" t="s">
        <v>11089</v>
      </c>
      <c r="G1468" s="5" t="s">
        <v>9314</v>
      </c>
      <c r="H1468" s="5" t="s">
        <v>9328</v>
      </c>
      <c r="I1468" s="5" t="s">
        <v>9334</v>
      </c>
      <c r="J1468" s="9">
        <v>0</v>
      </c>
      <c r="K1468" s="5" t="s">
        <v>46</v>
      </c>
      <c r="L1468" s="10" t="str">
        <f t="shared" si="32"/>
        <v>OIDAC datos 2019</v>
      </c>
      <c r="M1468" s="5" t="s">
        <v>9770</v>
      </c>
      <c r="N1468" s="11"/>
    </row>
    <row r="1469" spans="1:15" x14ac:dyDescent="0.2">
      <c r="A1469" s="12" t="s">
        <v>6325</v>
      </c>
      <c r="B1469" s="12">
        <v>1468</v>
      </c>
      <c r="C1469" s="9">
        <v>2019</v>
      </c>
      <c r="D1469" s="5" t="s">
        <v>9319</v>
      </c>
      <c r="E1469" s="5" t="s">
        <v>2082</v>
      </c>
      <c r="F1469" s="5" t="s">
        <v>11089</v>
      </c>
      <c r="G1469" s="5" t="s">
        <v>9314</v>
      </c>
      <c r="H1469" s="5" t="s">
        <v>9328</v>
      </c>
      <c r="I1469" s="5" t="s">
        <v>9344</v>
      </c>
      <c r="J1469" s="9">
        <v>0</v>
      </c>
      <c r="K1469" s="5" t="s">
        <v>46</v>
      </c>
      <c r="L1469" s="10" t="str">
        <f t="shared" si="32"/>
        <v>OIDAC datos 2019</v>
      </c>
      <c r="M1469" s="5" t="s">
        <v>9771</v>
      </c>
      <c r="N1469" s="11"/>
    </row>
    <row r="1470" spans="1:15" x14ac:dyDescent="0.2">
      <c r="A1470" s="12" t="s">
        <v>6326</v>
      </c>
      <c r="B1470" s="12">
        <v>1469</v>
      </c>
      <c r="C1470" s="9">
        <v>2019</v>
      </c>
      <c r="D1470" s="5" t="s">
        <v>9319</v>
      </c>
      <c r="E1470" s="5" t="s">
        <v>2083</v>
      </c>
      <c r="F1470" s="5" t="s">
        <v>11089</v>
      </c>
      <c r="G1470" s="5" t="s">
        <v>9314</v>
      </c>
      <c r="H1470" s="5" t="s">
        <v>9328</v>
      </c>
      <c r="I1470" s="5" t="s">
        <v>9419</v>
      </c>
      <c r="J1470" s="9">
        <v>0</v>
      </c>
      <c r="K1470" s="5" t="s">
        <v>46</v>
      </c>
      <c r="L1470" s="10" t="str">
        <f t="shared" si="32"/>
        <v>OIDAC datos 2019</v>
      </c>
      <c r="M1470" s="5" t="s">
        <v>9772</v>
      </c>
      <c r="N1470" s="11"/>
    </row>
    <row r="1471" spans="1:15" x14ac:dyDescent="0.2">
      <c r="A1471" s="12" t="s">
        <v>6327</v>
      </c>
      <c r="B1471" s="12">
        <v>1470</v>
      </c>
      <c r="C1471" s="9">
        <v>2019</v>
      </c>
      <c r="D1471" s="5" t="s">
        <v>9319</v>
      </c>
      <c r="E1471" s="5" t="s">
        <v>2084</v>
      </c>
      <c r="F1471" s="5" t="s">
        <v>11089</v>
      </c>
      <c r="G1471" s="5" t="s">
        <v>9314</v>
      </c>
      <c r="H1471" s="5" t="s">
        <v>9328</v>
      </c>
      <c r="I1471" s="5" t="s">
        <v>9344</v>
      </c>
      <c r="J1471" s="9">
        <v>0</v>
      </c>
      <c r="K1471" s="5" t="s">
        <v>46</v>
      </c>
      <c r="L1471" s="10" t="str">
        <f t="shared" si="32"/>
        <v>OIDAC datos 2019</v>
      </c>
      <c r="M1471" s="5" t="s">
        <v>9773</v>
      </c>
      <c r="N1471" s="11"/>
    </row>
    <row r="1472" spans="1:15" x14ac:dyDescent="0.2">
      <c r="A1472" s="12" t="s">
        <v>6328</v>
      </c>
      <c r="B1472" s="12">
        <v>1471</v>
      </c>
      <c r="C1472" s="9">
        <v>2019</v>
      </c>
      <c r="D1472" s="5" t="s">
        <v>9319</v>
      </c>
      <c r="E1472" s="5" t="s">
        <v>2084</v>
      </c>
      <c r="F1472" s="5" t="s">
        <v>11089</v>
      </c>
      <c r="G1472" s="5" t="s">
        <v>9314</v>
      </c>
      <c r="H1472" s="5" t="s">
        <v>9328</v>
      </c>
      <c r="I1472" s="5" t="s">
        <v>9344</v>
      </c>
      <c r="J1472" s="9">
        <v>0</v>
      </c>
      <c r="K1472" s="5" t="s">
        <v>46</v>
      </c>
      <c r="L1472" s="10" t="str">
        <f t="shared" si="32"/>
        <v>OIDAC datos 2019</v>
      </c>
      <c r="M1472" s="5" t="s">
        <v>9773</v>
      </c>
      <c r="N1472" s="11"/>
    </row>
    <row r="1473" spans="1:14" x14ac:dyDescent="0.2">
      <c r="A1473" s="12" t="s">
        <v>6329</v>
      </c>
      <c r="B1473" s="12">
        <v>1472</v>
      </c>
      <c r="C1473" s="9">
        <v>2019</v>
      </c>
      <c r="D1473" s="5" t="s">
        <v>9319</v>
      </c>
      <c r="E1473" s="5" t="s">
        <v>2083</v>
      </c>
      <c r="F1473" s="5" t="s">
        <v>11089</v>
      </c>
      <c r="G1473" s="5" t="s">
        <v>9314</v>
      </c>
      <c r="H1473" s="5" t="s">
        <v>9328</v>
      </c>
      <c r="I1473" s="5" t="s">
        <v>9419</v>
      </c>
      <c r="J1473" s="9">
        <v>0</v>
      </c>
      <c r="K1473" s="5" t="s">
        <v>46</v>
      </c>
      <c r="L1473" s="10" t="str">
        <f t="shared" si="32"/>
        <v>OIDAC datos 2019</v>
      </c>
      <c r="M1473" s="5" t="s">
        <v>9772</v>
      </c>
      <c r="N1473" s="11"/>
    </row>
    <row r="1474" spans="1:14" x14ac:dyDescent="0.2">
      <c r="A1474" s="12" t="s">
        <v>6330</v>
      </c>
      <c r="B1474" s="12">
        <v>1473</v>
      </c>
      <c r="C1474" s="9">
        <v>2019</v>
      </c>
      <c r="D1474" s="5" t="s">
        <v>9319</v>
      </c>
      <c r="E1474" s="5" t="s">
        <v>2085</v>
      </c>
      <c r="F1474" s="5" t="s">
        <v>11089</v>
      </c>
      <c r="G1474" s="5" t="s">
        <v>9314</v>
      </c>
      <c r="H1474" s="5" t="s">
        <v>9328</v>
      </c>
      <c r="I1474" s="5" t="s">
        <v>9419</v>
      </c>
      <c r="J1474" s="9">
        <v>0</v>
      </c>
      <c r="K1474" s="5" t="s">
        <v>46</v>
      </c>
      <c r="L1474" s="10" t="str">
        <f t="shared" si="32"/>
        <v>OIDAC datos 2019</v>
      </c>
      <c r="M1474" s="5" t="s">
        <v>9774</v>
      </c>
      <c r="N1474" s="11"/>
    </row>
    <row r="1475" spans="1:14" x14ac:dyDescent="0.2">
      <c r="A1475" s="12" t="s">
        <v>6331</v>
      </c>
      <c r="B1475" s="12">
        <v>1474</v>
      </c>
      <c r="C1475" s="9">
        <v>2019</v>
      </c>
      <c r="D1475" s="5" t="s">
        <v>9319</v>
      </c>
      <c r="E1475" s="5" t="s">
        <v>2086</v>
      </c>
      <c r="F1475" s="5" t="s">
        <v>11089</v>
      </c>
      <c r="G1475" s="5" t="s">
        <v>9314</v>
      </c>
      <c r="H1475" s="5" t="s">
        <v>9328</v>
      </c>
      <c r="I1475" s="5" t="s">
        <v>9407</v>
      </c>
      <c r="J1475" s="9">
        <v>0</v>
      </c>
      <c r="K1475" s="5" t="s">
        <v>46</v>
      </c>
      <c r="L1475" s="10" t="str">
        <f t="shared" si="32"/>
        <v>OIDAC datos 2019</v>
      </c>
      <c r="M1475" s="5" t="s">
        <v>9775</v>
      </c>
      <c r="N1475" s="11"/>
    </row>
    <row r="1476" spans="1:14" x14ac:dyDescent="0.2">
      <c r="A1476" s="12" t="s">
        <v>6332</v>
      </c>
      <c r="B1476" s="12">
        <v>1475</v>
      </c>
      <c r="C1476" s="9">
        <v>2019</v>
      </c>
      <c r="D1476" s="5" t="s">
        <v>9319</v>
      </c>
      <c r="E1476" s="5" t="s">
        <v>2087</v>
      </c>
      <c r="F1476" s="5" t="s">
        <v>11089</v>
      </c>
      <c r="G1476" s="5" t="s">
        <v>9314</v>
      </c>
      <c r="H1476" s="5" t="s">
        <v>9328</v>
      </c>
      <c r="I1476" s="5" t="s">
        <v>9344</v>
      </c>
      <c r="J1476" s="9">
        <v>0</v>
      </c>
      <c r="K1476" s="5" t="s">
        <v>46</v>
      </c>
      <c r="L1476" s="10" t="str">
        <f t="shared" si="32"/>
        <v>OIDAC datos 2019</v>
      </c>
      <c r="M1476" s="5" t="s">
        <v>9776</v>
      </c>
      <c r="N1476" s="11"/>
    </row>
    <row r="1477" spans="1:14" x14ac:dyDescent="0.2">
      <c r="A1477" s="12" t="s">
        <v>6333</v>
      </c>
      <c r="B1477" s="12">
        <v>1476</v>
      </c>
      <c r="C1477" s="9">
        <v>2019</v>
      </c>
      <c r="D1477" s="5" t="s">
        <v>9319</v>
      </c>
      <c r="E1477" s="5" t="s">
        <v>2084</v>
      </c>
      <c r="F1477" s="5" t="s">
        <v>11089</v>
      </c>
      <c r="G1477" s="5" t="s">
        <v>9314</v>
      </c>
      <c r="H1477" s="5" t="s">
        <v>9328</v>
      </c>
      <c r="I1477" s="5" t="s">
        <v>9344</v>
      </c>
      <c r="J1477" s="9">
        <v>0</v>
      </c>
      <c r="K1477" s="5" t="s">
        <v>46</v>
      </c>
      <c r="L1477" s="10" t="str">
        <f t="shared" si="32"/>
        <v>OIDAC datos 2019</v>
      </c>
      <c r="M1477" s="5" t="s">
        <v>9772</v>
      </c>
      <c r="N1477" s="11"/>
    </row>
    <row r="1478" spans="1:14" x14ac:dyDescent="0.2">
      <c r="A1478" s="12" t="s">
        <v>6334</v>
      </c>
      <c r="B1478" s="12">
        <v>1477</v>
      </c>
      <c r="C1478" s="9">
        <v>2019</v>
      </c>
      <c r="D1478" s="5" t="s">
        <v>9319</v>
      </c>
      <c r="E1478" s="5" t="s">
        <v>2088</v>
      </c>
      <c r="F1478" s="5" t="s">
        <v>11089</v>
      </c>
      <c r="G1478" s="5" t="s">
        <v>9314</v>
      </c>
      <c r="H1478" s="5" t="s">
        <v>9328</v>
      </c>
      <c r="I1478" s="5" t="s">
        <v>9344</v>
      </c>
      <c r="J1478" s="9">
        <v>0</v>
      </c>
      <c r="K1478" s="5" t="s">
        <v>46</v>
      </c>
      <c r="L1478" s="10" t="str">
        <f t="shared" ref="L1478:L1486" si="33">HYPERLINK("https://www.intoleranceagainstchristians.eu/index.php?id=19&amp;txtSearch=&amp;radSearchFilterType=cases&amp;selCountry=13&amp;selTimeFrame=custom&amp;txtDateStart=01/01/2019&amp;txtDateStop=12/31/2019&amp;acceptCookies=true&amp;page=1&amp;count=100#aOverview","OIDAC datos 2019")</f>
        <v>OIDAC datos 2019</v>
      </c>
      <c r="M1478" s="5" t="s">
        <v>9777</v>
      </c>
      <c r="N1478" s="11"/>
    </row>
    <row r="1479" spans="1:14" x14ac:dyDescent="0.2">
      <c r="A1479" s="12" t="s">
        <v>6335</v>
      </c>
      <c r="B1479" s="12">
        <v>1478</v>
      </c>
      <c r="C1479" s="9">
        <v>2019</v>
      </c>
      <c r="D1479" s="5" t="s">
        <v>9319</v>
      </c>
      <c r="E1479" s="5" t="s">
        <v>2089</v>
      </c>
      <c r="F1479" s="5" t="s">
        <v>11089</v>
      </c>
      <c r="G1479" s="5" t="s">
        <v>9314</v>
      </c>
      <c r="H1479" s="5" t="s">
        <v>9328</v>
      </c>
      <c r="I1479" s="5" t="s">
        <v>9334</v>
      </c>
      <c r="J1479" s="9">
        <v>0</v>
      </c>
      <c r="K1479" s="5" t="s">
        <v>46</v>
      </c>
      <c r="L1479" s="10" t="str">
        <f t="shared" si="33"/>
        <v>OIDAC datos 2019</v>
      </c>
      <c r="M1479" s="5" t="s">
        <v>9778</v>
      </c>
      <c r="N1479" s="11"/>
    </row>
    <row r="1480" spans="1:14" x14ac:dyDescent="0.2">
      <c r="A1480" s="12" t="s">
        <v>6336</v>
      </c>
      <c r="B1480" s="12">
        <v>1479</v>
      </c>
      <c r="C1480" s="9">
        <v>2019</v>
      </c>
      <c r="D1480" s="5" t="s">
        <v>9319</v>
      </c>
      <c r="E1480" s="5" t="s">
        <v>2090</v>
      </c>
      <c r="F1480" s="5" t="s">
        <v>11089</v>
      </c>
      <c r="G1480" s="5" t="s">
        <v>9314</v>
      </c>
      <c r="H1480" s="5" t="s">
        <v>9328</v>
      </c>
      <c r="I1480" s="5" t="s">
        <v>9334</v>
      </c>
      <c r="J1480" s="9">
        <v>0</v>
      </c>
      <c r="K1480" s="5" t="s">
        <v>46</v>
      </c>
      <c r="L1480" s="10" t="str">
        <f t="shared" si="33"/>
        <v>OIDAC datos 2019</v>
      </c>
      <c r="M1480" s="5" t="s">
        <v>9779</v>
      </c>
      <c r="N1480" s="11"/>
    </row>
    <row r="1481" spans="1:14" x14ac:dyDescent="0.2">
      <c r="A1481" s="12" t="s">
        <v>6337</v>
      </c>
      <c r="B1481" s="12">
        <v>1480</v>
      </c>
      <c r="C1481" s="9">
        <v>2019</v>
      </c>
      <c r="D1481" s="5" t="s">
        <v>9319</v>
      </c>
      <c r="E1481" s="5" t="s">
        <v>2090</v>
      </c>
      <c r="F1481" s="5" t="s">
        <v>11089</v>
      </c>
      <c r="G1481" s="5" t="s">
        <v>9314</v>
      </c>
      <c r="H1481" s="5" t="s">
        <v>9328</v>
      </c>
      <c r="I1481" s="5" t="s">
        <v>9334</v>
      </c>
      <c r="J1481" s="9">
        <v>0</v>
      </c>
      <c r="K1481" s="5" t="s">
        <v>46</v>
      </c>
      <c r="L1481" s="10" t="str">
        <f t="shared" si="33"/>
        <v>OIDAC datos 2019</v>
      </c>
      <c r="M1481" s="5" t="s">
        <v>9780</v>
      </c>
      <c r="N1481" s="11"/>
    </row>
    <row r="1482" spans="1:14" x14ac:dyDescent="0.2">
      <c r="A1482" s="12" t="s">
        <v>6338</v>
      </c>
      <c r="B1482" s="12">
        <v>1481</v>
      </c>
      <c r="C1482" s="9">
        <v>2019</v>
      </c>
      <c r="D1482" s="5" t="s">
        <v>9319</v>
      </c>
      <c r="E1482" s="5" t="s">
        <v>2091</v>
      </c>
      <c r="F1482" s="5" t="s">
        <v>11089</v>
      </c>
      <c r="G1482" s="5" t="s">
        <v>9314</v>
      </c>
      <c r="H1482" s="5" t="s">
        <v>9328</v>
      </c>
      <c r="I1482" s="5" t="s">
        <v>9344</v>
      </c>
      <c r="J1482" s="9">
        <v>0</v>
      </c>
      <c r="K1482" s="5" t="s">
        <v>46</v>
      </c>
      <c r="L1482" s="10" t="str">
        <f t="shared" si="33"/>
        <v>OIDAC datos 2019</v>
      </c>
      <c r="M1482" s="5" t="s">
        <v>9781</v>
      </c>
      <c r="N1482" s="11"/>
    </row>
    <row r="1483" spans="1:14" x14ac:dyDescent="0.2">
      <c r="A1483" s="12" t="s">
        <v>6339</v>
      </c>
      <c r="B1483" s="12">
        <v>1482</v>
      </c>
      <c r="C1483" s="9">
        <v>2019</v>
      </c>
      <c r="D1483" s="5" t="s">
        <v>9319</v>
      </c>
      <c r="E1483" s="5" t="s">
        <v>2092</v>
      </c>
      <c r="F1483" s="5" t="s">
        <v>11089</v>
      </c>
      <c r="G1483" s="5" t="s">
        <v>9314</v>
      </c>
      <c r="H1483" s="5" t="s">
        <v>9328</v>
      </c>
      <c r="I1483" s="5" t="s">
        <v>9344</v>
      </c>
      <c r="J1483" s="9">
        <v>0</v>
      </c>
      <c r="K1483" s="5" t="s">
        <v>46</v>
      </c>
      <c r="L1483" s="10" t="str">
        <f t="shared" si="33"/>
        <v>OIDAC datos 2019</v>
      </c>
      <c r="M1483" s="5" t="s">
        <v>9782</v>
      </c>
      <c r="N1483" s="11"/>
    </row>
    <row r="1484" spans="1:14" x14ac:dyDescent="0.2">
      <c r="A1484" s="12" t="s">
        <v>6340</v>
      </c>
      <c r="B1484" s="12">
        <v>1483</v>
      </c>
      <c r="C1484" s="9">
        <v>2019</v>
      </c>
      <c r="D1484" s="5" t="s">
        <v>9319</v>
      </c>
      <c r="E1484" s="5" t="s">
        <v>2010</v>
      </c>
      <c r="F1484" s="5" t="s">
        <v>11089</v>
      </c>
      <c r="G1484" s="5" t="s">
        <v>9314</v>
      </c>
      <c r="H1484" s="5" t="s">
        <v>9328</v>
      </c>
      <c r="I1484" s="5" t="s">
        <v>9344</v>
      </c>
      <c r="J1484" s="9">
        <v>0</v>
      </c>
      <c r="K1484" s="5" t="s">
        <v>46</v>
      </c>
      <c r="L1484" s="10" t="str">
        <f t="shared" si="33"/>
        <v>OIDAC datos 2019</v>
      </c>
      <c r="M1484" s="5" t="s">
        <v>9783</v>
      </c>
      <c r="N1484" s="11"/>
    </row>
    <row r="1485" spans="1:14" x14ac:dyDescent="0.2">
      <c r="A1485" s="12" t="s">
        <v>6341</v>
      </c>
      <c r="B1485" s="12">
        <v>1484</v>
      </c>
      <c r="C1485" s="9">
        <v>2019</v>
      </c>
      <c r="D1485" s="5" t="s">
        <v>9319</v>
      </c>
      <c r="E1485" s="5" t="s">
        <v>2089</v>
      </c>
      <c r="F1485" s="5" t="s">
        <v>11089</v>
      </c>
      <c r="G1485" s="5" t="s">
        <v>9314</v>
      </c>
      <c r="H1485" s="5" t="s">
        <v>9328</v>
      </c>
      <c r="I1485" s="5" t="s">
        <v>9416</v>
      </c>
      <c r="J1485" s="9">
        <v>0</v>
      </c>
      <c r="K1485" s="5" t="s">
        <v>46</v>
      </c>
      <c r="L1485" s="10" t="str">
        <f t="shared" si="33"/>
        <v>OIDAC datos 2019</v>
      </c>
      <c r="M1485" s="5" t="s">
        <v>9784</v>
      </c>
      <c r="N1485" s="11"/>
    </row>
    <row r="1486" spans="1:14" x14ac:dyDescent="0.2">
      <c r="A1486" s="12" t="s">
        <v>6342</v>
      </c>
      <c r="B1486" s="12">
        <v>1485</v>
      </c>
      <c r="C1486" s="9">
        <v>2019</v>
      </c>
      <c r="D1486" s="5" t="s">
        <v>9319</v>
      </c>
      <c r="E1486" s="5" t="s">
        <v>2093</v>
      </c>
      <c r="F1486" s="5" t="s">
        <v>11089</v>
      </c>
      <c r="G1486" s="5" t="s">
        <v>9314</v>
      </c>
      <c r="H1486" s="5" t="s">
        <v>9328</v>
      </c>
      <c r="I1486" s="5" t="s">
        <v>9344</v>
      </c>
      <c r="J1486" s="9">
        <v>0</v>
      </c>
      <c r="K1486" s="5" t="s">
        <v>46</v>
      </c>
      <c r="L1486" s="10" t="str">
        <f t="shared" si="33"/>
        <v>OIDAC datos 2019</v>
      </c>
      <c r="M1486" s="5" t="s">
        <v>9785</v>
      </c>
      <c r="N1486" s="11"/>
    </row>
    <row r="1487" spans="1:14" x14ac:dyDescent="0.2">
      <c r="A1487" s="12" t="s">
        <v>6343</v>
      </c>
      <c r="B1487" s="12">
        <v>1486</v>
      </c>
      <c r="C1487" s="9">
        <v>2019</v>
      </c>
      <c r="D1487" s="5" t="s">
        <v>9319</v>
      </c>
      <c r="E1487" s="5" t="s">
        <v>2094</v>
      </c>
      <c r="F1487" s="5" t="s">
        <v>11089</v>
      </c>
      <c r="G1487" s="5" t="s">
        <v>9323</v>
      </c>
      <c r="H1487" s="5" t="s">
        <v>9328</v>
      </c>
      <c r="I1487" s="5" t="s">
        <v>9341</v>
      </c>
      <c r="J1487" s="9">
        <v>0</v>
      </c>
      <c r="K1487" s="5" t="s">
        <v>2095</v>
      </c>
      <c r="L1487" s="10" t="str">
        <f>HYPERLINK("https://sos-racisme.org/communique-de-presse/profanation-du-cimetiere-de-quatzenheim-sos-racisme-condamne-cet-acte-odieux/","SOS Racisme")</f>
        <v>SOS Racisme</v>
      </c>
      <c r="M1487" s="5" t="s">
        <v>9786</v>
      </c>
      <c r="N1487" s="11"/>
    </row>
    <row r="1488" spans="1:14" x14ac:dyDescent="0.2">
      <c r="A1488" s="12" t="s">
        <v>6344</v>
      </c>
      <c r="B1488" s="12">
        <v>1487</v>
      </c>
      <c r="C1488" s="9">
        <v>2019</v>
      </c>
      <c r="D1488" s="5" t="s">
        <v>9319</v>
      </c>
      <c r="E1488" s="5" t="s">
        <v>9435</v>
      </c>
      <c r="F1488" s="5" t="s">
        <v>11089</v>
      </c>
      <c r="G1488" s="5" t="s">
        <v>9323</v>
      </c>
      <c r="H1488" s="5" t="s">
        <v>9347</v>
      </c>
      <c r="I1488" s="5" t="s">
        <v>9408</v>
      </c>
      <c r="J1488" s="9">
        <v>1</v>
      </c>
      <c r="K1488" s="5" t="s">
        <v>2095</v>
      </c>
      <c r="L1488" s="10" t="str">
        <f>HYPERLINK("https://sos-racisme.org/communique-de-presse/gilets-jaunes-alain-finkielkraut-victime-antisemitisme-sos-racisme-reagit/","SOS Racisme")</f>
        <v>SOS Racisme</v>
      </c>
      <c r="M1488" s="5" t="s">
        <v>9787</v>
      </c>
      <c r="N1488" s="11"/>
    </row>
    <row r="1489" spans="1:15" x14ac:dyDescent="0.2">
      <c r="A1489" s="12" t="s">
        <v>6345</v>
      </c>
      <c r="B1489" s="12">
        <v>1488</v>
      </c>
      <c r="C1489" s="9">
        <v>2019</v>
      </c>
      <c r="D1489" s="5" t="s">
        <v>9319</v>
      </c>
      <c r="E1489" s="5" t="s">
        <v>9435</v>
      </c>
      <c r="F1489" s="5" t="s">
        <v>11089</v>
      </c>
      <c r="G1489" s="5" t="s">
        <v>9337</v>
      </c>
      <c r="H1489" s="5" t="s">
        <v>9347</v>
      </c>
      <c r="I1489" s="5" t="s">
        <v>9415</v>
      </c>
      <c r="J1489" s="9">
        <v>1</v>
      </c>
      <c r="K1489" s="5" t="s">
        <v>2095</v>
      </c>
      <c r="L1489" s="10" t="str">
        <f>HYPERLINK("https://sos-racisme.org/communique-de-presse/tag-raciste-antisemite-et-homophobe-contre-kylian-mbappe-sos-racisme-et-sportitude-france-demandent-louverture-dune-enquete-preliminaire-au-parquet-de-paris/","SOS Racisme")</f>
        <v>SOS Racisme</v>
      </c>
      <c r="M1489" s="5" t="s">
        <v>9788</v>
      </c>
      <c r="N1489" s="11"/>
      <c r="O1489" s="11"/>
    </row>
    <row r="1490" spans="1:15" x14ac:dyDescent="0.2">
      <c r="A1490" s="12" t="s">
        <v>6346</v>
      </c>
      <c r="B1490" s="12">
        <v>1489</v>
      </c>
      <c r="C1490" s="9">
        <v>2019</v>
      </c>
      <c r="D1490" s="5" t="s">
        <v>9319</v>
      </c>
      <c r="E1490" s="5" t="s">
        <v>9435</v>
      </c>
      <c r="F1490" s="5" t="s">
        <v>11089</v>
      </c>
      <c r="G1490" s="5" t="s">
        <v>9337</v>
      </c>
      <c r="H1490" s="5" t="s">
        <v>9321</v>
      </c>
      <c r="I1490" s="5" t="s">
        <v>9378</v>
      </c>
      <c r="J1490" s="9">
        <v>1</v>
      </c>
      <c r="K1490" s="5" t="s">
        <v>2095</v>
      </c>
      <c r="L1490" s="10" t="str">
        <f>HYPERLINK("https://sos-racisme.org/communique-de-presse/menaces-de-mort-a-caractere-raciste-contre-un-depute-sos-racisme-soutient-jean-francois-mbaye/","SOS Racisme")</f>
        <v>SOS Racisme</v>
      </c>
      <c r="M1490" s="5" t="s">
        <v>9789</v>
      </c>
      <c r="N1490" s="11"/>
    </row>
    <row r="1491" spans="1:15" x14ac:dyDescent="0.2">
      <c r="A1491" s="12" t="s">
        <v>6347</v>
      </c>
      <c r="B1491" s="12">
        <v>1490</v>
      </c>
      <c r="C1491" s="9">
        <v>2019</v>
      </c>
      <c r="D1491" s="5" t="s">
        <v>9319</v>
      </c>
      <c r="E1491" s="5" t="s">
        <v>2096</v>
      </c>
      <c r="F1491" s="5" t="s">
        <v>11089</v>
      </c>
      <c r="G1491" s="5" t="s">
        <v>9337</v>
      </c>
      <c r="H1491" s="5" t="s">
        <v>9347</v>
      </c>
      <c r="I1491" s="5" t="s">
        <v>9345</v>
      </c>
      <c r="J1491" s="9">
        <v>1</v>
      </c>
      <c r="K1491" s="5" t="s">
        <v>2095</v>
      </c>
      <c r="L1491" s="10" t="str">
        <f>HYPERLINK("https://www.lemonde.fr/societe/article/2019/07/23/mamoudou-barry-agresse-mortellement-vendredi-un-homme-pacifiste_5492330_3224.html","SOS Racisme, Le Monde")</f>
        <v>SOS Racisme, Le Monde</v>
      </c>
      <c r="M1491" s="5" t="s">
        <v>9790</v>
      </c>
      <c r="N1491" s="11"/>
    </row>
    <row r="1492" spans="1:15" x14ac:dyDescent="0.2">
      <c r="A1492" s="12" t="s">
        <v>6348</v>
      </c>
      <c r="B1492" s="12">
        <v>1491</v>
      </c>
      <c r="C1492" s="9">
        <v>2019</v>
      </c>
      <c r="D1492" s="5" t="s">
        <v>9319</v>
      </c>
      <c r="E1492" s="5" t="s">
        <v>2097</v>
      </c>
      <c r="F1492" s="5" t="s">
        <v>11089</v>
      </c>
      <c r="G1492" s="5" t="s">
        <v>9337</v>
      </c>
      <c r="H1492" s="5" t="s">
        <v>9347</v>
      </c>
      <c r="I1492" s="5" t="s">
        <v>9408</v>
      </c>
      <c r="J1492" s="9">
        <v>1</v>
      </c>
      <c r="K1492" s="5" t="s">
        <v>2095</v>
      </c>
      <c r="L1492" s="10" t="str">
        <f>HYPERLINK("https://sos-racisme.org/communique-de-presse/une-collegienne-tente-de-mettre-fin-a-ses-jours-sos-racisme-demande-au-ministere-de-leducation-nationale-de-prendre-en-compte-les-cas-de-harcelement-a-caractere-raciste-avec-plus-de-consideration/","SOS Racisme")</f>
        <v>SOS Racisme</v>
      </c>
      <c r="M1492" s="5" t="s">
        <v>9791</v>
      </c>
      <c r="N1492" s="11"/>
    </row>
    <row r="1493" spans="1:15" x14ac:dyDescent="0.2">
      <c r="A1493" s="12" t="s">
        <v>6349</v>
      </c>
      <c r="B1493" s="12">
        <v>1492</v>
      </c>
      <c r="C1493" s="9">
        <v>2019</v>
      </c>
      <c r="D1493" s="5" t="s">
        <v>9319</v>
      </c>
      <c r="E1493" s="5" t="s">
        <v>9435</v>
      </c>
      <c r="F1493" s="5" t="s">
        <v>11089</v>
      </c>
      <c r="G1493" s="5" t="s">
        <v>9323</v>
      </c>
      <c r="H1493" s="5" t="s">
        <v>9347</v>
      </c>
      <c r="I1493" s="5" t="s">
        <v>9315</v>
      </c>
      <c r="J1493" s="9">
        <v>1</v>
      </c>
      <c r="K1493" s="5" t="s">
        <v>1714</v>
      </c>
      <c r="L1493" s="10" t="s">
        <v>2098</v>
      </c>
      <c r="M1493" s="5" t="s">
        <v>9792</v>
      </c>
      <c r="N1493" s="11"/>
    </row>
    <row r="1494" spans="1:15" x14ac:dyDescent="0.2">
      <c r="A1494" s="12" t="s">
        <v>6350</v>
      </c>
      <c r="B1494" s="12">
        <v>1493</v>
      </c>
      <c r="C1494" s="9">
        <v>2019</v>
      </c>
      <c r="D1494" s="5" t="s">
        <v>9319</v>
      </c>
      <c r="E1494" s="5" t="s">
        <v>2099</v>
      </c>
      <c r="F1494" s="5" t="s">
        <v>11089</v>
      </c>
      <c r="G1494" s="5" t="s">
        <v>9323</v>
      </c>
      <c r="H1494" s="5" t="s">
        <v>9328</v>
      </c>
      <c r="I1494" s="5" t="s">
        <v>9341</v>
      </c>
      <c r="J1494" s="9">
        <v>0</v>
      </c>
      <c r="K1494" s="5" t="s">
        <v>1714</v>
      </c>
      <c r="L1494" s="10" t="s">
        <v>2098</v>
      </c>
      <c r="M1494" s="5" t="s">
        <v>9793</v>
      </c>
      <c r="N1494" s="11"/>
    </row>
    <row r="1495" spans="1:15" x14ac:dyDescent="0.2">
      <c r="A1495" s="12" t="s">
        <v>6351</v>
      </c>
      <c r="B1495" s="12">
        <v>1494</v>
      </c>
      <c r="C1495" s="9">
        <v>2019</v>
      </c>
      <c r="D1495" s="5" t="s">
        <v>9319</v>
      </c>
      <c r="E1495" s="5" t="s">
        <v>9434</v>
      </c>
      <c r="F1495" s="5" t="s">
        <v>11089</v>
      </c>
      <c r="G1495" s="5" t="s">
        <v>9323</v>
      </c>
      <c r="H1495" s="5" t="s">
        <v>9321</v>
      </c>
      <c r="I1495" s="5" t="s">
        <v>9321</v>
      </c>
      <c r="J1495" s="9">
        <v>0</v>
      </c>
      <c r="K1495" s="5" t="s">
        <v>1714</v>
      </c>
      <c r="L1495" s="10" t="s">
        <v>2098</v>
      </c>
      <c r="M1495" s="5" t="s">
        <v>9794</v>
      </c>
      <c r="N1495" s="11"/>
    </row>
    <row r="1496" spans="1:15" x14ac:dyDescent="0.2">
      <c r="A1496" s="12" t="s">
        <v>6352</v>
      </c>
      <c r="B1496" s="12">
        <v>1495</v>
      </c>
      <c r="C1496" s="9">
        <v>2019</v>
      </c>
      <c r="D1496" s="5" t="s">
        <v>9319</v>
      </c>
      <c r="E1496" s="5" t="s">
        <v>2100</v>
      </c>
      <c r="F1496" s="5" t="s">
        <v>11089</v>
      </c>
      <c r="G1496" s="5" t="s">
        <v>9323</v>
      </c>
      <c r="H1496" s="5" t="s">
        <v>9347</v>
      </c>
      <c r="I1496" s="5" t="s">
        <v>9315</v>
      </c>
      <c r="J1496" s="9">
        <v>1</v>
      </c>
      <c r="K1496" s="5" t="s">
        <v>1714</v>
      </c>
      <c r="L1496" s="10" t="s">
        <v>2098</v>
      </c>
      <c r="M1496" s="5" t="s">
        <v>9795</v>
      </c>
      <c r="N1496" s="11"/>
    </row>
    <row r="1497" spans="1:15" x14ac:dyDescent="0.2">
      <c r="A1497" s="12" t="s">
        <v>6353</v>
      </c>
      <c r="B1497" s="12">
        <v>1496</v>
      </c>
      <c r="C1497" s="9">
        <v>2019</v>
      </c>
      <c r="D1497" s="5" t="s">
        <v>9319</v>
      </c>
      <c r="E1497" s="5" t="s">
        <v>9435</v>
      </c>
      <c r="F1497" s="5" t="s">
        <v>11089</v>
      </c>
      <c r="G1497" s="5" t="s">
        <v>9323</v>
      </c>
      <c r="H1497" s="5" t="s">
        <v>9328</v>
      </c>
      <c r="I1497" s="5" t="s">
        <v>9415</v>
      </c>
      <c r="J1497" s="9">
        <v>0</v>
      </c>
      <c r="K1497" s="5" t="s">
        <v>1714</v>
      </c>
      <c r="L1497" s="10" t="s">
        <v>2098</v>
      </c>
      <c r="M1497" s="5" t="s">
        <v>9796</v>
      </c>
      <c r="N1497" s="11"/>
    </row>
    <row r="1498" spans="1:15" x14ac:dyDescent="0.2">
      <c r="A1498" s="12" t="s">
        <v>6354</v>
      </c>
      <c r="B1498" s="12">
        <v>1497</v>
      </c>
      <c r="C1498" s="9">
        <v>2019</v>
      </c>
      <c r="D1498" s="5" t="s">
        <v>9319</v>
      </c>
      <c r="E1498" s="5" t="s">
        <v>9435</v>
      </c>
      <c r="F1498" s="5" t="s">
        <v>11089</v>
      </c>
      <c r="G1498" s="5" t="s">
        <v>9323</v>
      </c>
      <c r="H1498" s="5" t="s">
        <v>9347</v>
      </c>
      <c r="I1498" s="5" t="s">
        <v>9408</v>
      </c>
      <c r="J1498" s="9">
        <v>1</v>
      </c>
      <c r="K1498" s="5" t="s">
        <v>1714</v>
      </c>
      <c r="L1498" s="10" t="s">
        <v>2098</v>
      </c>
      <c r="M1498" s="5" t="s">
        <v>9797</v>
      </c>
      <c r="N1498" s="11"/>
    </row>
    <row r="1499" spans="1:15" x14ac:dyDescent="0.2">
      <c r="A1499" s="12" t="s">
        <v>6355</v>
      </c>
      <c r="B1499" s="12">
        <v>1498</v>
      </c>
      <c r="C1499" s="9">
        <v>2019</v>
      </c>
      <c r="D1499" s="5" t="s">
        <v>9319</v>
      </c>
      <c r="E1499" s="5" t="s">
        <v>10947</v>
      </c>
      <c r="F1499" s="5" t="s">
        <v>11089</v>
      </c>
      <c r="G1499" s="5" t="s">
        <v>9323</v>
      </c>
      <c r="H1499" s="5" t="s">
        <v>9328</v>
      </c>
      <c r="I1499" s="5" t="s">
        <v>9344</v>
      </c>
      <c r="J1499" s="9">
        <v>0</v>
      </c>
      <c r="K1499" s="5" t="s">
        <v>1714</v>
      </c>
      <c r="L1499" s="10" t="s">
        <v>2098</v>
      </c>
      <c r="M1499" s="5" t="s">
        <v>9798</v>
      </c>
      <c r="N1499" s="11"/>
    </row>
    <row r="1500" spans="1:15" x14ac:dyDescent="0.2">
      <c r="A1500" s="12" t="s">
        <v>6356</v>
      </c>
      <c r="B1500" s="12">
        <v>1499</v>
      </c>
      <c r="C1500" s="9">
        <v>2019</v>
      </c>
      <c r="D1500" s="5" t="s">
        <v>9319</v>
      </c>
      <c r="E1500" s="5" t="s">
        <v>2101</v>
      </c>
      <c r="F1500" s="5" t="s">
        <v>11089</v>
      </c>
      <c r="G1500" s="5" t="s">
        <v>9323</v>
      </c>
      <c r="H1500" s="5" t="s">
        <v>9321</v>
      </c>
      <c r="I1500" s="5" t="s">
        <v>9321</v>
      </c>
      <c r="J1500" s="9">
        <v>0</v>
      </c>
      <c r="K1500" s="5" t="s">
        <v>1714</v>
      </c>
      <c r="L1500" s="10" t="s">
        <v>2098</v>
      </c>
      <c r="M1500" s="5" t="s">
        <v>9799</v>
      </c>
      <c r="N1500" s="11"/>
    </row>
    <row r="1501" spans="1:15" x14ac:dyDescent="0.2">
      <c r="A1501" s="12" t="s">
        <v>6357</v>
      </c>
      <c r="B1501" s="12">
        <v>1500</v>
      </c>
      <c r="C1501" s="9">
        <v>2019</v>
      </c>
      <c r="D1501" s="5" t="s">
        <v>9319</v>
      </c>
      <c r="E1501" s="5" t="s">
        <v>9435</v>
      </c>
      <c r="F1501" s="5" t="s">
        <v>11089</v>
      </c>
      <c r="G1501" s="5" t="s">
        <v>9323</v>
      </c>
      <c r="H1501" s="5" t="s">
        <v>9328</v>
      </c>
      <c r="I1501" s="5" t="s">
        <v>9415</v>
      </c>
      <c r="J1501" s="9">
        <v>0</v>
      </c>
      <c r="K1501" s="5" t="s">
        <v>1714</v>
      </c>
      <c r="L1501" s="10" t="s">
        <v>2098</v>
      </c>
      <c r="M1501" s="5" t="s">
        <v>9800</v>
      </c>
      <c r="N1501" s="11"/>
    </row>
    <row r="1502" spans="1:15" x14ac:dyDescent="0.2">
      <c r="A1502" s="12" t="s">
        <v>6358</v>
      </c>
      <c r="B1502" s="12">
        <v>1501</v>
      </c>
      <c r="C1502" s="9">
        <v>2019</v>
      </c>
      <c r="D1502" s="5" t="s">
        <v>9319</v>
      </c>
      <c r="E1502" s="5" t="s">
        <v>2102</v>
      </c>
      <c r="F1502" s="5" t="s">
        <v>11089</v>
      </c>
      <c r="G1502" s="5" t="s">
        <v>9323</v>
      </c>
      <c r="H1502" s="5" t="s">
        <v>9328</v>
      </c>
      <c r="I1502" s="5" t="s">
        <v>9344</v>
      </c>
      <c r="J1502" s="9">
        <v>0</v>
      </c>
      <c r="K1502" s="5" t="s">
        <v>1714</v>
      </c>
      <c r="L1502" s="10" t="s">
        <v>2098</v>
      </c>
      <c r="M1502" s="5" t="s">
        <v>9801</v>
      </c>
      <c r="N1502" s="11"/>
    </row>
    <row r="1503" spans="1:15" x14ac:dyDescent="0.2">
      <c r="A1503" s="12" t="s">
        <v>6359</v>
      </c>
      <c r="B1503" s="12">
        <v>1502</v>
      </c>
      <c r="C1503" s="9">
        <v>2019</v>
      </c>
      <c r="D1503" s="5" t="s">
        <v>9319</v>
      </c>
      <c r="E1503" s="5" t="s">
        <v>2103</v>
      </c>
      <c r="F1503" s="5" t="s">
        <v>11089</v>
      </c>
      <c r="G1503" s="5" t="s">
        <v>9323</v>
      </c>
      <c r="H1503" s="5" t="s">
        <v>9347</v>
      </c>
      <c r="I1503" s="5" t="s">
        <v>9315</v>
      </c>
      <c r="J1503" s="9">
        <v>1</v>
      </c>
      <c r="K1503" s="5" t="s">
        <v>1714</v>
      </c>
      <c r="L1503" s="10" t="s">
        <v>2098</v>
      </c>
      <c r="M1503" s="5" t="s">
        <v>9802</v>
      </c>
      <c r="N1503" s="11"/>
    </row>
    <row r="1504" spans="1:15" x14ac:dyDescent="0.2">
      <c r="A1504" s="12" t="s">
        <v>6360</v>
      </c>
      <c r="B1504" s="12">
        <v>1503</v>
      </c>
      <c r="C1504" s="9">
        <v>2019</v>
      </c>
      <c r="D1504" s="5" t="s">
        <v>9319</v>
      </c>
      <c r="E1504" s="5" t="s">
        <v>2103</v>
      </c>
      <c r="F1504" s="5" t="s">
        <v>11089</v>
      </c>
      <c r="G1504" s="5" t="s">
        <v>9323</v>
      </c>
      <c r="H1504" s="5" t="s">
        <v>9328</v>
      </c>
      <c r="I1504" s="5" t="s">
        <v>9344</v>
      </c>
      <c r="J1504" s="9">
        <v>0</v>
      </c>
      <c r="K1504" s="5" t="s">
        <v>1714</v>
      </c>
      <c r="L1504" s="10" t="s">
        <v>2098</v>
      </c>
      <c r="M1504" s="5" t="s">
        <v>9803</v>
      </c>
      <c r="N1504" s="11"/>
    </row>
    <row r="1505" spans="1:15" x14ac:dyDescent="0.2">
      <c r="A1505" s="12" t="s">
        <v>6361</v>
      </c>
      <c r="B1505" s="12">
        <v>1504</v>
      </c>
      <c r="C1505" s="9">
        <v>2019</v>
      </c>
      <c r="D1505" s="5" t="s">
        <v>9319</v>
      </c>
      <c r="E1505" s="5" t="s">
        <v>2104</v>
      </c>
      <c r="F1505" s="5" t="s">
        <v>11089</v>
      </c>
      <c r="G1505" s="5" t="s">
        <v>9331</v>
      </c>
      <c r="H1505" s="5" t="s">
        <v>9347</v>
      </c>
      <c r="I1505" s="5" t="s">
        <v>9367</v>
      </c>
      <c r="J1505" s="9">
        <v>0</v>
      </c>
      <c r="K1505" s="5" t="s">
        <v>217</v>
      </c>
      <c r="L1505" s="10" t="s">
        <v>217</v>
      </c>
      <c r="M1505" s="5" t="s">
        <v>9804</v>
      </c>
      <c r="N1505" s="11"/>
    </row>
    <row r="1506" spans="1:15" x14ac:dyDescent="0.2">
      <c r="A1506" s="12" t="s">
        <v>6362</v>
      </c>
      <c r="B1506" s="12">
        <v>1505</v>
      </c>
      <c r="C1506" s="9">
        <v>2019</v>
      </c>
      <c r="D1506" s="5" t="s">
        <v>9319</v>
      </c>
      <c r="E1506" s="5" t="s">
        <v>2112</v>
      </c>
      <c r="F1506" s="5" t="s">
        <v>11089</v>
      </c>
      <c r="G1506" s="5" t="s">
        <v>9331</v>
      </c>
      <c r="H1506" s="5" t="s">
        <v>9347</v>
      </c>
      <c r="I1506" s="5" t="s">
        <v>9315</v>
      </c>
      <c r="J1506" s="9">
        <v>2</v>
      </c>
      <c r="K1506" s="5" t="s">
        <v>217</v>
      </c>
      <c r="L1506" s="10" t="s">
        <v>217</v>
      </c>
      <c r="M1506" s="5" t="s">
        <v>9805</v>
      </c>
      <c r="N1506" s="11"/>
    </row>
    <row r="1507" spans="1:15" x14ac:dyDescent="0.2">
      <c r="A1507" s="12" t="s">
        <v>6363</v>
      </c>
      <c r="B1507" s="12">
        <v>1506</v>
      </c>
      <c r="C1507" s="9">
        <v>2019</v>
      </c>
      <c r="D1507" s="5" t="s">
        <v>9319</v>
      </c>
      <c r="E1507" s="5" t="s">
        <v>2105</v>
      </c>
      <c r="F1507" s="5" t="s">
        <v>11089</v>
      </c>
      <c r="G1507" s="5" t="s">
        <v>9331</v>
      </c>
      <c r="H1507" s="5" t="s">
        <v>9347</v>
      </c>
      <c r="I1507" s="5" t="s">
        <v>9367</v>
      </c>
      <c r="J1507" s="9">
        <v>0</v>
      </c>
      <c r="K1507" s="5" t="s">
        <v>217</v>
      </c>
      <c r="L1507" s="10" t="s">
        <v>217</v>
      </c>
      <c r="M1507" s="5" t="s">
        <v>9806</v>
      </c>
      <c r="N1507" s="11"/>
    </row>
    <row r="1508" spans="1:15" x14ac:dyDescent="0.2">
      <c r="A1508" s="12" t="s">
        <v>6364</v>
      </c>
      <c r="B1508" s="12">
        <v>1507</v>
      </c>
      <c r="C1508" s="9">
        <v>2019</v>
      </c>
      <c r="D1508" s="5" t="s">
        <v>9319</v>
      </c>
      <c r="E1508" s="5" t="s">
        <v>9400</v>
      </c>
      <c r="F1508" s="5" t="s">
        <v>11089</v>
      </c>
      <c r="G1508" s="5" t="s">
        <v>9331</v>
      </c>
      <c r="H1508" s="5" t="s">
        <v>9347</v>
      </c>
      <c r="I1508" s="5" t="s">
        <v>9315</v>
      </c>
      <c r="J1508" s="9">
        <v>2</v>
      </c>
      <c r="K1508" s="5" t="s">
        <v>217</v>
      </c>
      <c r="L1508" s="10" t="s">
        <v>217</v>
      </c>
      <c r="M1508" s="5" t="s">
        <v>9807</v>
      </c>
      <c r="N1508" s="11"/>
    </row>
    <row r="1509" spans="1:15" x14ac:dyDescent="0.2">
      <c r="A1509" s="12" t="s">
        <v>6365</v>
      </c>
      <c r="B1509" s="12">
        <v>1508</v>
      </c>
      <c r="C1509" s="9">
        <v>2019</v>
      </c>
      <c r="D1509" s="5" t="s">
        <v>9319</v>
      </c>
      <c r="E1509" s="5" t="s">
        <v>9435</v>
      </c>
      <c r="F1509" s="5" t="s">
        <v>11089</v>
      </c>
      <c r="G1509" s="5" t="s">
        <v>9329</v>
      </c>
      <c r="H1509" s="5" t="s">
        <v>9347</v>
      </c>
      <c r="I1509" s="5" t="s">
        <v>9315</v>
      </c>
      <c r="J1509" s="9">
        <v>1</v>
      </c>
      <c r="K1509" s="5" t="s">
        <v>1678</v>
      </c>
      <c r="L1509" s="10" t="s">
        <v>2170</v>
      </c>
      <c r="M1509" s="5" t="s">
        <v>9888</v>
      </c>
      <c r="N1509" s="11"/>
    </row>
    <row r="1510" spans="1:15" x14ac:dyDescent="0.2">
      <c r="A1510" s="12" t="s">
        <v>6366</v>
      </c>
      <c r="B1510" s="12">
        <v>1509</v>
      </c>
      <c r="C1510" s="9">
        <v>2019</v>
      </c>
      <c r="D1510" s="5" t="s">
        <v>9319</v>
      </c>
      <c r="E1510" s="5" t="s">
        <v>2171</v>
      </c>
      <c r="F1510" s="5" t="s">
        <v>11089</v>
      </c>
      <c r="G1510" s="5" t="s">
        <v>9329</v>
      </c>
      <c r="H1510" s="5" t="s">
        <v>9347</v>
      </c>
      <c r="I1510" s="5" t="s">
        <v>11065</v>
      </c>
      <c r="J1510" s="9">
        <v>1</v>
      </c>
      <c r="K1510" s="5" t="s">
        <v>1678</v>
      </c>
      <c r="L1510" s="10" t="s">
        <v>2170</v>
      </c>
      <c r="M1510" s="5" t="s">
        <v>9889</v>
      </c>
      <c r="N1510" s="11"/>
    </row>
    <row r="1511" spans="1:15" x14ac:dyDescent="0.2">
      <c r="A1511" s="12" t="s">
        <v>6367</v>
      </c>
      <c r="B1511" s="12">
        <v>1510</v>
      </c>
      <c r="C1511" s="9">
        <v>2019</v>
      </c>
      <c r="D1511" s="5" t="s">
        <v>9319</v>
      </c>
      <c r="E1511" s="5" t="s">
        <v>2056</v>
      </c>
      <c r="F1511" s="5" t="s">
        <v>11089</v>
      </c>
      <c r="G1511" s="5" t="s">
        <v>9329</v>
      </c>
      <c r="H1511" s="5" t="s">
        <v>9347</v>
      </c>
      <c r="I1511" s="5" t="s">
        <v>11065</v>
      </c>
      <c r="J1511" s="9">
        <v>2</v>
      </c>
      <c r="K1511" s="5" t="s">
        <v>1678</v>
      </c>
      <c r="L1511" s="10" t="s">
        <v>2170</v>
      </c>
      <c r="M1511" s="5" t="s">
        <v>9890</v>
      </c>
      <c r="N1511" s="11"/>
    </row>
    <row r="1512" spans="1:15" x14ac:dyDescent="0.2">
      <c r="A1512" s="12" t="s">
        <v>6368</v>
      </c>
      <c r="B1512" s="12">
        <v>1511</v>
      </c>
      <c r="C1512" s="9">
        <v>2019</v>
      </c>
      <c r="D1512" s="5" t="s">
        <v>9319</v>
      </c>
      <c r="E1512" s="5" t="s">
        <v>2172</v>
      </c>
      <c r="F1512" s="5" t="s">
        <v>11089</v>
      </c>
      <c r="G1512" s="5" t="s">
        <v>9329</v>
      </c>
      <c r="H1512" s="5" t="s">
        <v>9347</v>
      </c>
      <c r="I1512" s="5" t="s">
        <v>9315</v>
      </c>
      <c r="J1512" s="9">
        <v>1</v>
      </c>
      <c r="K1512" s="5" t="s">
        <v>1678</v>
      </c>
      <c r="L1512" s="10" t="s">
        <v>2170</v>
      </c>
      <c r="M1512" s="5" t="s">
        <v>9891</v>
      </c>
      <c r="N1512" s="11"/>
    </row>
    <row r="1513" spans="1:15" x14ac:dyDescent="0.2">
      <c r="A1513" s="12" t="s">
        <v>6369</v>
      </c>
      <c r="B1513" s="12">
        <v>1512</v>
      </c>
      <c r="C1513" s="9">
        <v>2019</v>
      </c>
      <c r="D1513" s="5" t="s">
        <v>9319</v>
      </c>
      <c r="E1513" s="8" t="s">
        <v>2</v>
      </c>
      <c r="F1513" s="5" t="s">
        <v>11089</v>
      </c>
      <c r="G1513" s="5" t="s">
        <v>9329</v>
      </c>
      <c r="H1513" s="5" t="s">
        <v>9347</v>
      </c>
      <c r="I1513" s="5" t="s">
        <v>9315</v>
      </c>
      <c r="J1513" s="9">
        <v>1</v>
      </c>
      <c r="K1513" s="5" t="s">
        <v>1678</v>
      </c>
      <c r="L1513" s="10" t="s">
        <v>2170</v>
      </c>
      <c r="M1513" s="5" t="s">
        <v>9892</v>
      </c>
      <c r="N1513" s="11"/>
    </row>
    <row r="1514" spans="1:15" x14ac:dyDescent="0.2">
      <c r="A1514" s="12" t="s">
        <v>6370</v>
      </c>
      <c r="B1514" s="12">
        <v>1513</v>
      </c>
      <c r="C1514" s="9">
        <v>2019</v>
      </c>
      <c r="D1514" s="5" t="s">
        <v>9319</v>
      </c>
      <c r="E1514" s="5" t="s">
        <v>2173</v>
      </c>
      <c r="F1514" s="5" t="s">
        <v>11089</v>
      </c>
      <c r="G1514" s="5" t="s">
        <v>9329</v>
      </c>
      <c r="H1514" s="5" t="s">
        <v>9347</v>
      </c>
      <c r="I1514" s="5" t="s">
        <v>9315</v>
      </c>
      <c r="J1514" s="9">
        <v>1</v>
      </c>
      <c r="K1514" s="5" t="s">
        <v>1678</v>
      </c>
      <c r="L1514" s="10" t="s">
        <v>2170</v>
      </c>
      <c r="M1514" s="5" t="s">
        <v>9893</v>
      </c>
      <c r="N1514" s="11"/>
    </row>
    <row r="1515" spans="1:15" s="11" customFormat="1" x14ac:dyDescent="0.2">
      <c r="A1515" s="12" t="s">
        <v>6371</v>
      </c>
      <c r="B1515" s="12">
        <v>1514</v>
      </c>
      <c r="C1515" s="9">
        <v>2019</v>
      </c>
      <c r="D1515" s="5" t="s">
        <v>9319</v>
      </c>
      <c r="E1515" s="8" t="s">
        <v>11126</v>
      </c>
      <c r="F1515" s="5" t="s">
        <v>11089</v>
      </c>
      <c r="G1515" s="5" t="s">
        <v>9379</v>
      </c>
      <c r="H1515" s="5" t="s">
        <v>9347</v>
      </c>
      <c r="I1515" s="5" t="s">
        <v>9386</v>
      </c>
      <c r="J1515" s="9">
        <v>6</v>
      </c>
      <c r="K1515" s="5" t="s">
        <v>11168</v>
      </c>
      <c r="L1515" s="10" t="s">
        <v>11185</v>
      </c>
      <c r="M1515" s="5" t="s">
        <v>11186</v>
      </c>
    </row>
    <row r="1516" spans="1:15" x14ac:dyDescent="0.2">
      <c r="A1516" s="12" t="s">
        <v>6372</v>
      </c>
      <c r="B1516" s="12">
        <v>1515</v>
      </c>
      <c r="C1516" s="9">
        <v>2020</v>
      </c>
      <c r="D1516" s="5" t="s">
        <v>9319</v>
      </c>
      <c r="E1516" s="8" t="s">
        <v>2</v>
      </c>
      <c r="F1516" s="5" t="s">
        <v>11089</v>
      </c>
      <c r="G1516" s="5" t="s">
        <v>9329</v>
      </c>
      <c r="H1516" s="5" t="s">
        <v>9321</v>
      </c>
      <c r="I1516" s="5" t="s">
        <v>9373</v>
      </c>
      <c r="J1516" s="9">
        <v>1</v>
      </c>
      <c r="K1516" s="5" t="s">
        <v>1335</v>
      </c>
      <c r="L1516" s="10" t="str">
        <f>HYPERLINK("https://www.ilga-europe.org/sites/default/files/ILGA-EuropeAnnualReview2020.pdf","ILGA Annual Review 2020")</f>
        <v>ILGA Annual Review 2020</v>
      </c>
      <c r="M1516" s="5" t="s">
        <v>9808</v>
      </c>
      <c r="N1516" s="11"/>
      <c r="O1516" s="11"/>
    </row>
    <row r="1517" spans="1:15" x14ac:dyDescent="0.2">
      <c r="A1517" s="12" t="s">
        <v>6373</v>
      </c>
      <c r="B1517" s="12">
        <v>1516</v>
      </c>
      <c r="C1517" s="9">
        <v>2020</v>
      </c>
      <c r="D1517" s="5" t="s">
        <v>9319</v>
      </c>
      <c r="E1517" s="8" t="s">
        <v>2</v>
      </c>
      <c r="F1517" s="5" t="s">
        <v>11089</v>
      </c>
      <c r="G1517" s="5" t="s">
        <v>9337</v>
      </c>
      <c r="H1517" s="5" t="s">
        <v>9321</v>
      </c>
      <c r="I1517" s="5" t="s">
        <v>9373</v>
      </c>
      <c r="J1517" s="9">
        <v>1</v>
      </c>
      <c r="K1517" s="5" t="s">
        <v>1335</v>
      </c>
      <c r="L1517" s="10" t="str">
        <f>HYPERLINK("https://www.ilga-europe.org/sites/default/files/ILGA-EuropeAnnualReview2020.pdf","ILGA Annual Review 2020")</f>
        <v>ILGA Annual Review 2020</v>
      </c>
      <c r="M1517" s="5" t="s">
        <v>9809</v>
      </c>
      <c r="N1517" s="11"/>
    </row>
    <row r="1518" spans="1:15" x14ac:dyDescent="0.2">
      <c r="A1518" s="12" t="s">
        <v>6374</v>
      </c>
      <c r="B1518" s="12">
        <v>1517</v>
      </c>
      <c r="C1518" s="9">
        <v>2020</v>
      </c>
      <c r="D1518" s="5" t="s">
        <v>9319</v>
      </c>
      <c r="E1518" s="5" t="s">
        <v>2106</v>
      </c>
      <c r="F1518" s="5" t="s">
        <v>11089</v>
      </c>
      <c r="G1518" s="5" t="s">
        <v>9314</v>
      </c>
      <c r="H1518" s="5" t="s">
        <v>9328</v>
      </c>
      <c r="I1518" s="5" t="s">
        <v>9344</v>
      </c>
      <c r="J1518" s="9">
        <v>0</v>
      </c>
      <c r="K1518" s="5" t="s">
        <v>1548</v>
      </c>
      <c r="L1518" s="10" t="str">
        <f>HYPERLINK("https://www.christianophobie.fr/carte/cotes-darmor-leglise-de-tremorel-profanee","Observatory of Christianophobia")</f>
        <v>Observatory of Christianophobia</v>
      </c>
      <c r="M1518" s="5" t="s">
        <v>9810</v>
      </c>
      <c r="N1518" s="11"/>
    </row>
    <row r="1519" spans="1:15" x14ac:dyDescent="0.2">
      <c r="A1519" s="12" t="s">
        <v>6375</v>
      </c>
      <c r="B1519" s="12">
        <v>1518</v>
      </c>
      <c r="C1519" s="9">
        <v>2020</v>
      </c>
      <c r="D1519" s="5" t="s">
        <v>9319</v>
      </c>
      <c r="E1519" s="5" t="s">
        <v>2107</v>
      </c>
      <c r="F1519" s="5" t="s">
        <v>11089</v>
      </c>
      <c r="G1519" s="5" t="s">
        <v>9314</v>
      </c>
      <c r="H1519" s="5" t="s">
        <v>9328</v>
      </c>
      <c r="I1519" s="5" t="s">
        <v>9344</v>
      </c>
      <c r="J1519" s="9">
        <v>0</v>
      </c>
      <c r="K1519" s="5" t="s">
        <v>1548</v>
      </c>
      <c r="L1519" s="10" t="str">
        <f>HYPERLINK("https://www.christianophobie.fr/carte/charente-maritime-leglise-de-port-denviaux-profanee-vandalisee-et-pillee","Observatory of Christianophobia")</f>
        <v>Observatory of Christianophobia</v>
      </c>
      <c r="M1519" s="5" t="s">
        <v>9811</v>
      </c>
      <c r="N1519" s="11"/>
    </row>
    <row r="1520" spans="1:15" x14ac:dyDescent="0.2">
      <c r="A1520" s="12" t="s">
        <v>6376</v>
      </c>
      <c r="B1520" s="12">
        <v>1519</v>
      </c>
      <c r="C1520" s="9">
        <v>2020</v>
      </c>
      <c r="D1520" s="5" t="s">
        <v>9319</v>
      </c>
      <c r="E1520" s="5" t="s">
        <v>2108</v>
      </c>
      <c r="F1520" s="5" t="s">
        <v>11089</v>
      </c>
      <c r="G1520" s="5" t="s">
        <v>9314</v>
      </c>
      <c r="H1520" s="5" t="s">
        <v>9328</v>
      </c>
      <c r="I1520" s="5" t="s">
        <v>9344</v>
      </c>
      <c r="J1520" s="9">
        <v>0</v>
      </c>
      <c r="K1520" s="5" t="s">
        <v>1548</v>
      </c>
      <c r="L1520" s="10" t="str">
        <f>HYPERLINK("https://www.christianophobie.fr/carte/moselle-une-eglise-vandalisee-a-folschviller","Observatory of Christianophobia")</f>
        <v>Observatory of Christianophobia</v>
      </c>
      <c r="M1520" s="5" t="s">
        <v>9812</v>
      </c>
      <c r="N1520" s="11"/>
    </row>
    <row r="1521" spans="1:15" x14ac:dyDescent="0.2">
      <c r="A1521" s="12" t="s">
        <v>6377</v>
      </c>
      <c r="B1521" s="12">
        <v>1520</v>
      </c>
      <c r="C1521" s="9">
        <v>2020</v>
      </c>
      <c r="D1521" s="5" t="s">
        <v>9319</v>
      </c>
      <c r="E1521" s="5" t="s">
        <v>2133</v>
      </c>
      <c r="F1521" s="5" t="s">
        <v>11089</v>
      </c>
      <c r="G1521" s="5" t="s">
        <v>9314</v>
      </c>
      <c r="H1521" s="5" t="s">
        <v>9328</v>
      </c>
      <c r="I1521" s="5" t="s">
        <v>9341</v>
      </c>
      <c r="J1521" s="9">
        <v>0</v>
      </c>
      <c r="K1521" s="5" t="s">
        <v>1548</v>
      </c>
      <c r="L1521" s="10" t="str">
        <f>HYPERLINK("https://www.christianophobie.fr/carte/pyrenees-orientales-vandalisme-dans-le-cimetiere-dosseja","Observatory of Christianophobia")</f>
        <v>Observatory of Christianophobia</v>
      </c>
      <c r="M1521" s="5" t="s">
        <v>9813</v>
      </c>
      <c r="N1521" s="11"/>
    </row>
    <row r="1522" spans="1:15" x14ac:dyDescent="0.2">
      <c r="A1522" s="12" t="s">
        <v>6378</v>
      </c>
      <c r="B1522" s="12">
        <v>1521</v>
      </c>
      <c r="C1522" s="9">
        <v>2020</v>
      </c>
      <c r="D1522" s="5" t="s">
        <v>9319</v>
      </c>
      <c r="E1522" s="5" t="s">
        <v>2109</v>
      </c>
      <c r="F1522" s="5" t="s">
        <v>11089</v>
      </c>
      <c r="G1522" s="5" t="s">
        <v>9314</v>
      </c>
      <c r="H1522" s="5" t="s">
        <v>9328</v>
      </c>
      <c r="I1522" s="5" t="s">
        <v>9341</v>
      </c>
      <c r="J1522" s="9">
        <v>0</v>
      </c>
      <c r="K1522" s="5" t="s">
        <v>1548</v>
      </c>
      <c r="L1522" s="10" t="str">
        <f>HYPERLINK("https://www.christianophobie.fr/carte/moselle-tombes-vandalisees-cercueil-profane-dans-un-cimetiere-de-yutz","Observatory of Christianophobia")</f>
        <v>Observatory of Christianophobia</v>
      </c>
      <c r="M1522" s="5" t="s">
        <v>9814</v>
      </c>
      <c r="N1522" s="11"/>
    </row>
    <row r="1523" spans="1:15" x14ac:dyDescent="0.2">
      <c r="A1523" s="12" t="s">
        <v>6379</v>
      </c>
      <c r="B1523" s="12">
        <v>1522</v>
      </c>
      <c r="C1523" s="9">
        <v>2020</v>
      </c>
      <c r="D1523" s="5" t="s">
        <v>9319</v>
      </c>
      <c r="E1523" s="5" t="s">
        <v>2110</v>
      </c>
      <c r="F1523" s="5" t="s">
        <v>11089</v>
      </c>
      <c r="G1523" s="5" t="s">
        <v>9314</v>
      </c>
      <c r="H1523" s="5" t="s">
        <v>9328</v>
      </c>
      <c r="I1523" s="5" t="s">
        <v>9344</v>
      </c>
      <c r="J1523" s="9">
        <v>0</v>
      </c>
      <c r="K1523" s="5" t="s">
        <v>1548</v>
      </c>
      <c r="L1523" s="10" t="str">
        <f>HYPERLINK("https://www.christianophobie.fr/carte/pyrenees-orientales-au-total-neuf-statues-de-la-vierge-ont-ete-vandalisees-hier","Observatory of Christianophobia")</f>
        <v>Observatory of Christianophobia</v>
      </c>
      <c r="M1523" s="5" t="s">
        <v>9815</v>
      </c>
      <c r="N1523" s="11"/>
    </row>
    <row r="1524" spans="1:15" x14ac:dyDescent="0.2">
      <c r="A1524" s="12" t="s">
        <v>6380</v>
      </c>
      <c r="B1524" s="12">
        <v>1523</v>
      </c>
      <c r="C1524" s="9">
        <v>2020</v>
      </c>
      <c r="D1524" s="5" t="s">
        <v>9319</v>
      </c>
      <c r="E1524" s="5" t="s">
        <v>9435</v>
      </c>
      <c r="F1524" s="5" t="s">
        <v>11089</v>
      </c>
      <c r="G1524" s="5" t="s">
        <v>9314</v>
      </c>
      <c r="H1524" s="5" t="s">
        <v>9347</v>
      </c>
      <c r="I1524" s="5" t="s">
        <v>9315</v>
      </c>
      <c r="J1524" s="9">
        <v>1</v>
      </c>
      <c r="K1524" s="5" t="s">
        <v>1548</v>
      </c>
      <c r="L1524" s="10" t="str">
        <f>HYPERLINK("https://www.christianophobie.fr/carte/paris-un-collegien-chretien-violemment-agresse-parce-quil-portait-une-croix-au-cou","Observatory of Christianophobia")</f>
        <v>Observatory of Christianophobia</v>
      </c>
      <c r="M1524" s="5" t="s">
        <v>9816</v>
      </c>
      <c r="N1524" s="11"/>
    </row>
    <row r="1525" spans="1:15" x14ac:dyDescent="0.2">
      <c r="A1525" s="12" t="s">
        <v>6381</v>
      </c>
      <c r="B1525" s="12">
        <v>1524</v>
      </c>
      <c r="C1525" s="9">
        <v>2020</v>
      </c>
      <c r="D1525" s="5" t="s">
        <v>9319</v>
      </c>
      <c r="E1525" s="5" t="s">
        <v>2111</v>
      </c>
      <c r="F1525" s="5" t="s">
        <v>11089</v>
      </c>
      <c r="G1525" s="5" t="s">
        <v>9314</v>
      </c>
      <c r="H1525" s="5" t="s">
        <v>9328</v>
      </c>
      <c r="I1525" s="5" t="s">
        <v>9344</v>
      </c>
      <c r="J1525" s="9">
        <v>0</v>
      </c>
      <c r="K1525" s="5" t="s">
        <v>1548</v>
      </c>
      <c r="L1525" s="10" t="str">
        <f>HYPERLINK("https://www.christianophobie.fr/carte/loire-atlantique-degradations-et-vandalisme-de-la-creche-dans-leglise-de-chauve","Observatory of Christianophobia")</f>
        <v>Observatory of Christianophobia</v>
      </c>
      <c r="M1525" s="5" t="s">
        <v>9817</v>
      </c>
      <c r="N1525" s="11"/>
    </row>
    <row r="1526" spans="1:15" x14ac:dyDescent="0.2">
      <c r="A1526" s="12" t="s">
        <v>6382</v>
      </c>
      <c r="B1526" s="12">
        <v>1525</v>
      </c>
      <c r="C1526" s="9">
        <v>2020</v>
      </c>
      <c r="D1526" s="5" t="s">
        <v>9319</v>
      </c>
      <c r="E1526" s="5" t="s">
        <v>2112</v>
      </c>
      <c r="F1526" s="5" t="s">
        <v>11089</v>
      </c>
      <c r="G1526" s="5" t="s">
        <v>9314</v>
      </c>
      <c r="H1526" s="5" t="s">
        <v>9328</v>
      </c>
      <c r="I1526" s="5" t="s">
        <v>9415</v>
      </c>
      <c r="J1526" s="9">
        <v>0</v>
      </c>
      <c r="K1526" s="5" t="s">
        <v>1548</v>
      </c>
      <c r="L1526" s="10" t="str">
        <f>HYPERLINK("https://www.christianophobie.fr/carte/finistere-vandalisme-contre-la-mission-saint-luc-de-brest","Observatory of Christianophobia")</f>
        <v>Observatory of Christianophobia</v>
      </c>
      <c r="M1526" s="5" t="s">
        <v>9818</v>
      </c>
      <c r="N1526" s="11"/>
    </row>
    <row r="1527" spans="1:15" x14ac:dyDescent="0.2">
      <c r="A1527" s="12" t="s">
        <v>6383</v>
      </c>
      <c r="B1527" s="12">
        <v>1526</v>
      </c>
      <c r="C1527" s="9">
        <v>2020</v>
      </c>
      <c r="D1527" s="5" t="s">
        <v>9319</v>
      </c>
      <c r="E1527" s="5" t="s">
        <v>2113</v>
      </c>
      <c r="F1527" s="5" t="s">
        <v>11089</v>
      </c>
      <c r="G1527" s="5" t="s">
        <v>9314</v>
      </c>
      <c r="H1527" s="5" t="s">
        <v>9328</v>
      </c>
      <c r="I1527" s="5" t="s">
        <v>9344</v>
      </c>
      <c r="J1527" s="9">
        <v>0</v>
      </c>
      <c r="K1527" s="5" t="s">
        <v>1548</v>
      </c>
      <c r="L1527" s="10" t="str">
        <f>HYPERLINK("https://www.christianophobie.fr/carte/nord-leglise-de-le-quesnoy-vandalisee","Observatory of Christianophobia")</f>
        <v>Observatory of Christianophobia</v>
      </c>
      <c r="M1527" s="5" t="s">
        <v>9819</v>
      </c>
      <c r="N1527" s="11"/>
    </row>
    <row r="1528" spans="1:15" x14ac:dyDescent="0.2">
      <c r="A1528" s="12" t="s">
        <v>6384</v>
      </c>
      <c r="B1528" s="12">
        <v>1527</v>
      </c>
      <c r="C1528" s="9">
        <v>2020</v>
      </c>
      <c r="D1528" s="5" t="s">
        <v>9319</v>
      </c>
      <c r="E1528" s="5" t="s">
        <v>2114</v>
      </c>
      <c r="F1528" s="5" t="s">
        <v>11089</v>
      </c>
      <c r="G1528" s="5" t="s">
        <v>9314</v>
      </c>
      <c r="H1528" s="5" t="s">
        <v>9328</v>
      </c>
      <c r="I1528" s="5" t="s">
        <v>9415</v>
      </c>
      <c r="J1528" s="9">
        <v>0</v>
      </c>
      <c r="K1528" s="5" t="s">
        <v>1548</v>
      </c>
      <c r="L1528" s="10" t="str">
        <f>HYPERLINK("https://www.christianophobie.fr/carte/gironde-eglise-et-etablissement-scolaire-catholique-tagues-a-talence","Observatory of Christianophobia")</f>
        <v>Observatory of Christianophobia</v>
      </c>
      <c r="M1528" s="5" t="s">
        <v>9820</v>
      </c>
      <c r="N1528" s="11"/>
    </row>
    <row r="1529" spans="1:15" x14ac:dyDescent="0.2">
      <c r="A1529" s="12" t="s">
        <v>6385</v>
      </c>
      <c r="B1529" s="12">
        <v>1528</v>
      </c>
      <c r="C1529" s="9">
        <v>2020</v>
      </c>
      <c r="D1529" s="5" t="s">
        <v>9319</v>
      </c>
      <c r="E1529" s="5" t="s">
        <v>9424</v>
      </c>
      <c r="F1529" s="5" t="s">
        <v>11089</v>
      </c>
      <c r="G1529" s="5" t="s">
        <v>9314</v>
      </c>
      <c r="H1529" s="5" t="s">
        <v>9328</v>
      </c>
      <c r="I1529" s="5" t="s">
        <v>9415</v>
      </c>
      <c r="J1529" s="9">
        <v>0</v>
      </c>
      <c r="K1529" s="5" t="s">
        <v>1548</v>
      </c>
      <c r="L1529" s="10" t="str">
        <f>HYPERLINK("https://www.christianophobie.fr/carte/bordeaux-cinq-autres-eglises-ont-ete-taguees","Observatory of Christianophobia")</f>
        <v>Observatory of Christianophobia</v>
      </c>
      <c r="M1529" s="5" t="s">
        <v>9821</v>
      </c>
      <c r="N1529" s="11"/>
    </row>
    <row r="1530" spans="1:15" x14ac:dyDescent="0.2">
      <c r="A1530" s="12" t="s">
        <v>6386</v>
      </c>
      <c r="B1530" s="12">
        <v>1529</v>
      </c>
      <c r="C1530" s="9">
        <v>2020</v>
      </c>
      <c r="D1530" s="5" t="s">
        <v>9319</v>
      </c>
      <c r="E1530" s="5" t="s">
        <v>9424</v>
      </c>
      <c r="F1530" s="5" t="s">
        <v>11089</v>
      </c>
      <c r="G1530" s="5" t="s">
        <v>9314</v>
      </c>
      <c r="H1530" s="5" t="s">
        <v>9328</v>
      </c>
      <c r="I1530" s="5" t="s">
        <v>9415</v>
      </c>
      <c r="J1530" s="9">
        <v>0</v>
      </c>
      <c r="K1530" s="5" t="s">
        <v>1548</v>
      </c>
      <c r="L1530" s="10" t="str">
        <f>HYPERLINK("https://www.christianophobie.fr/carte/bordeaux-leglise-saint-eloi-de-nouveau-taguee-2","Observatory of Christianophobia")</f>
        <v>Observatory of Christianophobia</v>
      </c>
      <c r="M1530" s="5" t="s">
        <v>9822</v>
      </c>
      <c r="N1530" s="11"/>
      <c r="O1530" s="11"/>
    </row>
    <row r="1531" spans="1:15" x14ac:dyDescent="0.2">
      <c r="A1531" s="12" t="s">
        <v>6387</v>
      </c>
      <c r="B1531" s="12">
        <v>1530</v>
      </c>
      <c r="C1531" s="9">
        <v>2020</v>
      </c>
      <c r="D1531" s="5" t="s">
        <v>9319</v>
      </c>
      <c r="E1531" s="5" t="s">
        <v>2115</v>
      </c>
      <c r="F1531" s="5" t="s">
        <v>11089</v>
      </c>
      <c r="G1531" s="5" t="s">
        <v>9314</v>
      </c>
      <c r="H1531" s="5" t="s">
        <v>9328</v>
      </c>
      <c r="I1531" s="5" t="s">
        <v>9334</v>
      </c>
      <c r="J1531" s="9">
        <v>0</v>
      </c>
      <c r="K1531" s="5" t="s">
        <v>1548</v>
      </c>
      <c r="L1531" s="10" t="str">
        <f>HYPERLINK("https://www.christianophobie.fr/carte/pyrenees-orientales-incendie-criminel-dans-leglise-de-saint-laurent-de-la-salanque","Observatory of Christianophobia")</f>
        <v>Observatory of Christianophobia</v>
      </c>
      <c r="M1531" s="5" t="s">
        <v>9823</v>
      </c>
      <c r="N1531" s="11"/>
      <c r="O1531" s="11"/>
    </row>
    <row r="1532" spans="1:15" x14ac:dyDescent="0.2">
      <c r="A1532" s="12" t="s">
        <v>6388</v>
      </c>
      <c r="B1532" s="12">
        <v>1531</v>
      </c>
      <c r="C1532" s="9">
        <v>2020</v>
      </c>
      <c r="D1532" s="5" t="s">
        <v>9319</v>
      </c>
      <c r="E1532" s="5" t="s">
        <v>2116</v>
      </c>
      <c r="F1532" s="5" t="s">
        <v>11089</v>
      </c>
      <c r="G1532" s="5" t="s">
        <v>9314</v>
      </c>
      <c r="H1532" s="5" t="s">
        <v>9328</v>
      </c>
      <c r="I1532" s="5" t="s">
        <v>9344</v>
      </c>
      <c r="J1532" s="9">
        <v>0</v>
      </c>
      <c r="K1532" s="5" t="s">
        <v>1548</v>
      </c>
      <c r="L1532" s="10" t="str">
        <f>HYPERLINK("https://www.christianophobie.fr/carte/seine-maritime-creche-vandalisee-dans-une-eglise-de-mont-saint-aignan","Observatory of Christianophobia")</f>
        <v>Observatory of Christianophobia</v>
      </c>
      <c r="M1532" s="5" t="s">
        <v>9824</v>
      </c>
      <c r="N1532" s="11"/>
    </row>
    <row r="1533" spans="1:15" x14ac:dyDescent="0.2">
      <c r="A1533" s="12" t="s">
        <v>6389</v>
      </c>
      <c r="B1533" s="12">
        <v>1532</v>
      </c>
      <c r="C1533" s="9">
        <v>2020</v>
      </c>
      <c r="D1533" s="5" t="s">
        <v>9319</v>
      </c>
      <c r="E1533" s="5" t="s">
        <v>9400</v>
      </c>
      <c r="F1533" s="5" t="s">
        <v>11089</v>
      </c>
      <c r="G1533" s="5" t="s">
        <v>9314</v>
      </c>
      <c r="H1533" s="5" t="s">
        <v>9328</v>
      </c>
      <c r="I1533" s="5" t="s">
        <v>9334</v>
      </c>
      <c r="J1533" s="9">
        <v>0</v>
      </c>
      <c r="K1533" s="5" t="s">
        <v>1548</v>
      </c>
      <c r="L1533" s="10" t="str">
        <f>HYPERLINK("https://www.christianophobie.fr/carte/pyrenees-atlantiques-incendie-dans-une-eglise-de-bayonne","Observatory of Christianophobia")</f>
        <v>Observatory of Christianophobia</v>
      </c>
      <c r="M1533" s="5" t="s">
        <v>9825</v>
      </c>
      <c r="N1533" s="11"/>
    </row>
    <row r="1534" spans="1:15" x14ac:dyDescent="0.2">
      <c r="A1534" s="12" t="s">
        <v>6390</v>
      </c>
      <c r="B1534" s="12">
        <v>1533</v>
      </c>
      <c r="C1534" s="9">
        <v>2020</v>
      </c>
      <c r="D1534" s="5" t="s">
        <v>9319</v>
      </c>
      <c r="E1534" s="5" t="s">
        <v>2117</v>
      </c>
      <c r="F1534" s="5" t="s">
        <v>11089</v>
      </c>
      <c r="G1534" s="5" t="s">
        <v>9314</v>
      </c>
      <c r="H1534" s="5" t="s">
        <v>9328</v>
      </c>
      <c r="I1534" s="5" t="s">
        <v>9415</v>
      </c>
      <c r="J1534" s="9">
        <v>0</v>
      </c>
      <c r="K1534" s="5" t="s">
        <v>46</v>
      </c>
      <c r="L1534" s="10" t="str">
        <f>HYPERLINK("https://www.intoleranceagainstchristians.eu/index.php?id=3&amp;txtSearch=&amp;radSearchFilterType=cases&amp;selCountry=13&amp;selTimeFrame=custom&amp;txtDateStart=01%2F01%2F2020&amp;txtDateStop=02%2F29%2F2020#searchResults","OIDAC datos 2020")</f>
        <v>OIDAC datos 2020</v>
      </c>
      <c r="M1534" s="5" t="s">
        <v>9826</v>
      </c>
      <c r="N1534" s="11"/>
    </row>
    <row r="1535" spans="1:15" x14ac:dyDescent="0.2">
      <c r="A1535" s="12" t="s">
        <v>6391</v>
      </c>
      <c r="B1535" s="12">
        <v>1534</v>
      </c>
      <c r="C1535" s="9">
        <v>2020</v>
      </c>
      <c r="D1535" s="5" t="s">
        <v>9319</v>
      </c>
      <c r="E1535" s="5" t="s">
        <v>2118</v>
      </c>
      <c r="F1535" s="5" t="s">
        <v>11089</v>
      </c>
      <c r="G1535" s="5" t="s">
        <v>9314</v>
      </c>
      <c r="H1535" s="5" t="s">
        <v>9328</v>
      </c>
      <c r="I1535" s="5" t="s">
        <v>9344</v>
      </c>
      <c r="J1535" s="9">
        <v>0</v>
      </c>
      <c r="K1535" s="5" t="s">
        <v>46</v>
      </c>
      <c r="L1535" s="10" t="str">
        <f>HYPERLINK("https://www.intoleranceagainstchristians.eu/index.php?id=3&amp;txtSearch=&amp;radSearchFilterType=cases&amp;selCountry=13&amp;selTimeFrame=custom&amp;txtDateStart=01%2F01%2F2020&amp;txtDateStop=02%2F29%2F2020#searchResults","OIDAC datos 2020")</f>
        <v>OIDAC datos 2020</v>
      </c>
      <c r="M1535" s="5" t="s">
        <v>9827</v>
      </c>
      <c r="N1535" s="11"/>
    </row>
    <row r="1536" spans="1:15" x14ac:dyDescent="0.2">
      <c r="A1536" s="12" t="s">
        <v>6392</v>
      </c>
      <c r="B1536" s="12">
        <v>1535</v>
      </c>
      <c r="C1536" s="9">
        <v>2020</v>
      </c>
      <c r="D1536" s="5" t="s">
        <v>9319</v>
      </c>
      <c r="E1536" s="5" t="s">
        <v>9435</v>
      </c>
      <c r="F1536" s="5" t="s">
        <v>11089</v>
      </c>
      <c r="G1536" s="5" t="s">
        <v>9314</v>
      </c>
      <c r="H1536" s="5" t="s">
        <v>9328</v>
      </c>
      <c r="I1536" s="5" t="s">
        <v>9344</v>
      </c>
      <c r="J1536" s="9">
        <v>0</v>
      </c>
      <c r="K1536" s="5" t="s">
        <v>46</v>
      </c>
      <c r="L1536" s="10" t="str">
        <f>HYPERLINK("https://www.intoleranceagainstchristians.eu/index.php?id=3&amp;txtSearch=&amp;radSearchFilterType=cases&amp;selCountry=13&amp;selTimeFrame=custom&amp;txtDateStart=01%2F01%2F2020&amp;txtDateStop=02%2F29%2F2020#searchResults","OIDAC datos 2020")</f>
        <v>OIDAC datos 2020</v>
      </c>
      <c r="M1536" s="5" t="s">
        <v>9828</v>
      </c>
      <c r="N1536" s="11"/>
    </row>
    <row r="1537" spans="1:14" x14ac:dyDescent="0.2">
      <c r="A1537" s="12" t="s">
        <v>6393</v>
      </c>
      <c r="B1537" s="12">
        <v>1536</v>
      </c>
      <c r="C1537" s="9">
        <v>2020</v>
      </c>
      <c r="D1537" s="5" t="s">
        <v>9319</v>
      </c>
      <c r="E1537" s="5" t="s">
        <v>2119</v>
      </c>
      <c r="F1537" s="5" t="s">
        <v>11089</v>
      </c>
      <c r="G1537" s="5" t="s">
        <v>9365</v>
      </c>
      <c r="H1537" s="5" t="s">
        <v>9347</v>
      </c>
      <c r="I1537" s="5" t="s">
        <v>9408</v>
      </c>
      <c r="J1537" s="9" t="s">
        <v>2</v>
      </c>
      <c r="K1537" s="5" t="s">
        <v>2120</v>
      </c>
      <c r="L1537" s="10" t="str">
        <f>HYPERLINK("https://www.sudinfo.be/id175928/article/2020-03-26/chatelet-brise-ma-vitre-pour-voler-mon-materiel-medical","Sudinfo.be")</f>
        <v>Sudinfo.be</v>
      </c>
      <c r="M1537" s="5" t="s">
        <v>9829</v>
      </c>
      <c r="N1537" s="11"/>
    </row>
    <row r="1538" spans="1:14" x14ac:dyDescent="0.2">
      <c r="A1538" s="12" t="s">
        <v>6394</v>
      </c>
      <c r="B1538" s="12">
        <v>1537</v>
      </c>
      <c r="C1538" s="9">
        <v>2020</v>
      </c>
      <c r="D1538" s="5" t="s">
        <v>9319</v>
      </c>
      <c r="E1538" s="5" t="s">
        <v>2121</v>
      </c>
      <c r="F1538" s="5" t="s">
        <v>11089</v>
      </c>
      <c r="G1538" s="5" t="s">
        <v>9365</v>
      </c>
      <c r="H1538" s="5" t="s">
        <v>9347</v>
      </c>
      <c r="I1538" s="5" t="s">
        <v>9408</v>
      </c>
      <c r="J1538" s="9">
        <v>1</v>
      </c>
      <c r="K1538" s="5" t="s">
        <v>3375</v>
      </c>
      <c r="L1538" s="10" t="str">
        <f>HYPERLINK("http://www.rfi.fr/es/francia/20200330-crece-la-discriminaci%C3%B3n-hacia-el-personal-m%C3%A9dico-en-francia","rfi")</f>
        <v>rfi</v>
      </c>
      <c r="M1538" s="5" t="s">
        <v>9830</v>
      </c>
      <c r="N1538" s="11"/>
    </row>
    <row r="1539" spans="1:14" x14ac:dyDescent="0.2">
      <c r="A1539" s="12" t="s">
        <v>6395</v>
      </c>
      <c r="B1539" s="12">
        <v>1538</v>
      </c>
      <c r="C1539" s="9">
        <v>2020</v>
      </c>
      <c r="D1539" s="5" t="s">
        <v>9319</v>
      </c>
      <c r="E1539" s="5" t="s">
        <v>2122</v>
      </c>
      <c r="F1539" s="5" t="s">
        <v>11089</v>
      </c>
      <c r="G1539" s="5" t="s">
        <v>9365</v>
      </c>
      <c r="H1539" s="5" t="s">
        <v>9347</v>
      </c>
      <c r="I1539" s="5" t="s">
        <v>9408</v>
      </c>
      <c r="J1539" s="9">
        <v>1</v>
      </c>
      <c r="K1539" s="5" t="s">
        <v>3375</v>
      </c>
      <c r="L1539" s="10" t="str">
        <f>HYPERLINK("http://www.rfi.fr/es/francia/20200330-crece-la-discriminaci%C3%B3n-hacia-el-personal-m%C3%A9dico-en-francia","rfi")</f>
        <v>rfi</v>
      </c>
      <c r="M1539" s="5" t="s">
        <v>9831</v>
      </c>
      <c r="N1539" s="11"/>
    </row>
    <row r="1540" spans="1:14" x14ac:dyDescent="0.2">
      <c r="A1540" s="12" t="s">
        <v>6396</v>
      </c>
      <c r="B1540" s="12">
        <v>1539</v>
      </c>
      <c r="C1540" s="9">
        <v>2020</v>
      </c>
      <c r="D1540" s="5" t="s">
        <v>9319</v>
      </c>
      <c r="E1540" s="8" t="s">
        <v>2</v>
      </c>
      <c r="F1540" s="5" t="s">
        <v>11089</v>
      </c>
      <c r="G1540" s="5" t="s">
        <v>9365</v>
      </c>
      <c r="H1540" s="5" t="s">
        <v>9347</v>
      </c>
      <c r="I1540" s="5" t="s">
        <v>9367</v>
      </c>
      <c r="J1540" s="9" t="s">
        <v>2</v>
      </c>
      <c r="K1540" s="5" t="s">
        <v>2095</v>
      </c>
      <c r="L1540" s="10" t="str">
        <f>HYPERLINK("https://sos-racisme.org/communique-de-presse/non-les-africains-ne-sont-pas-des-cobayes/","SOS Racisme")</f>
        <v>SOS Racisme</v>
      </c>
      <c r="M1540" s="5" t="s">
        <v>9832</v>
      </c>
      <c r="N1540" s="11"/>
    </row>
    <row r="1541" spans="1:14" x14ac:dyDescent="0.2">
      <c r="A1541" s="12" t="s">
        <v>6397</v>
      </c>
      <c r="B1541" s="12">
        <v>1540</v>
      </c>
      <c r="C1541" s="9">
        <v>2020</v>
      </c>
      <c r="D1541" s="5" t="s">
        <v>9319</v>
      </c>
      <c r="E1541" s="8" t="s">
        <v>2</v>
      </c>
      <c r="F1541" s="5" t="s">
        <v>11089</v>
      </c>
      <c r="G1541" s="5" t="s">
        <v>9365</v>
      </c>
      <c r="H1541" s="5" t="s">
        <v>9347</v>
      </c>
      <c r="I1541" s="5" t="s">
        <v>9367</v>
      </c>
      <c r="J1541" s="9">
        <v>1</v>
      </c>
      <c r="K1541" s="5" t="s">
        <v>2095</v>
      </c>
      <c r="L1541" s="10" t="str">
        <f>HYPERLINK("https://sos-racisme.org/communique-de-presse/uber-et-kapten-touches-par-lepidemie-de-racisme-anti-asiatique/","SOS Racisme")</f>
        <v>SOS Racisme</v>
      </c>
      <c r="M1541" s="5" t="s">
        <v>9833</v>
      </c>
      <c r="N1541" s="11"/>
    </row>
    <row r="1542" spans="1:14" x14ac:dyDescent="0.2">
      <c r="A1542" s="12" t="s">
        <v>6398</v>
      </c>
      <c r="B1542" s="12">
        <v>1541</v>
      </c>
      <c r="C1542" s="9">
        <v>2020</v>
      </c>
      <c r="D1542" s="5" t="s">
        <v>9319</v>
      </c>
      <c r="E1542" s="5" t="s">
        <v>9435</v>
      </c>
      <c r="F1542" s="5" t="s">
        <v>11089</v>
      </c>
      <c r="G1542" s="5" t="s">
        <v>9323</v>
      </c>
      <c r="H1542" s="5" t="s">
        <v>9347</v>
      </c>
      <c r="I1542" s="5" t="s">
        <v>9415</v>
      </c>
      <c r="J1542" s="9">
        <v>0</v>
      </c>
      <c r="K1542" s="5" t="s">
        <v>2095</v>
      </c>
      <c r="L1542" s="10" t="str">
        <f>HYPERLINK("https://sos-racisme.org/communique-de-presse/sos-racisme-apporte-son-soutien-aux-etudiants-de-lunef-victimes-dantisemitisme/","SOS Racisme")</f>
        <v>SOS Racisme</v>
      </c>
      <c r="M1542" s="5" t="s">
        <v>9834</v>
      </c>
      <c r="N1542" s="11"/>
    </row>
    <row r="1543" spans="1:14" x14ac:dyDescent="0.2">
      <c r="A1543" s="12" t="s">
        <v>6399</v>
      </c>
      <c r="B1543" s="12">
        <v>1542</v>
      </c>
      <c r="C1543" s="9">
        <v>2020</v>
      </c>
      <c r="D1543" s="5" t="s">
        <v>9319</v>
      </c>
      <c r="E1543" s="5" t="s">
        <v>2106</v>
      </c>
      <c r="F1543" s="5" t="s">
        <v>11089</v>
      </c>
      <c r="G1543" s="5" t="s">
        <v>9314</v>
      </c>
      <c r="H1543" s="5" t="s">
        <v>9328</v>
      </c>
      <c r="I1543" s="5" t="s">
        <v>9344</v>
      </c>
      <c r="J1543" s="9">
        <v>0</v>
      </c>
      <c r="K1543" s="5" t="s">
        <v>1543</v>
      </c>
      <c r="L1543" s="10" t="str">
        <f>HYPERLINK("https://www.christianophobie.fr/carte/cotes-darmor-leglise-de-tremorel-profanee","Observatory of Christianophobia")</f>
        <v>Observatory of Christianophobia</v>
      </c>
      <c r="M1543" s="5" t="s">
        <v>9810</v>
      </c>
      <c r="N1543" s="11"/>
    </row>
    <row r="1544" spans="1:14" x14ac:dyDescent="0.2">
      <c r="A1544" s="12" t="s">
        <v>6400</v>
      </c>
      <c r="B1544" s="12">
        <v>1543</v>
      </c>
      <c r="C1544" s="9">
        <v>2020</v>
      </c>
      <c r="D1544" s="5" t="s">
        <v>9319</v>
      </c>
      <c r="E1544" s="5" t="s">
        <v>2107</v>
      </c>
      <c r="F1544" s="5" t="s">
        <v>11089</v>
      </c>
      <c r="G1544" s="5" t="s">
        <v>9314</v>
      </c>
      <c r="H1544" s="5" t="s">
        <v>9328</v>
      </c>
      <c r="I1544" s="5" t="s">
        <v>9344</v>
      </c>
      <c r="J1544" s="9">
        <v>0</v>
      </c>
      <c r="K1544" s="5" t="s">
        <v>1543</v>
      </c>
      <c r="L1544" s="10" t="str">
        <f>HYPERLINK("https://www.christianophobie.fr/carte/charente-maritime-leglise-de-port-denviaux-profanee-vandalisee-et-pillee","Observatory of Christianophobia")</f>
        <v>Observatory of Christianophobia</v>
      </c>
      <c r="M1544" s="5" t="s">
        <v>9811</v>
      </c>
      <c r="N1544" s="11"/>
    </row>
    <row r="1545" spans="1:14" x14ac:dyDescent="0.2">
      <c r="A1545" s="12" t="s">
        <v>6401</v>
      </c>
      <c r="B1545" s="12">
        <v>1544</v>
      </c>
      <c r="C1545" s="9">
        <v>2020</v>
      </c>
      <c r="D1545" s="5" t="s">
        <v>9319</v>
      </c>
      <c r="E1545" s="5" t="s">
        <v>2108</v>
      </c>
      <c r="F1545" s="5" t="s">
        <v>11089</v>
      </c>
      <c r="G1545" s="5" t="s">
        <v>9314</v>
      </c>
      <c r="H1545" s="5" t="s">
        <v>9328</v>
      </c>
      <c r="I1545" s="5" t="s">
        <v>9344</v>
      </c>
      <c r="J1545" s="9">
        <v>0</v>
      </c>
      <c r="K1545" s="5" t="s">
        <v>1548</v>
      </c>
      <c r="L1545" s="10" t="str">
        <f>HYPERLINK("https://www.christianophobie.fr/carte/moselle-une-eglise-vandalisee-a-folschviller","Observatory of Christianophobia")</f>
        <v>Observatory of Christianophobia</v>
      </c>
      <c r="M1545" s="5" t="s">
        <v>9812</v>
      </c>
      <c r="N1545" s="11"/>
    </row>
    <row r="1546" spans="1:14" x14ac:dyDescent="0.2">
      <c r="A1546" s="12" t="s">
        <v>6402</v>
      </c>
      <c r="B1546" s="12">
        <v>1545</v>
      </c>
      <c r="C1546" s="9">
        <v>2020</v>
      </c>
      <c r="D1546" s="5" t="s">
        <v>9319</v>
      </c>
      <c r="E1546" s="5" t="s">
        <v>2133</v>
      </c>
      <c r="F1546" s="5" t="s">
        <v>11089</v>
      </c>
      <c r="G1546" s="5" t="s">
        <v>9314</v>
      </c>
      <c r="H1546" s="5" t="s">
        <v>9328</v>
      </c>
      <c r="I1546" s="5" t="s">
        <v>9341</v>
      </c>
      <c r="J1546" s="9">
        <v>0</v>
      </c>
      <c r="K1546" s="5" t="s">
        <v>1548</v>
      </c>
      <c r="L1546" s="10" t="str">
        <f>HYPERLINK("https://www.christianophobie.fr/carte/pyrenees-orientales-vandalisme-dans-le-cimetiere-dosseja","Observatory of Christianophobia")</f>
        <v>Observatory of Christianophobia</v>
      </c>
      <c r="M1546" s="5" t="s">
        <v>9813</v>
      </c>
      <c r="N1546" s="11"/>
    </row>
    <row r="1547" spans="1:14" x14ac:dyDescent="0.2">
      <c r="A1547" s="12" t="s">
        <v>6403</v>
      </c>
      <c r="B1547" s="12">
        <v>1546</v>
      </c>
      <c r="C1547" s="9">
        <v>2020</v>
      </c>
      <c r="D1547" s="5" t="s">
        <v>9319</v>
      </c>
      <c r="E1547" s="5" t="s">
        <v>2109</v>
      </c>
      <c r="F1547" s="5" t="s">
        <v>11089</v>
      </c>
      <c r="G1547" s="5" t="s">
        <v>9314</v>
      </c>
      <c r="H1547" s="5" t="s">
        <v>9328</v>
      </c>
      <c r="I1547" s="5" t="s">
        <v>9341</v>
      </c>
      <c r="J1547" s="9">
        <v>0</v>
      </c>
      <c r="K1547" s="5" t="s">
        <v>1548</v>
      </c>
      <c r="L1547" s="10" t="str">
        <f>HYPERLINK("https://www.christianophobie.fr/carte/moselle-tombes-vandalisees-cercueil-profane-dans-un-cimetiere-de-yutz","Observatory of Christianophobia")</f>
        <v>Observatory of Christianophobia</v>
      </c>
      <c r="M1547" s="5" t="s">
        <v>9814</v>
      </c>
      <c r="N1547" s="11"/>
    </row>
    <row r="1548" spans="1:14" x14ac:dyDescent="0.2">
      <c r="A1548" s="12" t="s">
        <v>6404</v>
      </c>
      <c r="B1548" s="12">
        <v>1547</v>
      </c>
      <c r="C1548" s="9">
        <v>2020</v>
      </c>
      <c r="D1548" s="5" t="s">
        <v>9319</v>
      </c>
      <c r="E1548" s="5" t="s">
        <v>2110</v>
      </c>
      <c r="F1548" s="5" t="s">
        <v>11089</v>
      </c>
      <c r="G1548" s="5" t="s">
        <v>9314</v>
      </c>
      <c r="H1548" s="5" t="s">
        <v>9328</v>
      </c>
      <c r="I1548" s="5" t="s">
        <v>9344</v>
      </c>
      <c r="J1548" s="9">
        <v>0</v>
      </c>
      <c r="K1548" s="5" t="s">
        <v>1548</v>
      </c>
      <c r="L1548" s="10" t="str">
        <f>HYPERLINK("https://www.christianophobie.fr/carte/pyrenees-orientales-au-total-neuf-statues-de-la-vierge-ont-ete-vandalisees-hier","Observatory of Christianophobia")</f>
        <v>Observatory of Christianophobia</v>
      </c>
      <c r="M1548" s="5" t="s">
        <v>9815</v>
      </c>
      <c r="N1548" s="11"/>
    </row>
    <row r="1549" spans="1:14" x14ac:dyDescent="0.2">
      <c r="A1549" s="12" t="s">
        <v>6405</v>
      </c>
      <c r="B1549" s="12">
        <v>1548</v>
      </c>
      <c r="C1549" s="9">
        <v>2020</v>
      </c>
      <c r="D1549" s="5" t="s">
        <v>9319</v>
      </c>
      <c r="E1549" s="5" t="s">
        <v>9435</v>
      </c>
      <c r="F1549" s="5" t="s">
        <v>11089</v>
      </c>
      <c r="G1549" s="5" t="s">
        <v>9314</v>
      </c>
      <c r="H1549" s="5" t="s">
        <v>9347</v>
      </c>
      <c r="I1549" s="5" t="s">
        <v>9315</v>
      </c>
      <c r="J1549" s="9">
        <v>1</v>
      </c>
      <c r="K1549" s="5" t="s">
        <v>1548</v>
      </c>
      <c r="L1549" s="10" t="str">
        <f>HYPERLINK("https://www.christianophobie.fr/carte/paris-un-collegien-chretien-violemment-agresse-parce-quil-portait-une-croix-au-cou","Observatory of Christianophobia")</f>
        <v>Observatory of Christianophobia</v>
      </c>
      <c r="M1549" s="5" t="s">
        <v>9816</v>
      </c>
      <c r="N1549" s="11"/>
    </row>
    <row r="1550" spans="1:14" x14ac:dyDescent="0.2">
      <c r="A1550" s="12" t="s">
        <v>6406</v>
      </c>
      <c r="B1550" s="12">
        <v>1549</v>
      </c>
      <c r="C1550" s="9">
        <v>2020</v>
      </c>
      <c r="D1550" s="5" t="s">
        <v>9319</v>
      </c>
      <c r="E1550" s="5" t="s">
        <v>2111</v>
      </c>
      <c r="F1550" s="5" t="s">
        <v>11089</v>
      </c>
      <c r="G1550" s="5" t="s">
        <v>9314</v>
      </c>
      <c r="H1550" s="5" t="s">
        <v>9328</v>
      </c>
      <c r="I1550" s="5" t="s">
        <v>9344</v>
      </c>
      <c r="J1550" s="9">
        <v>0</v>
      </c>
      <c r="K1550" s="5" t="s">
        <v>1548</v>
      </c>
      <c r="L1550" s="10" t="str">
        <f>HYPERLINK("https://www.christianophobie.fr/carte/loire-atlantique-degradations-et-vandalisme-de-la-creche-dans-leglise-de-chauve","Observatory of Christianophobia")</f>
        <v>Observatory of Christianophobia</v>
      </c>
      <c r="M1550" s="5" t="s">
        <v>9817</v>
      </c>
      <c r="N1550" s="11"/>
    </row>
    <row r="1551" spans="1:14" x14ac:dyDescent="0.2">
      <c r="A1551" s="12" t="s">
        <v>6407</v>
      </c>
      <c r="B1551" s="12">
        <v>1550</v>
      </c>
      <c r="C1551" s="9">
        <v>2020</v>
      </c>
      <c r="D1551" s="5" t="s">
        <v>9319</v>
      </c>
      <c r="E1551" s="5" t="s">
        <v>2112</v>
      </c>
      <c r="F1551" s="5" t="s">
        <v>11089</v>
      </c>
      <c r="G1551" s="5" t="s">
        <v>9314</v>
      </c>
      <c r="H1551" s="5" t="s">
        <v>9328</v>
      </c>
      <c r="I1551" s="5" t="s">
        <v>9415</v>
      </c>
      <c r="J1551" s="9">
        <v>0</v>
      </c>
      <c r="K1551" s="5" t="s">
        <v>1548</v>
      </c>
      <c r="L1551" s="10" t="str">
        <f>HYPERLINK("https://www.christianophobie.fr/carte/finistere-vandalisme-contre-la-mission-saint-luc-de-brest","Observatory of Christianophobia")</f>
        <v>Observatory of Christianophobia</v>
      </c>
      <c r="M1551" s="5" t="s">
        <v>9818</v>
      </c>
      <c r="N1551" s="11"/>
    </row>
    <row r="1552" spans="1:14" x14ac:dyDescent="0.2">
      <c r="A1552" s="12" t="s">
        <v>6408</v>
      </c>
      <c r="B1552" s="12">
        <v>1551</v>
      </c>
      <c r="C1552" s="9">
        <v>2020</v>
      </c>
      <c r="D1552" s="5" t="s">
        <v>9319</v>
      </c>
      <c r="E1552" s="5" t="s">
        <v>2113</v>
      </c>
      <c r="F1552" s="5" t="s">
        <v>11089</v>
      </c>
      <c r="G1552" s="5" t="s">
        <v>9314</v>
      </c>
      <c r="H1552" s="5" t="s">
        <v>9328</v>
      </c>
      <c r="I1552" s="5" t="s">
        <v>9344</v>
      </c>
      <c r="J1552" s="9">
        <v>0</v>
      </c>
      <c r="K1552" s="5" t="s">
        <v>1548</v>
      </c>
      <c r="L1552" s="10" t="str">
        <f>HYPERLINK("https://www.christianophobie.fr/carte/nord-leglise-de-le-quesnoy-vandalisee","Observatory of Christianophobia")</f>
        <v>Observatory of Christianophobia</v>
      </c>
      <c r="M1552" s="5" t="s">
        <v>9819</v>
      </c>
      <c r="N1552" s="11"/>
    </row>
    <row r="1553" spans="1:14" x14ac:dyDescent="0.2">
      <c r="A1553" s="12" t="s">
        <v>6409</v>
      </c>
      <c r="B1553" s="12">
        <v>1552</v>
      </c>
      <c r="C1553" s="9">
        <v>2020</v>
      </c>
      <c r="D1553" s="5" t="s">
        <v>9319</v>
      </c>
      <c r="E1553" s="5" t="s">
        <v>2114</v>
      </c>
      <c r="F1553" s="5" t="s">
        <v>11089</v>
      </c>
      <c r="G1553" s="5" t="s">
        <v>9314</v>
      </c>
      <c r="H1553" s="5" t="s">
        <v>9328</v>
      </c>
      <c r="I1553" s="5" t="s">
        <v>9415</v>
      </c>
      <c r="J1553" s="9">
        <v>0</v>
      </c>
      <c r="K1553" s="5" t="s">
        <v>1548</v>
      </c>
      <c r="L1553" s="10" t="str">
        <f>HYPERLINK("https://www.christianophobie.fr/carte/gironde-eglise-et-etablissement-scolaire-catholique-tagues-a-talence","Observatory of Christianophobia")</f>
        <v>Observatory of Christianophobia</v>
      </c>
      <c r="M1553" s="5" t="s">
        <v>9820</v>
      </c>
      <c r="N1553" s="11"/>
    </row>
    <row r="1554" spans="1:14" x14ac:dyDescent="0.2">
      <c r="A1554" s="12" t="s">
        <v>6410</v>
      </c>
      <c r="B1554" s="12">
        <v>1553</v>
      </c>
      <c r="C1554" s="9">
        <v>2020</v>
      </c>
      <c r="D1554" s="5" t="s">
        <v>9319</v>
      </c>
      <c r="E1554" s="5" t="s">
        <v>9424</v>
      </c>
      <c r="F1554" s="5" t="s">
        <v>11089</v>
      </c>
      <c r="G1554" s="5" t="s">
        <v>9314</v>
      </c>
      <c r="H1554" s="5" t="s">
        <v>9328</v>
      </c>
      <c r="I1554" s="5" t="s">
        <v>9415</v>
      </c>
      <c r="J1554" s="9">
        <v>0</v>
      </c>
      <c r="K1554" s="5" t="s">
        <v>1548</v>
      </c>
      <c r="L1554" s="10" t="str">
        <f>HYPERLINK("https://www.christianophobie.fr/carte/bordeaux-cinq-autres-eglises-ont-ete-taguees","Observatory of Christianophobia")</f>
        <v>Observatory of Christianophobia</v>
      </c>
      <c r="M1554" s="5" t="s">
        <v>9821</v>
      </c>
      <c r="N1554" s="11"/>
    </row>
    <row r="1555" spans="1:14" x14ac:dyDescent="0.2">
      <c r="A1555" s="12" t="s">
        <v>6411</v>
      </c>
      <c r="B1555" s="12">
        <v>1554</v>
      </c>
      <c r="C1555" s="9">
        <v>2020</v>
      </c>
      <c r="D1555" s="5" t="s">
        <v>9319</v>
      </c>
      <c r="E1555" s="5" t="s">
        <v>9424</v>
      </c>
      <c r="F1555" s="5" t="s">
        <v>11089</v>
      </c>
      <c r="G1555" s="5" t="s">
        <v>9314</v>
      </c>
      <c r="H1555" s="5" t="s">
        <v>9328</v>
      </c>
      <c r="I1555" s="5" t="s">
        <v>9415</v>
      </c>
      <c r="J1555" s="9">
        <v>0</v>
      </c>
      <c r="K1555" s="5" t="s">
        <v>1548</v>
      </c>
      <c r="L1555" s="10" t="str">
        <f>HYPERLINK("https://www.christianophobie.fr/carte/bordeaux-leglise-saint-eloi-de-nouveau-taguee-2","Observatory of Christianophobia")</f>
        <v>Observatory of Christianophobia</v>
      </c>
      <c r="M1555" s="5" t="s">
        <v>9822</v>
      </c>
      <c r="N1555" s="11"/>
    </row>
    <row r="1556" spans="1:14" x14ac:dyDescent="0.2">
      <c r="A1556" s="12" t="s">
        <v>6412</v>
      </c>
      <c r="B1556" s="12">
        <v>1555</v>
      </c>
      <c r="C1556" s="9">
        <v>2020</v>
      </c>
      <c r="D1556" s="5" t="s">
        <v>9319</v>
      </c>
      <c r="E1556" s="5" t="s">
        <v>2115</v>
      </c>
      <c r="F1556" s="5" t="s">
        <v>11089</v>
      </c>
      <c r="G1556" s="5" t="s">
        <v>9314</v>
      </c>
      <c r="H1556" s="5" t="s">
        <v>9328</v>
      </c>
      <c r="I1556" s="5" t="s">
        <v>9334</v>
      </c>
      <c r="J1556" s="9">
        <v>0</v>
      </c>
      <c r="K1556" s="5" t="s">
        <v>1548</v>
      </c>
      <c r="L1556" s="10" t="str">
        <f>HYPERLINK("https://www.christianophobie.fr/carte/pyrenees-orientales-incendie-criminel-dans-leglise-de-saint-laurent-de-la-salanque","Observatory of Christianophobia")</f>
        <v>Observatory of Christianophobia</v>
      </c>
      <c r="M1556" s="5" t="s">
        <v>9823</v>
      </c>
      <c r="N1556" s="11"/>
    </row>
    <row r="1557" spans="1:14" x14ac:dyDescent="0.2">
      <c r="A1557" s="12" t="s">
        <v>6413</v>
      </c>
      <c r="B1557" s="12">
        <v>1556</v>
      </c>
      <c r="C1557" s="9">
        <v>2020</v>
      </c>
      <c r="D1557" s="5" t="s">
        <v>9319</v>
      </c>
      <c r="E1557" s="5" t="s">
        <v>2116</v>
      </c>
      <c r="F1557" s="5" t="s">
        <v>11089</v>
      </c>
      <c r="G1557" s="5" t="s">
        <v>9314</v>
      </c>
      <c r="H1557" s="5" t="s">
        <v>9328</v>
      </c>
      <c r="I1557" s="5" t="s">
        <v>9344</v>
      </c>
      <c r="J1557" s="9">
        <v>0</v>
      </c>
      <c r="K1557" s="5" t="s">
        <v>1548</v>
      </c>
      <c r="L1557" s="10" t="str">
        <f>HYPERLINK("https://www.christianophobie.fr/carte/seine-maritime-creche-vandalisee-dans-une-eglise-de-mont-saint-aignan","Observatory of Christianophobia")</f>
        <v>Observatory of Christianophobia</v>
      </c>
      <c r="M1557" s="5" t="s">
        <v>9824</v>
      </c>
      <c r="N1557" s="11"/>
    </row>
    <row r="1558" spans="1:14" x14ac:dyDescent="0.2">
      <c r="A1558" s="12" t="s">
        <v>6414</v>
      </c>
      <c r="B1558" s="12">
        <v>1557</v>
      </c>
      <c r="C1558" s="9">
        <v>2020</v>
      </c>
      <c r="D1558" s="5" t="s">
        <v>9319</v>
      </c>
      <c r="E1558" s="5" t="s">
        <v>9400</v>
      </c>
      <c r="F1558" s="5" t="s">
        <v>11089</v>
      </c>
      <c r="G1558" s="5" t="s">
        <v>9314</v>
      </c>
      <c r="H1558" s="5" t="s">
        <v>9328</v>
      </c>
      <c r="I1558" s="5" t="s">
        <v>9334</v>
      </c>
      <c r="J1558" s="9">
        <v>0</v>
      </c>
      <c r="K1558" s="5" t="s">
        <v>1548</v>
      </c>
      <c r="L1558" s="10" t="str">
        <f>HYPERLINK("https://www.christianophobie.fr/carte/pyrenees-atlantiques-incendie-dans-une-eglise-de-bayonne","Observatory of Christianophobia")</f>
        <v>Observatory of Christianophobia</v>
      </c>
      <c r="M1558" s="5" t="s">
        <v>9825</v>
      </c>
      <c r="N1558" s="11"/>
    </row>
    <row r="1559" spans="1:14" x14ac:dyDescent="0.2">
      <c r="A1559" s="12" t="s">
        <v>6415</v>
      </c>
      <c r="B1559" s="12">
        <v>1558</v>
      </c>
      <c r="C1559" s="9">
        <v>2020</v>
      </c>
      <c r="D1559" s="5" t="s">
        <v>9319</v>
      </c>
      <c r="E1559" s="5" t="s">
        <v>2123</v>
      </c>
      <c r="F1559" s="5" t="s">
        <v>11089</v>
      </c>
      <c r="G1559" s="5" t="s">
        <v>9314</v>
      </c>
      <c r="H1559" s="5" t="s">
        <v>9328</v>
      </c>
      <c r="I1559" s="5" t="s">
        <v>9344</v>
      </c>
      <c r="J1559" s="9">
        <v>0</v>
      </c>
      <c r="K1559" s="5" t="s">
        <v>1543</v>
      </c>
      <c r="L1559" s="10" t="s">
        <v>1548</v>
      </c>
      <c r="M1559" s="5" t="s">
        <v>9835</v>
      </c>
      <c r="N1559" s="11"/>
    </row>
    <row r="1560" spans="1:14" x14ac:dyDescent="0.2">
      <c r="A1560" s="12" t="s">
        <v>6416</v>
      </c>
      <c r="B1560" s="12">
        <v>1559</v>
      </c>
      <c r="C1560" s="9">
        <v>2020</v>
      </c>
      <c r="D1560" s="5" t="s">
        <v>9319</v>
      </c>
      <c r="E1560" s="5" t="s">
        <v>2124</v>
      </c>
      <c r="F1560" s="5" t="s">
        <v>11089</v>
      </c>
      <c r="G1560" s="5" t="s">
        <v>9314</v>
      </c>
      <c r="H1560" s="5" t="s">
        <v>9328</v>
      </c>
      <c r="I1560" s="5" t="s">
        <v>9342</v>
      </c>
      <c r="J1560" s="9">
        <v>0</v>
      </c>
      <c r="K1560" s="5" t="s">
        <v>1548</v>
      </c>
      <c r="L1560" s="10" t="s">
        <v>1548</v>
      </c>
      <c r="M1560" s="5" t="s">
        <v>9836</v>
      </c>
      <c r="N1560" s="11"/>
    </row>
    <row r="1561" spans="1:14" x14ac:dyDescent="0.2">
      <c r="A1561" s="12" t="s">
        <v>6417</v>
      </c>
      <c r="B1561" s="12">
        <v>1560</v>
      </c>
      <c r="C1561" s="9">
        <v>2020</v>
      </c>
      <c r="D1561" s="5" t="s">
        <v>9319</v>
      </c>
      <c r="E1561" s="5" t="s">
        <v>2125</v>
      </c>
      <c r="F1561" s="5" t="s">
        <v>11089</v>
      </c>
      <c r="G1561" s="5" t="s">
        <v>9314</v>
      </c>
      <c r="H1561" s="5" t="s">
        <v>9328</v>
      </c>
      <c r="I1561" s="5" t="s">
        <v>9344</v>
      </c>
      <c r="J1561" s="9">
        <v>0</v>
      </c>
      <c r="K1561" s="5" t="s">
        <v>1548</v>
      </c>
      <c r="L1561" s="10" t="s">
        <v>1548</v>
      </c>
      <c r="M1561" s="5" t="s">
        <v>9837</v>
      </c>
      <c r="N1561" s="11"/>
    </row>
    <row r="1562" spans="1:14" x14ac:dyDescent="0.2">
      <c r="A1562" s="12" t="s">
        <v>6418</v>
      </c>
      <c r="B1562" s="12">
        <v>1561</v>
      </c>
      <c r="C1562" s="9">
        <v>2020</v>
      </c>
      <c r="D1562" s="5" t="s">
        <v>9319</v>
      </c>
      <c r="E1562" s="5" t="s">
        <v>2126</v>
      </c>
      <c r="F1562" s="5" t="s">
        <v>11089</v>
      </c>
      <c r="G1562" s="5" t="s">
        <v>9314</v>
      </c>
      <c r="H1562" s="5" t="s">
        <v>9328</v>
      </c>
      <c r="I1562" s="5" t="s">
        <v>9417</v>
      </c>
      <c r="J1562" s="9">
        <v>0</v>
      </c>
      <c r="K1562" s="5" t="s">
        <v>1543</v>
      </c>
      <c r="L1562" s="10" t="s">
        <v>1548</v>
      </c>
      <c r="M1562" s="5" t="s">
        <v>9838</v>
      </c>
      <c r="N1562" s="11"/>
    </row>
    <row r="1563" spans="1:14" x14ac:dyDescent="0.2">
      <c r="A1563" s="12" t="s">
        <v>6419</v>
      </c>
      <c r="B1563" s="12">
        <v>1562</v>
      </c>
      <c r="C1563" s="9">
        <v>2020</v>
      </c>
      <c r="D1563" s="5" t="s">
        <v>9319</v>
      </c>
      <c r="E1563" s="5" t="s">
        <v>2011</v>
      </c>
      <c r="F1563" s="5" t="s">
        <v>11089</v>
      </c>
      <c r="G1563" s="5" t="s">
        <v>9314</v>
      </c>
      <c r="H1563" s="5" t="s">
        <v>9328</v>
      </c>
      <c r="I1563" s="5" t="s">
        <v>9416</v>
      </c>
      <c r="J1563" s="9">
        <v>0</v>
      </c>
      <c r="K1563" s="5" t="s">
        <v>1548</v>
      </c>
      <c r="L1563" s="10" t="s">
        <v>1548</v>
      </c>
      <c r="M1563" s="5" t="s">
        <v>9839</v>
      </c>
      <c r="N1563" s="11"/>
    </row>
    <row r="1564" spans="1:14" x14ac:dyDescent="0.2">
      <c r="A1564" s="12" t="s">
        <v>6420</v>
      </c>
      <c r="B1564" s="12">
        <v>1563</v>
      </c>
      <c r="C1564" s="9">
        <v>2020</v>
      </c>
      <c r="D1564" s="5" t="s">
        <v>9319</v>
      </c>
      <c r="E1564" s="5" t="s">
        <v>2127</v>
      </c>
      <c r="F1564" s="5" t="s">
        <v>11089</v>
      </c>
      <c r="G1564" s="5" t="s">
        <v>9314</v>
      </c>
      <c r="H1564" s="5" t="s">
        <v>9328</v>
      </c>
      <c r="I1564" s="5" t="s">
        <v>9334</v>
      </c>
      <c r="J1564" s="9">
        <v>0</v>
      </c>
      <c r="K1564" s="5" t="s">
        <v>1548</v>
      </c>
      <c r="L1564" s="10" t="s">
        <v>1548</v>
      </c>
      <c r="M1564" s="5" t="s">
        <v>9840</v>
      </c>
      <c r="N1564" s="11"/>
    </row>
    <row r="1565" spans="1:14" x14ac:dyDescent="0.2">
      <c r="A1565" s="12" t="s">
        <v>6421</v>
      </c>
      <c r="B1565" s="12">
        <v>1564</v>
      </c>
      <c r="C1565" s="9">
        <v>2020</v>
      </c>
      <c r="D1565" s="5" t="s">
        <v>9319</v>
      </c>
      <c r="E1565" s="5" t="s">
        <v>2128</v>
      </c>
      <c r="F1565" s="5" t="s">
        <v>11089</v>
      </c>
      <c r="G1565" s="5" t="s">
        <v>9314</v>
      </c>
      <c r="H1565" s="5" t="s">
        <v>9328</v>
      </c>
      <c r="I1565" s="5" t="s">
        <v>9334</v>
      </c>
      <c r="J1565" s="9">
        <v>0</v>
      </c>
      <c r="K1565" s="5" t="s">
        <v>1543</v>
      </c>
      <c r="L1565" s="10" t="s">
        <v>1548</v>
      </c>
      <c r="M1565" s="5" t="s">
        <v>9841</v>
      </c>
      <c r="N1565" s="11"/>
    </row>
    <row r="1566" spans="1:14" x14ac:dyDescent="0.2">
      <c r="A1566" s="12" t="s">
        <v>6422</v>
      </c>
      <c r="B1566" s="12">
        <v>1565</v>
      </c>
      <c r="C1566" s="9">
        <v>2020</v>
      </c>
      <c r="D1566" s="5" t="s">
        <v>9319</v>
      </c>
      <c r="E1566" s="5" t="s">
        <v>2129</v>
      </c>
      <c r="F1566" s="5" t="s">
        <v>11089</v>
      </c>
      <c r="G1566" s="5" t="s">
        <v>9314</v>
      </c>
      <c r="H1566" s="5" t="s">
        <v>9328</v>
      </c>
      <c r="I1566" s="5" t="s">
        <v>9342</v>
      </c>
      <c r="J1566" s="9">
        <v>0</v>
      </c>
      <c r="K1566" s="5" t="s">
        <v>1543</v>
      </c>
      <c r="L1566" s="10" t="s">
        <v>1548</v>
      </c>
      <c r="M1566" s="5" t="s">
        <v>9842</v>
      </c>
      <c r="N1566" s="11"/>
    </row>
    <row r="1567" spans="1:14" x14ac:dyDescent="0.2">
      <c r="A1567" s="12" t="s">
        <v>6423</v>
      </c>
      <c r="B1567" s="12">
        <v>1566</v>
      </c>
      <c r="C1567" s="9">
        <v>2020</v>
      </c>
      <c r="D1567" s="5" t="s">
        <v>9319</v>
      </c>
      <c r="E1567" s="5" t="s">
        <v>2130</v>
      </c>
      <c r="F1567" s="5" t="s">
        <v>11089</v>
      </c>
      <c r="G1567" s="5" t="s">
        <v>9314</v>
      </c>
      <c r="H1567" s="5" t="s">
        <v>9328</v>
      </c>
      <c r="I1567" s="5" t="s">
        <v>9342</v>
      </c>
      <c r="J1567" s="9">
        <v>0</v>
      </c>
      <c r="K1567" s="5" t="s">
        <v>1548</v>
      </c>
      <c r="L1567" s="10" t="s">
        <v>1548</v>
      </c>
      <c r="M1567" s="5" t="s">
        <v>9843</v>
      </c>
      <c r="N1567" s="11"/>
    </row>
    <row r="1568" spans="1:14" x14ac:dyDescent="0.2">
      <c r="A1568" s="12" t="s">
        <v>6424</v>
      </c>
      <c r="B1568" s="12">
        <v>1567</v>
      </c>
      <c r="C1568" s="9">
        <v>2020</v>
      </c>
      <c r="D1568" s="5" t="s">
        <v>9319</v>
      </c>
      <c r="E1568" s="5" t="s">
        <v>2131</v>
      </c>
      <c r="F1568" s="5" t="s">
        <v>11089</v>
      </c>
      <c r="G1568" s="5" t="s">
        <v>9314</v>
      </c>
      <c r="H1568" s="5" t="s">
        <v>9328</v>
      </c>
      <c r="I1568" s="5" t="s">
        <v>9415</v>
      </c>
      <c r="J1568" s="9">
        <v>0</v>
      </c>
      <c r="K1568" s="5" t="s">
        <v>1548</v>
      </c>
      <c r="L1568" s="10" t="s">
        <v>1548</v>
      </c>
      <c r="M1568" s="5" t="s">
        <v>9844</v>
      </c>
      <c r="N1568" s="11"/>
    </row>
    <row r="1569" spans="1:15" x14ac:dyDescent="0.2">
      <c r="A1569" s="12" t="s">
        <v>6425</v>
      </c>
      <c r="B1569" s="12">
        <v>1568</v>
      </c>
      <c r="C1569" s="9">
        <v>2020</v>
      </c>
      <c r="D1569" s="5" t="s">
        <v>9319</v>
      </c>
      <c r="E1569" s="5" t="s">
        <v>2132</v>
      </c>
      <c r="F1569" s="5" t="s">
        <v>11089</v>
      </c>
      <c r="G1569" s="5" t="s">
        <v>9314</v>
      </c>
      <c r="H1569" s="5" t="s">
        <v>9328</v>
      </c>
      <c r="I1569" s="5" t="s">
        <v>9415</v>
      </c>
      <c r="J1569" s="9">
        <v>0</v>
      </c>
      <c r="K1569" s="5" t="s">
        <v>1548</v>
      </c>
      <c r="L1569" s="10" t="s">
        <v>1548</v>
      </c>
      <c r="M1569" s="5" t="s">
        <v>9845</v>
      </c>
      <c r="N1569" s="11"/>
    </row>
    <row r="1570" spans="1:15" x14ac:dyDescent="0.2">
      <c r="A1570" s="12" t="s">
        <v>6426</v>
      </c>
      <c r="B1570" s="12">
        <v>1569</v>
      </c>
      <c r="C1570" s="9">
        <v>2020</v>
      </c>
      <c r="D1570" s="5" t="s">
        <v>9319</v>
      </c>
      <c r="E1570" s="5" t="s">
        <v>2112</v>
      </c>
      <c r="F1570" s="5" t="s">
        <v>11089</v>
      </c>
      <c r="G1570" s="5" t="s">
        <v>9314</v>
      </c>
      <c r="H1570" s="5" t="s">
        <v>9328</v>
      </c>
      <c r="I1570" s="5" t="s">
        <v>9419</v>
      </c>
      <c r="J1570" s="9">
        <v>0</v>
      </c>
      <c r="K1570" s="5" t="s">
        <v>1548</v>
      </c>
      <c r="L1570" s="10" t="s">
        <v>1548</v>
      </c>
      <c r="M1570" s="5" t="s">
        <v>9846</v>
      </c>
      <c r="N1570" s="11"/>
    </row>
    <row r="1571" spans="1:15" x14ac:dyDescent="0.2">
      <c r="A1571" s="12" t="s">
        <v>6427</v>
      </c>
      <c r="B1571" s="12">
        <v>1570</v>
      </c>
      <c r="C1571" s="9">
        <v>2020</v>
      </c>
      <c r="D1571" s="5" t="s">
        <v>9319</v>
      </c>
      <c r="E1571" s="5" t="s">
        <v>2133</v>
      </c>
      <c r="F1571" s="5" t="s">
        <v>11089</v>
      </c>
      <c r="G1571" s="5" t="s">
        <v>9314</v>
      </c>
      <c r="H1571" s="5" t="s">
        <v>9328</v>
      </c>
      <c r="I1571" s="5" t="s">
        <v>9415</v>
      </c>
      <c r="J1571" s="9">
        <v>0</v>
      </c>
      <c r="K1571" s="5" t="s">
        <v>1548</v>
      </c>
      <c r="L1571" s="10" t="s">
        <v>1548</v>
      </c>
      <c r="M1571" s="5" t="s">
        <v>9847</v>
      </c>
      <c r="N1571" s="11"/>
    </row>
    <row r="1572" spans="1:15" x14ac:dyDescent="0.2">
      <c r="A1572" s="12" t="s">
        <v>6428</v>
      </c>
      <c r="B1572" s="12">
        <v>1571</v>
      </c>
      <c r="C1572" s="9">
        <v>2020</v>
      </c>
      <c r="D1572" s="5" t="s">
        <v>9319</v>
      </c>
      <c r="E1572" s="5" t="s">
        <v>2134</v>
      </c>
      <c r="F1572" s="5" t="s">
        <v>11089</v>
      </c>
      <c r="G1572" s="5" t="s">
        <v>9314</v>
      </c>
      <c r="H1572" s="5" t="s">
        <v>9328</v>
      </c>
      <c r="I1572" s="5" t="s">
        <v>9344</v>
      </c>
      <c r="J1572" s="9">
        <v>0</v>
      </c>
      <c r="K1572" s="5" t="s">
        <v>1548</v>
      </c>
      <c r="L1572" s="10" t="s">
        <v>1548</v>
      </c>
      <c r="M1572" s="5" t="s">
        <v>9848</v>
      </c>
      <c r="N1572" s="11"/>
    </row>
    <row r="1573" spans="1:15" x14ac:dyDescent="0.2">
      <c r="A1573" s="12" t="s">
        <v>6429</v>
      </c>
      <c r="B1573" s="12">
        <v>1572</v>
      </c>
      <c r="C1573" s="9">
        <v>2020</v>
      </c>
      <c r="D1573" s="5" t="s">
        <v>9319</v>
      </c>
      <c r="E1573" s="5" t="s">
        <v>2135</v>
      </c>
      <c r="F1573" s="5" t="s">
        <v>11089</v>
      </c>
      <c r="G1573" s="5" t="s">
        <v>9314</v>
      </c>
      <c r="H1573" s="5" t="s">
        <v>9328</v>
      </c>
      <c r="I1573" s="5" t="s">
        <v>9344</v>
      </c>
      <c r="J1573" s="9">
        <v>0</v>
      </c>
      <c r="K1573" s="5" t="s">
        <v>1548</v>
      </c>
      <c r="L1573" s="10" t="s">
        <v>1548</v>
      </c>
      <c r="M1573" s="5" t="s">
        <v>9849</v>
      </c>
      <c r="N1573" s="11"/>
    </row>
    <row r="1574" spans="1:15" x14ac:dyDescent="0.2">
      <c r="A1574" s="12" t="s">
        <v>6430</v>
      </c>
      <c r="B1574" s="12">
        <v>1573</v>
      </c>
      <c r="C1574" s="9">
        <v>2020</v>
      </c>
      <c r="D1574" s="5" t="s">
        <v>9319</v>
      </c>
      <c r="E1574" s="5" t="s">
        <v>2136</v>
      </c>
      <c r="F1574" s="5" t="s">
        <v>11089</v>
      </c>
      <c r="G1574" s="5" t="s">
        <v>9314</v>
      </c>
      <c r="H1574" s="5" t="s">
        <v>9328</v>
      </c>
      <c r="I1574" s="5" t="s">
        <v>9342</v>
      </c>
      <c r="J1574" s="9">
        <v>0</v>
      </c>
      <c r="K1574" s="5" t="s">
        <v>1548</v>
      </c>
      <c r="L1574" s="10" t="s">
        <v>1548</v>
      </c>
      <c r="M1574" s="5" t="s">
        <v>9850</v>
      </c>
      <c r="N1574" s="11"/>
    </row>
    <row r="1575" spans="1:15" x14ac:dyDescent="0.2">
      <c r="A1575" s="12" t="s">
        <v>6431</v>
      </c>
      <c r="B1575" s="12">
        <v>1574</v>
      </c>
      <c r="C1575" s="9">
        <v>2020</v>
      </c>
      <c r="D1575" s="5" t="s">
        <v>9319</v>
      </c>
      <c r="E1575" s="5" t="s">
        <v>2137</v>
      </c>
      <c r="F1575" s="5" t="s">
        <v>11089</v>
      </c>
      <c r="G1575" s="5" t="s">
        <v>9314</v>
      </c>
      <c r="H1575" s="5" t="s">
        <v>9328</v>
      </c>
      <c r="I1575" s="5" t="s">
        <v>9342</v>
      </c>
      <c r="J1575" s="9">
        <v>0</v>
      </c>
      <c r="K1575" s="5" t="s">
        <v>1548</v>
      </c>
      <c r="L1575" s="10" t="s">
        <v>1548</v>
      </c>
      <c r="M1575" s="5" t="s">
        <v>9851</v>
      </c>
      <c r="N1575" s="11"/>
    </row>
    <row r="1576" spans="1:15" x14ac:dyDescent="0.2">
      <c r="A1576" s="12" t="s">
        <v>6432</v>
      </c>
      <c r="B1576" s="12">
        <v>1575</v>
      </c>
      <c r="C1576" s="9">
        <v>2020</v>
      </c>
      <c r="D1576" s="5" t="s">
        <v>9319</v>
      </c>
      <c r="E1576" s="5" t="s">
        <v>10947</v>
      </c>
      <c r="F1576" s="5" t="s">
        <v>11089</v>
      </c>
      <c r="G1576" s="5" t="s">
        <v>9314</v>
      </c>
      <c r="H1576" s="5" t="s">
        <v>9321</v>
      </c>
      <c r="I1576" s="5" t="s">
        <v>9321</v>
      </c>
      <c r="J1576" s="9">
        <v>1</v>
      </c>
      <c r="K1576" s="5" t="s">
        <v>1548</v>
      </c>
      <c r="L1576" s="10" t="s">
        <v>1548</v>
      </c>
      <c r="M1576" s="5" t="s">
        <v>9852</v>
      </c>
      <c r="N1576" s="11"/>
    </row>
    <row r="1577" spans="1:15" x14ac:dyDescent="0.2">
      <c r="A1577" s="12" t="s">
        <v>6433</v>
      </c>
      <c r="B1577" s="12">
        <v>1576</v>
      </c>
      <c r="C1577" s="9">
        <v>2020</v>
      </c>
      <c r="D1577" s="5" t="s">
        <v>9319</v>
      </c>
      <c r="E1577" s="5" t="s">
        <v>2138</v>
      </c>
      <c r="F1577" s="5" t="s">
        <v>11089</v>
      </c>
      <c r="G1577" s="5" t="s">
        <v>9314</v>
      </c>
      <c r="H1577" s="5" t="s">
        <v>9328</v>
      </c>
      <c r="I1577" s="5" t="s">
        <v>9344</v>
      </c>
      <c r="J1577" s="9">
        <v>0</v>
      </c>
      <c r="K1577" s="5" t="s">
        <v>1548</v>
      </c>
      <c r="L1577" s="10" t="s">
        <v>1548</v>
      </c>
      <c r="M1577" s="5" t="s">
        <v>9853</v>
      </c>
      <c r="N1577" s="11"/>
    </row>
    <row r="1578" spans="1:15" x14ac:dyDescent="0.2">
      <c r="A1578" s="12" t="s">
        <v>6434</v>
      </c>
      <c r="B1578" s="12">
        <v>1577</v>
      </c>
      <c r="C1578" s="9">
        <v>2020</v>
      </c>
      <c r="D1578" s="5" t="s">
        <v>9319</v>
      </c>
      <c r="E1578" s="5" t="s">
        <v>2139</v>
      </c>
      <c r="F1578" s="5" t="s">
        <v>11089</v>
      </c>
      <c r="G1578" s="5" t="s">
        <v>9314</v>
      </c>
      <c r="H1578" s="5" t="s">
        <v>9328</v>
      </c>
      <c r="I1578" s="5" t="s">
        <v>9334</v>
      </c>
      <c r="J1578" s="9">
        <v>0</v>
      </c>
      <c r="K1578" s="5" t="s">
        <v>1548</v>
      </c>
      <c r="L1578" s="10" t="s">
        <v>1548</v>
      </c>
      <c r="M1578" s="5" t="s">
        <v>9854</v>
      </c>
      <c r="N1578" s="11"/>
    </row>
    <row r="1579" spans="1:15" x14ac:dyDescent="0.2">
      <c r="A1579" s="12" t="s">
        <v>6435</v>
      </c>
      <c r="B1579" s="12">
        <v>1578</v>
      </c>
      <c r="C1579" s="9">
        <v>2020</v>
      </c>
      <c r="D1579" s="5" t="s">
        <v>9319</v>
      </c>
      <c r="E1579" s="5" t="s">
        <v>2140</v>
      </c>
      <c r="F1579" s="5" t="s">
        <v>11089</v>
      </c>
      <c r="G1579" s="5" t="s">
        <v>9314</v>
      </c>
      <c r="H1579" s="5" t="s">
        <v>9328</v>
      </c>
      <c r="I1579" s="5" t="s">
        <v>9342</v>
      </c>
      <c r="J1579" s="9">
        <v>0</v>
      </c>
      <c r="K1579" s="5" t="s">
        <v>1548</v>
      </c>
      <c r="L1579" s="10" t="s">
        <v>1548</v>
      </c>
      <c r="M1579" s="5" t="s">
        <v>9855</v>
      </c>
      <c r="N1579" s="11"/>
      <c r="O1579" s="11"/>
    </row>
    <row r="1580" spans="1:15" x14ac:dyDescent="0.2">
      <c r="A1580" s="12" t="s">
        <v>6436</v>
      </c>
      <c r="B1580" s="12">
        <v>1579</v>
      </c>
      <c r="C1580" s="9">
        <v>2020</v>
      </c>
      <c r="D1580" s="5" t="s">
        <v>9319</v>
      </c>
      <c r="E1580" s="5" t="s">
        <v>9434</v>
      </c>
      <c r="F1580" s="5" t="s">
        <v>11089</v>
      </c>
      <c r="G1580" s="5" t="s">
        <v>9314</v>
      </c>
      <c r="H1580" s="5" t="s">
        <v>9328</v>
      </c>
      <c r="I1580" s="5" t="s">
        <v>9341</v>
      </c>
      <c r="J1580" s="9">
        <v>0</v>
      </c>
      <c r="K1580" s="5" t="s">
        <v>1548</v>
      </c>
      <c r="L1580" s="10" t="s">
        <v>1548</v>
      </c>
      <c r="M1580" s="5" t="s">
        <v>9856</v>
      </c>
      <c r="N1580" s="11"/>
    </row>
    <row r="1581" spans="1:15" x14ac:dyDescent="0.2">
      <c r="A1581" s="12" t="s">
        <v>6437</v>
      </c>
      <c r="B1581" s="12">
        <v>1580</v>
      </c>
      <c r="C1581" s="9">
        <v>2020</v>
      </c>
      <c r="D1581" s="5" t="s">
        <v>9319</v>
      </c>
      <c r="E1581" s="5" t="s">
        <v>9431</v>
      </c>
      <c r="F1581" s="5" t="s">
        <v>11089</v>
      </c>
      <c r="G1581" s="5" t="s">
        <v>9314</v>
      </c>
      <c r="H1581" s="5" t="s">
        <v>9328</v>
      </c>
      <c r="I1581" s="5" t="s">
        <v>9341</v>
      </c>
      <c r="J1581" s="9">
        <v>0</v>
      </c>
      <c r="K1581" s="5" t="s">
        <v>1548</v>
      </c>
      <c r="L1581" s="10" t="s">
        <v>1548</v>
      </c>
      <c r="M1581" s="5" t="s">
        <v>9857</v>
      </c>
      <c r="N1581" s="11"/>
    </row>
    <row r="1582" spans="1:15" x14ac:dyDescent="0.2">
      <c r="A1582" s="12" t="s">
        <v>6438</v>
      </c>
      <c r="B1582" s="12">
        <v>1581</v>
      </c>
      <c r="C1582" s="9">
        <v>2020</v>
      </c>
      <c r="D1582" s="5" t="s">
        <v>9319</v>
      </c>
      <c r="E1582" s="5" t="s">
        <v>2141</v>
      </c>
      <c r="F1582" s="5" t="s">
        <v>11089</v>
      </c>
      <c r="G1582" s="5" t="s">
        <v>9314</v>
      </c>
      <c r="H1582" s="5" t="s">
        <v>9328</v>
      </c>
      <c r="I1582" s="5" t="s">
        <v>9344</v>
      </c>
      <c r="J1582" s="9">
        <v>0</v>
      </c>
      <c r="K1582" s="5" t="s">
        <v>1548</v>
      </c>
      <c r="L1582" s="10" t="s">
        <v>1548</v>
      </c>
      <c r="M1582" s="5" t="s">
        <v>9858</v>
      </c>
      <c r="N1582" s="11"/>
    </row>
    <row r="1583" spans="1:15" x14ac:dyDescent="0.2">
      <c r="A1583" s="12" t="s">
        <v>6439</v>
      </c>
      <c r="B1583" s="12">
        <v>1582</v>
      </c>
      <c r="C1583" s="9">
        <v>2020</v>
      </c>
      <c r="D1583" s="5" t="s">
        <v>9319</v>
      </c>
      <c r="E1583" s="5" t="s">
        <v>2142</v>
      </c>
      <c r="F1583" s="5" t="s">
        <v>11089</v>
      </c>
      <c r="G1583" s="5" t="s">
        <v>9314</v>
      </c>
      <c r="H1583" s="5" t="s">
        <v>9328</v>
      </c>
      <c r="I1583" s="5" t="s">
        <v>9415</v>
      </c>
      <c r="J1583" s="9">
        <v>0</v>
      </c>
      <c r="K1583" s="5" t="s">
        <v>1548</v>
      </c>
      <c r="L1583" s="10" t="s">
        <v>1548</v>
      </c>
      <c r="M1583" s="5" t="s">
        <v>9859</v>
      </c>
      <c r="N1583" s="11"/>
    </row>
    <row r="1584" spans="1:15" x14ac:dyDescent="0.2">
      <c r="A1584" s="12" t="s">
        <v>6440</v>
      </c>
      <c r="B1584" s="12">
        <v>1583</v>
      </c>
      <c r="C1584" s="9">
        <v>2020</v>
      </c>
      <c r="D1584" s="5" t="s">
        <v>9319</v>
      </c>
      <c r="E1584" s="5" t="s">
        <v>2143</v>
      </c>
      <c r="F1584" s="5" t="s">
        <v>11089</v>
      </c>
      <c r="G1584" s="5" t="s">
        <v>9314</v>
      </c>
      <c r="H1584" s="5" t="s">
        <v>9328</v>
      </c>
      <c r="I1584" s="5" t="s">
        <v>9344</v>
      </c>
      <c r="J1584" s="9">
        <v>0</v>
      </c>
      <c r="K1584" s="5" t="s">
        <v>1548</v>
      </c>
      <c r="L1584" s="10" t="s">
        <v>1548</v>
      </c>
      <c r="M1584" s="5" t="s">
        <v>9858</v>
      </c>
      <c r="N1584" s="11"/>
    </row>
    <row r="1585" spans="1:14" x14ac:dyDescent="0.2">
      <c r="A1585" s="12" t="s">
        <v>6441</v>
      </c>
      <c r="B1585" s="12">
        <v>1584</v>
      </c>
      <c r="C1585" s="9">
        <v>2020</v>
      </c>
      <c r="D1585" s="5" t="s">
        <v>9319</v>
      </c>
      <c r="E1585" s="5" t="s">
        <v>2144</v>
      </c>
      <c r="F1585" s="5" t="s">
        <v>11089</v>
      </c>
      <c r="G1585" s="5" t="s">
        <v>9314</v>
      </c>
      <c r="H1585" s="5" t="s">
        <v>9328</v>
      </c>
      <c r="I1585" s="5" t="s">
        <v>9342</v>
      </c>
      <c r="J1585" s="9">
        <v>0</v>
      </c>
      <c r="K1585" s="5" t="s">
        <v>1548</v>
      </c>
      <c r="L1585" s="10" t="s">
        <v>1548</v>
      </c>
      <c r="M1585" s="5" t="s">
        <v>9860</v>
      </c>
      <c r="N1585" s="11"/>
    </row>
    <row r="1586" spans="1:14" x14ac:dyDescent="0.2">
      <c r="A1586" s="12" t="s">
        <v>6442</v>
      </c>
      <c r="B1586" s="12">
        <v>1585</v>
      </c>
      <c r="C1586" s="9">
        <v>2020</v>
      </c>
      <c r="D1586" s="5" t="s">
        <v>9319</v>
      </c>
      <c r="E1586" s="5" t="s">
        <v>2145</v>
      </c>
      <c r="F1586" s="5" t="s">
        <v>11089</v>
      </c>
      <c r="G1586" s="5" t="s">
        <v>9314</v>
      </c>
      <c r="H1586" s="5" t="s">
        <v>9328</v>
      </c>
      <c r="I1586" s="5" t="s">
        <v>9344</v>
      </c>
      <c r="J1586" s="9">
        <v>0</v>
      </c>
      <c r="K1586" s="5" t="s">
        <v>1548</v>
      </c>
      <c r="L1586" s="10" t="s">
        <v>1548</v>
      </c>
      <c r="M1586" s="5" t="s">
        <v>9861</v>
      </c>
      <c r="N1586" s="11"/>
    </row>
    <row r="1587" spans="1:14" x14ac:dyDescent="0.2">
      <c r="A1587" s="12" t="s">
        <v>6443</v>
      </c>
      <c r="B1587" s="12">
        <v>1586</v>
      </c>
      <c r="C1587" s="9">
        <v>2020</v>
      </c>
      <c r="D1587" s="5" t="s">
        <v>9319</v>
      </c>
      <c r="E1587" s="5" t="s">
        <v>2146</v>
      </c>
      <c r="F1587" s="5" t="s">
        <v>11089</v>
      </c>
      <c r="G1587" s="5" t="s">
        <v>9314</v>
      </c>
      <c r="H1587" s="5" t="s">
        <v>9328</v>
      </c>
      <c r="I1587" s="5" t="s">
        <v>9415</v>
      </c>
      <c r="J1587" s="9">
        <v>0</v>
      </c>
      <c r="K1587" s="5" t="s">
        <v>1548</v>
      </c>
      <c r="L1587" s="10" t="s">
        <v>1548</v>
      </c>
      <c r="M1587" s="5" t="s">
        <v>9862</v>
      </c>
      <c r="N1587" s="11"/>
    </row>
    <row r="1588" spans="1:14" x14ac:dyDescent="0.2">
      <c r="A1588" s="12" t="s">
        <v>6444</v>
      </c>
      <c r="B1588" s="12">
        <v>1587</v>
      </c>
      <c r="C1588" s="9">
        <v>2020</v>
      </c>
      <c r="D1588" s="5" t="s">
        <v>9319</v>
      </c>
      <c r="E1588" s="5" t="s">
        <v>2147</v>
      </c>
      <c r="F1588" s="5" t="s">
        <v>11089</v>
      </c>
      <c r="G1588" s="5" t="s">
        <v>9314</v>
      </c>
      <c r="H1588" s="5" t="s">
        <v>9328</v>
      </c>
      <c r="I1588" s="5" t="s">
        <v>9342</v>
      </c>
      <c r="J1588" s="9">
        <v>1</v>
      </c>
      <c r="K1588" s="5" t="s">
        <v>1548</v>
      </c>
      <c r="L1588" s="10" t="s">
        <v>1548</v>
      </c>
      <c r="M1588" s="5" t="s">
        <v>9863</v>
      </c>
      <c r="N1588" s="11"/>
    </row>
    <row r="1589" spans="1:14" x14ac:dyDescent="0.2">
      <c r="A1589" s="12" t="s">
        <v>6445</v>
      </c>
      <c r="B1589" s="12">
        <v>1588</v>
      </c>
      <c r="C1589" s="9">
        <v>2020</v>
      </c>
      <c r="D1589" s="5" t="s">
        <v>9319</v>
      </c>
      <c r="E1589" s="5" t="s">
        <v>2148</v>
      </c>
      <c r="F1589" s="5" t="s">
        <v>11089</v>
      </c>
      <c r="G1589" s="5" t="s">
        <v>9314</v>
      </c>
      <c r="H1589" s="5" t="s">
        <v>9328</v>
      </c>
      <c r="I1589" s="5" t="s">
        <v>9344</v>
      </c>
      <c r="J1589" s="9">
        <v>0</v>
      </c>
      <c r="K1589" s="5" t="s">
        <v>1548</v>
      </c>
      <c r="L1589" s="10" t="s">
        <v>1548</v>
      </c>
      <c r="M1589" s="5" t="s">
        <v>9864</v>
      </c>
      <c r="N1589" s="11"/>
    </row>
    <row r="1590" spans="1:14" x14ac:dyDescent="0.2">
      <c r="A1590" s="12" t="s">
        <v>6446</v>
      </c>
      <c r="B1590" s="12">
        <v>1589</v>
      </c>
      <c r="C1590" s="9">
        <v>2020</v>
      </c>
      <c r="D1590" s="5" t="s">
        <v>9319</v>
      </c>
      <c r="E1590" s="5" t="s">
        <v>2149</v>
      </c>
      <c r="F1590" s="5" t="s">
        <v>11089</v>
      </c>
      <c r="G1590" s="5" t="s">
        <v>9314</v>
      </c>
      <c r="H1590" s="5" t="s">
        <v>9328</v>
      </c>
      <c r="I1590" s="5" t="s">
        <v>9342</v>
      </c>
      <c r="J1590" s="9">
        <v>0</v>
      </c>
      <c r="K1590" s="5" t="s">
        <v>1548</v>
      </c>
      <c r="L1590" s="10" t="s">
        <v>1548</v>
      </c>
      <c r="M1590" s="5" t="s">
        <v>9865</v>
      </c>
      <c r="N1590" s="11"/>
    </row>
    <row r="1591" spans="1:14" x14ac:dyDescent="0.2">
      <c r="A1591" s="12" t="s">
        <v>6447</v>
      </c>
      <c r="B1591" s="12">
        <v>1590</v>
      </c>
      <c r="C1591" s="9">
        <v>2020</v>
      </c>
      <c r="D1591" s="5" t="s">
        <v>9319</v>
      </c>
      <c r="E1591" s="5" t="s">
        <v>9435</v>
      </c>
      <c r="F1591" s="5" t="s">
        <v>11089</v>
      </c>
      <c r="G1591" s="5" t="s">
        <v>9314</v>
      </c>
      <c r="H1591" s="5" t="s">
        <v>9328</v>
      </c>
      <c r="I1591" s="5" t="s">
        <v>9415</v>
      </c>
      <c r="J1591" s="9">
        <v>0</v>
      </c>
      <c r="K1591" s="5" t="s">
        <v>1548</v>
      </c>
      <c r="L1591" s="10" t="s">
        <v>1548</v>
      </c>
      <c r="M1591" s="5" t="s">
        <v>9866</v>
      </c>
      <c r="N1591" s="11"/>
    </row>
    <row r="1592" spans="1:14" x14ac:dyDescent="0.2">
      <c r="A1592" s="12" t="s">
        <v>6448</v>
      </c>
      <c r="B1592" s="12">
        <v>1591</v>
      </c>
      <c r="C1592" s="9">
        <v>2020</v>
      </c>
      <c r="D1592" s="5" t="s">
        <v>9319</v>
      </c>
      <c r="E1592" s="5" t="s">
        <v>2150</v>
      </c>
      <c r="F1592" s="5" t="s">
        <v>11089</v>
      </c>
      <c r="G1592" s="5" t="s">
        <v>9314</v>
      </c>
      <c r="H1592" s="5" t="s">
        <v>9328</v>
      </c>
      <c r="I1592" s="5" t="s">
        <v>9344</v>
      </c>
      <c r="J1592" s="9">
        <v>0</v>
      </c>
      <c r="K1592" s="5" t="s">
        <v>1543</v>
      </c>
      <c r="L1592" s="10" t="s">
        <v>1548</v>
      </c>
      <c r="M1592" s="5" t="s">
        <v>9867</v>
      </c>
      <c r="N1592" s="11"/>
    </row>
    <row r="1593" spans="1:14" x14ac:dyDescent="0.2">
      <c r="A1593" s="12" t="s">
        <v>6449</v>
      </c>
      <c r="B1593" s="12">
        <v>1592</v>
      </c>
      <c r="C1593" s="9">
        <v>2020</v>
      </c>
      <c r="D1593" s="5" t="s">
        <v>9319</v>
      </c>
      <c r="E1593" s="5" t="s">
        <v>2151</v>
      </c>
      <c r="F1593" s="5" t="s">
        <v>11089</v>
      </c>
      <c r="G1593" s="5" t="s">
        <v>9314</v>
      </c>
      <c r="H1593" s="5" t="s">
        <v>9328</v>
      </c>
      <c r="I1593" s="5" t="s">
        <v>9344</v>
      </c>
      <c r="J1593" s="9">
        <v>0</v>
      </c>
      <c r="K1593" s="5" t="s">
        <v>1548</v>
      </c>
      <c r="L1593" s="10" t="s">
        <v>1548</v>
      </c>
      <c r="M1593" s="5" t="s">
        <v>9868</v>
      </c>
      <c r="N1593" s="11"/>
    </row>
    <row r="1594" spans="1:14" x14ac:dyDescent="0.2">
      <c r="A1594" s="12" t="s">
        <v>6450</v>
      </c>
      <c r="B1594" s="12">
        <v>1593</v>
      </c>
      <c r="C1594" s="9">
        <v>2020</v>
      </c>
      <c r="D1594" s="5" t="s">
        <v>9319</v>
      </c>
      <c r="E1594" s="5" t="s">
        <v>2152</v>
      </c>
      <c r="F1594" s="5" t="s">
        <v>11089</v>
      </c>
      <c r="G1594" s="5" t="s">
        <v>9314</v>
      </c>
      <c r="H1594" s="5" t="s">
        <v>9328</v>
      </c>
      <c r="I1594" s="5" t="s">
        <v>9341</v>
      </c>
      <c r="J1594" s="9">
        <v>0</v>
      </c>
      <c r="K1594" s="5" t="s">
        <v>1543</v>
      </c>
      <c r="L1594" s="10" t="s">
        <v>1548</v>
      </c>
      <c r="M1594" s="5" t="s">
        <v>9869</v>
      </c>
      <c r="N1594" s="11"/>
    </row>
    <row r="1595" spans="1:14" x14ac:dyDescent="0.2">
      <c r="A1595" s="12" t="s">
        <v>6451</v>
      </c>
      <c r="B1595" s="12">
        <v>1594</v>
      </c>
      <c r="C1595" s="9">
        <v>2020</v>
      </c>
      <c r="D1595" s="5" t="s">
        <v>9319</v>
      </c>
      <c r="E1595" s="5" t="s">
        <v>2153</v>
      </c>
      <c r="F1595" s="5" t="s">
        <v>11089</v>
      </c>
      <c r="G1595" s="5" t="s">
        <v>9314</v>
      </c>
      <c r="H1595" s="5" t="s">
        <v>9328</v>
      </c>
      <c r="I1595" s="5" t="s">
        <v>9415</v>
      </c>
      <c r="J1595" s="9">
        <v>0</v>
      </c>
      <c r="K1595" s="5" t="s">
        <v>1543</v>
      </c>
      <c r="L1595" s="10" t="s">
        <v>1548</v>
      </c>
      <c r="M1595" s="5" t="s">
        <v>9870</v>
      </c>
      <c r="N1595" s="11"/>
    </row>
    <row r="1596" spans="1:14" x14ac:dyDescent="0.2">
      <c r="A1596" s="12" t="s">
        <v>6452</v>
      </c>
      <c r="B1596" s="12">
        <v>1595</v>
      </c>
      <c r="C1596" s="9">
        <v>2020</v>
      </c>
      <c r="D1596" s="5" t="s">
        <v>9319</v>
      </c>
      <c r="E1596" s="5" t="s">
        <v>2154</v>
      </c>
      <c r="F1596" s="5" t="s">
        <v>11089</v>
      </c>
      <c r="G1596" s="5" t="s">
        <v>9314</v>
      </c>
      <c r="H1596" s="5" t="s">
        <v>9328</v>
      </c>
      <c r="I1596" s="5" t="s">
        <v>9344</v>
      </c>
      <c r="J1596" s="9">
        <v>0</v>
      </c>
      <c r="K1596" s="5" t="s">
        <v>1543</v>
      </c>
      <c r="L1596" s="10" t="s">
        <v>1548</v>
      </c>
      <c r="M1596" s="5" t="s">
        <v>9871</v>
      </c>
      <c r="N1596" s="11"/>
    </row>
    <row r="1597" spans="1:14" x14ac:dyDescent="0.2">
      <c r="A1597" s="12" t="s">
        <v>6453</v>
      </c>
      <c r="B1597" s="12">
        <v>1596</v>
      </c>
      <c r="C1597" s="9">
        <v>2020</v>
      </c>
      <c r="D1597" s="5" t="s">
        <v>9319</v>
      </c>
      <c r="E1597" s="5" t="s">
        <v>2153</v>
      </c>
      <c r="F1597" s="5" t="s">
        <v>11089</v>
      </c>
      <c r="G1597" s="5" t="s">
        <v>9314</v>
      </c>
      <c r="H1597" s="5" t="s">
        <v>9328</v>
      </c>
      <c r="I1597" s="5" t="s">
        <v>9415</v>
      </c>
      <c r="J1597" s="9">
        <v>0</v>
      </c>
      <c r="K1597" s="5" t="s">
        <v>1548</v>
      </c>
      <c r="L1597" s="10" t="s">
        <v>1548</v>
      </c>
      <c r="M1597" s="5" t="s">
        <v>9872</v>
      </c>
      <c r="N1597" s="11"/>
    </row>
    <row r="1598" spans="1:14" x14ac:dyDescent="0.2">
      <c r="A1598" s="12" t="s">
        <v>6454</v>
      </c>
      <c r="B1598" s="12">
        <v>1597</v>
      </c>
      <c r="C1598" s="9">
        <v>2020</v>
      </c>
      <c r="D1598" s="5" t="s">
        <v>9319</v>
      </c>
      <c r="E1598" s="5" t="s">
        <v>2155</v>
      </c>
      <c r="F1598" s="5" t="s">
        <v>11089</v>
      </c>
      <c r="G1598" s="5" t="s">
        <v>9314</v>
      </c>
      <c r="H1598" s="5" t="s">
        <v>9328</v>
      </c>
      <c r="I1598" s="5" t="s">
        <v>9344</v>
      </c>
      <c r="J1598" s="9">
        <v>0</v>
      </c>
      <c r="K1598" s="5" t="s">
        <v>1543</v>
      </c>
      <c r="L1598" s="10" t="s">
        <v>1548</v>
      </c>
      <c r="M1598" s="5" t="s">
        <v>9873</v>
      </c>
      <c r="N1598" s="11"/>
    </row>
    <row r="1599" spans="1:14" x14ac:dyDescent="0.2">
      <c r="A1599" s="12" t="s">
        <v>6455</v>
      </c>
      <c r="B1599" s="12">
        <v>1598</v>
      </c>
      <c r="C1599" s="9">
        <v>2020</v>
      </c>
      <c r="D1599" s="5" t="s">
        <v>9319</v>
      </c>
      <c r="E1599" s="5" t="s">
        <v>2156</v>
      </c>
      <c r="F1599" s="5" t="s">
        <v>11089</v>
      </c>
      <c r="G1599" s="5" t="s">
        <v>9314</v>
      </c>
      <c r="H1599" s="5" t="s">
        <v>9328</v>
      </c>
      <c r="I1599" s="5" t="s">
        <v>9344</v>
      </c>
      <c r="J1599" s="9">
        <v>0</v>
      </c>
      <c r="K1599" s="5" t="s">
        <v>1548</v>
      </c>
      <c r="L1599" s="10" t="s">
        <v>1548</v>
      </c>
      <c r="M1599" s="5" t="s">
        <v>9874</v>
      </c>
      <c r="N1599" s="11"/>
    </row>
    <row r="1600" spans="1:14" x14ac:dyDescent="0.2">
      <c r="A1600" s="12" t="s">
        <v>6456</v>
      </c>
      <c r="B1600" s="12">
        <v>1599</v>
      </c>
      <c r="C1600" s="9">
        <v>2020</v>
      </c>
      <c r="D1600" s="5" t="s">
        <v>9319</v>
      </c>
      <c r="E1600" s="5" t="s">
        <v>2157</v>
      </c>
      <c r="F1600" s="5" t="s">
        <v>11089</v>
      </c>
      <c r="G1600" s="5" t="s">
        <v>9314</v>
      </c>
      <c r="H1600" s="5" t="s">
        <v>9328</v>
      </c>
      <c r="I1600" s="5" t="s">
        <v>9341</v>
      </c>
      <c r="J1600" s="9">
        <v>0</v>
      </c>
      <c r="K1600" s="5" t="s">
        <v>1543</v>
      </c>
      <c r="L1600" s="10" t="s">
        <v>1548</v>
      </c>
      <c r="M1600" s="5" t="s">
        <v>9875</v>
      </c>
      <c r="N1600" s="11"/>
    </row>
    <row r="1601" spans="1:14" x14ac:dyDescent="0.2">
      <c r="A1601" s="12" t="s">
        <v>6457</v>
      </c>
      <c r="B1601" s="12">
        <v>1600</v>
      </c>
      <c r="C1601" s="9">
        <v>2020</v>
      </c>
      <c r="D1601" s="5" t="s">
        <v>9319</v>
      </c>
      <c r="E1601" s="5" t="s">
        <v>2158</v>
      </c>
      <c r="F1601" s="5" t="s">
        <v>11089</v>
      </c>
      <c r="G1601" s="5" t="s">
        <v>9314</v>
      </c>
      <c r="H1601" s="5" t="s">
        <v>9328</v>
      </c>
      <c r="I1601" s="5" t="s">
        <v>9342</v>
      </c>
      <c r="J1601" s="9">
        <v>0</v>
      </c>
      <c r="K1601" s="5" t="s">
        <v>1543</v>
      </c>
      <c r="L1601" s="10" t="s">
        <v>1548</v>
      </c>
      <c r="M1601" s="5" t="s">
        <v>9876</v>
      </c>
      <c r="N1601" s="11"/>
    </row>
    <row r="1602" spans="1:14" x14ac:dyDescent="0.2">
      <c r="A1602" s="12" t="s">
        <v>6458</v>
      </c>
      <c r="B1602" s="12">
        <v>1601</v>
      </c>
      <c r="C1602" s="9">
        <v>2020</v>
      </c>
      <c r="D1602" s="5" t="s">
        <v>9319</v>
      </c>
      <c r="E1602" s="5" t="s">
        <v>2159</v>
      </c>
      <c r="F1602" s="5" t="s">
        <v>11089</v>
      </c>
      <c r="G1602" s="5" t="s">
        <v>9314</v>
      </c>
      <c r="H1602" s="5" t="s">
        <v>9328</v>
      </c>
      <c r="I1602" s="5" t="s">
        <v>9415</v>
      </c>
      <c r="J1602" s="9">
        <v>0</v>
      </c>
      <c r="K1602" s="5" t="s">
        <v>1548</v>
      </c>
      <c r="L1602" s="10" t="s">
        <v>1548</v>
      </c>
      <c r="M1602" s="5" t="s">
        <v>9877</v>
      </c>
      <c r="N1602" s="11"/>
    </row>
    <row r="1603" spans="1:14" x14ac:dyDescent="0.2">
      <c r="A1603" s="12" t="s">
        <v>6459</v>
      </c>
      <c r="B1603" s="12">
        <v>1602</v>
      </c>
      <c r="C1603" s="9">
        <v>2020</v>
      </c>
      <c r="D1603" s="5" t="s">
        <v>9319</v>
      </c>
      <c r="E1603" s="5" t="s">
        <v>2160</v>
      </c>
      <c r="F1603" s="5" t="s">
        <v>11089</v>
      </c>
      <c r="G1603" s="5" t="s">
        <v>9314</v>
      </c>
      <c r="H1603" s="5" t="s">
        <v>9328</v>
      </c>
      <c r="I1603" s="5" t="s">
        <v>9344</v>
      </c>
      <c r="J1603" s="9">
        <v>0</v>
      </c>
      <c r="K1603" s="5" t="s">
        <v>1543</v>
      </c>
      <c r="L1603" s="10" t="s">
        <v>1548</v>
      </c>
      <c r="M1603" s="5" t="s">
        <v>9878</v>
      </c>
      <c r="N1603" s="11"/>
    </row>
    <row r="1604" spans="1:14" x14ac:dyDescent="0.2">
      <c r="A1604" s="12" t="s">
        <v>6460</v>
      </c>
      <c r="B1604" s="12">
        <v>1603</v>
      </c>
      <c r="C1604" s="9">
        <v>2020</v>
      </c>
      <c r="D1604" s="5" t="s">
        <v>9319</v>
      </c>
      <c r="E1604" s="5" t="s">
        <v>2010</v>
      </c>
      <c r="F1604" s="5" t="s">
        <v>11089</v>
      </c>
      <c r="G1604" s="5" t="s">
        <v>9314</v>
      </c>
      <c r="H1604" s="5" t="s">
        <v>9328</v>
      </c>
      <c r="I1604" s="5" t="s">
        <v>9415</v>
      </c>
      <c r="J1604" s="9">
        <v>0</v>
      </c>
      <c r="K1604" s="5" t="s">
        <v>1548</v>
      </c>
      <c r="L1604" s="10" t="s">
        <v>1548</v>
      </c>
      <c r="M1604" s="5" t="s">
        <v>9879</v>
      </c>
      <c r="N1604" s="11"/>
    </row>
    <row r="1605" spans="1:14" x14ac:dyDescent="0.2">
      <c r="A1605" s="12" t="s">
        <v>6461</v>
      </c>
      <c r="B1605" s="12">
        <v>1604</v>
      </c>
      <c r="C1605" s="9">
        <v>2020</v>
      </c>
      <c r="D1605" s="5" t="s">
        <v>9319</v>
      </c>
      <c r="E1605" s="5" t="s">
        <v>2161</v>
      </c>
      <c r="F1605" s="5" t="s">
        <v>11089</v>
      </c>
      <c r="G1605" s="5" t="s">
        <v>9314</v>
      </c>
      <c r="H1605" s="5" t="s">
        <v>9328</v>
      </c>
      <c r="I1605" s="5" t="s">
        <v>9419</v>
      </c>
      <c r="J1605" s="9">
        <v>0</v>
      </c>
      <c r="K1605" s="5" t="s">
        <v>1548</v>
      </c>
      <c r="L1605" s="10" t="s">
        <v>1548</v>
      </c>
      <c r="M1605" s="5" t="s">
        <v>9880</v>
      </c>
      <c r="N1605" s="11"/>
    </row>
    <row r="1606" spans="1:14" x14ac:dyDescent="0.2">
      <c r="A1606" s="12" t="s">
        <v>6462</v>
      </c>
      <c r="B1606" s="12">
        <v>1605</v>
      </c>
      <c r="C1606" s="9">
        <v>2020</v>
      </c>
      <c r="D1606" s="5" t="s">
        <v>9319</v>
      </c>
      <c r="E1606" s="5" t="s">
        <v>2162</v>
      </c>
      <c r="F1606" s="5" t="s">
        <v>11089</v>
      </c>
      <c r="G1606" s="5" t="s">
        <v>9314</v>
      </c>
      <c r="H1606" s="5" t="s">
        <v>9328</v>
      </c>
      <c r="I1606" s="5" t="s">
        <v>9415</v>
      </c>
      <c r="J1606" s="9">
        <v>0</v>
      </c>
      <c r="K1606" s="5" t="s">
        <v>1548</v>
      </c>
      <c r="L1606" s="10" t="s">
        <v>1548</v>
      </c>
      <c r="M1606" s="5" t="s">
        <v>9881</v>
      </c>
      <c r="N1606" s="11"/>
    </row>
    <row r="1607" spans="1:14" x14ac:dyDescent="0.2">
      <c r="A1607" s="12" t="s">
        <v>6463</v>
      </c>
      <c r="B1607" s="12">
        <v>1606</v>
      </c>
      <c r="C1607" s="9">
        <v>2020</v>
      </c>
      <c r="D1607" s="5" t="s">
        <v>9319</v>
      </c>
      <c r="E1607" s="5" t="s">
        <v>2053</v>
      </c>
      <c r="F1607" s="5" t="s">
        <v>11089</v>
      </c>
      <c r="G1607" s="5" t="s">
        <v>9314</v>
      </c>
      <c r="H1607" s="5" t="s">
        <v>9328</v>
      </c>
      <c r="I1607" s="5" t="s">
        <v>9334</v>
      </c>
      <c r="J1607" s="9">
        <v>0</v>
      </c>
      <c r="K1607" s="5" t="s">
        <v>1543</v>
      </c>
      <c r="L1607" s="10" t="s">
        <v>1548</v>
      </c>
      <c r="M1607" s="5" t="s">
        <v>9882</v>
      </c>
      <c r="N1607" s="11"/>
    </row>
    <row r="1608" spans="1:14" x14ac:dyDescent="0.2">
      <c r="A1608" s="12" t="s">
        <v>6464</v>
      </c>
      <c r="B1608" s="12">
        <v>1607</v>
      </c>
      <c r="C1608" s="9">
        <v>2020</v>
      </c>
      <c r="D1608" s="5" t="s">
        <v>9319</v>
      </c>
      <c r="E1608" s="5" t="s">
        <v>2163</v>
      </c>
      <c r="F1608" s="5" t="s">
        <v>11089</v>
      </c>
      <c r="G1608" s="5" t="s">
        <v>9314</v>
      </c>
      <c r="H1608" s="5" t="s">
        <v>9328</v>
      </c>
      <c r="I1608" s="5" t="s">
        <v>9344</v>
      </c>
      <c r="J1608" s="9">
        <v>0</v>
      </c>
      <c r="K1608" s="5" t="s">
        <v>1548</v>
      </c>
      <c r="L1608" s="10" t="s">
        <v>1548</v>
      </c>
      <c r="M1608" s="5" t="s">
        <v>9858</v>
      </c>
      <c r="N1608" s="11"/>
    </row>
    <row r="1609" spans="1:14" x14ac:dyDescent="0.2">
      <c r="A1609" s="12" t="s">
        <v>6465</v>
      </c>
      <c r="B1609" s="12">
        <v>1608</v>
      </c>
      <c r="C1609" s="9">
        <v>2020</v>
      </c>
      <c r="D1609" s="5" t="s">
        <v>9319</v>
      </c>
      <c r="E1609" s="5" t="s">
        <v>2164</v>
      </c>
      <c r="F1609" s="5" t="s">
        <v>11089</v>
      </c>
      <c r="G1609" s="5" t="s">
        <v>9314</v>
      </c>
      <c r="H1609" s="5" t="s">
        <v>9328</v>
      </c>
      <c r="I1609" s="5" t="s">
        <v>9341</v>
      </c>
      <c r="J1609" s="9">
        <v>0</v>
      </c>
      <c r="K1609" s="5" t="s">
        <v>1548</v>
      </c>
      <c r="L1609" s="10" t="s">
        <v>1548</v>
      </c>
      <c r="M1609" s="5" t="s">
        <v>9883</v>
      </c>
      <c r="N1609" s="11"/>
    </row>
    <row r="1610" spans="1:14" x14ac:dyDescent="0.2">
      <c r="A1610" s="12" t="s">
        <v>6466</v>
      </c>
      <c r="B1610" s="12">
        <v>1609</v>
      </c>
      <c r="C1610" s="9">
        <v>2020</v>
      </c>
      <c r="D1610" s="5" t="s">
        <v>9319</v>
      </c>
      <c r="E1610" s="5" t="s">
        <v>2165</v>
      </c>
      <c r="F1610" s="5" t="s">
        <v>11089</v>
      </c>
      <c r="G1610" s="5" t="s">
        <v>9314</v>
      </c>
      <c r="H1610" s="5" t="s">
        <v>9328</v>
      </c>
      <c r="I1610" s="5" t="s">
        <v>9342</v>
      </c>
      <c r="J1610" s="9">
        <v>0</v>
      </c>
      <c r="K1610" s="5" t="s">
        <v>1548</v>
      </c>
      <c r="L1610" s="10" t="s">
        <v>1548</v>
      </c>
      <c r="M1610" s="5" t="s">
        <v>9884</v>
      </c>
      <c r="N1610" s="11"/>
    </row>
    <row r="1611" spans="1:14" x14ac:dyDescent="0.2">
      <c r="A1611" s="12" t="s">
        <v>6467</v>
      </c>
      <c r="B1611" s="12">
        <v>1610</v>
      </c>
      <c r="C1611" s="9">
        <v>2020</v>
      </c>
      <c r="D1611" s="5" t="s">
        <v>9319</v>
      </c>
      <c r="E1611" s="5" t="s">
        <v>2166</v>
      </c>
      <c r="F1611" s="5" t="s">
        <v>11089</v>
      </c>
      <c r="G1611" s="5" t="s">
        <v>9314</v>
      </c>
      <c r="H1611" s="5" t="s">
        <v>9328</v>
      </c>
      <c r="I1611" s="5" t="s">
        <v>9344</v>
      </c>
      <c r="J1611" s="9">
        <v>0</v>
      </c>
      <c r="K1611" s="5" t="s">
        <v>1548</v>
      </c>
      <c r="L1611" s="10" t="s">
        <v>1548</v>
      </c>
      <c r="M1611" s="5" t="s">
        <v>9885</v>
      </c>
      <c r="N1611" s="11"/>
    </row>
    <row r="1612" spans="1:14" x14ac:dyDescent="0.2">
      <c r="A1612" s="12" t="s">
        <v>6468</v>
      </c>
      <c r="B1612" s="12">
        <v>1611</v>
      </c>
      <c r="C1612" s="9">
        <v>2020</v>
      </c>
      <c r="D1612" s="5" t="s">
        <v>9319</v>
      </c>
      <c r="E1612" s="5" t="s">
        <v>2167</v>
      </c>
      <c r="F1612" s="5" t="s">
        <v>11089</v>
      </c>
      <c r="G1612" s="5" t="s">
        <v>9314</v>
      </c>
      <c r="H1612" s="5" t="s">
        <v>9328</v>
      </c>
      <c r="I1612" s="5" t="s">
        <v>9341</v>
      </c>
      <c r="J1612" s="9">
        <v>0</v>
      </c>
      <c r="K1612" s="5" t="s">
        <v>1548</v>
      </c>
      <c r="L1612" s="10" t="s">
        <v>1548</v>
      </c>
      <c r="M1612" s="5" t="s">
        <v>9886</v>
      </c>
      <c r="N1612" s="11"/>
    </row>
    <row r="1613" spans="1:14" x14ac:dyDescent="0.2">
      <c r="A1613" s="12" t="s">
        <v>11143</v>
      </c>
      <c r="B1613" s="12">
        <v>1612</v>
      </c>
      <c r="C1613" s="9">
        <v>2020</v>
      </c>
      <c r="D1613" s="5" t="s">
        <v>9319</v>
      </c>
      <c r="E1613" s="5" t="s">
        <v>2168</v>
      </c>
      <c r="F1613" s="5" t="s">
        <v>11089</v>
      </c>
      <c r="G1613" s="5" t="s">
        <v>9314</v>
      </c>
      <c r="H1613" s="5" t="s">
        <v>9328</v>
      </c>
      <c r="I1613" s="5" t="s">
        <v>9344</v>
      </c>
      <c r="J1613" s="9">
        <v>0</v>
      </c>
      <c r="K1613" s="5" t="s">
        <v>1548</v>
      </c>
      <c r="L1613" s="10" t="s">
        <v>1548</v>
      </c>
      <c r="M1613" s="5" t="s">
        <v>9887</v>
      </c>
      <c r="N1613" s="11"/>
    </row>
    <row r="1614" spans="1:14" x14ac:dyDescent="0.2">
      <c r="A1614" s="12" t="s">
        <v>11144</v>
      </c>
      <c r="B1614" s="12">
        <v>1613</v>
      </c>
      <c r="C1614" s="9">
        <v>2020</v>
      </c>
      <c r="D1614" s="5" t="s">
        <v>9319</v>
      </c>
      <c r="E1614" s="5" t="s">
        <v>2174</v>
      </c>
      <c r="F1614" s="5" t="s">
        <v>11089</v>
      </c>
      <c r="G1614" s="5" t="s">
        <v>9329</v>
      </c>
      <c r="H1614" s="5" t="s">
        <v>9347</v>
      </c>
      <c r="I1614" s="5" t="s">
        <v>9315</v>
      </c>
      <c r="J1614" s="9">
        <v>2</v>
      </c>
      <c r="K1614" s="5" t="s">
        <v>1678</v>
      </c>
      <c r="L1614" s="10" t="s">
        <v>2169</v>
      </c>
      <c r="M1614" s="5" t="s">
        <v>9894</v>
      </c>
      <c r="N1614" s="11"/>
    </row>
    <row r="1615" spans="1:14" x14ac:dyDescent="0.2">
      <c r="A1615" s="12" t="s">
        <v>11145</v>
      </c>
      <c r="B1615" s="12">
        <v>1614</v>
      </c>
      <c r="C1615" s="9">
        <v>2020</v>
      </c>
      <c r="D1615" s="5" t="s">
        <v>9319</v>
      </c>
      <c r="E1615" s="5" t="s">
        <v>2040</v>
      </c>
      <c r="F1615" s="5" t="s">
        <v>11089</v>
      </c>
      <c r="G1615" s="5" t="s">
        <v>9329</v>
      </c>
      <c r="H1615" s="5" t="s">
        <v>9347</v>
      </c>
      <c r="I1615" s="5" t="s">
        <v>9315</v>
      </c>
      <c r="J1615" s="9">
        <v>3</v>
      </c>
      <c r="K1615" s="5" t="s">
        <v>1678</v>
      </c>
      <c r="L1615" s="10" t="s">
        <v>2169</v>
      </c>
      <c r="M1615" s="5" t="s">
        <v>9895</v>
      </c>
      <c r="N1615" s="11"/>
    </row>
    <row r="1616" spans="1:14" x14ac:dyDescent="0.2">
      <c r="A1616" s="12" t="s">
        <v>11146</v>
      </c>
      <c r="B1616" s="12">
        <v>1615</v>
      </c>
      <c r="C1616" s="9">
        <v>2020</v>
      </c>
      <c r="D1616" s="5" t="s">
        <v>9319</v>
      </c>
      <c r="E1616" s="5" t="s">
        <v>2175</v>
      </c>
      <c r="F1616" s="5" t="s">
        <v>11088</v>
      </c>
      <c r="G1616" s="5" t="s">
        <v>9383</v>
      </c>
      <c r="H1616" s="5" t="s">
        <v>9328</v>
      </c>
      <c r="I1616" s="5" t="s">
        <v>9367</v>
      </c>
      <c r="J1616" s="9">
        <v>0</v>
      </c>
      <c r="K1616" s="5" t="s">
        <v>2095</v>
      </c>
      <c r="L1616" s="10" t="s">
        <v>2095</v>
      </c>
      <c r="M1616" s="5" t="s">
        <v>9896</v>
      </c>
      <c r="N1616" s="11"/>
    </row>
    <row r="1617" spans="1:14" x14ac:dyDescent="0.2">
      <c r="A1617" s="12" t="s">
        <v>11147</v>
      </c>
      <c r="B1617" s="12">
        <v>1616</v>
      </c>
      <c r="C1617" s="9">
        <v>2020</v>
      </c>
      <c r="D1617" s="5" t="s">
        <v>9319</v>
      </c>
      <c r="E1617" s="8" t="s">
        <v>2</v>
      </c>
      <c r="F1617" s="5" t="s">
        <v>11089</v>
      </c>
      <c r="G1617" s="5" t="s">
        <v>9337</v>
      </c>
      <c r="H1617" s="5" t="s">
        <v>9347</v>
      </c>
      <c r="I1617" s="5" t="s">
        <v>9385</v>
      </c>
      <c r="J1617" s="9">
        <v>0</v>
      </c>
      <c r="K1617" s="5" t="s">
        <v>2095</v>
      </c>
      <c r="L1617" s="10" t="s">
        <v>2095</v>
      </c>
      <c r="M1617" s="5" t="s">
        <v>9897</v>
      </c>
      <c r="N1617" s="11"/>
    </row>
    <row r="1618" spans="1:14" x14ac:dyDescent="0.2">
      <c r="A1618" s="12" t="s">
        <v>11148</v>
      </c>
      <c r="B1618" s="12">
        <v>1617</v>
      </c>
      <c r="C1618" s="9">
        <v>2020</v>
      </c>
      <c r="D1618" s="5" t="s">
        <v>9319</v>
      </c>
      <c r="E1618" s="5" t="s">
        <v>2176</v>
      </c>
      <c r="F1618" s="5" t="s">
        <v>11089</v>
      </c>
      <c r="G1618" s="5" t="s">
        <v>9337</v>
      </c>
      <c r="H1618" s="5" t="s">
        <v>9347</v>
      </c>
      <c r="I1618" s="5" t="s">
        <v>9408</v>
      </c>
      <c r="J1618" s="9">
        <v>0</v>
      </c>
      <c r="K1618" s="5" t="s">
        <v>2095</v>
      </c>
      <c r="L1618" s="10" t="s">
        <v>2095</v>
      </c>
      <c r="M1618" s="5" t="s">
        <v>9898</v>
      </c>
      <c r="N1618" s="11"/>
    </row>
    <row r="1619" spans="1:14" x14ac:dyDescent="0.2">
      <c r="A1619" s="12" t="s">
        <v>11149</v>
      </c>
      <c r="B1619" s="12">
        <v>1618</v>
      </c>
      <c r="C1619" s="9">
        <v>2020</v>
      </c>
      <c r="D1619" s="5" t="s">
        <v>9319</v>
      </c>
      <c r="E1619" s="5" t="s">
        <v>2177</v>
      </c>
      <c r="F1619" s="5" t="s">
        <v>11089</v>
      </c>
      <c r="G1619" s="5" t="s">
        <v>9331</v>
      </c>
      <c r="H1619" s="5" t="s">
        <v>9321</v>
      </c>
      <c r="I1619" s="5" t="s">
        <v>9415</v>
      </c>
      <c r="J1619" s="9">
        <v>0</v>
      </c>
      <c r="K1619" s="5" t="s">
        <v>2095</v>
      </c>
      <c r="L1619" s="10" t="s">
        <v>2095</v>
      </c>
      <c r="M1619" s="5" t="s">
        <v>9899</v>
      </c>
      <c r="N1619" s="11"/>
    </row>
    <row r="1620" spans="1:14" x14ac:dyDescent="0.2">
      <c r="A1620" s="12" t="s">
        <v>11150</v>
      </c>
      <c r="B1620" s="12">
        <v>1619</v>
      </c>
      <c r="C1620" s="9">
        <v>2020</v>
      </c>
      <c r="D1620" s="5" t="s">
        <v>9319</v>
      </c>
      <c r="E1620" s="5" t="s">
        <v>2178</v>
      </c>
      <c r="F1620" s="5" t="s">
        <v>11089</v>
      </c>
      <c r="G1620" s="5" t="s">
        <v>9365</v>
      </c>
      <c r="H1620" s="5" t="s">
        <v>9328</v>
      </c>
      <c r="I1620" s="5" t="s">
        <v>9344</v>
      </c>
      <c r="J1620" s="9">
        <v>0</v>
      </c>
      <c r="K1620" s="5" t="s">
        <v>1541</v>
      </c>
      <c r="L1620" s="10" t="s">
        <v>1541</v>
      </c>
      <c r="M1620" s="5" t="s">
        <v>9900</v>
      </c>
      <c r="N1620" s="11"/>
    </row>
    <row r="1621" spans="1:14" x14ac:dyDescent="0.2">
      <c r="A1621" s="12" t="s">
        <v>11151</v>
      </c>
      <c r="B1621" s="12">
        <v>1620</v>
      </c>
      <c r="C1621" s="9">
        <v>2020</v>
      </c>
      <c r="D1621" s="5" t="s">
        <v>9319</v>
      </c>
      <c r="E1621" s="5" t="s">
        <v>9435</v>
      </c>
      <c r="F1621" s="5" t="s">
        <v>11089</v>
      </c>
      <c r="G1621" s="5" t="s">
        <v>9365</v>
      </c>
      <c r="H1621" s="5" t="s">
        <v>9347</v>
      </c>
      <c r="I1621" s="5" t="s">
        <v>9367</v>
      </c>
      <c r="J1621" s="9">
        <v>0</v>
      </c>
      <c r="K1621" s="5" t="s">
        <v>1541</v>
      </c>
      <c r="L1621" s="10" t="s">
        <v>1541</v>
      </c>
      <c r="M1621" s="5" t="s">
        <v>9901</v>
      </c>
      <c r="N1621" s="11"/>
    </row>
    <row r="1622" spans="1:14" x14ac:dyDescent="0.2">
      <c r="A1622" s="12" t="s">
        <v>11152</v>
      </c>
      <c r="B1622" s="12">
        <v>1621</v>
      </c>
      <c r="C1622" s="9">
        <v>2020</v>
      </c>
      <c r="D1622" s="5" t="s">
        <v>9319</v>
      </c>
      <c r="E1622" s="5" t="s">
        <v>9435</v>
      </c>
      <c r="F1622" s="5" t="s">
        <v>11089</v>
      </c>
      <c r="G1622" s="5" t="s">
        <v>9365</v>
      </c>
      <c r="H1622" s="5" t="s">
        <v>9347</v>
      </c>
      <c r="I1622" s="5" t="s">
        <v>9367</v>
      </c>
      <c r="J1622" s="9">
        <v>0</v>
      </c>
      <c r="K1622" s="5" t="s">
        <v>1541</v>
      </c>
      <c r="L1622" s="10" t="s">
        <v>1541</v>
      </c>
      <c r="M1622" s="5" t="s">
        <v>9902</v>
      </c>
      <c r="N1622" s="11"/>
    </row>
    <row r="1623" spans="1:14" x14ac:dyDescent="0.2">
      <c r="A1623" s="12" t="s">
        <v>11153</v>
      </c>
      <c r="B1623" s="12">
        <v>1622</v>
      </c>
      <c r="C1623" s="9">
        <v>2020</v>
      </c>
      <c r="D1623" s="5" t="s">
        <v>9319</v>
      </c>
      <c r="E1623" s="5" t="s">
        <v>10947</v>
      </c>
      <c r="F1623" s="5" t="s">
        <v>11089</v>
      </c>
      <c r="G1623" s="5" t="s">
        <v>9365</v>
      </c>
      <c r="H1623" s="5" t="s">
        <v>9347</v>
      </c>
      <c r="I1623" s="5" t="s">
        <v>9315</v>
      </c>
      <c r="J1623" s="9">
        <v>1</v>
      </c>
      <c r="K1623" s="5" t="s">
        <v>1541</v>
      </c>
      <c r="L1623" s="10" t="s">
        <v>1541</v>
      </c>
      <c r="M1623" s="5" t="s">
        <v>9903</v>
      </c>
      <c r="N1623" s="11"/>
    </row>
    <row r="1624" spans="1:14" x14ac:dyDescent="0.2">
      <c r="A1624" s="12" t="s">
        <v>11154</v>
      </c>
      <c r="B1624" s="12">
        <v>1623</v>
      </c>
      <c r="C1624" s="9">
        <v>2020</v>
      </c>
      <c r="D1624" s="5" t="s">
        <v>9319</v>
      </c>
      <c r="E1624" s="5" t="s">
        <v>2136</v>
      </c>
      <c r="F1624" s="5" t="s">
        <v>11089</v>
      </c>
      <c r="G1624" s="5" t="s">
        <v>9365</v>
      </c>
      <c r="H1624" s="5" t="s">
        <v>9347</v>
      </c>
      <c r="I1624" s="5" t="s">
        <v>11065</v>
      </c>
      <c r="J1624" s="9">
        <v>1</v>
      </c>
      <c r="K1624" s="5" t="s">
        <v>1541</v>
      </c>
      <c r="L1624" s="10" t="s">
        <v>1541</v>
      </c>
      <c r="M1624" s="5" t="s">
        <v>9904</v>
      </c>
      <c r="N1624" s="11"/>
    </row>
    <row r="1625" spans="1:14" x14ac:dyDescent="0.2">
      <c r="A1625" s="12" t="s">
        <v>11155</v>
      </c>
      <c r="B1625" s="12">
        <v>1624</v>
      </c>
      <c r="C1625" s="9">
        <v>2020</v>
      </c>
      <c r="D1625" s="5" t="s">
        <v>9319</v>
      </c>
      <c r="E1625" s="5" t="s">
        <v>2179</v>
      </c>
      <c r="F1625" s="5" t="s">
        <v>11089</v>
      </c>
      <c r="G1625" s="5" t="s">
        <v>9365</v>
      </c>
      <c r="H1625" s="5" t="s">
        <v>9347</v>
      </c>
      <c r="I1625" s="5" t="s">
        <v>9315</v>
      </c>
      <c r="J1625" s="9">
        <v>1</v>
      </c>
      <c r="K1625" s="5" t="s">
        <v>1541</v>
      </c>
      <c r="L1625" s="10" t="s">
        <v>1541</v>
      </c>
      <c r="M1625" s="5" t="s">
        <v>9905</v>
      </c>
      <c r="N1625" s="11"/>
    </row>
    <row r="1626" spans="1:14" x14ac:dyDescent="0.2">
      <c r="A1626" s="12" t="s">
        <v>11156</v>
      </c>
      <c r="B1626" s="12">
        <v>1625</v>
      </c>
      <c r="C1626" s="9">
        <v>2020</v>
      </c>
      <c r="D1626" s="5" t="s">
        <v>9319</v>
      </c>
      <c r="E1626" s="5" t="s">
        <v>9435</v>
      </c>
      <c r="F1626" s="5" t="s">
        <v>11089</v>
      </c>
      <c r="G1626" s="5" t="s">
        <v>9365</v>
      </c>
      <c r="H1626" s="5" t="s">
        <v>9347</v>
      </c>
      <c r="I1626" s="5" t="s">
        <v>11065</v>
      </c>
      <c r="J1626" s="9">
        <v>1</v>
      </c>
      <c r="K1626" s="5" t="s">
        <v>1541</v>
      </c>
      <c r="L1626" s="10" t="s">
        <v>1541</v>
      </c>
      <c r="M1626" s="5" t="s">
        <v>9906</v>
      </c>
      <c r="N1626" s="11"/>
    </row>
    <row r="1627" spans="1:14" s="11" customFormat="1" x14ac:dyDescent="0.2">
      <c r="A1627" s="12" t="s">
        <v>11157</v>
      </c>
      <c r="B1627" s="12">
        <v>1626</v>
      </c>
      <c r="C1627" s="9">
        <v>2020</v>
      </c>
      <c r="D1627" s="5" t="s">
        <v>9319</v>
      </c>
      <c r="E1627" s="8" t="s">
        <v>11187</v>
      </c>
      <c r="F1627" s="5" t="s">
        <v>11089</v>
      </c>
      <c r="G1627" s="5" t="s">
        <v>9379</v>
      </c>
      <c r="H1627" s="5" t="s">
        <v>9347</v>
      </c>
      <c r="I1627" s="5" t="s">
        <v>9386</v>
      </c>
      <c r="J1627" s="9">
        <v>7</v>
      </c>
      <c r="K1627" s="5" t="s">
        <v>11095</v>
      </c>
      <c r="L1627" s="10" t="s">
        <v>11188</v>
      </c>
      <c r="M1627" s="5" t="s">
        <v>11189</v>
      </c>
    </row>
    <row r="1628" spans="1:14" s="8" customFormat="1" x14ac:dyDescent="0.2">
      <c r="A1628" s="12" t="s">
        <v>11158</v>
      </c>
      <c r="B1628" s="12">
        <v>1627</v>
      </c>
      <c r="C1628" s="9">
        <v>2020</v>
      </c>
      <c r="D1628" s="5" t="s">
        <v>9319</v>
      </c>
      <c r="E1628" s="8" t="s">
        <v>11127</v>
      </c>
      <c r="F1628" s="5" t="s">
        <v>11089</v>
      </c>
      <c r="G1628" s="5" t="s">
        <v>9314</v>
      </c>
      <c r="H1628" s="5" t="s">
        <v>9347</v>
      </c>
      <c r="I1628" s="5" t="s">
        <v>9386</v>
      </c>
      <c r="J1628" s="50">
        <v>3</v>
      </c>
      <c r="K1628" s="13" t="s">
        <v>2</v>
      </c>
      <c r="L1628" s="13" t="s">
        <v>2</v>
      </c>
      <c r="M1628" s="13" t="s">
        <v>11517</v>
      </c>
    </row>
    <row r="1629" spans="1:14" x14ac:dyDescent="0.2">
      <c r="A1629" s="12" t="s">
        <v>7668</v>
      </c>
      <c r="B1629" s="12">
        <v>1628</v>
      </c>
      <c r="C1629" s="9">
        <v>2015</v>
      </c>
      <c r="D1629" s="5" t="s">
        <v>9313</v>
      </c>
      <c r="E1629" s="5" t="s">
        <v>2</v>
      </c>
      <c r="F1629" s="5" t="s">
        <v>11089</v>
      </c>
      <c r="G1629" s="5" t="s">
        <v>9337</v>
      </c>
      <c r="H1629" s="5" t="s">
        <v>9347</v>
      </c>
      <c r="I1629" s="5" t="s">
        <v>9338</v>
      </c>
      <c r="J1629" s="9" t="s">
        <v>2</v>
      </c>
      <c r="K1629" s="5" t="s">
        <v>3</v>
      </c>
      <c r="L1629" s="10" t="s">
        <v>2180</v>
      </c>
      <c r="M1629" s="5" t="s">
        <v>2</v>
      </c>
      <c r="N1629" s="11"/>
    </row>
    <row r="1630" spans="1:14" x14ac:dyDescent="0.2">
      <c r="A1630" s="12" t="s">
        <v>7669</v>
      </c>
      <c r="B1630" s="12">
        <v>1629</v>
      </c>
      <c r="C1630" s="9">
        <v>2015</v>
      </c>
      <c r="D1630" s="5" t="s">
        <v>9313</v>
      </c>
      <c r="E1630" s="5" t="s">
        <v>2</v>
      </c>
      <c r="F1630" s="5" t="s">
        <v>11089</v>
      </c>
      <c r="G1630" s="5" t="s">
        <v>9337</v>
      </c>
      <c r="H1630" s="5" t="s">
        <v>9347</v>
      </c>
      <c r="I1630" s="5" t="s">
        <v>9338</v>
      </c>
      <c r="J1630" s="9" t="s">
        <v>2</v>
      </c>
      <c r="K1630" s="5" t="s">
        <v>3</v>
      </c>
      <c r="L1630" s="10" t="s">
        <v>2180</v>
      </c>
      <c r="M1630" s="5" t="s">
        <v>2</v>
      </c>
      <c r="N1630" s="11"/>
    </row>
    <row r="1631" spans="1:14" x14ac:dyDescent="0.2">
      <c r="A1631" s="12" t="s">
        <v>7670</v>
      </c>
      <c r="B1631" s="12">
        <v>1630</v>
      </c>
      <c r="C1631" s="9">
        <v>2015</v>
      </c>
      <c r="D1631" s="5" t="s">
        <v>9313</v>
      </c>
      <c r="E1631" s="5" t="s">
        <v>2</v>
      </c>
      <c r="F1631" s="5" t="s">
        <v>11089</v>
      </c>
      <c r="G1631" s="5" t="s">
        <v>9337</v>
      </c>
      <c r="H1631" s="5" t="s">
        <v>9347</v>
      </c>
      <c r="I1631" s="5" t="s">
        <v>9338</v>
      </c>
      <c r="J1631" s="9" t="s">
        <v>2</v>
      </c>
      <c r="K1631" s="5" t="s">
        <v>3</v>
      </c>
      <c r="L1631" s="10" t="s">
        <v>2180</v>
      </c>
      <c r="M1631" s="5" t="s">
        <v>2</v>
      </c>
      <c r="N1631" s="11"/>
    </row>
    <row r="1632" spans="1:14" x14ac:dyDescent="0.2">
      <c r="A1632" s="12" t="s">
        <v>7671</v>
      </c>
      <c r="B1632" s="12">
        <v>1631</v>
      </c>
      <c r="C1632" s="9">
        <v>2015</v>
      </c>
      <c r="D1632" s="5" t="s">
        <v>9313</v>
      </c>
      <c r="E1632" s="5" t="s">
        <v>2</v>
      </c>
      <c r="F1632" s="5" t="s">
        <v>11089</v>
      </c>
      <c r="G1632" s="5" t="s">
        <v>9337</v>
      </c>
      <c r="H1632" s="5" t="s">
        <v>9347</v>
      </c>
      <c r="I1632" s="5" t="s">
        <v>9338</v>
      </c>
      <c r="J1632" s="9" t="s">
        <v>2</v>
      </c>
      <c r="K1632" s="5" t="s">
        <v>3</v>
      </c>
      <c r="L1632" s="10" t="s">
        <v>2180</v>
      </c>
      <c r="M1632" s="5" t="s">
        <v>2</v>
      </c>
      <c r="N1632" s="11"/>
    </row>
    <row r="1633" spans="1:14" x14ac:dyDescent="0.2">
      <c r="A1633" s="12" t="s">
        <v>7672</v>
      </c>
      <c r="B1633" s="12">
        <v>1632</v>
      </c>
      <c r="C1633" s="9">
        <v>2015</v>
      </c>
      <c r="D1633" s="5" t="s">
        <v>9313</v>
      </c>
      <c r="E1633" s="5" t="s">
        <v>2</v>
      </c>
      <c r="F1633" s="5" t="s">
        <v>11089</v>
      </c>
      <c r="G1633" s="5" t="s">
        <v>9337</v>
      </c>
      <c r="H1633" s="5" t="s">
        <v>9347</v>
      </c>
      <c r="I1633" s="5" t="s">
        <v>9338</v>
      </c>
      <c r="J1633" s="9" t="s">
        <v>2</v>
      </c>
      <c r="K1633" s="5" t="s">
        <v>3</v>
      </c>
      <c r="L1633" s="10" t="s">
        <v>2180</v>
      </c>
      <c r="M1633" s="5" t="s">
        <v>2</v>
      </c>
      <c r="N1633" s="11"/>
    </row>
    <row r="1634" spans="1:14" x14ac:dyDescent="0.2">
      <c r="A1634" s="12" t="s">
        <v>7673</v>
      </c>
      <c r="B1634" s="12">
        <v>1633</v>
      </c>
      <c r="C1634" s="9">
        <v>2015</v>
      </c>
      <c r="D1634" s="5" t="s">
        <v>9313</v>
      </c>
      <c r="E1634" s="5" t="s">
        <v>2</v>
      </c>
      <c r="F1634" s="5" t="s">
        <v>11089</v>
      </c>
      <c r="G1634" s="5" t="s">
        <v>9337</v>
      </c>
      <c r="H1634" s="5" t="s">
        <v>9347</v>
      </c>
      <c r="I1634" s="5" t="s">
        <v>9338</v>
      </c>
      <c r="J1634" s="9" t="s">
        <v>2</v>
      </c>
      <c r="K1634" s="5" t="s">
        <v>3</v>
      </c>
      <c r="L1634" s="10" t="s">
        <v>2180</v>
      </c>
      <c r="M1634" s="5" t="s">
        <v>2</v>
      </c>
      <c r="N1634" s="11"/>
    </row>
    <row r="1635" spans="1:14" x14ac:dyDescent="0.2">
      <c r="A1635" s="12" t="s">
        <v>7674</v>
      </c>
      <c r="B1635" s="12">
        <v>1634</v>
      </c>
      <c r="C1635" s="9">
        <v>2015</v>
      </c>
      <c r="D1635" s="5" t="s">
        <v>9313</v>
      </c>
      <c r="E1635" s="5" t="s">
        <v>2</v>
      </c>
      <c r="F1635" s="5" t="s">
        <v>11089</v>
      </c>
      <c r="G1635" s="5" t="s">
        <v>9337</v>
      </c>
      <c r="H1635" s="5" t="s">
        <v>9347</v>
      </c>
      <c r="I1635" s="5" t="s">
        <v>9338</v>
      </c>
      <c r="J1635" s="9" t="s">
        <v>2</v>
      </c>
      <c r="K1635" s="5" t="s">
        <v>3</v>
      </c>
      <c r="L1635" s="10" t="s">
        <v>2180</v>
      </c>
      <c r="M1635" s="5" t="s">
        <v>2</v>
      </c>
      <c r="N1635" s="11"/>
    </row>
    <row r="1636" spans="1:14" x14ac:dyDescent="0.2">
      <c r="A1636" s="12" t="s">
        <v>7675</v>
      </c>
      <c r="B1636" s="12">
        <v>1635</v>
      </c>
      <c r="C1636" s="9">
        <v>2015</v>
      </c>
      <c r="D1636" s="5" t="s">
        <v>9313</v>
      </c>
      <c r="E1636" s="5" t="s">
        <v>2</v>
      </c>
      <c r="F1636" s="5" t="s">
        <v>11089</v>
      </c>
      <c r="G1636" s="5" t="s">
        <v>9337</v>
      </c>
      <c r="H1636" s="5" t="s">
        <v>9347</v>
      </c>
      <c r="I1636" s="5" t="s">
        <v>9338</v>
      </c>
      <c r="J1636" s="9" t="s">
        <v>2</v>
      </c>
      <c r="K1636" s="5" t="s">
        <v>3</v>
      </c>
      <c r="L1636" s="10" t="s">
        <v>2180</v>
      </c>
      <c r="M1636" s="5" t="s">
        <v>2</v>
      </c>
      <c r="N1636" s="11"/>
    </row>
    <row r="1637" spans="1:14" x14ac:dyDescent="0.2">
      <c r="A1637" s="12" t="s">
        <v>7676</v>
      </c>
      <c r="B1637" s="12">
        <v>1636</v>
      </c>
      <c r="C1637" s="9">
        <v>2015</v>
      </c>
      <c r="D1637" s="5" t="s">
        <v>9313</v>
      </c>
      <c r="E1637" s="5" t="s">
        <v>2</v>
      </c>
      <c r="F1637" s="5" t="s">
        <v>11089</v>
      </c>
      <c r="G1637" s="5" t="s">
        <v>9337</v>
      </c>
      <c r="H1637" s="5" t="s">
        <v>9321</v>
      </c>
      <c r="I1637" s="5" t="s">
        <v>9338</v>
      </c>
      <c r="J1637" s="9">
        <v>1</v>
      </c>
      <c r="K1637" s="5" t="s">
        <v>3</v>
      </c>
      <c r="L1637" s="10" t="s">
        <v>2180</v>
      </c>
      <c r="M1637" s="5" t="s">
        <v>2</v>
      </c>
      <c r="N1637" s="11"/>
    </row>
    <row r="1638" spans="1:14" x14ac:dyDescent="0.2">
      <c r="A1638" s="12" t="s">
        <v>7677</v>
      </c>
      <c r="B1638" s="12">
        <v>1637</v>
      </c>
      <c r="C1638" s="9">
        <v>2015</v>
      </c>
      <c r="D1638" s="5" t="s">
        <v>9313</v>
      </c>
      <c r="E1638" s="5" t="s">
        <v>2</v>
      </c>
      <c r="F1638" s="5" t="s">
        <v>11089</v>
      </c>
      <c r="G1638" s="5" t="s">
        <v>9337</v>
      </c>
      <c r="H1638" s="5" t="s">
        <v>9321</v>
      </c>
      <c r="I1638" s="5" t="s">
        <v>9338</v>
      </c>
      <c r="J1638" s="9">
        <v>1</v>
      </c>
      <c r="K1638" s="5" t="s">
        <v>3</v>
      </c>
      <c r="L1638" s="10" t="s">
        <v>2180</v>
      </c>
      <c r="M1638" s="5" t="s">
        <v>2</v>
      </c>
      <c r="N1638" s="11"/>
    </row>
    <row r="1639" spans="1:14" x14ac:dyDescent="0.2">
      <c r="A1639" s="12" t="s">
        <v>7678</v>
      </c>
      <c r="B1639" s="12">
        <v>1638</v>
      </c>
      <c r="C1639" s="9">
        <v>2015</v>
      </c>
      <c r="D1639" s="5" t="s">
        <v>9313</v>
      </c>
      <c r="E1639" s="5" t="s">
        <v>2</v>
      </c>
      <c r="F1639" s="5" t="s">
        <v>11089</v>
      </c>
      <c r="G1639" s="5" t="s">
        <v>9337</v>
      </c>
      <c r="H1639" s="5" t="s">
        <v>9328</v>
      </c>
      <c r="I1639" s="5" t="s">
        <v>9338</v>
      </c>
      <c r="J1639" s="9">
        <v>0</v>
      </c>
      <c r="K1639" s="5" t="s">
        <v>3</v>
      </c>
      <c r="L1639" s="10" t="s">
        <v>2180</v>
      </c>
      <c r="M1639" s="5" t="s">
        <v>2</v>
      </c>
      <c r="N1639" s="11"/>
    </row>
    <row r="1640" spans="1:14" x14ac:dyDescent="0.2">
      <c r="A1640" s="12" t="s">
        <v>7679</v>
      </c>
      <c r="B1640" s="12">
        <v>1639</v>
      </c>
      <c r="C1640" s="9">
        <v>2015</v>
      </c>
      <c r="D1640" s="5" t="s">
        <v>9313</v>
      </c>
      <c r="E1640" s="5" t="s">
        <v>2</v>
      </c>
      <c r="F1640" s="5" t="s">
        <v>11089</v>
      </c>
      <c r="G1640" s="5" t="s">
        <v>9337</v>
      </c>
      <c r="H1640" s="5" t="s">
        <v>9328</v>
      </c>
      <c r="I1640" s="5" t="s">
        <v>9338</v>
      </c>
      <c r="J1640" s="9">
        <v>0</v>
      </c>
      <c r="K1640" s="5" t="s">
        <v>3</v>
      </c>
      <c r="L1640" s="10" t="s">
        <v>2180</v>
      </c>
      <c r="M1640" s="5" t="s">
        <v>2</v>
      </c>
      <c r="N1640" s="11"/>
    </row>
    <row r="1641" spans="1:14" x14ac:dyDescent="0.2">
      <c r="A1641" s="12" t="s">
        <v>7680</v>
      </c>
      <c r="B1641" s="12">
        <v>1640</v>
      </c>
      <c r="C1641" s="9">
        <v>2015</v>
      </c>
      <c r="D1641" s="5" t="s">
        <v>9313</v>
      </c>
      <c r="E1641" s="5" t="s">
        <v>2</v>
      </c>
      <c r="F1641" s="5" t="s">
        <v>11089</v>
      </c>
      <c r="G1641" s="5" t="s">
        <v>9337</v>
      </c>
      <c r="H1641" s="5" t="s">
        <v>9328</v>
      </c>
      <c r="I1641" s="5" t="s">
        <v>9338</v>
      </c>
      <c r="J1641" s="9">
        <v>0</v>
      </c>
      <c r="K1641" s="5" t="s">
        <v>3</v>
      </c>
      <c r="L1641" s="10" t="s">
        <v>2180</v>
      </c>
      <c r="M1641" s="5" t="s">
        <v>2</v>
      </c>
      <c r="N1641" s="11"/>
    </row>
    <row r="1642" spans="1:14" x14ac:dyDescent="0.2">
      <c r="A1642" s="12" t="s">
        <v>7681</v>
      </c>
      <c r="B1642" s="12">
        <v>1641</v>
      </c>
      <c r="C1642" s="9">
        <v>2015</v>
      </c>
      <c r="D1642" s="5" t="s">
        <v>9313</v>
      </c>
      <c r="E1642" s="5" t="s">
        <v>2</v>
      </c>
      <c r="F1642" s="5" t="s">
        <v>11089</v>
      </c>
      <c r="G1642" s="5" t="s">
        <v>9337</v>
      </c>
      <c r="H1642" s="5" t="s">
        <v>9328</v>
      </c>
      <c r="I1642" s="5" t="s">
        <v>9338</v>
      </c>
      <c r="J1642" s="9">
        <v>0</v>
      </c>
      <c r="K1642" s="5" t="s">
        <v>3</v>
      </c>
      <c r="L1642" s="10" t="s">
        <v>2180</v>
      </c>
      <c r="M1642" s="5" t="s">
        <v>2</v>
      </c>
      <c r="N1642" s="11"/>
    </row>
    <row r="1643" spans="1:14" x14ac:dyDescent="0.2">
      <c r="A1643" s="12" t="s">
        <v>7682</v>
      </c>
      <c r="B1643" s="12">
        <v>1642</v>
      </c>
      <c r="C1643" s="9">
        <v>2015</v>
      </c>
      <c r="D1643" s="5" t="s">
        <v>9313</v>
      </c>
      <c r="E1643" s="5" t="s">
        <v>2</v>
      </c>
      <c r="F1643" s="5" t="s">
        <v>11089</v>
      </c>
      <c r="G1643" s="5" t="s">
        <v>9337</v>
      </c>
      <c r="H1643" s="5" t="s">
        <v>9328</v>
      </c>
      <c r="I1643" s="5" t="s">
        <v>9338</v>
      </c>
      <c r="J1643" s="9">
        <v>0</v>
      </c>
      <c r="K1643" s="5" t="s">
        <v>3</v>
      </c>
      <c r="L1643" s="10" t="s">
        <v>2180</v>
      </c>
      <c r="M1643" s="5" t="s">
        <v>2</v>
      </c>
      <c r="N1643" s="11"/>
    </row>
    <row r="1644" spans="1:14" x14ac:dyDescent="0.2">
      <c r="A1644" s="12" t="s">
        <v>7683</v>
      </c>
      <c r="B1644" s="12">
        <v>1643</v>
      </c>
      <c r="C1644" s="9">
        <v>2015</v>
      </c>
      <c r="D1644" s="5" t="s">
        <v>9313</v>
      </c>
      <c r="E1644" s="5" t="s">
        <v>2</v>
      </c>
      <c r="F1644" s="5" t="s">
        <v>11089</v>
      </c>
      <c r="G1644" s="5" t="s">
        <v>9323</v>
      </c>
      <c r="H1644" s="5" t="s">
        <v>9347</v>
      </c>
      <c r="I1644" s="5" t="s">
        <v>9338</v>
      </c>
      <c r="J1644" s="9" t="s">
        <v>2</v>
      </c>
      <c r="K1644" s="5" t="s">
        <v>3</v>
      </c>
      <c r="L1644" s="10" t="s">
        <v>2180</v>
      </c>
      <c r="M1644" s="5" t="s">
        <v>2</v>
      </c>
      <c r="N1644" s="11"/>
    </row>
    <row r="1645" spans="1:14" x14ac:dyDescent="0.2">
      <c r="A1645" s="12" t="s">
        <v>7684</v>
      </c>
      <c r="B1645" s="12">
        <v>1644</v>
      </c>
      <c r="C1645" s="9">
        <v>2015</v>
      </c>
      <c r="D1645" s="5" t="s">
        <v>9313</v>
      </c>
      <c r="E1645" s="5" t="s">
        <v>2</v>
      </c>
      <c r="F1645" s="5" t="s">
        <v>11089</v>
      </c>
      <c r="G1645" s="5" t="s">
        <v>9323</v>
      </c>
      <c r="H1645" s="5" t="s">
        <v>9347</v>
      </c>
      <c r="I1645" s="5" t="s">
        <v>9338</v>
      </c>
      <c r="J1645" s="9" t="s">
        <v>2</v>
      </c>
      <c r="K1645" s="5" t="s">
        <v>3</v>
      </c>
      <c r="L1645" s="10" t="s">
        <v>2180</v>
      </c>
      <c r="M1645" s="5" t="s">
        <v>2</v>
      </c>
      <c r="N1645" s="11"/>
    </row>
    <row r="1646" spans="1:14" x14ac:dyDescent="0.2">
      <c r="A1646" s="12" t="s">
        <v>7685</v>
      </c>
      <c r="B1646" s="12">
        <v>1645</v>
      </c>
      <c r="C1646" s="9">
        <v>2015</v>
      </c>
      <c r="D1646" s="5" t="s">
        <v>9313</v>
      </c>
      <c r="E1646" s="5" t="s">
        <v>2</v>
      </c>
      <c r="F1646" s="5" t="s">
        <v>11089</v>
      </c>
      <c r="G1646" s="5" t="s">
        <v>9323</v>
      </c>
      <c r="H1646" s="5" t="s">
        <v>9347</v>
      </c>
      <c r="I1646" s="5" t="s">
        <v>9338</v>
      </c>
      <c r="J1646" s="9" t="s">
        <v>2</v>
      </c>
      <c r="K1646" s="5" t="s">
        <v>3</v>
      </c>
      <c r="L1646" s="10" t="s">
        <v>2180</v>
      </c>
      <c r="M1646" s="5" t="s">
        <v>2</v>
      </c>
      <c r="N1646" s="11"/>
    </row>
    <row r="1647" spans="1:14" x14ac:dyDescent="0.2">
      <c r="A1647" s="12" t="s">
        <v>7686</v>
      </c>
      <c r="B1647" s="12">
        <v>1646</v>
      </c>
      <c r="C1647" s="9">
        <v>2015</v>
      </c>
      <c r="D1647" s="5" t="s">
        <v>9313</v>
      </c>
      <c r="E1647" s="5" t="s">
        <v>2</v>
      </c>
      <c r="F1647" s="5" t="s">
        <v>11089</v>
      </c>
      <c r="G1647" s="5" t="s">
        <v>9323</v>
      </c>
      <c r="H1647" s="5" t="s">
        <v>9347</v>
      </c>
      <c r="I1647" s="5" t="s">
        <v>9338</v>
      </c>
      <c r="J1647" s="9" t="s">
        <v>2</v>
      </c>
      <c r="K1647" s="5" t="s">
        <v>3</v>
      </c>
      <c r="L1647" s="10" t="s">
        <v>2180</v>
      </c>
      <c r="M1647" s="5" t="s">
        <v>2</v>
      </c>
      <c r="N1647" s="11"/>
    </row>
    <row r="1648" spans="1:14" x14ac:dyDescent="0.2">
      <c r="A1648" s="12" t="s">
        <v>7687</v>
      </c>
      <c r="B1648" s="12">
        <v>1647</v>
      </c>
      <c r="C1648" s="9">
        <v>2015</v>
      </c>
      <c r="D1648" s="5" t="s">
        <v>9313</v>
      </c>
      <c r="E1648" s="5" t="s">
        <v>2</v>
      </c>
      <c r="F1648" s="5" t="s">
        <v>11089</v>
      </c>
      <c r="G1648" s="5" t="s">
        <v>9323</v>
      </c>
      <c r="H1648" s="5" t="s">
        <v>9347</v>
      </c>
      <c r="I1648" s="5" t="s">
        <v>9338</v>
      </c>
      <c r="J1648" s="9" t="s">
        <v>2</v>
      </c>
      <c r="K1648" s="5" t="s">
        <v>3</v>
      </c>
      <c r="L1648" s="10" t="s">
        <v>2180</v>
      </c>
      <c r="M1648" s="5" t="s">
        <v>2</v>
      </c>
      <c r="N1648" s="11"/>
    </row>
    <row r="1649" spans="1:14" x14ac:dyDescent="0.2">
      <c r="A1649" s="12" t="s">
        <v>7688</v>
      </c>
      <c r="B1649" s="12">
        <v>1648</v>
      </c>
      <c r="C1649" s="9">
        <v>2015</v>
      </c>
      <c r="D1649" s="5" t="s">
        <v>9313</v>
      </c>
      <c r="E1649" s="5" t="s">
        <v>2</v>
      </c>
      <c r="F1649" s="5" t="s">
        <v>11089</v>
      </c>
      <c r="G1649" s="5" t="s">
        <v>9323</v>
      </c>
      <c r="H1649" s="5" t="s">
        <v>9347</v>
      </c>
      <c r="I1649" s="5" t="s">
        <v>9338</v>
      </c>
      <c r="J1649" s="9" t="s">
        <v>2</v>
      </c>
      <c r="K1649" s="5" t="s">
        <v>3</v>
      </c>
      <c r="L1649" s="10" t="s">
        <v>2180</v>
      </c>
      <c r="M1649" s="5" t="s">
        <v>2</v>
      </c>
      <c r="N1649" s="11"/>
    </row>
    <row r="1650" spans="1:14" x14ac:dyDescent="0.2">
      <c r="A1650" s="12" t="s">
        <v>7689</v>
      </c>
      <c r="B1650" s="12">
        <v>1649</v>
      </c>
      <c r="C1650" s="9">
        <v>2015</v>
      </c>
      <c r="D1650" s="5" t="s">
        <v>9313</v>
      </c>
      <c r="E1650" s="5" t="s">
        <v>2</v>
      </c>
      <c r="F1650" s="5" t="s">
        <v>11089</v>
      </c>
      <c r="G1650" s="5" t="s">
        <v>9323</v>
      </c>
      <c r="H1650" s="5" t="s">
        <v>9347</v>
      </c>
      <c r="I1650" s="5" t="s">
        <v>9338</v>
      </c>
      <c r="J1650" s="9" t="s">
        <v>2</v>
      </c>
      <c r="K1650" s="5" t="s">
        <v>3</v>
      </c>
      <c r="L1650" s="10" t="s">
        <v>2180</v>
      </c>
      <c r="M1650" s="5" t="s">
        <v>2</v>
      </c>
      <c r="N1650" s="11"/>
    </row>
    <row r="1651" spans="1:14" x14ac:dyDescent="0.2">
      <c r="A1651" s="12" t="s">
        <v>7690</v>
      </c>
      <c r="B1651" s="12">
        <v>1650</v>
      </c>
      <c r="C1651" s="9">
        <v>2015</v>
      </c>
      <c r="D1651" s="5" t="s">
        <v>9313</v>
      </c>
      <c r="E1651" s="5" t="s">
        <v>2</v>
      </c>
      <c r="F1651" s="5" t="s">
        <v>11089</v>
      </c>
      <c r="G1651" s="5" t="s">
        <v>9323</v>
      </c>
      <c r="H1651" s="5" t="s">
        <v>9347</v>
      </c>
      <c r="I1651" s="5" t="s">
        <v>9338</v>
      </c>
      <c r="J1651" s="9" t="s">
        <v>2</v>
      </c>
      <c r="K1651" s="5" t="s">
        <v>3</v>
      </c>
      <c r="L1651" s="10" t="s">
        <v>2180</v>
      </c>
      <c r="M1651" s="5" t="s">
        <v>2</v>
      </c>
      <c r="N1651" s="11"/>
    </row>
    <row r="1652" spans="1:14" x14ac:dyDescent="0.2">
      <c r="A1652" s="12" t="s">
        <v>7691</v>
      </c>
      <c r="B1652" s="12">
        <v>1651</v>
      </c>
      <c r="C1652" s="9">
        <v>2015</v>
      </c>
      <c r="D1652" s="5" t="s">
        <v>9313</v>
      </c>
      <c r="E1652" s="5" t="s">
        <v>2</v>
      </c>
      <c r="F1652" s="5" t="s">
        <v>11089</v>
      </c>
      <c r="G1652" s="5" t="s">
        <v>9323</v>
      </c>
      <c r="H1652" s="5" t="s">
        <v>9347</v>
      </c>
      <c r="I1652" s="5" t="s">
        <v>9338</v>
      </c>
      <c r="J1652" s="9" t="s">
        <v>2</v>
      </c>
      <c r="K1652" s="5" t="s">
        <v>3</v>
      </c>
      <c r="L1652" s="10" t="s">
        <v>2180</v>
      </c>
      <c r="M1652" s="5" t="s">
        <v>2</v>
      </c>
      <c r="N1652" s="11"/>
    </row>
    <row r="1653" spans="1:14" x14ac:dyDescent="0.2">
      <c r="A1653" s="12" t="s">
        <v>7692</v>
      </c>
      <c r="B1653" s="12">
        <v>1652</v>
      </c>
      <c r="C1653" s="9">
        <v>2015</v>
      </c>
      <c r="D1653" s="5" t="s">
        <v>9313</v>
      </c>
      <c r="E1653" s="5" t="s">
        <v>2</v>
      </c>
      <c r="F1653" s="5" t="s">
        <v>11089</v>
      </c>
      <c r="G1653" s="5" t="s">
        <v>9323</v>
      </c>
      <c r="H1653" s="5" t="s">
        <v>9347</v>
      </c>
      <c r="I1653" s="5" t="s">
        <v>9338</v>
      </c>
      <c r="J1653" s="9" t="s">
        <v>2</v>
      </c>
      <c r="K1653" s="5" t="s">
        <v>3</v>
      </c>
      <c r="L1653" s="10" t="s">
        <v>2180</v>
      </c>
      <c r="M1653" s="5" t="s">
        <v>2</v>
      </c>
      <c r="N1653" s="11"/>
    </row>
    <row r="1654" spans="1:14" x14ac:dyDescent="0.2">
      <c r="A1654" s="12" t="s">
        <v>7693</v>
      </c>
      <c r="B1654" s="12">
        <v>1653</v>
      </c>
      <c r="C1654" s="9">
        <v>2015</v>
      </c>
      <c r="D1654" s="5" t="s">
        <v>9313</v>
      </c>
      <c r="E1654" s="5" t="s">
        <v>2</v>
      </c>
      <c r="F1654" s="5" t="s">
        <v>11089</v>
      </c>
      <c r="G1654" s="5" t="s">
        <v>9323</v>
      </c>
      <c r="H1654" s="5" t="s">
        <v>9347</v>
      </c>
      <c r="I1654" s="5" t="s">
        <v>9338</v>
      </c>
      <c r="J1654" s="9" t="s">
        <v>2</v>
      </c>
      <c r="K1654" s="5" t="s">
        <v>3</v>
      </c>
      <c r="L1654" s="10" t="s">
        <v>2180</v>
      </c>
      <c r="M1654" s="5" t="s">
        <v>2</v>
      </c>
      <c r="N1654" s="11"/>
    </row>
    <row r="1655" spans="1:14" x14ac:dyDescent="0.2">
      <c r="A1655" s="12" t="s">
        <v>7694</v>
      </c>
      <c r="B1655" s="12">
        <v>1654</v>
      </c>
      <c r="C1655" s="9">
        <v>2015</v>
      </c>
      <c r="D1655" s="5" t="s">
        <v>9313</v>
      </c>
      <c r="E1655" s="5" t="s">
        <v>2</v>
      </c>
      <c r="F1655" s="5" t="s">
        <v>11089</v>
      </c>
      <c r="G1655" s="5" t="s">
        <v>9323</v>
      </c>
      <c r="H1655" s="5" t="s">
        <v>9347</v>
      </c>
      <c r="I1655" s="5" t="s">
        <v>9338</v>
      </c>
      <c r="J1655" s="9" t="s">
        <v>2</v>
      </c>
      <c r="K1655" s="5" t="s">
        <v>3</v>
      </c>
      <c r="L1655" s="10" t="s">
        <v>2180</v>
      </c>
      <c r="M1655" s="5" t="s">
        <v>2</v>
      </c>
      <c r="N1655" s="11"/>
    </row>
    <row r="1656" spans="1:14" x14ac:dyDescent="0.2">
      <c r="A1656" s="12" t="s">
        <v>7695</v>
      </c>
      <c r="B1656" s="12">
        <v>1655</v>
      </c>
      <c r="C1656" s="9">
        <v>2015</v>
      </c>
      <c r="D1656" s="5" t="s">
        <v>9313</v>
      </c>
      <c r="E1656" s="5" t="s">
        <v>2</v>
      </c>
      <c r="F1656" s="5" t="s">
        <v>11089</v>
      </c>
      <c r="G1656" s="5" t="s">
        <v>9323</v>
      </c>
      <c r="H1656" s="5" t="s">
        <v>9347</v>
      </c>
      <c r="I1656" s="5" t="s">
        <v>9338</v>
      </c>
      <c r="J1656" s="9" t="s">
        <v>2</v>
      </c>
      <c r="K1656" s="5" t="s">
        <v>3</v>
      </c>
      <c r="L1656" s="10" t="s">
        <v>2180</v>
      </c>
      <c r="M1656" s="5" t="s">
        <v>2</v>
      </c>
      <c r="N1656" s="11"/>
    </row>
    <row r="1657" spans="1:14" x14ac:dyDescent="0.2">
      <c r="A1657" s="12" t="s">
        <v>7696</v>
      </c>
      <c r="B1657" s="12">
        <v>1656</v>
      </c>
      <c r="C1657" s="9">
        <v>2015</v>
      </c>
      <c r="D1657" s="5" t="s">
        <v>9313</v>
      </c>
      <c r="E1657" s="5" t="s">
        <v>2</v>
      </c>
      <c r="F1657" s="5" t="s">
        <v>11089</v>
      </c>
      <c r="G1657" s="5" t="s">
        <v>9323</v>
      </c>
      <c r="H1657" s="5" t="s">
        <v>9347</v>
      </c>
      <c r="I1657" s="5" t="s">
        <v>9338</v>
      </c>
      <c r="J1657" s="9" t="s">
        <v>2</v>
      </c>
      <c r="K1657" s="5" t="s">
        <v>3</v>
      </c>
      <c r="L1657" s="10" t="s">
        <v>2180</v>
      </c>
      <c r="M1657" s="5" t="s">
        <v>2</v>
      </c>
      <c r="N1657" s="11"/>
    </row>
    <row r="1658" spans="1:14" x14ac:dyDescent="0.2">
      <c r="A1658" s="12" t="s">
        <v>7697</v>
      </c>
      <c r="B1658" s="12">
        <v>1657</v>
      </c>
      <c r="C1658" s="9">
        <v>2015</v>
      </c>
      <c r="D1658" s="5" t="s">
        <v>9313</v>
      </c>
      <c r="E1658" s="5" t="s">
        <v>2</v>
      </c>
      <c r="F1658" s="5" t="s">
        <v>11089</v>
      </c>
      <c r="G1658" s="5" t="s">
        <v>9323</v>
      </c>
      <c r="H1658" s="5" t="s">
        <v>9347</v>
      </c>
      <c r="I1658" s="5" t="s">
        <v>9338</v>
      </c>
      <c r="J1658" s="9" t="s">
        <v>2</v>
      </c>
      <c r="K1658" s="5" t="s">
        <v>3</v>
      </c>
      <c r="L1658" s="10" t="s">
        <v>2180</v>
      </c>
      <c r="M1658" s="5" t="s">
        <v>2</v>
      </c>
      <c r="N1658" s="11"/>
    </row>
    <row r="1659" spans="1:14" x14ac:dyDescent="0.2">
      <c r="A1659" s="12" t="s">
        <v>7698</v>
      </c>
      <c r="B1659" s="12">
        <v>1658</v>
      </c>
      <c r="C1659" s="9">
        <v>2015</v>
      </c>
      <c r="D1659" s="5" t="s">
        <v>9313</v>
      </c>
      <c r="E1659" s="5" t="s">
        <v>2</v>
      </c>
      <c r="F1659" s="5" t="s">
        <v>11089</v>
      </c>
      <c r="G1659" s="5" t="s">
        <v>9323</v>
      </c>
      <c r="H1659" s="5" t="s">
        <v>9347</v>
      </c>
      <c r="I1659" s="5" t="s">
        <v>9338</v>
      </c>
      <c r="J1659" s="9" t="s">
        <v>2</v>
      </c>
      <c r="K1659" s="5" t="s">
        <v>3</v>
      </c>
      <c r="L1659" s="10" t="s">
        <v>2180</v>
      </c>
      <c r="M1659" s="5" t="s">
        <v>2</v>
      </c>
      <c r="N1659" s="11"/>
    </row>
    <row r="1660" spans="1:14" x14ac:dyDescent="0.2">
      <c r="A1660" s="12" t="s">
        <v>7699</v>
      </c>
      <c r="B1660" s="12">
        <v>1659</v>
      </c>
      <c r="C1660" s="9">
        <v>2015</v>
      </c>
      <c r="D1660" s="5" t="s">
        <v>9313</v>
      </c>
      <c r="E1660" s="5" t="s">
        <v>2</v>
      </c>
      <c r="F1660" s="5" t="s">
        <v>11089</v>
      </c>
      <c r="G1660" s="5" t="s">
        <v>9323</v>
      </c>
      <c r="H1660" s="5" t="s">
        <v>9347</v>
      </c>
      <c r="I1660" s="5" t="s">
        <v>9338</v>
      </c>
      <c r="J1660" s="9" t="s">
        <v>2</v>
      </c>
      <c r="K1660" s="5" t="s">
        <v>3</v>
      </c>
      <c r="L1660" s="10" t="s">
        <v>2180</v>
      </c>
      <c r="M1660" s="5" t="s">
        <v>2</v>
      </c>
      <c r="N1660" s="11"/>
    </row>
    <row r="1661" spans="1:14" x14ac:dyDescent="0.2">
      <c r="A1661" s="12" t="s">
        <v>7700</v>
      </c>
      <c r="B1661" s="12">
        <v>1660</v>
      </c>
      <c r="C1661" s="9">
        <v>2015</v>
      </c>
      <c r="D1661" s="5" t="s">
        <v>9313</v>
      </c>
      <c r="E1661" s="5" t="s">
        <v>2</v>
      </c>
      <c r="F1661" s="5" t="s">
        <v>11089</v>
      </c>
      <c r="G1661" s="5" t="s">
        <v>9323</v>
      </c>
      <c r="H1661" s="5" t="s">
        <v>9347</v>
      </c>
      <c r="I1661" s="5" t="s">
        <v>9338</v>
      </c>
      <c r="J1661" s="9" t="s">
        <v>2</v>
      </c>
      <c r="K1661" s="5" t="s">
        <v>3</v>
      </c>
      <c r="L1661" s="10" t="s">
        <v>2180</v>
      </c>
      <c r="M1661" s="5" t="s">
        <v>2</v>
      </c>
      <c r="N1661" s="11"/>
    </row>
    <row r="1662" spans="1:14" x14ac:dyDescent="0.2">
      <c r="A1662" s="12" t="s">
        <v>7701</v>
      </c>
      <c r="B1662" s="12">
        <v>1661</v>
      </c>
      <c r="C1662" s="9">
        <v>2015</v>
      </c>
      <c r="D1662" s="5" t="s">
        <v>9313</v>
      </c>
      <c r="E1662" s="5" t="s">
        <v>2</v>
      </c>
      <c r="F1662" s="5" t="s">
        <v>11089</v>
      </c>
      <c r="G1662" s="5" t="s">
        <v>9323</v>
      </c>
      <c r="H1662" s="5" t="s">
        <v>9347</v>
      </c>
      <c r="I1662" s="5" t="s">
        <v>9338</v>
      </c>
      <c r="J1662" s="9" t="s">
        <v>2</v>
      </c>
      <c r="K1662" s="5" t="s">
        <v>3</v>
      </c>
      <c r="L1662" s="10" t="s">
        <v>2180</v>
      </c>
      <c r="M1662" s="5" t="s">
        <v>2</v>
      </c>
      <c r="N1662" s="11"/>
    </row>
    <row r="1663" spans="1:14" x14ac:dyDescent="0.2">
      <c r="A1663" s="12" t="s">
        <v>7702</v>
      </c>
      <c r="B1663" s="12">
        <v>1662</v>
      </c>
      <c r="C1663" s="9">
        <v>2015</v>
      </c>
      <c r="D1663" s="5" t="s">
        <v>9313</v>
      </c>
      <c r="E1663" s="5" t="s">
        <v>2</v>
      </c>
      <c r="F1663" s="5" t="s">
        <v>11089</v>
      </c>
      <c r="G1663" s="5" t="s">
        <v>9323</v>
      </c>
      <c r="H1663" s="5" t="s">
        <v>9347</v>
      </c>
      <c r="I1663" s="5" t="s">
        <v>9338</v>
      </c>
      <c r="J1663" s="9" t="s">
        <v>2</v>
      </c>
      <c r="K1663" s="5" t="s">
        <v>3</v>
      </c>
      <c r="L1663" s="10" t="s">
        <v>2180</v>
      </c>
      <c r="M1663" s="5" t="s">
        <v>2</v>
      </c>
      <c r="N1663" s="11"/>
    </row>
    <row r="1664" spans="1:14" x14ac:dyDescent="0.2">
      <c r="A1664" s="12" t="s">
        <v>7703</v>
      </c>
      <c r="B1664" s="12">
        <v>1663</v>
      </c>
      <c r="C1664" s="9">
        <v>2015</v>
      </c>
      <c r="D1664" s="5" t="s">
        <v>9313</v>
      </c>
      <c r="E1664" s="5" t="s">
        <v>2</v>
      </c>
      <c r="F1664" s="5" t="s">
        <v>11089</v>
      </c>
      <c r="G1664" s="5" t="s">
        <v>9323</v>
      </c>
      <c r="H1664" s="5" t="s">
        <v>9347</v>
      </c>
      <c r="I1664" s="5" t="s">
        <v>9338</v>
      </c>
      <c r="J1664" s="9" t="s">
        <v>2</v>
      </c>
      <c r="K1664" s="5" t="s">
        <v>3</v>
      </c>
      <c r="L1664" s="10" t="s">
        <v>2180</v>
      </c>
      <c r="M1664" s="5" t="s">
        <v>2</v>
      </c>
    </row>
    <row r="1665" spans="1:15" x14ac:dyDescent="0.2">
      <c r="A1665" s="12" t="s">
        <v>7704</v>
      </c>
      <c r="B1665" s="12">
        <v>1664</v>
      </c>
      <c r="C1665" s="9">
        <v>2015</v>
      </c>
      <c r="D1665" s="5" t="s">
        <v>9313</v>
      </c>
      <c r="E1665" s="5" t="s">
        <v>2</v>
      </c>
      <c r="F1665" s="5" t="s">
        <v>11089</v>
      </c>
      <c r="G1665" s="5" t="s">
        <v>9323</v>
      </c>
      <c r="H1665" s="5" t="s">
        <v>9347</v>
      </c>
      <c r="I1665" s="5" t="s">
        <v>9338</v>
      </c>
      <c r="J1665" s="9" t="s">
        <v>2</v>
      </c>
      <c r="K1665" s="5" t="s">
        <v>3</v>
      </c>
      <c r="L1665" s="10" t="s">
        <v>2180</v>
      </c>
      <c r="M1665" s="5" t="s">
        <v>2</v>
      </c>
    </row>
    <row r="1666" spans="1:15" x14ac:dyDescent="0.2">
      <c r="A1666" s="12" t="s">
        <v>7705</v>
      </c>
      <c r="B1666" s="12">
        <v>1665</v>
      </c>
      <c r="C1666" s="9">
        <v>2015</v>
      </c>
      <c r="D1666" s="5" t="s">
        <v>9313</v>
      </c>
      <c r="E1666" s="5" t="s">
        <v>2</v>
      </c>
      <c r="F1666" s="5" t="s">
        <v>11089</v>
      </c>
      <c r="G1666" s="5" t="s">
        <v>9323</v>
      </c>
      <c r="H1666" s="5" t="s">
        <v>9347</v>
      </c>
      <c r="I1666" s="5" t="s">
        <v>9338</v>
      </c>
      <c r="J1666" s="9" t="s">
        <v>2</v>
      </c>
      <c r="K1666" s="5" t="s">
        <v>3</v>
      </c>
      <c r="L1666" s="10" t="s">
        <v>2180</v>
      </c>
      <c r="M1666" s="5" t="s">
        <v>2</v>
      </c>
    </row>
    <row r="1667" spans="1:15" x14ac:dyDescent="0.2">
      <c r="A1667" s="12" t="s">
        <v>7706</v>
      </c>
      <c r="B1667" s="12">
        <v>1666</v>
      </c>
      <c r="C1667" s="9">
        <v>2015</v>
      </c>
      <c r="D1667" s="5" t="s">
        <v>9313</v>
      </c>
      <c r="E1667" s="5" t="s">
        <v>2</v>
      </c>
      <c r="F1667" s="5" t="s">
        <v>11089</v>
      </c>
      <c r="G1667" s="5" t="s">
        <v>9323</v>
      </c>
      <c r="H1667" s="5" t="s">
        <v>9347</v>
      </c>
      <c r="I1667" s="5" t="s">
        <v>9338</v>
      </c>
      <c r="J1667" s="9" t="s">
        <v>2</v>
      </c>
      <c r="K1667" s="5" t="s">
        <v>3</v>
      </c>
      <c r="L1667" s="10" t="s">
        <v>2180</v>
      </c>
      <c r="M1667" s="5" t="s">
        <v>2</v>
      </c>
    </row>
    <row r="1668" spans="1:15" x14ac:dyDescent="0.2">
      <c r="A1668" s="12" t="s">
        <v>7707</v>
      </c>
      <c r="B1668" s="12">
        <v>1667</v>
      </c>
      <c r="C1668" s="9">
        <v>2015</v>
      </c>
      <c r="D1668" s="5" t="s">
        <v>9313</v>
      </c>
      <c r="E1668" s="5" t="s">
        <v>2</v>
      </c>
      <c r="F1668" s="5" t="s">
        <v>11089</v>
      </c>
      <c r="G1668" s="5" t="s">
        <v>9323</v>
      </c>
      <c r="H1668" s="5" t="s">
        <v>9347</v>
      </c>
      <c r="I1668" s="5" t="s">
        <v>9338</v>
      </c>
      <c r="J1668" s="9" t="s">
        <v>2</v>
      </c>
      <c r="K1668" s="5" t="s">
        <v>3</v>
      </c>
      <c r="L1668" s="10" t="s">
        <v>2180</v>
      </c>
      <c r="M1668" s="5" t="s">
        <v>2</v>
      </c>
      <c r="N1668" s="11"/>
    </row>
    <row r="1669" spans="1:15" x14ac:dyDescent="0.2">
      <c r="A1669" s="12" t="s">
        <v>7708</v>
      </c>
      <c r="B1669" s="12">
        <v>1668</v>
      </c>
      <c r="C1669" s="9">
        <v>2015</v>
      </c>
      <c r="D1669" s="5" t="s">
        <v>9313</v>
      </c>
      <c r="E1669" s="5" t="s">
        <v>2</v>
      </c>
      <c r="F1669" s="5" t="s">
        <v>11089</v>
      </c>
      <c r="G1669" s="5" t="s">
        <v>9323</v>
      </c>
      <c r="H1669" s="5" t="s">
        <v>9347</v>
      </c>
      <c r="I1669" s="5" t="s">
        <v>9338</v>
      </c>
      <c r="J1669" s="9" t="s">
        <v>2</v>
      </c>
      <c r="K1669" s="5" t="s">
        <v>3</v>
      </c>
      <c r="L1669" s="10" t="s">
        <v>2180</v>
      </c>
      <c r="M1669" s="5" t="s">
        <v>2</v>
      </c>
      <c r="N1669" s="11"/>
    </row>
    <row r="1670" spans="1:15" x14ac:dyDescent="0.2">
      <c r="A1670" s="12" t="s">
        <v>7709</v>
      </c>
      <c r="B1670" s="12">
        <v>1669</v>
      </c>
      <c r="C1670" s="9">
        <v>2015</v>
      </c>
      <c r="D1670" s="5" t="s">
        <v>9313</v>
      </c>
      <c r="E1670" s="5" t="s">
        <v>2</v>
      </c>
      <c r="F1670" s="5" t="s">
        <v>11089</v>
      </c>
      <c r="G1670" s="5" t="s">
        <v>9323</v>
      </c>
      <c r="H1670" s="5" t="s">
        <v>9347</v>
      </c>
      <c r="I1670" s="5" t="s">
        <v>9338</v>
      </c>
      <c r="J1670" s="9" t="s">
        <v>2</v>
      </c>
      <c r="K1670" s="5" t="s">
        <v>3</v>
      </c>
      <c r="L1670" s="10" t="s">
        <v>2180</v>
      </c>
      <c r="M1670" s="5" t="s">
        <v>2</v>
      </c>
    </row>
    <row r="1671" spans="1:15" x14ac:dyDescent="0.2">
      <c r="A1671" s="12" t="s">
        <v>7710</v>
      </c>
      <c r="B1671" s="12">
        <v>1670</v>
      </c>
      <c r="C1671" s="9">
        <v>2015</v>
      </c>
      <c r="D1671" s="5" t="s">
        <v>9313</v>
      </c>
      <c r="E1671" s="5" t="s">
        <v>2</v>
      </c>
      <c r="F1671" s="5" t="s">
        <v>11089</v>
      </c>
      <c r="G1671" s="5" t="s">
        <v>9323</v>
      </c>
      <c r="H1671" s="5" t="s">
        <v>9347</v>
      </c>
      <c r="I1671" s="5" t="s">
        <v>9338</v>
      </c>
      <c r="J1671" s="9" t="s">
        <v>2</v>
      </c>
      <c r="K1671" s="5" t="s">
        <v>3</v>
      </c>
      <c r="L1671" s="10" t="s">
        <v>2180</v>
      </c>
      <c r="M1671" s="5" t="s">
        <v>2</v>
      </c>
      <c r="N1671" s="11"/>
    </row>
    <row r="1672" spans="1:15" x14ac:dyDescent="0.2">
      <c r="A1672" s="12" t="s">
        <v>7711</v>
      </c>
      <c r="B1672" s="12">
        <v>1671</v>
      </c>
      <c r="C1672" s="9">
        <v>2015</v>
      </c>
      <c r="D1672" s="5" t="s">
        <v>9313</v>
      </c>
      <c r="E1672" s="5" t="s">
        <v>2</v>
      </c>
      <c r="F1672" s="5" t="s">
        <v>11089</v>
      </c>
      <c r="G1672" s="5" t="s">
        <v>9323</v>
      </c>
      <c r="H1672" s="5" t="s">
        <v>9347</v>
      </c>
      <c r="I1672" s="5" t="s">
        <v>9338</v>
      </c>
      <c r="J1672" s="9" t="s">
        <v>2</v>
      </c>
      <c r="K1672" s="5" t="s">
        <v>3</v>
      </c>
      <c r="L1672" s="10" t="s">
        <v>2180</v>
      </c>
      <c r="M1672" s="5" t="s">
        <v>2</v>
      </c>
      <c r="N1672" s="11"/>
    </row>
    <row r="1673" spans="1:15" x14ac:dyDescent="0.2">
      <c r="A1673" s="12" t="s">
        <v>7712</v>
      </c>
      <c r="B1673" s="12">
        <v>1672</v>
      </c>
      <c r="C1673" s="9">
        <v>2015</v>
      </c>
      <c r="D1673" s="5" t="s">
        <v>9313</v>
      </c>
      <c r="E1673" s="5" t="s">
        <v>2</v>
      </c>
      <c r="F1673" s="5" t="s">
        <v>11089</v>
      </c>
      <c r="G1673" s="5" t="s">
        <v>9323</v>
      </c>
      <c r="H1673" s="5" t="s">
        <v>9347</v>
      </c>
      <c r="I1673" s="5" t="s">
        <v>9338</v>
      </c>
      <c r="J1673" s="9" t="s">
        <v>2</v>
      </c>
      <c r="K1673" s="5" t="s">
        <v>3</v>
      </c>
      <c r="L1673" s="10" t="s">
        <v>2180</v>
      </c>
      <c r="M1673" s="5" t="s">
        <v>2</v>
      </c>
      <c r="N1673" s="11"/>
    </row>
    <row r="1674" spans="1:15" x14ac:dyDescent="0.2">
      <c r="A1674" s="12" t="s">
        <v>7713</v>
      </c>
      <c r="B1674" s="12">
        <v>1673</v>
      </c>
      <c r="C1674" s="9">
        <v>2015</v>
      </c>
      <c r="D1674" s="5" t="s">
        <v>9313</v>
      </c>
      <c r="E1674" s="5" t="s">
        <v>2</v>
      </c>
      <c r="F1674" s="5" t="s">
        <v>11089</v>
      </c>
      <c r="G1674" s="5" t="s">
        <v>9323</v>
      </c>
      <c r="H1674" s="5" t="s">
        <v>9347</v>
      </c>
      <c r="I1674" s="5" t="s">
        <v>9338</v>
      </c>
      <c r="J1674" s="9" t="s">
        <v>2</v>
      </c>
      <c r="K1674" s="5" t="s">
        <v>3</v>
      </c>
      <c r="L1674" s="10" t="s">
        <v>2180</v>
      </c>
      <c r="M1674" s="5" t="s">
        <v>2</v>
      </c>
      <c r="N1674" s="11"/>
    </row>
    <row r="1675" spans="1:15" x14ac:dyDescent="0.2">
      <c r="A1675" s="12" t="s">
        <v>7714</v>
      </c>
      <c r="B1675" s="12">
        <v>1674</v>
      </c>
      <c r="C1675" s="9">
        <v>2015</v>
      </c>
      <c r="D1675" s="5" t="s">
        <v>9313</v>
      </c>
      <c r="E1675" s="5" t="s">
        <v>2</v>
      </c>
      <c r="F1675" s="5" t="s">
        <v>11089</v>
      </c>
      <c r="G1675" s="5" t="s">
        <v>9323</v>
      </c>
      <c r="H1675" s="5" t="s">
        <v>9347</v>
      </c>
      <c r="I1675" s="5" t="s">
        <v>9338</v>
      </c>
      <c r="J1675" s="9" t="s">
        <v>2</v>
      </c>
      <c r="K1675" s="5" t="s">
        <v>3</v>
      </c>
      <c r="L1675" s="10" t="s">
        <v>2180</v>
      </c>
      <c r="M1675" s="5" t="s">
        <v>2</v>
      </c>
      <c r="O1675" s="11"/>
    </row>
    <row r="1676" spans="1:15" x14ac:dyDescent="0.2">
      <c r="A1676" s="12" t="s">
        <v>7715</v>
      </c>
      <c r="B1676" s="12">
        <v>1675</v>
      </c>
      <c r="C1676" s="9">
        <v>2015</v>
      </c>
      <c r="D1676" s="5" t="s">
        <v>9313</v>
      </c>
      <c r="E1676" s="5" t="s">
        <v>2</v>
      </c>
      <c r="F1676" s="5" t="s">
        <v>11089</v>
      </c>
      <c r="G1676" s="5" t="s">
        <v>9323</v>
      </c>
      <c r="H1676" s="5" t="s">
        <v>9347</v>
      </c>
      <c r="I1676" s="5" t="s">
        <v>9338</v>
      </c>
      <c r="J1676" s="9" t="s">
        <v>2</v>
      </c>
      <c r="K1676" s="5" t="s">
        <v>3</v>
      </c>
      <c r="L1676" s="10" t="s">
        <v>2180</v>
      </c>
      <c r="M1676" s="5" t="s">
        <v>2</v>
      </c>
    </row>
    <row r="1677" spans="1:15" x14ac:dyDescent="0.2">
      <c r="A1677" s="12" t="s">
        <v>7716</v>
      </c>
      <c r="B1677" s="12">
        <v>1676</v>
      </c>
      <c r="C1677" s="9">
        <v>2015</v>
      </c>
      <c r="D1677" s="5" t="s">
        <v>9313</v>
      </c>
      <c r="E1677" s="5" t="s">
        <v>2</v>
      </c>
      <c r="F1677" s="5" t="s">
        <v>11089</v>
      </c>
      <c r="G1677" s="5" t="s">
        <v>9323</v>
      </c>
      <c r="H1677" s="5" t="s">
        <v>9347</v>
      </c>
      <c r="I1677" s="5" t="s">
        <v>9338</v>
      </c>
      <c r="J1677" s="9" t="s">
        <v>2</v>
      </c>
      <c r="K1677" s="5" t="s">
        <v>3</v>
      </c>
      <c r="L1677" s="10" t="s">
        <v>2180</v>
      </c>
      <c r="M1677" s="5" t="s">
        <v>2</v>
      </c>
    </row>
    <row r="1678" spans="1:15" x14ac:dyDescent="0.2">
      <c r="A1678" s="12" t="s">
        <v>7717</v>
      </c>
      <c r="B1678" s="12">
        <v>1677</v>
      </c>
      <c r="C1678" s="9">
        <v>2015</v>
      </c>
      <c r="D1678" s="5" t="s">
        <v>9313</v>
      </c>
      <c r="E1678" s="5" t="s">
        <v>2</v>
      </c>
      <c r="F1678" s="5" t="s">
        <v>11089</v>
      </c>
      <c r="G1678" s="5" t="s">
        <v>9323</v>
      </c>
      <c r="H1678" s="5" t="s">
        <v>9347</v>
      </c>
      <c r="I1678" s="5" t="s">
        <v>9338</v>
      </c>
      <c r="J1678" s="9" t="s">
        <v>2</v>
      </c>
      <c r="K1678" s="5" t="s">
        <v>3</v>
      </c>
      <c r="L1678" s="10" t="s">
        <v>2180</v>
      </c>
      <c r="M1678" s="5" t="s">
        <v>2</v>
      </c>
    </row>
    <row r="1679" spans="1:15" x14ac:dyDescent="0.2">
      <c r="A1679" s="12" t="s">
        <v>7718</v>
      </c>
      <c r="B1679" s="12">
        <v>1678</v>
      </c>
      <c r="C1679" s="9">
        <v>2015</v>
      </c>
      <c r="D1679" s="5" t="s">
        <v>9313</v>
      </c>
      <c r="E1679" s="5" t="s">
        <v>2</v>
      </c>
      <c r="F1679" s="5" t="s">
        <v>11089</v>
      </c>
      <c r="G1679" s="5" t="s">
        <v>9323</v>
      </c>
      <c r="H1679" s="5" t="s">
        <v>9347</v>
      </c>
      <c r="I1679" s="5" t="s">
        <v>9338</v>
      </c>
      <c r="J1679" s="9" t="s">
        <v>2</v>
      </c>
      <c r="K1679" s="5" t="s">
        <v>3</v>
      </c>
      <c r="L1679" s="10" t="s">
        <v>2180</v>
      </c>
      <c r="M1679" s="5" t="s">
        <v>2</v>
      </c>
    </row>
    <row r="1680" spans="1:15" x14ac:dyDescent="0.2">
      <c r="A1680" s="12" t="s">
        <v>7719</v>
      </c>
      <c r="B1680" s="12">
        <v>1679</v>
      </c>
      <c r="C1680" s="9">
        <v>2015</v>
      </c>
      <c r="D1680" s="5" t="s">
        <v>9313</v>
      </c>
      <c r="E1680" s="5" t="s">
        <v>2</v>
      </c>
      <c r="F1680" s="5" t="s">
        <v>11089</v>
      </c>
      <c r="G1680" s="5" t="s">
        <v>9323</v>
      </c>
      <c r="H1680" s="5" t="s">
        <v>9347</v>
      </c>
      <c r="I1680" s="5" t="s">
        <v>9338</v>
      </c>
      <c r="J1680" s="9" t="s">
        <v>2</v>
      </c>
      <c r="K1680" s="5" t="s">
        <v>3</v>
      </c>
      <c r="L1680" s="10" t="s">
        <v>2180</v>
      </c>
      <c r="M1680" s="5" t="s">
        <v>2</v>
      </c>
    </row>
    <row r="1681" spans="1:14" x14ac:dyDescent="0.2">
      <c r="A1681" s="12" t="s">
        <v>7720</v>
      </c>
      <c r="B1681" s="12">
        <v>1680</v>
      </c>
      <c r="C1681" s="9">
        <v>2015</v>
      </c>
      <c r="D1681" s="5" t="s">
        <v>9313</v>
      </c>
      <c r="E1681" s="5" t="s">
        <v>2</v>
      </c>
      <c r="F1681" s="5" t="s">
        <v>11089</v>
      </c>
      <c r="G1681" s="5" t="s">
        <v>9323</v>
      </c>
      <c r="H1681" s="5" t="s">
        <v>9347</v>
      </c>
      <c r="I1681" s="5" t="s">
        <v>9338</v>
      </c>
      <c r="J1681" s="9" t="s">
        <v>2</v>
      </c>
      <c r="K1681" s="5" t="s">
        <v>3</v>
      </c>
      <c r="L1681" s="10" t="s">
        <v>2180</v>
      </c>
      <c r="M1681" s="5" t="s">
        <v>2</v>
      </c>
    </row>
    <row r="1682" spans="1:14" x14ac:dyDescent="0.2">
      <c r="A1682" s="12" t="s">
        <v>7721</v>
      </c>
      <c r="B1682" s="12">
        <v>1681</v>
      </c>
      <c r="C1682" s="9">
        <v>2015</v>
      </c>
      <c r="D1682" s="5" t="s">
        <v>9313</v>
      </c>
      <c r="E1682" s="5" t="s">
        <v>2</v>
      </c>
      <c r="F1682" s="5" t="s">
        <v>11089</v>
      </c>
      <c r="G1682" s="5" t="s">
        <v>9323</v>
      </c>
      <c r="H1682" s="5" t="s">
        <v>9347</v>
      </c>
      <c r="I1682" s="5" t="s">
        <v>9338</v>
      </c>
      <c r="J1682" s="9" t="s">
        <v>2</v>
      </c>
      <c r="K1682" s="5" t="s">
        <v>3</v>
      </c>
      <c r="L1682" s="10" t="s">
        <v>2180</v>
      </c>
      <c r="M1682" s="5" t="s">
        <v>2</v>
      </c>
    </row>
    <row r="1683" spans="1:14" x14ac:dyDescent="0.2">
      <c r="A1683" s="12" t="s">
        <v>7722</v>
      </c>
      <c r="B1683" s="12">
        <v>1682</v>
      </c>
      <c r="C1683" s="9">
        <v>2015</v>
      </c>
      <c r="D1683" s="5" t="s">
        <v>9313</v>
      </c>
      <c r="E1683" s="5" t="s">
        <v>2</v>
      </c>
      <c r="F1683" s="5" t="s">
        <v>11089</v>
      </c>
      <c r="G1683" s="5" t="s">
        <v>9323</v>
      </c>
      <c r="H1683" s="5" t="s">
        <v>9347</v>
      </c>
      <c r="I1683" s="5" t="s">
        <v>9338</v>
      </c>
      <c r="J1683" s="9" t="s">
        <v>2</v>
      </c>
      <c r="K1683" s="5" t="s">
        <v>3</v>
      </c>
      <c r="L1683" s="10" t="s">
        <v>2180</v>
      </c>
      <c r="M1683" s="5" t="s">
        <v>2</v>
      </c>
    </row>
    <row r="1684" spans="1:14" x14ac:dyDescent="0.2">
      <c r="A1684" s="12" t="s">
        <v>7723</v>
      </c>
      <c r="B1684" s="12">
        <v>1683</v>
      </c>
      <c r="C1684" s="9">
        <v>2015</v>
      </c>
      <c r="D1684" s="5" t="s">
        <v>9313</v>
      </c>
      <c r="E1684" s="5" t="s">
        <v>2</v>
      </c>
      <c r="F1684" s="5" t="s">
        <v>11089</v>
      </c>
      <c r="G1684" s="5" t="s">
        <v>9323</v>
      </c>
      <c r="H1684" s="5" t="s">
        <v>9347</v>
      </c>
      <c r="I1684" s="5" t="s">
        <v>9338</v>
      </c>
      <c r="J1684" s="9" t="s">
        <v>2</v>
      </c>
      <c r="K1684" s="5" t="s">
        <v>3</v>
      </c>
      <c r="L1684" s="10" t="s">
        <v>2180</v>
      </c>
      <c r="M1684" s="5" t="s">
        <v>2</v>
      </c>
    </row>
    <row r="1685" spans="1:14" x14ac:dyDescent="0.2">
      <c r="A1685" s="12" t="s">
        <v>7724</v>
      </c>
      <c r="B1685" s="12">
        <v>1684</v>
      </c>
      <c r="C1685" s="9">
        <v>2015</v>
      </c>
      <c r="D1685" s="5" t="s">
        <v>9313</v>
      </c>
      <c r="E1685" s="5" t="s">
        <v>2</v>
      </c>
      <c r="F1685" s="5" t="s">
        <v>11089</v>
      </c>
      <c r="G1685" s="5" t="s">
        <v>9323</v>
      </c>
      <c r="H1685" s="5" t="s">
        <v>9347</v>
      </c>
      <c r="I1685" s="5" t="s">
        <v>9338</v>
      </c>
      <c r="J1685" s="9" t="s">
        <v>2</v>
      </c>
      <c r="K1685" s="5" t="s">
        <v>3</v>
      </c>
      <c r="L1685" s="10" t="s">
        <v>2180</v>
      </c>
      <c r="M1685" s="5" t="s">
        <v>2</v>
      </c>
    </row>
    <row r="1686" spans="1:14" x14ac:dyDescent="0.2">
      <c r="A1686" s="12" t="s">
        <v>7725</v>
      </c>
      <c r="B1686" s="12">
        <v>1685</v>
      </c>
      <c r="C1686" s="9">
        <v>2015</v>
      </c>
      <c r="D1686" s="5" t="s">
        <v>9313</v>
      </c>
      <c r="E1686" s="5" t="s">
        <v>2</v>
      </c>
      <c r="F1686" s="5" t="s">
        <v>11089</v>
      </c>
      <c r="G1686" s="5" t="s">
        <v>9323</v>
      </c>
      <c r="H1686" s="5" t="s">
        <v>9347</v>
      </c>
      <c r="I1686" s="5" t="s">
        <v>9338</v>
      </c>
      <c r="J1686" s="9" t="s">
        <v>2</v>
      </c>
      <c r="K1686" s="5" t="s">
        <v>3</v>
      </c>
      <c r="L1686" s="10" t="s">
        <v>2180</v>
      </c>
      <c r="M1686" s="5" t="s">
        <v>2</v>
      </c>
    </row>
    <row r="1687" spans="1:14" x14ac:dyDescent="0.2">
      <c r="A1687" s="12" t="s">
        <v>7726</v>
      </c>
      <c r="B1687" s="12">
        <v>1686</v>
      </c>
      <c r="C1687" s="9">
        <v>2015</v>
      </c>
      <c r="D1687" s="5" t="s">
        <v>9313</v>
      </c>
      <c r="E1687" s="5" t="s">
        <v>2</v>
      </c>
      <c r="F1687" s="5" t="s">
        <v>11089</v>
      </c>
      <c r="G1687" s="5" t="s">
        <v>9323</v>
      </c>
      <c r="H1687" s="5" t="s">
        <v>9347</v>
      </c>
      <c r="I1687" s="5" t="s">
        <v>9338</v>
      </c>
      <c r="J1687" s="9" t="s">
        <v>2</v>
      </c>
      <c r="K1687" s="5" t="s">
        <v>3</v>
      </c>
      <c r="L1687" s="10" t="s">
        <v>2180</v>
      </c>
      <c r="M1687" s="5" t="s">
        <v>2</v>
      </c>
    </row>
    <row r="1688" spans="1:14" x14ac:dyDescent="0.2">
      <c r="A1688" s="12" t="s">
        <v>7727</v>
      </c>
      <c r="B1688" s="12">
        <v>1687</v>
      </c>
      <c r="C1688" s="9">
        <v>2015</v>
      </c>
      <c r="D1688" s="5" t="s">
        <v>9313</v>
      </c>
      <c r="E1688" s="5" t="s">
        <v>2</v>
      </c>
      <c r="F1688" s="5" t="s">
        <v>11089</v>
      </c>
      <c r="G1688" s="5" t="s">
        <v>9323</v>
      </c>
      <c r="H1688" s="5" t="s">
        <v>9347</v>
      </c>
      <c r="I1688" s="5" t="s">
        <v>9338</v>
      </c>
      <c r="J1688" s="9" t="s">
        <v>2</v>
      </c>
      <c r="K1688" s="5" t="s">
        <v>3</v>
      </c>
      <c r="L1688" s="10" t="s">
        <v>2180</v>
      </c>
      <c r="M1688" s="5" t="s">
        <v>2</v>
      </c>
    </row>
    <row r="1689" spans="1:14" x14ac:dyDescent="0.2">
      <c r="A1689" s="12" t="s">
        <v>7728</v>
      </c>
      <c r="B1689" s="12">
        <v>1688</v>
      </c>
      <c r="C1689" s="9">
        <v>2015</v>
      </c>
      <c r="D1689" s="5" t="s">
        <v>9313</v>
      </c>
      <c r="E1689" s="5" t="s">
        <v>2</v>
      </c>
      <c r="F1689" s="5" t="s">
        <v>11089</v>
      </c>
      <c r="G1689" s="5" t="s">
        <v>9323</v>
      </c>
      <c r="H1689" s="5" t="s">
        <v>9347</v>
      </c>
      <c r="I1689" s="5" t="s">
        <v>9338</v>
      </c>
      <c r="J1689" s="9" t="s">
        <v>2</v>
      </c>
      <c r="K1689" s="5" t="s">
        <v>3</v>
      </c>
      <c r="L1689" s="10" t="s">
        <v>2180</v>
      </c>
      <c r="M1689" s="5" t="s">
        <v>2</v>
      </c>
    </row>
    <row r="1690" spans="1:14" x14ac:dyDescent="0.2">
      <c r="A1690" s="12" t="s">
        <v>7729</v>
      </c>
      <c r="B1690" s="12">
        <v>1689</v>
      </c>
      <c r="C1690" s="9">
        <v>2015</v>
      </c>
      <c r="D1690" s="5" t="s">
        <v>9313</v>
      </c>
      <c r="E1690" s="5" t="s">
        <v>2</v>
      </c>
      <c r="F1690" s="5" t="s">
        <v>11089</v>
      </c>
      <c r="G1690" s="5" t="s">
        <v>9323</v>
      </c>
      <c r="H1690" s="5" t="s">
        <v>9347</v>
      </c>
      <c r="I1690" s="5" t="s">
        <v>9338</v>
      </c>
      <c r="J1690" s="9" t="s">
        <v>2</v>
      </c>
      <c r="K1690" s="5" t="s">
        <v>3</v>
      </c>
      <c r="L1690" s="10" t="s">
        <v>2180</v>
      </c>
      <c r="M1690" s="5" t="s">
        <v>2</v>
      </c>
    </row>
    <row r="1691" spans="1:14" x14ac:dyDescent="0.2">
      <c r="A1691" s="12" t="s">
        <v>7730</v>
      </c>
      <c r="B1691" s="12">
        <v>1690</v>
      </c>
      <c r="C1691" s="9">
        <v>2015</v>
      </c>
      <c r="D1691" s="5" t="s">
        <v>9313</v>
      </c>
      <c r="E1691" s="5" t="s">
        <v>2</v>
      </c>
      <c r="F1691" s="5" t="s">
        <v>11089</v>
      </c>
      <c r="G1691" s="5" t="s">
        <v>9323</v>
      </c>
      <c r="H1691" s="5" t="s">
        <v>9347</v>
      </c>
      <c r="I1691" s="5" t="s">
        <v>9338</v>
      </c>
      <c r="J1691" s="9" t="s">
        <v>2</v>
      </c>
      <c r="K1691" s="5" t="s">
        <v>3</v>
      </c>
      <c r="L1691" s="10" t="s">
        <v>2180</v>
      </c>
      <c r="M1691" s="5" t="s">
        <v>2</v>
      </c>
    </row>
    <row r="1692" spans="1:14" x14ac:dyDescent="0.2">
      <c r="A1692" s="12" t="s">
        <v>7731</v>
      </c>
      <c r="B1692" s="12">
        <v>1691</v>
      </c>
      <c r="C1692" s="9">
        <v>2015</v>
      </c>
      <c r="D1692" s="5" t="s">
        <v>9313</v>
      </c>
      <c r="E1692" s="5" t="s">
        <v>2</v>
      </c>
      <c r="F1692" s="5" t="s">
        <v>11089</v>
      </c>
      <c r="G1692" s="5" t="s">
        <v>9323</v>
      </c>
      <c r="H1692" s="5" t="s">
        <v>9347</v>
      </c>
      <c r="I1692" s="5" t="s">
        <v>9338</v>
      </c>
      <c r="J1692" s="9" t="s">
        <v>2</v>
      </c>
      <c r="K1692" s="5" t="s">
        <v>3</v>
      </c>
      <c r="L1692" s="10" t="s">
        <v>2180</v>
      </c>
      <c r="M1692" s="5" t="s">
        <v>2</v>
      </c>
    </row>
    <row r="1693" spans="1:14" x14ac:dyDescent="0.2">
      <c r="A1693" s="12" t="s">
        <v>7732</v>
      </c>
      <c r="B1693" s="12">
        <v>1692</v>
      </c>
      <c r="C1693" s="9">
        <v>2015</v>
      </c>
      <c r="D1693" s="5" t="s">
        <v>9313</v>
      </c>
      <c r="E1693" s="5" t="s">
        <v>2</v>
      </c>
      <c r="F1693" s="5" t="s">
        <v>11089</v>
      </c>
      <c r="G1693" s="5" t="s">
        <v>9323</v>
      </c>
      <c r="H1693" s="5" t="s">
        <v>9347</v>
      </c>
      <c r="I1693" s="5" t="s">
        <v>9338</v>
      </c>
      <c r="J1693" s="9" t="s">
        <v>2</v>
      </c>
      <c r="K1693" s="5" t="s">
        <v>3</v>
      </c>
      <c r="L1693" s="10" t="s">
        <v>2180</v>
      </c>
      <c r="M1693" s="5" t="s">
        <v>2</v>
      </c>
    </row>
    <row r="1694" spans="1:14" x14ac:dyDescent="0.2">
      <c r="A1694" s="12" t="s">
        <v>7733</v>
      </c>
      <c r="B1694" s="12">
        <v>1693</v>
      </c>
      <c r="C1694" s="9">
        <v>2015</v>
      </c>
      <c r="D1694" s="5" t="s">
        <v>9313</v>
      </c>
      <c r="E1694" s="5" t="s">
        <v>2</v>
      </c>
      <c r="F1694" s="5" t="s">
        <v>11089</v>
      </c>
      <c r="G1694" s="5" t="s">
        <v>9323</v>
      </c>
      <c r="H1694" s="5" t="s">
        <v>9347</v>
      </c>
      <c r="I1694" s="5" t="s">
        <v>9338</v>
      </c>
      <c r="J1694" s="9" t="s">
        <v>2</v>
      </c>
      <c r="K1694" s="5" t="s">
        <v>3</v>
      </c>
      <c r="L1694" s="10" t="s">
        <v>2180</v>
      </c>
      <c r="M1694" s="5" t="s">
        <v>2</v>
      </c>
    </row>
    <row r="1695" spans="1:14" x14ac:dyDescent="0.2">
      <c r="A1695" s="12" t="s">
        <v>7734</v>
      </c>
      <c r="B1695" s="12">
        <v>1694</v>
      </c>
      <c r="C1695" s="9">
        <v>2015</v>
      </c>
      <c r="D1695" s="5" t="s">
        <v>9313</v>
      </c>
      <c r="E1695" s="5" t="s">
        <v>2</v>
      </c>
      <c r="F1695" s="5" t="s">
        <v>11089</v>
      </c>
      <c r="G1695" s="5" t="s">
        <v>9323</v>
      </c>
      <c r="H1695" s="5" t="s">
        <v>9347</v>
      </c>
      <c r="I1695" s="5" t="s">
        <v>9338</v>
      </c>
      <c r="J1695" s="9" t="s">
        <v>2</v>
      </c>
      <c r="K1695" s="5" t="s">
        <v>3</v>
      </c>
      <c r="L1695" s="10" t="s">
        <v>2180</v>
      </c>
      <c r="M1695" s="5" t="s">
        <v>2</v>
      </c>
    </row>
    <row r="1696" spans="1:14" x14ac:dyDescent="0.2">
      <c r="A1696" s="12" t="s">
        <v>7735</v>
      </c>
      <c r="B1696" s="12">
        <v>1695</v>
      </c>
      <c r="C1696" s="9">
        <v>2015</v>
      </c>
      <c r="D1696" s="5" t="s">
        <v>9313</v>
      </c>
      <c r="E1696" s="5" t="s">
        <v>2</v>
      </c>
      <c r="F1696" s="5" t="s">
        <v>11089</v>
      </c>
      <c r="G1696" s="5" t="s">
        <v>9323</v>
      </c>
      <c r="H1696" s="5" t="s">
        <v>9347</v>
      </c>
      <c r="I1696" s="5" t="s">
        <v>9338</v>
      </c>
      <c r="J1696" s="9" t="s">
        <v>2</v>
      </c>
      <c r="K1696" s="5" t="s">
        <v>3</v>
      </c>
      <c r="L1696" s="10" t="s">
        <v>2180</v>
      </c>
      <c r="M1696" s="5" t="s">
        <v>2</v>
      </c>
      <c r="N1696" s="11"/>
    </row>
    <row r="1697" spans="1:15" x14ac:dyDescent="0.2">
      <c r="A1697" s="12" t="s">
        <v>7736</v>
      </c>
      <c r="B1697" s="12">
        <v>1696</v>
      </c>
      <c r="C1697" s="9">
        <v>2015</v>
      </c>
      <c r="D1697" s="5" t="s">
        <v>9313</v>
      </c>
      <c r="E1697" s="5" t="s">
        <v>2</v>
      </c>
      <c r="F1697" s="5" t="s">
        <v>11089</v>
      </c>
      <c r="G1697" s="5" t="s">
        <v>9323</v>
      </c>
      <c r="H1697" s="5" t="s">
        <v>9347</v>
      </c>
      <c r="I1697" s="5" t="s">
        <v>9338</v>
      </c>
      <c r="J1697" s="9" t="s">
        <v>2</v>
      </c>
      <c r="K1697" s="5" t="s">
        <v>3</v>
      </c>
      <c r="L1697" s="10" t="s">
        <v>2180</v>
      </c>
      <c r="M1697" s="5" t="s">
        <v>2</v>
      </c>
    </row>
    <row r="1698" spans="1:15" x14ac:dyDescent="0.2">
      <c r="A1698" s="12" t="s">
        <v>7737</v>
      </c>
      <c r="B1698" s="12">
        <v>1697</v>
      </c>
      <c r="C1698" s="9">
        <v>2015</v>
      </c>
      <c r="D1698" s="5" t="s">
        <v>9313</v>
      </c>
      <c r="E1698" s="5" t="s">
        <v>2</v>
      </c>
      <c r="F1698" s="5" t="s">
        <v>11089</v>
      </c>
      <c r="G1698" s="5" t="s">
        <v>9323</v>
      </c>
      <c r="H1698" s="5" t="s">
        <v>9347</v>
      </c>
      <c r="I1698" s="5" t="s">
        <v>9338</v>
      </c>
      <c r="J1698" s="9" t="s">
        <v>2</v>
      </c>
      <c r="K1698" s="5" t="s">
        <v>3</v>
      </c>
      <c r="L1698" s="10" t="s">
        <v>2180</v>
      </c>
      <c r="M1698" s="5" t="s">
        <v>2</v>
      </c>
    </row>
    <row r="1699" spans="1:15" x14ac:dyDescent="0.2">
      <c r="A1699" s="12" t="s">
        <v>7738</v>
      </c>
      <c r="B1699" s="12">
        <v>1698</v>
      </c>
      <c r="C1699" s="9">
        <v>2015</v>
      </c>
      <c r="D1699" s="5" t="s">
        <v>9313</v>
      </c>
      <c r="E1699" s="5" t="s">
        <v>2</v>
      </c>
      <c r="F1699" s="5" t="s">
        <v>11089</v>
      </c>
      <c r="G1699" s="5" t="s">
        <v>9323</v>
      </c>
      <c r="H1699" s="5" t="s">
        <v>9347</v>
      </c>
      <c r="I1699" s="5" t="s">
        <v>9338</v>
      </c>
      <c r="J1699" s="9" t="s">
        <v>2</v>
      </c>
      <c r="K1699" s="5" t="s">
        <v>3</v>
      </c>
      <c r="L1699" s="10" t="s">
        <v>2180</v>
      </c>
      <c r="M1699" s="5" t="s">
        <v>2</v>
      </c>
    </row>
    <row r="1700" spans="1:15" x14ac:dyDescent="0.2">
      <c r="A1700" s="12" t="s">
        <v>7739</v>
      </c>
      <c r="B1700" s="12">
        <v>1699</v>
      </c>
      <c r="C1700" s="9">
        <v>2015</v>
      </c>
      <c r="D1700" s="5" t="s">
        <v>9313</v>
      </c>
      <c r="E1700" s="5" t="s">
        <v>2</v>
      </c>
      <c r="F1700" s="5" t="s">
        <v>11089</v>
      </c>
      <c r="G1700" s="5" t="s">
        <v>9323</v>
      </c>
      <c r="H1700" s="5" t="s">
        <v>9347</v>
      </c>
      <c r="I1700" s="5" t="s">
        <v>9338</v>
      </c>
      <c r="J1700" s="9" t="s">
        <v>2</v>
      </c>
      <c r="K1700" s="5" t="s">
        <v>3</v>
      </c>
      <c r="L1700" s="10" t="s">
        <v>2180</v>
      </c>
      <c r="M1700" s="5" t="s">
        <v>2</v>
      </c>
    </row>
    <row r="1701" spans="1:15" x14ac:dyDescent="0.2">
      <c r="A1701" s="12" t="s">
        <v>7740</v>
      </c>
      <c r="B1701" s="12">
        <v>1700</v>
      </c>
      <c r="C1701" s="9">
        <v>2015</v>
      </c>
      <c r="D1701" s="5" t="s">
        <v>9313</v>
      </c>
      <c r="E1701" s="5" t="s">
        <v>2</v>
      </c>
      <c r="F1701" s="5" t="s">
        <v>11089</v>
      </c>
      <c r="G1701" s="5" t="s">
        <v>9323</v>
      </c>
      <c r="H1701" s="5" t="s">
        <v>9347</v>
      </c>
      <c r="I1701" s="5" t="s">
        <v>9338</v>
      </c>
      <c r="J1701" s="9" t="s">
        <v>2</v>
      </c>
      <c r="K1701" s="5" t="s">
        <v>3</v>
      </c>
      <c r="L1701" s="10" t="s">
        <v>2180</v>
      </c>
      <c r="M1701" s="5" t="s">
        <v>2</v>
      </c>
    </row>
    <row r="1702" spans="1:15" x14ac:dyDescent="0.2">
      <c r="A1702" s="12" t="s">
        <v>7741</v>
      </c>
      <c r="B1702" s="12">
        <v>1701</v>
      </c>
      <c r="C1702" s="9">
        <v>2015</v>
      </c>
      <c r="D1702" s="5" t="s">
        <v>9313</v>
      </c>
      <c r="E1702" s="5" t="s">
        <v>2</v>
      </c>
      <c r="F1702" s="5" t="s">
        <v>11089</v>
      </c>
      <c r="G1702" s="5" t="s">
        <v>9323</v>
      </c>
      <c r="H1702" s="5" t="s">
        <v>9321</v>
      </c>
      <c r="I1702" s="5" t="s">
        <v>9338</v>
      </c>
      <c r="J1702" s="9">
        <v>1</v>
      </c>
      <c r="K1702" s="5" t="s">
        <v>3</v>
      </c>
      <c r="L1702" s="10" t="s">
        <v>2180</v>
      </c>
      <c r="M1702" s="5" t="s">
        <v>2</v>
      </c>
    </row>
    <row r="1703" spans="1:15" x14ac:dyDescent="0.2">
      <c r="A1703" s="12" t="s">
        <v>7742</v>
      </c>
      <c r="B1703" s="12">
        <v>1702</v>
      </c>
      <c r="C1703" s="9">
        <v>2015</v>
      </c>
      <c r="D1703" s="5" t="s">
        <v>9313</v>
      </c>
      <c r="E1703" s="5" t="s">
        <v>2</v>
      </c>
      <c r="F1703" s="5" t="s">
        <v>11089</v>
      </c>
      <c r="G1703" s="5" t="s">
        <v>9323</v>
      </c>
      <c r="H1703" s="5" t="s">
        <v>9321</v>
      </c>
      <c r="I1703" s="5" t="s">
        <v>9338</v>
      </c>
      <c r="J1703" s="9">
        <v>1</v>
      </c>
      <c r="K1703" s="5" t="s">
        <v>3</v>
      </c>
      <c r="L1703" s="10" t="s">
        <v>2180</v>
      </c>
      <c r="M1703" s="5" t="s">
        <v>2</v>
      </c>
    </row>
    <row r="1704" spans="1:15" x14ac:dyDescent="0.2">
      <c r="A1704" s="12" t="s">
        <v>7743</v>
      </c>
      <c r="B1704" s="12">
        <v>1703</v>
      </c>
      <c r="C1704" s="9">
        <v>2015</v>
      </c>
      <c r="D1704" s="5" t="s">
        <v>9313</v>
      </c>
      <c r="E1704" s="5" t="s">
        <v>2</v>
      </c>
      <c r="F1704" s="5" t="s">
        <v>11089</v>
      </c>
      <c r="G1704" s="5" t="s">
        <v>9323</v>
      </c>
      <c r="H1704" s="5" t="s">
        <v>9321</v>
      </c>
      <c r="I1704" s="5" t="s">
        <v>9338</v>
      </c>
      <c r="J1704" s="9">
        <v>1</v>
      </c>
      <c r="K1704" s="5" t="s">
        <v>3</v>
      </c>
      <c r="L1704" s="10" t="s">
        <v>2180</v>
      </c>
      <c r="M1704" s="5" t="s">
        <v>2</v>
      </c>
      <c r="N1704" s="11"/>
    </row>
    <row r="1705" spans="1:15" x14ac:dyDescent="0.2">
      <c r="A1705" s="12" t="s">
        <v>7744</v>
      </c>
      <c r="B1705" s="12">
        <v>1704</v>
      </c>
      <c r="C1705" s="9">
        <v>2015</v>
      </c>
      <c r="D1705" s="5" t="s">
        <v>9313</v>
      </c>
      <c r="E1705" s="5" t="s">
        <v>2</v>
      </c>
      <c r="F1705" s="5" t="s">
        <v>11089</v>
      </c>
      <c r="G1705" s="5" t="s">
        <v>9323</v>
      </c>
      <c r="H1705" s="5" t="s">
        <v>9321</v>
      </c>
      <c r="I1705" s="5" t="s">
        <v>9338</v>
      </c>
      <c r="J1705" s="9">
        <v>1</v>
      </c>
      <c r="K1705" s="5" t="s">
        <v>3</v>
      </c>
      <c r="L1705" s="10" t="s">
        <v>2180</v>
      </c>
      <c r="M1705" s="5" t="s">
        <v>2</v>
      </c>
    </row>
    <row r="1706" spans="1:15" x14ac:dyDescent="0.2">
      <c r="A1706" s="12" t="s">
        <v>7745</v>
      </c>
      <c r="B1706" s="12">
        <v>1705</v>
      </c>
      <c r="C1706" s="9">
        <v>2015</v>
      </c>
      <c r="D1706" s="5" t="s">
        <v>9313</v>
      </c>
      <c r="E1706" s="5" t="s">
        <v>2</v>
      </c>
      <c r="F1706" s="5" t="s">
        <v>11089</v>
      </c>
      <c r="G1706" s="5" t="s">
        <v>9323</v>
      </c>
      <c r="H1706" s="5" t="s">
        <v>9321</v>
      </c>
      <c r="I1706" s="5" t="s">
        <v>9338</v>
      </c>
      <c r="J1706" s="9">
        <v>1</v>
      </c>
      <c r="K1706" s="5" t="s">
        <v>3</v>
      </c>
      <c r="L1706" s="10" t="s">
        <v>2180</v>
      </c>
      <c r="M1706" s="5" t="s">
        <v>2</v>
      </c>
    </row>
    <row r="1707" spans="1:15" x14ac:dyDescent="0.2">
      <c r="A1707" s="12" t="s">
        <v>7746</v>
      </c>
      <c r="B1707" s="12">
        <v>1706</v>
      </c>
      <c r="C1707" s="9">
        <v>2015</v>
      </c>
      <c r="D1707" s="5" t="s">
        <v>9313</v>
      </c>
      <c r="E1707" s="5" t="s">
        <v>2</v>
      </c>
      <c r="F1707" s="5" t="s">
        <v>11089</v>
      </c>
      <c r="G1707" s="5" t="s">
        <v>9323</v>
      </c>
      <c r="H1707" s="5" t="s">
        <v>9321</v>
      </c>
      <c r="I1707" s="5" t="s">
        <v>9338</v>
      </c>
      <c r="J1707" s="9">
        <v>1</v>
      </c>
      <c r="K1707" s="5" t="s">
        <v>3</v>
      </c>
      <c r="L1707" s="10" t="s">
        <v>2180</v>
      </c>
      <c r="M1707" s="5" t="s">
        <v>2</v>
      </c>
    </row>
    <row r="1708" spans="1:15" x14ac:dyDescent="0.2">
      <c r="A1708" s="12" t="s">
        <v>7747</v>
      </c>
      <c r="B1708" s="12">
        <v>1707</v>
      </c>
      <c r="C1708" s="9">
        <v>2015</v>
      </c>
      <c r="D1708" s="5" t="s">
        <v>9313</v>
      </c>
      <c r="E1708" s="5" t="s">
        <v>2</v>
      </c>
      <c r="F1708" s="5" t="s">
        <v>11089</v>
      </c>
      <c r="G1708" s="5" t="s">
        <v>9323</v>
      </c>
      <c r="H1708" s="5" t="s">
        <v>9321</v>
      </c>
      <c r="I1708" s="5" t="s">
        <v>9338</v>
      </c>
      <c r="J1708" s="9">
        <v>1</v>
      </c>
      <c r="K1708" s="5" t="s">
        <v>3</v>
      </c>
      <c r="L1708" s="10" t="s">
        <v>2180</v>
      </c>
      <c r="M1708" s="5" t="s">
        <v>2</v>
      </c>
    </row>
    <row r="1709" spans="1:15" x14ac:dyDescent="0.2">
      <c r="A1709" s="12" t="s">
        <v>7748</v>
      </c>
      <c r="B1709" s="12">
        <v>1708</v>
      </c>
      <c r="C1709" s="9">
        <v>2015</v>
      </c>
      <c r="D1709" s="5" t="s">
        <v>9313</v>
      </c>
      <c r="E1709" s="5" t="s">
        <v>2</v>
      </c>
      <c r="F1709" s="5" t="s">
        <v>11089</v>
      </c>
      <c r="G1709" s="5" t="s">
        <v>9323</v>
      </c>
      <c r="H1709" s="5" t="s">
        <v>9321</v>
      </c>
      <c r="I1709" s="5" t="s">
        <v>9338</v>
      </c>
      <c r="J1709" s="9">
        <v>1</v>
      </c>
      <c r="K1709" s="5" t="s">
        <v>3</v>
      </c>
      <c r="L1709" s="10" t="s">
        <v>2180</v>
      </c>
      <c r="M1709" s="5" t="s">
        <v>2</v>
      </c>
    </row>
    <row r="1710" spans="1:15" x14ac:dyDescent="0.2">
      <c r="A1710" s="12" t="s">
        <v>7749</v>
      </c>
      <c r="B1710" s="12">
        <v>1709</v>
      </c>
      <c r="C1710" s="9">
        <v>2015</v>
      </c>
      <c r="D1710" s="5" t="s">
        <v>9313</v>
      </c>
      <c r="E1710" s="5" t="s">
        <v>2</v>
      </c>
      <c r="F1710" s="5" t="s">
        <v>11089</v>
      </c>
      <c r="G1710" s="5" t="s">
        <v>9323</v>
      </c>
      <c r="H1710" s="5" t="s">
        <v>9321</v>
      </c>
      <c r="I1710" s="5" t="s">
        <v>9338</v>
      </c>
      <c r="J1710" s="9">
        <v>1</v>
      </c>
      <c r="K1710" s="5" t="s">
        <v>3</v>
      </c>
      <c r="L1710" s="10" t="s">
        <v>2180</v>
      </c>
      <c r="M1710" s="5" t="s">
        <v>2</v>
      </c>
    </row>
    <row r="1711" spans="1:15" x14ac:dyDescent="0.2">
      <c r="A1711" s="12" t="s">
        <v>7750</v>
      </c>
      <c r="B1711" s="12">
        <v>1710</v>
      </c>
      <c r="C1711" s="9">
        <v>2015</v>
      </c>
      <c r="D1711" s="5" t="s">
        <v>9313</v>
      </c>
      <c r="E1711" s="5" t="s">
        <v>2</v>
      </c>
      <c r="F1711" s="5" t="s">
        <v>11089</v>
      </c>
      <c r="G1711" s="5" t="s">
        <v>9323</v>
      </c>
      <c r="H1711" s="5" t="s">
        <v>9321</v>
      </c>
      <c r="I1711" s="5" t="s">
        <v>9338</v>
      </c>
      <c r="J1711" s="9">
        <v>1</v>
      </c>
      <c r="K1711" s="5" t="s">
        <v>3</v>
      </c>
      <c r="L1711" s="10" t="s">
        <v>2180</v>
      </c>
      <c r="M1711" s="5" t="s">
        <v>2</v>
      </c>
    </row>
    <row r="1712" spans="1:15" x14ac:dyDescent="0.2">
      <c r="A1712" s="12" t="s">
        <v>7751</v>
      </c>
      <c r="B1712" s="12">
        <v>1711</v>
      </c>
      <c r="C1712" s="9">
        <v>2015</v>
      </c>
      <c r="D1712" s="5" t="s">
        <v>9313</v>
      </c>
      <c r="E1712" s="5" t="s">
        <v>2</v>
      </c>
      <c r="F1712" s="5" t="s">
        <v>11089</v>
      </c>
      <c r="G1712" s="5" t="s">
        <v>9323</v>
      </c>
      <c r="H1712" s="5" t="s">
        <v>9328</v>
      </c>
      <c r="I1712" s="5" t="s">
        <v>9338</v>
      </c>
      <c r="J1712" s="9">
        <v>0</v>
      </c>
      <c r="K1712" s="5" t="s">
        <v>3</v>
      </c>
      <c r="L1712" s="10" t="s">
        <v>2180</v>
      </c>
      <c r="M1712" s="5" t="s">
        <v>2</v>
      </c>
      <c r="O1712" s="11"/>
    </row>
    <row r="1713" spans="1:14" x14ac:dyDescent="0.2">
      <c r="A1713" s="12" t="s">
        <v>7752</v>
      </c>
      <c r="B1713" s="12">
        <v>1712</v>
      </c>
      <c r="C1713" s="9">
        <v>2015</v>
      </c>
      <c r="D1713" s="5" t="s">
        <v>9313</v>
      </c>
      <c r="E1713" s="5" t="s">
        <v>2</v>
      </c>
      <c r="F1713" s="5" t="s">
        <v>11089</v>
      </c>
      <c r="G1713" s="5" t="s">
        <v>9323</v>
      </c>
      <c r="H1713" s="5" t="s">
        <v>9328</v>
      </c>
      <c r="I1713" s="5" t="s">
        <v>9338</v>
      </c>
      <c r="J1713" s="9">
        <v>0</v>
      </c>
      <c r="K1713" s="5" t="s">
        <v>3</v>
      </c>
      <c r="L1713" s="10" t="s">
        <v>2180</v>
      </c>
      <c r="M1713" s="5" t="s">
        <v>2</v>
      </c>
    </row>
    <row r="1714" spans="1:14" x14ac:dyDescent="0.2">
      <c r="A1714" s="12" t="s">
        <v>7753</v>
      </c>
      <c r="B1714" s="12">
        <v>1713</v>
      </c>
      <c r="C1714" s="9">
        <v>2015</v>
      </c>
      <c r="D1714" s="5" t="s">
        <v>9313</v>
      </c>
      <c r="E1714" s="5" t="s">
        <v>2</v>
      </c>
      <c r="F1714" s="5" t="s">
        <v>11089</v>
      </c>
      <c r="G1714" s="5" t="s">
        <v>9323</v>
      </c>
      <c r="H1714" s="5" t="s">
        <v>9328</v>
      </c>
      <c r="I1714" s="5" t="s">
        <v>9338</v>
      </c>
      <c r="J1714" s="9">
        <v>0</v>
      </c>
      <c r="K1714" s="5" t="s">
        <v>3</v>
      </c>
      <c r="L1714" s="10" t="s">
        <v>2180</v>
      </c>
      <c r="M1714" s="5" t="s">
        <v>2</v>
      </c>
    </row>
    <row r="1715" spans="1:14" x14ac:dyDescent="0.2">
      <c r="A1715" s="12" t="s">
        <v>7754</v>
      </c>
      <c r="B1715" s="12">
        <v>1714</v>
      </c>
      <c r="C1715" s="9">
        <v>2015</v>
      </c>
      <c r="D1715" s="5" t="s">
        <v>9313</v>
      </c>
      <c r="E1715" s="5" t="s">
        <v>2</v>
      </c>
      <c r="F1715" s="5" t="s">
        <v>11089</v>
      </c>
      <c r="G1715" s="5" t="s">
        <v>9323</v>
      </c>
      <c r="H1715" s="5" t="s">
        <v>9328</v>
      </c>
      <c r="I1715" s="5" t="s">
        <v>9338</v>
      </c>
      <c r="J1715" s="9">
        <v>0</v>
      </c>
      <c r="K1715" s="5" t="s">
        <v>3</v>
      </c>
      <c r="L1715" s="10" t="s">
        <v>2180</v>
      </c>
      <c r="M1715" s="5" t="s">
        <v>2</v>
      </c>
    </row>
    <row r="1716" spans="1:14" x14ac:dyDescent="0.2">
      <c r="A1716" s="12" t="s">
        <v>7755</v>
      </c>
      <c r="B1716" s="12">
        <v>1715</v>
      </c>
      <c r="C1716" s="9">
        <v>2015</v>
      </c>
      <c r="D1716" s="5" t="s">
        <v>9313</v>
      </c>
      <c r="E1716" s="5" t="s">
        <v>2</v>
      </c>
      <c r="F1716" s="5" t="s">
        <v>11089</v>
      </c>
      <c r="G1716" s="5" t="s">
        <v>9323</v>
      </c>
      <c r="H1716" s="5" t="s">
        <v>9328</v>
      </c>
      <c r="I1716" s="5" t="s">
        <v>9338</v>
      </c>
      <c r="J1716" s="9">
        <v>0</v>
      </c>
      <c r="K1716" s="5" t="s">
        <v>3</v>
      </c>
      <c r="L1716" s="10" t="s">
        <v>2180</v>
      </c>
      <c r="M1716" s="5" t="s">
        <v>2</v>
      </c>
    </row>
    <row r="1717" spans="1:14" x14ac:dyDescent="0.2">
      <c r="A1717" s="12" t="s">
        <v>7756</v>
      </c>
      <c r="B1717" s="12">
        <v>1716</v>
      </c>
      <c r="C1717" s="9">
        <v>2015</v>
      </c>
      <c r="D1717" s="5" t="s">
        <v>9313</v>
      </c>
      <c r="E1717" s="5" t="s">
        <v>2</v>
      </c>
      <c r="F1717" s="5" t="s">
        <v>11089</v>
      </c>
      <c r="G1717" s="5" t="s">
        <v>9323</v>
      </c>
      <c r="H1717" s="5" t="s">
        <v>9328</v>
      </c>
      <c r="I1717" s="5" t="s">
        <v>9338</v>
      </c>
      <c r="J1717" s="9">
        <v>0</v>
      </c>
      <c r="K1717" s="5" t="s">
        <v>3</v>
      </c>
      <c r="L1717" s="10" t="s">
        <v>2180</v>
      </c>
      <c r="M1717" s="5" t="s">
        <v>2</v>
      </c>
    </row>
    <row r="1718" spans="1:14" x14ac:dyDescent="0.2">
      <c r="A1718" s="12" t="s">
        <v>7757</v>
      </c>
      <c r="B1718" s="12">
        <v>1717</v>
      </c>
      <c r="C1718" s="9">
        <v>2015</v>
      </c>
      <c r="D1718" s="5" t="s">
        <v>9313</v>
      </c>
      <c r="E1718" s="5" t="s">
        <v>2</v>
      </c>
      <c r="F1718" s="5" t="s">
        <v>11089</v>
      </c>
      <c r="G1718" s="5" t="s">
        <v>9323</v>
      </c>
      <c r="H1718" s="5" t="s">
        <v>9328</v>
      </c>
      <c r="I1718" s="5" t="s">
        <v>9338</v>
      </c>
      <c r="J1718" s="9">
        <v>0</v>
      </c>
      <c r="K1718" s="5" t="s">
        <v>3</v>
      </c>
      <c r="L1718" s="10" t="s">
        <v>2180</v>
      </c>
      <c r="M1718" s="5" t="s">
        <v>2</v>
      </c>
      <c r="N1718" s="11"/>
    </row>
    <row r="1719" spans="1:14" x14ac:dyDescent="0.2">
      <c r="A1719" s="12" t="s">
        <v>7758</v>
      </c>
      <c r="B1719" s="12">
        <v>1718</v>
      </c>
      <c r="C1719" s="9">
        <v>2015</v>
      </c>
      <c r="D1719" s="5" t="s">
        <v>9313</v>
      </c>
      <c r="E1719" s="5" t="s">
        <v>2</v>
      </c>
      <c r="F1719" s="5" t="s">
        <v>11089</v>
      </c>
      <c r="G1719" s="5" t="s">
        <v>9323</v>
      </c>
      <c r="H1719" s="5" t="s">
        <v>9328</v>
      </c>
      <c r="I1719" s="5" t="s">
        <v>9338</v>
      </c>
      <c r="J1719" s="9">
        <v>0</v>
      </c>
      <c r="K1719" s="5" t="s">
        <v>3</v>
      </c>
      <c r="L1719" s="10" t="s">
        <v>2180</v>
      </c>
      <c r="M1719" s="5" t="s">
        <v>2</v>
      </c>
    </row>
    <row r="1720" spans="1:14" x14ac:dyDescent="0.2">
      <c r="A1720" s="12" t="s">
        <v>7759</v>
      </c>
      <c r="B1720" s="12">
        <v>1719</v>
      </c>
      <c r="C1720" s="9">
        <v>2015</v>
      </c>
      <c r="D1720" s="5" t="s">
        <v>9313</v>
      </c>
      <c r="E1720" s="5" t="s">
        <v>2</v>
      </c>
      <c r="F1720" s="5" t="s">
        <v>11089</v>
      </c>
      <c r="G1720" s="5" t="s">
        <v>9323</v>
      </c>
      <c r="H1720" s="5" t="s">
        <v>9328</v>
      </c>
      <c r="I1720" s="5" t="s">
        <v>9338</v>
      </c>
      <c r="J1720" s="9">
        <v>0</v>
      </c>
      <c r="K1720" s="5" t="s">
        <v>3</v>
      </c>
      <c r="L1720" s="10" t="s">
        <v>2180</v>
      </c>
      <c r="M1720" s="5" t="s">
        <v>2</v>
      </c>
    </row>
    <row r="1721" spans="1:14" x14ac:dyDescent="0.2">
      <c r="A1721" s="12" t="s">
        <v>7760</v>
      </c>
      <c r="B1721" s="12">
        <v>1720</v>
      </c>
      <c r="C1721" s="9">
        <v>2015</v>
      </c>
      <c r="D1721" s="5" t="s">
        <v>9313</v>
      </c>
      <c r="E1721" s="5" t="s">
        <v>2</v>
      </c>
      <c r="F1721" s="5" t="s">
        <v>11089</v>
      </c>
      <c r="G1721" s="5" t="s">
        <v>9323</v>
      </c>
      <c r="H1721" s="5" t="s">
        <v>9328</v>
      </c>
      <c r="I1721" s="5" t="s">
        <v>9338</v>
      </c>
      <c r="J1721" s="9">
        <v>0</v>
      </c>
      <c r="K1721" s="5" t="s">
        <v>3</v>
      </c>
      <c r="L1721" s="10" t="s">
        <v>2180</v>
      </c>
      <c r="M1721" s="5" t="s">
        <v>2</v>
      </c>
    </row>
    <row r="1722" spans="1:14" x14ac:dyDescent="0.2">
      <c r="A1722" s="12" t="s">
        <v>7761</v>
      </c>
      <c r="B1722" s="12">
        <v>1721</v>
      </c>
      <c r="C1722" s="9">
        <v>2015</v>
      </c>
      <c r="D1722" s="5" t="s">
        <v>9313</v>
      </c>
      <c r="E1722" s="5" t="s">
        <v>2</v>
      </c>
      <c r="F1722" s="5" t="s">
        <v>11089</v>
      </c>
      <c r="G1722" s="5" t="s">
        <v>9323</v>
      </c>
      <c r="H1722" s="5" t="s">
        <v>9328</v>
      </c>
      <c r="I1722" s="5" t="s">
        <v>9338</v>
      </c>
      <c r="J1722" s="9">
        <v>0</v>
      </c>
      <c r="K1722" s="5" t="s">
        <v>3</v>
      </c>
      <c r="L1722" s="10" t="s">
        <v>2180</v>
      </c>
      <c r="M1722" s="5" t="s">
        <v>2</v>
      </c>
    </row>
    <row r="1723" spans="1:14" x14ac:dyDescent="0.2">
      <c r="A1723" s="12" t="s">
        <v>7762</v>
      </c>
      <c r="B1723" s="12">
        <v>1722</v>
      </c>
      <c r="C1723" s="9">
        <v>2015</v>
      </c>
      <c r="D1723" s="5" t="s">
        <v>9313</v>
      </c>
      <c r="E1723" s="5" t="s">
        <v>2</v>
      </c>
      <c r="F1723" s="5" t="s">
        <v>11089</v>
      </c>
      <c r="G1723" s="5" t="s">
        <v>9323</v>
      </c>
      <c r="H1723" s="5" t="s">
        <v>9328</v>
      </c>
      <c r="I1723" s="5" t="s">
        <v>9338</v>
      </c>
      <c r="J1723" s="9">
        <v>0</v>
      </c>
      <c r="K1723" s="5" t="s">
        <v>3</v>
      </c>
      <c r="L1723" s="10" t="s">
        <v>2180</v>
      </c>
      <c r="M1723" s="5" t="s">
        <v>2</v>
      </c>
    </row>
    <row r="1724" spans="1:14" x14ac:dyDescent="0.2">
      <c r="A1724" s="12" t="s">
        <v>7763</v>
      </c>
      <c r="B1724" s="12">
        <v>1723</v>
      </c>
      <c r="C1724" s="9">
        <v>2015</v>
      </c>
      <c r="D1724" s="5" t="s">
        <v>9313</v>
      </c>
      <c r="E1724" s="5" t="s">
        <v>2</v>
      </c>
      <c r="F1724" s="5" t="s">
        <v>11089</v>
      </c>
      <c r="G1724" s="5" t="s">
        <v>9323</v>
      </c>
      <c r="H1724" s="5" t="s">
        <v>9328</v>
      </c>
      <c r="I1724" s="5" t="s">
        <v>9338</v>
      </c>
      <c r="J1724" s="9">
        <v>0</v>
      </c>
      <c r="K1724" s="5" t="s">
        <v>3</v>
      </c>
      <c r="L1724" s="10" t="s">
        <v>2180</v>
      </c>
      <c r="M1724" s="5" t="s">
        <v>2</v>
      </c>
    </row>
    <row r="1725" spans="1:14" x14ac:dyDescent="0.2">
      <c r="A1725" s="12" t="s">
        <v>7764</v>
      </c>
      <c r="B1725" s="12">
        <v>1724</v>
      </c>
      <c r="C1725" s="9">
        <v>2015</v>
      </c>
      <c r="D1725" s="5" t="s">
        <v>9313</v>
      </c>
      <c r="E1725" s="5" t="s">
        <v>2</v>
      </c>
      <c r="F1725" s="5" t="s">
        <v>11089</v>
      </c>
      <c r="G1725" s="5" t="s">
        <v>9323</v>
      </c>
      <c r="H1725" s="5" t="s">
        <v>9328</v>
      </c>
      <c r="I1725" s="5" t="s">
        <v>9338</v>
      </c>
      <c r="J1725" s="9">
        <v>0</v>
      </c>
      <c r="K1725" s="5" t="s">
        <v>3</v>
      </c>
      <c r="L1725" s="10" t="s">
        <v>2180</v>
      </c>
      <c r="M1725" s="5" t="s">
        <v>2</v>
      </c>
    </row>
    <row r="1726" spans="1:14" x14ac:dyDescent="0.2">
      <c r="A1726" s="12" t="s">
        <v>7765</v>
      </c>
      <c r="B1726" s="12">
        <v>1725</v>
      </c>
      <c r="C1726" s="9">
        <v>2015</v>
      </c>
      <c r="D1726" s="5" t="s">
        <v>9313</v>
      </c>
      <c r="E1726" s="5" t="s">
        <v>2</v>
      </c>
      <c r="F1726" s="5" t="s">
        <v>11089</v>
      </c>
      <c r="G1726" s="5" t="s">
        <v>9323</v>
      </c>
      <c r="H1726" s="5" t="s">
        <v>9328</v>
      </c>
      <c r="I1726" s="5" t="s">
        <v>9338</v>
      </c>
      <c r="J1726" s="9">
        <v>0</v>
      </c>
      <c r="K1726" s="5" t="s">
        <v>3</v>
      </c>
      <c r="L1726" s="10" t="s">
        <v>2180</v>
      </c>
      <c r="M1726" s="5" t="s">
        <v>2</v>
      </c>
      <c r="N1726" s="11"/>
    </row>
    <row r="1727" spans="1:14" x14ac:dyDescent="0.2">
      <c r="A1727" s="12" t="s">
        <v>7766</v>
      </c>
      <c r="B1727" s="12">
        <v>1726</v>
      </c>
      <c r="C1727" s="9">
        <v>2015</v>
      </c>
      <c r="D1727" s="5" t="s">
        <v>9313</v>
      </c>
      <c r="E1727" s="5" t="s">
        <v>2</v>
      </c>
      <c r="F1727" s="5" t="s">
        <v>11089</v>
      </c>
      <c r="G1727" s="5" t="s">
        <v>9323</v>
      </c>
      <c r="H1727" s="5" t="s">
        <v>9328</v>
      </c>
      <c r="I1727" s="5" t="s">
        <v>9338</v>
      </c>
      <c r="J1727" s="9">
        <v>0</v>
      </c>
      <c r="K1727" s="5" t="s">
        <v>3</v>
      </c>
      <c r="L1727" s="10" t="s">
        <v>2180</v>
      </c>
      <c r="M1727" s="5" t="s">
        <v>2</v>
      </c>
      <c r="N1727" s="11"/>
    </row>
    <row r="1728" spans="1:14" x14ac:dyDescent="0.2">
      <c r="A1728" s="12" t="s">
        <v>4080</v>
      </c>
      <c r="B1728" s="12">
        <v>1727</v>
      </c>
      <c r="C1728" s="9">
        <v>2015</v>
      </c>
      <c r="D1728" s="5" t="s">
        <v>9313</v>
      </c>
      <c r="E1728" s="5" t="s">
        <v>2</v>
      </c>
      <c r="F1728" s="5" t="s">
        <v>11089</v>
      </c>
      <c r="G1728" s="5" t="s">
        <v>9323</v>
      </c>
      <c r="H1728" s="5" t="s">
        <v>9328</v>
      </c>
      <c r="I1728" s="5" t="s">
        <v>9338</v>
      </c>
      <c r="J1728" s="9">
        <v>0</v>
      </c>
      <c r="K1728" s="5" t="s">
        <v>3</v>
      </c>
      <c r="L1728" s="10" t="s">
        <v>2180</v>
      </c>
      <c r="M1728" s="5" t="s">
        <v>2</v>
      </c>
      <c r="N1728" s="11"/>
    </row>
    <row r="1729" spans="1:14" x14ac:dyDescent="0.2">
      <c r="A1729" s="12" t="s">
        <v>4081</v>
      </c>
      <c r="B1729" s="12">
        <v>1728</v>
      </c>
      <c r="C1729" s="9">
        <v>2015</v>
      </c>
      <c r="D1729" s="5" t="s">
        <v>9313</v>
      </c>
      <c r="E1729" s="5" t="s">
        <v>2</v>
      </c>
      <c r="F1729" s="5" t="s">
        <v>11089</v>
      </c>
      <c r="G1729" s="5" t="s">
        <v>9323</v>
      </c>
      <c r="H1729" s="5" t="s">
        <v>9328</v>
      </c>
      <c r="I1729" s="5" t="s">
        <v>9338</v>
      </c>
      <c r="J1729" s="9">
        <v>0</v>
      </c>
      <c r="K1729" s="5" t="s">
        <v>3</v>
      </c>
      <c r="L1729" s="10" t="s">
        <v>2180</v>
      </c>
      <c r="M1729" s="5" t="s">
        <v>2</v>
      </c>
    </row>
    <row r="1730" spans="1:14" x14ac:dyDescent="0.2">
      <c r="A1730" s="12" t="s">
        <v>4082</v>
      </c>
      <c r="B1730" s="12">
        <v>1729</v>
      </c>
      <c r="C1730" s="9">
        <v>2015</v>
      </c>
      <c r="D1730" s="5" t="s">
        <v>9313</v>
      </c>
      <c r="E1730" s="5" t="s">
        <v>2</v>
      </c>
      <c r="F1730" s="5" t="s">
        <v>11089</v>
      </c>
      <c r="G1730" s="5" t="s">
        <v>9323</v>
      </c>
      <c r="H1730" s="5" t="s">
        <v>9328</v>
      </c>
      <c r="I1730" s="5" t="s">
        <v>9338</v>
      </c>
      <c r="J1730" s="9">
        <v>0</v>
      </c>
      <c r="K1730" s="5" t="s">
        <v>3</v>
      </c>
      <c r="L1730" s="10" t="s">
        <v>2180</v>
      </c>
      <c r="M1730" s="5" t="s">
        <v>2</v>
      </c>
    </row>
    <row r="1731" spans="1:14" x14ac:dyDescent="0.2">
      <c r="A1731" s="12" t="s">
        <v>4083</v>
      </c>
      <c r="B1731" s="12">
        <v>1730</v>
      </c>
      <c r="C1731" s="9">
        <v>2015</v>
      </c>
      <c r="D1731" s="5" t="s">
        <v>9313</v>
      </c>
      <c r="E1731" s="5" t="s">
        <v>2</v>
      </c>
      <c r="F1731" s="5" t="s">
        <v>11089</v>
      </c>
      <c r="G1731" s="5" t="s">
        <v>9323</v>
      </c>
      <c r="H1731" s="5" t="s">
        <v>9328</v>
      </c>
      <c r="I1731" s="5" t="s">
        <v>9338</v>
      </c>
      <c r="J1731" s="9">
        <v>0</v>
      </c>
      <c r="K1731" s="5" t="s">
        <v>3</v>
      </c>
      <c r="L1731" s="10" t="s">
        <v>2180</v>
      </c>
      <c r="M1731" s="5" t="s">
        <v>2</v>
      </c>
    </row>
    <row r="1732" spans="1:14" x14ac:dyDescent="0.2">
      <c r="A1732" s="12" t="s">
        <v>4084</v>
      </c>
      <c r="B1732" s="12">
        <v>1731</v>
      </c>
      <c r="C1732" s="9">
        <v>2015</v>
      </c>
      <c r="D1732" s="5" t="s">
        <v>9313</v>
      </c>
      <c r="E1732" s="5" t="s">
        <v>2</v>
      </c>
      <c r="F1732" s="5" t="s">
        <v>11089</v>
      </c>
      <c r="G1732" s="5" t="s">
        <v>9323</v>
      </c>
      <c r="H1732" s="5" t="s">
        <v>9328</v>
      </c>
      <c r="I1732" s="5" t="s">
        <v>9338</v>
      </c>
      <c r="J1732" s="9">
        <v>0</v>
      </c>
      <c r="K1732" s="5" t="s">
        <v>3</v>
      </c>
      <c r="L1732" s="10" t="s">
        <v>2180</v>
      </c>
      <c r="M1732" s="5" t="s">
        <v>2</v>
      </c>
    </row>
    <row r="1733" spans="1:14" x14ac:dyDescent="0.2">
      <c r="A1733" s="12" t="s">
        <v>4085</v>
      </c>
      <c r="B1733" s="12">
        <v>1732</v>
      </c>
      <c r="C1733" s="9">
        <v>2015</v>
      </c>
      <c r="D1733" s="5" t="s">
        <v>9313</v>
      </c>
      <c r="E1733" s="5" t="s">
        <v>2</v>
      </c>
      <c r="F1733" s="5" t="s">
        <v>11089</v>
      </c>
      <c r="G1733" s="5" t="s">
        <v>9323</v>
      </c>
      <c r="H1733" s="5" t="s">
        <v>9328</v>
      </c>
      <c r="I1733" s="5" t="s">
        <v>9338</v>
      </c>
      <c r="J1733" s="9">
        <v>0</v>
      </c>
      <c r="K1733" s="5" t="s">
        <v>3</v>
      </c>
      <c r="L1733" s="10" t="s">
        <v>2180</v>
      </c>
      <c r="M1733" s="5" t="s">
        <v>2</v>
      </c>
    </row>
    <row r="1734" spans="1:14" x14ac:dyDescent="0.2">
      <c r="A1734" s="12" t="s">
        <v>4086</v>
      </c>
      <c r="B1734" s="12">
        <v>1733</v>
      </c>
      <c r="C1734" s="9">
        <v>2015</v>
      </c>
      <c r="D1734" s="5" t="s">
        <v>9313</v>
      </c>
      <c r="E1734" s="5" t="s">
        <v>2</v>
      </c>
      <c r="F1734" s="5" t="s">
        <v>11089</v>
      </c>
      <c r="G1734" s="5" t="s">
        <v>9323</v>
      </c>
      <c r="H1734" s="5" t="s">
        <v>9328</v>
      </c>
      <c r="I1734" s="5" t="s">
        <v>9338</v>
      </c>
      <c r="J1734" s="9">
        <v>0</v>
      </c>
      <c r="K1734" s="5" t="s">
        <v>3</v>
      </c>
      <c r="L1734" s="10" t="s">
        <v>2180</v>
      </c>
      <c r="M1734" s="5" t="s">
        <v>2</v>
      </c>
    </row>
    <row r="1735" spans="1:14" x14ac:dyDescent="0.2">
      <c r="A1735" s="12" t="s">
        <v>4087</v>
      </c>
      <c r="B1735" s="12">
        <v>1734</v>
      </c>
      <c r="C1735" s="9">
        <v>2015</v>
      </c>
      <c r="D1735" s="5" t="s">
        <v>9313</v>
      </c>
      <c r="E1735" s="5" t="s">
        <v>2</v>
      </c>
      <c r="F1735" s="5" t="s">
        <v>11089</v>
      </c>
      <c r="G1735" s="5" t="s">
        <v>9323</v>
      </c>
      <c r="H1735" s="5" t="s">
        <v>9328</v>
      </c>
      <c r="I1735" s="5" t="s">
        <v>9338</v>
      </c>
      <c r="J1735" s="9">
        <v>0</v>
      </c>
      <c r="K1735" s="5" t="s">
        <v>3</v>
      </c>
      <c r="L1735" s="10" t="s">
        <v>2180</v>
      </c>
      <c r="M1735" s="5" t="s">
        <v>2</v>
      </c>
    </row>
    <row r="1736" spans="1:14" x14ac:dyDescent="0.2">
      <c r="A1736" s="12" t="s">
        <v>4088</v>
      </c>
      <c r="B1736" s="12">
        <v>1735</v>
      </c>
      <c r="C1736" s="9">
        <v>2015</v>
      </c>
      <c r="D1736" s="5" t="s">
        <v>9313</v>
      </c>
      <c r="E1736" s="5" t="s">
        <v>2</v>
      </c>
      <c r="F1736" s="5" t="s">
        <v>11089</v>
      </c>
      <c r="G1736" s="5" t="s">
        <v>9323</v>
      </c>
      <c r="H1736" s="5" t="s">
        <v>9328</v>
      </c>
      <c r="I1736" s="5" t="s">
        <v>9338</v>
      </c>
      <c r="J1736" s="9">
        <v>0</v>
      </c>
      <c r="K1736" s="5" t="s">
        <v>3</v>
      </c>
      <c r="L1736" s="10" t="s">
        <v>2180</v>
      </c>
      <c r="M1736" s="5" t="s">
        <v>2</v>
      </c>
    </row>
    <row r="1737" spans="1:14" x14ac:dyDescent="0.2">
      <c r="A1737" s="12" t="s">
        <v>4089</v>
      </c>
      <c r="B1737" s="12">
        <v>1736</v>
      </c>
      <c r="C1737" s="9">
        <v>2015</v>
      </c>
      <c r="D1737" s="5" t="s">
        <v>9313</v>
      </c>
      <c r="E1737" s="5" t="s">
        <v>2</v>
      </c>
      <c r="F1737" s="5" t="s">
        <v>11089</v>
      </c>
      <c r="G1737" s="5" t="s">
        <v>9323</v>
      </c>
      <c r="H1737" s="5" t="s">
        <v>9328</v>
      </c>
      <c r="I1737" s="5" t="s">
        <v>9338</v>
      </c>
      <c r="J1737" s="9">
        <v>0</v>
      </c>
      <c r="K1737" s="5" t="s">
        <v>3</v>
      </c>
      <c r="L1737" s="10" t="s">
        <v>2180</v>
      </c>
      <c r="M1737" s="5" t="s">
        <v>2</v>
      </c>
    </row>
    <row r="1738" spans="1:14" x14ac:dyDescent="0.2">
      <c r="A1738" s="12" t="s">
        <v>4090</v>
      </c>
      <c r="B1738" s="12">
        <v>1737</v>
      </c>
      <c r="C1738" s="9">
        <v>2015</v>
      </c>
      <c r="D1738" s="5" t="s">
        <v>9313</v>
      </c>
      <c r="E1738" s="5" t="s">
        <v>2</v>
      </c>
      <c r="F1738" s="5" t="s">
        <v>11089</v>
      </c>
      <c r="G1738" s="5" t="s">
        <v>9323</v>
      </c>
      <c r="H1738" s="5" t="s">
        <v>9328</v>
      </c>
      <c r="I1738" s="5" t="s">
        <v>9338</v>
      </c>
      <c r="J1738" s="9">
        <v>0</v>
      </c>
      <c r="K1738" s="5" t="s">
        <v>3</v>
      </c>
      <c r="L1738" s="10" t="s">
        <v>2180</v>
      </c>
      <c r="M1738" s="5" t="s">
        <v>2</v>
      </c>
    </row>
    <row r="1739" spans="1:14" x14ac:dyDescent="0.2">
      <c r="A1739" s="12" t="s">
        <v>4091</v>
      </c>
      <c r="B1739" s="12">
        <v>1738</v>
      </c>
      <c r="C1739" s="9">
        <v>2015</v>
      </c>
      <c r="D1739" s="5" t="s">
        <v>9313</v>
      </c>
      <c r="E1739" s="5" t="s">
        <v>2</v>
      </c>
      <c r="F1739" s="5" t="s">
        <v>11089</v>
      </c>
      <c r="G1739" s="5" t="s">
        <v>9323</v>
      </c>
      <c r="H1739" s="5" t="s">
        <v>9328</v>
      </c>
      <c r="I1739" s="5" t="s">
        <v>9338</v>
      </c>
      <c r="J1739" s="9">
        <v>0</v>
      </c>
      <c r="K1739" s="5" t="s">
        <v>3</v>
      </c>
      <c r="L1739" s="10" t="s">
        <v>2180</v>
      </c>
      <c r="M1739" s="5" t="s">
        <v>2</v>
      </c>
    </row>
    <row r="1740" spans="1:14" x14ac:dyDescent="0.2">
      <c r="A1740" s="12" t="s">
        <v>4092</v>
      </c>
      <c r="B1740" s="12">
        <v>1739</v>
      </c>
      <c r="C1740" s="9">
        <v>2015</v>
      </c>
      <c r="D1740" s="5" t="s">
        <v>9313</v>
      </c>
      <c r="E1740" s="5" t="s">
        <v>2</v>
      </c>
      <c r="F1740" s="5" t="s">
        <v>11089</v>
      </c>
      <c r="G1740" s="5" t="s">
        <v>9323</v>
      </c>
      <c r="H1740" s="5" t="s">
        <v>9328</v>
      </c>
      <c r="I1740" s="5" t="s">
        <v>9338</v>
      </c>
      <c r="J1740" s="9">
        <v>0</v>
      </c>
      <c r="K1740" s="5" t="s">
        <v>3</v>
      </c>
      <c r="L1740" s="10" t="s">
        <v>2180</v>
      </c>
      <c r="M1740" s="5" t="s">
        <v>2</v>
      </c>
    </row>
    <row r="1741" spans="1:14" x14ac:dyDescent="0.2">
      <c r="A1741" s="12" t="s">
        <v>4093</v>
      </c>
      <c r="B1741" s="12">
        <v>1740</v>
      </c>
      <c r="C1741" s="9">
        <v>2015</v>
      </c>
      <c r="D1741" s="5" t="s">
        <v>9313</v>
      </c>
      <c r="E1741" s="5" t="s">
        <v>2</v>
      </c>
      <c r="F1741" s="5" t="s">
        <v>11089</v>
      </c>
      <c r="G1741" s="5" t="s">
        <v>9323</v>
      </c>
      <c r="H1741" s="5" t="s">
        <v>9328</v>
      </c>
      <c r="I1741" s="5" t="s">
        <v>9338</v>
      </c>
      <c r="J1741" s="9">
        <v>0</v>
      </c>
      <c r="K1741" s="5" t="s">
        <v>3</v>
      </c>
      <c r="L1741" s="10" t="s">
        <v>2180</v>
      </c>
      <c r="M1741" s="5" t="s">
        <v>2</v>
      </c>
    </row>
    <row r="1742" spans="1:14" x14ac:dyDescent="0.2">
      <c r="A1742" s="12" t="s">
        <v>4094</v>
      </c>
      <c r="B1742" s="12">
        <v>1741</v>
      </c>
      <c r="C1742" s="9">
        <v>2015</v>
      </c>
      <c r="D1742" s="5" t="s">
        <v>9313</v>
      </c>
      <c r="E1742" s="5" t="s">
        <v>2</v>
      </c>
      <c r="F1742" s="5" t="s">
        <v>11089</v>
      </c>
      <c r="G1742" s="5" t="s">
        <v>9323</v>
      </c>
      <c r="H1742" s="5" t="s">
        <v>9328</v>
      </c>
      <c r="I1742" s="5" t="s">
        <v>9338</v>
      </c>
      <c r="J1742" s="9">
        <v>0</v>
      </c>
      <c r="K1742" s="5" t="s">
        <v>3</v>
      </c>
      <c r="L1742" s="10" t="s">
        <v>2180</v>
      </c>
      <c r="M1742" s="5" t="s">
        <v>2</v>
      </c>
    </row>
    <row r="1743" spans="1:14" x14ac:dyDescent="0.2">
      <c r="A1743" s="12" t="s">
        <v>4095</v>
      </c>
      <c r="B1743" s="12">
        <v>1742</v>
      </c>
      <c r="C1743" s="9">
        <v>2015</v>
      </c>
      <c r="D1743" s="5" t="s">
        <v>9313</v>
      </c>
      <c r="E1743" s="5" t="s">
        <v>2</v>
      </c>
      <c r="F1743" s="5" t="s">
        <v>11089</v>
      </c>
      <c r="G1743" s="5" t="s">
        <v>9323</v>
      </c>
      <c r="H1743" s="5" t="s">
        <v>9328</v>
      </c>
      <c r="I1743" s="5" t="s">
        <v>9338</v>
      </c>
      <c r="J1743" s="9">
        <v>0</v>
      </c>
      <c r="K1743" s="5" t="s">
        <v>3</v>
      </c>
      <c r="L1743" s="10" t="s">
        <v>2180</v>
      </c>
      <c r="M1743" s="5" t="s">
        <v>2</v>
      </c>
    </row>
    <row r="1744" spans="1:14" x14ac:dyDescent="0.2">
      <c r="A1744" s="12" t="s">
        <v>4096</v>
      </c>
      <c r="B1744" s="12">
        <v>1743</v>
      </c>
      <c r="C1744" s="9">
        <v>2015</v>
      </c>
      <c r="D1744" s="5" t="s">
        <v>9313</v>
      </c>
      <c r="E1744" s="5" t="s">
        <v>2</v>
      </c>
      <c r="F1744" s="5" t="s">
        <v>11089</v>
      </c>
      <c r="G1744" s="5" t="s">
        <v>9323</v>
      </c>
      <c r="H1744" s="5" t="s">
        <v>9328</v>
      </c>
      <c r="I1744" s="5" t="s">
        <v>9338</v>
      </c>
      <c r="J1744" s="9">
        <v>0</v>
      </c>
      <c r="K1744" s="5" t="s">
        <v>3</v>
      </c>
      <c r="L1744" s="10" t="s">
        <v>2180</v>
      </c>
      <c r="M1744" s="5" t="s">
        <v>2</v>
      </c>
      <c r="N1744" s="11"/>
    </row>
    <row r="1745" spans="1:14" x14ac:dyDescent="0.2">
      <c r="A1745" s="12" t="s">
        <v>4097</v>
      </c>
      <c r="B1745" s="12">
        <v>1744</v>
      </c>
      <c r="C1745" s="9">
        <v>2015</v>
      </c>
      <c r="D1745" s="5" t="s">
        <v>9313</v>
      </c>
      <c r="E1745" s="5" t="s">
        <v>2</v>
      </c>
      <c r="F1745" s="5" t="s">
        <v>11089</v>
      </c>
      <c r="G1745" s="5" t="s">
        <v>9323</v>
      </c>
      <c r="H1745" s="5" t="s">
        <v>9328</v>
      </c>
      <c r="I1745" s="5" t="s">
        <v>9338</v>
      </c>
      <c r="J1745" s="9">
        <v>0</v>
      </c>
      <c r="K1745" s="5" t="s">
        <v>3</v>
      </c>
      <c r="L1745" s="10" t="s">
        <v>2180</v>
      </c>
      <c r="M1745" s="5" t="s">
        <v>2</v>
      </c>
      <c r="N1745" s="11"/>
    </row>
    <row r="1746" spans="1:14" x14ac:dyDescent="0.2">
      <c r="A1746" s="12" t="s">
        <v>4098</v>
      </c>
      <c r="B1746" s="12">
        <v>1745</v>
      </c>
      <c r="C1746" s="9">
        <v>2015</v>
      </c>
      <c r="D1746" s="5" t="s">
        <v>9313</v>
      </c>
      <c r="E1746" s="5" t="s">
        <v>2</v>
      </c>
      <c r="F1746" s="5" t="s">
        <v>11089</v>
      </c>
      <c r="G1746" s="5" t="s">
        <v>9323</v>
      </c>
      <c r="H1746" s="5" t="s">
        <v>9328</v>
      </c>
      <c r="I1746" s="5" t="s">
        <v>9338</v>
      </c>
      <c r="J1746" s="9">
        <v>0</v>
      </c>
      <c r="K1746" s="5" t="s">
        <v>3</v>
      </c>
      <c r="L1746" s="10" t="s">
        <v>2180</v>
      </c>
      <c r="M1746" s="5" t="s">
        <v>2</v>
      </c>
    </row>
    <row r="1747" spans="1:14" x14ac:dyDescent="0.2">
      <c r="A1747" s="12" t="s">
        <v>4099</v>
      </c>
      <c r="B1747" s="12">
        <v>1746</v>
      </c>
      <c r="C1747" s="9">
        <v>2015</v>
      </c>
      <c r="D1747" s="5" t="s">
        <v>9313</v>
      </c>
      <c r="E1747" s="5" t="s">
        <v>2</v>
      </c>
      <c r="F1747" s="5" t="s">
        <v>11089</v>
      </c>
      <c r="G1747" s="5" t="s">
        <v>9323</v>
      </c>
      <c r="H1747" s="5" t="s">
        <v>9328</v>
      </c>
      <c r="I1747" s="5" t="s">
        <v>9338</v>
      </c>
      <c r="J1747" s="9">
        <v>0</v>
      </c>
      <c r="K1747" s="5" t="s">
        <v>3</v>
      </c>
      <c r="L1747" s="10" t="s">
        <v>2180</v>
      </c>
      <c r="M1747" s="5" t="s">
        <v>2</v>
      </c>
    </row>
    <row r="1748" spans="1:14" x14ac:dyDescent="0.2">
      <c r="A1748" s="12" t="s">
        <v>4100</v>
      </c>
      <c r="B1748" s="12">
        <v>1747</v>
      </c>
      <c r="C1748" s="9">
        <v>2015</v>
      </c>
      <c r="D1748" s="5" t="s">
        <v>9313</v>
      </c>
      <c r="E1748" s="5" t="s">
        <v>2</v>
      </c>
      <c r="F1748" s="5" t="s">
        <v>11089</v>
      </c>
      <c r="G1748" s="5" t="s">
        <v>9323</v>
      </c>
      <c r="H1748" s="5" t="s">
        <v>9328</v>
      </c>
      <c r="I1748" s="5" t="s">
        <v>9338</v>
      </c>
      <c r="J1748" s="9">
        <v>0</v>
      </c>
      <c r="K1748" s="5" t="s">
        <v>3</v>
      </c>
      <c r="L1748" s="10" t="s">
        <v>2180</v>
      </c>
      <c r="M1748" s="5" t="s">
        <v>2</v>
      </c>
    </row>
    <row r="1749" spans="1:14" x14ac:dyDescent="0.2">
      <c r="A1749" s="12" t="s">
        <v>4101</v>
      </c>
      <c r="B1749" s="12">
        <v>1748</v>
      </c>
      <c r="C1749" s="9">
        <v>2015</v>
      </c>
      <c r="D1749" s="5" t="s">
        <v>9313</v>
      </c>
      <c r="E1749" s="5" t="s">
        <v>2</v>
      </c>
      <c r="F1749" s="5" t="s">
        <v>11089</v>
      </c>
      <c r="G1749" s="5" t="s">
        <v>9323</v>
      </c>
      <c r="H1749" s="5" t="s">
        <v>9328</v>
      </c>
      <c r="I1749" s="5" t="s">
        <v>9338</v>
      </c>
      <c r="J1749" s="9">
        <v>0</v>
      </c>
      <c r="K1749" s="5" t="s">
        <v>3</v>
      </c>
      <c r="L1749" s="10" t="s">
        <v>2180</v>
      </c>
      <c r="M1749" s="5" t="s">
        <v>2</v>
      </c>
    </row>
    <row r="1750" spans="1:14" x14ac:dyDescent="0.2">
      <c r="A1750" s="12" t="s">
        <v>4102</v>
      </c>
      <c r="B1750" s="12">
        <v>1749</v>
      </c>
      <c r="C1750" s="9">
        <v>2015</v>
      </c>
      <c r="D1750" s="5" t="s">
        <v>9313</v>
      </c>
      <c r="E1750" s="5" t="s">
        <v>2</v>
      </c>
      <c r="F1750" s="5" t="s">
        <v>11089</v>
      </c>
      <c r="G1750" s="5" t="s">
        <v>9323</v>
      </c>
      <c r="H1750" s="5" t="s">
        <v>9328</v>
      </c>
      <c r="I1750" s="5" t="s">
        <v>9338</v>
      </c>
      <c r="J1750" s="9">
        <v>0</v>
      </c>
      <c r="K1750" s="5" t="s">
        <v>3</v>
      </c>
      <c r="L1750" s="10" t="s">
        <v>2180</v>
      </c>
      <c r="M1750" s="5" t="s">
        <v>2</v>
      </c>
    </row>
    <row r="1751" spans="1:14" x14ac:dyDescent="0.2">
      <c r="A1751" s="12" t="s">
        <v>4103</v>
      </c>
      <c r="B1751" s="12">
        <v>1750</v>
      </c>
      <c r="C1751" s="9">
        <v>2015</v>
      </c>
      <c r="D1751" s="5" t="s">
        <v>9313</v>
      </c>
      <c r="E1751" s="5" t="s">
        <v>2</v>
      </c>
      <c r="F1751" s="5" t="s">
        <v>11089</v>
      </c>
      <c r="G1751" s="5" t="s">
        <v>9323</v>
      </c>
      <c r="H1751" s="5" t="s">
        <v>9328</v>
      </c>
      <c r="I1751" s="5" t="s">
        <v>9338</v>
      </c>
      <c r="J1751" s="9">
        <v>0</v>
      </c>
      <c r="K1751" s="5" t="s">
        <v>3</v>
      </c>
      <c r="L1751" s="10" t="s">
        <v>2180</v>
      </c>
      <c r="M1751" s="5" t="s">
        <v>2</v>
      </c>
    </row>
    <row r="1752" spans="1:14" x14ac:dyDescent="0.2">
      <c r="A1752" s="12" t="s">
        <v>4104</v>
      </c>
      <c r="B1752" s="12">
        <v>1751</v>
      </c>
      <c r="C1752" s="9">
        <v>2015</v>
      </c>
      <c r="D1752" s="5" t="s">
        <v>9313</v>
      </c>
      <c r="E1752" s="5" t="s">
        <v>2</v>
      </c>
      <c r="F1752" s="5" t="s">
        <v>11089</v>
      </c>
      <c r="G1752" s="5" t="s">
        <v>9323</v>
      </c>
      <c r="H1752" s="5" t="s">
        <v>9328</v>
      </c>
      <c r="I1752" s="5" t="s">
        <v>9338</v>
      </c>
      <c r="J1752" s="9">
        <v>0</v>
      </c>
      <c r="K1752" s="5" t="s">
        <v>3</v>
      </c>
      <c r="L1752" s="10" t="s">
        <v>2180</v>
      </c>
      <c r="M1752" s="5" t="s">
        <v>2</v>
      </c>
    </row>
    <row r="1753" spans="1:14" x14ac:dyDescent="0.2">
      <c r="A1753" s="12" t="s">
        <v>4105</v>
      </c>
      <c r="B1753" s="12">
        <v>1752</v>
      </c>
      <c r="C1753" s="9">
        <v>2015</v>
      </c>
      <c r="D1753" s="5" t="s">
        <v>9313</v>
      </c>
      <c r="E1753" s="5" t="s">
        <v>2</v>
      </c>
      <c r="F1753" s="5" t="s">
        <v>11089</v>
      </c>
      <c r="G1753" s="5" t="s">
        <v>9323</v>
      </c>
      <c r="H1753" s="5" t="s">
        <v>9328</v>
      </c>
      <c r="I1753" s="5" t="s">
        <v>9338</v>
      </c>
      <c r="J1753" s="9">
        <v>0</v>
      </c>
      <c r="K1753" s="5" t="s">
        <v>3</v>
      </c>
      <c r="L1753" s="10" t="s">
        <v>2180</v>
      </c>
      <c r="M1753" s="5" t="s">
        <v>2</v>
      </c>
      <c r="N1753" s="11"/>
    </row>
    <row r="1754" spans="1:14" x14ac:dyDescent="0.2">
      <c r="A1754" s="12" t="s">
        <v>4106</v>
      </c>
      <c r="B1754" s="12">
        <v>1753</v>
      </c>
      <c r="C1754" s="9">
        <v>2015</v>
      </c>
      <c r="D1754" s="5" t="s">
        <v>9313</v>
      </c>
      <c r="E1754" s="5" t="s">
        <v>2</v>
      </c>
      <c r="F1754" s="5" t="s">
        <v>11089</v>
      </c>
      <c r="G1754" s="5" t="s">
        <v>9323</v>
      </c>
      <c r="H1754" s="5" t="s">
        <v>9328</v>
      </c>
      <c r="I1754" s="5" t="s">
        <v>9338</v>
      </c>
      <c r="J1754" s="9">
        <v>0</v>
      </c>
      <c r="K1754" s="5" t="s">
        <v>3</v>
      </c>
      <c r="L1754" s="10" t="s">
        <v>2180</v>
      </c>
      <c r="M1754" s="5" t="s">
        <v>2</v>
      </c>
      <c r="N1754" s="11"/>
    </row>
    <row r="1755" spans="1:14" x14ac:dyDescent="0.2">
      <c r="A1755" s="12" t="s">
        <v>4107</v>
      </c>
      <c r="B1755" s="12">
        <v>1754</v>
      </c>
      <c r="C1755" s="9">
        <v>2015</v>
      </c>
      <c r="D1755" s="5" t="s">
        <v>9313</v>
      </c>
      <c r="E1755" s="5" t="s">
        <v>2</v>
      </c>
      <c r="F1755" s="5" t="s">
        <v>11089</v>
      </c>
      <c r="G1755" s="5" t="s">
        <v>9323</v>
      </c>
      <c r="H1755" s="5" t="s">
        <v>9328</v>
      </c>
      <c r="I1755" s="5" t="s">
        <v>9338</v>
      </c>
      <c r="J1755" s="9">
        <v>0</v>
      </c>
      <c r="K1755" s="5" t="s">
        <v>3</v>
      </c>
      <c r="L1755" s="10" t="s">
        <v>2180</v>
      </c>
      <c r="M1755" s="5" t="s">
        <v>2</v>
      </c>
    </row>
    <row r="1756" spans="1:14" x14ac:dyDescent="0.2">
      <c r="A1756" s="12" t="s">
        <v>4108</v>
      </c>
      <c r="B1756" s="12">
        <v>1755</v>
      </c>
      <c r="C1756" s="9">
        <v>2015</v>
      </c>
      <c r="D1756" s="5" t="s">
        <v>9313</v>
      </c>
      <c r="E1756" s="5" t="s">
        <v>2</v>
      </c>
      <c r="F1756" s="5" t="s">
        <v>11089</v>
      </c>
      <c r="G1756" s="5" t="s">
        <v>9323</v>
      </c>
      <c r="H1756" s="5" t="s">
        <v>9328</v>
      </c>
      <c r="I1756" s="5" t="s">
        <v>9338</v>
      </c>
      <c r="J1756" s="9">
        <v>0</v>
      </c>
      <c r="K1756" s="5" t="s">
        <v>3</v>
      </c>
      <c r="L1756" s="10" t="s">
        <v>2180</v>
      </c>
      <c r="M1756" s="5" t="s">
        <v>2</v>
      </c>
    </row>
    <row r="1757" spans="1:14" x14ac:dyDescent="0.2">
      <c r="A1757" s="12" t="s">
        <v>4109</v>
      </c>
      <c r="B1757" s="12">
        <v>1756</v>
      </c>
      <c r="C1757" s="9">
        <v>2015</v>
      </c>
      <c r="D1757" s="5" t="s">
        <v>9313</v>
      </c>
      <c r="E1757" s="5" t="s">
        <v>2</v>
      </c>
      <c r="F1757" s="5" t="s">
        <v>11089</v>
      </c>
      <c r="G1757" s="5" t="s">
        <v>9323</v>
      </c>
      <c r="H1757" s="5" t="s">
        <v>9328</v>
      </c>
      <c r="I1757" s="5" t="s">
        <v>9338</v>
      </c>
      <c r="J1757" s="9">
        <v>0</v>
      </c>
      <c r="K1757" s="5" t="s">
        <v>3</v>
      </c>
      <c r="L1757" s="10" t="s">
        <v>2180</v>
      </c>
      <c r="M1757" s="5" t="s">
        <v>2</v>
      </c>
    </row>
    <row r="1758" spans="1:14" x14ac:dyDescent="0.2">
      <c r="A1758" s="12" t="s">
        <v>4110</v>
      </c>
      <c r="B1758" s="12">
        <v>1757</v>
      </c>
      <c r="C1758" s="9">
        <v>2015</v>
      </c>
      <c r="D1758" s="5" t="s">
        <v>9313</v>
      </c>
      <c r="E1758" s="5" t="s">
        <v>2</v>
      </c>
      <c r="F1758" s="5" t="s">
        <v>11089</v>
      </c>
      <c r="G1758" s="5" t="s">
        <v>9323</v>
      </c>
      <c r="H1758" s="5" t="s">
        <v>9328</v>
      </c>
      <c r="I1758" s="5" t="s">
        <v>9338</v>
      </c>
      <c r="J1758" s="9">
        <v>0</v>
      </c>
      <c r="K1758" s="5" t="s">
        <v>3</v>
      </c>
      <c r="L1758" s="10" t="s">
        <v>2180</v>
      </c>
      <c r="M1758" s="5" t="s">
        <v>2</v>
      </c>
    </row>
    <row r="1759" spans="1:14" x14ac:dyDescent="0.2">
      <c r="A1759" s="12" t="s">
        <v>4111</v>
      </c>
      <c r="B1759" s="12">
        <v>1758</v>
      </c>
      <c r="C1759" s="9">
        <v>2015</v>
      </c>
      <c r="D1759" s="5" t="s">
        <v>9313</v>
      </c>
      <c r="E1759" s="5" t="s">
        <v>2</v>
      </c>
      <c r="F1759" s="5" t="s">
        <v>11089</v>
      </c>
      <c r="G1759" s="5" t="s">
        <v>9323</v>
      </c>
      <c r="H1759" s="5" t="s">
        <v>9328</v>
      </c>
      <c r="I1759" s="5" t="s">
        <v>9338</v>
      </c>
      <c r="J1759" s="9">
        <v>0</v>
      </c>
      <c r="K1759" s="5" t="s">
        <v>3</v>
      </c>
      <c r="L1759" s="10" t="s">
        <v>2180</v>
      </c>
      <c r="M1759" s="5" t="s">
        <v>2</v>
      </c>
    </row>
    <row r="1760" spans="1:14" x14ac:dyDescent="0.2">
      <c r="A1760" s="12" t="s">
        <v>4112</v>
      </c>
      <c r="B1760" s="12">
        <v>1759</v>
      </c>
      <c r="C1760" s="9">
        <v>2015</v>
      </c>
      <c r="D1760" s="5" t="s">
        <v>9313</v>
      </c>
      <c r="E1760" s="5" t="s">
        <v>2</v>
      </c>
      <c r="F1760" s="5" t="s">
        <v>11089</v>
      </c>
      <c r="G1760" s="5" t="s">
        <v>9323</v>
      </c>
      <c r="H1760" s="5" t="s">
        <v>9328</v>
      </c>
      <c r="I1760" s="5" t="s">
        <v>9338</v>
      </c>
      <c r="J1760" s="9">
        <v>0</v>
      </c>
      <c r="K1760" s="5" t="s">
        <v>3</v>
      </c>
      <c r="L1760" s="10" t="s">
        <v>2180</v>
      </c>
      <c r="M1760" s="5" t="s">
        <v>2</v>
      </c>
    </row>
    <row r="1761" spans="1:13" x14ac:dyDescent="0.2">
      <c r="A1761" s="12" t="s">
        <v>4113</v>
      </c>
      <c r="B1761" s="12">
        <v>1760</v>
      </c>
      <c r="C1761" s="9">
        <v>2015</v>
      </c>
      <c r="D1761" s="5" t="s">
        <v>9313</v>
      </c>
      <c r="E1761" s="5" t="s">
        <v>2</v>
      </c>
      <c r="F1761" s="5" t="s">
        <v>11089</v>
      </c>
      <c r="G1761" s="5" t="s">
        <v>9323</v>
      </c>
      <c r="H1761" s="5" t="s">
        <v>9328</v>
      </c>
      <c r="I1761" s="5" t="s">
        <v>9338</v>
      </c>
      <c r="J1761" s="9">
        <v>0</v>
      </c>
      <c r="K1761" s="5" t="s">
        <v>3</v>
      </c>
      <c r="L1761" s="10" t="s">
        <v>2180</v>
      </c>
      <c r="M1761" s="5" t="s">
        <v>2</v>
      </c>
    </row>
    <row r="1762" spans="1:13" x14ac:dyDescent="0.2">
      <c r="A1762" s="12" t="s">
        <v>4114</v>
      </c>
      <c r="B1762" s="12">
        <v>1761</v>
      </c>
      <c r="C1762" s="9">
        <v>2015</v>
      </c>
      <c r="D1762" s="5" t="s">
        <v>9313</v>
      </c>
      <c r="E1762" s="5" t="s">
        <v>2</v>
      </c>
      <c r="F1762" s="5" t="s">
        <v>11089</v>
      </c>
      <c r="G1762" s="5" t="s">
        <v>9323</v>
      </c>
      <c r="H1762" s="5" t="s">
        <v>9328</v>
      </c>
      <c r="I1762" s="5" t="s">
        <v>9338</v>
      </c>
      <c r="J1762" s="9">
        <v>0</v>
      </c>
      <c r="K1762" s="5" t="s">
        <v>3</v>
      </c>
      <c r="L1762" s="10" t="s">
        <v>2180</v>
      </c>
      <c r="M1762" s="5" t="s">
        <v>2</v>
      </c>
    </row>
    <row r="1763" spans="1:13" x14ac:dyDescent="0.2">
      <c r="A1763" s="12" t="s">
        <v>4115</v>
      </c>
      <c r="B1763" s="12">
        <v>1762</v>
      </c>
      <c r="C1763" s="9">
        <v>2015</v>
      </c>
      <c r="D1763" s="5" t="s">
        <v>9313</v>
      </c>
      <c r="E1763" s="5" t="s">
        <v>2</v>
      </c>
      <c r="F1763" s="5" t="s">
        <v>11089</v>
      </c>
      <c r="G1763" s="5" t="s">
        <v>9323</v>
      </c>
      <c r="H1763" s="5" t="s">
        <v>9328</v>
      </c>
      <c r="I1763" s="5" t="s">
        <v>9338</v>
      </c>
      <c r="J1763" s="9">
        <v>0</v>
      </c>
      <c r="K1763" s="5" t="s">
        <v>3</v>
      </c>
      <c r="L1763" s="10" t="s">
        <v>2180</v>
      </c>
      <c r="M1763" s="5" t="s">
        <v>2</v>
      </c>
    </row>
    <row r="1764" spans="1:13" x14ac:dyDescent="0.2">
      <c r="A1764" s="12" t="s">
        <v>4116</v>
      </c>
      <c r="B1764" s="12">
        <v>1763</v>
      </c>
      <c r="C1764" s="9">
        <v>2015</v>
      </c>
      <c r="D1764" s="5" t="s">
        <v>9313</v>
      </c>
      <c r="E1764" s="5" t="s">
        <v>2</v>
      </c>
      <c r="F1764" s="5" t="s">
        <v>11089</v>
      </c>
      <c r="G1764" s="5" t="s">
        <v>9323</v>
      </c>
      <c r="H1764" s="5" t="s">
        <v>9328</v>
      </c>
      <c r="I1764" s="5" t="s">
        <v>9338</v>
      </c>
      <c r="J1764" s="9">
        <v>0</v>
      </c>
      <c r="K1764" s="5" t="s">
        <v>3</v>
      </c>
      <c r="L1764" s="10" t="s">
        <v>2180</v>
      </c>
      <c r="M1764" s="5" t="s">
        <v>2</v>
      </c>
    </row>
    <row r="1765" spans="1:13" x14ac:dyDescent="0.2">
      <c r="A1765" s="12" t="s">
        <v>4117</v>
      </c>
      <c r="B1765" s="12">
        <v>1764</v>
      </c>
      <c r="C1765" s="9">
        <v>2015</v>
      </c>
      <c r="D1765" s="5" t="s">
        <v>9313</v>
      </c>
      <c r="E1765" s="5" t="s">
        <v>2</v>
      </c>
      <c r="F1765" s="5" t="s">
        <v>11089</v>
      </c>
      <c r="G1765" s="5" t="s">
        <v>9323</v>
      </c>
      <c r="H1765" s="5" t="s">
        <v>9328</v>
      </c>
      <c r="I1765" s="5" t="s">
        <v>9338</v>
      </c>
      <c r="J1765" s="9">
        <v>0</v>
      </c>
      <c r="K1765" s="5" t="s">
        <v>3</v>
      </c>
      <c r="L1765" s="10" t="s">
        <v>2180</v>
      </c>
      <c r="M1765" s="5" t="s">
        <v>2</v>
      </c>
    </row>
    <row r="1766" spans="1:13" x14ac:dyDescent="0.2">
      <c r="A1766" s="12" t="s">
        <v>4118</v>
      </c>
      <c r="B1766" s="12">
        <v>1765</v>
      </c>
      <c r="C1766" s="9">
        <v>2015</v>
      </c>
      <c r="D1766" s="5" t="s">
        <v>9313</v>
      </c>
      <c r="E1766" s="5" t="s">
        <v>2</v>
      </c>
      <c r="F1766" s="5" t="s">
        <v>11089</v>
      </c>
      <c r="G1766" s="5" t="s">
        <v>9323</v>
      </c>
      <c r="H1766" s="5" t="s">
        <v>9328</v>
      </c>
      <c r="I1766" s="5" t="s">
        <v>9338</v>
      </c>
      <c r="J1766" s="9">
        <v>0</v>
      </c>
      <c r="K1766" s="5" t="s">
        <v>3</v>
      </c>
      <c r="L1766" s="10" t="s">
        <v>2180</v>
      </c>
      <c r="M1766" s="5" t="s">
        <v>2</v>
      </c>
    </row>
    <row r="1767" spans="1:13" x14ac:dyDescent="0.2">
      <c r="A1767" s="12" t="s">
        <v>4119</v>
      </c>
      <c r="B1767" s="12">
        <v>1766</v>
      </c>
      <c r="C1767" s="9">
        <v>2015</v>
      </c>
      <c r="D1767" s="5" t="s">
        <v>9313</v>
      </c>
      <c r="E1767" s="5" t="s">
        <v>2</v>
      </c>
      <c r="F1767" s="5" t="s">
        <v>11089</v>
      </c>
      <c r="G1767" s="5" t="s">
        <v>9323</v>
      </c>
      <c r="H1767" s="5" t="s">
        <v>9328</v>
      </c>
      <c r="I1767" s="5" t="s">
        <v>9338</v>
      </c>
      <c r="J1767" s="9">
        <v>0</v>
      </c>
      <c r="K1767" s="5" t="s">
        <v>3</v>
      </c>
      <c r="L1767" s="10" t="s">
        <v>2180</v>
      </c>
      <c r="M1767" s="5" t="s">
        <v>2</v>
      </c>
    </row>
    <row r="1768" spans="1:13" x14ac:dyDescent="0.2">
      <c r="A1768" s="12" t="s">
        <v>4120</v>
      </c>
      <c r="B1768" s="12">
        <v>1767</v>
      </c>
      <c r="C1768" s="9">
        <v>2015</v>
      </c>
      <c r="D1768" s="5" t="s">
        <v>9313</v>
      </c>
      <c r="E1768" s="5" t="s">
        <v>2</v>
      </c>
      <c r="F1768" s="5" t="s">
        <v>11089</v>
      </c>
      <c r="G1768" s="5" t="s">
        <v>9323</v>
      </c>
      <c r="H1768" s="5" t="s">
        <v>9328</v>
      </c>
      <c r="I1768" s="5" t="s">
        <v>9338</v>
      </c>
      <c r="J1768" s="9">
        <v>0</v>
      </c>
      <c r="K1768" s="5" t="s">
        <v>3</v>
      </c>
      <c r="L1768" s="10" t="s">
        <v>2180</v>
      </c>
      <c r="M1768" s="5" t="s">
        <v>2</v>
      </c>
    </row>
    <row r="1769" spans="1:13" x14ac:dyDescent="0.2">
      <c r="A1769" s="12" t="s">
        <v>4121</v>
      </c>
      <c r="B1769" s="12">
        <v>1768</v>
      </c>
      <c r="C1769" s="9">
        <v>2015</v>
      </c>
      <c r="D1769" s="5" t="s">
        <v>9313</v>
      </c>
      <c r="E1769" s="5" t="s">
        <v>2</v>
      </c>
      <c r="F1769" s="5" t="s">
        <v>11089</v>
      </c>
      <c r="G1769" s="5" t="s">
        <v>9323</v>
      </c>
      <c r="H1769" s="5" t="s">
        <v>9328</v>
      </c>
      <c r="I1769" s="5" t="s">
        <v>9338</v>
      </c>
      <c r="J1769" s="9">
        <v>0</v>
      </c>
      <c r="K1769" s="5" t="s">
        <v>3</v>
      </c>
      <c r="L1769" s="10" t="s">
        <v>2180</v>
      </c>
      <c r="M1769" s="5" t="s">
        <v>2</v>
      </c>
    </row>
    <row r="1770" spans="1:13" x14ac:dyDescent="0.2">
      <c r="A1770" s="12" t="s">
        <v>4122</v>
      </c>
      <c r="B1770" s="12">
        <v>1769</v>
      </c>
      <c r="C1770" s="9">
        <v>2015</v>
      </c>
      <c r="D1770" s="5" t="s">
        <v>9313</v>
      </c>
      <c r="E1770" s="5" t="s">
        <v>2</v>
      </c>
      <c r="F1770" s="5" t="s">
        <v>11089</v>
      </c>
      <c r="G1770" s="5" t="s">
        <v>9323</v>
      </c>
      <c r="H1770" s="5" t="s">
        <v>9328</v>
      </c>
      <c r="I1770" s="5" t="s">
        <v>9338</v>
      </c>
      <c r="J1770" s="9">
        <v>0</v>
      </c>
      <c r="K1770" s="5" t="s">
        <v>3</v>
      </c>
      <c r="L1770" s="10" t="s">
        <v>2180</v>
      </c>
      <c r="M1770" s="5" t="s">
        <v>2</v>
      </c>
    </row>
    <row r="1771" spans="1:13" x14ac:dyDescent="0.2">
      <c r="A1771" s="12" t="s">
        <v>4123</v>
      </c>
      <c r="B1771" s="12">
        <v>1770</v>
      </c>
      <c r="C1771" s="9">
        <v>2015</v>
      </c>
      <c r="D1771" s="5" t="s">
        <v>9313</v>
      </c>
      <c r="E1771" s="5" t="s">
        <v>2</v>
      </c>
      <c r="F1771" s="5" t="s">
        <v>11089</v>
      </c>
      <c r="G1771" s="5" t="s">
        <v>9323</v>
      </c>
      <c r="H1771" s="5" t="s">
        <v>9328</v>
      </c>
      <c r="I1771" s="5" t="s">
        <v>9338</v>
      </c>
      <c r="J1771" s="9">
        <v>0</v>
      </c>
      <c r="K1771" s="5" t="s">
        <v>3</v>
      </c>
      <c r="L1771" s="10" t="s">
        <v>2180</v>
      </c>
      <c r="M1771" s="5" t="s">
        <v>2</v>
      </c>
    </row>
    <row r="1772" spans="1:13" x14ac:dyDescent="0.2">
      <c r="A1772" s="12" t="s">
        <v>4124</v>
      </c>
      <c r="B1772" s="12">
        <v>1771</v>
      </c>
      <c r="C1772" s="9">
        <v>2015</v>
      </c>
      <c r="D1772" s="5" t="s">
        <v>9313</v>
      </c>
      <c r="E1772" s="5" t="s">
        <v>2</v>
      </c>
      <c r="F1772" s="5" t="s">
        <v>11089</v>
      </c>
      <c r="G1772" s="5" t="s">
        <v>9323</v>
      </c>
      <c r="H1772" s="5" t="s">
        <v>9328</v>
      </c>
      <c r="I1772" s="5" t="s">
        <v>9338</v>
      </c>
      <c r="J1772" s="9">
        <v>0</v>
      </c>
      <c r="K1772" s="5" t="s">
        <v>3</v>
      </c>
      <c r="L1772" s="10" t="s">
        <v>2180</v>
      </c>
      <c r="M1772" s="5" t="s">
        <v>2</v>
      </c>
    </row>
    <row r="1773" spans="1:13" x14ac:dyDescent="0.2">
      <c r="A1773" s="12" t="s">
        <v>4125</v>
      </c>
      <c r="B1773" s="12">
        <v>1772</v>
      </c>
      <c r="C1773" s="9">
        <v>2015</v>
      </c>
      <c r="D1773" s="5" t="s">
        <v>9313</v>
      </c>
      <c r="E1773" s="5" t="s">
        <v>2</v>
      </c>
      <c r="F1773" s="5" t="s">
        <v>11089</v>
      </c>
      <c r="G1773" s="5" t="s">
        <v>9323</v>
      </c>
      <c r="H1773" s="5" t="s">
        <v>9328</v>
      </c>
      <c r="I1773" s="5" t="s">
        <v>9338</v>
      </c>
      <c r="J1773" s="9">
        <v>0</v>
      </c>
      <c r="K1773" s="5" t="s">
        <v>3</v>
      </c>
      <c r="L1773" s="10" t="s">
        <v>2180</v>
      </c>
      <c r="M1773" s="5" t="s">
        <v>2</v>
      </c>
    </row>
    <row r="1774" spans="1:13" x14ac:dyDescent="0.2">
      <c r="A1774" s="12" t="s">
        <v>4126</v>
      </c>
      <c r="B1774" s="12">
        <v>1773</v>
      </c>
      <c r="C1774" s="9">
        <v>2015</v>
      </c>
      <c r="D1774" s="5" t="s">
        <v>9313</v>
      </c>
      <c r="E1774" s="5" t="s">
        <v>2</v>
      </c>
      <c r="F1774" s="5" t="s">
        <v>11089</v>
      </c>
      <c r="G1774" s="5" t="s">
        <v>9323</v>
      </c>
      <c r="H1774" s="5" t="s">
        <v>9328</v>
      </c>
      <c r="I1774" s="5" t="s">
        <v>9338</v>
      </c>
      <c r="J1774" s="9">
        <v>0</v>
      </c>
      <c r="K1774" s="5" t="s">
        <v>3</v>
      </c>
      <c r="L1774" s="10" t="s">
        <v>2180</v>
      </c>
      <c r="M1774" s="5" t="s">
        <v>2</v>
      </c>
    </row>
    <row r="1775" spans="1:13" x14ac:dyDescent="0.2">
      <c r="A1775" s="12" t="s">
        <v>4127</v>
      </c>
      <c r="B1775" s="12">
        <v>1774</v>
      </c>
      <c r="C1775" s="9">
        <v>2015</v>
      </c>
      <c r="D1775" s="5" t="s">
        <v>9313</v>
      </c>
      <c r="E1775" s="5" t="s">
        <v>2</v>
      </c>
      <c r="F1775" s="5" t="s">
        <v>11089</v>
      </c>
      <c r="G1775" s="5" t="s">
        <v>9323</v>
      </c>
      <c r="H1775" s="5" t="s">
        <v>9328</v>
      </c>
      <c r="I1775" s="5" t="s">
        <v>9338</v>
      </c>
      <c r="J1775" s="9">
        <v>0</v>
      </c>
      <c r="K1775" s="5" t="s">
        <v>3</v>
      </c>
      <c r="L1775" s="10" t="s">
        <v>2180</v>
      </c>
      <c r="M1775" s="5" t="s">
        <v>2</v>
      </c>
    </row>
    <row r="1776" spans="1:13" x14ac:dyDescent="0.2">
      <c r="A1776" s="12" t="s">
        <v>4128</v>
      </c>
      <c r="B1776" s="12">
        <v>1775</v>
      </c>
      <c r="C1776" s="9">
        <v>2015</v>
      </c>
      <c r="D1776" s="5" t="s">
        <v>9313</v>
      </c>
      <c r="E1776" s="5" t="s">
        <v>2</v>
      </c>
      <c r="F1776" s="5" t="s">
        <v>11089</v>
      </c>
      <c r="G1776" s="5" t="s">
        <v>9323</v>
      </c>
      <c r="H1776" s="5" t="s">
        <v>9328</v>
      </c>
      <c r="I1776" s="5" t="s">
        <v>9338</v>
      </c>
      <c r="J1776" s="9">
        <v>0</v>
      </c>
      <c r="K1776" s="5" t="s">
        <v>3</v>
      </c>
      <c r="L1776" s="10" t="s">
        <v>2180</v>
      </c>
      <c r="M1776" s="5" t="s">
        <v>2</v>
      </c>
    </row>
    <row r="1777" spans="1:13" x14ac:dyDescent="0.2">
      <c r="A1777" s="12" t="s">
        <v>4129</v>
      </c>
      <c r="B1777" s="12">
        <v>1776</v>
      </c>
      <c r="C1777" s="9">
        <v>2015</v>
      </c>
      <c r="D1777" s="5" t="s">
        <v>9313</v>
      </c>
      <c r="E1777" s="5" t="s">
        <v>2</v>
      </c>
      <c r="F1777" s="5" t="s">
        <v>11089</v>
      </c>
      <c r="G1777" s="5" t="s">
        <v>9323</v>
      </c>
      <c r="H1777" s="5" t="s">
        <v>9328</v>
      </c>
      <c r="I1777" s="5" t="s">
        <v>9338</v>
      </c>
      <c r="J1777" s="9">
        <v>0</v>
      </c>
      <c r="K1777" s="5" t="s">
        <v>3</v>
      </c>
      <c r="L1777" s="10" t="s">
        <v>2180</v>
      </c>
      <c r="M1777" s="5" t="s">
        <v>2</v>
      </c>
    </row>
    <row r="1778" spans="1:13" x14ac:dyDescent="0.2">
      <c r="A1778" s="12" t="s">
        <v>4130</v>
      </c>
      <c r="B1778" s="12">
        <v>1777</v>
      </c>
      <c r="C1778" s="9">
        <v>2015</v>
      </c>
      <c r="D1778" s="5" t="s">
        <v>9313</v>
      </c>
      <c r="E1778" s="5" t="s">
        <v>2</v>
      </c>
      <c r="F1778" s="5" t="s">
        <v>11089</v>
      </c>
      <c r="G1778" s="5" t="s">
        <v>9331</v>
      </c>
      <c r="H1778" s="5" t="s">
        <v>9347</v>
      </c>
      <c r="I1778" s="5" t="s">
        <v>9338</v>
      </c>
      <c r="J1778" s="9">
        <v>1</v>
      </c>
      <c r="K1778" s="5" t="s">
        <v>3</v>
      </c>
      <c r="L1778" s="10" t="s">
        <v>2180</v>
      </c>
      <c r="M1778" s="5" t="s">
        <v>2</v>
      </c>
    </row>
    <row r="1779" spans="1:13" x14ac:dyDescent="0.2">
      <c r="A1779" s="12" t="s">
        <v>4131</v>
      </c>
      <c r="B1779" s="12">
        <v>1778</v>
      </c>
      <c r="C1779" s="9">
        <v>2015</v>
      </c>
      <c r="D1779" s="5" t="s">
        <v>9313</v>
      </c>
      <c r="E1779" s="5" t="s">
        <v>2</v>
      </c>
      <c r="F1779" s="5" t="s">
        <v>11089</v>
      </c>
      <c r="G1779" s="5" t="s">
        <v>9331</v>
      </c>
      <c r="H1779" s="5" t="s">
        <v>9347</v>
      </c>
      <c r="I1779" s="5" t="s">
        <v>9338</v>
      </c>
      <c r="J1779" s="9">
        <v>1</v>
      </c>
      <c r="K1779" s="5" t="s">
        <v>3</v>
      </c>
      <c r="L1779" s="10" t="s">
        <v>2180</v>
      </c>
      <c r="M1779" s="5" t="s">
        <v>2</v>
      </c>
    </row>
    <row r="1780" spans="1:13" x14ac:dyDescent="0.2">
      <c r="A1780" s="12" t="s">
        <v>4132</v>
      </c>
      <c r="B1780" s="12">
        <v>1779</v>
      </c>
      <c r="C1780" s="9">
        <v>2015</v>
      </c>
      <c r="D1780" s="5" t="s">
        <v>9313</v>
      </c>
      <c r="E1780" s="5" t="s">
        <v>2</v>
      </c>
      <c r="F1780" s="5" t="s">
        <v>11089</v>
      </c>
      <c r="G1780" s="5" t="s">
        <v>9331</v>
      </c>
      <c r="H1780" s="5" t="s">
        <v>9321</v>
      </c>
      <c r="I1780" s="5" t="s">
        <v>9338</v>
      </c>
      <c r="J1780" s="9">
        <v>1</v>
      </c>
      <c r="K1780" s="5" t="s">
        <v>3</v>
      </c>
      <c r="L1780" s="10" t="s">
        <v>2180</v>
      </c>
      <c r="M1780" s="5" t="s">
        <v>2</v>
      </c>
    </row>
    <row r="1781" spans="1:13" x14ac:dyDescent="0.2">
      <c r="A1781" s="12" t="s">
        <v>4133</v>
      </c>
      <c r="B1781" s="12">
        <v>1780</v>
      </c>
      <c r="C1781" s="9">
        <v>2015</v>
      </c>
      <c r="D1781" s="5" t="s">
        <v>9313</v>
      </c>
      <c r="E1781" s="5" t="s">
        <v>2</v>
      </c>
      <c r="F1781" s="5" t="s">
        <v>11089</v>
      </c>
      <c r="G1781" s="5" t="s">
        <v>9331</v>
      </c>
      <c r="H1781" s="5" t="s">
        <v>9328</v>
      </c>
      <c r="I1781" s="5" t="s">
        <v>9338</v>
      </c>
      <c r="J1781" s="9">
        <v>0</v>
      </c>
      <c r="K1781" s="5" t="s">
        <v>3</v>
      </c>
      <c r="L1781" s="10" t="s">
        <v>2180</v>
      </c>
      <c r="M1781" s="5" t="s">
        <v>2</v>
      </c>
    </row>
    <row r="1782" spans="1:13" x14ac:dyDescent="0.2">
      <c r="A1782" s="12" t="s">
        <v>4134</v>
      </c>
      <c r="B1782" s="12">
        <v>1781</v>
      </c>
      <c r="C1782" s="9">
        <v>2015</v>
      </c>
      <c r="D1782" s="5" t="s">
        <v>9313</v>
      </c>
      <c r="E1782" s="5" t="s">
        <v>2</v>
      </c>
      <c r="F1782" s="5" t="s">
        <v>11089</v>
      </c>
      <c r="G1782" s="5" t="s">
        <v>9331</v>
      </c>
      <c r="H1782" s="5" t="s">
        <v>9328</v>
      </c>
      <c r="I1782" s="5" t="s">
        <v>9338</v>
      </c>
      <c r="J1782" s="9">
        <v>0</v>
      </c>
      <c r="K1782" s="5" t="s">
        <v>3</v>
      </c>
      <c r="L1782" s="10" t="s">
        <v>2180</v>
      </c>
      <c r="M1782" s="5" t="s">
        <v>2</v>
      </c>
    </row>
    <row r="1783" spans="1:13" x14ac:dyDescent="0.2">
      <c r="A1783" s="12" t="s">
        <v>4135</v>
      </c>
      <c r="B1783" s="12">
        <v>1782</v>
      </c>
      <c r="C1783" s="9">
        <v>2015</v>
      </c>
      <c r="D1783" s="5" t="s">
        <v>9313</v>
      </c>
      <c r="E1783" s="5" t="s">
        <v>2</v>
      </c>
      <c r="F1783" s="5" t="s">
        <v>11089</v>
      </c>
      <c r="G1783" s="5" t="s">
        <v>9314</v>
      </c>
      <c r="H1783" s="5" t="s">
        <v>9347</v>
      </c>
      <c r="I1783" s="5" t="s">
        <v>9338</v>
      </c>
      <c r="J1783" s="9" t="s">
        <v>2</v>
      </c>
      <c r="K1783" s="5" t="s">
        <v>3</v>
      </c>
      <c r="L1783" s="10" t="s">
        <v>2180</v>
      </c>
      <c r="M1783" s="5" t="s">
        <v>2</v>
      </c>
    </row>
    <row r="1784" spans="1:13" x14ac:dyDescent="0.2">
      <c r="A1784" s="12" t="s">
        <v>4136</v>
      </c>
      <c r="B1784" s="12">
        <v>1783</v>
      </c>
      <c r="C1784" s="9">
        <v>2015</v>
      </c>
      <c r="D1784" s="5" t="s">
        <v>9313</v>
      </c>
      <c r="E1784" s="5" t="s">
        <v>2</v>
      </c>
      <c r="F1784" s="5" t="s">
        <v>11089</v>
      </c>
      <c r="G1784" s="5" t="s">
        <v>9314</v>
      </c>
      <c r="H1784" s="5" t="s">
        <v>9347</v>
      </c>
      <c r="I1784" s="5" t="s">
        <v>9338</v>
      </c>
      <c r="J1784" s="9" t="s">
        <v>2</v>
      </c>
      <c r="K1784" s="5" t="s">
        <v>3</v>
      </c>
      <c r="L1784" s="10" t="s">
        <v>2180</v>
      </c>
      <c r="M1784" s="5" t="s">
        <v>2</v>
      </c>
    </row>
    <row r="1785" spans="1:13" x14ac:dyDescent="0.2">
      <c r="A1785" s="12" t="s">
        <v>4137</v>
      </c>
      <c r="B1785" s="12">
        <v>1784</v>
      </c>
      <c r="C1785" s="9">
        <v>2015</v>
      </c>
      <c r="D1785" s="5" t="s">
        <v>9313</v>
      </c>
      <c r="E1785" s="5" t="s">
        <v>2</v>
      </c>
      <c r="F1785" s="5" t="s">
        <v>11089</v>
      </c>
      <c r="G1785" s="5" t="s">
        <v>9314</v>
      </c>
      <c r="H1785" s="5" t="s">
        <v>9347</v>
      </c>
      <c r="I1785" s="5" t="s">
        <v>9338</v>
      </c>
      <c r="J1785" s="9" t="s">
        <v>2</v>
      </c>
      <c r="K1785" s="5" t="s">
        <v>3</v>
      </c>
      <c r="L1785" s="10" t="s">
        <v>2180</v>
      </c>
      <c r="M1785" s="5" t="s">
        <v>2</v>
      </c>
    </row>
    <row r="1786" spans="1:13" x14ac:dyDescent="0.2">
      <c r="A1786" s="12" t="s">
        <v>4138</v>
      </c>
      <c r="B1786" s="12">
        <v>1785</v>
      </c>
      <c r="C1786" s="9">
        <v>2015</v>
      </c>
      <c r="D1786" s="5" t="s">
        <v>9313</v>
      </c>
      <c r="E1786" s="5" t="s">
        <v>2</v>
      </c>
      <c r="F1786" s="5" t="s">
        <v>11089</v>
      </c>
      <c r="G1786" s="5" t="s">
        <v>9314</v>
      </c>
      <c r="H1786" s="5" t="s">
        <v>9347</v>
      </c>
      <c r="I1786" s="5" t="s">
        <v>9338</v>
      </c>
      <c r="J1786" s="9" t="s">
        <v>2</v>
      </c>
      <c r="K1786" s="5" t="s">
        <v>3</v>
      </c>
      <c r="L1786" s="10" t="s">
        <v>2180</v>
      </c>
      <c r="M1786" s="5" t="s">
        <v>2</v>
      </c>
    </row>
    <row r="1787" spans="1:13" x14ac:dyDescent="0.2">
      <c r="A1787" s="12" t="s">
        <v>4139</v>
      </c>
      <c r="B1787" s="12">
        <v>1786</v>
      </c>
      <c r="C1787" s="9">
        <v>2015</v>
      </c>
      <c r="D1787" s="5" t="s">
        <v>9313</v>
      </c>
      <c r="E1787" s="5" t="s">
        <v>2</v>
      </c>
      <c r="F1787" s="5" t="s">
        <v>11089</v>
      </c>
      <c r="G1787" s="5" t="s">
        <v>9314</v>
      </c>
      <c r="H1787" s="5" t="s">
        <v>9347</v>
      </c>
      <c r="I1787" s="5" t="s">
        <v>9338</v>
      </c>
      <c r="J1787" s="9" t="s">
        <v>2</v>
      </c>
      <c r="K1787" s="5" t="s">
        <v>3</v>
      </c>
      <c r="L1787" s="10" t="s">
        <v>2180</v>
      </c>
      <c r="M1787" s="5" t="s">
        <v>2</v>
      </c>
    </row>
    <row r="1788" spans="1:13" x14ac:dyDescent="0.2">
      <c r="A1788" s="12" t="s">
        <v>4140</v>
      </c>
      <c r="B1788" s="12">
        <v>1787</v>
      </c>
      <c r="C1788" s="9">
        <v>2015</v>
      </c>
      <c r="D1788" s="5" t="s">
        <v>9313</v>
      </c>
      <c r="E1788" s="5" t="s">
        <v>2</v>
      </c>
      <c r="F1788" s="5" t="s">
        <v>11089</v>
      </c>
      <c r="G1788" s="5" t="s">
        <v>9314</v>
      </c>
      <c r="H1788" s="5" t="s">
        <v>9347</v>
      </c>
      <c r="I1788" s="5" t="s">
        <v>9338</v>
      </c>
      <c r="J1788" s="9" t="s">
        <v>2</v>
      </c>
      <c r="K1788" s="5" t="s">
        <v>3</v>
      </c>
      <c r="L1788" s="10" t="s">
        <v>2180</v>
      </c>
      <c r="M1788" s="5" t="s">
        <v>2</v>
      </c>
    </row>
    <row r="1789" spans="1:13" x14ac:dyDescent="0.2">
      <c r="A1789" s="12" t="s">
        <v>4141</v>
      </c>
      <c r="B1789" s="12">
        <v>1788</v>
      </c>
      <c r="C1789" s="9">
        <v>2015</v>
      </c>
      <c r="D1789" s="5" t="s">
        <v>9313</v>
      </c>
      <c r="E1789" s="5" t="s">
        <v>2</v>
      </c>
      <c r="F1789" s="5" t="s">
        <v>11089</v>
      </c>
      <c r="G1789" s="5" t="s">
        <v>9314</v>
      </c>
      <c r="H1789" s="5" t="s">
        <v>9321</v>
      </c>
      <c r="I1789" s="5" t="s">
        <v>9338</v>
      </c>
      <c r="J1789" s="9">
        <v>1</v>
      </c>
      <c r="K1789" s="5" t="s">
        <v>3</v>
      </c>
      <c r="L1789" s="10" t="s">
        <v>2180</v>
      </c>
      <c r="M1789" s="5" t="s">
        <v>2</v>
      </c>
    </row>
    <row r="1790" spans="1:13" x14ac:dyDescent="0.2">
      <c r="A1790" s="12" t="s">
        <v>4142</v>
      </c>
      <c r="B1790" s="12">
        <v>1789</v>
      </c>
      <c r="C1790" s="9">
        <v>2015</v>
      </c>
      <c r="D1790" s="5" t="s">
        <v>9313</v>
      </c>
      <c r="E1790" s="5" t="s">
        <v>2</v>
      </c>
      <c r="F1790" s="5" t="s">
        <v>11089</v>
      </c>
      <c r="G1790" s="5" t="s">
        <v>9314</v>
      </c>
      <c r="H1790" s="5" t="s">
        <v>9321</v>
      </c>
      <c r="I1790" s="5" t="s">
        <v>9338</v>
      </c>
      <c r="J1790" s="9">
        <v>1</v>
      </c>
      <c r="K1790" s="5" t="s">
        <v>3</v>
      </c>
      <c r="L1790" s="10" t="s">
        <v>2180</v>
      </c>
      <c r="M1790" s="5" t="s">
        <v>2</v>
      </c>
    </row>
    <row r="1791" spans="1:13" x14ac:dyDescent="0.2">
      <c r="A1791" s="12" t="s">
        <v>4143</v>
      </c>
      <c r="B1791" s="12">
        <v>1790</v>
      </c>
      <c r="C1791" s="9">
        <v>2015</v>
      </c>
      <c r="D1791" s="5" t="s">
        <v>9313</v>
      </c>
      <c r="E1791" s="5" t="s">
        <v>2</v>
      </c>
      <c r="F1791" s="5" t="s">
        <v>11089</v>
      </c>
      <c r="G1791" s="5" t="s">
        <v>9314</v>
      </c>
      <c r="H1791" s="5" t="s">
        <v>9321</v>
      </c>
      <c r="I1791" s="5" t="s">
        <v>9338</v>
      </c>
      <c r="J1791" s="9">
        <v>1</v>
      </c>
      <c r="K1791" s="5" t="s">
        <v>3</v>
      </c>
      <c r="L1791" s="10" t="s">
        <v>2180</v>
      </c>
      <c r="M1791" s="5" t="s">
        <v>2</v>
      </c>
    </row>
    <row r="1792" spans="1:13" x14ac:dyDescent="0.2">
      <c r="A1792" s="12" t="s">
        <v>4144</v>
      </c>
      <c r="B1792" s="12">
        <v>1791</v>
      </c>
      <c r="C1792" s="9">
        <v>2015</v>
      </c>
      <c r="D1792" s="5" t="s">
        <v>9313</v>
      </c>
      <c r="E1792" s="5" t="s">
        <v>2</v>
      </c>
      <c r="F1792" s="5" t="s">
        <v>11089</v>
      </c>
      <c r="G1792" s="5" t="s">
        <v>9314</v>
      </c>
      <c r="H1792" s="5" t="s">
        <v>9328</v>
      </c>
      <c r="I1792" s="5" t="s">
        <v>9338</v>
      </c>
      <c r="J1792" s="9">
        <v>0</v>
      </c>
      <c r="K1792" s="5" t="s">
        <v>3</v>
      </c>
      <c r="L1792" s="10" t="s">
        <v>2180</v>
      </c>
      <c r="M1792" s="5" t="s">
        <v>2</v>
      </c>
    </row>
    <row r="1793" spans="1:14" x14ac:dyDescent="0.2">
      <c r="A1793" s="12" t="s">
        <v>4145</v>
      </c>
      <c r="B1793" s="12">
        <v>1792</v>
      </c>
      <c r="C1793" s="9">
        <v>2015</v>
      </c>
      <c r="D1793" s="5" t="s">
        <v>9313</v>
      </c>
      <c r="E1793" s="5" t="s">
        <v>2</v>
      </c>
      <c r="F1793" s="5" t="s">
        <v>11089</v>
      </c>
      <c r="G1793" s="5" t="s">
        <v>9314</v>
      </c>
      <c r="H1793" s="5" t="s">
        <v>9328</v>
      </c>
      <c r="I1793" s="5" t="s">
        <v>9338</v>
      </c>
      <c r="J1793" s="9">
        <v>0</v>
      </c>
      <c r="K1793" s="5" t="s">
        <v>3</v>
      </c>
      <c r="L1793" s="10" t="s">
        <v>2180</v>
      </c>
      <c r="M1793" s="5" t="s">
        <v>2</v>
      </c>
    </row>
    <row r="1794" spans="1:14" x14ac:dyDescent="0.2">
      <c r="A1794" s="12" t="s">
        <v>4146</v>
      </c>
      <c r="B1794" s="12">
        <v>1793</v>
      </c>
      <c r="C1794" s="9">
        <v>2015</v>
      </c>
      <c r="D1794" s="5" t="s">
        <v>9313</v>
      </c>
      <c r="E1794" s="5" t="s">
        <v>2</v>
      </c>
      <c r="F1794" s="5" t="s">
        <v>11089</v>
      </c>
      <c r="G1794" s="5" t="s">
        <v>9314</v>
      </c>
      <c r="H1794" s="5" t="s">
        <v>9328</v>
      </c>
      <c r="I1794" s="5" t="s">
        <v>9338</v>
      </c>
      <c r="J1794" s="9">
        <v>0</v>
      </c>
      <c r="K1794" s="5" t="s">
        <v>3</v>
      </c>
      <c r="L1794" s="10" t="s">
        <v>2180</v>
      </c>
      <c r="M1794" s="5" t="s">
        <v>2</v>
      </c>
    </row>
    <row r="1795" spans="1:14" x14ac:dyDescent="0.2">
      <c r="A1795" s="12" t="s">
        <v>4147</v>
      </c>
      <c r="B1795" s="12">
        <v>1794</v>
      </c>
      <c r="C1795" s="9">
        <v>2015</v>
      </c>
      <c r="D1795" s="5" t="s">
        <v>9313</v>
      </c>
      <c r="E1795" s="5" t="s">
        <v>2</v>
      </c>
      <c r="F1795" s="5" t="s">
        <v>11089</v>
      </c>
      <c r="G1795" s="5" t="s">
        <v>9314</v>
      </c>
      <c r="H1795" s="5" t="s">
        <v>9328</v>
      </c>
      <c r="I1795" s="5" t="s">
        <v>9338</v>
      </c>
      <c r="J1795" s="9">
        <v>0</v>
      </c>
      <c r="K1795" s="5" t="s">
        <v>3</v>
      </c>
      <c r="L1795" s="10" t="s">
        <v>2180</v>
      </c>
      <c r="M1795" s="5" t="s">
        <v>2</v>
      </c>
    </row>
    <row r="1796" spans="1:14" x14ac:dyDescent="0.2">
      <c r="A1796" s="12" t="s">
        <v>4148</v>
      </c>
      <c r="B1796" s="12">
        <v>1795</v>
      </c>
      <c r="C1796" s="9">
        <v>2015</v>
      </c>
      <c r="D1796" s="5" t="s">
        <v>9313</v>
      </c>
      <c r="E1796" s="5" t="s">
        <v>2</v>
      </c>
      <c r="F1796" s="5" t="s">
        <v>11089</v>
      </c>
      <c r="G1796" s="5" t="s">
        <v>9314</v>
      </c>
      <c r="H1796" s="5" t="s">
        <v>9328</v>
      </c>
      <c r="I1796" s="5" t="s">
        <v>9338</v>
      </c>
      <c r="J1796" s="9">
        <v>0</v>
      </c>
      <c r="K1796" s="5" t="s">
        <v>3</v>
      </c>
      <c r="L1796" s="10" t="s">
        <v>2180</v>
      </c>
      <c r="M1796" s="5" t="s">
        <v>2</v>
      </c>
    </row>
    <row r="1797" spans="1:14" x14ac:dyDescent="0.2">
      <c r="A1797" s="12" t="s">
        <v>4149</v>
      </c>
      <c r="B1797" s="12">
        <v>1796</v>
      </c>
      <c r="C1797" s="9">
        <v>2015</v>
      </c>
      <c r="D1797" s="5" t="s">
        <v>9313</v>
      </c>
      <c r="E1797" s="5" t="s">
        <v>2</v>
      </c>
      <c r="F1797" s="5" t="s">
        <v>11089</v>
      </c>
      <c r="G1797" s="5" t="s">
        <v>9314</v>
      </c>
      <c r="H1797" s="5" t="s">
        <v>9328</v>
      </c>
      <c r="I1797" s="5" t="s">
        <v>9338</v>
      </c>
      <c r="J1797" s="9">
        <v>0</v>
      </c>
      <c r="K1797" s="5" t="s">
        <v>3</v>
      </c>
      <c r="L1797" s="10" t="s">
        <v>2180</v>
      </c>
      <c r="M1797" s="5" t="s">
        <v>2</v>
      </c>
    </row>
    <row r="1798" spans="1:14" x14ac:dyDescent="0.2">
      <c r="A1798" s="12" t="s">
        <v>4150</v>
      </c>
      <c r="B1798" s="12">
        <v>1797</v>
      </c>
      <c r="C1798" s="9">
        <v>2015</v>
      </c>
      <c r="D1798" s="5" t="s">
        <v>9313</v>
      </c>
      <c r="E1798" s="5" t="s">
        <v>2</v>
      </c>
      <c r="F1798" s="5" t="s">
        <v>11089</v>
      </c>
      <c r="G1798" s="5" t="s">
        <v>9314</v>
      </c>
      <c r="H1798" s="5" t="s">
        <v>9328</v>
      </c>
      <c r="I1798" s="5" t="s">
        <v>9338</v>
      </c>
      <c r="J1798" s="9">
        <v>0</v>
      </c>
      <c r="K1798" s="5" t="s">
        <v>3</v>
      </c>
      <c r="L1798" s="10" t="s">
        <v>2180</v>
      </c>
      <c r="M1798" s="5" t="s">
        <v>2</v>
      </c>
      <c r="N1798" s="11"/>
    </row>
    <row r="1799" spans="1:14" x14ac:dyDescent="0.2">
      <c r="A1799" s="12" t="s">
        <v>4151</v>
      </c>
      <c r="B1799" s="12">
        <v>1798</v>
      </c>
      <c r="C1799" s="9">
        <v>2015</v>
      </c>
      <c r="D1799" s="5" t="s">
        <v>9313</v>
      </c>
      <c r="E1799" s="5" t="s">
        <v>2</v>
      </c>
      <c r="F1799" s="5" t="s">
        <v>11089</v>
      </c>
      <c r="G1799" s="5" t="s">
        <v>9314</v>
      </c>
      <c r="H1799" s="5" t="s">
        <v>9328</v>
      </c>
      <c r="I1799" s="5" t="s">
        <v>9338</v>
      </c>
      <c r="J1799" s="9">
        <v>0</v>
      </c>
      <c r="K1799" s="5" t="s">
        <v>3</v>
      </c>
      <c r="L1799" s="10" t="s">
        <v>2180</v>
      </c>
      <c r="M1799" s="5" t="s">
        <v>2</v>
      </c>
      <c r="N1799" s="11"/>
    </row>
    <row r="1800" spans="1:14" x14ac:dyDescent="0.2">
      <c r="A1800" s="12" t="s">
        <v>4152</v>
      </c>
      <c r="B1800" s="12">
        <v>1799</v>
      </c>
      <c r="C1800" s="9">
        <v>2015</v>
      </c>
      <c r="D1800" s="5" t="s">
        <v>9313</v>
      </c>
      <c r="E1800" s="5" t="s">
        <v>2</v>
      </c>
      <c r="F1800" s="5" t="s">
        <v>11089</v>
      </c>
      <c r="G1800" s="5" t="s">
        <v>9314</v>
      </c>
      <c r="H1800" s="5" t="s">
        <v>9328</v>
      </c>
      <c r="I1800" s="5" t="s">
        <v>9338</v>
      </c>
      <c r="J1800" s="9">
        <v>0</v>
      </c>
      <c r="K1800" s="5" t="s">
        <v>3</v>
      </c>
      <c r="L1800" s="10" t="s">
        <v>2180</v>
      </c>
      <c r="M1800" s="5" t="s">
        <v>2</v>
      </c>
      <c r="N1800" s="11"/>
    </row>
    <row r="1801" spans="1:14" x14ac:dyDescent="0.2">
      <c r="A1801" s="12" t="s">
        <v>4153</v>
      </c>
      <c r="B1801" s="12">
        <v>1800</v>
      </c>
      <c r="C1801" s="9">
        <v>2015</v>
      </c>
      <c r="D1801" s="5" t="s">
        <v>9313</v>
      </c>
      <c r="E1801" s="5" t="s">
        <v>2</v>
      </c>
      <c r="F1801" s="5" t="s">
        <v>11089</v>
      </c>
      <c r="G1801" s="5" t="s">
        <v>9314</v>
      </c>
      <c r="H1801" s="5" t="s">
        <v>9328</v>
      </c>
      <c r="I1801" s="5" t="s">
        <v>9338</v>
      </c>
      <c r="J1801" s="9">
        <v>0</v>
      </c>
      <c r="K1801" s="5" t="s">
        <v>3</v>
      </c>
      <c r="L1801" s="10" t="s">
        <v>2180</v>
      </c>
      <c r="M1801" s="5" t="s">
        <v>2</v>
      </c>
      <c r="N1801" s="11"/>
    </row>
    <row r="1802" spans="1:14" x14ac:dyDescent="0.2">
      <c r="A1802" s="12" t="s">
        <v>4154</v>
      </c>
      <c r="B1802" s="12">
        <v>1801</v>
      </c>
      <c r="C1802" s="9">
        <v>2015</v>
      </c>
      <c r="D1802" s="5" t="s">
        <v>9313</v>
      </c>
      <c r="E1802" s="5" t="s">
        <v>2</v>
      </c>
      <c r="F1802" s="5" t="s">
        <v>11089</v>
      </c>
      <c r="G1802" s="5" t="s">
        <v>9314</v>
      </c>
      <c r="H1802" s="5" t="s">
        <v>9328</v>
      </c>
      <c r="I1802" s="5" t="s">
        <v>9338</v>
      </c>
      <c r="J1802" s="9">
        <v>0</v>
      </c>
      <c r="K1802" s="5" t="s">
        <v>3</v>
      </c>
      <c r="L1802" s="10" t="s">
        <v>2180</v>
      </c>
      <c r="M1802" s="5" t="s">
        <v>2</v>
      </c>
      <c r="N1802" s="11"/>
    </row>
    <row r="1803" spans="1:14" x14ac:dyDescent="0.2">
      <c r="A1803" s="12" t="s">
        <v>4155</v>
      </c>
      <c r="B1803" s="12">
        <v>1802</v>
      </c>
      <c r="C1803" s="9">
        <v>2015</v>
      </c>
      <c r="D1803" s="5" t="s">
        <v>9313</v>
      </c>
      <c r="E1803" s="5" t="s">
        <v>2</v>
      </c>
      <c r="F1803" s="5" t="s">
        <v>11089</v>
      </c>
      <c r="G1803" s="5" t="s">
        <v>9314</v>
      </c>
      <c r="H1803" s="5" t="s">
        <v>9328</v>
      </c>
      <c r="I1803" s="5" t="s">
        <v>9338</v>
      </c>
      <c r="J1803" s="9">
        <v>0</v>
      </c>
      <c r="K1803" s="5" t="s">
        <v>3</v>
      </c>
      <c r="L1803" s="10" t="s">
        <v>2180</v>
      </c>
      <c r="M1803" s="5" t="s">
        <v>2</v>
      </c>
      <c r="N1803" s="11"/>
    </row>
    <row r="1804" spans="1:14" x14ac:dyDescent="0.2">
      <c r="A1804" s="12" t="s">
        <v>4156</v>
      </c>
      <c r="B1804" s="12">
        <v>1803</v>
      </c>
      <c r="C1804" s="9">
        <v>2015</v>
      </c>
      <c r="D1804" s="5" t="s">
        <v>9313</v>
      </c>
      <c r="E1804" s="5" t="s">
        <v>2</v>
      </c>
      <c r="F1804" s="5" t="s">
        <v>11089</v>
      </c>
      <c r="G1804" s="5" t="s">
        <v>9314</v>
      </c>
      <c r="H1804" s="5" t="s">
        <v>9328</v>
      </c>
      <c r="I1804" s="5" t="s">
        <v>9338</v>
      </c>
      <c r="J1804" s="9">
        <v>0</v>
      </c>
      <c r="K1804" s="5" t="s">
        <v>3</v>
      </c>
      <c r="L1804" s="10" t="s">
        <v>2180</v>
      </c>
      <c r="M1804" s="5" t="s">
        <v>2</v>
      </c>
      <c r="N1804" s="11"/>
    </row>
    <row r="1805" spans="1:14" x14ac:dyDescent="0.2">
      <c r="A1805" s="12" t="s">
        <v>4157</v>
      </c>
      <c r="B1805" s="12">
        <v>1804</v>
      </c>
      <c r="C1805" s="9">
        <v>2015</v>
      </c>
      <c r="D1805" s="5" t="s">
        <v>9313</v>
      </c>
      <c r="E1805" s="5" t="s">
        <v>2</v>
      </c>
      <c r="F1805" s="5" t="s">
        <v>11089</v>
      </c>
      <c r="G1805" s="5" t="s">
        <v>9314</v>
      </c>
      <c r="H1805" s="5" t="s">
        <v>9328</v>
      </c>
      <c r="I1805" s="5" t="s">
        <v>9338</v>
      </c>
      <c r="J1805" s="9">
        <v>0</v>
      </c>
      <c r="K1805" s="5" t="s">
        <v>3</v>
      </c>
      <c r="L1805" s="10" t="s">
        <v>2180</v>
      </c>
      <c r="M1805" s="5" t="s">
        <v>2</v>
      </c>
      <c r="N1805" s="11"/>
    </row>
    <row r="1806" spans="1:14" x14ac:dyDescent="0.2">
      <c r="A1806" s="12" t="s">
        <v>4158</v>
      </c>
      <c r="B1806" s="12">
        <v>1805</v>
      </c>
      <c r="C1806" s="9">
        <v>2015</v>
      </c>
      <c r="D1806" s="5" t="s">
        <v>9313</v>
      </c>
      <c r="E1806" s="5" t="s">
        <v>2</v>
      </c>
      <c r="F1806" s="5" t="s">
        <v>11089</v>
      </c>
      <c r="G1806" s="5" t="s">
        <v>9314</v>
      </c>
      <c r="H1806" s="5" t="s">
        <v>9328</v>
      </c>
      <c r="I1806" s="5" t="s">
        <v>9338</v>
      </c>
      <c r="J1806" s="9">
        <v>0</v>
      </c>
      <c r="K1806" s="5" t="s">
        <v>3</v>
      </c>
      <c r="L1806" s="10" t="s">
        <v>2180</v>
      </c>
      <c r="M1806" s="5" t="s">
        <v>2</v>
      </c>
      <c r="N1806" s="11"/>
    </row>
    <row r="1807" spans="1:14" x14ac:dyDescent="0.2">
      <c r="A1807" s="12" t="s">
        <v>4159</v>
      </c>
      <c r="B1807" s="12">
        <v>1806</v>
      </c>
      <c r="C1807" s="9">
        <v>2015</v>
      </c>
      <c r="D1807" s="5" t="s">
        <v>9313</v>
      </c>
      <c r="E1807" s="5" t="s">
        <v>2</v>
      </c>
      <c r="F1807" s="5" t="s">
        <v>11089</v>
      </c>
      <c r="G1807" s="5" t="s">
        <v>9314</v>
      </c>
      <c r="H1807" s="5" t="s">
        <v>9328</v>
      </c>
      <c r="I1807" s="5" t="s">
        <v>9338</v>
      </c>
      <c r="J1807" s="9">
        <v>0</v>
      </c>
      <c r="K1807" s="5" t="s">
        <v>3</v>
      </c>
      <c r="L1807" s="10" t="s">
        <v>2180</v>
      </c>
      <c r="M1807" s="5" t="s">
        <v>2</v>
      </c>
      <c r="N1807" s="11"/>
    </row>
    <row r="1808" spans="1:14" x14ac:dyDescent="0.2">
      <c r="A1808" s="12" t="s">
        <v>4160</v>
      </c>
      <c r="B1808" s="12">
        <v>1807</v>
      </c>
      <c r="C1808" s="9">
        <v>2015</v>
      </c>
      <c r="D1808" s="5" t="s">
        <v>9313</v>
      </c>
      <c r="E1808" s="5" t="s">
        <v>2</v>
      </c>
      <c r="F1808" s="5" t="s">
        <v>11089</v>
      </c>
      <c r="G1808" s="5" t="s">
        <v>9314</v>
      </c>
      <c r="H1808" s="5" t="s">
        <v>9328</v>
      </c>
      <c r="I1808" s="5" t="s">
        <v>9338</v>
      </c>
      <c r="J1808" s="9">
        <v>0</v>
      </c>
      <c r="K1808" s="5" t="s">
        <v>3</v>
      </c>
      <c r="L1808" s="10" t="s">
        <v>2180</v>
      </c>
      <c r="M1808" s="5" t="s">
        <v>2</v>
      </c>
      <c r="N1808" s="11"/>
    </row>
    <row r="1809" spans="1:15" x14ac:dyDescent="0.2">
      <c r="A1809" s="12" t="s">
        <v>4161</v>
      </c>
      <c r="B1809" s="12">
        <v>1808</v>
      </c>
      <c r="C1809" s="9">
        <v>2015</v>
      </c>
      <c r="D1809" s="5" t="s">
        <v>9313</v>
      </c>
      <c r="E1809" s="5" t="s">
        <v>2</v>
      </c>
      <c r="F1809" s="5" t="s">
        <v>11089</v>
      </c>
      <c r="G1809" s="5" t="s">
        <v>9329</v>
      </c>
      <c r="H1809" s="5" t="s">
        <v>9347</v>
      </c>
      <c r="I1809" s="5" t="s">
        <v>9338</v>
      </c>
      <c r="J1809" s="9" t="s">
        <v>2</v>
      </c>
      <c r="K1809" s="5" t="s">
        <v>3</v>
      </c>
      <c r="L1809" s="10" t="s">
        <v>2180</v>
      </c>
      <c r="M1809" s="5" t="s">
        <v>2</v>
      </c>
      <c r="N1809" s="11"/>
    </row>
    <row r="1810" spans="1:15" x14ac:dyDescent="0.2">
      <c r="A1810" s="12" t="s">
        <v>4162</v>
      </c>
      <c r="B1810" s="12">
        <v>1809</v>
      </c>
      <c r="C1810" s="9">
        <v>2015</v>
      </c>
      <c r="D1810" s="5" t="s">
        <v>9313</v>
      </c>
      <c r="E1810" s="5" t="s">
        <v>2</v>
      </c>
      <c r="F1810" s="5" t="s">
        <v>11089</v>
      </c>
      <c r="G1810" s="5" t="s">
        <v>9329</v>
      </c>
      <c r="H1810" s="5" t="s">
        <v>9347</v>
      </c>
      <c r="I1810" s="5" t="s">
        <v>9338</v>
      </c>
      <c r="J1810" s="9" t="s">
        <v>2</v>
      </c>
      <c r="K1810" s="5" t="s">
        <v>3</v>
      </c>
      <c r="L1810" s="10" t="s">
        <v>2180</v>
      </c>
      <c r="M1810" s="5" t="s">
        <v>2</v>
      </c>
      <c r="N1810" s="11"/>
    </row>
    <row r="1811" spans="1:15" x14ac:dyDescent="0.2">
      <c r="A1811" s="12" t="s">
        <v>4163</v>
      </c>
      <c r="B1811" s="12">
        <v>1810</v>
      </c>
      <c r="C1811" s="9">
        <v>2015</v>
      </c>
      <c r="D1811" s="5" t="s">
        <v>9313</v>
      </c>
      <c r="E1811" s="5" t="s">
        <v>2</v>
      </c>
      <c r="F1811" s="5" t="s">
        <v>11089</v>
      </c>
      <c r="G1811" s="5" t="s">
        <v>9329</v>
      </c>
      <c r="H1811" s="5" t="s">
        <v>9347</v>
      </c>
      <c r="I1811" s="5" t="s">
        <v>9338</v>
      </c>
      <c r="J1811" s="9" t="s">
        <v>2</v>
      </c>
      <c r="K1811" s="5" t="s">
        <v>3</v>
      </c>
      <c r="L1811" s="10" t="s">
        <v>2180</v>
      </c>
      <c r="M1811" s="5" t="s">
        <v>2</v>
      </c>
      <c r="N1811" s="11"/>
    </row>
    <row r="1812" spans="1:15" x14ac:dyDescent="0.2">
      <c r="A1812" s="12" t="s">
        <v>4164</v>
      </c>
      <c r="B1812" s="12">
        <v>1811</v>
      </c>
      <c r="C1812" s="9">
        <v>2015</v>
      </c>
      <c r="D1812" s="5" t="s">
        <v>9313</v>
      </c>
      <c r="E1812" s="5" t="s">
        <v>2</v>
      </c>
      <c r="F1812" s="5" t="s">
        <v>11089</v>
      </c>
      <c r="G1812" s="5" t="s">
        <v>9329</v>
      </c>
      <c r="H1812" s="5" t="s">
        <v>9347</v>
      </c>
      <c r="I1812" s="5" t="s">
        <v>9338</v>
      </c>
      <c r="J1812" s="9" t="s">
        <v>2</v>
      </c>
      <c r="K1812" s="5" t="s">
        <v>3</v>
      </c>
      <c r="L1812" s="10" t="s">
        <v>2180</v>
      </c>
      <c r="M1812" s="5" t="s">
        <v>2</v>
      </c>
      <c r="N1812" s="11"/>
    </row>
    <row r="1813" spans="1:15" x14ac:dyDescent="0.2">
      <c r="A1813" s="12" t="s">
        <v>4165</v>
      </c>
      <c r="B1813" s="12">
        <v>1812</v>
      </c>
      <c r="C1813" s="9">
        <v>2015</v>
      </c>
      <c r="D1813" s="5" t="s">
        <v>9313</v>
      </c>
      <c r="E1813" s="5" t="s">
        <v>2</v>
      </c>
      <c r="F1813" s="5" t="s">
        <v>11089</v>
      </c>
      <c r="G1813" s="5" t="s">
        <v>9329</v>
      </c>
      <c r="H1813" s="5" t="s">
        <v>9347</v>
      </c>
      <c r="I1813" s="5" t="s">
        <v>9338</v>
      </c>
      <c r="J1813" s="9" t="s">
        <v>2</v>
      </c>
      <c r="K1813" s="5" t="s">
        <v>3</v>
      </c>
      <c r="L1813" s="10" t="s">
        <v>2180</v>
      </c>
      <c r="M1813" s="5" t="s">
        <v>2</v>
      </c>
      <c r="N1813" s="11"/>
    </row>
    <row r="1814" spans="1:15" x14ac:dyDescent="0.2">
      <c r="A1814" s="12" t="s">
        <v>4166</v>
      </c>
      <c r="B1814" s="12">
        <v>1813</v>
      </c>
      <c r="C1814" s="9">
        <v>2015</v>
      </c>
      <c r="D1814" s="5" t="s">
        <v>9313</v>
      </c>
      <c r="E1814" s="5" t="s">
        <v>2</v>
      </c>
      <c r="F1814" s="5" t="s">
        <v>11089</v>
      </c>
      <c r="G1814" s="5" t="s">
        <v>9329</v>
      </c>
      <c r="H1814" s="5" t="s">
        <v>9347</v>
      </c>
      <c r="I1814" s="5" t="s">
        <v>9338</v>
      </c>
      <c r="J1814" s="9" t="s">
        <v>2</v>
      </c>
      <c r="K1814" s="5" t="s">
        <v>3</v>
      </c>
      <c r="L1814" s="10" t="s">
        <v>2180</v>
      </c>
      <c r="M1814" s="5" t="s">
        <v>2</v>
      </c>
      <c r="N1814" s="11"/>
    </row>
    <row r="1815" spans="1:15" x14ac:dyDescent="0.2">
      <c r="A1815" s="12" t="s">
        <v>4167</v>
      </c>
      <c r="B1815" s="12">
        <v>1814</v>
      </c>
      <c r="C1815" s="9">
        <v>2015</v>
      </c>
      <c r="D1815" s="5" t="s">
        <v>9313</v>
      </c>
      <c r="E1815" s="5" t="s">
        <v>2</v>
      </c>
      <c r="F1815" s="5" t="s">
        <v>11089</v>
      </c>
      <c r="G1815" s="5" t="s">
        <v>9329</v>
      </c>
      <c r="H1815" s="5" t="s">
        <v>9347</v>
      </c>
      <c r="I1815" s="5" t="s">
        <v>9338</v>
      </c>
      <c r="J1815" s="9" t="s">
        <v>2</v>
      </c>
      <c r="K1815" s="5" t="s">
        <v>3</v>
      </c>
      <c r="L1815" s="10" t="s">
        <v>2180</v>
      </c>
      <c r="M1815" s="5" t="s">
        <v>2</v>
      </c>
      <c r="N1815" s="11"/>
    </row>
    <row r="1816" spans="1:15" x14ac:dyDescent="0.2">
      <c r="A1816" s="12" t="s">
        <v>4168</v>
      </c>
      <c r="B1816" s="12">
        <v>1815</v>
      </c>
      <c r="C1816" s="9">
        <v>2015</v>
      </c>
      <c r="D1816" s="5" t="s">
        <v>9313</v>
      </c>
      <c r="E1816" s="5" t="s">
        <v>2</v>
      </c>
      <c r="F1816" s="5" t="s">
        <v>11089</v>
      </c>
      <c r="G1816" s="5" t="s">
        <v>9329</v>
      </c>
      <c r="H1816" s="5" t="s">
        <v>9347</v>
      </c>
      <c r="I1816" s="5" t="s">
        <v>9338</v>
      </c>
      <c r="J1816" s="9" t="s">
        <v>2</v>
      </c>
      <c r="K1816" s="5" t="s">
        <v>3</v>
      </c>
      <c r="L1816" s="10" t="s">
        <v>2180</v>
      </c>
      <c r="M1816" s="5" t="s">
        <v>2</v>
      </c>
      <c r="N1816" s="11"/>
      <c r="O1816" s="11"/>
    </row>
    <row r="1817" spans="1:15" x14ac:dyDescent="0.2">
      <c r="A1817" s="12" t="s">
        <v>4169</v>
      </c>
      <c r="B1817" s="12">
        <v>1816</v>
      </c>
      <c r="C1817" s="9">
        <v>2015</v>
      </c>
      <c r="D1817" s="5" t="s">
        <v>9313</v>
      </c>
      <c r="E1817" s="5" t="s">
        <v>2</v>
      </c>
      <c r="F1817" s="5" t="s">
        <v>11089</v>
      </c>
      <c r="G1817" s="5" t="s">
        <v>9329</v>
      </c>
      <c r="H1817" s="5" t="s">
        <v>9347</v>
      </c>
      <c r="I1817" s="5" t="s">
        <v>9338</v>
      </c>
      <c r="J1817" s="9" t="s">
        <v>2</v>
      </c>
      <c r="K1817" s="5" t="s">
        <v>3</v>
      </c>
      <c r="L1817" s="10" t="s">
        <v>2180</v>
      </c>
      <c r="M1817" s="5" t="s">
        <v>2</v>
      </c>
      <c r="N1817" s="11"/>
    </row>
    <row r="1818" spans="1:15" x14ac:dyDescent="0.2">
      <c r="A1818" s="12" t="s">
        <v>4170</v>
      </c>
      <c r="B1818" s="12">
        <v>1817</v>
      </c>
      <c r="C1818" s="9">
        <v>2015</v>
      </c>
      <c r="D1818" s="5" t="s">
        <v>9313</v>
      </c>
      <c r="E1818" s="5" t="s">
        <v>2</v>
      </c>
      <c r="F1818" s="5" t="s">
        <v>11089</v>
      </c>
      <c r="G1818" s="5" t="s">
        <v>9329</v>
      </c>
      <c r="H1818" s="5" t="s">
        <v>9347</v>
      </c>
      <c r="I1818" s="5" t="s">
        <v>9338</v>
      </c>
      <c r="J1818" s="9" t="s">
        <v>2</v>
      </c>
      <c r="K1818" s="5" t="s">
        <v>3</v>
      </c>
      <c r="L1818" s="10" t="s">
        <v>2180</v>
      </c>
      <c r="M1818" s="5" t="s">
        <v>2</v>
      </c>
      <c r="N1818" s="11"/>
      <c r="O1818" s="11"/>
    </row>
    <row r="1819" spans="1:15" x14ac:dyDescent="0.2">
      <c r="A1819" s="12" t="s">
        <v>4171</v>
      </c>
      <c r="B1819" s="12">
        <v>1818</v>
      </c>
      <c r="C1819" s="9">
        <v>2015</v>
      </c>
      <c r="D1819" s="5" t="s">
        <v>9313</v>
      </c>
      <c r="E1819" s="5" t="s">
        <v>2</v>
      </c>
      <c r="F1819" s="5" t="s">
        <v>11089</v>
      </c>
      <c r="G1819" s="5" t="s">
        <v>9329</v>
      </c>
      <c r="H1819" s="5" t="s">
        <v>9347</v>
      </c>
      <c r="I1819" s="5" t="s">
        <v>9338</v>
      </c>
      <c r="J1819" s="9" t="s">
        <v>2</v>
      </c>
      <c r="K1819" s="5" t="s">
        <v>3</v>
      </c>
      <c r="L1819" s="10" t="s">
        <v>2180</v>
      </c>
      <c r="M1819" s="5" t="s">
        <v>2</v>
      </c>
      <c r="N1819" s="11"/>
    </row>
    <row r="1820" spans="1:15" x14ac:dyDescent="0.2">
      <c r="A1820" s="12" t="s">
        <v>4172</v>
      </c>
      <c r="B1820" s="12">
        <v>1819</v>
      </c>
      <c r="C1820" s="9">
        <v>2015</v>
      </c>
      <c r="D1820" s="5" t="s">
        <v>9313</v>
      </c>
      <c r="E1820" s="5" t="s">
        <v>2</v>
      </c>
      <c r="F1820" s="5" t="s">
        <v>11089</v>
      </c>
      <c r="G1820" s="5" t="s">
        <v>9329</v>
      </c>
      <c r="H1820" s="5" t="s">
        <v>9347</v>
      </c>
      <c r="I1820" s="5" t="s">
        <v>9338</v>
      </c>
      <c r="J1820" s="9" t="s">
        <v>2</v>
      </c>
      <c r="K1820" s="5" t="s">
        <v>3</v>
      </c>
      <c r="L1820" s="10" t="s">
        <v>2180</v>
      </c>
      <c r="M1820" s="5" t="s">
        <v>2</v>
      </c>
      <c r="N1820" s="11"/>
    </row>
    <row r="1821" spans="1:15" x14ac:dyDescent="0.2">
      <c r="A1821" s="12" t="s">
        <v>4173</v>
      </c>
      <c r="B1821" s="12">
        <v>1820</v>
      </c>
      <c r="C1821" s="9">
        <v>2015</v>
      </c>
      <c r="D1821" s="5" t="s">
        <v>9313</v>
      </c>
      <c r="E1821" s="5" t="s">
        <v>2</v>
      </c>
      <c r="F1821" s="5" t="s">
        <v>11089</v>
      </c>
      <c r="G1821" s="5" t="s">
        <v>9329</v>
      </c>
      <c r="H1821" s="5" t="s">
        <v>9347</v>
      </c>
      <c r="I1821" s="5" t="s">
        <v>9338</v>
      </c>
      <c r="J1821" s="9" t="s">
        <v>2</v>
      </c>
      <c r="K1821" s="5" t="s">
        <v>3</v>
      </c>
      <c r="L1821" s="10" t="s">
        <v>2180</v>
      </c>
      <c r="M1821" s="5" t="s">
        <v>2</v>
      </c>
      <c r="N1821" s="11"/>
    </row>
    <row r="1822" spans="1:15" x14ac:dyDescent="0.2">
      <c r="A1822" s="12" t="s">
        <v>4174</v>
      </c>
      <c r="B1822" s="12">
        <v>1821</v>
      </c>
      <c r="C1822" s="9">
        <v>2015</v>
      </c>
      <c r="D1822" s="5" t="s">
        <v>9313</v>
      </c>
      <c r="E1822" s="5" t="s">
        <v>2</v>
      </c>
      <c r="F1822" s="5" t="s">
        <v>11089</v>
      </c>
      <c r="G1822" s="5" t="s">
        <v>9329</v>
      </c>
      <c r="H1822" s="5" t="s">
        <v>9347</v>
      </c>
      <c r="I1822" s="5" t="s">
        <v>9338</v>
      </c>
      <c r="J1822" s="9" t="s">
        <v>2</v>
      </c>
      <c r="K1822" s="5" t="s">
        <v>3</v>
      </c>
      <c r="L1822" s="10" t="s">
        <v>2180</v>
      </c>
      <c r="M1822" s="5" t="s">
        <v>2</v>
      </c>
      <c r="N1822" s="11"/>
    </row>
    <row r="1823" spans="1:15" x14ac:dyDescent="0.2">
      <c r="A1823" s="12" t="s">
        <v>4175</v>
      </c>
      <c r="B1823" s="12">
        <v>1822</v>
      </c>
      <c r="C1823" s="9">
        <v>2015</v>
      </c>
      <c r="D1823" s="5" t="s">
        <v>9313</v>
      </c>
      <c r="E1823" s="5" t="s">
        <v>2</v>
      </c>
      <c r="F1823" s="5" t="s">
        <v>11089</v>
      </c>
      <c r="G1823" s="5" t="s">
        <v>9329</v>
      </c>
      <c r="H1823" s="5" t="s">
        <v>9347</v>
      </c>
      <c r="I1823" s="5" t="s">
        <v>9338</v>
      </c>
      <c r="J1823" s="9" t="s">
        <v>2</v>
      </c>
      <c r="K1823" s="5" t="s">
        <v>3</v>
      </c>
      <c r="L1823" s="10" t="s">
        <v>2180</v>
      </c>
      <c r="M1823" s="5" t="s">
        <v>2</v>
      </c>
      <c r="N1823" s="11"/>
    </row>
    <row r="1824" spans="1:15" x14ac:dyDescent="0.2">
      <c r="A1824" s="12" t="s">
        <v>4176</v>
      </c>
      <c r="B1824" s="12">
        <v>1823</v>
      </c>
      <c r="C1824" s="9">
        <v>2015</v>
      </c>
      <c r="D1824" s="5" t="s">
        <v>9313</v>
      </c>
      <c r="E1824" s="5" t="s">
        <v>2</v>
      </c>
      <c r="F1824" s="5" t="s">
        <v>11089</v>
      </c>
      <c r="G1824" s="5" t="s">
        <v>9329</v>
      </c>
      <c r="H1824" s="5" t="s">
        <v>9347</v>
      </c>
      <c r="I1824" s="5" t="s">
        <v>9338</v>
      </c>
      <c r="J1824" s="9" t="s">
        <v>2</v>
      </c>
      <c r="K1824" s="5" t="s">
        <v>3</v>
      </c>
      <c r="L1824" s="10" t="s">
        <v>2180</v>
      </c>
      <c r="M1824" s="5" t="s">
        <v>2</v>
      </c>
      <c r="N1824" s="11"/>
    </row>
    <row r="1825" spans="1:14" x14ac:dyDescent="0.2">
      <c r="A1825" s="12" t="s">
        <v>4177</v>
      </c>
      <c r="B1825" s="12">
        <v>1824</v>
      </c>
      <c r="C1825" s="9">
        <v>2015</v>
      </c>
      <c r="D1825" s="5" t="s">
        <v>9313</v>
      </c>
      <c r="E1825" s="5" t="s">
        <v>2</v>
      </c>
      <c r="F1825" s="5" t="s">
        <v>11089</v>
      </c>
      <c r="G1825" s="5" t="s">
        <v>9329</v>
      </c>
      <c r="H1825" s="5" t="s">
        <v>9347</v>
      </c>
      <c r="I1825" s="5" t="s">
        <v>9338</v>
      </c>
      <c r="J1825" s="9" t="s">
        <v>2</v>
      </c>
      <c r="K1825" s="5" t="s">
        <v>3</v>
      </c>
      <c r="L1825" s="10" t="s">
        <v>2180</v>
      </c>
      <c r="M1825" s="5" t="s">
        <v>2</v>
      </c>
      <c r="N1825" s="11"/>
    </row>
    <row r="1826" spans="1:14" x14ac:dyDescent="0.2">
      <c r="A1826" s="12" t="s">
        <v>4178</v>
      </c>
      <c r="B1826" s="12">
        <v>1825</v>
      </c>
      <c r="C1826" s="9">
        <v>2015</v>
      </c>
      <c r="D1826" s="5" t="s">
        <v>9313</v>
      </c>
      <c r="E1826" s="5" t="s">
        <v>2</v>
      </c>
      <c r="F1826" s="5" t="s">
        <v>11089</v>
      </c>
      <c r="G1826" s="5" t="s">
        <v>9329</v>
      </c>
      <c r="H1826" s="5" t="s">
        <v>9347</v>
      </c>
      <c r="I1826" s="5" t="s">
        <v>9338</v>
      </c>
      <c r="J1826" s="9" t="s">
        <v>2</v>
      </c>
      <c r="K1826" s="5" t="s">
        <v>3</v>
      </c>
      <c r="L1826" s="10" t="s">
        <v>2180</v>
      </c>
      <c r="M1826" s="5" t="s">
        <v>2</v>
      </c>
      <c r="N1826" s="11"/>
    </row>
    <row r="1827" spans="1:14" x14ac:dyDescent="0.2">
      <c r="A1827" s="12" t="s">
        <v>4179</v>
      </c>
      <c r="B1827" s="12">
        <v>1826</v>
      </c>
      <c r="C1827" s="9">
        <v>2015</v>
      </c>
      <c r="D1827" s="5" t="s">
        <v>9313</v>
      </c>
      <c r="E1827" s="5" t="s">
        <v>2</v>
      </c>
      <c r="F1827" s="5" t="s">
        <v>11089</v>
      </c>
      <c r="G1827" s="5" t="s">
        <v>9329</v>
      </c>
      <c r="H1827" s="5" t="s">
        <v>9347</v>
      </c>
      <c r="I1827" s="5" t="s">
        <v>9338</v>
      </c>
      <c r="J1827" s="9" t="s">
        <v>2</v>
      </c>
      <c r="K1827" s="5" t="s">
        <v>3</v>
      </c>
      <c r="L1827" s="10" t="s">
        <v>2180</v>
      </c>
      <c r="M1827" s="5" t="s">
        <v>2</v>
      </c>
      <c r="N1827" s="11"/>
    </row>
    <row r="1828" spans="1:14" x14ac:dyDescent="0.2">
      <c r="A1828" s="12" t="s">
        <v>4180</v>
      </c>
      <c r="B1828" s="12">
        <v>1827</v>
      </c>
      <c r="C1828" s="9">
        <v>2015</v>
      </c>
      <c r="D1828" s="5" t="s">
        <v>9313</v>
      </c>
      <c r="E1828" s="5" t="s">
        <v>2</v>
      </c>
      <c r="F1828" s="5" t="s">
        <v>11089</v>
      </c>
      <c r="G1828" s="5" t="s">
        <v>9329</v>
      </c>
      <c r="H1828" s="5" t="s">
        <v>9347</v>
      </c>
      <c r="I1828" s="5" t="s">
        <v>9338</v>
      </c>
      <c r="J1828" s="9" t="s">
        <v>2</v>
      </c>
      <c r="K1828" s="5" t="s">
        <v>3</v>
      </c>
      <c r="L1828" s="10" t="s">
        <v>2180</v>
      </c>
      <c r="M1828" s="5" t="s">
        <v>2</v>
      </c>
      <c r="N1828" s="11"/>
    </row>
    <row r="1829" spans="1:14" x14ac:dyDescent="0.2">
      <c r="A1829" s="12" t="s">
        <v>4181</v>
      </c>
      <c r="B1829" s="12">
        <v>1828</v>
      </c>
      <c r="C1829" s="9">
        <v>2015</v>
      </c>
      <c r="D1829" s="5" t="s">
        <v>9313</v>
      </c>
      <c r="E1829" s="5" t="s">
        <v>2</v>
      </c>
      <c r="F1829" s="5" t="s">
        <v>11089</v>
      </c>
      <c r="G1829" s="5" t="s">
        <v>9329</v>
      </c>
      <c r="H1829" s="5" t="s">
        <v>9347</v>
      </c>
      <c r="I1829" s="5" t="s">
        <v>9338</v>
      </c>
      <c r="J1829" s="9" t="s">
        <v>2</v>
      </c>
      <c r="K1829" s="5" t="s">
        <v>3</v>
      </c>
      <c r="L1829" s="10" t="s">
        <v>2180</v>
      </c>
      <c r="M1829" s="5" t="s">
        <v>2</v>
      </c>
      <c r="N1829" s="11"/>
    </row>
    <row r="1830" spans="1:14" x14ac:dyDescent="0.2">
      <c r="A1830" s="12" t="s">
        <v>4182</v>
      </c>
      <c r="B1830" s="12">
        <v>1829</v>
      </c>
      <c r="C1830" s="9">
        <v>2015</v>
      </c>
      <c r="D1830" s="5" t="s">
        <v>9313</v>
      </c>
      <c r="E1830" s="5" t="s">
        <v>2</v>
      </c>
      <c r="F1830" s="5" t="s">
        <v>11089</v>
      </c>
      <c r="G1830" s="5" t="s">
        <v>9329</v>
      </c>
      <c r="H1830" s="5" t="s">
        <v>9347</v>
      </c>
      <c r="I1830" s="5" t="s">
        <v>9338</v>
      </c>
      <c r="J1830" s="9" t="s">
        <v>2</v>
      </c>
      <c r="K1830" s="5" t="s">
        <v>3</v>
      </c>
      <c r="L1830" s="10" t="s">
        <v>2180</v>
      </c>
      <c r="M1830" s="5" t="s">
        <v>2</v>
      </c>
      <c r="N1830" s="11"/>
    </row>
    <row r="1831" spans="1:14" x14ac:dyDescent="0.2">
      <c r="A1831" s="12" t="s">
        <v>4183</v>
      </c>
      <c r="B1831" s="12">
        <v>1830</v>
      </c>
      <c r="C1831" s="9">
        <v>2015</v>
      </c>
      <c r="D1831" s="5" t="s">
        <v>9313</v>
      </c>
      <c r="E1831" s="5" t="s">
        <v>2</v>
      </c>
      <c r="F1831" s="5" t="s">
        <v>11089</v>
      </c>
      <c r="G1831" s="5" t="s">
        <v>9329</v>
      </c>
      <c r="H1831" s="5" t="s">
        <v>9347</v>
      </c>
      <c r="I1831" s="5" t="s">
        <v>9338</v>
      </c>
      <c r="J1831" s="9" t="s">
        <v>2</v>
      </c>
      <c r="K1831" s="5" t="s">
        <v>3</v>
      </c>
      <c r="L1831" s="10" t="s">
        <v>2180</v>
      </c>
      <c r="M1831" s="5" t="s">
        <v>2</v>
      </c>
      <c r="N1831" s="11"/>
    </row>
    <row r="1832" spans="1:14" x14ac:dyDescent="0.2">
      <c r="A1832" s="12" t="s">
        <v>4184</v>
      </c>
      <c r="B1832" s="12">
        <v>1831</v>
      </c>
      <c r="C1832" s="9">
        <v>2015</v>
      </c>
      <c r="D1832" s="5" t="s">
        <v>9313</v>
      </c>
      <c r="E1832" s="5" t="s">
        <v>2</v>
      </c>
      <c r="F1832" s="5" t="s">
        <v>11089</v>
      </c>
      <c r="G1832" s="5" t="s">
        <v>9329</v>
      </c>
      <c r="H1832" s="5" t="s">
        <v>9347</v>
      </c>
      <c r="I1832" s="5" t="s">
        <v>9338</v>
      </c>
      <c r="J1832" s="9" t="s">
        <v>2</v>
      </c>
      <c r="K1832" s="5" t="s">
        <v>3</v>
      </c>
      <c r="L1832" s="10" t="s">
        <v>2180</v>
      </c>
      <c r="M1832" s="5" t="s">
        <v>2</v>
      </c>
      <c r="N1832" s="11"/>
    </row>
    <row r="1833" spans="1:14" x14ac:dyDescent="0.2">
      <c r="A1833" s="12" t="s">
        <v>4185</v>
      </c>
      <c r="B1833" s="12">
        <v>1832</v>
      </c>
      <c r="C1833" s="9">
        <v>2015</v>
      </c>
      <c r="D1833" s="5" t="s">
        <v>9313</v>
      </c>
      <c r="E1833" s="5" t="s">
        <v>2</v>
      </c>
      <c r="F1833" s="5" t="s">
        <v>11089</v>
      </c>
      <c r="G1833" s="5" t="s">
        <v>9329</v>
      </c>
      <c r="H1833" s="5" t="s">
        <v>9347</v>
      </c>
      <c r="I1833" s="5" t="s">
        <v>9338</v>
      </c>
      <c r="J1833" s="9" t="s">
        <v>2</v>
      </c>
      <c r="K1833" s="5" t="s">
        <v>3</v>
      </c>
      <c r="L1833" s="10" t="s">
        <v>2180</v>
      </c>
      <c r="M1833" s="5" t="s">
        <v>2</v>
      </c>
      <c r="N1833" s="11"/>
    </row>
    <row r="1834" spans="1:14" x14ac:dyDescent="0.2">
      <c r="A1834" s="12" t="s">
        <v>4186</v>
      </c>
      <c r="B1834" s="12">
        <v>1833</v>
      </c>
      <c r="C1834" s="9">
        <v>2015</v>
      </c>
      <c r="D1834" s="5" t="s">
        <v>9313</v>
      </c>
      <c r="E1834" s="5" t="s">
        <v>2</v>
      </c>
      <c r="F1834" s="5" t="s">
        <v>11089</v>
      </c>
      <c r="G1834" s="5" t="s">
        <v>9329</v>
      </c>
      <c r="H1834" s="5" t="s">
        <v>9347</v>
      </c>
      <c r="I1834" s="5" t="s">
        <v>9338</v>
      </c>
      <c r="J1834" s="9" t="s">
        <v>2</v>
      </c>
      <c r="K1834" s="5" t="s">
        <v>3</v>
      </c>
      <c r="L1834" s="10" t="s">
        <v>2180</v>
      </c>
      <c r="M1834" s="5" t="s">
        <v>2</v>
      </c>
      <c r="N1834" s="11"/>
    </row>
    <row r="1835" spans="1:14" x14ac:dyDescent="0.2">
      <c r="A1835" s="12" t="s">
        <v>4187</v>
      </c>
      <c r="B1835" s="12">
        <v>1834</v>
      </c>
      <c r="C1835" s="9">
        <v>2015</v>
      </c>
      <c r="D1835" s="5" t="s">
        <v>9313</v>
      </c>
      <c r="E1835" s="5" t="s">
        <v>2</v>
      </c>
      <c r="F1835" s="5" t="s">
        <v>11089</v>
      </c>
      <c r="G1835" s="5" t="s">
        <v>9329</v>
      </c>
      <c r="H1835" s="5" t="s">
        <v>9347</v>
      </c>
      <c r="I1835" s="5" t="s">
        <v>9338</v>
      </c>
      <c r="J1835" s="9" t="s">
        <v>2</v>
      </c>
      <c r="K1835" s="5" t="s">
        <v>3</v>
      </c>
      <c r="L1835" s="10" t="s">
        <v>2180</v>
      </c>
      <c r="M1835" s="5" t="s">
        <v>2</v>
      </c>
      <c r="N1835" s="11"/>
    </row>
    <row r="1836" spans="1:14" x14ac:dyDescent="0.2">
      <c r="A1836" s="12" t="s">
        <v>4188</v>
      </c>
      <c r="B1836" s="12">
        <v>1835</v>
      </c>
      <c r="C1836" s="9">
        <v>2015</v>
      </c>
      <c r="D1836" s="5" t="s">
        <v>9313</v>
      </c>
      <c r="E1836" s="5" t="s">
        <v>2</v>
      </c>
      <c r="F1836" s="5" t="s">
        <v>11089</v>
      </c>
      <c r="G1836" s="5" t="s">
        <v>9329</v>
      </c>
      <c r="H1836" s="5" t="s">
        <v>9347</v>
      </c>
      <c r="I1836" s="5" t="s">
        <v>9338</v>
      </c>
      <c r="J1836" s="9" t="s">
        <v>2</v>
      </c>
      <c r="K1836" s="5" t="s">
        <v>3</v>
      </c>
      <c r="L1836" s="10" t="s">
        <v>2180</v>
      </c>
      <c r="M1836" s="5" t="s">
        <v>2</v>
      </c>
      <c r="N1836" s="11"/>
    </row>
    <row r="1837" spans="1:14" x14ac:dyDescent="0.2">
      <c r="A1837" s="12" t="s">
        <v>4189</v>
      </c>
      <c r="B1837" s="12">
        <v>1836</v>
      </c>
      <c r="C1837" s="9">
        <v>2015</v>
      </c>
      <c r="D1837" s="5" t="s">
        <v>9313</v>
      </c>
      <c r="E1837" s="5" t="s">
        <v>2</v>
      </c>
      <c r="F1837" s="5" t="s">
        <v>11089</v>
      </c>
      <c r="G1837" s="5" t="s">
        <v>9329</v>
      </c>
      <c r="H1837" s="5" t="s">
        <v>9347</v>
      </c>
      <c r="I1837" s="5" t="s">
        <v>9338</v>
      </c>
      <c r="J1837" s="9" t="s">
        <v>2</v>
      </c>
      <c r="K1837" s="5" t="s">
        <v>3</v>
      </c>
      <c r="L1837" s="10" t="s">
        <v>2180</v>
      </c>
      <c r="M1837" s="5" t="s">
        <v>2</v>
      </c>
      <c r="N1837" s="11"/>
    </row>
    <row r="1838" spans="1:14" x14ac:dyDescent="0.2">
      <c r="A1838" s="12" t="s">
        <v>4190</v>
      </c>
      <c r="B1838" s="12">
        <v>1837</v>
      </c>
      <c r="C1838" s="9">
        <v>2015</v>
      </c>
      <c r="D1838" s="5" t="s">
        <v>9313</v>
      </c>
      <c r="E1838" s="5" t="s">
        <v>2</v>
      </c>
      <c r="F1838" s="5" t="s">
        <v>11089</v>
      </c>
      <c r="G1838" s="5" t="s">
        <v>9329</v>
      </c>
      <c r="H1838" s="5" t="s">
        <v>9347</v>
      </c>
      <c r="I1838" s="5" t="s">
        <v>9338</v>
      </c>
      <c r="J1838" s="9" t="s">
        <v>2</v>
      </c>
      <c r="K1838" s="5" t="s">
        <v>3</v>
      </c>
      <c r="L1838" s="10" t="s">
        <v>2180</v>
      </c>
      <c r="M1838" s="5" t="s">
        <v>2</v>
      </c>
      <c r="N1838" s="11"/>
    </row>
    <row r="1839" spans="1:14" x14ac:dyDescent="0.2">
      <c r="A1839" s="12" t="s">
        <v>4191</v>
      </c>
      <c r="B1839" s="12">
        <v>1838</v>
      </c>
      <c r="C1839" s="9">
        <v>2015</v>
      </c>
      <c r="D1839" s="5" t="s">
        <v>9313</v>
      </c>
      <c r="E1839" s="5" t="s">
        <v>2</v>
      </c>
      <c r="F1839" s="5" t="s">
        <v>11089</v>
      </c>
      <c r="G1839" s="5" t="s">
        <v>9329</v>
      </c>
      <c r="H1839" s="5" t="s">
        <v>9347</v>
      </c>
      <c r="I1839" s="5" t="s">
        <v>9338</v>
      </c>
      <c r="J1839" s="9" t="s">
        <v>2</v>
      </c>
      <c r="K1839" s="5" t="s">
        <v>3</v>
      </c>
      <c r="L1839" s="10" t="s">
        <v>2180</v>
      </c>
      <c r="M1839" s="5" t="s">
        <v>2</v>
      </c>
      <c r="N1839" s="11"/>
    </row>
    <row r="1840" spans="1:14" x14ac:dyDescent="0.2">
      <c r="A1840" s="12" t="s">
        <v>4192</v>
      </c>
      <c r="B1840" s="12">
        <v>1839</v>
      </c>
      <c r="C1840" s="9">
        <v>2015</v>
      </c>
      <c r="D1840" s="5" t="s">
        <v>9313</v>
      </c>
      <c r="E1840" s="5" t="s">
        <v>2</v>
      </c>
      <c r="F1840" s="5" t="s">
        <v>11089</v>
      </c>
      <c r="G1840" s="5" t="s">
        <v>9329</v>
      </c>
      <c r="H1840" s="5" t="s">
        <v>9347</v>
      </c>
      <c r="I1840" s="5" t="s">
        <v>9338</v>
      </c>
      <c r="J1840" s="9" t="s">
        <v>2</v>
      </c>
      <c r="K1840" s="5" t="s">
        <v>3</v>
      </c>
      <c r="L1840" s="10" t="s">
        <v>2180</v>
      </c>
      <c r="M1840" s="5" t="s">
        <v>2</v>
      </c>
      <c r="N1840" s="11"/>
    </row>
    <row r="1841" spans="1:14" x14ac:dyDescent="0.2">
      <c r="A1841" s="12" t="s">
        <v>4193</v>
      </c>
      <c r="B1841" s="12">
        <v>1840</v>
      </c>
      <c r="C1841" s="9">
        <v>2015</v>
      </c>
      <c r="D1841" s="5" t="s">
        <v>9313</v>
      </c>
      <c r="E1841" s="5" t="s">
        <v>2</v>
      </c>
      <c r="F1841" s="5" t="s">
        <v>11089</v>
      </c>
      <c r="G1841" s="5" t="s">
        <v>9329</v>
      </c>
      <c r="H1841" s="5" t="s">
        <v>9347</v>
      </c>
      <c r="I1841" s="5" t="s">
        <v>9338</v>
      </c>
      <c r="J1841" s="9" t="s">
        <v>2</v>
      </c>
      <c r="K1841" s="5" t="s">
        <v>3</v>
      </c>
      <c r="L1841" s="10" t="s">
        <v>2180</v>
      </c>
      <c r="M1841" s="5" t="s">
        <v>2</v>
      </c>
      <c r="N1841" s="11"/>
    </row>
    <row r="1842" spans="1:14" x14ac:dyDescent="0.2">
      <c r="A1842" s="12" t="s">
        <v>4194</v>
      </c>
      <c r="B1842" s="12">
        <v>1841</v>
      </c>
      <c r="C1842" s="9">
        <v>2015</v>
      </c>
      <c r="D1842" s="5" t="s">
        <v>9313</v>
      </c>
      <c r="E1842" s="5" t="s">
        <v>2</v>
      </c>
      <c r="F1842" s="5" t="s">
        <v>11089</v>
      </c>
      <c r="G1842" s="5" t="s">
        <v>9329</v>
      </c>
      <c r="H1842" s="5" t="s">
        <v>9347</v>
      </c>
      <c r="I1842" s="5" t="s">
        <v>9338</v>
      </c>
      <c r="J1842" s="9" t="s">
        <v>2</v>
      </c>
      <c r="K1842" s="5" t="s">
        <v>3</v>
      </c>
      <c r="L1842" s="10" t="s">
        <v>2180</v>
      </c>
      <c r="M1842" s="5" t="s">
        <v>2</v>
      </c>
      <c r="N1842" s="11"/>
    </row>
    <row r="1843" spans="1:14" x14ac:dyDescent="0.2">
      <c r="A1843" s="12" t="s">
        <v>4195</v>
      </c>
      <c r="B1843" s="12">
        <v>1842</v>
      </c>
      <c r="C1843" s="9">
        <v>2015</v>
      </c>
      <c r="D1843" s="5" t="s">
        <v>9313</v>
      </c>
      <c r="E1843" s="5" t="s">
        <v>2</v>
      </c>
      <c r="F1843" s="5" t="s">
        <v>11089</v>
      </c>
      <c r="G1843" s="5" t="s">
        <v>9329</v>
      </c>
      <c r="H1843" s="5" t="s">
        <v>9347</v>
      </c>
      <c r="I1843" s="5" t="s">
        <v>9338</v>
      </c>
      <c r="J1843" s="9" t="s">
        <v>2</v>
      </c>
      <c r="K1843" s="5" t="s">
        <v>3</v>
      </c>
      <c r="L1843" s="10" t="s">
        <v>2180</v>
      </c>
      <c r="M1843" s="5" t="s">
        <v>2</v>
      </c>
      <c r="N1843" s="11"/>
    </row>
    <row r="1844" spans="1:14" x14ac:dyDescent="0.2">
      <c r="A1844" s="12" t="s">
        <v>4196</v>
      </c>
      <c r="B1844" s="12">
        <v>1843</v>
      </c>
      <c r="C1844" s="9">
        <v>2015</v>
      </c>
      <c r="D1844" s="5" t="s">
        <v>9313</v>
      </c>
      <c r="E1844" s="5" t="s">
        <v>2</v>
      </c>
      <c r="F1844" s="5" t="s">
        <v>11089</v>
      </c>
      <c r="G1844" s="5" t="s">
        <v>9329</v>
      </c>
      <c r="H1844" s="5" t="s">
        <v>9347</v>
      </c>
      <c r="I1844" s="5" t="s">
        <v>9338</v>
      </c>
      <c r="J1844" s="9" t="s">
        <v>2</v>
      </c>
      <c r="K1844" s="5" t="s">
        <v>3</v>
      </c>
      <c r="L1844" s="10" t="s">
        <v>2180</v>
      </c>
      <c r="M1844" s="5" t="s">
        <v>2</v>
      </c>
      <c r="N1844" s="11"/>
    </row>
    <row r="1845" spans="1:14" x14ac:dyDescent="0.2">
      <c r="A1845" s="12" t="s">
        <v>4197</v>
      </c>
      <c r="B1845" s="12">
        <v>1844</v>
      </c>
      <c r="C1845" s="9">
        <v>2015</v>
      </c>
      <c r="D1845" s="5" t="s">
        <v>9313</v>
      </c>
      <c r="E1845" s="5" t="s">
        <v>2</v>
      </c>
      <c r="F1845" s="5" t="s">
        <v>11089</v>
      </c>
      <c r="G1845" s="5" t="s">
        <v>9329</v>
      </c>
      <c r="H1845" s="5" t="s">
        <v>9347</v>
      </c>
      <c r="I1845" s="5" t="s">
        <v>9338</v>
      </c>
      <c r="J1845" s="9" t="s">
        <v>2</v>
      </c>
      <c r="K1845" s="5" t="s">
        <v>3</v>
      </c>
      <c r="L1845" s="10" t="s">
        <v>2180</v>
      </c>
      <c r="M1845" s="5" t="s">
        <v>2</v>
      </c>
      <c r="N1845" s="11"/>
    </row>
    <row r="1846" spans="1:14" x14ac:dyDescent="0.2">
      <c r="A1846" s="12" t="s">
        <v>4198</v>
      </c>
      <c r="B1846" s="12">
        <v>1845</v>
      </c>
      <c r="C1846" s="9">
        <v>2015</v>
      </c>
      <c r="D1846" s="5" t="s">
        <v>9313</v>
      </c>
      <c r="E1846" s="5" t="s">
        <v>2</v>
      </c>
      <c r="F1846" s="5" t="s">
        <v>11089</v>
      </c>
      <c r="G1846" s="5" t="s">
        <v>9329</v>
      </c>
      <c r="H1846" s="5" t="s">
        <v>9347</v>
      </c>
      <c r="I1846" s="5" t="s">
        <v>9338</v>
      </c>
      <c r="J1846" s="9" t="s">
        <v>2</v>
      </c>
      <c r="K1846" s="5" t="s">
        <v>3</v>
      </c>
      <c r="L1846" s="10" t="s">
        <v>2180</v>
      </c>
      <c r="M1846" s="5" t="s">
        <v>2</v>
      </c>
      <c r="N1846" s="11"/>
    </row>
    <row r="1847" spans="1:14" x14ac:dyDescent="0.2">
      <c r="A1847" s="12" t="s">
        <v>4199</v>
      </c>
      <c r="B1847" s="12">
        <v>1846</v>
      </c>
      <c r="C1847" s="9">
        <v>2015</v>
      </c>
      <c r="D1847" s="5" t="s">
        <v>9313</v>
      </c>
      <c r="E1847" s="5" t="s">
        <v>2</v>
      </c>
      <c r="F1847" s="5" t="s">
        <v>11089</v>
      </c>
      <c r="G1847" s="5" t="s">
        <v>9329</v>
      </c>
      <c r="H1847" s="5" t="s">
        <v>9347</v>
      </c>
      <c r="I1847" s="5" t="s">
        <v>9338</v>
      </c>
      <c r="J1847" s="9" t="s">
        <v>2</v>
      </c>
      <c r="K1847" s="5" t="s">
        <v>3</v>
      </c>
      <c r="L1847" s="10" t="s">
        <v>2180</v>
      </c>
      <c r="M1847" s="5" t="s">
        <v>2</v>
      </c>
      <c r="N1847" s="11"/>
    </row>
    <row r="1848" spans="1:14" x14ac:dyDescent="0.2">
      <c r="A1848" s="12" t="s">
        <v>4200</v>
      </c>
      <c r="B1848" s="12">
        <v>1847</v>
      </c>
      <c r="C1848" s="9">
        <v>2015</v>
      </c>
      <c r="D1848" s="5" t="s">
        <v>9313</v>
      </c>
      <c r="E1848" s="5" t="s">
        <v>2</v>
      </c>
      <c r="F1848" s="5" t="s">
        <v>11089</v>
      </c>
      <c r="G1848" s="5" t="s">
        <v>9329</v>
      </c>
      <c r="H1848" s="5" t="s">
        <v>9347</v>
      </c>
      <c r="I1848" s="5" t="s">
        <v>9338</v>
      </c>
      <c r="J1848" s="9" t="s">
        <v>2</v>
      </c>
      <c r="K1848" s="5" t="s">
        <v>3</v>
      </c>
      <c r="L1848" s="10" t="s">
        <v>2180</v>
      </c>
      <c r="M1848" s="5" t="s">
        <v>2</v>
      </c>
      <c r="N1848" s="11"/>
    </row>
    <row r="1849" spans="1:14" x14ac:dyDescent="0.2">
      <c r="A1849" s="12" t="s">
        <v>4201</v>
      </c>
      <c r="B1849" s="12">
        <v>1848</v>
      </c>
      <c r="C1849" s="9">
        <v>2015</v>
      </c>
      <c r="D1849" s="5" t="s">
        <v>9313</v>
      </c>
      <c r="E1849" s="5" t="s">
        <v>2</v>
      </c>
      <c r="F1849" s="5" t="s">
        <v>11089</v>
      </c>
      <c r="G1849" s="5" t="s">
        <v>9329</v>
      </c>
      <c r="H1849" s="5" t="s">
        <v>9347</v>
      </c>
      <c r="I1849" s="5" t="s">
        <v>9338</v>
      </c>
      <c r="J1849" s="9" t="s">
        <v>2</v>
      </c>
      <c r="K1849" s="5" t="s">
        <v>3</v>
      </c>
      <c r="L1849" s="10" t="s">
        <v>2180</v>
      </c>
      <c r="M1849" s="5" t="s">
        <v>2</v>
      </c>
      <c r="N1849" s="11"/>
    </row>
    <row r="1850" spans="1:14" x14ac:dyDescent="0.2">
      <c r="A1850" s="12" t="s">
        <v>4202</v>
      </c>
      <c r="B1850" s="12">
        <v>1849</v>
      </c>
      <c r="C1850" s="9">
        <v>2015</v>
      </c>
      <c r="D1850" s="5" t="s">
        <v>9313</v>
      </c>
      <c r="E1850" s="5" t="s">
        <v>2</v>
      </c>
      <c r="F1850" s="5" t="s">
        <v>11089</v>
      </c>
      <c r="G1850" s="5" t="s">
        <v>9329</v>
      </c>
      <c r="H1850" s="5" t="s">
        <v>9347</v>
      </c>
      <c r="I1850" s="5" t="s">
        <v>9338</v>
      </c>
      <c r="J1850" s="9" t="s">
        <v>2</v>
      </c>
      <c r="K1850" s="5" t="s">
        <v>3</v>
      </c>
      <c r="L1850" s="10" t="s">
        <v>2180</v>
      </c>
      <c r="M1850" s="5" t="s">
        <v>2</v>
      </c>
      <c r="N1850" s="11"/>
    </row>
    <row r="1851" spans="1:14" x14ac:dyDescent="0.2">
      <c r="A1851" s="12" t="s">
        <v>4203</v>
      </c>
      <c r="B1851" s="12">
        <v>1850</v>
      </c>
      <c r="C1851" s="9">
        <v>2015</v>
      </c>
      <c r="D1851" s="5" t="s">
        <v>9313</v>
      </c>
      <c r="E1851" s="5" t="s">
        <v>2</v>
      </c>
      <c r="F1851" s="5" t="s">
        <v>11089</v>
      </c>
      <c r="G1851" s="5" t="s">
        <v>9329</v>
      </c>
      <c r="H1851" s="5" t="s">
        <v>9347</v>
      </c>
      <c r="I1851" s="5" t="s">
        <v>9338</v>
      </c>
      <c r="J1851" s="9" t="s">
        <v>2</v>
      </c>
      <c r="K1851" s="5" t="s">
        <v>3</v>
      </c>
      <c r="L1851" s="10" t="s">
        <v>2180</v>
      </c>
      <c r="M1851" s="5" t="s">
        <v>2</v>
      </c>
      <c r="N1851" s="11"/>
    </row>
    <row r="1852" spans="1:14" x14ac:dyDescent="0.2">
      <c r="A1852" s="12" t="s">
        <v>4204</v>
      </c>
      <c r="B1852" s="12">
        <v>1851</v>
      </c>
      <c r="C1852" s="9">
        <v>2015</v>
      </c>
      <c r="D1852" s="5" t="s">
        <v>9313</v>
      </c>
      <c r="E1852" s="5" t="s">
        <v>2</v>
      </c>
      <c r="F1852" s="5" t="s">
        <v>11089</v>
      </c>
      <c r="G1852" s="5" t="s">
        <v>9329</v>
      </c>
      <c r="H1852" s="5" t="s">
        <v>9347</v>
      </c>
      <c r="I1852" s="5" t="s">
        <v>9338</v>
      </c>
      <c r="J1852" s="9" t="s">
        <v>2</v>
      </c>
      <c r="K1852" s="5" t="s">
        <v>3</v>
      </c>
      <c r="L1852" s="10" t="s">
        <v>2180</v>
      </c>
      <c r="M1852" s="5" t="s">
        <v>2</v>
      </c>
      <c r="N1852" s="11"/>
    </row>
    <row r="1853" spans="1:14" x14ac:dyDescent="0.2">
      <c r="A1853" s="12" t="s">
        <v>4205</v>
      </c>
      <c r="B1853" s="12">
        <v>1852</v>
      </c>
      <c r="C1853" s="9">
        <v>2015</v>
      </c>
      <c r="D1853" s="5" t="s">
        <v>9313</v>
      </c>
      <c r="E1853" s="5" t="s">
        <v>2</v>
      </c>
      <c r="F1853" s="5" t="s">
        <v>11089</v>
      </c>
      <c r="G1853" s="5" t="s">
        <v>9329</v>
      </c>
      <c r="H1853" s="5" t="s">
        <v>9347</v>
      </c>
      <c r="I1853" s="5" t="s">
        <v>9338</v>
      </c>
      <c r="J1853" s="9" t="s">
        <v>2</v>
      </c>
      <c r="K1853" s="5" t="s">
        <v>3</v>
      </c>
      <c r="L1853" s="10" t="s">
        <v>2180</v>
      </c>
      <c r="M1853" s="5" t="s">
        <v>2</v>
      </c>
      <c r="N1853" s="11"/>
    </row>
    <row r="1854" spans="1:14" x14ac:dyDescent="0.2">
      <c r="A1854" s="12" t="s">
        <v>4206</v>
      </c>
      <c r="B1854" s="12">
        <v>1853</v>
      </c>
      <c r="C1854" s="9">
        <v>2015</v>
      </c>
      <c r="D1854" s="5" t="s">
        <v>9313</v>
      </c>
      <c r="E1854" s="5" t="s">
        <v>2</v>
      </c>
      <c r="F1854" s="5" t="s">
        <v>11089</v>
      </c>
      <c r="G1854" s="5" t="s">
        <v>9329</v>
      </c>
      <c r="H1854" s="5" t="s">
        <v>9347</v>
      </c>
      <c r="I1854" s="5" t="s">
        <v>9338</v>
      </c>
      <c r="J1854" s="9" t="s">
        <v>2</v>
      </c>
      <c r="K1854" s="5" t="s">
        <v>3</v>
      </c>
      <c r="L1854" s="10" t="s">
        <v>2180</v>
      </c>
      <c r="M1854" s="5" t="s">
        <v>2</v>
      </c>
      <c r="N1854" s="11"/>
    </row>
    <row r="1855" spans="1:14" x14ac:dyDescent="0.2">
      <c r="A1855" s="12" t="s">
        <v>4207</v>
      </c>
      <c r="B1855" s="12">
        <v>1854</v>
      </c>
      <c r="C1855" s="9">
        <v>2015</v>
      </c>
      <c r="D1855" s="5" t="s">
        <v>9313</v>
      </c>
      <c r="E1855" s="5" t="s">
        <v>2</v>
      </c>
      <c r="F1855" s="5" t="s">
        <v>11089</v>
      </c>
      <c r="G1855" s="5" t="s">
        <v>9329</v>
      </c>
      <c r="H1855" s="5" t="s">
        <v>9347</v>
      </c>
      <c r="I1855" s="5" t="s">
        <v>9338</v>
      </c>
      <c r="J1855" s="9" t="s">
        <v>2</v>
      </c>
      <c r="K1855" s="5" t="s">
        <v>3</v>
      </c>
      <c r="L1855" s="10" t="s">
        <v>2180</v>
      </c>
      <c r="M1855" s="5" t="s">
        <v>2</v>
      </c>
      <c r="N1855" s="11"/>
    </row>
    <row r="1856" spans="1:14" x14ac:dyDescent="0.2">
      <c r="A1856" s="12" t="s">
        <v>4208</v>
      </c>
      <c r="B1856" s="12">
        <v>1855</v>
      </c>
      <c r="C1856" s="9">
        <v>2015</v>
      </c>
      <c r="D1856" s="5" t="s">
        <v>9313</v>
      </c>
      <c r="E1856" s="5" t="s">
        <v>2</v>
      </c>
      <c r="F1856" s="5" t="s">
        <v>11089</v>
      </c>
      <c r="G1856" s="5" t="s">
        <v>9329</v>
      </c>
      <c r="H1856" s="5" t="s">
        <v>9347</v>
      </c>
      <c r="I1856" s="5" t="s">
        <v>9338</v>
      </c>
      <c r="J1856" s="9" t="s">
        <v>2</v>
      </c>
      <c r="K1856" s="5" t="s">
        <v>3</v>
      </c>
      <c r="L1856" s="10" t="s">
        <v>2180</v>
      </c>
      <c r="M1856" s="5" t="s">
        <v>2</v>
      </c>
      <c r="N1856" s="11"/>
    </row>
    <row r="1857" spans="1:14" x14ac:dyDescent="0.2">
      <c r="A1857" s="12" t="s">
        <v>4209</v>
      </c>
      <c r="B1857" s="12">
        <v>1856</v>
      </c>
      <c r="C1857" s="9">
        <v>2015</v>
      </c>
      <c r="D1857" s="5" t="s">
        <v>9313</v>
      </c>
      <c r="E1857" s="5" t="s">
        <v>2</v>
      </c>
      <c r="F1857" s="5" t="s">
        <v>11089</v>
      </c>
      <c r="G1857" s="5" t="s">
        <v>9329</v>
      </c>
      <c r="H1857" s="5" t="s">
        <v>9347</v>
      </c>
      <c r="I1857" s="5" t="s">
        <v>9338</v>
      </c>
      <c r="J1857" s="9" t="s">
        <v>2</v>
      </c>
      <c r="K1857" s="5" t="s">
        <v>3</v>
      </c>
      <c r="L1857" s="10" t="s">
        <v>2180</v>
      </c>
      <c r="M1857" s="5" t="s">
        <v>2</v>
      </c>
      <c r="N1857" s="11"/>
    </row>
    <row r="1858" spans="1:14" x14ac:dyDescent="0.2">
      <c r="A1858" s="12" t="s">
        <v>4210</v>
      </c>
      <c r="B1858" s="12">
        <v>1857</v>
      </c>
      <c r="C1858" s="9">
        <v>2015</v>
      </c>
      <c r="D1858" s="5" t="s">
        <v>9313</v>
      </c>
      <c r="E1858" s="5" t="s">
        <v>2</v>
      </c>
      <c r="F1858" s="5" t="s">
        <v>11089</v>
      </c>
      <c r="G1858" s="5" t="s">
        <v>9329</v>
      </c>
      <c r="H1858" s="5" t="s">
        <v>9347</v>
      </c>
      <c r="I1858" s="5" t="s">
        <v>9338</v>
      </c>
      <c r="J1858" s="9" t="s">
        <v>2</v>
      </c>
      <c r="K1858" s="5" t="s">
        <v>3</v>
      </c>
      <c r="L1858" s="10" t="s">
        <v>2180</v>
      </c>
      <c r="M1858" s="5" t="s">
        <v>2</v>
      </c>
      <c r="N1858" s="11"/>
    </row>
    <row r="1859" spans="1:14" x14ac:dyDescent="0.2">
      <c r="A1859" s="12" t="s">
        <v>4211</v>
      </c>
      <c r="B1859" s="12">
        <v>1858</v>
      </c>
      <c r="C1859" s="9">
        <v>2015</v>
      </c>
      <c r="D1859" s="5" t="s">
        <v>9313</v>
      </c>
      <c r="E1859" s="5" t="s">
        <v>2</v>
      </c>
      <c r="F1859" s="5" t="s">
        <v>11089</v>
      </c>
      <c r="G1859" s="5" t="s">
        <v>9329</v>
      </c>
      <c r="H1859" s="5" t="s">
        <v>9347</v>
      </c>
      <c r="I1859" s="5" t="s">
        <v>9338</v>
      </c>
      <c r="J1859" s="9" t="s">
        <v>2</v>
      </c>
      <c r="K1859" s="5" t="s">
        <v>3</v>
      </c>
      <c r="L1859" s="10" t="s">
        <v>2180</v>
      </c>
      <c r="M1859" s="5" t="s">
        <v>2</v>
      </c>
      <c r="N1859" s="11"/>
    </row>
    <row r="1860" spans="1:14" x14ac:dyDescent="0.2">
      <c r="A1860" s="12" t="s">
        <v>4212</v>
      </c>
      <c r="B1860" s="12">
        <v>1859</v>
      </c>
      <c r="C1860" s="9">
        <v>2015</v>
      </c>
      <c r="D1860" s="5" t="s">
        <v>9313</v>
      </c>
      <c r="E1860" s="5" t="s">
        <v>2</v>
      </c>
      <c r="F1860" s="5" t="s">
        <v>11089</v>
      </c>
      <c r="G1860" s="5" t="s">
        <v>9329</v>
      </c>
      <c r="H1860" s="5" t="s">
        <v>9347</v>
      </c>
      <c r="I1860" s="5" t="s">
        <v>9338</v>
      </c>
      <c r="J1860" s="9" t="s">
        <v>2</v>
      </c>
      <c r="K1860" s="5" t="s">
        <v>3</v>
      </c>
      <c r="L1860" s="10" t="s">
        <v>2180</v>
      </c>
      <c r="M1860" s="5" t="s">
        <v>2</v>
      </c>
      <c r="N1860" s="11"/>
    </row>
    <row r="1861" spans="1:14" x14ac:dyDescent="0.2">
      <c r="A1861" s="12" t="s">
        <v>4213</v>
      </c>
      <c r="B1861" s="12">
        <v>1860</v>
      </c>
      <c r="C1861" s="9">
        <v>2015</v>
      </c>
      <c r="D1861" s="5" t="s">
        <v>9313</v>
      </c>
      <c r="E1861" s="5" t="s">
        <v>2</v>
      </c>
      <c r="F1861" s="5" t="s">
        <v>11089</v>
      </c>
      <c r="G1861" s="5" t="s">
        <v>9329</v>
      </c>
      <c r="H1861" s="5" t="s">
        <v>9347</v>
      </c>
      <c r="I1861" s="5" t="s">
        <v>9338</v>
      </c>
      <c r="J1861" s="9" t="s">
        <v>2</v>
      </c>
      <c r="K1861" s="5" t="s">
        <v>3</v>
      </c>
      <c r="L1861" s="10" t="s">
        <v>2180</v>
      </c>
      <c r="M1861" s="5" t="s">
        <v>2</v>
      </c>
      <c r="N1861" s="11"/>
    </row>
    <row r="1862" spans="1:14" x14ac:dyDescent="0.2">
      <c r="A1862" s="12" t="s">
        <v>4214</v>
      </c>
      <c r="B1862" s="12">
        <v>1861</v>
      </c>
      <c r="C1862" s="9">
        <v>2015</v>
      </c>
      <c r="D1862" s="5" t="s">
        <v>9313</v>
      </c>
      <c r="E1862" s="5" t="s">
        <v>2</v>
      </c>
      <c r="F1862" s="5" t="s">
        <v>11089</v>
      </c>
      <c r="G1862" s="5" t="s">
        <v>9329</v>
      </c>
      <c r="H1862" s="5" t="s">
        <v>9347</v>
      </c>
      <c r="I1862" s="5" t="s">
        <v>9338</v>
      </c>
      <c r="J1862" s="9" t="s">
        <v>2</v>
      </c>
      <c r="K1862" s="5" t="s">
        <v>3</v>
      </c>
      <c r="L1862" s="10" t="s">
        <v>2180</v>
      </c>
      <c r="M1862" s="5" t="s">
        <v>2</v>
      </c>
      <c r="N1862" s="11"/>
    </row>
    <row r="1863" spans="1:14" x14ac:dyDescent="0.2">
      <c r="A1863" s="12" t="s">
        <v>4215</v>
      </c>
      <c r="B1863" s="12">
        <v>1862</v>
      </c>
      <c r="C1863" s="9">
        <v>2015</v>
      </c>
      <c r="D1863" s="5" t="s">
        <v>9313</v>
      </c>
      <c r="E1863" s="5" t="s">
        <v>2</v>
      </c>
      <c r="F1863" s="5" t="s">
        <v>11089</v>
      </c>
      <c r="G1863" s="5" t="s">
        <v>9329</v>
      </c>
      <c r="H1863" s="5" t="s">
        <v>9347</v>
      </c>
      <c r="I1863" s="5" t="s">
        <v>9338</v>
      </c>
      <c r="J1863" s="9" t="s">
        <v>2</v>
      </c>
      <c r="K1863" s="5" t="s">
        <v>3</v>
      </c>
      <c r="L1863" s="10" t="s">
        <v>2180</v>
      </c>
      <c r="M1863" s="5" t="s">
        <v>2</v>
      </c>
      <c r="N1863" s="11"/>
    </row>
    <row r="1864" spans="1:14" x14ac:dyDescent="0.2">
      <c r="A1864" s="12" t="s">
        <v>4216</v>
      </c>
      <c r="B1864" s="12">
        <v>1863</v>
      </c>
      <c r="C1864" s="9">
        <v>2015</v>
      </c>
      <c r="D1864" s="5" t="s">
        <v>9313</v>
      </c>
      <c r="E1864" s="5" t="s">
        <v>2</v>
      </c>
      <c r="F1864" s="5" t="s">
        <v>11089</v>
      </c>
      <c r="G1864" s="5" t="s">
        <v>9329</v>
      </c>
      <c r="H1864" s="5" t="s">
        <v>9347</v>
      </c>
      <c r="I1864" s="5" t="s">
        <v>9338</v>
      </c>
      <c r="J1864" s="9" t="s">
        <v>2</v>
      </c>
      <c r="K1864" s="5" t="s">
        <v>3</v>
      </c>
      <c r="L1864" s="10" t="s">
        <v>2180</v>
      </c>
      <c r="M1864" s="5" t="s">
        <v>2</v>
      </c>
      <c r="N1864" s="11"/>
    </row>
    <row r="1865" spans="1:14" x14ac:dyDescent="0.2">
      <c r="A1865" s="12" t="s">
        <v>4217</v>
      </c>
      <c r="B1865" s="12">
        <v>1864</v>
      </c>
      <c r="C1865" s="9">
        <v>2015</v>
      </c>
      <c r="D1865" s="5" t="s">
        <v>9313</v>
      </c>
      <c r="E1865" s="5" t="s">
        <v>2</v>
      </c>
      <c r="F1865" s="5" t="s">
        <v>11089</v>
      </c>
      <c r="G1865" s="5" t="s">
        <v>9329</v>
      </c>
      <c r="H1865" s="5" t="s">
        <v>9347</v>
      </c>
      <c r="I1865" s="5" t="s">
        <v>9338</v>
      </c>
      <c r="J1865" s="9" t="s">
        <v>2</v>
      </c>
      <c r="K1865" s="5" t="s">
        <v>3</v>
      </c>
      <c r="L1865" s="10" t="s">
        <v>2180</v>
      </c>
      <c r="M1865" s="5" t="s">
        <v>2</v>
      </c>
      <c r="N1865" s="11"/>
    </row>
    <row r="1866" spans="1:14" x14ac:dyDescent="0.2">
      <c r="A1866" s="12" t="s">
        <v>4218</v>
      </c>
      <c r="B1866" s="12">
        <v>1865</v>
      </c>
      <c r="C1866" s="9">
        <v>2015</v>
      </c>
      <c r="D1866" s="5" t="s">
        <v>9313</v>
      </c>
      <c r="E1866" s="5" t="s">
        <v>2</v>
      </c>
      <c r="F1866" s="5" t="s">
        <v>11089</v>
      </c>
      <c r="G1866" s="5" t="s">
        <v>9329</v>
      </c>
      <c r="H1866" s="5" t="s">
        <v>9347</v>
      </c>
      <c r="I1866" s="5" t="s">
        <v>9338</v>
      </c>
      <c r="J1866" s="9" t="s">
        <v>2</v>
      </c>
      <c r="K1866" s="5" t="s">
        <v>3</v>
      </c>
      <c r="L1866" s="10" t="s">
        <v>2180</v>
      </c>
      <c r="M1866" s="5" t="s">
        <v>2</v>
      </c>
      <c r="N1866" s="11"/>
    </row>
    <row r="1867" spans="1:14" x14ac:dyDescent="0.2">
      <c r="A1867" s="12" t="s">
        <v>4219</v>
      </c>
      <c r="B1867" s="12">
        <v>1866</v>
      </c>
      <c r="C1867" s="9">
        <v>2015</v>
      </c>
      <c r="D1867" s="5" t="s">
        <v>9313</v>
      </c>
      <c r="E1867" s="5" t="s">
        <v>2</v>
      </c>
      <c r="F1867" s="5" t="s">
        <v>11089</v>
      </c>
      <c r="G1867" s="5" t="s">
        <v>9329</v>
      </c>
      <c r="H1867" s="5" t="s">
        <v>9347</v>
      </c>
      <c r="I1867" s="5" t="s">
        <v>9338</v>
      </c>
      <c r="J1867" s="9" t="s">
        <v>2</v>
      </c>
      <c r="K1867" s="5" t="s">
        <v>3</v>
      </c>
      <c r="L1867" s="10" t="s">
        <v>2180</v>
      </c>
      <c r="M1867" s="5" t="s">
        <v>2</v>
      </c>
      <c r="N1867" s="11"/>
    </row>
    <row r="1868" spans="1:14" x14ac:dyDescent="0.2">
      <c r="A1868" s="12" t="s">
        <v>4220</v>
      </c>
      <c r="B1868" s="12">
        <v>1867</v>
      </c>
      <c r="C1868" s="9">
        <v>2015</v>
      </c>
      <c r="D1868" s="5" t="s">
        <v>9313</v>
      </c>
      <c r="E1868" s="5" t="s">
        <v>2</v>
      </c>
      <c r="F1868" s="5" t="s">
        <v>11089</v>
      </c>
      <c r="G1868" s="5" t="s">
        <v>9329</v>
      </c>
      <c r="H1868" s="5" t="s">
        <v>9347</v>
      </c>
      <c r="I1868" s="5" t="s">
        <v>9338</v>
      </c>
      <c r="J1868" s="9" t="s">
        <v>2</v>
      </c>
      <c r="K1868" s="5" t="s">
        <v>3</v>
      </c>
      <c r="L1868" s="10" t="s">
        <v>2180</v>
      </c>
      <c r="M1868" s="5" t="s">
        <v>2</v>
      </c>
      <c r="N1868" s="11"/>
    </row>
    <row r="1869" spans="1:14" x14ac:dyDescent="0.2">
      <c r="A1869" s="12" t="s">
        <v>4221</v>
      </c>
      <c r="B1869" s="12">
        <v>1868</v>
      </c>
      <c r="C1869" s="9">
        <v>2015</v>
      </c>
      <c r="D1869" s="5" t="s">
        <v>9313</v>
      </c>
      <c r="E1869" s="5" t="s">
        <v>2</v>
      </c>
      <c r="F1869" s="5" t="s">
        <v>11089</v>
      </c>
      <c r="G1869" s="5" t="s">
        <v>9329</v>
      </c>
      <c r="H1869" s="5" t="s">
        <v>9347</v>
      </c>
      <c r="I1869" s="5" t="s">
        <v>9338</v>
      </c>
      <c r="J1869" s="9" t="s">
        <v>2</v>
      </c>
      <c r="K1869" s="5" t="s">
        <v>3</v>
      </c>
      <c r="L1869" s="10" t="s">
        <v>2180</v>
      </c>
      <c r="M1869" s="5" t="s">
        <v>2</v>
      </c>
      <c r="N1869" s="11"/>
    </row>
    <row r="1870" spans="1:14" x14ac:dyDescent="0.2">
      <c r="A1870" s="12" t="s">
        <v>4222</v>
      </c>
      <c r="B1870" s="12">
        <v>1869</v>
      </c>
      <c r="C1870" s="9">
        <v>2015</v>
      </c>
      <c r="D1870" s="5" t="s">
        <v>9313</v>
      </c>
      <c r="E1870" s="5" t="s">
        <v>2</v>
      </c>
      <c r="F1870" s="5" t="s">
        <v>11089</v>
      </c>
      <c r="G1870" s="5" t="s">
        <v>9329</v>
      </c>
      <c r="H1870" s="5" t="s">
        <v>9347</v>
      </c>
      <c r="I1870" s="5" t="s">
        <v>9338</v>
      </c>
      <c r="J1870" s="9" t="s">
        <v>2</v>
      </c>
      <c r="K1870" s="5" t="s">
        <v>3</v>
      </c>
      <c r="L1870" s="10" t="s">
        <v>2180</v>
      </c>
      <c r="M1870" s="5" t="s">
        <v>2</v>
      </c>
      <c r="N1870" s="11"/>
    </row>
    <row r="1871" spans="1:14" x14ac:dyDescent="0.2">
      <c r="A1871" s="12" t="s">
        <v>4223</v>
      </c>
      <c r="B1871" s="12">
        <v>1870</v>
      </c>
      <c r="C1871" s="9">
        <v>2015</v>
      </c>
      <c r="D1871" s="5" t="s">
        <v>9313</v>
      </c>
      <c r="E1871" s="5" t="s">
        <v>2</v>
      </c>
      <c r="F1871" s="5" t="s">
        <v>11089</v>
      </c>
      <c r="G1871" s="5" t="s">
        <v>9329</v>
      </c>
      <c r="H1871" s="5" t="s">
        <v>9347</v>
      </c>
      <c r="I1871" s="5" t="s">
        <v>9338</v>
      </c>
      <c r="J1871" s="9" t="s">
        <v>2</v>
      </c>
      <c r="K1871" s="5" t="s">
        <v>3</v>
      </c>
      <c r="L1871" s="10" t="s">
        <v>2180</v>
      </c>
      <c r="M1871" s="5" t="s">
        <v>2</v>
      </c>
      <c r="N1871" s="11"/>
    </row>
    <row r="1872" spans="1:14" x14ac:dyDescent="0.2">
      <c r="A1872" s="12" t="s">
        <v>4224</v>
      </c>
      <c r="B1872" s="12">
        <v>1871</v>
      </c>
      <c r="C1872" s="9">
        <v>2015</v>
      </c>
      <c r="D1872" s="5" t="s">
        <v>9313</v>
      </c>
      <c r="E1872" s="5" t="s">
        <v>2</v>
      </c>
      <c r="F1872" s="5" t="s">
        <v>11089</v>
      </c>
      <c r="G1872" s="5" t="s">
        <v>9329</v>
      </c>
      <c r="H1872" s="5" t="s">
        <v>9347</v>
      </c>
      <c r="I1872" s="5" t="s">
        <v>9338</v>
      </c>
      <c r="J1872" s="9" t="s">
        <v>2</v>
      </c>
      <c r="K1872" s="5" t="s">
        <v>3</v>
      </c>
      <c r="L1872" s="10" t="s">
        <v>2180</v>
      </c>
      <c r="M1872" s="5" t="s">
        <v>2</v>
      </c>
      <c r="N1872" s="11"/>
    </row>
    <row r="1873" spans="1:15" x14ac:dyDescent="0.2">
      <c r="A1873" s="12" t="s">
        <v>4225</v>
      </c>
      <c r="B1873" s="12">
        <v>1872</v>
      </c>
      <c r="C1873" s="9">
        <v>2015</v>
      </c>
      <c r="D1873" s="5" t="s">
        <v>9313</v>
      </c>
      <c r="E1873" s="5" t="s">
        <v>2</v>
      </c>
      <c r="F1873" s="5" t="s">
        <v>11089</v>
      </c>
      <c r="G1873" s="5" t="s">
        <v>9329</v>
      </c>
      <c r="H1873" s="5" t="s">
        <v>9347</v>
      </c>
      <c r="I1873" s="5" t="s">
        <v>9338</v>
      </c>
      <c r="J1873" s="9" t="s">
        <v>2</v>
      </c>
      <c r="K1873" s="5" t="s">
        <v>3</v>
      </c>
      <c r="L1873" s="10" t="s">
        <v>2180</v>
      </c>
      <c r="M1873" s="5" t="s">
        <v>2</v>
      </c>
      <c r="N1873" s="11"/>
    </row>
    <row r="1874" spans="1:15" x14ac:dyDescent="0.2">
      <c r="A1874" s="12" t="s">
        <v>4226</v>
      </c>
      <c r="B1874" s="12">
        <v>1873</v>
      </c>
      <c r="C1874" s="9">
        <v>2015</v>
      </c>
      <c r="D1874" s="5" t="s">
        <v>9313</v>
      </c>
      <c r="E1874" s="5" t="s">
        <v>2</v>
      </c>
      <c r="F1874" s="5" t="s">
        <v>11089</v>
      </c>
      <c r="G1874" s="5" t="s">
        <v>9329</v>
      </c>
      <c r="H1874" s="5" t="s">
        <v>9347</v>
      </c>
      <c r="I1874" s="5" t="s">
        <v>9338</v>
      </c>
      <c r="J1874" s="9" t="s">
        <v>2</v>
      </c>
      <c r="K1874" s="5" t="s">
        <v>3</v>
      </c>
      <c r="L1874" s="10" t="s">
        <v>2180</v>
      </c>
      <c r="M1874" s="5" t="s">
        <v>2</v>
      </c>
      <c r="N1874" s="11"/>
    </row>
    <row r="1875" spans="1:15" x14ac:dyDescent="0.2">
      <c r="A1875" s="12" t="s">
        <v>4227</v>
      </c>
      <c r="B1875" s="12">
        <v>1874</v>
      </c>
      <c r="C1875" s="9">
        <v>2015</v>
      </c>
      <c r="D1875" s="5" t="s">
        <v>9313</v>
      </c>
      <c r="E1875" s="5" t="s">
        <v>2</v>
      </c>
      <c r="F1875" s="5" t="s">
        <v>11089</v>
      </c>
      <c r="G1875" s="5" t="s">
        <v>9329</v>
      </c>
      <c r="H1875" s="5" t="s">
        <v>9347</v>
      </c>
      <c r="I1875" s="5" t="s">
        <v>9338</v>
      </c>
      <c r="J1875" s="9" t="s">
        <v>2</v>
      </c>
      <c r="K1875" s="5" t="s">
        <v>3</v>
      </c>
      <c r="L1875" s="10" t="s">
        <v>2180</v>
      </c>
      <c r="M1875" s="5" t="s">
        <v>2</v>
      </c>
      <c r="N1875" s="11"/>
      <c r="O1875" s="11"/>
    </row>
    <row r="1876" spans="1:15" x14ac:dyDescent="0.2">
      <c r="A1876" s="12" t="s">
        <v>4228</v>
      </c>
      <c r="B1876" s="12">
        <v>1875</v>
      </c>
      <c r="C1876" s="9">
        <v>2015</v>
      </c>
      <c r="D1876" s="5" t="s">
        <v>9313</v>
      </c>
      <c r="E1876" s="5" t="s">
        <v>2</v>
      </c>
      <c r="F1876" s="5" t="s">
        <v>11089</v>
      </c>
      <c r="G1876" s="5" t="s">
        <v>9329</v>
      </c>
      <c r="H1876" s="5" t="s">
        <v>9347</v>
      </c>
      <c r="I1876" s="5" t="s">
        <v>9338</v>
      </c>
      <c r="J1876" s="9" t="s">
        <v>2</v>
      </c>
      <c r="K1876" s="5" t="s">
        <v>3</v>
      </c>
      <c r="L1876" s="10" t="s">
        <v>2180</v>
      </c>
      <c r="M1876" s="5" t="s">
        <v>2</v>
      </c>
      <c r="N1876" s="11"/>
    </row>
    <row r="1877" spans="1:15" x14ac:dyDescent="0.2">
      <c r="A1877" s="12" t="s">
        <v>4229</v>
      </c>
      <c r="B1877" s="12">
        <v>1876</v>
      </c>
      <c r="C1877" s="9">
        <v>2015</v>
      </c>
      <c r="D1877" s="5" t="s">
        <v>9313</v>
      </c>
      <c r="E1877" s="5" t="s">
        <v>2</v>
      </c>
      <c r="F1877" s="5" t="s">
        <v>11089</v>
      </c>
      <c r="G1877" s="5" t="s">
        <v>9329</v>
      </c>
      <c r="H1877" s="5" t="s">
        <v>9347</v>
      </c>
      <c r="I1877" s="5" t="s">
        <v>9338</v>
      </c>
      <c r="J1877" s="9" t="s">
        <v>2</v>
      </c>
      <c r="K1877" s="5" t="s">
        <v>3</v>
      </c>
      <c r="L1877" s="10" t="s">
        <v>2180</v>
      </c>
      <c r="M1877" s="5" t="s">
        <v>2</v>
      </c>
      <c r="N1877" s="11"/>
    </row>
    <row r="1878" spans="1:15" x14ac:dyDescent="0.2">
      <c r="A1878" s="12" t="s">
        <v>4230</v>
      </c>
      <c r="B1878" s="12">
        <v>1877</v>
      </c>
      <c r="C1878" s="9">
        <v>2015</v>
      </c>
      <c r="D1878" s="5" t="s">
        <v>9313</v>
      </c>
      <c r="E1878" s="5" t="s">
        <v>2</v>
      </c>
      <c r="F1878" s="5" t="s">
        <v>11089</v>
      </c>
      <c r="G1878" s="5" t="s">
        <v>9329</v>
      </c>
      <c r="H1878" s="5" t="s">
        <v>9347</v>
      </c>
      <c r="I1878" s="5" t="s">
        <v>9338</v>
      </c>
      <c r="J1878" s="9" t="s">
        <v>2</v>
      </c>
      <c r="K1878" s="5" t="s">
        <v>3</v>
      </c>
      <c r="L1878" s="10" t="s">
        <v>2180</v>
      </c>
      <c r="M1878" s="5" t="s">
        <v>2</v>
      </c>
      <c r="N1878" s="11"/>
    </row>
    <row r="1879" spans="1:15" x14ac:dyDescent="0.2">
      <c r="A1879" s="12" t="s">
        <v>4231</v>
      </c>
      <c r="B1879" s="12">
        <v>1878</v>
      </c>
      <c r="C1879" s="9">
        <v>2015</v>
      </c>
      <c r="D1879" s="5" t="s">
        <v>9313</v>
      </c>
      <c r="E1879" s="5" t="s">
        <v>2</v>
      </c>
      <c r="F1879" s="5" t="s">
        <v>11089</v>
      </c>
      <c r="G1879" s="5" t="s">
        <v>9329</v>
      </c>
      <c r="H1879" s="5" t="s">
        <v>9347</v>
      </c>
      <c r="I1879" s="5" t="s">
        <v>9338</v>
      </c>
      <c r="J1879" s="9" t="s">
        <v>2</v>
      </c>
      <c r="K1879" s="5" t="s">
        <v>3</v>
      </c>
      <c r="L1879" s="10" t="s">
        <v>2180</v>
      </c>
      <c r="M1879" s="5" t="s">
        <v>2</v>
      </c>
      <c r="N1879" s="11"/>
    </row>
    <row r="1880" spans="1:15" x14ac:dyDescent="0.2">
      <c r="A1880" s="12" t="s">
        <v>4232</v>
      </c>
      <c r="B1880" s="12">
        <v>1879</v>
      </c>
      <c r="C1880" s="9">
        <v>2015</v>
      </c>
      <c r="D1880" s="5" t="s">
        <v>9313</v>
      </c>
      <c r="E1880" s="5" t="s">
        <v>2</v>
      </c>
      <c r="F1880" s="5" t="s">
        <v>11089</v>
      </c>
      <c r="G1880" s="5" t="s">
        <v>9329</v>
      </c>
      <c r="H1880" s="5" t="s">
        <v>9347</v>
      </c>
      <c r="I1880" s="5" t="s">
        <v>9338</v>
      </c>
      <c r="J1880" s="9" t="s">
        <v>2</v>
      </c>
      <c r="K1880" s="5" t="s">
        <v>3</v>
      </c>
      <c r="L1880" s="10" t="s">
        <v>2180</v>
      </c>
      <c r="M1880" s="5" t="s">
        <v>2</v>
      </c>
      <c r="N1880" s="11"/>
    </row>
    <row r="1881" spans="1:15" x14ac:dyDescent="0.2">
      <c r="A1881" s="12" t="s">
        <v>4233</v>
      </c>
      <c r="B1881" s="12">
        <v>1880</v>
      </c>
      <c r="C1881" s="9">
        <v>2015</v>
      </c>
      <c r="D1881" s="5" t="s">
        <v>9313</v>
      </c>
      <c r="E1881" s="5" t="s">
        <v>2</v>
      </c>
      <c r="F1881" s="5" t="s">
        <v>11089</v>
      </c>
      <c r="G1881" s="5" t="s">
        <v>9329</v>
      </c>
      <c r="H1881" s="5" t="s">
        <v>9347</v>
      </c>
      <c r="I1881" s="5" t="s">
        <v>9338</v>
      </c>
      <c r="J1881" s="9" t="s">
        <v>2</v>
      </c>
      <c r="K1881" s="5" t="s">
        <v>3</v>
      </c>
      <c r="L1881" s="10" t="s">
        <v>2180</v>
      </c>
      <c r="M1881" s="5" t="s">
        <v>2</v>
      </c>
      <c r="N1881" s="11"/>
    </row>
    <row r="1882" spans="1:15" x14ac:dyDescent="0.2">
      <c r="A1882" s="12" t="s">
        <v>4234</v>
      </c>
      <c r="B1882" s="12">
        <v>1881</v>
      </c>
      <c r="C1882" s="9">
        <v>2015</v>
      </c>
      <c r="D1882" s="5" t="s">
        <v>9313</v>
      </c>
      <c r="E1882" s="5" t="s">
        <v>2</v>
      </c>
      <c r="F1882" s="5" t="s">
        <v>11089</v>
      </c>
      <c r="G1882" s="5" t="s">
        <v>9329</v>
      </c>
      <c r="H1882" s="5" t="s">
        <v>9347</v>
      </c>
      <c r="I1882" s="5" t="s">
        <v>9338</v>
      </c>
      <c r="J1882" s="9" t="s">
        <v>2</v>
      </c>
      <c r="K1882" s="5" t="s">
        <v>3</v>
      </c>
      <c r="L1882" s="10" t="s">
        <v>2180</v>
      </c>
      <c r="M1882" s="5" t="s">
        <v>2</v>
      </c>
      <c r="N1882" s="11"/>
    </row>
    <row r="1883" spans="1:15" x14ac:dyDescent="0.2">
      <c r="A1883" s="12" t="s">
        <v>4235</v>
      </c>
      <c r="B1883" s="12">
        <v>1882</v>
      </c>
      <c r="C1883" s="9">
        <v>2015</v>
      </c>
      <c r="D1883" s="5" t="s">
        <v>9313</v>
      </c>
      <c r="E1883" s="5" t="s">
        <v>2</v>
      </c>
      <c r="F1883" s="5" t="s">
        <v>11089</v>
      </c>
      <c r="G1883" s="5" t="s">
        <v>9329</v>
      </c>
      <c r="H1883" s="5" t="s">
        <v>9347</v>
      </c>
      <c r="I1883" s="5" t="s">
        <v>9338</v>
      </c>
      <c r="J1883" s="9" t="s">
        <v>2</v>
      </c>
      <c r="K1883" s="5" t="s">
        <v>3</v>
      </c>
      <c r="L1883" s="10" t="s">
        <v>2180</v>
      </c>
      <c r="M1883" s="5" t="s">
        <v>2</v>
      </c>
      <c r="N1883" s="11"/>
      <c r="O1883" s="11"/>
    </row>
    <row r="1884" spans="1:15" x14ac:dyDescent="0.2">
      <c r="A1884" s="12" t="s">
        <v>4236</v>
      </c>
      <c r="B1884" s="12">
        <v>1883</v>
      </c>
      <c r="C1884" s="9">
        <v>2015</v>
      </c>
      <c r="D1884" s="5" t="s">
        <v>9313</v>
      </c>
      <c r="E1884" s="5" t="s">
        <v>2</v>
      </c>
      <c r="F1884" s="5" t="s">
        <v>11089</v>
      </c>
      <c r="G1884" s="5" t="s">
        <v>9329</v>
      </c>
      <c r="H1884" s="5" t="s">
        <v>9347</v>
      </c>
      <c r="I1884" s="5" t="s">
        <v>9338</v>
      </c>
      <c r="J1884" s="9" t="s">
        <v>2</v>
      </c>
      <c r="K1884" s="5" t="s">
        <v>3</v>
      </c>
      <c r="L1884" s="10" t="s">
        <v>2180</v>
      </c>
      <c r="M1884" s="5" t="s">
        <v>2</v>
      </c>
      <c r="N1884" s="11"/>
    </row>
    <row r="1885" spans="1:15" x14ac:dyDescent="0.2">
      <c r="A1885" s="12" t="s">
        <v>4237</v>
      </c>
      <c r="B1885" s="12">
        <v>1884</v>
      </c>
      <c r="C1885" s="9">
        <v>2015</v>
      </c>
      <c r="D1885" s="5" t="s">
        <v>9313</v>
      </c>
      <c r="E1885" s="5" t="s">
        <v>2</v>
      </c>
      <c r="F1885" s="5" t="s">
        <v>11089</v>
      </c>
      <c r="G1885" s="5" t="s">
        <v>9329</v>
      </c>
      <c r="H1885" s="5" t="s">
        <v>9347</v>
      </c>
      <c r="I1885" s="5" t="s">
        <v>9338</v>
      </c>
      <c r="J1885" s="9" t="s">
        <v>2</v>
      </c>
      <c r="K1885" s="5" t="s">
        <v>3</v>
      </c>
      <c r="L1885" s="10" t="s">
        <v>2180</v>
      </c>
      <c r="M1885" s="5" t="s">
        <v>2</v>
      </c>
      <c r="N1885" s="11"/>
      <c r="O1885" s="11"/>
    </row>
    <row r="1886" spans="1:15" x14ac:dyDescent="0.2">
      <c r="A1886" s="12" t="s">
        <v>4238</v>
      </c>
      <c r="B1886" s="12">
        <v>1885</v>
      </c>
      <c r="C1886" s="9">
        <v>2015</v>
      </c>
      <c r="D1886" s="5" t="s">
        <v>9313</v>
      </c>
      <c r="E1886" s="5" t="s">
        <v>2</v>
      </c>
      <c r="F1886" s="5" t="s">
        <v>11089</v>
      </c>
      <c r="G1886" s="5" t="s">
        <v>9329</v>
      </c>
      <c r="H1886" s="5" t="s">
        <v>9347</v>
      </c>
      <c r="I1886" s="5" t="s">
        <v>9338</v>
      </c>
      <c r="J1886" s="9" t="s">
        <v>2</v>
      </c>
      <c r="K1886" s="5" t="s">
        <v>3</v>
      </c>
      <c r="L1886" s="10" t="s">
        <v>2180</v>
      </c>
      <c r="M1886" s="5" t="s">
        <v>2</v>
      </c>
      <c r="N1886" s="11"/>
    </row>
    <row r="1887" spans="1:15" x14ac:dyDescent="0.2">
      <c r="A1887" s="12" t="s">
        <v>4239</v>
      </c>
      <c r="B1887" s="12">
        <v>1886</v>
      </c>
      <c r="C1887" s="9">
        <v>2015</v>
      </c>
      <c r="D1887" s="5" t="s">
        <v>9313</v>
      </c>
      <c r="E1887" s="5" t="s">
        <v>2</v>
      </c>
      <c r="F1887" s="5" t="s">
        <v>11089</v>
      </c>
      <c r="G1887" s="5" t="s">
        <v>9329</v>
      </c>
      <c r="H1887" s="5" t="s">
        <v>9347</v>
      </c>
      <c r="I1887" s="5" t="s">
        <v>9338</v>
      </c>
      <c r="J1887" s="9" t="s">
        <v>2</v>
      </c>
      <c r="K1887" s="5" t="s">
        <v>3</v>
      </c>
      <c r="L1887" s="10" t="s">
        <v>2180</v>
      </c>
      <c r="M1887" s="5" t="s">
        <v>2</v>
      </c>
      <c r="N1887" s="11"/>
    </row>
    <row r="1888" spans="1:15" x14ac:dyDescent="0.2">
      <c r="A1888" s="12" t="s">
        <v>4240</v>
      </c>
      <c r="B1888" s="12">
        <v>1887</v>
      </c>
      <c r="C1888" s="9">
        <v>2015</v>
      </c>
      <c r="D1888" s="5" t="s">
        <v>9313</v>
      </c>
      <c r="E1888" s="5" t="s">
        <v>2</v>
      </c>
      <c r="F1888" s="5" t="s">
        <v>11089</v>
      </c>
      <c r="G1888" s="5" t="s">
        <v>9329</v>
      </c>
      <c r="H1888" s="5" t="s">
        <v>9347</v>
      </c>
      <c r="I1888" s="5" t="s">
        <v>9338</v>
      </c>
      <c r="J1888" s="9" t="s">
        <v>2</v>
      </c>
      <c r="K1888" s="5" t="s">
        <v>3</v>
      </c>
      <c r="L1888" s="10" t="s">
        <v>2180</v>
      </c>
      <c r="M1888" s="5" t="s">
        <v>2</v>
      </c>
      <c r="N1888" s="11"/>
    </row>
    <row r="1889" spans="1:15" x14ac:dyDescent="0.2">
      <c r="A1889" s="12" t="s">
        <v>4241</v>
      </c>
      <c r="B1889" s="12">
        <v>1888</v>
      </c>
      <c r="C1889" s="9">
        <v>2015</v>
      </c>
      <c r="D1889" s="5" t="s">
        <v>9313</v>
      </c>
      <c r="E1889" s="5" t="s">
        <v>2</v>
      </c>
      <c r="F1889" s="5" t="s">
        <v>11089</v>
      </c>
      <c r="G1889" s="5" t="s">
        <v>9329</v>
      </c>
      <c r="H1889" s="5" t="s">
        <v>9347</v>
      </c>
      <c r="I1889" s="5" t="s">
        <v>9338</v>
      </c>
      <c r="J1889" s="9" t="s">
        <v>2</v>
      </c>
      <c r="K1889" s="5" t="s">
        <v>3</v>
      </c>
      <c r="L1889" s="10" t="s">
        <v>2180</v>
      </c>
      <c r="M1889" s="5" t="s">
        <v>2</v>
      </c>
      <c r="N1889" s="11"/>
    </row>
    <row r="1890" spans="1:15" x14ac:dyDescent="0.2">
      <c r="A1890" s="12" t="s">
        <v>4242</v>
      </c>
      <c r="B1890" s="12">
        <v>1889</v>
      </c>
      <c r="C1890" s="9">
        <v>2015</v>
      </c>
      <c r="D1890" s="5" t="s">
        <v>9313</v>
      </c>
      <c r="E1890" s="5" t="s">
        <v>2</v>
      </c>
      <c r="F1890" s="5" t="s">
        <v>11089</v>
      </c>
      <c r="G1890" s="5" t="s">
        <v>9329</v>
      </c>
      <c r="H1890" s="5" t="s">
        <v>9347</v>
      </c>
      <c r="I1890" s="5" t="s">
        <v>9338</v>
      </c>
      <c r="J1890" s="9" t="s">
        <v>2</v>
      </c>
      <c r="K1890" s="5" t="s">
        <v>3</v>
      </c>
      <c r="L1890" s="10" t="s">
        <v>2180</v>
      </c>
      <c r="M1890" s="5" t="s">
        <v>2</v>
      </c>
      <c r="N1890" s="11"/>
    </row>
    <row r="1891" spans="1:15" x14ac:dyDescent="0.2">
      <c r="A1891" s="12" t="s">
        <v>4243</v>
      </c>
      <c r="B1891" s="12">
        <v>1890</v>
      </c>
      <c r="C1891" s="9">
        <v>2015</v>
      </c>
      <c r="D1891" s="5" t="s">
        <v>9313</v>
      </c>
      <c r="E1891" s="5" t="s">
        <v>2</v>
      </c>
      <c r="F1891" s="5" t="s">
        <v>11089</v>
      </c>
      <c r="G1891" s="5" t="s">
        <v>9329</v>
      </c>
      <c r="H1891" s="5" t="s">
        <v>9347</v>
      </c>
      <c r="I1891" s="5" t="s">
        <v>9338</v>
      </c>
      <c r="J1891" s="9" t="s">
        <v>2</v>
      </c>
      <c r="K1891" s="5" t="s">
        <v>3</v>
      </c>
      <c r="L1891" s="10" t="s">
        <v>2180</v>
      </c>
      <c r="M1891" s="5" t="s">
        <v>2</v>
      </c>
      <c r="N1891" s="11"/>
      <c r="O1891" s="11"/>
    </row>
    <row r="1892" spans="1:15" x14ac:dyDescent="0.2">
      <c r="A1892" s="12" t="s">
        <v>4244</v>
      </c>
      <c r="B1892" s="12">
        <v>1891</v>
      </c>
      <c r="C1892" s="9">
        <v>2015</v>
      </c>
      <c r="D1892" s="5" t="s">
        <v>9313</v>
      </c>
      <c r="E1892" s="5" t="s">
        <v>2</v>
      </c>
      <c r="F1892" s="5" t="s">
        <v>11089</v>
      </c>
      <c r="G1892" s="5" t="s">
        <v>9329</v>
      </c>
      <c r="H1892" s="5" t="s">
        <v>9347</v>
      </c>
      <c r="I1892" s="5" t="s">
        <v>9338</v>
      </c>
      <c r="J1892" s="9" t="s">
        <v>2</v>
      </c>
      <c r="K1892" s="5" t="s">
        <v>3</v>
      </c>
      <c r="L1892" s="10" t="s">
        <v>2180</v>
      </c>
      <c r="M1892" s="5" t="s">
        <v>2</v>
      </c>
      <c r="N1892" s="11"/>
    </row>
    <row r="1893" spans="1:15" x14ac:dyDescent="0.2">
      <c r="A1893" s="12" t="s">
        <v>4245</v>
      </c>
      <c r="B1893" s="12">
        <v>1892</v>
      </c>
      <c r="C1893" s="9">
        <v>2015</v>
      </c>
      <c r="D1893" s="5" t="s">
        <v>9313</v>
      </c>
      <c r="E1893" s="5" t="s">
        <v>2</v>
      </c>
      <c r="F1893" s="5" t="s">
        <v>11089</v>
      </c>
      <c r="G1893" s="5" t="s">
        <v>9329</v>
      </c>
      <c r="H1893" s="5" t="s">
        <v>9347</v>
      </c>
      <c r="I1893" s="5" t="s">
        <v>9338</v>
      </c>
      <c r="J1893" s="9" t="s">
        <v>2</v>
      </c>
      <c r="K1893" s="5" t="s">
        <v>3</v>
      </c>
      <c r="L1893" s="10" t="s">
        <v>2180</v>
      </c>
      <c r="M1893" s="5" t="s">
        <v>2</v>
      </c>
      <c r="N1893" s="11"/>
    </row>
    <row r="1894" spans="1:15" x14ac:dyDescent="0.2">
      <c r="A1894" s="12" t="s">
        <v>4246</v>
      </c>
      <c r="B1894" s="12">
        <v>1893</v>
      </c>
      <c r="C1894" s="9">
        <v>2015</v>
      </c>
      <c r="D1894" s="5" t="s">
        <v>9313</v>
      </c>
      <c r="E1894" s="5" t="s">
        <v>2</v>
      </c>
      <c r="F1894" s="5" t="s">
        <v>11089</v>
      </c>
      <c r="G1894" s="5" t="s">
        <v>9329</v>
      </c>
      <c r="H1894" s="5" t="s">
        <v>9347</v>
      </c>
      <c r="I1894" s="5" t="s">
        <v>9338</v>
      </c>
      <c r="J1894" s="9" t="s">
        <v>2</v>
      </c>
      <c r="K1894" s="5" t="s">
        <v>3</v>
      </c>
      <c r="L1894" s="10" t="s">
        <v>2180</v>
      </c>
      <c r="M1894" s="5" t="s">
        <v>2</v>
      </c>
      <c r="N1894" s="11"/>
    </row>
    <row r="1895" spans="1:15" x14ac:dyDescent="0.2">
      <c r="A1895" s="12" t="s">
        <v>4247</v>
      </c>
      <c r="B1895" s="12">
        <v>1894</v>
      </c>
      <c r="C1895" s="9">
        <v>2015</v>
      </c>
      <c r="D1895" s="5" t="s">
        <v>9313</v>
      </c>
      <c r="E1895" s="5" t="s">
        <v>2</v>
      </c>
      <c r="F1895" s="5" t="s">
        <v>11089</v>
      </c>
      <c r="G1895" s="5" t="s">
        <v>9329</v>
      </c>
      <c r="H1895" s="5" t="s">
        <v>9347</v>
      </c>
      <c r="I1895" s="5" t="s">
        <v>9338</v>
      </c>
      <c r="J1895" s="9" t="s">
        <v>2</v>
      </c>
      <c r="K1895" s="5" t="s">
        <v>3</v>
      </c>
      <c r="L1895" s="10" t="s">
        <v>2180</v>
      </c>
      <c r="M1895" s="5" t="s">
        <v>2</v>
      </c>
      <c r="N1895" s="11"/>
    </row>
    <row r="1896" spans="1:15" x14ac:dyDescent="0.2">
      <c r="A1896" s="12" t="s">
        <v>4248</v>
      </c>
      <c r="B1896" s="12">
        <v>1895</v>
      </c>
      <c r="C1896" s="9">
        <v>2015</v>
      </c>
      <c r="D1896" s="5" t="s">
        <v>9313</v>
      </c>
      <c r="E1896" s="5" t="s">
        <v>2</v>
      </c>
      <c r="F1896" s="5" t="s">
        <v>11089</v>
      </c>
      <c r="G1896" s="5" t="s">
        <v>9329</v>
      </c>
      <c r="H1896" s="5" t="s">
        <v>9347</v>
      </c>
      <c r="I1896" s="5" t="s">
        <v>9338</v>
      </c>
      <c r="J1896" s="9" t="s">
        <v>2</v>
      </c>
      <c r="K1896" s="5" t="s">
        <v>3</v>
      </c>
      <c r="L1896" s="10" t="s">
        <v>2180</v>
      </c>
      <c r="M1896" s="5" t="s">
        <v>2</v>
      </c>
      <c r="N1896" s="11"/>
      <c r="O1896" s="11"/>
    </row>
    <row r="1897" spans="1:15" x14ac:dyDescent="0.2">
      <c r="A1897" s="12" t="s">
        <v>4249</v>
      </c>
      <c r="B1897" s="12">
        <v>1896</v>
      </c>
      <c r="C1897" s="9">
        <v>2015</v>
      </c>
      <c r="D1897" s="5" t="s">
        <v>9313</v>
      </c>
      <c r="E1897" s="5" t="s">
        <v>2</v>
      </c>
      <c r="F1897" s="5" t="s">
        <v>11089</v>
      </c>
      <c r="G1897" s="5" t="s">
        <v>9329</v>
      </c>
      <c r="H1897" s="5" t="s">
        <v>9347</v>
      </c>
      <c r="I1897" s="5" t="s">
        <v>9338</v>
      </c>
      <c r="J1897" s="9" t="s">
        <v>2</v>
      </c>
      <c r="K1897" s="5" t="s">
        <v>3</v>
      </c>
      <c r="L1897" s="10" t="s">
        <v>2180</v>
      </c>
      <c r="M1897" s="5" t="s">
        <v>2</v>
      </c>
      <c r="N1897" s="11"/>
    </row>
    <row r="1898" spans="1:15" x14ac:dyDescent="0.2">
      <c r="A1898" s="12" t="s">
        <v>4250</v>
      </c>
      <c r="B1898" s="12">
        <v>1897</v>
      </c>
      <c r="C1898" s="9">
        <v>2015</v>
      </c>
      <c r="D1898" s="5" t="s">
        <v>9313</v>
      </c>
      <c r="E1898" s="5" t="s">
        <v>2</v>
      </c>
      <c r="F1898" s="5" t="s">
        <v>11089</v>
      </c>
      <c r="G1898" s="5" t="s">
        <v>9329</v>
      </c>
      <c r="H1898" s="5" t="s">
        <v>9347</v>
      </c>
      <c r="I1898" s="5" t="s">
        <v>9338</v>
      </c>
      <c r="J1898" s="9" t="s">
        <v>2</v>
      </c>
      <c r="K1898" s="5" t="s">
        <v>3</v>
      </c>
      <c r="L1898" s="10" t="s">
        <v>2180</v>
      </c>
      <c r="M1898" s="5" t="s">
        <v>2</v>
      </c>
      <c r="N1898" s="11"/>
    </row>
    <row r="1899" spans="1:15" x14ac:dyDescent="0.2">
      <c r="A1899" s="12" t="s">
        <v>4251</v>
      </c>
      <c r="B1899" s="12">
        <v>1898</v>
      </c>
      <c r="C1899" s="9">
        <v>2015</v>
      </c>
      <c r="D1899" s="5" t="s">
        <v>9313</v>
      </c>
      <c r="E1899" s="5" t="s">
        <v>2</v>
      </c>
      <c r="F1899" s="5" t="s">
        <v>11089</v>
      </c>
      <c r="G1899" s="5" t="s">
        <v>9329</v>
      </c>
      <c r="H1899" s="5" t="s">
        <v>9347</v>
      </c>
      <c r="I1899" s="5" t="s">
        <v>9338</v>
      </c>
      <c r="J1899" s="9" t="s">
        <v>2</v>
      </c>
      <c r="K1899" s="5" t="s">
        <v>3</v>
      </c>
      <c r="L1899" s="10" t="s">
        <v>2180</v>
      </c>
      <c r="M1899" s="5" t="s">
        <v>2</v>
      </c>
      <c r="N1899" s="11"/>
    </row>
    <row r="1900" spans="1:15" x14ac:dyDescent="0.2">
      <c r="A1900" s="12" t="s">
        <v>4252</v>
      </c>
      <c r="B1900" s="12">
        <v>1899</v>
      </c>
      <c r="C1900" s="9">
        <v>2015</v>
      </c>
      <c r="D1900" s="5" t="s">
        <v>9313</v>
      </c>
      <c r="E1900" s="5" t="s">
        <v>2</v>
      </c>
      <c r="F1900" s="5" t="s">
        <v>11089</v>
      </c>
      <c r="G1900" s="5" t="s">
        <v>9329</v>
      </c>
      <c r="H1900" s="5" t="s">
        <v>9347</v>
      </c>
      <c r="I1900" s="5" t="s">
        <v>9338</v>
      </c>
      <c r="J1900" s="9" t="s">
        <v>2</v>
      </c>
      <c r="K1900" s="5" t="s">
        <v>3</v>
      </c>
      <c r="L1900" s="10" t="s">
        <v>2180</v>
      </c>
      <c r="M1900" s="5" t="s">
        <v>2</v>
      </c>
      <c r="N1900" s="11"/>
    </row>
    <row r="1901" spans="1:15" x14ac:dyDescent="0.2">
      <c r="A1901" s="12" t="s">
        <v>4253</v>
      </c>
      <c r="B1901" s="12">
        <v>1900</v>
      </c>
      <c r="C1901" s="9">
        <v>2015</v>
      </c>
      <c r="D1901" s="5" t="s">
        <v>9313</v>
      </c>
      <c r="E1901" s="5" t="s">
        <v>2</v>
      </c>
      <c r="F1901" s="5" t="s">
        <v>11089</v>
      </c>
      <c r="G1901" s="5" t="s">
        <v>9329</v>
      </c>
      <c r="H1901" s="5" t="s">
        <v>9347</v>
      </c>
      <c r="I1901" s="5" t="s">
        <v>9338</v>
      </c>
      <c r="J1901" s="9" t="s">
        <v>2</v>
      </c>
      <c r="K1901" s="5" t="s">
        <v>3</v>
      </c>
      <c r="L1901" s="10" t="s">
        <v>2180</v>
      </c>
      <c r="M1901" s="5" t="s">
        <v>2</v>
      </c>
      <c r="N1901" s="11"/>
    </row>
    <row r="1902" spans="1:15" x14ac:dyDescent="0.2">
      <c r="A1902" s="12" t="s">
        <v>4254</v>
      </c>
      <c r="B1902" s="12">
        <v>1901</v>
      </c>
      <c r="C1902" s="9">
        <v>2015</v>
      </c>
      <c r="D1902" s="5" t="s">
        <v>9313</v>
      </c>
      <c r="E1902" s="5" t="s">
        <v>2</v>
      </c>
      <c r="F1902" s="5" t="s">
        <v>11089</v>
      </c>
      <c r="G1902" s="5" t="s">
        <v>9329</v>
      </c>
      <c r="H1902" s="5" t="s">
        <v>9347</v>
      </c>
      <c r="I1902" s="5" t="s">
        <v>9338</v>
      </c>
      <c r="J1902" s="9" t="s">
        <v>2</v>
      </c>
      <c r="K1902" s="5" t="s">
        <v>3</v>
      </c>
      <c r="L1902" s="10" t="s">
        <v>2180</v>
      </c>
      <c r="M1902" s="5" t="s">
        <v>2</v>
      </c>
      <c r="N1902" s="11"/>
    </row>
    <row r="1903" spans="1:15" x14ac:dyDescent="0.2">
      <c r="A1903" s="12" t="s">
        <v>4255</v>
      </c>
      <c r="B1903" s="12">
        <v>1902</v>
      </c>
      <c r="C1903" s="9">
        <v>2015</v>
      </c>
      <c r="D1903" s="5" t="s">
        <v>9313</v>
      </c>
      <c r="E1903" s="5" t="s">
        <v>2</v>
      </c>
      <c r="F1903" s="5" t="s">
        <v>11089</v>
      </c>
      <c r="G1903" s="5" t="s">
        <v>9329</v>
      </c>
      <c r="H1903" s="5" t="s">
        <v>9347</v>
      </c>
      <c r="I1903" s="5" t="s">
        <v>9338</v>
      </c>
      <c r="J1903" s="9" t="s">
        <v>2</v>
      </c>
      <c r="K1903" s="5" t="s">
        <v>3</v>
      </c>
      <c r="L1903" s="10" t="s">
        <v>2180</v>
      </c>
      <c r="M1903" s="5" t="s">
        <v>2</v>
      </c>
      <c r="N1903" s="11"/>
    </row>
    <row r="1904" spans="1:15" x14ac:dyDescent="0.2">
      <c r="A1904" s="12" t="s">
        <v>4256</v>
      </c>
      <c r="B1904" s="12">
        <v>1903</v>
      </c>
      <c r="C1904" s="9">
        <v>2015</v>
      </c>
      <c r="D1904" s="5" t="s">
        <v>9313</v>
      </c>
      <c r="E1904" s="5" t="s">
        <v>2</v>
      </c>
      <c r="F1904" s="5" t="s">
        <v>11089</v>
      </c>
      <c r="G1904" s="5" t="s">
        <v>9329</v>
      </c>
      <c r="H1904" s="5" t="s">
        <v>9347</v>
      </c>
      <c r="I1904" s="5" t="s">
        <v>9338</v>
      </c>
      <c r="J1904" s="9" t="s">
        <v>2</v>
      </c>
      <c r="K1904" s="5" t="s">
        <v>3</v>
      </c>
      <c r="L1904" s="10" t="s">
        <v>2180</v>
      </c>
      <c r="M1904" s="5" t="s">
        <v>2</v>
      </c>
      <c r="N1904" s="11"/>
    </row>
    <row r="1905" spans="1:14" x14ac:dyDescent="0.2">
      <c r="A1905" s="12" t="s">
        <v>4257</v>
      </c>
      <c r="B1905" s="12">
        <v>1904</v>
      </c>
      <c r="C1905" s="9">
        <v>2015</v>
      </c>
      <c r="D1905" s="5" t="s">
        <v>9313</v>
      </c>
      <c r="E1905" s="5" t="s">
        <v>2</v>
      </c>
      <c r="F1905" s="5" t="s">
        <v>11089</v>
      </c>
      <c r="G1905" s="5" t="s">
        <v>9329</v>
      </c>
      <c r="H1905" s="5" t="s">
        <v>9347</v>
      </c>
      <c r="I1905" s="5" t="s">
        <v>9338</v>
      </c>
      <c r="J1905" s="9" t="s">
        <v>2</v>
      </c>
      <c r="K1905" s="5" t="s">
        <v>3</v>
      </c>
      <c r="L1905" s="10" t="s">
        <v>2180</v>
      </c>
      <c r="M1905" s="5" t="s">
        <v>2</v>
      </c>
      <c r="N1905" s="11"/>
    </row>
    <row r="1906" spans="1:14" x14ac:dyDescent="0.2">
      <c r="A1906" s="12" t="s">
        <v>4258</v>
      </c>
      <c r="B1906" s="12">
        <v>1905</v>
      </c>
      <c r="C1906" s="9">
        <v>2015</v>
      </c>
      <c r="D1906" s="5" t="s">
        <v>9313</v>
      </c>
      <c r="E1906" s="5" t="s">
        <v>2</v>
      </c>
      <c r="F1906" s="5" t="s">
        <v>11089</v>
      </c>
      <c r="G1906" s="5" t="s">
        <v>9329</v>
      </c>
      <c r="H1906" s="5" t="s">
        <v>9347</v>
      </c>
      <c r="I1906" s="5" t="s">
        <v>9338</v>
      </c>
      <c r="J1906" s="9" t="s">
        <v>2</v>
      </c>
      <c r="K1906" s="5" t="s">
        <v>3</v>
      </c>
      <c r="L1906" s="10" t="s">
        <v>2180</v>
      </c>
      <c r="M1906" s="5" t="s">
        <v>2</v>
      </c>
      <c r="N1906" s="11"/>
    </row>
    <row r="1907" spans="1:14" x14ac:dyDescent="0.2">
      <c r="A1907" s="12" t="s">
        <v>4259</v>
      </c>
      <c r="B1907" s="12">
        <v>1906</v>
      </c>
      <c r="C1907" s="9">
        <v>2015</v>
      </c>
      <c r="D1907" s="5" t="s">
        <v>9313</v>
      </c>
      <c r="E1907" s="5" t="s">
        <v>2</v>
      </c>
      <c r="F1907" s="5" t="s">
        <v>11089</v>
      </c>
      <c r="G1907" s="5" t="s">
        <v>9329</v>
      </c>
      <c r="H1907" s="5" t="s">
        <v>9347</v>
      </c>
      <c r="I1907" s="5" t="s">
        <v>9338</v>
      </c>
      <c r="J1907" s="9" t="s">
        <v>2</v>
      </c>
      <c r="K1907" s="5" t="s">
        <v>3</v>
      </c>
      <c r="L1907" s="10" t="s">
        <v>2180</v>
      </c>
      <c r="M1907" s="5" t="s">
        <v>2</v>
      </c>
      <c r="N1907" s="11"/>
    </row>
    <row r="1908" spans="1:14" x14ac:dyDescent="0.2">
      <c r="A1908" s="12" t="s">
        <v>4260</v>
      </c>
      <c r="B1908" s="12">
        <v>1907</v>
      </c>
      <c r="C1908" s="9">
        <v>2015</v>
      </c>
      <c r="D1908" s="5" t="s">
        <v>9313</v>
      </c>
      <c r="E1908" s="5" t="s">
        <v>2</v>
      </c>
      <c r="F1908" s="5" t="s">
        <v>11089</v>
      </c>
      <c r="G1908" s="5" t="s">
        <v>9329</v>
      </c>
      <c r="H1908" s="5" t="s">
        <v>9347</v>
      </c>
      <c r="I1908" s="5" t="s">
        <v>9338</v>
      </c>
      <c r="J1908" s="9" t="s">
        <v>2</v>
      </c>
      <c r="K1908" s="5" t="s">
        <v>3</v>
      </c>
      <c r="L1908" s="10" t="s">
        <v>2180</v>
      </c>
      <c r="M1908" s="5" t="s">
        <v>2</v>
      </c>
      <c r="N1908" s="11"/>
    </row>
    <row r="1909" spans="1:14" x14ac:dyDescent="0.2">
      <c r="A1909" s="12" t="s">
        <v>4261</v>
      </c>
      <c r="B1909" s="12">
        <v>1908</v>
      </c>
      <c r="C1909" s="9">
        <v>2015</v>
      </c>
      <c r="D1909" s="5" t="s">
        <v>9313</v>
      </c>
      <c r="E1909" s="5" t="s">
        <v>2</v>
      </c>
      <c r="F1909" s="5" t="s">
        <v>11089</v>
      </c>
      <c r="G1909" s="5" t="s">
        <v>9329</v>
      </c>
      <c r="H1909" s="5" t="s">
        <v>9347</v>
      </c>
      <c r="I1909" s="5" t="s">
        <v>9338</v>
      </c>
      <c r="J1909" s="9" t="s">
        <v>2</v>
      </c>
      <c r="K1909" s="5" t="s">
        <v>3</v>
      </c>
      <c r="L1909" s="10" t="s">
        <v>2180</v>
      </c>
      <c r="M1909" s="5" t="s">
        <v>2</v>
      </c>
      <c r="N1909" s="11"/>
    </row>
    <row r="1910" spans="1:14" x14ac:dyDescent="0.2">
      <c r="A1910" s="12" t="s">
        <v>4262</v>
      </c>
      <c r="B1910" s="12">
        <v>1909</v>
      </c>
      <c r="C1910" s="9">
        <v>2015</v>
      </c>
      <c r="D1910" s="5" t="s">
        <v>9313</v>
      </c>
      <c r="E1910" s="5" t="s">
        <v>2</v>
      </c>
      <c r="F1910" s="5" t="s">
        <v>11089</v>
      </c>
      <c r="G1910" s="5" t="s">
        <v>9329</v>
      </c>
      <c r="H1910" s="5" t="s">
        <v>9347</v>
      </c>
      <c r="I1910" s="5" t="s">
        <v>9338</v>
      </c>
      <c r="J1910" s="9" t="s">
        <v>2</v>
      </c>
      <c r="K1910" s="5" t="s">
        <v>3</v>
      </c>
      <c r="L1910" s="10" t="s">
        <v>2180</v>
      </c>
      <c r="M1910" s="5" t="s">
        <v>2</v>
      </c>
      <c r="N1910" s="11"/>
    </row>
    <row r="1911" spans="1:14" x14ac:dyDescent="0.2">
      <c r="A1911" s="12" t="s">
        <v>4263</v>
      </c>
      <c r="B1911" s="12">
        <v>1910</v>
      </c>
      <c r="C1911" s="9">
        <v>2015</v>
      </c>
      <c r="D1911" s="5" t="s">
        <v>9313</v>
      </c>
      <c r="E1911" s="5" t="s">
        <v>2</v>
      </c>
      <c r="F1911" s="5" t="s">
        <v>11089</v>
      </c>
      <c r="G1911" s="5" t="s">
        <v>9329</v>
      </c>
      <c r="H1911" s="5" t="s">
        <v>9347</v>
      </c>
      <c r="I1911" s="5" t="s">
        <v>9338</v>
      </c>
      <c r="J1911" s="9" t="s">
        <v>2</v>
      </c>
      <c r="K1911" s="5" t="s">
        <v>3</v>
      </c>
      <c r="L1911" s="10" t="s">
        <v>2180</v>
      </c>
      <c r="M1911" s="5" t="s">
        <v>2</v>
      </c>
      <c r="N1911" s="11"/>
    </row>
    <row r="1912" spans="1:14" x14ac:dyDescent="0.2">
      <c r="A1912" s="12" t="s">
        <v>4264</v>
      </c>
      <c r="B1912" s="12">
        <v>1911</v>
      </c>
      <c r="C1912" s="9">
        <v>2015</v>
      </c>
      <c r="D1912" s="5" t="s">
        <v>9313</v>
      </c>
      <c r="E1912" s="5" t="s">
        <v>2</v>
      </c>
      <c r="F1912" s="5" t="s">
        <v>11089</v>
      </c>
      <c r="G1912" s="5" t="s">
        <v>9329</v>
      </c>
      <c r="H1912" s="5" t="s">
        <v>9347</v>
      </c>
      <c r="I1912" s="5" t="s">
        <v>9338</v>
      </c>
      <c r="J1912" s="9" t="s">
        <v>2</v>
      </c>
      <c r="K1912" s="5" t="s">
        <v>3</v>
      </c>
      <c r="L1912" s="10" t="s">
        <v>2180</v>
      </c>
      <c r="M1912" s="5" t="s">
        <v>2</v>
      </c>
      <c r="N1912" s="11"/>
    </row>
    <row r="1913" spans="1:14" x14ac:dyDescent="0.2">
      <c r="A1913" s="12" t="s">
        <v>4265</v>
      </c>
      <c r="B1913" s="12">
        <v>1912</v>
      </c>
      <c r="C1913" s="9">
        <v>2015</v>
      </c>
      <c r="D1913" s="5" t="s">
        <v>9313</v>
      </c>
      <c r="E1913" s="5" t="s">
        <v>2</v>
      </c>
      <c r="F1913" s="5" t="s">
        <v>11089</v>
      </c>
      <c r="G1913" s="5" t="s">
        <v>9329</v>
      </c>
      <c r="H1913" s="5" t="s">
        <v>9347</v>
      </c>
      <c r="I1913" s="5" t="s">
        <v>9338</v>
      </c>
      <c r="J1913" s="9" t="s">
        <v>2</v>
      </c>
      <c r="K1913" s="5" t="s">
        <v>3</v>
      </c>
      <c r="L1913" s="10" t="s">
        <v>2180</v>
      </c>
      <c r="M1913" s="5" t="s">
        <v>2</v>
      </c>
      <c r="N1913" s="11"/>
    </row>
    <row r="1914" spans="1:14" x14ac:dyDescent="0.2">
      <c r="A1914" s="12" t="s">
        <v>4266</v>
      </c>
      <c r="B1914" s="12">
        <v>1913</v>
      </c>
      <c r="C1914" s="9">
        <v>2015</v>
      </c>
      <c r="D1914" s="5" t="s">
        <v>9313</v>
      </c>
      <c r="E1914" s="5" t="s">
        <v>2</v>
      </c>
      <c r="F1914" s="5" t="s">
        <v>11089</v>
      </c>
      <c r="G1914" s="5" t="s">
        <v>9329</v>
      </c>
      <c r="H1914" s="5" t="s">
        <v>9347</v>
      </c>
      <c r="I1914" s="5" t="s">
        <v>9338</v>
      </c>
      <c r="J1914" s="9" t="s">
        <v>2</v>
      </c>
      <c r="K1914" s="5" t="s">
        <v>3</v>
      </c>
      <c r="L1914" s="10" t="s">
        <v>2180</v>
      </c>
      <c r="M1914" s="5" t="s">
        <v>2</v>
      </c>
      <c r="N1914" s="11"/>
    </row>
    <row r="1915" spans="1:14" x14ac:dyDescent="0.2">
      <c r="A1915" s="12" t="s">
        <v>4267</v>
      </c>
      <c r="B1915" s="12">
        <v>1914</v>
      </c>
      <c r="C1915" s="9">
        <v>2015</v>
      </c>
      <c r="D1915" s="5" t="s">
        <v>9313</v>
      </c>
      <c r="E1915" s="5" t="s">
        <v>2</v>
      </c>
      <c r="F1915" s="5" t="s">
        <v>11089</v>
      </c>
      <c r="G1915" s="5" t="s">
        <v>9329</v>
      </c>
      <c r="H1915" s="5" t="s">
        <v>9347</v>
      </c>
      <c r="I1915" s="5" t="s">
        <v>9338</v>
      </c>
      <c r="J1915" s="9" t="s">
        <v>2</v>
      </c>
      <c r="K1915" s="5" t="s">
        <v>3</v>
      </c>
      <c r="L1915" s="10" t="s">
        <v>2180</v>
      </c>
      <c r="M1915" s="5" t="s">
        <v>2</v>
      </c>
      <c r="N1915" s="11"/>
    </row>
    <row r="1916" spans="1:14" x14ac:dyDescent="0.2">
      <c r="A1916" s="12" t="s">
        <v>4268</v>
      </c>
      <c r="B1916" s="12">
        <v>1915</v>
      </c>
      <c r="C1916" s="9">
        <v>2015</v>
      </c>
      <c r="D1916" s="5" t="s">
        <v>9313</v>
      </c>
      <c r="E1916" s="5" t="s">
        <v>2</v>
      </c>
      <c r="F1916" s="5" t="s">
        <v>11089</v>
      </c>
      <c r="G1916" s="5" t="s">
        <v>9329</v>
      </c>
      <c r="H1916" s="5" t="s">
        <v>9347</v>
      </c>
      <c r="I1916" s="5" t="s">
        <v>9338</v>
      </c>
      <c r="J1916" s="9" t="s">
        <v>2</v>
      </c>
      <c r="K1916" s="5" t="s">
        <v>3</v>
      </c>
      <c r="L1916" s="10" t="s">
        <v>2180</v>
      </c>
      <c r="M1916" s="5" t="s">
        <v>2</v>
      </c>
      <c r="N1916" s="11"/>
    </row>
    <row r="1917" spans="1:14" x14ac:dyDescent="0.2">
      <c r="A1917" s="12" t="s">
        <v>4269</v>
      </c>
      <c r="B1917" s="12">
        <v>1916</v>
      </c>
      <c r="C1917" s="9">
        <v>2015</v>
      </c>
      <c r="D1917" s="5" t="s">
        <v>9313</v>
      </c>
      <c r="E1917" s="5" t="s">
        <v>2</v>
      </c>
      <c r="F1917" s="5" t="s">
        <v>11089</v>
      </c>
      <c r="G1917" s="5" t="s">
        <v>9329</v>
      </c>
      <c r="H1917" s="5" t="s">
        <v>9347</v>
      </c>
      <c r="I1917" s="5" t="s">
        <v>9338</v>
      </c>
      <c r="J1917" s="9" t="s">
        <v>2</v>
      </c>
      <c r="K1917" s="5" t="s">
        <v>3</v>
      </c>
      <c r="L1917" s="10" t="s">
        <v>2180</v>
      </c>
      <c r="M1917" s="5" t="s">
        <v>2</v>
      </c>
      <c r="N1917" s="11"/>
    </row>
    <row r="1918" spans="1:14" x14ac:dyDescent="0.2">
      <c r="A1918" s="12" t="s">
        <v>4270</v>
      </c>
      <c r="B1918" s="12">
        <v>1917</v>
      </c>
      <c r="C1918" s="9">
        <v>2015</v>
      </c>
      <c r="D1918" s="5" t="s">
        <v>9313</v>
      </c>
      <c r="E1918" s="5" t="s">
        <v>2</v>
      </c>
      <c r="F1918" s="5" t="s">
        <v>11089</v>
      </c>
      <c r="G1918" s="5" t="s">
        <v>9329</v>
      </c>
      <c r="H1918" s="5" t="s">
        <v>9347</v>
      </c>
      <c r="I1918" s="5" t="s">
        <v>9338</v>
      </c>
      <c r="J1918" s="9" t="s">
        <v>2</v>
      </c>
      <c r="K1918" s="5" t="s">
        <v>3</v>
      </c>
      <c r="L1918" s="10" t="s">
        <v>2180</v>
      </c>
      <c r="M1918" s="5" t="s">
        <v>2</v>
      </c>
      <c r="N1918" s="11"/>
    </row>
    <row r="1919" spans="1:14" x14ac:dyDescent="0.2">
      <c r="A1919" s="12" t="s">
        <v>4271</v>
      </c>
      <c r="B1919" s="12">
        <v>1918</v>
      </c>
      <c r="C1919" s="9">
        <v>2015</v>
      </c>
      <c r="D1919" s="5" t="s">
        <v>9313</v>
      </c>
      <c r="E1919" s="5" t="s">
        <v>2</v>
      </c>
      <c r="F1919" s="5" t="s">
        <v>11089</v>
      </c>
      <c r="G1919" s="5" t="s">
        <v>9329</v>
      </c>
      <c r="H1919" s="5" t="s">
        <v>9347</v>
      </c>
      <c r="I1919" s="5" t="s">
        <v>9338</v>
      </c>
      <c r="J1919" s="9" t="s">
        <v>2</v>
      </c>
      <c r="K1919" s="5" t="s">
        <v>3</v>
      </c>
      <c r="L1919" s="10" t="s">
        <v>2180</v>
      </c>
      <c r="M1919" s="5" t="s">
        <v>2</v>
      </c>
      <c r="N1919" s="11"/>
    </row>
    <row r="1920" spans="1:14" x14ac:dyDescent="0.2">
      <c r="A1920" s="12" t="s">
        <v>4272</v>
      </c>
      <c r="B1920" s="12">
        <v>1919</v>
      </c>
      <c r="C1920" s="9">
        <v>2015</v>
      </c>
      <c r="D1920" s="5" t="s">
        <v>9313</v>
      </c>
      <c r="E1920" s="5" t="s">
        <v>2</v>
      </c>
      <c r="F1920" s="5" t="s">
        <v>11089</v>
      </c>
      <c r="G1920" s="5" t="s">
        <v>9329</v>
      </c>
      <c r="H1920" s="5" t="s">
        <v>9347</v>
      </c>
      <c r="I1920" s="5" t="s">
        <v>9338</v>
      </c>
      <c r="J1920" s="9" t="s">
        <v>2</v>
      </c>
      <c r="K1920" s="5" t="s">
        <v>3</v>
      </c>
      <c r="L1920" s="10" t="s">
        <v>2180</v>
      </c>
      <c r="M1920" s="5" t="s">
        <v>2</v>
      </c>
      <c r="N1920" s="11"/>
    </row>
    <row r="1921" spans="1:14" x14ac:dyDescent="0.2">
      <c r="A1921" s="12" t="s">
        <v>4273</v>
      </c>
      <c r="B1921" s="12">
        <v>1920</v>
      </c>
      <c r="C1921" s="9">
        <v>2015</v>
      </c>
      <c r="D1921" s="5" t="s">
        <v>9313</v>
      </c>
      <c r="E1921" s="5" t="s">
        <v>2</v>
      </c>
      <c r="F1921" s="5" t="s">
        <v>11089</v>
      </c>
      <c r="G1921" s="5" t="s">
        <v>9329</v>
      </c>
      <c r="H1921" s="5" t="s">
        <v>9347</v>
      </c>
      <c r="I1921" s="5" t="s">
        <v>9338</v>
      </c>
      <c r="J1921" s="9" t="s">
        <v>2</v>
      </c>
      <c r="K1921" s="5" t="s">
        <v>3</v>
      </c>
      <c r="L1921" s="10" t="s">
        <v>2180</v>
      </c>
      <c r="M1921" s="5" t="s">
        <v>2</v>
      </c>
      <c r="N1921" s="11"/>
    </row>
    <row r="1922" spans="1:14" x14ac:dyDescent="0.2">
      <c r="A1922" s="12" t="s">
        <v>4274</v>
      </c>
      <c r="B1922" s="12">
        <v>1921</v>
      </c>
      <c r="C1922" s="9">
        <v>2015</v>
      </c>
      <c r="D1922" s="5" t="s">
        <v>9313</v>
      </c>
      <c r="E1922" s="5" t="s">
        <v>2</v>
      </c>
      <c r="F1922" s="5" t="s">
        <v>11089</v>
      </c>
      <c r="G1922" s="5" t="s">
        <v>9329</v>
      </c>
      <c r="H1922" s="5" t="s">
        <v>9347</v>
      </c>
      <c r="I1922" s="5" t="s">
        <v>9338</v>
      </c>
      <c r="J1922" s="9" t="s">
        <v>2</v>
      </c>
      <c r="K1922" s="5" t="s">
        <v>3</v>
      </c>
      <c r="L1922" s="10" t="s">
        <v>2180</v>
      </c>
      <c r="M1922" s="5" t="s">
        <v>2</v>
      </c>
      <c r="N1922" s="11"/>
    </row>
    <row r="1923" spans="1:14" x14ac:dyDescent="0.2">
      <c r="A1923" s="12" t="s">
        <v>4275</v>
      </c>
      <c r="B1923" s="12">
        <v>1922</v>
      </c>
      <c r="C1923" s="9">
        <v>2015</v>
      </c>
      <c r="D1923" s="5" t="s">
        <v>9313</v>
      </c>
      <c r="E1923" s="5" t="s">
        <v>2</v>
      </c>
      <c r="F1923" s="5" t="s">
        <v>11089</v>
      </c>
      <c r="G1923" s="5" t="s">
        <v>9329</v>
      </c>
      <c r="H1923" s="5" t="s">
        <v>9347</v>
      </c>
      <c r="I1923" s="5" t="s">
        <v>9338</v>
      </c>
      <c r="J1923" s="9" t="s">
        <v>2</v>
      </c>
      <c r="K1923" s="5" t="s">
        <v>3</v>
      </c>
      <c r="L1923" s="10" t="s">
        <v>2180</v>
      </c>
      <c r="M1923" s="5" t="s">
        <v>2</v>
      </c>
      <c r="N1923" s="11"/>
    </row>
    <row r="1924" spans="1:14" x14ac:dyDescent="0.2">
      <c r="A1924" s="12" t="s">
        <v>4276</v>
      </c>
      <c r="B1924" s="12">
        <v>1923</v>
      </c>
      <c r="C1924" s="9">
        <v>2015</v>
      </c>
      <c r="D1924" s="5" t="s">
        <v>9313</v>
      </c>
      <c r="E1924" s="5" t="s">
        <v>2</v>
      </c>
      <c r="F1924" s="5" t="s">
        <v>11089</v>
      </c>
      <c r="G1924" s="5" t="s">
        <v>9329</v>
      </c>
      <c r="H1924" s="5" t="s">
        <v>9347</v>
      </c>
      <c r="I1924" s="5" t="s">
        <v>9338</v>
      </c>
      <c r="J1924" s="9" t="s">
        <v>2</v>
      </c>
      <c r="K1924" s="5" t="s">
        <v>3</v>
      </c>
      <c r="L1924" s="10" t="s">
        <v>2180</v>
      </c>
      <c r="M1924" s="5" t="s">
        <v>2</v>
      </c>
    </row>
    <row r="1925" spans="1:14" x14ac:dyDescent="0.2">
      <c r="A1925" s="12" t="s">
        <v>4277</v>
      </c>
      <c r="B1925" s="12">
        <v>1924</v>
      </c>
      <c r="C1925" s="9">
        <v>2015</v>
      </c>
      <c r="D1925" s="5" t="s">
        <v>9313</v>
      </c>
      <c r="E1925" s="5" t="s">
        <v>2</v>
      </c>
      <c r="F1925" s="5" t="s">
        <v>11089</v>
      </c>
      <c r="G1925" s="5" t="s">
        <v>9329</v>
      </c>
      <c r="H1925" s="5" t="s">
        <v>9347</v>
      </c>
      <c r="I1925" s="5" t="s">
        <v>9338</v>
      </c>
      <c r="J1925" s="9" t="s">
        <v>2</v>
      </c>
      <c r="K1925" s="5" t="s">
        <v>3</v>
      </c>
      <c r="L1925" s="10" t="s">
        <v>2180</v>
      </c>
      <c r="M1925" s="5" t="s">
        <v>2</v>
      </c>
    </row>
    <row r="1926" spans="1:14" x14ac:dyDescent="0.2">
      <c r="A1926" s="12" t="s">
        <v>4278</v>
      </c>
      <c r="B1926" s="12">
        <v>1925</v>
      </c>
      <c r="C1926" s="9">
        <v>2015</v>
      </c>
      <c r="D1926" s="5" t="s">
        <v>9313</v>
      </c>
      <c r="E1926" s="5" t="s">
        <v>2</v>
      </c>
      <c r="F1926" s="5" t="s">
        <v>11089</v>
      </c>
      <c r="G1926" s="5" t="s">
        <v>9329</v>
      </c>
      <c r="H1926" s="5" t="s">
        <v>9321</v>
      </c>
      <c r="I1926" s="5" t="s">
        <v>9338</v>
      </c>
      <c r="J1926" s="9">
        <v>1</v>
      </c>
      <c r="K1926" s="5" t="s">
        <v>3</v>
      </c>
      <c r="L1926" s="10" t="s">
        <v>2180</v>
      </c>
      <c r="M1926" s="5" t="s">
        <v>2</v>
      </c>
    </row>
    <row r="1927" spans="1:14" x14ac:dyDescent="0.2">
      <c r="A1927" s="12" t="s">
        <v>4279</v>
      </c>
      <c r="B1927" s="12">
        <v>1926</v>
      </c>
      <c r="C1927" s="9">
        <v>2015</v>
      </c>
      <c r="D1927" s="5" t="s">
        <v>9313</v>
      </c>
      <c r="E1927" s="5" t="s">
        <v>2</v>
      </c>
      <c r="F1927" s="5" t="s">
        <v>11089</v>
      </c>
      <c r="G1927" s="5" t="s">
        <v>9329</v>
      </c>
      <c r="H1927" s="5" t="s">
        <v>9321</v>
      </c>
      <c r="I1927" s="5" t="s">
        <v>9338</v>
      </c>
      <c r="J1927" s="9">
        <v>1</v>
      </c>
      <c r="K1927" s="5" t="s">
        <v>3</v>
      </c>
      <c r="L1927" s="10" t="s">
        <v>2180</v>
      </c>
      <c r="M1927" s="5" t="s">
        <v>2</v>
      </c>
    </row>
    <row r="1928" spans="1:14" x14ac:dyDescent="0.2">
      <c r="A1928" s="12" t="s">
        <v>4280</v>
      </c>
      <c r="B1928" s="12">
        <v>1927</v>
      </c>
      <c r="C1928" s="9">
        <v>2015</v>
      </c>
      <c r="D1928" s="5" t="s">
        <v>9313</v>
      </c>
      <c r="E1928" s="5" t="s">
        <v>2</v>
      </c>
      <c r="F1928" s="5" t="s">
        <v>11089</v>
      </c>
      <c r="G1928" s="5" t="s">
        <v>9329</v>
      </c>
      <c r="H1928" s="5" t="s">
        <v>9321</v>
      </c>
      <c r="I1928" s="5" t="s">
        <v>9338</v>
      </c>
      <c r="J1928" s="9">
        <v>1</v>
      </c>
      <c r="K1928" s="5" t="s">
        <v>3</v>
      </c>
      <c r="L1928" s="10" t="s">
        <v>2180</v>
      </c>
      <c r="M1928" s="5" t="s">
        <v>2</v>
      </c>
    </row>
    <row r="1929" spans="1:14" x14ac:dyDescent="0.2">
      <c r="A1929" s="12" t="s">
        <v>4281</v>
      </c>
      <c r="B1929" s="12">
        <v>1928</v>
      </c>
      <c r="C1929" s="9">
        <v>2015</v>
      </c>
      <c r="D1929" s="5" t="s">
        <v>9313</v>
      </c>
      <c r="E1929" s="5" t="s">
        <v>2</v>
      </c>
      <c r="F1929" s="5" t="s">
        <v>11089</v>
      </c>
      <c r="G1929" s="5" t="s">
        <v>9329</v>
      </c>
      <c r="H1929" s="5" t="s">
        <v>9321</v>
      </c>
      <c r="I1929" s="5" t="s">
        <v>9338</v>
      </c>
      <c r="J1929" s="9">
        <v>1</v>
      </c>
      <c r="K1929" s="5" t="s">
        <v>3</v>
      </c>
      <c r="L1929" s="10" t="s">
        <v>2180</v>
      </c>
      <c r="M1929" s="5" t="s">
        <v>2</v>
      </c>
    </row>
    <row r="1930" spans="1:14" x14ac:dyDescent="0.2">
      <c r="A1930" s="12" t="s">
        <v>4282</v>
      </c>
      <c r="B1930" s="12">
        <v>1929</v>
      </c>
      <c r="C1930" s="9">
        <v>2015</v>
      </c>
      <c r="D1930" s="5" t="s">
        <v>9313</v>
      </c>
      <c r="E1930" s="5" t="s">
        <v>2</v>
      </c>
      <c r="F1930" s="5" t="s">
        <v>11089</v>
      </c>
      <c r="G1930" s="5" t="s">
        <v>9329</v>
      </c>
      <c r="H1930" s="5" t="s">
        <v>9321</v>
      </c>
      <c r="I1930" s="5" t="s">
        <v>9338</v>
      </c>
      <c r="J1930" s="9">
        <v>1</v>
      </c>
      <c r="K1930" s="5" t="s">
        <v>3</v>
      </c>
      <c r="L1930" s="10" t="s">
        <v>2180</v>
      </c>
      <c r="M1930" s="5" t="s">
        <v>2</v>
      </c>
    </row>
    <row r="1931" spans="1:14" x14ac:dyDescent="0.2">
      <c r="A1931" s="12" t="s">
        <v>4283</v>
      </c>
      <c r="B1931" s="12">
        <v>1930</v>
      </c>
      <c r="C1931" s="9">
        <v>2015</v>
      </c>
      <c r="D1931" s="5" t="s">
        <v>9313</v>
      </c>
      <c r="E1931" s="5" t="s">
        <v>2</v>
      </c>
      <c r="F1931" s="5" t="s">
        <v>11089</v>
      </c>
      <c r="G1931" s="5" t="s">
        <v>9329</v>
      </c>
      <c r="H1931" s="5" t="s">
        <v>9321</v>
      </c>
      <c r="I1931" s="5" t="s">
        <v>9338</v>
      </c>
      <c r="J1931" s="9">
        <v>1</v>
      </c>
      <c r="K1931" s="5" t="s">
        <v>3</v>
      </c>
      <c r="L1931" s="10" t="s">
        <v>2180</v>
      </c>
      <c r="M1931" s="5" t="s">
        <v>2</v>
      </c>
      <c r="N1931" s="11"/>
    </row>
    <row r="1932" spans="1:14" x14ac:dyDescent="0.2">
      <c r="A1932" s="12" t="s">
        <v>4284</v>
      </c>
      <c r="B1932" s="12">
        <v>1931</v>
      </c>
      <c r="C1932" s="9">
        <v>2015</v>
      </c>
      <c r="D1932" s="5" t="s">
        <v>9313</v>
      </c>
      <c r="E1932" s="5" t="s">
        <v>2</v>
      </c>
      <c r="F1932" s="5" t="s">
        <v>11089</v>
      </c>
      <c r="G1932" s="5" t="s">
        <v>9329</v>
      </c>
      <c r="H1932" s="5" t="s">
        <v>9321</v>
      </c>
      <c r="I1932" s="5" t="s">
        <v>9338</v>
      </c>
      <c r="J1932" s="9">
        <v>1</v>
      </c>
      <c r="K1932" s="5" t="s">
        <v>3</v>
      </c>
      <c r="L1932" s="10" t="s">
        <v>2180</v>
      </c>
      <c r="M1932" s="5" t="s">
        <v>2</v>
      </c>
      <c r="N1932" s="11"/>
    </row>
    <row r="1933" spans="1:14" x14ac:dyDescent="0.2">
      <c r="A1933" s="12" t="s">
        <v>4285</v>
      </c>
      <c r="B1933" s="12">
        <v>1932</v>
      </c>
      <c r="C1933" s="9">
        <v>2015</v>
      </c>
      <c r="D1933" s="5" t="s">
        <v>9313</v>
      </c>
      <c r="E1933" s="5" t="s">
        <v>2</v>
      </c>
      <c r="F1933" s="5" t="s">
        <v>11089</v>
      </c>
      <c r="G1933" s="5" t="s">
        <v>9329</v>
      </c>
      <c r="H1933" s="5" t="s">
        <v>9321</v>
      </c>
      <c r="I1933" s="5" t="s">
        <v>9338</v>
      </c>
      <c r="J1933" s="9">
        <v>1</v>
      </c>
      <c r="K1933" s="5" t="s">
        <v>3</v>
      </c>
      <c r="L1933" s="10" t="s">
        <v>2180</v>
      </c>
      <c r="M1933" s="5" t="s">
        <v>2</v>
      </c>
      <c r="N1933" s="11"/>
    </row>
    <row r="1934" spans="1:14" x14ac:dyDescent="0.2">
      <c r="A1934" s="12" t="s">
        <v>4286</v>
      </c>
      <c r="B1934" s="12">
        <v>1933</v>
      </c>
      <c r="C1934" s="9">
        <v>2015</v>
      </c>
      <c r="D1934" s="5" t="s">
        <v>9313</v>
      </c>
      <c r="E1934" s="5" t="s">
        <v>2</v>
      </c>
      <c r="F1934" s="5" t="s">
        <v>11089</v>
      </c>
      <c r="G1934" s="5" t="s">
        <v>9329</v>
      </c>
      <c r="H1934" s="5" t="s">
        <v>9321</v>
      </c>
      <c r="I1934" s="5" t="s">
        <v>9338</v>
      </c>
      <c r="J1934" s="9">
        <v>1</v>
      </c>
      <c r="K1934" s="5" t="s">
        <v>3</v>
      </c>
      <c r="L1934" s="10" t="s">
        <v>2180</v>
      </c>
      <c r="M1934" s="5" t="s">
        <v>2</v>
      </c>
    </row>
    <row r="1935" spans="1:14" x14ac:dyDescent="0.2">
      <c r="A1935" s="12" t="s">
        <v>4287</v>
      </c>
      <c r="B1935" s="12">
        <v>1934</v>
      </c>
      <c r="C1935" s="9">
        <v>2015</v>
      </c>
      <c r="D1935" s="5" t="s">
        <v>9313</v>
      </c>
      <c r="E1935" s="5" t="s">
        <v>2</v>
      </c>
      <c r="F1935" s="5" t="s">
        <v>11089</v>
      </c>
      <c r="G1935" s="5" t="s">
        <v>9329</v>
      </c>
      <c r="H1935" s="5" t="s">
        <v>9321</v>
      </c>
      <c r="I1935" s="5" t="s">
        <v>9338</v>
      </c>
      <c r="J1935" s="9">
        <v>1</v>
      </c>
      <c r="K1935" s="5" t="s">
        <v>3</v>
      </c>
      <c r="L1935" s="10" t="s">
        <v>2180</v>
      </c>
      <c r="M1935" s="5" t="s">
        <v>2</v>
      </c>
    </row>
    <row r="1936" spans="1:14" x14ac:dyDescent="0.2">
      <c r="A1936" s="12" t="s">
        <v>4288</v>
      </c>
      <c r="B1936" s="12">
        <v>1935</v>
      </c>
      <c r="C1936" s="9">
        <v>2015</v>
      </c>
      <c r="D1936" s="5" t="s">
        <v>9313</v>
      </c>
      <c r="E1936" s="5" t="s">
        <v>2</v>
      </c>
      <c r="F1936" s="5" t="s">
        <v>11089</v>
      </c>
      <c r="G1936" s="5" t="s">
        <v>9329</v>
      </c>
      <c r="H1936" s="5" t="s">
        <v>9321</v>
      </c>
      <c r="I1936" s="5" t="s">
        <v>9338</v>
      </c>
      <c r="J1936" s="9">
        <v>1</v>
      </c>
      <c r="K1936" s="5" t="s">
        <v>3</v>
      </c>
      <c r="L1936" s="10" t="s">
        <v>2180</v>
      </c>
      <c r="M1936" s="5" t="s">
        <v>2</v>
      </c>
    </row>
    <row r="1937" spans="1:14" x14ac:dyDescent="0.2">
      <c r="A1937" s="12" t="s">
        <v>4289</v>
      </c>
      <c r="B1937" s="12">
        <v>1936</v>
      </c>
      <c r="C1937" s="9">
        <v>2015</v>
      </c>
      <c r="D1937" s="5" t="s">
        <v>9313</v>
      </c>
      <c r="E1937" s="5" t="s">
        <v>2</v>
      </c>
      <c r="F1937" s="5" t="s">
        <v>11089</v>
      </c>
      <c r="G1937" s="5" t="s">
        <v>9329</v>
      </c>
      <c r="H1937" s="5" t="s">
        <v>9321</v>
      </c>
      <c r="I1937" s="5" t="s">
        <v>9338</v>
      </c>
      <c r="J1937" s="9">
        <v>1</v>
      </c>
      <c r="K1937" s="5" t="s">
        <v>3</v>
      </c>
      <c r="L1937" s="10" t="s">
        <v>2180</v>
      </c>
      <c r="M1937" s="5" t="s">
        <v>2</v>
      </c>
      <c r="N1937" s="11"/>
    </row>
    <row r="1938" spans="1:14" x14ac:dyDescent="0.2">
      <c r="A1938" s="12" t="s">
        <v>4290</v>
      </c>
      <c r="B1938" s="12">
        <v>1937</v>
      </c>
      <c r="C1938" s="9">
        <v>2015</v>
      </c>
      <c r="D1938" s="5" t="s">
        <v>9313</v>
      </c>
      <c r="E1938" s="5" t="s">
        <v>2</v>
      </c>
      <c r="F1938" s="5" t="s">
        <v>11089</v>
      </c>
      <c r="G1938" s="5" t="s">
        <v>9329</v>
      </c>
      <c r="H1938" s="5" t="s">
        <v>9321</v>
      </c>
      <c r="I1938" s="5" t="s">
        <v>9338</v>
      </c>
      <c r="J1938" s="9">
        <v>1</v>
      </c>
      <c r="K1938" s="5" t="s">
        <v>3</v>
      </c>
      <c r="L1938" s="10" t="s">
        <v>2180</v>
      </c>
      <c r="M1938" s="5" t="s">
        <v>2</v>
      </c>
    </row>
    <row r="1939" spans="1:14" x14ac:dyDescent="0.2">
      <c r="A1939" s="12" t="s">
        <v>4291</v>
      </c>
      <c r="B1939" s="12">
        <v>1938</v>
      </c>
      <c r="C1939" s="9">
        <v>2015</v>
      </c>
      <c r="D1939" s="5" t="s">
        <v>9313</v>
      </c>
      <c r="E1939" s="5" t="s">
        <v>2</v>
      </c>
      <c r="F1939" s="5" t="s">
        <v>11089</v>
      </c>
      <c r="G1939" s="5" t="s">
        <v>9329</v>
      </c>
      <c r="H1939" s="5" t="s">
        <v>9321</v>
      </c>
      <c r="I1939" s="5" t="s">
        <v>9338</v>
      </c>
      <c r="J1939" s="9">
        <v>1</v>
      </c>
      <c r="K1939" s="5" t="s">
        <v>3</v>
      </c>
      <c r="L1939" s="10" t="s">
        <v>2180</v>
      </c>
      <c r="M1939" s="5" t="s">
        <v>2</v>
      </c>
    </row>
    <row r="1940" spans="1:14" x14ac:dyDescent="0.2">
      <c r="A1940" s="12" t="s">
        <v>4292</v>
      </c>
      <c r="B1940" s="12">
        <v>1939</v>
      </c>
      <c r="C1940" s="9">
        <v>2015</v>
      </c>
      <c r="D1940" s="5" t="s">
        <v>9313</v>
      </c>
      <c r="E1940" s="5" t="s">
        <v>2</v>
      </c>
      <c r="F1940" s="5" t="s">
        <v>11089</v>
      </c>
      <c r="G1940" s="5" t="s">
        <v>9329</v>
      </c>
      <c r="H1940" s="5" t="s">
        <v>9321</v>
      </c>
      <c r="I1940" s="5" t="s">
        <v>9338</v>
      </c>
      <c r="J1940" s="9">
        <v>1</v>
      </c>
      <c r="K1940" s="5" t="s">
        <v>3</v>
      </c>
      <c r="L1940" s="10" t="s">
        <v>2180</v>
      </c>
      <c r="M1940" s="5" t="s">
        <v>2</v>
      </c>
    </row>
    <row r="1941" spans="1:14" x14ac:dyDescent="0.2">
      <c r="A1941" s="12" t="s">
        <v>4293</v>
      </c>
      <c r="B1941" s="12">
        <v>1940</v>
      </c>
      <c r="C1941" s="9">
        <v>2015</v>
      </c>
      <c r="D1941" s="5" t="s">
        <v>9313</v>
      </c>
      <c r="E1941" s="5" t="s">
        <v>2</v>
      </c>
      <c r="F1941" s="5" t="s">
        <v>11089</v>
      </c>
      <c r="G1941" s="5" t="s">
        <v>9329</v>
      </c>
      <c r="H1941" s="5" t="s">
        <v>9321</v>
      </c>
      <c r="I1941" s="5" t="s">
        <v>9338</v>
      </c>
      <c r="J1941" s="9">
        <v>1</v>
      </c>
      <c r="K1941" s="5" t="s">
        <v>3</v>
      </c>
      <c r="L1941" s="10" t="s">
        <v>2180</v>
      </c>
      <c r="M1941" s="5" t="s">
        <v>2</v>
      </c>
    </row>
    <row r="1942" spans="1:14" x14ac:dyDescent="0.2">
      <c r="A1942" s="12" t="s">
        <v>4294</v>
      </c>
      <c r="B1942" s="12">
        <v>1941</v>
      </c>
      <c r="C1942" s="9">
        <v>2015</v>
      </c>
      <c r="D1942" s="5" t="s">
        <v>9313</v>
      </c>
      <c r="E1942" s="5" t="s">
        <v>2</v>
      </c>
      <c r="F1942" s="5" t="s">
        <v>11089</v>
      </c>
      <c r="G1942" s="5" t="s">
        <v>9329</v>
      </c>
      <c r="H1942" s="5" t="s">
        <v>9321</v>
      </c>
      <c r="I1942" s="5" t="s">
        <v>9338</v>
      </c>
      <c r="J1942" s="9">
        <v>1</v>
      </c>
      <c r="K1942" s="5" t="s">
        <v>3</v>
      </c>
      <c r="L1942" s="10" t="s">
        <v>2180</v>
      </c>
      <c r="M1942" s="5" t="s">
        <v>2</v>
      </c>
    </row>
    <row r="1943" spans="1:14" x14ac:dyDescent="0.2">
      <c r="A1943" s="12" t="s">
        <v>4295</v>
      </c>
      <c r="B1943" s="12">
        <v>1942</v>
      </c>
      <c r="C1943" s="9">
        <v>2015</v>
      </c>
      <c r="D1943" s="5" t="s">
        <v>9313</v>
      </c>
      <c r="E1943" s="5" t="s">
        <v>2</v>
      </c>
      <c r="F1943" s="5" t="s">
        <v>11089</v>
      </c>
      <c r="G1943" s="5" t="s">
        <v>9329</v>
      </c>
      <c r="H1943" s="5" t="s">
        <v>9321</v>
      </c>
      <c r="I1943" s="5" t="s">
        <v>9338</v>
      </c>
      <c r="J1943" s="9">
        <v>1</v>
      </c>
      <c r="K1943" s="5" t="s">
        <v>3</v>
      </c>
      <c r="L1943" s="10" t="s">
        <v>2180</v>
      </c>
      <c r="M1943" s="5" t="s">
        <v>2</v>
      </c>
      <c r="N1943" s="11"/>
    </row>
    <row r="1944" spans="1:14" x14ac:dyDescent="0.2">
      <c r="A1944" s="12" t="s">
        <v>4296</v>
      </c>
      <c r="B1944" s="12">
        <v>1943</v>
      </c>
      <c r="C1944" s="9">
        <v>2015</v>
      </c>
      <c r="D1944" s="5" t="s">
        <v>9313</v>
      </c>
      <c r="E1944" s="5" t="s">
        <v>2</v>
      </c>
      <c r="F1944" s="5" t="s">
        <v>11089</v>
      </c>
      <c r="G1944" s="5" t="s">
        <v>9329</v>
      </c>
      <c r="H1944" s="5" t="s">
        <v>9321</v>
      </c>
      <c r="I1944" s="5" t="s">
        <v>9338</v>
      </c>
      <c r="J1944" s="9">
        <v>1</v>
      </c>
      <c r="K1944" s="5" t="s">
        <v>3</v>
      </c>
      <c r="L1944" s="10" t="s">
        <v>2180</v>
      </c>
      <c r="M1944" s="5" t="s">
        <v>2</v>
      </c>
      <c r="N1944" s="11"/>
    </row>
    <row r="1945" spans="1:14" x14ac:dyDescent="0.2">
      <c r="A1945" s="12" t="s">
        <v>4297</v>
      </c>
      <c r="B1945" s="12">
        <v>1944</v>
      </c>
      <c r="C1945" s="9">
        <v>2015</v>
      </c>
      <c r="D1945" s="5" t="s">
        <v>9313</v>
      </c>
      <c r="E1945" s="5" t="s">
        <v>2</v>
      </c>
      <c r="F1945" s="5" t="s">
        <v>11089</v>
      </c>
      <c r="G1945" s="5" t="s">
        <v>9329</v>
      </c>
      <c r="H1945" s="5" t="s">
        <v>9321</v>
      </c>
      <c r="I1945" s="5" t="s">
        <v>9338</v>
      </c>
      <c r="J1945" s="9">
        <v>1</v>
      </c>
      <c r="K1945" s="5" t="s">
        <v>3</v>
      </c>
      <c r="L1945" s="10" t="s">
        <v>2180</v>
      </c>
      <c r="M1945" s="5" t="s">
        <v>2</v>
      </c>
    </row>
    <row r="1946" spans="1:14" x14ac:dyDescent="0.2">
      <c r="A1946" s="12" t="s">
        <v>4298</v>
      </c>
      <c r="B1946" s="12">
        <v>1945</v>
      </c>
      <c r="C1946" s="9">
        <v>2015</v>
      </c>
      <c r="D1946" s="5" t="s">
        <v>9313</v>
      </c>
      <c r="E1946" s="5" t="s">
        <v>2</v>
      </c>
      <c r="F1946" s="5" t="s">
        <v>11089</v>
      </c>
      <c r="G1946" s="5" t="s">
        <v>9329</v>
      </c>
      <c r="H1946" s="5" t="s">
        <v>9321</v>
      </c>
      <c r="I1946" s="5" t="s">
        <v>9338</v>
      </c>
      <c r="J1946" s="9">
        <v>1</v>
      </c>
      <c r="K1946" s="5" t="s">
        <v>3</v>
      </c>
      <c r="L1946" s="10" t="s">
        <v>2180</v>
      </c>
      <c r="M1946" s="5" t="s">
        <v>2</v>
      </c>
    </row>
    <row r="1947" spans="1:14" x14ac:dyDescent="0.2">
      <c r="A1947" s="12" t="s">
        <v>4299</v>
      </c>
      <c r="B1947" s="12">
        <v>1946</v>
      </c>
      <c r="C1947" s="9">
        <v>2015</v>
      </c>
      <c r="D1947" s="5" t="s">
        <v>9313</v>
      </c>
      <c r="E1947" s="5" t="s">
        <v>2</v>
      </c>
      <c r="F1947" s="5" t="s">
        <v>11089</v>
      </c>
      <c r="G1947" s="5" t="s">
        <v>9329</v>
      </c>
      <c r="H1947" s="5" t="s">
        <v>9321</v>
      </c>
      <c r="I1947" s="5" t="s">
        <v>9338</v>
      </c>
      <c r="J1947" s="9">
        <v>1</v>
      </c>
      <c r="K1947" s="5" t="s">
        <v>3</v>
      </c>
      <c r="L1947" s="10" t="s">
        <v>2180</v>
      </c>
      <c r="M1947" s="5" t="s">
        <v>2</v>
      </c>
      <c r="N1947" s="11"/>
    </row>
    <row r="1948" spans="1:14" x14ac:dyDescent="0.2">
      <c r="A1948" s="12" t="s">
        <v>4300</v>
      </c>
      <c r="B1948" s="12">
        <v>1947</v>
      </c>
      <c r="C1948" s="9">
        <v>2015</v>
      </c>
      <c r="D1948" s="5" t="s">
        <v>9313</v>
      </c>
      <c r="E1948" s="5" t="s">
        <v>2</v>
      </c>
      <c r="F1948" s="5" t="s">
        <v>11089</v>
      </c>
      <c r="G1948" s="5" t="s">
        <v>9329</v>
      </c>
      <c r="H1948" s="5" t="s">
        <v>9321</v>
      </c>
      <c r="I1948" s="5" t="s">
        <v>9338</v>
      </c>
      <c r="J1948" s="9">
        <v>1</v>
      </c>
      <c r="K1948" s="5" t="s">
        <v>3</v>
      </c>
      <c r="L1948" s="10" t="s">
        <v>2180</v>
      </c>
      <c r="M1948" s="5" t="s">
        <v>2</v>
      </c>
      <c r="N1948" s="11"/>
    </row>
    <row r="1949" spans="1:14" x14ac:dyDescent="0.2">
      <c r="A1949" s="12" t="s">
        <v>4301</v>
      </c>
      <c r="B1949" s="12">
        <v>1948</v>
      </c>
      <c r="C1949" s="9">
        <v>2015</v>
      </c>
      <c r="D1949" s="5" t="s">
        <v>9313</v>
      </c>
      <c r="E1949" s="5" t="s">
        <v>2</v>
      </c>
      <c r="F1949" s="5" t="s">
        <v>11089</v>
      </c>
      <c r="G1949" s="5" t="s">
        <v>9329</v>
      </c>
      <c r="H1949" s="5" t="s">
        <v>9321</v>
      </c>
      <c r="I1949" s="5" t="s">
        <v>9338</v>
      </c>
      <c r="J1949" s="9">
        <v>1</v>
      </c>
      <c r="K1949" s="5" t="s">
        <v>3</v>
      </c>
      <c r="L1949" s="10" t="s">
        <v>2180</v>
      </c>
      <c r="M1949" s="5" t="s">
        <v>2</v>
      </c>
      <c r="N1949" s="11"/>
    </row>
    <row r="1950" spans="1:14" x14ac:dyDescent="0.2">
      <c r="A1950" s="12" t="s">
        <v>4302</v>
      </c>
      <c r="B1950" s="12">
        <v>1949</v>
      </c>
      <c r="C1950" s="9">
        <v>2015</v>
      </c>
      <c r="D1950" s="5" t="s">
        <v>9313</v>
      </c>
      <c r="E1950" s="5" t="s">
        <v>2</v>
      </c>
      <c r="F1950" s="5" t="s">
        <v>11089</v>
      </c>
      <c r="G1950" s="5" t="s">
        <v>9329</v>
      </c>
      <c r="H1950" s="5" t="s">
        <v>9321</v>
      </c>
      <c r="I1950" s="5" t="s">
        <v>9338</v>
      </c>
      <c r="J1950" s="9">
        <v>1</v>
      </c>
      <c r="K1950" s="5" t="s">
        <v>3</v>
      </c>
      <c r="L1950" s="10" t="s">
        <v>2180</v>
      </c>
      <c r="M1950" s="5" t="s">
        <v>2</v>
      </c>
    </row>
    <row r="1951" spans="1:14" x14ac:dyDescent="0.2">
      <c r="A1951" s="12" t="s">
        <v>4303</v>
      </c>
      <c r="B1951" s="12">
        <v>1950</v>
      </c>
      <c r="C1951" s="9">
        <v>2015</v>
      </c>
      <c r="D1951" s="5" t="s">
        <v>9313</v>
      </c>
      <c r="E1951" s="5" t="s">
        <v>2</v>
      </c>
      <c r="F1951" s="5" t="s">
        <v>11089</v>
      </c>
      <c r="G1951" s="5" t="s">
        <v>9329</v>
      </c>
      <c r="H1951" s="5" t="s">
        <v>9321</v>
      </c>
      <c r="I1951" s="5" t="s">
        <v>9338</v>
      </c>
      <c r="J1951" s="9">
        <v>1</v>
      </c>
      <c r="K1951" s="5" t="s">
        <v>3</v>
      </c>
      <c r="L1951" s="10" t="s">
        <v>2180</v>
      </c>
      <c r="M1951" s="5" t="s">
        <v>2</v>
      </c>
    </row>
    <row r="1952" spans="1:14" x14ac:dyDescent="0.2">
      <c r="A1952" s="12" t="s">
        <v>4304</v>
      </c>
      <c r="B1952" s="12">
        <v>1951</v>
      </c>
      <c r="C1952" s="9">
        <v>2015</v>
      </c>
      <c r="D1952" s="5" t="s">
        <v>9313</v>
      </c>
      <c r="E1952" s="5" t="s">
        <v>2</v>
      </c>
      <c r="F1952" s="5" t="s">
        <v>11089</v>
      </c>
      <c r="G1952" s="5" t="s">
        <v>9329</v>
      </c>
      <c r="H1952" s="5" t="s">
        <v>9321</v>
      </c>
      <c r="I1952" s="5" t="s">
        <v>9338</v>
      </c>
      <c r="J1952" s="9">
        <v>1</v>
      </c>
      <c r="K1952" s="5" t="s">
        <v>3</v>
      </c>
      <c r="L1952" s="10" t="s">
        <v>2180</v>
      </c>
      <c r="M1952" s="5" t="s">
        <v>2</v>
      </c>
    </row>
    <row r="1953" spans="1:14" x14ac:dyDescent="0.2">
      <c r="A1953" s="12" t="s">
        <v>4305</v>
      </c>
      <c r="B1953" s="12">
        <v>1952</v>
      </c>
      <c r="C1953" s="9">
        <v>2015</v>
      </c>
      <c r="D1953" s="5" t="s">
        <v>9313</v>
      </c>
      <c r="E1953" s="5" t="s">
        <v>2</v>
      </c>
      <c r="F1953" s="5" t="s">
        <v>11089</v>
      </c>
      <c r="G1953" s="5" t="s">
        <v>9329</v>
      </c>
      <c r="H1953" s="5" t="s">
        <v>9321</v>
      </c>
      <c r="I1953" s="5" t="s">
        <v>9338</v>
      </c>
      <c r="J1953" s="9">
        <v>1</v>
      </c>
      <c r="K1953" s="5" t="s">
        <v>3</v>
      </c>
      <c r="L1953" s="10" t="s">
        <v>2180</v>
      </c>
      <c r="M1953" s="5" t="s">
        <v>2</v>
      </c>
    </row>
    <row r="1954" spans="1:14" x14ac:dyDescent="0.2">
      <c r="A1954" s="12" t="s">
        <v>4306</v>
      </c>
      <c r="B1954" s="12">
        <v>1953</v>
      </c>
      <c r="C1954" s="9">
        <v>2015</v>
      </c>
      <c r="D1954" s="5" t="s">
        <v>9313</v>
      </c>
      <c r="E1954" s="5" t="s">
        <v>2</v>
      </c>
      <c r="F1954" s="5" t="s">
        <v>11089</v>
      </c>
      <c r="G1954" s="5" t="s">
        <v>9329</v>
      </c>
      <c r="H1954" s="5" t="s">
        <v>9321</v>
      </c>
      <c r="I1954" s="5" t="s">
        <v>9338</v>
      </c>
      <c r="J1954" s="9">
        <v>1</v>
      </c>
      <c r="K1954" s="5" t="s">
        <v>3</v>
      </c>
      <c r="L1954" s="10" t="s">
        <v>2180</v>
      </c>
      <c r="M1954" s="5" t="s">
        <v>2</v>
      </c>
      <c r="N1954" s="11"/>
    </row>
    <row r="1955" spans="1:14" x14ac:dyDescent="0.2">
      <c r="A1955" s="12" t="s">
        <v>4307</v>
      </c>
      <c r="B1955" s="12">
        <v>1954</v>
      </c>
      <c r="C1955" s="9">
        <v>2015</v>
      </c>
      <c r="D1955" s="5" t="s">
        <v>9313</v>
      </c>
      <c r="E1955" s="5" t="s">
        <v>2</v>
      </c>
      <c r="F1955" s="5" t="s">
        <v>11089</v>
      </c>
      <c r="G1955" s="5" t="s">
        <v>9329</v>
      </c>
      <c r="H1955" s="5" t="s">
        <v>9321</v>
      </c>
      <c r="I1955" s="5" t="s">
        <v>9338</v>
      </c>
      <c r="J1955" s="9">
        <v>1</v>
      </c>
      <c r="K1955" s="5" t="s">
        <v>3</v>
      </c>
      <c r="L1955" s="10" t="s">
        <v>2180</v>
      </c>
      <c r="M1955" s="5" t="s">
        <v>2</v>
      </c>
    </row>
    <row r="1956" spans="1:14" x14ac:dyDescent="0.2">
      <c r="A1956" s="12" t="s">
        <v>4308</v>
      </c>
      <c r="B1956" s="12">
        <v>1955</v>
      </c>
      <c r="C1956" s="9">
        <v>2015</v>
      </c>
      <c r="D1956" s="5" t="s">
        <v>9313</v>
      </c>
      <c r="E1956" s="5" t="s">
        <v>2</v>
      </c>
      <c r="F1956" s="5" t="s">
        <v>11089</v>
      </c>
      <c r="G1956" s="5" t="s">
        <v>9329</v>
      </c>
      <c r="H1956" s="5" t="s">
        <v>9321</v>
      </c>
      <c r="I1956" s="5" t="s">
        <v>9338</v>
      </c>
      <c r="J1956" s="9">
        <v>1</v>
      </c>
      <c r="K1956" s="5" t="s">
        <v>3</v>
      </c>
      <c r="L1956" s="10" t="s">
        <v>2180</v>
      </c>
      <c r="M1956" s="5" t="s">
        <v>2</v>
      </c>
    </row>
    <row r="1957" spans="1:14" x14ac:dyDescent="0.2">
      <c r="A1957" s="12" t="s">
        <v>4309</v>
      </c>
      <c r="B1957" s="12">
        <v>1956</v>
      </c>
      <c r="C1957" s="9">
        <v>2015</v>
      </c>
      <c r="D1957" s="5" t="s">
        <v>9313</v>
      </c>
      <c r="E1957" s="5" t="s">
        <v>2</v>
      </c>
      <c r="F1957" s="5" t="s">
        <v>11089</v>
      </c>
      <c r="G1957" s="5" t="s">
        <v>9329</v>
      </c>
      <c r="H1957" s="5" t="s">
        <v>9321</v>
      </c>
      <c r="I1957" s="5" t="s">
        <v>9338</v>
      </c>
      <c r="J1957" s="9">
        <v>1</v>
      </c>
      <c r="K1957" s="5" t="s">
        <v>3</v>
      </c>
      <c r="L1957" s="10" t="s">
        <v>2180</v>
      </c>
      <c r="M1957" s="5" t="s">
        <v>2</v>
      </c>
    </row>
    <row r="1958" spans="1:14" x14ac:dyDescent="0.2">
      <c r="A1958" s="12" t="s">
        <v>4310</v>
      </c>
      <c r="B1958" s="12">
        <v>1957</v>
      </c>
      <c r="C1958" s="9">
        <v>2015</v>
      </c>
      <c r="D1958" s="5" t="s">
        <v>9313</v>
      </c>
      <c r="E1958" s="5" t="s">
        <v>2</v>
      </c>
      <c r="F1958" s="5" t="s">
        <v>11089</v>
      </c>
      <c r="G1958" s="5" t="s">
        <v>9329</v>
      </c>
      <c r="H1958" s="5" t="s">
        <v>9321</v>
      </c>
      <c r="I1958" s="5" t="s">
        <v>9338</v>
      </c>
      <c r="J1958" s="9">
        <v>1</v>
      </c>
      <c r="K1958" s="5" t="s">
        <v>3</v>
      </c>
      <c r="L1958" s="10" t="s">
        <v>2180</v>
      </c>
      <c r="M1958" s="5" t="s">
        <v>2</v>
      </c>
    </row>
    <row r="1959" spans="1:14" x14ac:dyDescent="0.2">
      <c r="A1959" s="12" t="s">
        <v>4311</v>
      </c>
      <c r="B1959" s="12">
        <v>1958</v>
      </c>
      <c r="C1959" s="9">
        <v>2015</v>
      </c>
      <c r="D1959" s="5" t="s">
        <v>9313</v>
      </c>
      <c r="E1959" s="5" t="s">
        <v>2</v>
      </c>
      <c r="F1959" s="5" t="s">
        <v>11089</v>
      </c>
      <c r="G1959" s="5" t="s">
        <v>9329</v>
      </c>
      <c r="H1959" s="5" t="s">
        <v>9321</v>
      </c>
      <c r="I1959" s="5" t="s">
        <v>9338</v>
      </c>
      <c r="J1959" s="9">
        <v>1</v>
      </c>
      <c r="K1959" s="5" t="s">
        <v>3</v>
      </c>
      <c r="L1959" s="10" t="s">
        <v>2180</v>
      </c>
      <c r="M1959" s="5" t="s">
        <v>2</v>
      </c>
    </row>
    <row r="1960" spans="1:14" x14ac:dyDescent="0.2">
      <c r="A1960" s="12" t="s">
        <v>4312</v>
      </c>
      <c r="B1960" s="12">
        <v>1959</v>
      </c>
      <c r="C1960" s="9">
        <v>2015</v>
      </c>
      <c r="D1960" s="5" t="s">
        <v>9313</v>
      </c>
      <c r="E1960" s="5" t="s">
        <v>2</v>
      </c>
      <c r="F1960" s="5" t="s">
        <v>11089</v>
      </c>
      <c r="G1960" s="5" t="s">
        <v>9329</v>
      </c>
      <c r="H1960" s="5" t="s">
        <v>9321</v>
      </c>
      <c r="I1960" s="5" t="s">
        <v>9338</v>
      </c>
      <c r="J1960" s="9">
        <v>1</v>
      </c>
      <c r="K1960" s="5" t="s">
        <v>3</v>
      </c>
      <c r="L1960" s="10" t="s">
        <v>2180</v>
      </c>
      <c r="M1960" s="5" t="s">
        <v>2</v>
      </c>
    </row>
    <row r="1961" spans="1:14" x14ac:dyDescent="0.2">
      <c r="A1961" s="12" t="s">
        <v>4313</v>
      </c>
      <c r="B1961" s="12">
        <v>1960</v>
      </c>
      <c r="C1961" s="9">
        <v>2015</v>
      </c>
      <c r="D1961" s="5" t="s">
        <v>9313</v>
      </c>
      <c r="E1961" s="5" t="s">
        <v>2</v>
      </c>
      <c r="F1961" s="5" t="s">
        <v>11089</v>
      </c>
      <c r="G1961" s="5" t="s">
        <v>9329</v>
      </c>
      <c r="H1961" s="5" t="s">
        <v>9321</v>
      </c>
      <c r="I1961" s="5" t="s">
        <v>9338</v>
      </c>
      <c r="J1961" s="9">
        <v>1</v>
      </c>
      <c r="K1961" s="5" t="s">
        <v>3</v>
      </c>
      <c r="L1961" s="10" t="s">
        <v>2180</v>
      </c>
      <c r="M1961" s="5" t="s">
        <v>2</v>
      </c>
      <c r="N1961" s="11"/>
    </row>
    <row r="1962" spans="1:14" x14ac:dyDescent="0.2">
      <c r="A1962" s="12" t="s">
        <v>4314</v>
      </c>
      <c r="B1962" s="12">
        <v>1961</v>
      </c>
      <c r="C1962" s="9">
        <v>2015</v>
      </c>
      <c r="D1962" s="5" t="s">
        <v>9313</v>
      </c>
      <c r="E1962" s="5" t="s">
        <v>2</v>
      </c>
      <c r="F1962" s="5" t="s">
        <v>11089</v>
      </c>
      <c r="G1962" s="5" t="s">
        <v>9329</v>
      </c>
      <c r="H1962" s="5" t="s">
        <v>9321</v>
      </c>
      <c r="I1962" s="5" t="s">
        <v>9338</v>
      </c>
      <c r="J1962" s="9">
        <v>1</v>
      </c>
      <c r="K1962" s="5" t="s">
        <v>3</v>
      </c>
      <c r="L1962" s="10" t="s">
        <v>2180</v>
      </c>
      <c r="M1962" s="5" t="s">
        <v>2</v>
      </c>
      <c r="N1962" s="11"/>
    </row>
    <row r="1963" spans="1:14" x14ac:dyDescent="0.2">
      <c r="A1963" s="12" t="s">
        <v>4315</v>
      </c>
      <c r="B1963" s="12">
        <v>1962</v>
      </c>
      <c r="C1963" s="9">
        <v>2015</v>
      </c>
      <c r="D1963" s="5" t="s">
        <v>9313</v>
      </c>
      <c r="E1963" s="5" t="s">
        <v>2</v>
      </c>
      <c r="F1963" s="5" t="s">
        <v>11089</v>
      </c>
      <c r="G1963" s="5" t="s">
        <v>9329</v>
      </c>
      <c r="H1963" s="5" t="s">
        <v>9321</v>
      </c>
      <c r="I1963" s="5" t="s">
        <v>9338</v>
      </c>
      <c r="J1963" s="9">
        <v>1</v>
      </c>
      <c r="K1963" s="5" t="s">
        <v>3</v>
      </c>
      <c r="L1963" s="10" t="s">
        <v>2180</v>
      </c>
      <c r="M1963" s="5" t="s">
        <v>2</v>
      </c>
    </row>
    <row r="1964" spans="1:14" x14ac:dyDescent="0.2">
      <c r="A1964" s="12" t="s">
        <v>4316</v>
      </c>
      <c r="B1964" s="12">
        <v>1963</v>
      </c>
      <c r="C1964" s="9">
        <v>2015</v>
      </c>
      <c r="D1964" s="5" t="s">
        <v>9313</v>
      </c>
      <c r="E1964" s="5" t="s">
        <v>2</v>
      </c>
      <c r="F1964" s="5" t="s">
        <v>11089</v>
      </c>
      <c r="G1964" s="5" t="s">
        <v>9329</v>
      </c>
      <c r="H1964" s="5" t="s">
        <v>9321</v>
      </c>
      <c r="I1964" s="5" t="s">
        <v>9338</v>
      </c>
      <c r="J1964" s="9">
        <v>1</v>
      </c>
      <c r="K1964" s="5" t="s">
        <v>3</v>
      </c>
      <c r="L1964" s="10" t="s">
        <v>2180</v>
      </c>
      <c r="M1964" s="5" t="s">
        <v>2</v>
      </c>
    </row>
    <row r="1965" spans="1:14" x14ac:dyDescent="0.2">
      <c r="A1965" s="12" t="s">
        <v>4317</v>
      </c>
      <c r="B1965" s="12">
        <v>1964</v>
      </c>
      <c r="C1965" s="9">
        <v>2015</v>
      </c>
      <c r="D1965" s="5" t="s">
        <v>9313</v>
      </c>
      <c r="E1965" s="5" t="s">
        <v>2</v>
      </c>
      <c r="F1965" s="5" t="s">
        <v>11089</v>
      </c>
      <c r="G1965" s="5" t="s">
        <v>9329</v>
      </c>
      <c r="H1965" s="5" t="s">
        <v>9321</v>
      </c>
      <c r="I1965" s="5" t="s">
        <v>9338</v>
      </c>
      <c r="J1965" s="9">
        <v>1</v>
      </c>
      <c r="K1965" s="5" t="s">
        <v>3</v>
      </c>
      <c r="L1965" s="10" t="s">
        <v>2180</v>
      </c>
      <c r="M1965" s="5" t="s">
        <v>2</v>
      </c>
    </row>
    <row r="1966" spans="1:14" x14ac:dyDescent="0.2">
      <c r="A1966" s="12" t="s">
        <v>4318</v>
      </c>
      <c r="B1966" s="12">
        <v>1965</v>
      </c>
      <c r="C1966" s="9">
        <v>2015</v>
      </c>
      <c r="D1966" s="5" t="s">
        <v>9313</v>
      </c>
      <c r="E1966" s="5" t="s">
        <v>2</v>
      </c>
      <c r="F1966" s="5" t="s">
        <v>11089</v>
      </c>
      <c r="G1966" s="5" t="s">
        <v>9329</v>
      </c>
      <c r="H1966" s="5" t="s">
        <v>9321</v>
      </c>
      <c r="I1966" s="5" t="s">
        <v>9338</v>
      </c>
      <c r="J1966" s="9">
        <v>1</v>
      </c>
      <c r="K1966" s="5" t="s">
        <v>3</v>
      </c>
      <c r="L1966" s="10" t="s">
        <v>2180</v>
      </c>
      <c r="M1966" s="5" t="s">
        <v>2</v>
      </c>
    </row>
    <row r="1967" spans="1:14" x14ac:dyDescent="0.2">
      <c r="A1967" s="12" t="s">
        <v>4319</v>
      </c>
      <c r="B1967" s="12">
        <v>1966</v>
      </c>
      <c r="C1967" s="9">
        <v>2015</v>
      </c>
      <c r="D1967" s="5" t="s">
        <v>9313</v>
      </c>
      <c r="E1967" s="5" t="s">
        <v>2</v>
      </c>
      <c r="F1967" s="5" t="s">
        <v>11089</v>
      </c>
      <c r="G1967" s="5" t="s">
        <v>9329</v>
      </c>
      <c r="H1967" s="5" t="s">
        <v>9321</v>
      </c>
      <c r="I1967" s="5" t="s">
        <v>9338</v>
      </c>
      <c r="J1967" s="9">
        <v>1</v>
      </c>
      <c r="K1967" s="5" t="s">
        <v>3</v>
      </c>
      <c r="L1967" s="10" t="s">
        <v>2180</v>
      </c>
      <c r="M1967" s="5" t="s">
        <v>2</v>
      </c>
      <c r="N1967" s="11"/>
    </row>
    <row r="1968" spans="1:14" x14ac:dyDescent="0.2">
      <c r="A1968" s="12" t="s">
        <v>4320</v>
      </c>
      <c r="B1968" s="12">
        <v>1967</v>
      </c>
      <c r="C1968" s="9">
        <v>2015</v>
      </c>
      <c r="D1968" s="5" t="s">
        <v>9313</v>
      </c>
      <c r="E1968" s="5" t="s">
        <v>2</v>
      </c>
      <c r="F1968" s="5" t="s">
        <v>11089</v>
      </c>
      <c r="G1968" s="5" t="s">
        <v>9329</v>
      </c>
      <c r="H1968" s="5" t="s">
        <v>9321</v>
      </c>
      <c r="I1968" s="5" t="s">
        <v>9338</v>
      </c>
      <c r="J1968" s="9">
        <v>1</v>
      </c>
      <c r="K1968" s="5" t="s">
        <v>3</v>
      </c>
      <c r="L1968" s="10" t="s">
        <v>2180</v>
      </c>
      <c r="M1968" s="5" t="s">
        <v>2</v>
      </c>
    </row>
    <row r="1969" spans="1:14" x14ac:dyDescent="0.2">
      <c r="A1969" s="12" t="s">
        <v>4321</v>
      </c>
      <c r="B1969" s="12">
        <v>1968</v>
      </c>
      <c r="C1969" s="9">
        <v>2015</v>
      </c>
      <c r="D1969" s="5" t="s">
        <v>9313</v>
      </c>
      <c r="E1969" s="5" t="s">
        <v>2</v>
      </c>
      <c r="F1969" s="5" t="s">
        <v>11089</v>
      </c>
      <c r="G1969" s="5" t="s">
        <v>9329</v>
      </c>
      <c r="H1969" s="5" t="s">
        <v>9321</v>
      </c>
      <c r="I1969" s="5" t="s">
        <v>9338</v>
      </c>
      <c r="J1969" s="9">
        <v>1</v>
      </c>
      <c r="K1969" s="5" t="s">
        <v>3</v>
      </c>
      <c r="L1969" s="10" t="s">
        <v>2180</v>
      </c>
      <c r="M1969" s="5" t="s">
        <v>2</v>
      </c>
    </row>
    <row r="1970" spans="1:14" x14ac:dyDescent="0.2">
      <c r="A1970" s="12" t="s">
        <v>4322</v>
      </c>
      <c r="B1970" s="12">
        <v>1969</v>
      </c>
      <c r="C1970" s="9">
        <v>2015</v>
      </c>
      <c r="D1970" s="5" t="s">
        <v>9313</v>
      </c>
      <c r="E1970" s="5" t="s">
        <v>2</v>
      </c>
      <c r="F1970" s="5" t="s">
        <v>11089</v>
      </c>
      <c r="G1970" s="5" t="s">
        <v>9329</v>
      </c>
      <c r="H1970" s="5" t="s">
        <v>9321</v>
      </c>
      <c r="I1970" s="5" t="s">
        <v>9338</v>
      </c>
      <c r="J1970" s="9">
        <v>1</v>
      </c>
      <c r="K1970" s="5" t="s">
        <v>3</v>
      </c>
      <c r="L1970" s="10" t="s">
        <v>2180</v>
      </c>
      <c r="M1970" s="5" t="s">
        <v>2</v>
      </c>
    </row>
    <row r="1971" spans="1:14" x14ac:dyDescent="0.2">
      <c r="A1971" s="12" t="s">
        <v>4323</v>
      </c>
      <c r="B1971" s="12">
        <v>1970</v>
      </c>
      <c r="C1971" s="9">
        <v>2015</v>
      </c>
      <c r="D1971" s="5" t="s">
        <v>9313</v>
      </c>
      <c r="E1971" s="5" t="s">
        <v>2</v>
      </c>
      <c r="F1971" s="5" t="s">
        <v>11089</v>
      </c>
      <c r="G1971" s="5" t="s">
        <v>9329</v>
      </c>
      <c r="H1971" s="5" t="s">
        <v>9321</v>
      </c>
      <c r="I1971" s="5" t="s">
        <v>9338</v>
      </c>
      <c r="J1971" s="9">
        <v>1</v>
      </c>
      <c r="K1971" s="5" t="s">
        <v>3</v>
      </c>
      <c r="L1971" s="10" t="s">
        <v>2180</v>
      </c>
      <c r="M1971" s="5" t="s">
        <v>2</v>
      </c>
    </row>
    <row r="1972" spans="1:14" x14ac:dyDescent="0.2">
      <c r="A1972" s="12" t="s">
        <v>4324</v>
      </c>
      <c r="B1972" s="12">
        <v>1971</v>
      </c>
      <c r="C1972" s="9">
        <v>2015</v>
      </c>
      <c r="D1972" s="5" t="s">
        <v>9313</v>
      </c>
      <c r="E1972" s="5" t="s">
        <v>2</v>
      </c>
      <c r="F1972" s="5" t="s">
        <v>11089</v>
      </c>
      <c r="G1972" s="5" t="s">
        <v>9329</v>
      </c>
      <c r="H1972" s="5" t="s">
        <v>9321</v>
      </c>
      <c r="I1972" s="5" t="s">
        <v>9338</v>
      </c>
      <c r="J1972" s="9">
        <v>1</v>
      </c>
      <c r="K1972" s="5" t="s">
        <v>3</v>
      </c>
      <c r="L1972" s="10" t="s">
        <v>2180</v>
      </c>
      <c r="M1972" s="5" t="s">
        <v>2</v>
      </c>
    </row>
    <row r="1973" spans="1:14" x14ac:dyDescent="0.2">
      <c r="A1973" s="12" t="s">
        <v>4325</v>
      </c>
      <c r="B1973" s="12">
        <v>1972</v>
      </c>
      <c r="C1973" s="9">
        <v>2015</v>
      </c>
      <c r="D1973" s="5" t="s">
        <v>9313</v>
      </c>
      <c r="E1973" s="5" t="s">
        <v>2</v>
      </c>
      <c r="F1973" s="5" t="s">
        <v>11089</v>
      </c>
      <c r="G1973" s="5" t="s">
        <v>9329</v>
      </c>
      <c r="H1973" s="5" t="s">
        <v>9321</v>
      </c>
      <c r="I1973" s="5" t="s">
        <v>9338</v>
      </c>
      <c r="J1973" s="9">
        <v>1</v>
      </c>
      <c r="K1973" s="5" t="s">
        <v>3</v>
      </c>
      <c r="L1973" s="10" t="s">
        <v>2180</v>
      </c>
      <c r="M1973" s="5" t="s">
        <v>2</v>
      </c>
    </row>
    <row r="1974" spans="1:14" x14ac:dyDescent="0.2">
      <c r="A1974" s="12" t="s">
        <v>4326</v>
      </c>
      <c r="B1974" s="12">
        <v>1973</v>
      </c>
      <c r="C1974" s="9">
        <v>2015</v>
      </c>
      <c r="D1974" s="5" t="s">
        <v>9313</v>
      </c>
      <c r="E1974" s="5" t="s">
        <v>2</v>
      </c>
      <c r="F1974" s="5" t="s">
        <v>11089</v>
      </c>
      <c r="G1974" s="5" t="s">
        <v>9329</v>
      </c>
      <c r="H1974" s="5" t="s">
        <v>9321</v>
      </c>
      <c r="I1974" s="5" t="s">
        <v>9338</v>
      </c>
      <c r="J1974" s="9">
        <v>1</v>
      </c>
      <c r="K1974" s="5" t="s">
        <v>3</v>
      </c>
      <c r="L1974" s="10" t="s">
        <v>2180</v>
      </c>
      <c r="M1974" s="5" t="s">
        <v>2</v>
      </c>
    </row>
    <row r="1975" spans="1:14" x14ac:dyDescent="0.2">
      <c r="A1975" s="12" t="s">
        <v>4327</v>
      </c>
      <c r="B1975" s="12">
        <v>1974</v>
      </c>
      <c r="C1975" s="9">
        <v>2015</v>
      </c>
      <c r="D1975" s="5" t="s">
        <v>9313</v>
      </c>
      <c r="E1975" s="5" t="s">
        <v>2</v>
      </c>
      <c r="F1975" s="5" t="s">
        <v>11089</v>
      </c>
      <c r="G1975" s="5" t="s">
        <v>9329</v>
      </c>
      <c r="H1975" s="5" t="s">
        <v>9321</v>
      </c>
      <c r="I1975" s="5" t="s">
        <v>9338</v>
      </c>
      <c r="J1975" s="9">
        <v>1</v>
      </c>
      <c r="K1975" s="5" t="s">
        <v>3</v>
      </c>
      <c r="L1975" s="10" t="s">
        <v>2180</v>
      </c>
      <c r="M1975" s="5" t="s">
        <v>2</v>
      </c>
      <c r="N1975" s="11"/>
    </row>
    <row r="1976" spans="1:14" x14ac:dyDescent="0.2">
      <c r="A1976" s="12" t="s">
        <v>4328</v>
      </c>
      <c r="B1976" s="12">
        <v>1975</v>
      </c>
      <c r="C1976" s="9">
        <v>2015</v>
      </c>
      <c r="D1976" s="5" t="s">
        <v>9313</v>
      </c>
      <c r="E1976" s="5" t="s">
        <v>2</v>
      </c>
      <c r="F1976" s="5" t="s">
        <v>11089</v>
      </c>
      <c r="G1976" s="5" t="s">
        <v>9329</v>
      </c>
      <c r="H1976" s="5" t="s">
        <v>9321</v>
      </c>
      <c r="I1976" s="5" t="s">
        <v>9338</v>
      </c>
      <c r="J1976" s="9">
        <v>1</v>
      </c>
      <c r="K1976" s="5" t="s">
        <v>3</v>
      </c>
      <c r="L1976" s="10" t="s">
        <v>2180</v>
      </c>
      <c r="M1976" s="5" t="s">
        <v>2</v>
      </c>
    </row>
    <row r="1977" spans="1:14" x14ac:dyDescent="0.2">
      <c r="A1977" s="12" t="s">
        <v>4329</v>
      </c>
      <c r="B1977" s="12">
        <v>1976</v>
      </c>
      <c r="C1977" s="9">
        <v>2015</v>
      </c>
      <c r="D1977" s="5" t="s">
        <v>9313</v>
      </c>
      <c r="E1977" s="5" t="s">
        <v>2</v>
      </c>
      <c r="F1977" s="5" t="s">
        <v>11089</v>
      </c>
      <c r="G1977" s="5" t="s">
        <v>9329</v>
      </c>
      <c r="H1977" s="5" t="s">
        <v>9321</v>
      </c>
      <c r="I1977" s="5" t="s">
        <v>9338</v>
      </c>
      <c r="J1977" s="9">
        <v>1</v>
      </c>
      <c r="K1977" s="5" t="s">
        <v>3</v>
      </c>
      <c r="L1977" s="10" t="s">
        <v>2180</v>
      </c>
      <c r="M1977" s="5" t="s">
        <v>2</v>
      </c>
    </row>
    <row r="1978" spans="1:14" x14ac:dyDescent="0.2">
      <c r="A1978" s="12" t="s">
        <v>4330</v>
      </c>
      <c r="B1978" s="12">
        <v>1977</v>
      </c>
      <c r="C1978" s="9">
        <v>2015</v>
      </c>
      <c r="D1978" s="5" t="s">
        <v>9313</v>
      </c>
      <c r="E1978" s="5" t="s">
        <v>2</v>
      </c>
      <c r="F1978" s="5" t="s">
        <v>11089</v>
      </c>
      <c r="G1978" s="5" t="s">
        <v>9329</v>
      </c>
      <c r="H1978" s="5" t="s">
        <v>9321</v>
      </c>
      <c r="I1978" s="5" t="s">
        <v>9338</v>
      </c>
      <c r="J1978" s="9">
        <v>1</v>
      </c>
      <c r="K1978" s="5" t="s">
        <v>3</v>
      </c>
      <c r="L1978" s="10" t="s">
        <v>2180</v>
      </c>
      <c r="M1978" s="5" t="s">
        <v>2</v>
      </c>
    </row>
    <row r="1979" spans="1:14" x14ac:dyDescent="0.2">
      <c r="A1979" s="12" t="s">
        <v>4331</v>
      </c>
      <c r="B1979" s="12">
        <v>1978</v>
      </c>
      <c r="C1979" s="9">
        <v>2015</v>
      </c>
      <c r="D1979" s="5" t="s">
        <v>9313</v>
      </c>
      <c r="E1979" s="5" t="s">
        <v>2</v>
      </c>
      <c r="F1979" s="5" t="s">
        <v>11089</v>
      </c>
      <c r="G1979" s="5" t="s">
        <v>9329</v>
      </c>
      <c r="H1979" s="5" t="s">
        <v>9321</v>
      </c>
      <c r="I1979" s="5" t="s">
        <v>9338</v>
      </c>
      <c r="J1979" s="9">
        <v>1</v>
      </c>
      <c r="K1979" s="5" t="s">
        <v>3</v>
      </c>
      <c r="L1979" s="10" t="s">
        <v>2180</v>
      </c>
      <c r="M1979" s="5" t="s">
        <v>2</v>
      </c>
    </row>
    <row r="1980" spans="1:14" x14ac:dyDescent="0.2">
      <c r="A1980" s="12" t="s">
        <v>4332</v>
      </c>
      <c r="B1980" s="12">
        <v>1979</v>
      </c>
      <c r="C1980" s="9">
        <v>2015</v>
      </c>
      <c r="D1980" s="5" t="s">
        <v>9313</v>
      </c>
      <c r="E1980" s="5" t="s">
        <v>2</v>
      </c>
      <c r="F1980" s="5" t="s">
        <v>11089</v>
      </c>
      <c r="G1980" s="5" t="s">
        <v>9329</v>
      </c>
      <c r="H1980" s="5" t="s">
        <v>9321</v>
      </c>
      <c r="I1980" s="5" t="s">
        <v>9338</v>
      </c>
      <c r="J1980" s="9">
        <v>1</v>
      </c>
      <c r="K1980" s="5" t="s">
        <v>3</v>
      </c>
      <c r="L1980" s="10" t="s">
        <v>2180</v>
      </c>
      <c r="M1980" s="5" t="s">
        <v>2</v>
      </c>
    </row>
    <row r="1981" spans="1:14" x14ac:dyDescent="0.2">
      <c r="A1981" s="12" t="s">
        <v>4333</v>
      </c>
      <c r="B1981" s="12">
        <v>1980</v>
      </c>
      <c r="C1981" s="9">
        <v>2015</v>
      </c>
      <c r="D1981" s="5" t="s">
        <v>9313</v>
      </c>
      <c r="E1981" s="5" t="s">
        <v>2</v>
      </c>
      <c r="F1981" s="5" t="s">
        <v>11089</v>
      </c>
      <c r="G1981" s="5" t="s">
        <v>9329</v>
      </c>
      <c r="H1981" s="5" t="s">
        <v>9321</v>
      </c>
      <c r="I1981" s="5" t="s">
        <v>9338</v>
      </c>
      <c r="J1981" s="9">
        <v>1</v>
      </c>
      <c r="K1981" s="5" t="s">
        <v>3</v>
      </c>
      <c r="L1981" s="10" t="s">
        <v>2180</v>
      </c>
      <c r="M1981" s="5" t="s">
        <v>2</v>
      </c>
    </row>
    <row r="1982" spans="1:14" x14ac:dyDescent="0.2">
      <c r="A1982" s="12" t="s">
        <v>4334</v>
      </c>
      <c r="B1982" s="12">
        <v>1981</v>
      </c>
      <c r="C1982" s="9">
        <v>2015</v>
      </c>
      <c r="D1982" s="5" t="s">
        <v>9313</v>
      </c>
      <c r="E1982" s="5" t="s">
        <v>2</v>
      </c>
      <c r="F1982" s="5" t="s">
        <v>11089</v>
      </c>
      <c r="G1982" s="5" t="s">
        <v>9329</v>
      </c>
      <c r="H1982" s="5" t="s">
        <v>9321</v>
      </c>
      <c r="I1982" s="5" t="s">
        <v>9338</v>
      </c>
      <c r="J1982" s="9">
        <v>1</v>
      </c>
      <c r="K1982" s="5" t="s">
        <v>3</v>
      </c>
      <c r="L1982" s="10" t="s">
        <v>2180</v>
      </c>
      <c r="M1982" s="5" t="s">
        <v>2</v>
      </c>
    </row>
    <row r="1983" spans="1:14" x14ac:dyDescent="0.2">
      <c r="A1983" s="12" t="s">
        <v>4335</v>
      </c>
      <c r="B1983" s="12">
        <v>1982</v>
      </c>
      <c r="C1983" s="9">
        <v>2015</v>
      </c>
      <c r="D1983" s="5" t="s">
        <v>9313</v>
      </c>
      <c r="E1983" s="5" t="s">
        <v>2</v>
      </c>
      <c r="F1983" s="5" t="s">
        <v>11089</v>
      </c>
      <c r="G1983" s="5" t="s">
        <v>9329</v>
      </c>
      <c r="H1983" s="5" t="s">
        <v>9321</v>
      </c>
      <c r="I1983" s="5" t="s">
        <v>9338</v>
      </c>
      <c r="J1983" s="9">
        <v>1</v>
      </c>
      <c r="K1983" s="5" t="s">
        <v>3</v>
      </c>
      <c r="L1983" s="10" t="s">
        <v>2180</v>
      </c>
      <c r="M1983" s="5" t="s">
        <v>2</v>
      </c>
    </row>
    <row r="1984" spans="1:14" x14ac:dyDescent="0.2">
      <c r="A1984" s="12" t="s">
        <v>4336</v>
      </c>
      <c r="B1984" s="12">
        <v>1983</v>
      </c>
      <c r="C1984" s="9">
        <v>2015</v>
      </c>
      <c r="D1984" s="5" t="s">
        <v>9313</v>
      </c>
      <c r="E1984" s="5" t="s">
        <v>2</v>
      </c>
      <c r="F1984" s="5" t="s">
        <v>11089</v>
      </c>
      <c r="G1984" s="5" t="s">
        <v>9329</v>
      </c>
      <c r="H1984" s="5" t="s">
        <v>9321</v>
      </c>
      <c r="I1984" s="5" t="s">
        <v>9338</v>
      </c>
      <c r="J1984" s="9">
        <v>1</v>
      </c>
      <c r="K1984" s="5" t="s">
        <v>3</v>
      </c>
      <c r="L1984" s="10" t="s">
        <v>2180</v>
      </c>
      <c r="M1984" s="5" t="s">
        <v>2</v>
      </c>
    </row>
    <row r="1985" spans="1:14" x14ac:dyDescent="0.2">
      <c r="A1985" s="12" t="s">
        <v>4337</v>
      </c>
      <c r="B1985" s="12">
        <v>1984</v>
      </c>
      <c r="C1985" s="9">
        <v>2015</v>
      </c>
      <c r="D1985" s="5" t="s">
        <v>9313</v>
      </c>
      <c r="E1985" s="5" t="s">
        <v>2</v>
      </c>
      <c r="F1985" s="5" t="s">
        <v>11089</v>
      </c>
      <c r="G1985" s="5" t="s">
        <v>9329</v>
      </c>
      <c r="H1985" s="5" t="s">
        <v>9321</v>
      </c>
      <c r="I1985" s="5" t="s">
        <v>9338</v>
      </c>
      <c r="J1985" s="9">
        <v>1</v>
      </c>
      <c r="K1985" s="5" t="s">
        <v>3</v>
      </c>
      <c r="L1985" s="10" t="s">
        <v>2180</v>
      </c>
      <c r="M1985" s="5" t="s">
        <v>2</v>
      </c>
    </row>
    <row r="1986" spans="1:14" x14ac:dyDescent="0.2">
      <c r="A1986" s="12" t="s">
        <v>4338</v>
      </c>
      <c r="B1986" s="12">
        <v>1985</v>
      </c>
      <c r="C1986" s="9">
        <v>2015</v>
      </c>
      <c r="D1986" s="5" t="s">
        <v>9313</v>
      </c>
      <c r="E1986" s="5" t="s">
        <v>2</v>
      </c>
      <c r="F1986" s="5" t="s">
        <v>11089</v>
      </c>
      <c r="G1986" s="5" t="s">
        <v>9329</v>
      </c>
      <c r="H1986" s="5" t="s">
        <v>9321</v>
      </c>
      <c r="I1986" s="5" t="s">
        <v>9338</v>
      </c>
      <c r="J1986" s="9">
        <v>1</v>
      </c>
      <c r="K1986" s="5" t="s">
        <v>3</v>
      </c>
      <c r="L1986" s="10" t="s">
        <v>2180</v>
      </c>
      <c r="M1986" s="5" t="s">
        <v>2</v>
      </c>
    </row>
    <row r="1987" spans="1:14" x14ac:dyDescent="0.2">
      <c r="A1987" s="12" t="s">
        <v>4339</v>
      </c>
      <c r="B1987" s="12">
        <v>1986</v>
      </c>
      <c r="C1987" s="9">
        <v>2015</v>
      </c>
      <c r="D1987" s="5" t="s">
        <v>9313</v>
      </c>
      <c r="E1987" s="5" t="s">
        <v>2</v>
      </c>
      <c r="F1987" s="5" t="s">
        <v>11089</v>
      </c>
      <c r="G1987" s="5" t="s">
        <v>9329</v>
      </c>
      <c r="H1987" s="5" t="s">
        <v>9321</v>
      </c>
      <c r="I1987" s="5" t="s">
        <v>9338</v>
      </c>
      <c r="J1987" s="9">
        <v>1</v>
      </c>
      <c r="K1987" s="5" t="s">
        <v>3</v>
      </c>
      <c r="L1987" s="10" t="s">
        <v>2180</v>
      </c>
      <c r="M1987" s="5" t="s">
        <v>2</v>
      </c>
    </row>
    <row r="1988" spans="1:14" x14ac:dyDescent="0.2">
      <c r="A1988" s="12" t="s">
        <v>4340</v>
      </c>
      <c r="B1988" s="12">
        <v>1987</v>
      </c>
      <c r="C1988" s="9">
        <v>2015</v>
      </c>
      <c r="D1988" s="5" t="s">
        <v>9313</v>
      </c>
      <c r="E1988" s="5" t="s">
        <v>2</v>
      </c>
      <c r="F1988" s="5" t="s">
        <v>11089</v>
      </c>
      <c r="G1988" s="5" t="s">
        <v>9329</v>
      </c>
      <c r="H1988" s="5" t="s">
        <v>9321</v>
      </c>
      <c r="I1988" s="5" t="s">
        <v>9338</v>
      </c>
      <c r="J1988" s="9">
        <v>1</v>
      </c>
      <c r="K1988" s="5" t="s">
        <v>3</v>
      </c>
      <c r="L1988" s="10" t="s">
        <v>2180</v>
      </c>
      <c r="M1988" s="5" t="s">
        <v>2</v>
      </c>
    </row>
    <row r="1989" spans="1:14" x14ac:dyDescent="0.2">
      <c r="A1989" s="12" t="s">
        <v>4341</v>
      </c>
      <c r="B1989" s="12">
        <v>1988</v>
      </c>
      <c r="C1989" s="9">
        <v>2015</v>
      </c>
      <c r="D1989" s="5" t="s">
        <v>9313</v>
      </c>
      <c r="E1989" s="5" t="s">
        <v>2</v>
      </c>
      <c r="F1989" s="5" t="s">
        <v>11089</v>
      </c>
      <c r="G1989" s="5" t="s">
        <v>9329</v>
      </c>
      <c r="H1989" s="5" t="s">
        <v>9321</v>
      </c>
      <c r="I1989" s="5" t="s">
        <v>9338</v>
      </c>
      <c r="J1989" s="9">
        <v>1</v>
      </c>
      <c r="K1989" s="5" t="s">
        <v>3</v>
      </c>
      <c r="L1989" s="10" t="s">
        <v>2180</v>
      </c>
      <c r="M1989" s="5" t="s">
        <v>2</v>
      </c>
    </row>
    <row r="1990" spans="1:14" x14ac:dyDescent="0.2">
      <c r="A1990" s="12" t="s">
        <v>4342</v>
      </c>
      <c r="B1990" s="12">
        <v>1989</v>
      </c>
      <c r="C1990" s="9">
        <v>2015</v>
      </c>
      <c r="D1990" s="5" t="s">
        <v>9313</v>
      </c>
      <c r="E1990" s="5" t="s">
        <v>2</v>
      </c>
      <c r="F1990" s="5" t="s">
        <v>11089</v>
      </c>
      <c r="G1990" s="5" t="s">
        <v>9329</v>
      </c>
      <c r="H1990" s="5" t="s">
        <v>9321</v>
      </c>
      <c r="I1990" s="5" t="s">
        <v>9338</v>
      </c>
      <c r="J1990" s="9">
        <v>1</v>
      </c>
      <c r="K1990" s="5" t="s">
        <v>3</v>
      </c>
      <c r="L1990" s="10" t="s">
        <v>2180</v>
      </c>
      <c r="M1990" s="5" t="s">
        <v>2</v>
      </c>
    </row>
    <row r="1991" spans="1:14" x14ac:dyDescent="0.2">
      <c r="A1991" s="12" t="s">
        <v>4343</v>
      </c>
      <c r="B1991" s="12">
        <v>1990</v>
      </c>
      <c r="C1991" s="9">
        <v>2015</v>
      </c>
      <c r="D1991" s="5" t="s">
        <v>9313</v>
      </c>
      <c r="E1991" s="5" t="s">
        <v>2</v>
      </c>
      <c r="F1991" s="5" t="s">
        <v>11089</v>
      </c>
      <c r="G1991" s="5" t="s">
        <v>9329</v>
      </c>
      <c r="H1991" s="5" t="s">
        <v>9321</v>
      </c>
      <c r="I1991" s="5" t="s">
        <v>9338</v>
      </c>
      <c r="J1991" s="9">
        <v>1</v>
      </c>
      <c r="K1991" s="5" t="s">
        <v>3</v>
      </c>
      <c r="L1991" s="10" t="s">
        <v>2180</v>
      </c>
      <c r="M1991" s="5" t="s">
        <v>2</v>
      </c>
      <c r="N1991" s="11"/>
    </row>
    <row r="1992" spans="1:14" x14ac:dyDescent="0.2">
      <c r="A1992" s="12" t="s">
        <v>4344</v>
      </c>
      <c r="B1992" s="12">
        <v>1991</v>
      </c>
      <c r="C1992" s="9">
        <v>2015</v>
      </c>
      <c r="D1992" s="5" t="s">
        <v>9313</v>
      </c>
      <c r="E1992" s="5" t="s">
        <v>2</v>
      </c>
      <c r="F1992" s="5" t="s">
        <v>11089</v>
      </c>
      <c r="G1992" s="5" t="s">
        <v>9329</v>
      </c>
      <c r="H1992" s="5" t="s">
        <v>9321</v>
      </c>
      <c r="I1992" s="5" t="s">
        <v>9338</v>
      </c>
      <c r="J1992" s="9">
        <v>1</v>
      </c>
      <c r="K1992" s="5" t="s">
        <v>3</v>
      </c>
      <c r="L1992" s="10" t="s">
        <v>2180</v>
      </c>
      <c r="M1992" s="5" t="s">
        <v>2</v>
      </c>
    </row>
    <row r="1993" spans="1:14" x14ac:dyDescent="0.2">
      <c r="A1993" s="12" t="s">
        <v>4345</v>
      </c>
      <c r="B1993" s="12">
        <v>1992</v>
      </c>
      <c r="C1993" s="9">
        <v>2015</v>
      </c>
      <c r="D1993" s="5" t="s">
        <v>9313</v>
      </c>
      <c r="E1993" s="5" t="s">
        <v>2</v>
      </c>
      <c r="F1993" s="5" t="s">
        <v>11089</v>
      </c>
      <c r="G1993" s="5" t="s">
        <v>9329</v>
      </c>
      <c r="H1993" s="5" t="s">
        <v>9321</v>
      </c>
      <c r="I1993" s="5" t="s">
        <v>9338</v>
      </c>
      <c r="J1993" s="9">
        <v>1</v>
      </c>
      <c r="K1993" s="5" t="s">
        <v>3</v>
      </c>
      <c r="L1993" s="10" t="s">
        <v>2180</v>
      </c>
      <c r="M1993" s="5" t="s">
        <v>2</v>
      </c>
    </row>
    <row r="1994" spans="1:14" x14ac:dyDescent="0.2">
      <c r="A1994" s="12" t="s">
        <v>4346</v>
      </c>
      <c r="B1994" s="12">
        <v>1993</v>
      </c>
      <c r="C1994" s="9">
        <v>2015</v>
      </c>
      <c r="D1994" s="5" t="s">
        <v>9313</v>
      </c>
      <c r="E1994" s="5" t="s">
        <v>2</v>
      </c>
      <c r="F1994" s="5" t="s">
        <v>11089</v>
      </c>
      <c r="G1994" s="5" t="s">
        <v>9329</v>
      </c>
      <c r="H1994" s="5" t="s">
        <v>9321</v>
      </c>
      <c r="I1994" s="5" t="s">
        <v>9338</v>
      </c>
      <c r="J1994" s="9">
        <v>1</v>
      </c>
      <c r="K1994" s="5" t="s">
        <v>3</v>
      </c>
      <c r="L1994" s="10" t="s">
        <v>2180</v>
      </c>
      <c r="M1994" s="5" t="s">
        <v>2</v>
      </c>
    </row>
    <row r="1995" spans="1:14" x14ac:dyDescent="0.2">
      <c r="A1995" s="12" t="s">
        <v>4347</v>
      </c>
      <c r="B1995" s="12">
        <v>1994</v>
      </c>
      <c r="C1995" s="9">
        <v>2015</v>
      </c>
      <c r="D1995" s="5" t="s">
        <v>9313</v>
      </c>
      <c r="E1995" s="5" t="s">
        <v>2</v>
      </c>
      <c r="F1995" s="5" t="s">
        <v>11089</v>
      </c>
      <c r="G1995" s="5" t="s">
        <v>9329</v>
      </c>
      <c r="H1995" s="5" t="s">
        <v>9328</v>
      </c>
      <c r="I1995" s="5" t="s">
        <v>9338</v>
      </c>
      <c r="J1995" s="9">
        <v>0</v>
      </c>
      <c r="K1995" s="5" t="s">
        <v>3</v>
      </c>
      <c r="L1995" s="10" t="s">
        <v>2180</v>
      </c>
      <c r="M1995" s="5" t="s">
        <v>2</v>
      </c>
    </row>
    <row r="1996" spans="1:14" x14ac:dyDescent="0.2">
      <c r="A1996" s="12" t="s">
        <v>4348</v>
      </c>
      <c r="B1996" s="12">
        <v>1995</v>
      </c>
      <c r="C1996" s="9">
        <v>2015</v>
      </c>
      <c r="D1996" s="5" t="s">
        <v>9313</v>
      </c>
      <c r="E1996" s="5" t="s">
        <v>2</v>
      </c>
      <c r="F1996" s="5" t="s">
        <v>11089</v>
      </c>
      <c r="G1996" s="5" t="s">
        <v>9329</v>
      </c>
      <c r="H1996" s="5" t="s">
        <v>9328</v>
      </c>
      <c r="I1996" s="5" t="s">
        <v>9338</v>
      </c>
      <c r="J1996" s="9">
        <v>0</v>
      </c>
      <c r="K1996" s="5" t="s">
        <v>3</v>
      </c>
      <c r="L1996" s="10" t="s">
        <v>2180</v>
      </c>
      <c r="M1996" s="5" t="s">
        <v>2</v>
      </c>
    </row>
    <row r="1997" spans="1:14" x14ac:dyDescent="0.2">
      <c r="A1997" s="12" t="s">
        <v>4349</v>
      </c>
      <c r="B1997" s="12">
        <v>1996</v>
      </c>
      <c r="C1997" s="9">
        <v>2015</v>
      </c>
      <c r="D1997" s="5" t="s">
        <v>9313</v>
      </c>
      <c r="E1997" s="5" t="s">
        <v>2</v>
      </c>
      <c r="F1997" s="5" t="s">
        <v>11089</v>
      </c>
      <c r="G1997" s="5" t="s">
        <v>9329</v>
      </c>
      <c r="H1997" s="5" t="s">
        <v>9328</v>
      </c>
      <c r="I1997" s="5" t="s">
        <v>9338</v>
      </c>
      <c r="J1997" s="9">
        <v>0</v>
      </c>
      <c r="K1997" s="5" t="s">
        <v>3</v>
      </c>
      <c r="L1997" s="10" t="s">
        <v>2180</v>
      </c>
      <c r="M1997" s="5" t="s">
        <v>2</v>
      </c>
    </row>
    <row r="1998" spans="1:14" x14ac:dyDescent="0.2">
      <c r="A1998" s="12" t="s">
        <v>4350</v>
      </c>
      <c r="B1998" s="12">
        <v>1997</v>
      </c>
      <c r="C1998" s="9">
        <v>2015</v>
      </c>
      <c r="D1998" s="5" t="s">
        <v>9313</v>
      </c>
      <c r="E1998" s="5" t="s">
        <v>2</v>
      </c>
      <c r="F1998" s="5" t="s">
        <v>11089</v>
      </c>
      <c r="G1998" s="5" t="s">
        <v>9329</v>
      </c>
      <c r="H1998" s="5" t="s">
        <v>9328</v>
      </c>
      <c r="I1998" s="5" t="s">
        <v>9338</v>
      </c>
      <c r="J1998" s="9">
        <v>0</v>
      </c>
      <c r="K1998" s="5" t="s">
        <v>3</v>
      </c>
      <c r="L1998" s="10" t="s">
        <v>2180</v>
      </c>
      <c r="M1998" s="5" t="s">
        <v>2</v>
      </c>
    </row>
    <row r="1999" spans="1:14" x14ac:dyDescent="0.2">
      <c r="A1999" s="12" t="s">
        <v>4351</v>
      </c>
      <c r="B1999" s="12">
        <v>1998</v>
      </c>
      <c r="C1999" s="9">
        <v>2015</v>
      </c>
      <c r="D1999" s="5" t="s">
        <v>9313</v>
      </c>
      <c r="E1999" s="5" t="s">
        <v>2</v>
      </c>
      <c r="F1999" s="5" t="s">
        <v>11089</v>
      </c>
      <c r="G1999" s="5" t="s">
        <v>9329</v>
      </c>
      <c r="H1999" s="5" t="s">
        <v>9328</v>
      </c>
      <c r="I1999" s="5" t="s">
        <v>9338</v>
      </c>
      <c r="J1999" s="9">
        <v>0</v>
      </c>
      <c r="K1999" s="5" t="s">
        <v>3</v>
      </c>
      <c r="L1999" s="10" t="s">
        <v>2180</v>
      </c>
      <c r="M1999" s="5" t="s">
        <v>2</v>
      </c>
    </row>
    <row r="2000" spans="1:14" x14ac:dyDescent="0.2">
      <c r="A2000" s="12" t="s">
        <v>4352</v>
      </c>
      <c r="B2000" s="12">
        <v>1999</v>
      </c>
      <c r="C2000" s="9">
        <v>2015</v>
      </c>
      <c r="D2000" s="5" t="s">
        <v>9313</v>
      </c>
      <c r="E2000" s="5" t="s">
        <v>2</v>
      </c>
      <c r="F2000" s="5" t="s">
        <v>11089</v>
      </c>
      <c r="G2000" s="5" t="s">
        <v>9329</v>
      </c>
      <c r="H2000" s="5" t="s">
        <v>9328</v>
      </c>
      <c r="I2000" s="5" t="s">
        <v>9338</v>
      </c>
      <c r="J2000" s="9">
        <v>0</v>
      </c>
      <c r="K2000" s="5" t="s">
        <v>3</v>
      </c>
      <c r="L2000" s="10" t="s">
        <v>2180</v>
      </c>
      <c r="M2000" s="5" t="s">
        <v>2</v>
      </c>
    </row>
    <row r="2001" spans="1:14" x14ac:dyDescent="0.2">
      <c r="A2001" s="12" t="s">
        <v>4353</v>
      </c>
      <c r="B2001" s="12">
        <v>2000</v>
      </c>
      <c r="C2001" s="9">
        <v>2015</v>
      </c>
      <c r="D2001" s="5" t="s">
        <v>9313</v>
      </c>
      <c r="E2001" s="5" t="s">
        <v>2</v>
      </c>
      <c r="F2001" s="5" t="s">
        <v>11089</v>
      </c>
      <c r="G2001" s="5" t="s">
        <v>9329</v>
      </c>
      <c r="H2001" s="5" t="s">
        <v>9328</v>
      </c>
      <c r="I2001" s="5" t="s">
        <v>9338</v>
      </c>
      <c r="J2001" s="9">
        <v>0</v>
      </c>
      <c r="K2001" s="5" t="s">
        <v>3</v>
      </c>
      <c r="L2001" s="10" t="s">
        <v>2180</v>
      </c>
      <c r="M2001" s="5" t="s">
        <v>2</v>
      </c>
    </row>
    <row r="2002" spans="1:14" x14ac:dyDescent="0.2">
      <c r="A2002" s="12" t="s">
        <v>4354</v>
      </c>
      <c r="B2002" s="12">
        <v>2001</v>
      </c>
      <c r="C2002" s="9">
        <v>2015</v>
      </c>
      <c r="D2002" s="5" t="s">
        <v>9313</v>
      </c>
      <c r="E2002" s="5" t="s">
        <v>2</v>
      </c>
      <c r="F2002" s="5" t="s">
        <v>11089</v>
      </c>
      <c r="G2002" s="5" t="s">
        <v>9329</v>
      </c>
      <c r="H2002" s="5" t="s">
        <v>9328</v>
      </c>
      <c r="I2002" s="5" t="s">
        <v>9338</v>
      </c>
      <c r="J2002" s="9">
        <v>0</v>
      </c>
      <c r="K2002" s="5" t="s">
        <v>3</v>
      </c>
      <c r="L2002" s="10" t="s">
        <v>2180</v>
      </c>
      <c r="M2002" s="5" t="s">
        <v>2</v>
      </c>
    </row>
    <row r="2003" spans="1:14" x14ac:dyDescent="0.2">
      <c r="A2003" s="12" t="s">
        <v>4355</v>
      </c>
      <c r="B2003" s="12">
        <v>2002</v>
      </c>
      <c r="C2003" s="9">
        <v>2015</v>
      </c>
      <c r="D2003" s="5" t="s">
        <v>9313</v>
      </c>
      <c r="E2003" s="5" t="s">
        <v>2</v>
      </c>
      <c r="F2003" s="5" t="s">
        <v>11089</v>
      </c>
      <c r="G2003" s="5" t="s">
        <v>9329</v>
      </c>
      <c r="H2003" s="5" t="s">
        <v>9328</v>
      </c>
      <c r="I2003" s="5" t="s">
        <v>9338</v>
      </c>
      <c r="J2003" s="9">
        <v>0</v>
      </c>
      <c r="K2003" s="5" t="s">
        <v>3</v>
      </c>
      <c r="L2003" s="10" t="s">
        <v>2180</v>
      </c>
      <c r="M2003" s="5" t="s">
        <v>2</v>
      </c>
    </row>
    <row r="2004" spans="1:14" x14ac:dyDescent="0.2">
      <c r="A2004" s="12" t="s">
        <v>4356</v>
      </c>
      <c r="B2004" s="12">
        <v>2003</v>
      </c>
      <c r="C2004" s="9">
        <v>2015</v>
      </c>
      <c r="D2004" s="5" t="s">
        <v>9313</v>
      </c>
      <c r="E2004" s="5" t="s">
        <v>2</v>
      </c>
      <c r="F2004" s="5" t="s">
        <v>11089</v>
      </c>
      <c r="G2004" s="5" t="s">
        <v>9329</v>
      </c>
      <c r="H2004" s="5" t="s">
        <v>9328</v>
      </c>
      <c r="I2004" s="5" t="s">
        <v>9338</v>
      </c>
      <c r="J2004" s="9">
        <v>0</v>
      </c>
      <c r="K2004" s="5" t="s">
        <v>3</v>
      </c>
      <c r="L2004" s="10" t="s">
        <v>2180</v>
      </c>
      <c r="M2004" s="5" t="s">
        <v>2</v>
      </c>
    </row>
    <row r="2005" spans="1:14" x14ac:dyDescent="0.2">
      <c r="A2005" s="12" t="s">
        <v>4357</v>
      </c>
      <c r="B2005" s="12">
        <v>2004</v>
      </c>
      <c r="C2005" s="9">
        <v>2015</v>
      </c>
      <c r="D2005" s="5" t="s">
        <v>9313</v>
      </c>
      <c r="E2005" s="5" t="s">
        <v>2</v>
      </c>
      <c r="F2005" s="5" t="s">
        <v>11089</v>
      </c>
      <c r="G2005" s="5" t="s">
        <v>9329</v>
      </c>
      <c r="H2005" s="5" t="s">
        <v>9328</v>
      </c>
      <c r="I2005" s="5" t="s">
        <v>9338</v>
      </c>
      <c r="J2005" s="9">
        <v>0</v>
      </c>
      <c r="K2005" s="5" t="s">
        <v>3</v>
      </c>
      <c r="L2005" s="10" t="s">
        <v>2180</v>
      </c>
      <c r="M2005" s="5" t="s">
        <v>2</v>
      </c>
    </row>
    <row r="2006" spans="1:14" x14ac:dyDescent="0.2">
      <c r="A2006" s="12" t="s">
        <v>4358</v>
      </c>
      <c r="B2006" s="12">
        <v>2005</v>
      </c>
      <c r="C2006" s="9">
        <v>2015</v>
      </c>
      <c r="D2006" s="5" t="s">
        <v>9313</v>
      </c>
      <c r="E2006" s="5" t="s">
        <v>2</v>
      </c>
      <c r="F2006" s="5" t="s">
        <v>11089</v>
      </c>
      <c r="G2006" s="5" t="s">
        <v>9329</v>
      </c>
      <c r="H2006" s="5" t="s">
        <v>9328</v>
      </c>
      <c r="I2006" s="5" t="s">
        <v>9338</v>
      </c>
      <c r="J2006" s="9">
        <v>0</v>
      </c>
      <c r="K2006" s="5" t="s">
        <v>3</v>
      </c>
      <c r="L2006" s="10" t="s">
        <v>2180</v>
      </c>
      <c r="M2006" s="5" t="s">
        <v>2</v>
      </c>
    </row>
    <row r="2007" spans="1:14" x14ac:dyDescent="0.2">
      <c r="A2007" s="12" t="s">
        <v>4359</v>
      </c>
      <c r="B2007" s="12">
        <v>2006</v>
      </c>
      <c r="C2007" s="9">
        <v>2015</v>
      </c>
      <c r="D2007" s="5" t="s">
        <v>9313</v>
      </c>
      <c r="E2007" s="5" t="s">
        <v>9410</v>
      </c>
      <c r="F2007" s="5" t="s">
        <v>11089</v>
      </c>
      <c r="G2007" s="5" t="s">
        <v>9379</v>
      </c>
      <c r="H2007" s="5" t="s">
        <v>9347</v>
      </c>
      <c r="I2007" s="5" t="s">
        <v>9345</v>
      </c>
      <c r="J2007" s="9">
        <v>1</v>
      </c>
      <c r="K2007" s="5" t="s">
        <v>2</v>
      </c>
      <c r="L2007" s="5" t="s">
        <v>2</v>
      </c>
      <c r="M2007" s="5" t="s">
        <v>11297</v>
      </c>
    </row>
    <row r="2008" spans="1:14" x14ac:dyDescent="0.2">
      <c r="A2008" s="12" t="s">
        <v>4360</v>
      </c>
      <c r="B2008" s="12">
        <v>2007</v>
      </c>
      <c r="C2008" s="9">
        <v>2016</v>
      </c>
      <c r="D2008" s="5" t="s">
        <v>9313</v>
      </c>
      <c r="E2008" s="5" t="s">
        <v>9410</v>
      </c>
      <c r="F2008" s="5" t="s">
        <v>11089</v>
      </c>
      <c r="G2008" s="5" t="s">
        <v>9329</v>
      </c>
      <c r="H2008" s="5" t="s">
        <v>9347</v>
      </c>
      <c r="I2008" s="5" t="s">
        <v>9345</v>
      </c>
      <c r="J2008" s="9">
        <v>1</v>
      </c>
      <c r="K2008" s="5" t="s">
        <v>2</v>
      </c>
      <c r="L2008" s="5" t="s">
        <v>2</v>
      </c>
      <c r="M2008" s="5" t="s">
        <v>11298</v>
      </c>
    </row>
    <row r="2009" spans="1:14" x14ac:dyDescent="0.2">
      <c r="A2009" s="12" t="s">
        <v>4361</v>
      </c>
      <c r="B2009" s="12">
        <v>2008</v>
      </c>
      <c r="C2009" s="9">
        <v>2016</v>
      </c>
      <c r="D2009" s="5" t="s">
        <v>9313</v>
      </c>
      <c r="E2009" s="5" t="s">
        <v>11299</v>
      </c>
      <c r="F2009" s="5" t="s">
        <v>11089</v>
      </c>
      <c r="G2009" s="5" t="s">
        <v>9379</v>
      </c>
      <c r="H2009" s="5" t="s">
        <v>9347</v>
      </c>
      <c r="I2009" s="5" t="s">
        <v>9345</v>
      </c>
      <c r="J2009" s="9">
        <v>1</v>
      </c>
      <c r="K2009" s="5" t="s">
        <v>2</v>
      </c>
      <c r="L2009" s="5" t="s">
        <v>2</v>
      </c>
      <c r="M2009" s="5" t="s">
        <v>11300</v>
      </c>
    </row>
    <row r="2010" spans="1:14" x14ac:dyDescent="0.2">
      <c r="A2010" s="12" t="s">
        <v>4362</v>
      </c>
      <c r="B2010" s="12">
        <v>2009</v>
      </c>
      <c r="C2010" s="9">
        <v>2016</v>
      </c>
      <c r="D2010" s="5" t="s">
        <v>9313</v>
      </c>
      <c r="E2010" s="5" t="s">
        <v>9410</v>
      </c>
      <c r="F2010" s="5" t="s">
        <v>11089</v>
      </c>
      <c r="G2010" s="5" t="s">
        <v>9337</v>
      </c>
      <c r="H2010" s="5" t="s">
        <v>9347</v>
      </c>
      <c r="I2010" s="5" t="s">
        <v>9345</v>
      </c>
      <c r="J2010" s="9">
        <v>1</v>
      </c>
      <c r="K2010" s="5" t="s">
        <v>2</v>
      </c>
      <c r="L2010" s="5" t="s">
        <v>2</v>
      </c>
      <c r="M2010" s="5" t="s">
        <v>11301</v>
      </c>
    </row>
    <row r="2011" spans="1:14" x14ac:dyDescent="0.2">
      <c r="A2011" s="12" t="s">
        <v>4363</v>
      </c>
      <c r="B2011" s="12">
        <v>2010</v>
      </c>
      <c r="C2011" s="9">
        <v>2016</v>
      </c>
      <c r="D2011" s="5" t="s">
        <v>9313</v>
      </c>
      <c r="E2011" s="5" t="s">
        <v>2</v>
      </c>
      <c r="F2011" s="5" t="s">
        <v>11089</v>
      </c>
      <c r="G2011" s="5" t="s">
        <v>9323</v>
      </c>
      <c r="H2011" s="5" t="s">
        <v>9321</v>
      </c>
      <c r="I2011" s="5" t="s">
        <v>9321</v>
      </c>
      <c r="J2011" s="9">
        <v>1</v>
      </c>
      <c r="K2011" s="5" t="s">
        <v>2181</v>
      </c>
      <c r="L2011" s="10" t="s">
        <v>2180</v>
      </c>
      <c r="M2011" s="5" t="s">
        <v>2182</v>
      </c>
      <c r="N2011" s="11"/>
    </row>
    <row r="2012" spans="1:14" x14ac:dyDescent="0.2">
      <c r="A2012" s="12" t="s">
        <v>4364</v>
      </c>
      <c r="B2012" s="12">
        <v>2011</v>
      </c>
      <c r="C2012" s="9">
        <v>2016</v>
      </c>
      <c r="D2012" s="5" t="s">
        <v>9313</v>
      </c>
      <c r="E2012" s="5" t="s">
        <v>2</v>
      </c>
      <c r="F2012" s="5" t="s">
        <v>11089</v>
      </c>
      <c r="G2012" s="5" t="s">
        <v>9323</v>
      </c>
      <c r="H2012" s="5" t="s">
        <v>9328</v>
      </c>
      <c r="I2012" s="5" t="s">
        <v>9415</v>
      </c>
      <c r="J2012" s="9">
        <v>0</v>
      </c>
      <c r="K2012" s="5" t="s">
        <v>2181</v>
      </c>
      <c r="L2012" s="10" t="s">
        <v>2180</v>
      </c>
      <c r="M2012" s="5" t="s">
        <v>2183</v>
      </c>
      <c r="N2012" s="11"/>
    </row>
    <row r="2013" spans="1:14" x14ac:dyDescent="0.2">
      <c r="A2013" s="12" t="s">
        <v>4365</v>
      </c>
      <c r="B2013" s="12">
        <v>2012</v>
      </c>
      <c r="C2013" s="9">
        <v>2016</v>
      </c>
      <c r="D2013" s="5" t="s">
        <v>9313</v>
      </c>
      <c r="E2013" s="5" t="s">
        <v>2</v>
      </c>
      <c r="F2013" s="5" t="s">
        <v>11089</v>
      </c>
      <c r="G2013" s="5" t="s">
        <v>9314</v>
      </c>
      <c r="H2013" s="5" t="s">
        <v>9321</v>
      </c>
      <c r="I2013" s="5" t="s">
        <v>9321</v>
      </c>
      <c r="J2013" s="9" t="s">
        <v>2</v>
      </c>
      <c r="K2013" s="5" t="s">
        <v>46</v>
      </c>
      <c r="L2013" s="10" t="s">
        <v>2180</v>
      </c>
      <c r="M2013" s="5" t="s">
        <v>2184</v>
      </c>
      <c r="N2013" s="11"/>
    </row>
    <row r="2014" spans="1:14" x14ac:dyDescent="0.2">
      <c r="A2014" s="12" t="s">
        <v>4366</v>
      </c>
      <c r="B2014" s="12">
        <v>2013</v>
      </c>
      <c r="C2014" s="9">
        <v>2016</v>
      </c>
      <c r="D2014" s="5" t="s">
        <v>9313</v>
      </c>
      <c r="E2014" s="5" t="s">
        <v>2</v>
      </c>
      <c r="F2014" s="5" t="s">
        <v>11089</v>
      </c>
      <c r="G2014" s="5" t="s">
        <v>9314</v>
      </c>
      <c r="H2014" s="5" t="s">
        <v>9321</v>
      </c>
      <c r="I2014" s="5" t="s">
        <v>9321</v>
      </c>
      <c r="J2014" s="9">
        <v>1</v>
      </c>
      <c r="K2014" s="5" t="s">
        <v>46</v>
      </c>
      <c r="L2014" s="10" t="s">
        <v>2180</v>
      </c>
      <c r="M2014" s="5" t="s">
        <v>2185</v>
      </c>
      <c r="N2014" s="11"/>
    </row>
    <row r="2015" spans="1:14" x14ac:dyDescent="0.2">
      <c r="A2015" s="12" t="s">
        <v>4367</v>
      </c>
      <c r="B2015" s="12">
        <v>2014</v>
      </c>
      <c r="C2015" s="9">
        <v>2016</v>
      </c>
      <c r="D2015" s="5" t="s">
        <v>9313</v>
      </c>
      <c r="E2015" s="5" t="s">
        <v>2</v>
      </c>
      <c r="F2015" s="5" t="s">
        <v>11089</v>
      </c>
      <c r="G2015" s="5" t="s">
        <v>9331</v>
      </c>
      <c r="H2015" s="5" t="s">
        <v>9321</v>
      </c>
      <c r="I2015" s="5" t="s">
        <v>9321</v>
      </c>
      <c r="J2015" s="9">
        <v>1</v>
      </c>
      <c r="K2015" s="5" t="s">
        <v>2186</v>
      </c>
      <c r="L2015" s="10" t="s">
        <v>2180</v>
      </c>
      <c r="M2015" s="5" t="s">
        <v>2187</v>
      </c>
      <c r="N2015" s="11"/>
    </row>
    <row r="2016" spans="1:14" x14ac:dyDescent="0.2">
      <c r="A2016" s="12" t="s">
        <v>4368</v>
      </c>
      <c r="B2016" s="12">
        <v>2015</v>
      </c>
      <c r="C2016" s="9">
        <v>2016</v>
      </c>
      <c r="D2016" s="5" t="s">
        <v>9313</v>
      </c>
      <c r="E2016" s="5" t="s">
        <v>2</v>
      </c>
      <c r="F2016" s="5" t="s">
        <v>11089</v>
      </c>
      <c r="G2016" s="5" t="s">
        <v>9331</v>
      </c>
      <c r="H2016" s="5" t="s">
        <v>9328</v>
      </c>
      <c r="I2016" s="5" t="s">
        <v>9344</v>
      </c>
      <c r="J2016" s="9">
        <v>0</v>
      </c>
      <c r="K2016" s="5" t="s">
        <v>2186</v>
      </c>
      <c r="L2016" s="10" t="s">
        <v>2180</v>
      </c>
      <c r="M2016" s="5" t="s">
        <v>2188</v>
      </c>
      <c r="N2016" s="11"/>
    </row>
    <row r="2017" spans="1:14" x14ac:dyDescent="0.2">
      <c r="A2017" s="12" t="s">
        <v>4369</v>
      </c>
      <c r="B2017" s="12">
        <v>2016</v>
      </c>
      <c r="C2017" s="9">
        <v>2016</v>
      </c>
      <c r="D2017" s="5" t="s">
        <v>9313</v>
      </c>
      <c r="E2017" s="5" t="s">
        <v>2</v>
      </c>
      <c r="F2017" s="5" t="s">
        <v>11089</v>
      </c>
      <c r="G2017" s="5" t="s">
        <v>9331</v>
      </c>
      <c r="H2017" s="5" t="s">
        <v>9328</v>
      </c>
      <c r="I2017" s="5" t="s">
        <v>9334</v>
      </c>
      <c r="J2017" s="9">
        <v>0</v>
      </c>
      <c r="K2017" s="5" t="s">
        <v>2186</v>
      </c>
      <c r="L2017" s="10" t="s">
        <v>2180</v>
      </c>
      <c r="M2017" s="5" t="s">
        <v>2189</v>
      </c>
      <c r="N2017" s="11"/>
    </row>
    <row r="2018" spans="1:14" x14ac:dyDescent="0.2">
      <c r="A2018" s="12" t="s">
        <v>4370</v>
      </c>
      <c r="B2018" s="12">
        <v>2017</v>
      </c>
      <c r="C2018" s="9">
        <v>2016</v>
      </c>
      <c r="D2018" s="5" t="s">
        <v>9313</v>
      </c>
      <c r="E2018" s="5" t="s">
        <v>2</v>
      </c>
      <c r="F2018" s="5" t="s">
        <v>11089</v>
      </c>
      <c r="G2018" s="5" t="s">
        <v>9331</v>
      </c>
      <c r="H2018" s="5" t="s">
        <v>9347</v>
      </c>
      <c r="I2018" s="5" t="s">
        <v>9408</v>
      </c>
      <c r="J2018" s="9">
        <v>1</v>
      </c>
      <c r="K2018" s="5" t="s">
        <v>2186</v>
      </c>
      <c r="L2018" s="10" t="s">
        <v>2180</v>
      </c>
      <c r="M2018" s="5" t="s">
        <v>2190</v>
      </c>
      <c r="N2018" s="11"/>
    </row>
    <row r="2019" spans="1:14" x14ac:dyDescent="0.2">
      <c r="A2019" s="12" t="s">
        <v>4371</v>
      </c>
      <c r="B2019" s="12">
        <v>2018</v>
      </c>
      <c r="C2019" s="9">
        <v>2016</v>
      </c>
      <c r="D2019" s="5" t="s">
        <v>9313</v>
      </c>
      <c r="E2019" s="5" t="s">
        <v>2</v>
      </c>
      <c r="F2019" s="5" t="s">
        <v>11089</v>
      </c>
      <c r="G2019" s="5" t="s">
        <v>9331</v>
      </c>
      <c r="H2019" s="5" t="s">
        <v>9347</v>
      </c>
      <c r="I2019" s="5" t="s">
        <v>9315</v>
      </c>
      <c r="J2019" s="9">
        <v>1</v>
      </c>
      <c r="K2019" s="5" t="s">
        <v>2186</v>
      </c>
      <c r="L2019" s="10" t="s">
        <v>2180</v>
      </c>
      <c r="M2019" s="5" t="s">
        <v>2191</v>
      </c>
      <c r="N2019" s="11"/>
    </row>
    <row r="2020" spans="1:14" x14ac:dyDescent="0.2">
      <c r="A2020" s="12" t="s">
        <v>4372</v>
      </c>
      <c r="B2020" s="12">
        <v>2019</v>
      </c>
      <c r="C2020" s="9">
        <v>2016</v>
      </c>
      <c r="D2020" s="5" t="s">
        <v>9313</v>
      </c>
      <c r="E2020" s="5" t="s">
        <v>2</v>
      </c>
      <c r="F2020" s="5" t="s">
        <v>11089</v>
      </c>
      <c r="G2020" s="5" t="s">
        <v>9331</v>
      </c>
      <c r="H2020" s="5" t="s">
        <v>9328</v>
      </c>
      <c r="I2020" s="5" t="s">
        <v>9344</v>
      </c>
      <c r="J2020" s="9">
        <v>0</v>
      </c>
      <c r="K2020" s="5" t="s">
        <v>2186</v>
      </c>
      <c r="L2020" s="10" t="s">
        <v>2180</v>
      </c>
      <c r="M2020" s="5" t="s">
        <v>2192</v>
      </c>
      <c r="N2020" s="11"/>
    </row>
    <row r="2021" spans="1:14" x14ac:dyDescent="0.2">
      <c r="A2021" s="12" t="s">
        <v>4373</v>
      </c>
      <c r="B2021" s="12">
        <v>2020</v>
      </c>
      <c r="C2021" s="9">
        <v>2016</v>
      </c>
      <c r="D2021" s="5" t="s">
        <v>9313</v>
      </c>
      <c r="E2021" s="5" t="s">
        <v>2</v>
      </c>
      <c r="F2021" s="5" t="s">
        <v>11089</v>
      </c>
      <c r="G2021" s="5" t="s">
        <v>9337</v>
      </c>
      <c r="H2021" s="5" t="s">
        <v>9347</v>
      </c>
      <c r="I2021" s="5" t="s">
        <v>9342</v>
      </c>
      <c r="J2021" s="9">
        <v>3</v>
      </c>
      <c r="K2021" s="5" t="s">
        <v>2186</v>
      </c>
      <c r="L2021" s="10" t="s">
        <v>2180</v>
      </c>
      <c r="M2021" s="5" t="s">
        <v>2193</v>
      </c>
      <c r="N2021" s="11"/>
    </row>
    <row r="2022" spans="1:14" x14ac:dyDescent="0.2">
      <c r="A2022" s="12" t="s">
        <v>4374</v>
      </c>
      <c r="B2022" s="12">
        <v>2021</v>
      </c>
      <c r="C2022" s="9">
        <v>2016</v>
      </c>
      <c r="D2022" s="5" t="s">
        <v>9313</v>
      </c>
      <c r="E2022" s="5" t="s">
        <v>2</v>
      </c>
      <c r="F2022" s="5" t="s">
        <v>11089</v>
      </c>
      <c r="G2022" s="5" t="s">
        <v>9314</v>
      </c>
      <c r="H2022" s="5" t="s">
        <v>9321</v>
      </c>
      <c r="I2022" s="5" t="s">
        <v>9321</v>
      </c>
      <c r="J2022" s="9">
        <v>2</v>
      </c>
      <c r="K2022" s="5" t="s">
        <v>46</v>
      </c>
      <c r="L2022" s="10" t="s">
        <v>2180</v>
      </c>
      <c r="M2022" s="5" t="s">
        <v>2194</v>
      </c>
      <c r="N2022" s="11"/>
    </row>
    <row r="2023" spans="1:14" x14ac:dyDescent="0.2">
      <c r="A2023" s="12" t="s">
        <v>4375</v>
      </c>
      <c r="B2023" s="12">
        <v>2022</v>
      </c>
      <c r="C2023" s="9">
        <v>2016</v>
      </c>
      <c r="D2023" s="5" t="s">
        <v>9313</v>
      </c>
      <c r="E2023" s="5" t="s">
        <v>9428</v>
      </c>
      <c r="F2023" s="5" t="s">
        <v>11089</v>
      </c>
      <c r="G2023" s="5" t="s">
        <v>9314</v>
      </c>
      <c r="H2023" s="5" t="s">
        <v>9347</v>
      </c>
      <c r="I2023" s="5" t="s">
        <v>9345</v>
      </c>
      <c r="J2023" s="9">
        <v>1</v>
      </c>
      <c r="K2023" s="5" t="s">
        <v>2195</v>
      </c>
      <c r="L2023" s="10" t="s">
        <v>2180</v>
      </c>
      <c r="M2023" s="5" t="s">
        <v>2196</v>
      </c>
      <c r="N2023" s="11"/>
    </row>
    <row r="2024" spans="1:14" x14ac:dyDescent="0.2">
      <c r="A2024" s="12" t="s">
        <v>4376</v>
      </c>
      <c r="B2024" s="12">
        <v>2023</v>
      </c>
      <c r="C2024" s="9">
        <v>2016</v>
      </c>
      <c r="D2024" s="5" t="s">
        <v>9313</v>
      </c>
      <c r="E2024" s="5" t="s">
        <v>2</v>
      </c>
      <c r="F2024" s="5" t="s">
        <v>11089</v>
      </c>
      <c r="G2024" s="5" t="s">
        <v>9314</v>
      </c>
      <c r="H2024" s="5" t="s">
        <v>9347</v>
      </c>
      <c r="I2024" s="5" t="s">
        <v>9315</v>
      </c>
      <c r="J2024" s="9">
        <v>1</v>
      </c>
      <c r="K2024" s="5" t="s">
        <v>46</v>
      </c>
      <c r="L2024" s="10" t="s">
        <v>2180</v>
      </c>
      <c r="M2024" s="5" t="s">
        <v>2197</v>
      </c>
      <c r="N2024" s="11"/>
    </row>
    <row r="2025" spans="1:14" x14ac:dyDescent="0.2">
      <c r="A2025" s="12" t="s">
        <v>4377</v>
      </c>
      <c r="B2025" s="12">
        <v>2024</v>
      </c>
      <c r="C2025" s="9">
        <v>2016</v>
      </c>
      <c r="D2025" s="5" t="s">
        <v>9313</v>
      </c>
      <c r="E2025" s="5" t="s">
        <v>2</v>
      </c>
      <c r="F2025" s="5" t="s">
        <v>11089</v>
      </c>
      <c r="G2025" s="5" t="s">
        <v>9337</v>
      </c>
      <c r="H2025" s="5" t="s">
        <v>9321</v>
      </c>
      <c r="I2025" s="5" t="s">
        <v>9321</v>
      </c>
      <c r="J2025" s="9">
        <v>1</v>
      </c>
      <c r="K2025" s="5" t="s">
        <v>742</v>
      </c>
      <c r="L2025" s="10" t="s">
        <v>2180</v>
      </c>
      <c r="M2025" s="5" t="s">
        <v>2198</v>
      </c>
      <c r="N2025" s="11"/>
    </row>
    <row r="2026" spans="1:14" x14ac:dyDescent="0.2">
      <c r="A2026" s="12" t="s">
        <v>4378</v>
      </c>
      <c r="B2026" s="12">
        <v>2025</v>
      </c>
      <c r="C2026" s="9">
        <v>2016</v>
      </c>
      <c r="D2026" s="5" t="s">
        <v>9313</v>
      </c>
      <c r="E2026" s="5" t="s">
        <v>2</v>
      </c>
      <c r="F2026" s="5" t="s">
        <v>11089</v>
      </c>
      <c r="G2026" s="5" t="s">
        <v>9331</v>
      </c>
      <c r="H2026" s="5" t="s">
        <v>9328</v>
      </c>
      <c r="I2026" s="5" t="s">
        <v>9334</v>
      </c>
      <c r="J2026" s="9">
        <v>0</v>
      </c>
      <c r="K2026" s="5" t="s">
        <v>742</v>
      </c>
      <c r="L2026" s="10" t="s">
        <v>2180</v>
      </c>
      <c r="M2026" s="5" t="s">
        <v>2199</v>
      </c>
      <c r="N2026" s="11"/>
    </row>
    <row r="2027" spans="1:14" x14ac:dyDescent="0.2">
      <c r="A2027" s="12" t="s">
        <v>4379</v>
      </c>
      <c r="B2027" s="12">
        <v>2026</v>
      </c>
      <c r="C2027" s="9">
        <v>2016</v>
      </c>
      <c r="D2027" s="5" t="s">
        <v>9313</v>
      </c>
      <c r="E2027" s="5" t="s">
        <v>2</v>
      </c>
      <c r="F2027" s="5" t="s">
        <v>11089</v>
      </c>
      <c r="G2027" s="5" t="s">
        <v>9323</v>
      </c>
      <c r="H2027" s="5" t="s">
        <v>9347</v>
      </c>
      <c r="I2027" s="5" t="s">
        <v>11065</v>
      </c>
      <c r="J2027" s="9">
        <v>1</v>
      </c>
      <c r="K2027" s="5" t="s">
        <v>444</v>
      </c>
      <c r="L2027" s="10" t="s">
        <v>2180</v>
      </c>
      <c r="M2027" s="5" t="s">
        <v>2200</v>
      </c>
      <c r="N2027" s="11"/>
    </row>
    <row r="2028" spans="1:14" x14ac:dyDescent="0.2">
      <c r="A2028" s="12" t="s">
        <v>4380</v>
      </c>
      <c r="B2028" s="12">
        <v>2027</v>
      </c>
      <c r="C2028" s="9">
        <v>2016</v>
      </c>
      <c r="D2028" s="5" t="s">
        <v>9313</v>
      </c>
      <c r="E2028" s="5" t="s">
        <v>2</v>
      </c>
      <c r="F2028" s="5" t="s">
        <v>11089</v>
      </c>
      <c r="G2028" s="5" t="s">
        <v>9323</v>
      </c>
      <c r="H2028" s="5" t="s">
        <v>9328</v>
      </c>
      <c r="I2028" s="5" t="s">
        <v>9415</v>
      </c>
      <c r="J2028" s="9">
        <v>0</v>
      </c>
      <c r="K2028" s="5" t="s">
        <v>444</v>
      </c>
      <c r="L2028" s="10" t="s">
        <v>2180</v>
      </c>
      <c r="M2028" s="5" t="s">
        <v>2201</v>
      </c>
      <c r="N2028" s="11"/>
    </row>
    <row r="2029" spans="1:14" x14ac:dyDescent="0.2">
      <c r="A2029" s="12" t="s">
        <v>4381</v>
      </c>
      <c r="B2029" s="12">
        <v>2028</v>
      </c>
      <c r="C2029" s="9">
        <v>2016</v>
      </c>
      <c r="D2029" s="5" t="s">
        <v>9313</v>
      </c>
      <c r="E2029" s="5" t="s">
        <v>2</v>
      </c>
      <c r="F2029" s="5" t="s">
        <v>11089</v>
      </c>
      <c r="G2029" s="5" t="s">
        <v>9323</v>
      </c>
      <c r="H2029" s="5" t="s">
        <v>9347</v>
      </c>
      <c r="I2029" s="5" t="s">
        <v>11065</v>
      </c>
      <c r="J2029" s="9">
        <v>1</v>
      </c>
      <c r="K2029" s="5" t="s">
        <v>444</v>
      </c>
      <c r="L2029" s="10" t="s">
        <v>2180</v>
      </c>
      <c r="M2029" s="5" t="s">
        <v>2202</v>
      </c>
      <c r="N2029" s="11"/>
    </row>
    <row r="2030" spans="1:14" x14ac:dyDescent="0.2">
      <c r="A2030" s="12" t="s">
        <v>4382</v>
      </c>
      <c r="B2030" s="12">
        <v>2029</v>
      </c>
      <c r="C2030" s="9">
        <v>2016</v>
      </c>
      <c r="D2030" s="5" t="s">
        <v>9313</v>
      </c>
      <c r="E2030" s="5" t="s">
        <v>2</v>
      </c>
      <c r="F2030" s="5" t="s">
        <v>11089</v>
      </c>
      <c r="G2030" s="5" t="s">
        <v>9323</v>
      </c>
      <c r="H2030" s="5" t="s">
        <v>9321</v>
      </c>
      <c r="I2030" s="5" t="s">
        <v>9378</v>
      </c>
      <c r="J2030" s="9">
        <v>1</v>
      </c>
      <c r="K2030" s="5" t="s">
        <v>444</v>
      </c>
      <c r="L2030" s="10" t="s">
        <v>2180</v>
      </c>
      <c r="M2030" s="5" t="s">
        <v>2203</v>
      </c>
      <c r="N2030" s="11"/>
    </row>
    <row r="2031" spans="1:14" x14ac:dyDescent="0.2">
      <c r="A2031" s="12" t="s">
        <v>4383</v>
      </c>
      <c r="B2031" s="12">
        <v>2030</v>
      </c>
      <c r="C2031" s="9">
        <v>2016</v>
      </c>
      <c r="D2031" s="5" t="s">
        <v>9313</v>
      </c>
      <c r="E2031" s="5" t="s">
        <v>2</v>
      </c>
      <c r="F2031" s="5" t="s">
        <v>11089</v>
      </c>
      <c r="G2031" s="5" t="s">
        <v>9323</v>
      </c>
      <c r="H2031" s="5" t="s">
        <v>9347</v>
      </c>
      <c r="I2031" s="5" t="s">
        <v>9315</v>
      </c>
      <c r="J2031" s="9">
        <v>1</v>
      </c>
      <c r="K2031" s="5" t="s">
        <v>444</v>
      </c>
      <c r="L2031" s="10" t="s">
        <v>2180</v>
      </c>
      <c r="M2031" s="5" t="s">
        <v>2204</v>
      </c>
      <c r="N2031" s="11"/>
    </row>
    <row r="2032" spans="1:14" x14ac:dyDescent="0.2">
      <c r="A2032" s="12" t="s">
        <v>4384</v>
      </c>
      <c r="B2032" s="12">
        <v>2031</v>
      </c>
      <c r="C2032" s="9">
        <v>2016</v>
      </c>
      <c r="D2032" s="5" t="s">
        <v>9313</v>
      </c>
      <c r="E2032" s="5" t="s">
        <v>2</v>
      </c>
      <c r="F2032" s="5" t="s">
        <v>11089</v>
      </c>
      <c r="G2032" s="5" t="s">
        <v>9323</v>
      </c>
      <c r="H2032" s="5" t="s">
        <v>9328</v>
      </c>
      <c r="I2032" s="5" t="s">
        <v>9415</v>
      </c>
      <c r="J2032" s="9">
        <v>0</v>
      </c>
      <c r="K2032" s="5" t="s">
        <v>444</v>
      </c>
      <c r="L2032" s="10" t="s">
        <v>2180</v>
      </c>
      <c r="M2032" s="5" t="s">
        <v>2205</v>
      </c>
      <c r="N2032" s="11"/>
    </row>
    <row r="2033" spans="1:14" x14ac:dyDescent="0.2">
      <c r="A2033" s="12" t="s">
        <v>4385</v>
      </c>
      <c r="B2033" s="12">
        <v>2032</v>
      </c>
      <c r="C2033" s="9">
        <v>2016</v>
      </c>
      <c r="D2033" s="5" t="s">
        <v>9313</v>
      </c>
      <c r="E2033" s="5" t="s">
        <v>2</v>
      </c>
      <c r="F2033" s="5" t="s">
        <v>11089</v>
      </c>
      <c r="G2033" s="5" t="s">
        <v>9323</v>
      </c>
      <c r="H2033" s="5" t="s">
        <v>9328</v>
      </c>
      <c r="I2033" s="5" t="s">
        <v>9341</v>
      </c>
      <c r="J2033" s="9">
        <v>0</v>
      </c>
      <c r="K2033" s="5" t="s">
        <v>444</v>
      </c>
      <c r="L2033" s="10" t="s">
        <v>2180</v>
      </c>
      <c r="M2033" s="5" t="s">
        <v>2206</v>
      </c>
      <c r="N2033" s="11"/>
    </row>
    <row r="2034" spans="1:14" x14ac:dyDescent="0.2">
      <c r="A2034" s="12" t="s">
        <v>4386</v>
      </c>
      <c r="B2034" s="12">
        <v>2033</v>
      </c>
      <c r="C2034" s="9">
        <v>2016</v>
      </c>
      <c r="D2034" s="5" t="s">
        <v>9313</v>
      </c>
      <c r="E2034" s="5" t="s">
        <v>2</v>
      </c>
      <c r="F2034" s="5" t="s">
        <v>11089</v>
      </c>
      <c r="G2034" s="5" t="s">
        <v>9323</v>
      </c>
      <c r="H2034" s="5" t="s">
        <v>9328</v>
      </c>
      <c r="I2034" s="5" t="s">
        <v>9341</v>
      </c>
      <c r="J2034" s="9">
        <v>0</v>
      </c>
      <c r="K2034" s="5" t="s">
        <v>444</v>
      </c>
      <c r="L2034" s="10" t="s">
        <v>2180</v>
      </c>
      <c r="M2034" s="5" t="s">
        <v>2207</v>
      </c>
      <c r="N2034" s="11"/>
    </row>
    <row r="2035" spans="1:14" x14ac:dyDescent="0.2">
      <c r="A2035" s="12" t="s">
        <v>4387</v>
      </c>
      <c r="B2035" s="12">
        <v>2034</v>
      </c>
      <c r="C2035" s="9">
        <v>2016</v>
      </c>
      <c r="D2035" s="5" t="s">
        <v>9313</v>
      </c>
      <c r="E2035" s="5" t="s">
        <v>2</v>
      </c>
      <c r="F2035" s="5" t="s">
        <v>11089</v>
      </c>
      <c r="G2035" s="5" t="s">
        <v>9323</v>
      </c>
      <c r="H2035" s="5" t="s">
        <v>9328</v>
      </c>
      <c r="I2035" s="5" t="s">
        <v>9344</v>
      </c>
      <c r="J2035" s="9">
        <v>0</v>
      </c>
      <c r="K2035" s="5" t="s">
        <v>444</v>
      </c>
      <c r="L2035" s="10" t="s">
        <v>2180</v>
      </c>
      <c r="M2035" s="5" t="s">
        <v>2208</v>
      </c>
      <c r="N2035" s="11"/>
    </row>
    <row r="2036" spans="1:14" x14ac:dyDescent="0.2">
      <c r="A2036" s="12" t="s">
        <v>4388</v>
      </c>
      <c r="B2036" s="12">
        <v>2035</v>
      </c>
      <c r="C2036" s="9">
        <v>2016</v>
      </c>
      <c r="D2036" s="5" t="s">
        <v>9313</v>
      </c>
      <c r="E2036" s="5" t="s">
        <v>2</v>
      </c>
      <c r="F2036" s="5" t="s">
        <v>11089</v>
      </c>
      <c r="G2036" s="5" t="s">
        <v>9323</v>
      </c>
      <c r="H2036" s="5" t="s">
        <v>9328</v>
      </c>
      <c r="I2036" s="5" t="s">
        <v>11216</v>
      </c>
      <c r="J2036" s="9">
        <v>0</v>
      </c>
      <c r="K2036" s="5" t="s">
        <v>444</v>
      </c>
      <c r="L2036" s="10" t="s">
        <v>2180</v>
      </c>
      <c r="M2036" s="5" t="s">
        <v>2209</v>
      </c>
      <c r="N2036" s="11"/>
    </row>
    <row r="2037" spans="1:14" x14ac:dyDescent="0.2">
      <c r="A2037" s="12" t="s">
        <v>4389</v>
      </c>
      <c r="B2037" s="12">
        <v>2036</v>
      </c>
      <c r="C2037" s="9">
        <v>2016</v>
      </c>
      <c r="D2037" s="5" t="s">
        <v>9313</v>
      </c>
      <c r="E2037" s="5" t="s">
        <v>2</v>
      </c>
      <c r="F2037" s="5" t="s">
        <v>11089</v>
      </c>
      <c r="G2037" s="5" t="s">
        <v>9314</v>
      </c>
      <c r="H2037" s="5" t="s">
        <v>9321</v>
      </c>
      <c r="I2037" s="5" t="s">
        <v>9321</v>
      </c>
      <c r="J2037" s="9">
        <v>0</v>
      </c>
      <c r="K2037" s="5" t="s">
        <v>46</v>
      </c>
      <c r="L2037" s="10" t="s">
        <v>2180</v>
      </c>
      <c r="M2037" s="5" t="s">
        <v>2210</v>
      </c>
      <c r="N2037" s="11"/>
    </row>
    <row r="2038" spans="1:14" x14ac:dyDescent="0.2">
      <c r="A2038" s="12" t="s">
        <v>4390</v>
      </c>
      <c r="B2038" s="12">
        <v>2037</v>
      </c>
      <c r="C2038" s="9">
        <v>2016</v>
      </c>
      <c r="D2038" s="5" t="s">
        <v>9313</v>
      </c>
      <c r="E2038" s="5" t="s">
        <v>2</v>
      </c>
      <c r="F2038" s="5" t="s">
        <v>11089</v>
      </c>
      <c r="G2038" s="5" t="s">
        <v>9323</v>
      </c>
      <c r="H2038" s="5" t="s">
        <v>9347</v>
      </c>
      <c r="I2038" s="5" t="s">
        <v>9408</v>
      </c>
      <c r="J2038" s="9">
        <v>1</v>
      </c>
      <c r="K2038" s="5" t="s">
        <v>1714</v>
      </c>
      <c r="L2038" s="10" t="s">
        <v>2180</v>
      </c>
      <c r="M2038" s="5" t="s">
        <v>2211</v>
      </c>
      <c r="N2038" s="11"/>
    </row>
    <row r="2039" spans="1:14" x14ac:dyDescent="0.2">
      <c r="A2039" s="12" t="s">
        <v>4391</v>
      </c>
      <c r="B2039" s="12">
        <v>2038</v>
      </c>
      <c r="C2039" s="9">
        <v>2016</v>
      </c>
      <c r="D2039" s="5" t="s">
        <v>9313</v>
      </c>
      <c r="E2039" s="5" t="s">
        <v>2</v>
      </c>
      <c r="F2039" s="5" t="s">
        <v>11089</v>
      </c>
      <c r="G2039" s="5" t="s">
        <v>9323</v>
      </c>
      <c r="H2039" s="5" t="s">
        <v>9328</v>
      </c>
      <c r="I2039" s="5" t="s">
        <v>9344</v>
      </c>
      <c r="J2039" s="9">
        <v>0</v>
      </c>
      <c r="K2039" s="5" t="s">
        <v>1714</v>
      </c>
      <c r="L2039" s="10" t="s">
        <v>2180</v>
      </c>
      <c r="M2039" s="5" t="s">
        <v>2212</v>
      </c>
      <c r="N2039" s="11"/>
    </row>
    <row r="2040" spans="1:14" x14ac:dyDescent="0.2">
      <c r="A2040" s="12" t="s">
        <v>4392</v>
      </c>
      <c r="B2040" s="12">
        <v>2039</v>
      </c>
      <c r="C2040" s="9">
        <v>2016</v>
      </c>
      <c r="D2040" s="5" t="s">
        <v>9313</v>
      </c>
      <c r="E2040" s="5" t="s">
        <v>2</v>
      </c>
      <c r="F2040" s="5" t="s">
        <v>11089</v>
      </c>
      <c r="G2040" s="5" t="s">
        <v>9323</v>
      </c>
      <c r="H2040" s="5" t="s">
        <v>9347</v>
      </c>
      <c r="I2040" s="5" t="s">
        <v>9315</v>
      </c>
      <c r="J2040" s="9">
        <v>1</v>
      </c>
      <c r="K2040" s="5" t="s">
        <v>1714</v>
      </c>
      <c r="L2040" s="10" t="s">
        <v>2180</v>
      </c>
      <c r="M2040" s="5" t="s">
        <v>2213</v>
      </c>
      <c r="N2040" s="11"/>
    </row>
    <row r="2041" spans="1:14" x14ac:dyDescent="0.2">
      <c r="A2041" s="12" t="s">
        <v>4393</v>
      </c>
      <c r="B2041" s="12">
        <v>2040</v>
      </c>
      <c r="C2041" s="9">
        <v>2016</v>
      </c>
      <c r="D2041" s="5" t="s">
        <v>9313</v>
      </c>
      <c r="E2041" s="5" t="s">
        <v>2</v>
      </c>
      <c r="F2041" s="5" t="s">
        <v>11089</v>
      </c>
      <c r="G2041" s="5" t="s">
        <v>9314</v>
      </c>
      <c r="H2041" s="5" t="s">
        <v>9347</v>
      </c>
      <c r="I2041" s="5" t="s">
        <v>11065</v>
      </c>
      <c r="J2041" s="9">
        <v>1</v>
      </c>
      <c r="K2041" s="5" t="s">
        <v>46</v>
      </c>
      <c r="L2041" s="10" t="s">
        <v>2180</v>
      </c>
      <c r="M2041" s="5" t="s">
        <v>2214</v>
      </c>
      <c r="N2041" s="11"/>
    </row>
    <row r="2042" spans="1:14" x14ac:dyDescent="0.2">
      <c r="A2042" s="12" t="s">
        <v>4394</v>
      </c>
      <c r="B2042" s="12">
        <v>2041</v>
      </c>
      <c r="C2042" s="9">
        <v>2016</v>
      </c>
      <c r="D2042" s="5" t="s">
        <v>9313</v>
      </c>
      <c r="E2042" s="5" t="s">
        <v>2</v>
      </c>
      <c r="F2042" s="5" t="s">
        <v>11089</v>
      </c>
      <c r="G2042" s="5" t="s">
        <v>9314</v>
      </c>
      <c r="H2042" s="5" t="s">
        <v>9347</v>
      </c>
      <c r="I2042" s="5" t="s">
        <v>9315</v>
      </c>
      <c r="J2042" s="9">
        <v>1</v>
      </c>
      <c r="K2042" s="5" t="s">
        <v>46</v>
      </c>
      <c r="L2042" s="10" t="s">
        <v>2180</v>
      </c>
      <c r="M2042" s="5" t="s">
        <v>2215</v>
      </c>
      <c r="N2042" s="11"/>
    </row>
    <row r="2043" spans="1:14" x14ac:dyDescent="0.2">
      <c r="A2043" s="12" t="s">
        <v>4395</v>
      </c>
      <c r="B2043" s="12">
        <v>2042</v>
      </c>
      <c r="C2043" s="9">
        <v>2016</v>
      </c>
      <c r="D2043" s="5" t="s">
        <v>9313</v>
      </c>
      <c r="E2043" s="5" t="s">
        <v>2</v>
      </c>
      <c r="F2043" s="5" t="s">
        <v>11089</v>
      </c>
      <c r="G2043" s="5" t="s">
        <v>9314</v>
      </c>
      <c r="H2043" s="5" t="s">
        <v>9347</v>
      </c>
      <c r="I2043" s="5" t="s">
        <v>9315</v>
      </c>
      <c r="J2043" s="9">
        <v>1</v>
      </c>
      <c r="K2043" s="5" t="s">
        <v>46</v>
      </c>
      <c r="L2043" s="10" t="s">
        <v>2180</v>
      </c>
      <c r="M2043" s="5" t="s">
        <v>2216</v>
      </c>
      <c r="N2043" s="11"/>
    </row>
    <row r="2044" spans="1:14" x14ac:dyDescent="0.2">
      <c r="A2044" s="12" t="s">
        <v>4396</v>
      </c>
      <c r="B2044" s="12">
        <v>2043</v>
      </c>
      <c r="C2044" s="9">
        <v>2016</v>
      </c>
      <c r="D2044" s="5" t="s">
        <v>9313</v>
      </c>
      <c r="E2044" s="5" t="s">
        <v>2</v>
      </c>
      <c r="F2044" s="5" t="s">
        <v>11089</v>
      </c>
      <c r="G2044" s="5" t="s">
        <v>9314</v>
      </c>
      <c r="H2044" s="5" t="s">
        <v>9321</v>
      </c>
      <c r="I2044" s="5" t="s">
        <v>9321</v>
      </c>
      <c r="J2044" s="9">
        <v>6</v>
      </c>
      <c r="K2044" s="5" t="s">
        <v>46</v>
      </c>
      <c r="L2044" s="10" t="s">
        <v>2180</v>
      </c>
      <c r="M2044" s="5" t="s">
        <v>2217</v>
      </c>
      <c r="N2044" s="11"/>
    </row>
    <row r="2045" spans="1:14" x14ac:dyDescent="0.2">
      <c r="A2045" s="12" t="s">
        <v>4397</v>
      </c>
      <c r="B2045" s="12">
        <v>2044</v>
      </c>
      <c r="C2045" s="9">
        <v>2016</v>
      </c>
      <c r="D2045" s="5" t="s">
        <v>9313</v>
      </c>
      <c r="E2045" s="5" t="s">
        <v>2</v>
      </c>
      <c r="F2045" s="5" t="s">
        <v>11089</v>
      </c>
      <c r="G2045" s="5" t="s">
        <v>9314</v>
      </c>
      <c r="H2045" s="5" t="s">
        <v>9328</v>
      </c>
      <c r="I2045" s="5" t="s">
        <v>9415</v>
      </c>
      <c r="J2045" s="9">
        <v>0</v>
      </c>
      <c r="K2045" s="5" t="s">
        <v>46</v>
      </c>
      <c r="L2045" s="10" t="s">
        <v>2180</v>
      </c>
      <c r="M2045" s="5" t="s">
        <v>2218</v>
      </c>
      <c r="N2045" s="11"/>
    </row>
    <row r="2046" spans="1:14" x14ac:dyDescent="0.2">
      <c r="A2046" s="12" t="s">
        <v>4398</v>
      </c>
      <c r="B2046" s="12">
        <v>2045</v>
      </c>
      <c r="C2046" s="9">
        <v>2016</v>
      </c>
      <c r="D2046" s="5" t="s">
        <v>9313</v>
      </c>
      <c r="E2046" s="5" t="s">
        <v>2</v>
      </c>
      <c r="F2046" s="5" t="s">
        <v>11089</v>
      </c>
      <c r="G2046" s="5" t="s">
        <v>9314</v>
      </c>
      <c r="H2046" s="5" t="s">
        <v>9328</v>
      </c>
      <c r="I2046" s="5" t="s">
        <v>9415</v>
      </c>
      <c r="J2046" s="9">
        <v>0</v>
      </c>
      <c r="K2046" s="5" t="s">
        <v>46</v>
      </c>
      <c r="L2046" s="10" t="s">
        <v>2180</v>
      </c>
      <c r="M2046" s="5" t="s">
        <v>2219</v>
      </c>
      <c r="N2046" s="11"/>
    </row>
    <row r="2047" spans="1:14" x14ac:dyDescent="0.2">
      <c r="A2047" s="12" t="s">
        <v>4399</v>
      </c>
      <c r="B2047" s="12">
        <v>2046</v>
      </c>
      <c r="C2047" s="9">
        <v>2016</v>
      </c>
      <c r="D2047" s="5" t="s">
        <v>9313</v>
      </c>
      <c r="E2047" s="5" t="s">
        <v>2</v>
      </c>
      <c r="F2047" s="5" t="s">
        <v>11089</v>
      </c>
      <c r="G2047" s="5" t="s">
        <v>9314</v>
      </c>
      <c r="H2047" s="5" t="s">
        <v>9328</v>
      </c>
      <c r="I2047" s="5" t="s">
        <v>9344</v>
      </c>
      <c r="J2047" s="9">
        <v>0</v>
      </c>
      <c r="K2047" s="5" t="s">
        <v>46</v>
      </c>
      <c r="L2047" s="10" t="s">
        <v>2180</v>
      </c>
      <c r="M2047" s="5" t="s">
        <v>2220</v>
      </c>
      <c r="N2047" s="11"/>
    </row>
    <row r="2048" spans="1:14" x14ac:dyDescent="0.2">
      <c r="A2048" s="12" t="s">
        <v>4400</v>
      </c>
      <c r="B2048" s="12">
        <v>2047</v>
      </c>
      <c r="C2048" s="9">
        <v>2016</v>
      </c>
      <c r="D2048" s="5" t="s">
        <v>9313</v>
      </c>
      <c r="E2048" s="5" t="s">
        <v>2</v>
      </c>
      <c r="F2048" s="5" t="s">
        <v>11089</v>
      </c>
      <c r="G2048" s="5" t="s">
        <v>9314</v>
      </c>
      <c r="H2048" s="5" t="s">
        <v>9328</v>
      </c>
      <c r="I2048" s="5" t="s">
        <v>9344</v>
      </c>
      <c r="J2048" s="9">
        <v>0</v>
      </c>
      <c r="K2048" s="5" t="s">
        <v>46</v>
      </c>
      <c r="L2048" s="10" t="s">
        <v>2180</v>
      </c>
      <c r="M2048" s="5" t="s">
        <v>2221</v>
      </c>
      <c r="N2048" s="11"/>
    </row>
    <row r="2049" spans="1:14" x14ac:dyDescent="0.2">
      <c r="A2049" s="12" t="s">
        <v>4401</v>
      </c>
      <c r="B2049" s="12">
        <v>2048</v>
      </c>
      <c r="C2049" s="9">
        <v>2016</v>
      </c>
      <c r="D2049" s="5" t="s">
        <v>9313</v>
      </c>
      <c r="E2049" s="5" t="s">
        <v>2</v>
      </c>
      <c r="F2049" s="5" t="s">
        <v>11089</v>
      </c>
      <c r="G2049" s="5" t="s">
        <v>9314</v>
      </c>
      <c r="H2049" s="5" t="s">
        <v>9328</v>
      </c>
      <c r="I2049" s="5" t="s">
        <v>9344</v>
      </c>
      <c r="J2049" s="9">
        <v>0</v>
      </c>
      <c r="K2049" s="5" t="s">
        <v>46</v>
      </c>
      <c r="L2049" s="10" t="s">
        <v>2180</v>
      </c>
      <c r="M2049" s="5" t="s">
        <v>2222</v>
      </c>
      <c r="N2049" s="11"/>
    </row>
    <row r="2050" spans="1:14" x14ac:dyDescent="0.2">
      <c r="A2050" s="12" t="s">
        <v>4402</v>
      </c>
      <c r="B2050" s="12">
        <v>2049</v>
      </c>
      <c r="C2050" s="9">
        <v>2016</v>
      </c>
      <c r="D2050" s="5" t="s">
        <v>9313</v>
      </c>
      <c r="E2050" s="5" t="s">
        <v>11238</v>
      </c>
      <c r="F2050" s="5" t="s">
        <v>11089</v>
      </c>
      <c r="G2050" s="5" t="s">
        <v>9314</v>
      </c>
      <c r="H2050" s="5" t="s">
        <v>9347</v>
      </c>
      <c r="I2050" s="5" t="s">
        <v>9346</v>
      </c>
      <c r="J2050" s="9">
        <v>1</v>
      </c>
      <c r="K2050" s="5" t="s">
        <v>46</v>
      </c>
      <c r="L2050" s="10" t="s">
        <v>2180</v>
      </c>
      <c r="M2050" s="5" t="s">
        <v>2223</v>
      </c>
      <c r="N2050" s="11"/>
    </row>
    <row r="2051" spans="1:14" x14ac:dyDescent="0.2">
      <c r="A2051" s="12" t="s">
        <v>4403</v>
      </c>
      <c r="B2051" s="12">
        <v>2050</v>
      </c>
      <c r="C2051" s="9">
        <v>2016</v>
      </c>
      <c r="D2051" s="5" t="s">
        <v>9313</v>
      </c>
      <c r="E2051" s="5" t="s">
        <v>2</v>
      </c>
      <c r="F2051" s="5" t="s">
        <v>11089</v>
      </c>
      <c r="G2051" s="5" t="s">
        <v>9314</v>
      </c>
      <c r="H2051" s="5" t="s">
        <v>9328</v>
      </c>
      <c r="I2051" s="5" t="s">
        <v>9342</v>
      </c>
      <c r="J2051" s="9">
        <v>0</v>
      </c>
      <c r="K2051" s="5" t="s">
        <v>46</v>
      </c>
      <c r="L2051" s="10" t="s">
        <v>2180</v>
      </c>
      <c r="M2051" s="5" t="s">
        <v>1818</v>
      </c>
      <c r="N2051" s="11"/>
    </row>
    <row r="2052" spans="1:14" x14ac:dyDescent="0.2">
      <c r="A2052" s="12" t="s">
        <v>4404</v>
      </c>
      <c r="B2052" s="12">
        <v>2051</v>
      </c>
      <c r="C2052" s="9">
        <v>2016</v>
      </c>
      <c r="D2052" s="5" t="s">
        <v>9313</v>
      </c>
      <c r="E2052" s="5" t="s">
        <v>2</v>
      </c>
      <c r="F2052" s="5" t="s">
        <v>11089</v>
      </c>
      <c r="G2052" s="5" t="s">
        <v>9314</v>
      </c>
      <c r="H2052" s="5" t="s">
        <v>9347</v>
      </c>
      <c r="I2052" s="5" t="s">
        <v>9315</v>
      </c>
      <c r="J2052" s="9">
        <v>2</v>
      </c>
      <c r="K2052" s="5" t="s">
        <v>46</v>
      </c>
      <c r="L2052" s="10" t="s">
        <v>2180</v>
      </c>
      <c r="M2052" s="5" t="s">
        <v>2224</v>
      </c>
      <c r="N2052" s="11"/>
    </row>
    <row r="2053" spans="1:14" x14ac:dyDescent="0.2">
      <c r="A2053" s="12" t="s">
        <v>4405</v>
      </c>
      <c r="B2053" s="12">
        <v>2052</v>
      </c>
      <c r="C2053" s="9">
        <v>2016</v>
      </c>
      <c r="D2053" s="5" t="s">
        <v>9313</v>
      </c>
      <c r="E2053" s="5" t="s">
        <v>2</v>
      </c>
      <c r="F2053" s="5" t="s">
        <v>11089</v>
      </c>
      <c r="G2053" s="5" t="s">
        <v>9329</v>
      </c>
      <c r="H2053" s="5" t="s">
        <v>9347</v>
      </c>
      <c r="I2053" s="5" t="s">
        <v>9350</v>
      </c>
      <c r="J2053" s="9">
        <v>2</v>
      </c>
      <c r="K2053" s="5" t="s">
        <v>1335</v>
      </c>
      <c r="L2053" s="10" t="s">
        <v>2180</v>
      </c>
      <c r="M2053" s="5" t="s">
        <v>2225</v>
      </c>
      <c r="N2053" s="11"/>
    </row>
    <row r="2054" spans="1:14" x14ac:dyDescent="0.2">
      <c r="A2054" s="12" t="s">
        <v>4406</v>
      </c>
      <c r="B2054" s="12">
        <v>2053</v>
      </c>
      <c r="C2054" s="9">
        <v>2016</v>
      </c>
      <c r="D2054" s="5" t="s">
        <v>9313</v>
      </c>
      <c r="E2054" s="5" t="s">
        <v>2</v>
      </c>
      <c r="F2054" s="5" t="s">
        <v>11089</v>
      </c>
      <c r="G2054" s="5" t="s">
        <v>9314</v>
      </c>
      <c r="H2054" s="5" t="s">
        <v>9328</v>
      </c>
      <c r="I2054" s="5" t="s">
        <v>9344</v>
      </c>
      <c r="J2054" s="9">
        <v>0</v>
      </c>
      <c r="K2054" s="5" t="s">
        <v>2226</v>
      </c>
      <c r="L2054" s="10" t="s">
        <v>2180</v>
      </c>
      <c r="M2054" s="5" t="s">
        <v>2227</v>
      </c>
      <c r="N2054" s="11"/>
    </row>
    <row r="2055" spans="1:14" x14ac:dyDescent="0.2">
      <c r="A2055" s="12" t="s">
        <v>4407</v>
      </c>
      <c r="B2055" s="12">
        <v>2054</v>
      </c>
      <c r="C2055" s="9">
        <v>2016</v>
      </c>
      <c r="D2055" s="5" t="s">
        <v>9313</v>
      </c>
      <c r="E2055" s="5" t="s">
        <v>2</v>
      </c>
      <c r="F2055" s="5" t="s">
        <v>11089</v>
      </c>
      <c r="G2055" s="5" t="s">
        <v>9314</v>
      </c>
      <c r="H2055" s="5" t="s">
        <v>9347</v>
      </c>
      <c r="I2055" s="5" t="s">
        <v>11065</v>
      </c>
      <c r="J2055" s="9">
        <v>1</v>
      </c>
      <c r="K2055" s="5" t="s">
        <v>46</v>
      </c>
      <c r="L2055" s="10" t="s">
        <v>2180</v>
      </c>
      <c r="M2055" s="5" t="s">
        <v>2228</v>
      </c>
      <c r="N2055" s="11"/>
    </row>
    <row r="2056" spans="1:14" x14ac:dyDescent="0.2">
      <c r="A2056" s="12" t="s">
        <v>4408</v>
      </c>
      <c r="B2056" s="12">
        <v>2055</v>
      </c>
      <c r="C2056" s="9">
        <v>2016</v>
      </c>
      <c r="D2056" s="5" t="s">
        <v>9313</v>
      </c>
      <c r="E2056" s="5" t="s">
        <v>2</v>
      </c>
      <c r="F2056" s="5" t="s">
        <v>11089</v>
      </c>
      <c r="G2056" s="5" t="s">
        <v>9329</v>
      </c>
      <c r="H2056" s="5" t="s">
        <v>9321</v>
      </c>
      <c r="I2056" s="5" t="s">
        <v>9321</v>
      </c>
      <c r="J2056" s="9">
        <v>1</v>
      </c>
      <c r="K2056" s="5" t="s">
        <v>2229</v>
      </c>
      <c r="L2056" s="10" t="s">
        <v>2180</v>
      </c>
      <c r="M2056" s="5" t="s">
        <v>2230</v>
      </c>
      <c r="N2056" s="11"/>
    </row>
    <row r="2057" spans="1:14" x14ac:dyDescent="0.2">
      <c r="A2057" s="12" t="s">
        <v>4409</v>
      </c>
      <c r="B2057" s="12">
        <v>2056</v>
      </c>
      <c r="C2057" s="9">
        <v>2016</v>
      </c>
      <c r="D2057" s="5" t="s">
        <v>9313</v>
      </c>
      <c r="E2057" s="5" t="s">
        <v>2</v>
      </c>
      <c r="F2057" s="5" t="s">
        <v>11089</v>
      </c>
      <c r="G2057" s="5" t="s">
        <v>9329</v>
      </c>
      <c r="H2057" s="5" t="s">
        <v>9347</v>
      </c>
      <c r="I2057" s="5" t="s">
        <v>11065</v>
      </c>
      <c r="J2057" s="9">
        <v>2</v>
      </c>
      <c r="K2057" s="5" t="s">
        <v>2229</v>
      </c>
      <c r="L2057" s="10" t="s">
        <v>2180</v>
      </c>
      <c r="M2057" s="5" t="s">
        <v>2231</v>
      </c>
      <c r="N2057" s="11"/>
    </row>
    <row r="2058" spans="1:14" x14ac:dyDescent="0.2">
      <c r="A2058" s="12" t="s">
        <v>4410</v>
      </c>
      <c r="B2058" s="12">
        <v>2057</v>
      </c>
      <c r="C2058" s="9">
        <v>2016</v>
      </c>
      <c r="D2058" s="5" t="s">
        <v>9313</v>
      </c>
      <c r="E2058" s="5" t="s">
        <v>2</v>
      </c>
      <c r="F2058" s="5" t="s">
        <v>11089</v>
      </c>
      <c r="G2058" s="5" t="s">
        <v>9329</v>
      </c>
      <c r="H2058" s="5" t="s">
        <v>9328</v>
      </c>
      <c r="I2058" s="5" t="s">
        <v>9344</v>
      </c>
      <c r="J2058" s="9">
        <v>0</v>
      </c>
      <c r="K2058" s="5" t="s">
        <v>2229</v>
      </c>
      <c r="L2058" s="10" t="s">
        <v>2180</v>
      </c>
      <c r="M2058" s="5" t="s">
        <v>2232</v>
      </c>
      <c r="N2058" s="11"/>
    </row>
    <row r="2059" spans="1:14" x14ac:dyDescent="0.2">
      <c r="A2059" s="12" t="s">
        <v>4411</v>
      </c>
      <c r="B2059" s="12">
        <v>2058</v>
      </c>
      <c r="C2059" s="9">
        <v>2016</v>
      </c>
      <c r="D2059" s="5" t="s">
        <v>9313</v>
      </c>
      <c r="E2059" s="5" t="s">
        <v>2</v>
      </c>
      <c r="F2059" s="5" t="s">
        <v>11089</v>
      </c>
      <c r="G2059" s="5" t="s">
        <v>9329</v>
      </c>
      <c r="H2059" s="5" t="s">
        <v>9328</v>
      </c>
      <c r="I2059" s="5" t="s">
        <v>9415</v>
      </c>
      <c r="J2059" s="9">
        <v>0</v>
      </c>
      <c r="K2059" s="5" t="s">
        <v>2229</v>
      </c>
      <c r="L2059" s="10" t="s">
        <v>2180</v>
      </c>
      <c r="M2059" s="5" t="s">
        <v>2233</v>
      </c>
      <c r="N2059" s="11"/>
    </row>
    <row r="2060" spans="1:14" x14ac:dyDescent="0.2">
      <c r="A2060" s="12" t="s">
        <v>4412</v>
      </c>
      <c r="B2060" s="12">
        <v>2059</v>
      </c>
      <c r="C2060" s="9">
        <v>2016</v>
      </c>
      <c r="D2060" s="5" t="s">
        <v>9313</v>
      </c>
      <c r="E2060" s="5" t="s">
        <v>2</v>
      </c>
      <c r="F2060" s="5" t="s">
        <v>11089</v>
      </c>
      <c r="G2060" s="5" t="s">
        <v>9329</v>
      </c>
      <c r="H2060" s="5" t="s">
        <v>9347</v>
      </c>
      <c r="I2060" s="5" t="s">
        <v>9350</v>
      </c>
      <c r="J2060" s="9">
        <v>1</v>
      </c>
      <c r="K2060" s="5" t="s">
        <v>2229</v>
      </c>
      <c r="L2060" s="10" t="s">
        <v>2180</v>
      </c>
      <c r="M2060" s="5" t="s">
        <v>2234</v>
      </c>
      <c r="N2060" s="11"/>
    </row>
    <row r="2061" spans="1:14" x14ac:dyDescent="0.2">
      <c r="A2061" s="12" t="s">
        <v>4413</v>
      </c>
      <c r="B2061" s="12">
        <v>2060</v>
      </c>
      <c r="C2061" s="9">
        <v>2016</v>
      </c>
      <c r="D2061" s="5" t="s">
        <v>9313</v>
      </c>
      <c r="E2061" s="5" t="s">
        <v>2</v>
      </c>
      <c r="F2061" s="5" t="s">
        <v>11089</v>
      </c>
      <c r="G2061" s="5" t="s">
        <v>9329</v>
      </c>
      <c r="H2061" s="5" t="s">
        <v>9347</v>
      </c>
      <c r="I2061" s="5" t="s">
        <v>9408</v>
      </c>
      <c r="J2061" s="9">
        <v>2</v>
      </c>
      <c r="K2061" s="5" t="s">
        <v>2229</v>
      </c>
      <c r="L2061" s="10" t="s">
        <v>2180</v>
      </c>
      <c r="M2061" s="5" t="s">
        <v>2235</v>
      </c>
      <c r="N2061" s="11"/>
    </row>
    <row r="2062" spans="1:14" x14ac:dyDescent="0.2">
      <c r="A2062" s="12" t="s">
        <v>4414</v>
      </c>
      <c r="B2062" s="12">
        <v>2061</v>
      </c>
      <c r="C2062" s="9">
        <v>2016</v>
      </c>
      <c r="D2062" s="5" t="s">
        <v>9313</v>
      </c>
      <c r="E2062" s="5" t="s">
        <v>2</v>
      </c>
      <c r="F2062" s="5" t="s">
        <v>11089</v>
      </c>
      <c r="G2062" s="5" t="s">
        <v>9329</v>
      </c>
      <c r="H2062" s="5" t="s">
        <v>9347</v>
      </c>
      <c r="I2062" s="5" t="s">
        <v>11065</v>
      </c>
      <c r="J2062" s="9">
        <v>1</v>
      </c>
      <c r="K2062" s="5" t="s">
        <v>2229</v>
      </c>
      <c r="L2062" s="10" t="s">
        <v>2180</v>
      </c>
      <c r="M2062" s="5" t="s">
        <v>89</v>
      </c>
      <c r="N2062" s="11"/>
    </row>
    <row r="2063" spans="1:14" x14ac:dyDescent="0.2">
      <c r="A2063" s="12" t="s">
        <v>4415</v>
      </c>
      <c r="B2063" s="12">
        <v>2062</v>
      </c>
      <c r="C2063" s="9">
        <v>2016</v>
      </c>
      <c r="D2063" s="5" t="s">
        <v>9313</v>
      </c>
      <c r="E2063" s="5" t="s">
        <v>2</v>
      </c>
      <c r="F2063" s="5" t="s">
        <v>11089</v>
      </c>
      <c r="G2063" s="5" t="s">
        <v>9329</v>
      </c>
      <c r="H2063" s="5" t="s">
        <v>9321</v>
      </c>
      <c r="I2063" s="5" t="s">
        <v>9321</v>
      </c>
      <c r="J2063" s="9">
        <v>1</v>
      </c>
      <c r="K2063" s="5" t="s">
        <v>2229</v>
      </c>
      <c r="L2063" s="10" t="s">
        <v>2180</v>
      </c>
      <c r="M2063" s="5" t="s">
        <v>2236</v>
      </c>
      <c r="N2063" s="11"/>
    </row>
    <row r="2064" spans="1:14" x14ac:dyDescent="0.2">
      <c r="A2064" s="12" t="s">
        <v>4416</v>
      </c>
      <c r="B2064" s="12">
        <v>2063</v>
      </c>
      <c r="C2064" s="9">
        <v>2016</v>
      </c>
      <c r="D2064" s="5" t="s">
        <v>9313</v>
      </c>
      <c r="E2064" s="5" t="s">
        <v>2</v>
      </c>
      <c r="F2064" s="5" t="s">
        <v>11089</v>
      </c>
      <c r="G2064" s="5" t="s">
        <v>9329</v>
      </c>
      <c r="H2064" s="5" t="s">
        <v>9347</v>
      </c>
      <c r="I2064" s="5" t="s">
        <v>9315</v>
      </c>
      <c r="J2064" s="9">
        <v>1</v>
      </c>
      <c r="K2064" s="5" t="s">
        <v>2229</v>
      </c>
      <c r="L2064" s="10" t="s">
        <v>2180</v>
      </c>
      <c r="M2064" s="5" t="s">
        <v>2237</v>
      </c>
      <c r="N2064" s="11"/>
    </row>
    <row r="2065" spans="1:14" x14ac:dyDescent="0.2">
      <c r="A2065" s="12" t="s">
        <v>4417</v>
      </c>
      <c r="B2065" s="12">
        <v>2064</v>
      </c>
      <c r="C2065" s="9">
        <v>2016</v>
      </c>
      <c r="D2065" s="5" t="s">
        <v>9313</v>
      </c>
      <c r="E2065" s="5" t="s">
        <v>2</v>
      </c>
      <c r="F2065" s="5" t="s">
        <v>11089</v>
      </c>
      <c r="G2065" s="5" t="s">
        <v>9329</v>
      </c>
      <c r="H2065" s="5" t="s">
        <v>9347</v>
      </c>
      <c r="I2065" s="5" t="s">
        <v>11065</v>
      </c>
      <c r="J2065" s="9">
        <v>3</v>
      </c>
      <c r="K2065" s="5" t="s">
        <v>2229</v>
      </c>
      <c r="L2065" s="10" t="s">
        <v>2180</v>
      </c>
      <c r="M2065" s="5" t="s">
        <v>2238</v>
      </c>
      <c r="N2065" s="11"/>
    </row>
    <row r="2066" spans="1:14" x14ac:dyDescent="0.2">
      <c r="A2066" s="12" t="s">
        <v>4418</v>
      </c>
      <c r="B2066" s="12">
        <v>2065</v>
      </c>
      <c r="C2066" s="9">
        <v>2016</v>
      </c>
      <c r="D2066" s="5" t="s">
        <v>9313</v>
      </c>
      <c r="E2066" s="5" t="s">
        <v>2</v>
      </c>
      <c r="F2066" s="5" t="s">
        <v>11088</v>
      </c>
      <c r="G2066" s="5" t="s">
        <v>9375</v>
      </c>
      <c r="H2066" s="5" t="s">
        <v>9347</v>
      </c>
      <c r="I2066" s="5" t="s">
        <v>11065</v>
      </c>
      <c r="J2066" s="9">
        <v>1</v>
      </c>
      <c r="K2066" s="5" t="s">
        <v>2229</v>
      </c>
      <c r="L2066" s="10" t="s">
        <v>2180</v>
      </c>
      <c r="M2066" s="5" t="s">
        <v>2239</v>
      </c>
      <c r="N2066" s="11"/>
    </row>
    <row r="2067" spans="1:14" x14ac:dyDescent="0.2">
      <c r="A2067" s="12" t="s">
        <v>4419</v>
      </c>
      <c r="B2067" s="12">
        <v>2066</v>
      </c>
      <c r="C2067" s="9">
        <v>2016</v>
      </c>
      <c r="D2067" s="5" t="s">
        <v>9313</v>
      </c>
      <c r="E2067" s="5" t="s">
        <v>2</v>
      </c>
      <c r="F2067" s="5" t="s">
        <v>11089</v>
      </c>
      <c r="G2067" s="5" t="s">
        <v>9329</v>
      </c>
      <c r="H2067" s="5" t="s">
        <v>9347</v>
      </c>
      <c r="I2067" s="5" t="s">
        <v>11065</v>
      </c>
      <c r="J2067" s="9">
        <v>1</v>
      </c>
      <c r="K2067" s="5" t="s">
        <v>2229</v>
      </c>
      <c r="L2067" s="10" t="s">
        <v>2180</v>
      </c>
      <c r="M2067" s="5" t="s">
        <v>2240</v>
      </c>
      <c r="N2067" s="11"/>
    </row>
    <row r="2068" spans="1:14" x14ac:dyDescent="0.2">
      <c r="A2068" s="12" t="s">
        <v>4420</v>
      </c>
      <c r="B2068" s="12">
        <v>2067</v>
      </c>
      <c r="C2068" s="9">
        <v>2016</v>
      </c>
      <c r="D2068" s="5" t="s">
        <v>9313</v>
      </c>
      <c r="E2068" s="5" t="s">
        <v>2</v>
      </c>
      <c r="F2068" s="5" t="s">
        <v>11089</v>
      </c>
      <c r="G2068" s="5" t="s">
        <v>9329</v>
      </c>
      <c r="H2068" s="5" t="s">
        <v>9347</v>
      </c>
      <c r="I2068" s="5" t="s">
        <v>9315</v>
      </c>
      <c r="J2068" s="9">
        <v>1</v>
      </c>
      <c r="K2068" s="5" t="s">
        <v>2229</v>
      </c>
      <c r="L2068" s="10" t="s">
        <v>2180</v>
      </c>
      <c r="M2068" s="5" t="s">
        <v>2241</v>
      </c>
      <c r="N2068" s="11"/>
    </row>
    <row r="2069" spans="1:14" x14ac:dyDescent="0.2">
      <c r="A2069" s="12" t="s">
        <v>4421</v>
      </c>
      <c r="B2069" s="12">
        <v>2068</v>
      </c>
      <c r="C2069" s="9">
        <v>2016</v>
      </c>
      <c r="D2069" s="5" t="s">
        <v>9313</v>
      </c>
      <c r="E2069" s="5" t="s">
        <v>2</v>
      </c>
      <c r="F2069" s="5" t="s">
        <v>11089</v>
      </c>
      <c r="G2069" s="5" t="s">
        <v>9329</v>
      </c>
      <c r="H2069" s="5" t="s">
        <v>9347</v>
      </c>
      <c r="I2069" s="5" t="s">
        <v>9315</v>
      </c>
      <c r="J2069" s="9">
        <v>2</v>
      </c>
      <c r="K2069" s="5" t="s">
        <v>2229</v>
      </c>
      <c r="L2069" s="10" t="s">
        <v>2180</v>
      </c>
      <c r="M2069" s="5" t="s">
        <v>2242</v>
      </c>
      <c r="N2069" s="11"/>
    </row>
    <row r="2070" spans="1:14" x14ac:dyDescent="0.2">
      <c r="A2070" s="12" t="s">
        <v>4422</v>
      </c>
      <c r="B2070" s="12">
        <v>2069</v>
      </c>
      <c r="C2070" s="9">
        <v>2016</v>
      </c>
      <c r="D2070" s="5" t="s">
        <v>9313</v>
      </c>
      <c r="E2070" s="5" t="s">
        <v>2</v>
      </c>
      <c r="F2070" s="5" t="s">
        <v>11089</v>
      </c>
      <c r="G2070" s="5" t="s">
        <v>9329</v>
      </c>
      <c r="H2070" s="5" t="s">
        <v>9347</v>
      </c>
      <c r="I2070" s="5" t="s">
        <v>11065</v>
      </c>
      <c r="J2070" s="9">
        <v>1</v>
      </c>
      <c r="K2070" s="5" t="s">
        <v>2229</v>
      </c>
      <c r="L2070" s="10" t="s">
        <v>2180</v>
      </c>
      <c r="M2070" s="5" t="s">
        <v>2243</v>
      </c>
      <c r="N2070" s="11"/>
    </row>
    <row r="2071" spans="1:14" x14ac:dyDescent="0.2">
      <c r="A2071" s="12" t="s">
        <v>4423</v>
      </c>
      <c r="B2071" s="12">
        <v>2070</v>
      </c>
      <c r="C2071" s="9">
        <v>2016</v>
      </c>
      <c r="D2071" s="5" t="s">
        <v>9313</v>
      </c>
      <c r="E2071" s="5" t="s">
        <v>2</v>
      </c>
      <c r="F2071" s="5" t="s">
        <v>11089</v>
      </c>
      <c r="G2071" s="5" t="s">
        <v>9329</v>
      </c>
      <c r="H2071" s="5" t="s">
        <v>9347</v>
      </c>
      <c r="I2071" s="5" t="s">
        <v>11065</v>
      </c>
      <c r="J2071" s="9">
        <v>2</v>
      </c>
      <c r="K2071" s="5" t="s">
        <v>2229</v>
      </c>
      <c r="L2071" s="10" t="s">
        <v>2180</v>
      </c>
      <c r="M2071" s="5" t="s">
        <v>2244</v>
      </c>
      <c r="N2071" s="11"/>
    </row>
    <row r="2072" spans="1:14" x14ac:dyDescent="0.2">
      <c r="A2072" s="12" t="s">
        <v>4424</v>
      </c>
      <c r="B2072" s="12">
        <v>2071</v>
      </c>
      <c r="C2072" s="9">
        <v>2016</v>
      </c>
      <c r="D2072" s="5" t="s">
        <v>9313</v>
      </c>
      <c r="E2072" s="5" t="s">
        <v>2</v>
      </c>
      <c r="F2072" s="5" t="s">
        <v>11089</v>
      </c>
      <c r="G2072" s="5" t="s">
        <v>9329</v>
      </c>
      <c r="H2072" s="5" t="s">
        <v>9347</v>
      </c>
      <c r="I2072" s="5" t="s">
        <v>11065</v>
      </c>
      <c r="J2072" s="9">
        <v>3</v>
      </c>
      <c r="K2072" s="5" t="s">
        <v>2229</v>
      </c>
      <c r="L2072" s="10" t="s">
        <v>2180</v>
      </c>
      <c r="M2072" s="5" t="s">
        <v>2245</v>
      </c>
      <c r="N2072" s="11"/>
    </row>
    <row r="2073" spans="1:14" x14ac:dyDescent="0.2">
      <c r="A2073" s="12" t="s">
        <v>4425</v>
      </c>
      <c r="B2073" s="12">
        <v>2072</v>
      </c>
      <c r="C2073" s="9">
        <v>2016</v>
      </c>
      <c r="D2073" s="5" t="s">
        <v>9313</v>
      </c>
      <c r="E2073" s="5" t="s">
        <v>2</v>
      </c>
      <c r="F2073" s="5" t="s">
        <v>11089</v>
      </c>
      <c r="G2073" s="5" t="s">
        <v>9329</v>
      </c>
      <c r="H2073" s="5" t="s">
        <v>9321</v>
      </c>
      <c r="I2073" s="5" t="s">
        <v>9321</v>
      </c>
      <c r="J2073" s="9">
        <v>2</v>
      </c>
      <c r="K2073" s="5" t="s">
        <v>2229</v>
      </c>
      <c r="L2073" s="10" t="s">
        <v>2180</v>
      </c>
      <c r="M2073" s="5" t="s">
        <v>2246</v>
      </c>
      <c r="N2073" s="11"/>
    </row>
    <row r="2074" spans="1:14" x14ac:dyDescent="0.2">
      <c r="A2074" s="12" t="s">
        <v>4426</v>
      </c>
      <c r="B2074" s="12">
        <v>2073</v>
      </c>
      <c r="C2074" s="9">
        <v>2016</v>
      </c>
      <c r="D2074" s="5" t="s">
        <v>9313</v>
      </c>
      <c r="E2074" s="5" t="s">
        <v>2</v>
      </c>
      <c r="F2074" s="5" t="s">
        <v>11089</v>
      </c>
      <c r="G2074" s="5" t="s">
        <v>9329</v>
      </c>
      <c r="H2074" s="5" t="s">
        <v>9347</v>
      </c>
      <c r="I2074" s="5" t="s">
        <v>11065</v>
      </c>
      <c r="J2074" s="9">
        <v>1</v>
      </c>
      <c r="K2074" s="5" t="s">
        <v>2229</v>
      </c>
      <c r="L2074" s="10" t="s">
        <v>2180</v>
      </c>
      <c r="M2074" s="5" t="s">
        <v>2247</v>
      </c>
      <c r="N2074" s="11"/>
    </row>
    <row r="2075" spans="1:14" x14ac:dyDescent="0.2">
      <c r="A2075" s="12" t="s">
        <v>4427</v>
      </c>
      <c r="B2075" s="12">
        <v>2074</v>
      </c>
      <c r="C2075" s="9">
        <v>2016</v>
      </c>
      <c r="D2075" s="5" t="s">
        <v>9313</v>
      </c>
      <c r="E2075" s="5" t="s">
        <v>2</v>
      </c>
      <c r="F2075" s="5" t="s">
        <v>11089</v>
      </c>
      <c r="G2075" s="5" t="s">
        <v>9329</v>
      </c>
      <c r="H2075" s="5" t="s">
        <v>9347</v>
      </c>
      <c r="I2075" s="5" t="s">
        <v>11065</v>
      </c>
      <c r="J2075" s="9">
        <v>3</v>
      </c>
      <c r="K2075" s="5" t="s">
        <v>2229</v>
      </c>
      <c r="L2075" s="10" t="s">
        <v>2180</v>
      </c>
      <c r="M2075" s="5" t="s">
        <v>2248</v>
      </c>
      <c r="N2075" s="11"/>
    </row>
    <row r="2076" spans="1:14" x14ac:dyDescent="0.2">
      <c r="A2076" s="12" t="s">
        <v>4428</v>
      </c>
      <c r="B2076" s="12">
        <v>2075</v>
      </c>
      <c r="C2076" s="9">
        <v>2016</v>
      </c>
      <c r="D2076" s="5" t="s">
        <v>9313</v>
      </c>
      <c r="E2076" s="5" t="s">
        <v>2</v>
      </c>
      <c r="F2076" s="5" t="s">
        <v>11089</v>
      </c>
      <c r="G2076" s="5" t="s">
        <v>9329</v>
      </c>
      <c r="H2076" s="5" t="s">
        <v>9321</v>
      </c>
      <c r="I2076" s="5" t="s">
        <v>9321</v>
      </c>
      <c r="J2076" s="9">
        <v>2</v>
      </c>
      <c r="K2076" s="5" t="s">
        <v>2229</v>
      </c>
      <c r="L2076" s="10" t="s">
        <v>2180</v>
      </c>
      <c r="M2076" s="5" t="s">
        <v>2249</v>
      </c>
      <c r="N2076" s="11"/>
    </row>
    <row r="2077" spans="1:14" x14ac:dyDescent="0.2">
      <c r="A2077" s="12" t="s">
        <v>4429</v>
      </c>
      <c r="B2077" s="12">
        <v>2076</v>
      </c>
      <c r="C2077" s="9">
        <v>2016</v>
      </c>
      <c r="D2077" s="5" t="s">
        <v>9313</v>
      </c>
      <c r="E2077" s="5" t="s">
        <v>2</v>
      </c>
      <c r="F2077" s="5" t="s">
        <v>11089</v>
      </c>
      <c r="G2077" s="5" t="s">
        <v>9329</v>
      </c>
      <c r="H2077" s="5" t="s">
        <v>9347</v>
      </c>
      <c r="I2077" s="5" t="s">
        <v>9353</v>
      </c>
      <c r="J2077" s="9">
        <v>2</v>
      </c>
      <c r="K2077" s="5" t="s">
        <v>2229</v>
      </c>
      <c r="L2077" s="10" t="s">
        <v>2180</v>
      </c>
      <c r="M2077" s="5" t="s">
        <v>2250</v>
      </c>
      <c r="N2077" s="11"/>
    </row>
    <row r="2078" spans="1:14" x14ac:dyDescent="0.2">
      <c r="A2078" s="12" t="s">
        <v>4430</v>
      </c>
      <c r="B2078" s="12">
        <v>2077</v>
      </c>
      <c r="C2078" s="9">
        <v>2016</v>
      </c>
      <c r="D2078" s="5" t="s">
        <v>9313</v>
      </c>
      <c r="E2078" s="5" t="s">
        <v>2</v>
      </c>
      <c r="F2078" s="5" t="s">
        <v>11089</v>
      </c>
      <c r="G2078" s="5" t="s">
        <v>9329</v>
      </c>
      <c r="H2078" s="5" t="s">
        <v>9347</v>
      </c>
      <c r="I2078" s="5" t="s">
        <v>11065</v>
      </c>
      <c r="J2078" s="9">
        <v>1</v>
      </c>
      <c r="K2078" s="5" t="s">
        <v>2229</v>
      </c>
      <c r="L2078" s="10" t="s">
        <v>2180</v>
      </c>
      <c r="M2078" s="5" t="s">
        <v>2251</v>
      </c>
      <c r="N2078" s="11"/>
    </row>
    <row r="2079" spans="1:14" x14ac:dyDescent="0.2">
      <c r="A2079" s="12" t="s">
        <v>4431</v>
      </c>
      <c r="B2079" s="12">
        <v>2078</v>
      </c>
      <c r="C2079" s="9">
        <v>2016</v>
      </c>
      <c r="D2079" s="5" t="s">
        <v>9313</v>
      </c>
      <c r="E2079" s="5" t="s">
        <v>2</v>
      </c>
      <c r="F2079" s="5" t="s">
        <v>11089</v>
      </c>
      <c r="G2079" s="5" t="s">
        <v>9329</v>
      </c>
      <c r="H2079" s="5" t="s">
        <v>9347</v>
      </c>
      <c r="I2079" s="5" t="s">
        <v>9315</v>
      </c>
      <c r="J2079" s="9">
        <v>1</v>
      </c>
      <c r="K2079" s="5" t="s">
        <v>2229</v>
      </c>
      <c r="L2079" s="10" t="s">
        <v>2180</v>
      </c>
      <c r="M2079" s="5" t="s">
        <v>2252</v>
      </c>
      <c r="N2079" s="11"/>
    </row>
    <row r="2080" spans="1:14" x14ac:dyDescent="0.2">
      <c r="A2080" s="12" t="s">
        <v>4432</v>
      </c>
      <c r="B2080" s="12">
        <v>2079</v>
      </c>
      <c r="C2080" s="9">
        <v>2016</v>
      </c>
      <c r="D2080" s="5" t="s">
        <v>9313</v>
      </c>
      <c r="E2080" s="5" t="s">
        <v>2</v>
      </c>
      <c r="F2080" s="5" t="s">
        <v>11089</v>
      </c>
      <c r="G2080" s="5" t="s">
        <v>9329</v>
      </c>
      <c r="H2080" s="5" t="s">
        <v>9347</v>
      </c>
      <c r="I2080" s="5" t="s">
        <v>9315</v>
      </c>
      <c r="J2080" s="9">
        <v>2</v>
      </c>
      <c r="K2080" s="5" t="s">
        <v>2229</v>
      </c>
      <c r="L2080" s="10" t="s">
        <v>2180</v>
      </c>
      <c r="M2080" s="5" t="s">
        <v>2253</v>
      </c>
      <c r="N2080" s="11"/>
    </row>
    <row r="2081" spans="1:14" x14ac:dyDescent="0.2">
      <c r="A2081" s="12" t="s">
        <v>4433</v>
      </c>
      <c r="B2081" s="12">
        <v>2080</v>
      </c>
      <c r="C2081" s="9">
        <v>2016</v>
      </c>
      <c r="D2081" s="5" t="s">
        <v>9313</v>
      </c>
      <c r="E2081" s="5" t="s">
        <v>2</v>
      </c>
      <c r="F2081" s="5" t="s">
        <v>11089</v>
      </c>
      <c r="G2081" s="5" t="s">
        <v>9329</v>
      </c>
      <c r="H2081" s="5" t="s">
        <v>9347</v>
      </c>
      <c r="I2081" s="5" t="s">
        <v>11066</v>
      </c>
      <c r="J2081" s="9">
        <v>1</v>
      </c>
      <c r="K2081" s="5" t="s">
        <v>2229</v>
      </c>
      <c r="L2081" s="10" t="s">
        <v>2180</v>
      </c>
      <c r="M2081" s="5" t="s">
        <v>2254</v>
      </c>
      <c r="N2081" s="11"/>
    </row>
    <row r="2082" spans="1:14" x14ac:dyDescent="0.2">
      <c r="A2082" s="12" t="s">
        <v>4434</v>
      </c>
      <c r="B2082" s="12">
        <v>2081</v>
      </c>
      <c r="C2082" s="9">
        <v>2016</v>
      </c>
      <c r="D2082" s="5" t="s">
        <v>9313</v>
      </c>
      <c r="E2082" s="5" t="s">
        <v>2</v>
      </c>
      <c r="F2082" s="5" t="s">
        <v>11089</v>
      </c>
      <c r="G2082" s="5" t="s">
        <v>9329</v>
      </c>
      <c r="H2082" s="5" t="s">
        <v>9347</v>
      </c>
      <c r="I2082" s="5" t="s">
        <v>11065</v>
      </c>
      <c r="J2082" s="9">
        <v>1</v>
      </c>
      <c r="K2082" s="5" t="s">
        <v>2229</v>
      </c>
      <c r="L2082" s="10" t="s">
        <v>2180</v>
      </c>
      <c r="M2082" s="5" t="s">
        <v>2255</v>
      </c>
      <c r="N2082" s="11"/>
    </row>
    <row r="2083" spans="1:14" x14ac:dyDescent="0.2">
      <c r="A2083" s="12" t="s">
        <v>4435</v>
      </c>
      <c r="B2083" s="12">
        <v>2082</v>
      </c>
      <c r="C2083" s="9">
        <v>2016</v>
      </c>
      <c r="D2083" s="5" t="s">
        <v>9313</v>
      </c>
      <c r="E2083" s="5" t="s">
        <v>2</v>
      </c>
      <c r="F2083" s="5" t="s">
        <v>11089</v>
      </c>
      <c r="G2083" s="5" t="s">
        <v>9329</v>
      </c>
      <c r="H2083" s="5" t="s">
        <v>9328</v>
      </c>
      <c r="I2083" s="5" t="s">
        <v>9415</v>
      </c>
      <c r="J2083" s="9">
        <v>0</v>
      </c>
      <c r="K2083" s="5" t="s">
        <v>2229</v>
      </c>
      <c r="L2083" s="10" t="s">
        <v>2180</v>
      </c>
      <c r="M2083" s="5" t="s">
        <v>2233</v>
      </c>
      <c r="N2083" s="11"/>
    </row>
    <row r="2084" spans="1:14" x14ac:dyDescent="0.2">
      <c r="A2084" s="12" t="s">
        <v>4436</v>
      </c>
      <c r="B2084" s="12">
        <v>2083</v>
      </c>
      <c r="C2084" s="9">
        <v>2016</v>
      </c>
      <c r="D2084" s="5" t="s">
        <v>9313</v>
      </c>
      <c r="E2084" s="5" t="s">
        <v>2</v>
      </c>
      <c r="F2084" s="5" t="s">
        <v>11089</v>
      </c>
      <c r="G2084" s="5" t="s">
        <v>9329</v>
      </c>
      <c r="H2084" s="5" t="s">
        <v>9347</v>
      </c>
      <c r="I2084" s="5" t="s">
        <v>11065</v>
      </c>
      <c r="J2084" s="9">
        <v>1</v>
      </c>
      <c r="K2084" s="5" t="s">
        <v>2229</v>
      </c>
      <c r="L2084" s="10" t="s">
        <v>2180</v>
      </c>
      <c r="M2084" s="5" t="s">
        <v>2256</v>
      </c>
      <c r="N2084" s="11"/>
    </row>
    <row r="2085" spans="1:14" x14ac:dyDescent="0.2">
      <c r="A2085" s="12" t="s">
        <v>4437</v>
      </c>
      <c r="B2085" s="12">
        <v>2084</v>
      </c>
      <c r="C2085" s="9">
        <v>2016</v>
      </c>
      <c r="D2085" s="5" t="s">
        <v>9313</v>
      </c>
      <c r="E2085" s="5" t="s">
        <v>2</v>
      </c>
      <c r="F2085" s="5" t="s">
        <v>11089</v>
      </c>
      <c r="G2085" s="5" t="s">
        <v>9329</v>
      </c>
      <c r="H2085" s="5" t="s">
        <v>9347</v>
      </c>
      <c r="I2085" s="5" t="s">
        <v>11065</v>
      </c>
      <c r="J2085" s="9">
        <v>1</v>
      </c>
      <c r="K2085" s="5" t="s">
        <v>2229</v>
      </c>
      <c r="L2085" s="10" t="s">
        <v>2180</v>
      </c>
      <c r="M2085" s="5" t="s">
        <v>2257</v>
      </c>
      <c r="N2085" s="11"/>
    </row>
    <row r="2086" spans="1:14" x14ac:dyDescent="0.2">
      <c r="A2086" s="12" t="s">
        <v>4438</v>
      </c>
      <c r="B2086" s="12">
        <v>2085</v>
      </c>
      <c r="C2086" s="9">
        <v>2016</v>
      </c>
      <c r="D2086" s="5" t="s">
        <v>9313</v>
      </c>
      <c r="E2086" s="5" t="s">
        <v>2</v>
      </c>
      <c r="F2086" s="5" t="s">
        <v>11089</v>
      </c>
      <c r="G2086" s="5" t="s">
        <v>9329</v>
      </c>
      <c r="H2086" s="5" t="s">
        <v>9347</v>
      </c>
      <c r="I2086" s="5" t="s">
        <v>9368</v>
      </c>
      <c r="J2086" s="9">
        <v>1</v>
      </c>
      <c r="K2086" s="5" t="s">
        <v>2229</v>
      </c>
      <c r="L2086" s="10" t="s">
        <v>2180</v>
      </c>
      <c r="M2086" s="5" t="s">
        <v>2258</v>
      </c>
      <c r="N2086" s="11"/>
    </row>
    <row r="2087" spans="1:14" x14ac:dyDescent="0.2">
      <c r="A2087" s="12" t="s">
        <v>4439</v>
      </c>
      <c r="B2087" s="12">
        <v>2086</v>
      </c>
      <c r="C2087" s="9">
        <v>2016</v>
      </c>
      <c r="D2087" s="5" t="s">
        <v>9313</v>
      </c>
      <c r="E2087" s="5" t="s">
        <v>2</v>
      </c>
      <c r="F2087" s="5" t="s">
        <v>11089</v>
      </c>
      <c r="G2087" s="5" t="s">
        <v>9329</v>
      </c>
      <c r="H2087" s="5" t="s">
        <v>9347</v>
      </c>
      <c r="I2087" s="5" t="s">
        <v>9368</v>
      </c>
      <c r="J2087" s="9">
        <v>1</v>
      </c>
      <c r="K2087" s="5" t="s">
        <v>2229</v>
      </c>
      <c r="L2087" s="10" t="s">
        <v>2180</v>
      </c>
      <c r="M2087" s="5" t="s">
        <v>2259</v>
      </c>
      <c r="N2087" s="11"/>
    </row>
    <row r="2088" spans="1:14" x14ac:dyDescent="0.2">
      <c r="A2088" s="12" t="s">
        <v>4440</v>
      </c>
      <c r="B2088" s="12">
        <v>2087</v>
      </c>
      <c r="C2088" s="9">
        <v>2016</v>
      </c>
      <c r="D2088" s="5" t="s">
        <v>9313</v>
      </c>
      <c r="E2088" s="5" t="s">
        <v>2</v>
      </c>
      <c r="F2088" s="5" t="s">
        <v>11089</v>
      </c>
      <c r="G2088" s="5" t="s">
        <v>9329</v>
      </c>
      <c r="H2088" s="5" t="s">
        <v>9347</v>
      </c>
      <c r="I2088" s="5" t="s">
        <v>9368</v>
      </c>
      <c r="J2088" s="9">
        <v>1</v>
      </c>
      <c r="K2088" s="5" t="s">
        <v>2229</v>
      </c>
      <c r="L2088" s="10" t="s">
        <v>2180</v>
      </c>
      <c r="M2088" s="5" t="s">
        <v>2260</v>
      </c>
      <c r="N2088" s="11"/>
    </row>
    <row r="2089" spans="1:14" x14ac:dyDescent="0.2">
      <c r="A2089" s="12" t="s">
        <v>4441</v>
      </c>
      <c r="B2089" s="12">
        <v>2088</v>
      </c>
      <c r="C2089" s="9">
        <v>2016</v>
      </c>
      <c r="D2089" s="5" t="s">
        <v>9313</v>
      </c>
      <c r="E2089" s="5" t="s">
        <v>2</v>
      </c>
      <c r="F2089" s="5" t="s">
        <v>11089</v>
      </c>
      <c r="G2089" s="5" t="s">
        <v>9329</v>
      </c>
      <c r="H2089" s="5" t="s">
        <v>9347</v>
      </c>
      <c r="I2089" s="5" t="s">
        <v>9368</v>
      </c>
      <c r="J2089" s="9">
        <v>1</v>
      </c>
      <c r="K2089" s="5" t="s">
        <v>2229</v>
      </c>
      <c r="L2089" s="10" t="s">
        <v>2180</v>
      </c>
      <c r="M2089" s="5" t="s">
        <v>2261</v>
      </c>
      <c r="N2089" s="11"/>
    </row>
    <row r="2090" spans="1:14" x14ac:dyDescent="0.2">
      <c r="A2090" s="12" t="s">
        <v>4442</v>
      </c>
      <c r="B2090" s="12">
        <v>2089</v>
      </c>
      <c r="C2090" s="9">
        <v>2016</v>
      </c>
      <c r="D2090" s="5" t="s">
        <v>9313</v>
      </c>
      <c r="E2090" s="5" t="s">
        <v>2</v>
      </c>
      <c r="F2090" s="5" t="s">
        <v>11089</v>
      </c>
      <c r="G2090" s="5" t="s">
        <v>9314</v>
      </c>
      <c r="H2090" s="5" t="s">
        <v>9328</v>
      </c>
      <c r="I2090" s="5" t="s">
        <v>9344</v>
      </c>
      <c r="J2090" s="9">
        <v>0</v>
      </c>
      <c r="K2090" s="5" t="s">
        <v>46</v>
      </c>
      <c r="L2090" s="10" t="s">
        <v>2180</v>
      </c>
      <c r="M2090" s="5" t="s">
        <v>2262</v>
      </c>
      <c r="N2090" s="11"/>
    </row>
    <row r="2091" spans="1:14" x14ac:dyDescent="0.2">
      <c r="A2091" s="12" t="s">
        <v>4443</v>
      </c>
      <c r="B2091" s="12">
        <v>2090</v>
      </c>
      <c r="C2091" s="9">
        <v>2016</v>
      </c>
      <c r="D2091" s="5" t="s">
        <v>9313</v>
      </c>
      <c r="E2091" s="5" t="s">
        <v>2</v>
      </c>
      <c r="F2091" s="5" t="s">
        <v>11089</v>
      </c>
      <c r="G2091" s="5" t="s">
        <v>9314</v>
      </c>
      <c r="H2091" s="5" t="s">
        <v>9347</v>
      </c>
      <c r="I2091" s="5" t="s">
        <v>9315</v>
      </c>
      <c r="J2091" s="9">
        <v>1</v>
      </c>
      <c r="K2091" s="5" t="s">
        <v>46</v>
      </c>
      <c r="L2091" s="10" t="s">
        <v>2180</v>
      </c>
      <c r="M2091" s="5" t="s">
        <v>2263</v>
      </c>
      <c r="N2091" s="11"/>
    </row>
    <row r="2092" spans="1:14" x14ac:dyDescent="0.2">
      <c r="A2092" s="12" t="s">
        <v>4444</v>
      </c>
      <c r="B2092" s="12">
        <v>2091</v>
      </c>
      <c r="C2092" s="9">
        <v>2016</v>
      </c>
      <c r="D2092" s="5" t="s">
        <v>9313</v>
      </c>
      <c r="E2092" s="5" t="s">
        <v>2</v>
      </c>
      <c r="F2092" s="5" t="s">
        <v>11089</v>
      </c>
      <c r="G2092" s="5" t="s">
        <v>9314</v>
      </c>
      <c r="H2092" s="5" t="s">
        <v>9347</v>
      </c>
      <c r="I2092" s="5" t="s">
        <v>9315</v>
      </c>
      <c r="J2092" s="9">
        <v>2</v>
      </c>
      <c r="K2092" s="5" t="s">
        <v>542</v>
      </c>
      <c r="L2092" s="10" t="s">
        <v>2180</v>
      </c>
      <c r="M2092" s="5" t="s">
        <v>11047</v>
      </c>
      <c r="N2092" s="11"/>
    </row>
    <row r="2093" spans="1:14" x14ac:dyDescent="0.2">
      <c r="A2093" s="12" t="s">
        <v>4445</v>
      </c>
      <c r="B2093" s="12">
        <v>2092</v>
      </c>
      <c r="C2093" s="9">
        <v>2016</v>
      </c>
      <c r="D2093" s="5" t="s">
        <v>9313</v>
      </c>
      <c r="E2093" s="5" t="s">
        <v>2</v>
      </c>
      <c r="F2093" s="5" t="s">
        <v>11089</v>
      </c>
      <c r="G2093" s="5" t="s">
        <v>9314</v>
      </c>
      <c r="H2093" s="5" t="s">
        <v>9347</v>
      </c>
      <c r="I2093" s="5" t="s">
        <v>9350</v>
      </c>
      <c r="J2093" s="9">
        <v>1</v>
      </c>
      <c r="K2093" s="5" t="s">
        <v>542</v>
      </c>
      <c r="L2093" s="10" t="s">
        <v>2180</v>
      </c>
      <c r="M2093" s="5" t="s">
        <v>11048</v>
      </c>
      <c r="N2093" s="11"/>
    </row>
    <row r="2094" spans="1:14" x14ac:dyDescent="0.2">
      <c r="A2094" s="12" t="s">
        <v>4446</v>
      </c>
      <c r="B2094" s="12">
        <v>2093</v>
      </c>
      <c r="C2094" s="9">
        <v>2016</v>
      </c>
      <c r="D2094" s="5" t="s">
        <v>9313</v>
      </c>
      <c r="E2094" s="5" t="s">
        <v>2</v>
      </c>
      <c r="F2094" s="5" t="s">
        <v>11089</v>
      </c>
      <c r="G2094" s="5" t="s">
        <v>9314</v>
      </c>
      <c r="H2094" s="5" t="s">
        <v>9347</v>
      </c>
      <c r="I2094" s="5" t="s">
        <v>9350</v>
      </c>
      <c r="J2094" s="9">
        <v>2</v>
      </c>
      <c r="K2094" s="5" t="s">
        <v>542</v>
      </c>
      <c r="L2094" s="10" t="s">
        <v>2180</v>
      </c>
      <c r="M2094" s="5" t="s">
        <v>11049</v>
      </c>
      <c r="N2094" s="11"/>
    </row>
    <row r="2095" spans="1:14" x14ac:dyDescent="0.2">
      <c r="A2095" s="12" t="s">
        <v>4447</v>
      </c>
      <c r="B2095" s="12">
        <v>2094</v>
      </c>
      <c r="C2095" s="9">
        <v>2016</v>
      </c>
      <c r="D2095" s="5" t="s">
        <v>9313</v>
      </c>
      <c r="E2095" s="5" t="s">
        <v>2</v>
      </c>
      <c r="F2095" s="5" t="s">
        <v>11089</v>
      </c>
      <c r="G2095" s="5" t="s">
        <v>9314</v>
      </c>
      <c r="H2095" s="5" t="s">
        <v>9347</v>
      </c>
      <c r="I2095" s="5" t="s">
        <v>9321</v>
      </c>
      <c r="J2095" s="9">
        <v>1</v>
      </c>
      <c r="K2095" s="5" t="s">
        <v>542</v>
      </c>
      <c r="L2095" s="10" t="s">
        <v>2180</v>
      </c>
      <c r="M2095" s="5" t="s">
        <v>11050</v>
      </c>
      <c r="N2095" s="11"/>
    </row>
    <row r="2096" spans="1:14" x14ac:dyDescent="0.2">
      <c r="A2096" s="12" t="s">
        <v>4448</v>
      </c>
      <c r="B2096" s="12">
        <v>2095</v>
      </c>
      <c r="C2096" s="9">
        <v>2016</v>
      </c>
      <c r="D2096" s="5" t="s">
        <v>9313</v>
      </c>
      <c r="E2096" s="5" t="s">
        <v>2</v>
      </c>
      <c r="F2096" s="5" t="s">
        <v>11089</v>
      </c>
      <c r="G2096" s="5" t="s">
        <v>9314</v>
      </c>
      <c r="H2096" s="5" t="s">
        <v>9328</v>
      </c>
      <c r="I2096" s="5" t="s">
        <v>9344</v>
      </c>
      <c r="J2096" s="9">
        <v>0</v>
      </c>
      <c r="K2096" s="5" t="s">
        <v>542</v>
      </c>
      <c r="L2096" s="10" t="s">
        <v>2180</v>
      </c>
      <c r="M2096" s="5" t="s">
        <v>2264</v>
      </c>
      <c r="N2096" s="11"/>
    </row>
    <row r="2097" spans="1:14" x14ac:dyDescent="0.2">
      <c r="A2097" s="12" t="s">
        <v>4449</v>
      </c>
      <c r="B2097" s="12">
        <v>2096</v>
      </c>
      <c r="C2097" s="9">
        <v>2016</v>
      </c>
      <c r="D2097" s="5" t="s">
        <v>9313</v>
      </c>
      <c r="E2097" s="5" t="s">
        <v>2</v>
      </c>
      <c r="F2097" s="5" t="s">
        <v>11089</v>
      </c>
      <c r="G2097" s="5" t="s">
        <v>9314</v>
      </c>
      <c r="H2097" s="5" t="s">
        <v>9328</v>
      </c>
      <c r="I2097" s="5" t="s">
        <v>9344</v>
      </c>
      <c r="J2097" s="9">
        <v>0</v>
      </c>
      <c r="K2097" s="5" t="s">
        <v>542</v>
      </c>
      <c r="L2097" s="10" t="s">
        <v>2180</v>
      </c>
      <c r="M2097" s="5" t="s">
        <v>2265</v>
      </c>
      <c r="N2097" s="11"/>
    </row>
    <row r="2098" spans="1:14" x14ac:dyDescent="0.2">
      <c r="A2098" s="12" t="s">
        <v>4450</v>
      </c>
      <c r="B2098" s="12">
        <v>2097</v>
      </c>
      <c r="C2098" s="9">
        <v>2016</v>
      </c>
      <c r="D2098" s="5" t="s">
        <v>9313</v>
      </c>
      <c r="E2098" s="5" t="s">
        <v>2</v>
      </c>
      <c r="F2098" s="5" t="s">
        <v>11089</v>
      </c>
      <c r="G2098" s="5" t="s">
        <v>9314</v>
      </c>
      <c r="H2098" s="5" t="s">
        <v>9328</v>
      </c>
      <c r="I2098" s="5" t="s">
        <v>9344</v>
      </c>
      <c r="J2098" s="9">
        <v>0</v>
      </c>
      <c r="K2098" s="5" t="s">
        <v>542</v>
      </c>
      <c r="L2098" s="10" t="s">
        <v>2180</v>
      </c>
      <c r="M2098" s="5" t="s">
        <v>2266</v>
      </c>
      <c r="N2098" s="11"/>
    </row>
    <row r="2099" spans="1:14" x14ac:dyDescent="0.2">
      <c r="A2099" s="12" t="s">
        <v>4451</v>
      </c>
      <c r="B2099" s="12">
        <v>2098</v>
      </c>
      <c r="C2099" s="9">
        <v>2016</v>
      </c>
      <c r="D2099" s="5" t="s">
        <v>9313</v>
      </c>
      <c r="E2099" s="5" t="s">
        <v>2</v>
      </c>
      <c r="F2099" s="5" t="s">
        <v>11089</v>
      </c>
      <c r="G2099" s="5" t="s">
        <v>9314</v>
      </c>
      <c r="H2099" s="5" t="s">
        <v>9328</v>
      </c>
      <c r="I2099" s="5" t="s">
        <v>9415</v>
      </c>
      <c r="J2099" s="9">
        <v>0</v>
      </c>
      <c r="K2099" s="5" t="s">
        <v>542</v>
      </c>
      <c r="L2099" s="10" t="s">
        <v>2180</v>
      </c>
      <c r="M2099" s="5" t="s">
        <v>2267</v>
      </c>
      <c r="N2099" s="11"/>
    </row>
    <row r="2100" spans="1:14" x14ac:dyDescent="0.2">
      <c r="A2100" s="12" t="s">
        <v>4452</v>
      </c>
      <c r="B2100" s="12">
        <v>2099</v>
      </c>
      <c r="C2100" s="9">
        <v>2016</v>
      </c>
      <c r="D2100" s="5" t="s">
        <v>9313</v>
      </c>
      <c r="E2100" s="5" t="s">
        <v>2</v>
      </c>
      <c r="F2100" s="5" t="s">
        <v>11089</v>
      </c>
      <c r="G2100" s="5" t="s">
        <v>9314</v>
      </c>
      <c r="H2100" s="5" t="s">
        <v>9328</v>
      </c>
      <c r="I2100" s="5" t="s">
        <v>9344</v>
      </c>
      <c r="J2100" s="9">
        <v>0</v>
      </c>
      <c r="K2100" s="5" t="s">
        <v>542</v>
      </c>
      <c r="L2100" s="10" t="s">
        <v>2180</v>
      </c>
      <c r="M2100" s="5" t="s">
        <v>2268</v>
      </c>
      <c r="N2100" s="11"/>
    </row>
    <row r="2101" spans="1:14" x14ac:dyDescent="0.2">
      <c r="A2101" s="12" t="s">
        <v>4453</v>
      </c>
      <c r="B2101" s="12">
        <v>2100</v>
      </c>
      <c r="C2101" s="9">
        <v>2016</v>
      </c>
      <c r="D2101" s="5" t="s">
        <v>9313</v>
      </c>
      <c r="E2101" s="5" t="s">
        <v>2</v>
      </c>
      <c r="F2101" s="5" t="s">
        <v>11089</v>
      </c>
      <c r="G2101" s="5" t="s">
        <v>9314</v>
      </c>
      <c r="H2101" s="5" t="s">
        <v>9328</v>
      </c>
      <c r="I2101" s="5" t="s">
        <v>9344</v>
      </c>
      <c r="J2101" s="9">
        <v>0</v>
      </c>
      <c r="K2101" s="5" t="s">
        <v>542</v>
      </c>
      <c r="L2101" s="10" t="s">
        <v>2180</v>
      </c>
      <c r="M2101" s="5" t="s">
        <v>2269</v>
      </c>
      <c r="N2101" s="11"/>
    </row>
    <row r="2102" spans="1:14" x14ac:dyDescent="0.2">
      <c r="A2102" s="12" t="s">
        <v>4454</v>
      </c>
      <c r="B2102" s="12">
        <v>2101</v>
      </c>
      <c r="C2102" s="9">
        <v>2016</v>
      </c>
      <c r="D2102" s="5" t="s">
        <v>9313</v>
      </c>
      <c r="E2102" s="5" t="s">
        <v>2</v>
      </c>
      <c r="F2102" s="5" t="s">
        <v>11089</v>
      </c>
      <c r="G2102" s="5" t="s">
        <v>9314</v>
      </c>
      <c r="H2102" s="5" t="s">
        <v>9328</v>
      </c>
      <c r="I2102" s="5" t="s">
        <v>9334</v>
      </c>
      <c r="J2102" s="9">
        <v>0</v>
      </c>
      <c r="K2102" s="5" t="s">
        <v>542</v>
      </c>
      <c r="L2102" s="10" t="s">
        <v>2180</v>
      </c>
      <c r="M2102" s="5" t="s">
        <v>2270</v>
      </c>
      <c r="N2102" s="11"/>
    </row>
    <row r="2103" spans="1:14" x14ac:dyDescent="0.2">
      <c r="A2103" s="12" t="s">
        <v>4455</v>
      </c>
      <c r="B2103" s="12">
        <v>2102</v>
      </c>
      <c r="C2103" s="9">
        <v>2016</v>
      </c>
      <c r="D2103" s="5" t="s">
        <v>9313</v>
      </c>
      <c r="E2103" s="5" t="s">
        <v>2</v>
      </c>
      <c r="F2103" s="5" t="s">
        <v>11089</v>
      </c>
      <c r="G2103" s="5" t="s">
        <v>9314</v>
      </c>
      <c r="H2103" s="5" t="s">
        <v>9328</v>
      </c>
      <c r="I2103" s="5" t="s">
        <v>9334</v>
      </c>
      <c r="J2103" s="9">
        <v>0</v>
      </c>
      <c r="K2103" s="5" t="s">
        <v>542</v>
      </c>
      <c r="L2103" s="10" t="s">
        <v>2180</v>
      </c>
      <c r="M2103" s="5" t="s">
        <v>2271</v>
      </c>
      <c r="N2103" s="11"/>
    </row>
    <row r="2104" spans="1:14" x14ac:dyDescent="0.2">
      <c r="A2104" s="12" t="s">
        <v>4456</v>
      </c>
      <c r="B2104" s="12">
        <v>2103</v>
      </c>
      <c r="C2104" s="9">
        <v>2016</v>
      </c>
      <c r="D2104" s="5" t="s">
        <v>9313</v>
      </c>
      <c r="E2104" s="5" t="s">
        <v>2</v>
      </c>
      <c r="F2104" s="5" t="s">
        <v>11089</v>
      </c>
      <c r="G2104" s="5" t="s">
        <v>9314</v>
      </c>
      <c r="H2104" s="5" t="s">
        <v>9321</v>
      </c>
      <c r="I2104" s="5" t="s">
        <v>9321</v>
      </c>
      <c r="J2104" s="9">
        <v>14</v>
      </c>
      <c r="K2104" s="5" t="s">
        <v>46</v>
      </c>
      <c r="L2104" s="10" t="s">
        <v>2180</v>
      </c>
      <c r="M2104" s="5" t="s">
        <v>2272</v>
      </c>
      <c r="N2104" s="11"/>
    </row>
    <row r="2105" spans="1:14" x14ac:dyDescent="0.2">
      <c r="A2105" s="12" t="s">
        <v>4457</v>
      </c>
      <c r="B2105" s="12">
        <v>2104</v>
      </c>
      <c r="C2105" s="9">
        <v>2016</v>
      </c>
      <c r="D2105" s="5" t="s">
        <v>9313</v>
      </c>
      <c r="E2105" s="5" t="s">
        <v>2</v>
      </c>
      <c r="F2105" s="5" t="s">
        <v>11089</v>
      </c>
      <c r="G2105" s="5" t="s">
        <v>9323</v>
      </c>
      <c r="H2105" s="5" t="s">
        <v>9347</v>
      </c>
      <c r="I2105" s="5" t="s">
        <v>9408</v>
      </c>
      <c r="J2105" s="9" t="s">
        <v>2</v>
      </c>
      <c r="K2105" s="5" t="s">
        <v>2181</v>
      </c>
      <c r="L2105" s="10" t="s">
        <v>2180</v>
      </c>
      <c r="M2105" s="5" t="s">
        <v>2273</v>
      </c>
      <c r="N2105" s="11"/>
    </row>
    <row r="2106" spans="1:14" x14ac:dyDescent="0.2">
      <c r="A2106" s="12" t="s">
        <v>4458</v>
      </c>
      <c r="B2106" s="12">
        <v>2105</v>
      </c>
      <c r="C2106" s="9">
        <v>2016</v>
      </c>
      <c r="D2106" s="5" t="s">
        <v>9313</v>
      </c>
      <c r="E2106" s="5" t="s">
        <v>2</v>
      </c>
      <c r="F2106" s="5" t="s">
        <v>11088</v>
      </c>
      <c r="G2106" s="5" t="s">
        <v>9364</v>
      </c>
      <c r="H2106" s="5" t="s">
        <v>9328</v>
      </c>
      <c r="I2106" s="5" t="s">
        <v>9342</v>
      </c>
      <c r="J2106" s="9">
        <v>0</v>
      </c>
      <c r="K2106" s="5" t="s">
        <v>2181</v>
      </c>
      <c r="L2106" s="10" t="s">
        <v>2180</v>
      </c>
      <c r="M2106" s="5" t="s">
        <v>2274</v>
      </c>
      <c r="N2106" s="11"/>
    </row>
    <row r="2107" spans="1:14" x14ac:dyDescent="0.2">
      <c r="A2107" s="12" t="s">
        <v>4459</v>
      </c>
      <c r="B2107" s="12">
        <v>2106</v>
      </c>
      <c r="C2107" s="9">
        <v>2016</v>
      </c>
      <c r="D2107" s="5" t="s">
        <v>9313</v>
      </c>
      <c r="E2107" s="5" t="s">
        <v>2</v>
      </c>
      <c r="F2107" s="5" t="s">
        <v>11088</v>
      </c>
      <c r="G2107" s="5" t="s">
        <v>9364</v>
      </c>
      <c r="H2107" s="5" t="s">
        <v>9328</v>
      </c>
      <c r="I2107" s="5" t="s">
        <v>9344</v>
      </c>
      <c r="J2107" s="9">
        <v>0</v>
      </c>
      <c r="K2107" s="5" t="s">
        <v>2181</v>
      </c>
      <c r="L2107" s="10" t="s">
        <v>2180</v>
      </c>
      <c r="M2107" s="5" t="s">
        <v>2275</v>
      </c>
      <c r="N2107" s="11"/>
    </row>
    <row r="2108" spans="1:14" x14ac:dyDescent="0.2">
      <c r="A2108" s="12" t="s">
        <v>4460</v>
      </c>
      <c r="B2108" s="12">
        <v>2107</v>
      </c>
      <c r="C2108" s="9">
        <v>2016</v>
      </c>
      <c r="D2108" s="5" t="s">
        <v>9313</v>
      </c>
      <c r="E2108" s="5" t="s">
        <v>2</v>
      </c>
      <c r="F2108" s="5" t="s">
        <v>11088</v>
      </c>
      <c r="G2108" s="5" t="s">
        <v>9364</v>
      </c>
      <c r="H2108" s="5" t="s">
        <v>9328</v>
      </c>
      <c r="I2108" s="5" t="s">
        <v>9415</v>
      </c>
      <c r="J2108" s="9">
        <v>0</v>
      </c>
      <c r="K2108" s="5" t="s">
        <v>2181</v>
      </c>
      <c r="L2108" s="10" t="s">
        <v>2180</v>
      </c>
      <c r="M2108" s="5" t="s">
        <v>2276</v>
      </c>
      <c r="N2108" s="11"/>
    </row>
    <row r="2109" spans="1:14" x14ac:dyDescent="0.2">
      <c r="A2109" s="12" t="s">
        <v>4461</v>
      </c>
      <c r="B2109" s="12">
        <v>2108</v>
      </c>
      <c r="C2109" s="9">
        <v>2016</v>
      </c>
      <c r="D2109" s="5" t="s">
        <v>9313</v>
      </c>
      <c r="E2109" s="5" t="s">
        <v>2</v>
      </c>
      <c r="F2109" s="5" t="s">
        <v>11088</v>
      </c>
      <c r="G2109" s="5" t="s">
        <v>9364</v>
      </c>
      <c r="H2109" s="5" t="s">
        <v>9328</v>
      </c>
      <c r="I2109" s="5" t="s">
        <v>9344</v>
      </c>
      <c r="J2109" s="9">
        <v>0</v>
      </c>
      <c r="K2109" s="5" t="s">
        <v>2181</v>
      </c>
      <c r="L2109" s="10" t="s">
        <v>2180</v>
      </c>
      <c r="M2109" s="5" t="s">
        <v>2277</v>
      </c>
      <c r="N2109" s="11"/>
    </row>
    <row r="2110" spans="1:14" x14ac:dyDescent="0.2">
      <c r="A2110" s="12" t="s">
        <v>4462</v>
      </c>
      <c r="B2110" s="12">
        <v>2109</v>
      </c>
      <c r="C2110" s="9">
        <v>2016</v>
      </c>
      <c r="D2110" s="5" t="s">
        <v>9313</v>
      </c>
      <c r="E2110" s="5" t="s">
        <v>2</v>
      </c>
      <c r="F2110" s="5" t="s">
        <v>11089</v>
      </c>
      <c r="G2110" s="5" t="s">
        <v>9323</v>
      </c>
      <c r="H2110" s="5" t="s">
        <v>9328</v>
      </c>
      <c r="I2110" s="5" t="s">
        <v>9344</v>
      </c>
      <c r="J2110" s="9">
        <v>0</v>
      </c>
      <c r="K2110" s="5" t="s">
        <v>2181</v>
      </c>
      <c r="L2110" s="10" t="s">
        <v>2180</v>
      </c>
      <c r="M2110" s="5" t="s">
        <v>2278</v>
      </c>
      <c r="N2110" s="11"/>
    </row>
    <row r="2111" spans="1:14" x14ac:dyDescent="0.2">
      <c r="A2111" s="12" t="s">
        <v>4463</v>
      </c>
      <c r="B2111" s="12">
        <v>2110</v>
      </c>
      <c r="C2111" s="9">
        <v>2016</v>
      </c>
      <c r="D2111" s="5" t="s">
        <v>9313</v>
      </c>
      <c r="E2111" s="5" t="s">
        <v>2</v>
      </c>
      <c r="F2111" s="5" t="s">
        <v>11089</v>
      </c>
      <c r="G2111" s="5" t="s">
        <v>9323</v>
      </c>
      <c r="H2111" s="5" t="s">
        <v>9321</v>
      </c>
      <c r="I2111" s="5" t="s">
        <v>9321</v>
      </c>
      <c r="J2111" s="9">
        <v>0</v>
      </c>
      <c r="K2111" s="5" t="s">
        <v>2181</v>
      </c>
      <c r="L2111" s="10" t="s">
        <v>2180</v>
      </c>
      <c r="M2111" s="5" t="s">
        <v>2279</v>
      </c>
      <c r="N2111" s="11"/>
    </row>
    <row r="2112" spans="1:14" x14ac:dyDescent="0.2">
      <c r="A2112" s="12" t="s">
        <v>4464</v>
      </c>
      <c r="B2112" s="12">
        <v>2111</v>
      </c>
      <c r="C2112" s="9">
        <v>2016</v>
      </c>
      <c r="D2112" s="5" t="s">
        <v>9313</v>
      </c>
      <c r="E2112" s="5" t="s">
        <v>2</v>
      </c>
      <c r="F2112" s="5" t="s">
        <v>11088</v>
      </c>
      <c r="G2112" s="5" t="s">
        <v>9364</v>
      </c>
      <c r="H2112" s="5" t="s">
        <v>9328</v>
      </c>
      <c r="I2112" s="5" t="s">
        <v>9344</v>
      </c>
      <c r="J2112" s="9">
        <v>0</v>
      </c>
      <c r="K2112" s="5" t="s">
        <v>2181</v>
      </c>
      <c r="L2112" s="10" t="s">
        <v>2180</v>
      </c>
      <c r="M2112" s="5" t="s">
        <v>2280</v>
      </c>
      <c r="N2112" s="11"/>
    </row>
    <row r="2113" spans="1:14" x14ac:dyDescent="0.2">
      <c r="A2113" s="12" t="s">
        <v>4465</v>
      </c>
      <c r="B2113" s="12">
        <v>2112</v>
      </c>
      <c r="C2113" s="9">
        <v>2016</v>
      </c>
      <c r="D2113" s="5" t="s">
        <v>9313</v>
      </c>
      <c r="E2113" s="5" t="s">
        <v>2</v>
      </c>
      <c r="F2113" s="5" t="s">
        <v>11089</v>
      </c>
      <c r="G2113" s="5" t="s">
        <v>9323</v>
      </c>
      <c r="H2113" s="5" t="s">
        <v>9328</v>
      </c>
      <c r="I2113" s="5" t="s">
        <v>9415</v>
      </c>
      <c r="J2113" s="9">
        <v>0</v>
      </c>
      <c r="K2113" s="5" t="s">
        <v>2181</v>
      </c>
      <c r="L2113" s="10" t="s">
        <v>2180</v>
      </c>
      <c r="M2113" s="5" t="s">
        <v>2281</v>
      </c>
      <c r="N2113" s="11"/>
    </row>
    <row r="2114" spans="1:14" x14ac:dyDescent="0.2">
      <c r="A2114" s="12" t="s">
        <v>4466</v>
      </c>
      <c r="B2114" s="12">
        <v>2113</v>
      </c>
      <c r="C2114" s="9">
        <v>2016</v>
      </c>
      <c r="D2114" s="5" t="s">
        <v>9313</v>
      </c>
      <c r="E2114" s="5" t="s">
        <v>2</v>
      </c>
      <c r="F2114" s="5" t="s">
        <v>11089</v>
      </c>
      <c r="G2114" s="5" t="s">
        <v>9323</v>
      </c>
      <c r="H2114" s="5" t="s">
        <v>9347</v>
      </c>
      <c r="I2114" s="5" t="s">
        <v>9350</v>
      </c>
      <c r="J2114" s="9">
        <v>1</v>
      </c>
      <c r="K2114" s="5" t="s">
        <v>2181</v>
      </c>
      <c r="L2114" s="10" t="s">
        <v>2180</v>
      </c>
      <c r="M2114" s="5" t="s">
        <v>2282</v>
      </c>
    </row>
    <row r="2115" spans="1:14" x14ac:dyDescent="0.2">
      <c r="A2115" s="12" t="s">
        <v>4467</v>
      </c>
      <c r="B2115" s="12">
        <v>2114</v>
      </c>
      <c r="C2115" s="9">
        <v>2016</v>
      </c>
      <c r="D2115" s="5" t="s">
        <v>9313</v>
      </c>
      <c r="E2115" s="5" t="s">
        <v>2</v>
      </c>
      <c r="F2115" s="5" t="s">
        <v>11089</v>
      </c>
      <c r="G2115" s="5" t="s">
        <v>9323</v>
      </c>
      <c r="H2115" s="5" t="s">
        <v>9347</v>
      </c>
      <c r="I2115" s="5" t="s">
        <v>11065</v>
      </c>
      <c r="J2115" s="9">
        <v>1</v>
      </c>
      <c r="K2115" s="5" t="s">
        <v>2181</v>
      </c>
      <c r="L2115" s="10" t="s">
        <v>2180</v>
      </c>
      <c r="M2115" s="5" t="s">
        <v>2283</v>
      </c>
    </row>
    <row r="2116" spans="1:14" x14ac:dyDescent="0.2">
      <c r="A2116" s="12" t="s">
        <v>4468</v>
      </c>
      <c r="B2116" s="12">
        <v>2115</v>
      </c>
      <c r="C2116" s="9">
        <v>2016</v>
      </c>
      <c r="D2116" s="5" t="s">
        <v>9313</v>
      </c>
      <c r="E2116" s="5" t="s">
        <v>2</v>
      </c>
      <c r="F2116" s="5" t="s">
        <v>11089</v>
      </c>
      <c r="G2116" s="5" t="s">
        <v>9323</v>
      </c>
      <c r="H2116" s="5" t="s">
        <v>9347</v>
      </c>
      <c r="I2116" s="5" t="s">
        <v>11065</v>
      </c>
      <c r="J2116" s="9">
        <v>1</v>
      </c>
      <c r="K2116" s="5" t="s">
        <v>2181</v>
      </c>
      <c r="L2116" s="10" t="s">
        <v>2180</v>
      </c>
      <c r="M2116" s="5" t="s">
        <v>2284</v>
      </c>
    </row>
    <row r="2117" spans="1:14" x14ac:dyDescent="0.2">
      <c r="A2117" s="12" t="s">
        <v>4469</v>
      </c>
      <c r="B2117" s="12">
        <v>2116</v>
      </c>
      <c r="C2117" s="9">
        <v>2016</v>
      </c>
      <c r="D2117" s="5" t="s">
        <v>9313</v>
      </c>
      <c r="E2117" s="5" t="s">
        <v>2</v>
      </c>
      <c r="F2117" s="5" t="s">
        <v>11089</v>
      </c>
      <c r="G2117" s="5" t="s">
        <v>9323</v>
      </c>
      <c r="H2117" s="5" t="s">
        <v>9328</v>
      </c>
      <c r="I2117" s="5" t="s">
        <v>9344</v>
      </c>
      <c r="J2117" s="9">
        <v>0</v>
      </c>
      <c r="K2117" s="5" t="s">
        <v>2181</v>
      </c>
      <c r="L2117" s="10" t="s">
        <v>2180</v>
      </c>
      <c r="M2117" s="5" t="s">
        <v>2285</v>
      </c>
    </row>
    <row r="2118" spans="1:14" x14ac:dyDescent="0.2">
      <c r="A2118" s="12" t="s">
        <v>4470</v>
      </c>
      <c r="B2118" s="12">
        <v>2117</v>
      </c>
      <c r="C2118" s="9">
        <v>2016</v>
      </c>
      <c r="D2118" s="5" t="s">
        <v>9313</v>
      </c>
      <c r="E2118" s="5" t="s">
        <v>2</v>
      </c>
      <c r="F2118" s="5" t="s">
        <v>11089</v>
      </c>
      <c r="G2118" s="5" t="s">
        <v>9323</v>
      </c>
      <c r="H2118" s="5" t="s">
        <v>9347</v>
      </c>
      <c r="I2118" s="5" t="s">
        <v>11065</v>
      </c>
      <c r="J2118" s="9">
        <v>1</v>
      </c>
      <c r="K2118" s="5" t="s">
        <v>2286</v>
      </c>
      <c r="L2118" s="10" t="s">
        <v>2180</v>
      </c>
      <c r="M2118" s="5" t="s">
        <v>2287</v>
      </c>
    </row>
    <row r="2119" spans="1:14" x14ac:dyDescent="0.2">
      <c r="A2119" s="12" t="s">
        <v>4471</v>
      </c>
      <c r="B2119" s="12">
        <v>2118</v>
      </c>
      <c r="C2119" s="9">
        <v>2016</v>
      </c>
      <c r="D2119" s="5" t="s">
        <v>9313</v>
      </c>
      <c r="E2119" s="5" t="s">
        <v>2</v>
      </c>
      <c r="F2119" s="5" t="s">
        <v>11088</v>
      </c>
      <c r="G2119" s="5" t="s">
        <v>9364</v>
      </c>
      <c r="H2119" s="5" t="s">
        <v>9328</v>
      </c>
      <c r="I2119" s="5" t="s">
        <v>9415</v>
      </c>
      <c r="J2119" s="9">
        <v>0</v>
      </c>
      <c r="K2119" s="5" t="s">
        <v>2181</v>
      </c>
      <c r="L2119" s="10" t="s">
        <v>2180</v>
      </c>
      <c r="M2119" s="5" t="s">
        <v>2288</v>
      </c>
    </row>
    <row r="2120" spans="1:14" x14ac:dyDescent="0.2">
      <c r="A2120" s="12" t="s">
        <v>4472</v>
      </c>
      <c r="B2120" s="12">
        <v>2119</v>
      </c>
      <c r="C2120" s="9">
        <v>2016</v>
      </c>
      <c r="D2120" s="5" t="s">
        <v>9313</v>
      </c>
      <c r="E2120" s="5" t="s">
        <v>2</v>
      </c>
      <c r="F2120" s="5" t="s">
        <v>11089</v>
      </c>
      <c r="G2120" s="5" t="s">
        <v>9323</v>
      </c>
      <c r="H2120" s="5" t="s">
        <v>9328</v>
      </c>
      <c r="I2120" s="5" t="s">
        <v>9415</v>
      </c>
      <c r="J2120" s="9">
        <v>0</v>
      </c>
      <c r="K2120" s="5" t="s">
        <v>2181</v>
      </c>
      <c r="L2120" s="10" t="s">
        <v>2180</v>
      </c>
      <c r="M2120" s="5" t="s">
        <v>2289</v>
      </c>
    </row>
    <row r="2121" spans="1:14" x14ac:dyDescent="0.2">
      <c r="A2121" s="12" t="s">
        <v>4473</v>
      </c>
      <c r="B2121" s="12">
        <v>2120</v>
      </c>
      <c r="C2121" s="9">
        <v>2016</v>
      </c>
      <c r="D2121" s="5" t="s">
        <v>9313</v>
      </c>
      <c r="E2121" s="5" t="s">
        <v>2</v>
      </c>
      <c r="F2121" s="5" t="s">
        <v>11089</v>
      </c>
      <c r="G2121" s="5" t="s">
        <v>9337</v>
      </c>
      <c r="H2121" s="5" t="s">
        <v>9347</v>
      </c>
      <c r="I2121" s="5" t="s">
        <v>9315</v>
      </c>
      <c r="J2121" s="9">
        <v>2</v>
      </c>
      <c r="K2121" s="5" t="s">
        <v>2181</v>
      </c>
      <c r="L2121" s="10" t="s">
        <v>2180</v>
      </c>
      <c r="M2121" s="5" t="s">
        <v>2290</v>
      </c>
      <c r="N2121" s="11"/>
    </row>
    <row r="2122" spans="1:14" x14ac:dyDescent="0.2">
      <c r="A2122" s="12" t="s">
        <v>4474</v>
      </c>
      <c r="B2122" s="12">
        <v>2121</v>
      </c>
      <c r="C2122" s="9">
        <v>2016</v>
      </c>
      <c r="D2122" s="5" t="s">
        <v>9313</v>
      </c>
      <c r="E2122" s="5" t="s">
        <v>2</v>
      </c>
      <c r="F2122" s="5" t="s">
        <v>11088</v>
      </c>
      <c r="G2122" s="5" t="s">
        <v>9364</v>
      </c>
      <c r="H2122" s="5" t="s">
        <v>9328</v>
      </c>
      <c r="I2122" s="5" t="s">
        <v>9415</v>
      </c>
      <c r="J2122" s="9">
        <v>0</v>
      </c>
      <c r="K2122" s="5" t="s">
        <v>2181</v>
      </c>
      <c r="L2122" s="10" t="s">
        <v>2180</v>
      </c>
      <c r="M2122" s="5" t="s">
        <v>2291</v>
      </c>
    </row>
    <row r="2123" spans="1:14" x14ac:dyDescent="0.2">
      <c r="A2123" s="12" t="s">
        <v>4475</v>
      </c>
      <c r="B2123" s="12">
        <v>2122</v>
      </c>
      <c r="C2123" s="9">
        <v>2016</v>
      </c>
      <c r="D2123" s="5" t="s">
        <v>9313</v>
      </c>
      <c r="E2123" s="5" t="s">
        <v>2</v>
      </c>
      <c r="F2123" s="5" t="s">
        <v>11089</v>
      </c>
      <c r="G2123" s="5" t="s">
        <v>9314</v>
      </c>
      <c r="H2123" s="5" t="s">
        <v>9328</v>
      </c>
      <c r="I2123" s="5" t="s">
        <v>9344</v>
      </c>
      <c r="J2123" s="9">
        <v>0</v>
      </c>
      <c r="K2123" s="5" t="s">
        <v>2195</v>
      </c>
      <c r="L2123" s="10" t="s">
        <v>2180</v>
      </c>
      <c r="M2123" s="5" t="s">
        <v>2292</v>
      </c>
    </row>
    <row r="2124" spans="1:14" x14ac:dyDescent="0.2">
      <c r="A2124" s="12" t="s">
        <v>4476</v>
      </c>
      <c r="B2124" s="12">
        <v>2123</v>
      </c>
      <c r="C2124" s="9">
        <v>2016</v>
      </c>
      <c r="D2124" s="5" t="s">
        <v>9313</v>
      </c>
      <c r="E2124" s="5" t="s">
        <v>2</v>
      </c>
      <c r="F2124" s="5" t="s">
        <v>11089</v>
      </c>
      <c r="G2124" s="5" t="s">
        <v>9323</v>
      </c>
      <c r="H2124" s="5" t="s">
        <v>9328</v>
      </c>
      <c r="I2124" s="5" t="s">
        <v>9415</v>
      </c>
      <c r="J2124" s="9">
        <v>0</v>
      </c>
      <c r="K2124" s="5" t="s">
        <v>2181</v>
      </c>
      <c r="L2124" s="10" t="s">
        <v>2180</v>
      </c>
      <c r="M2124" s="5" t="s">
        <v>2293</v>
      </c>
    </row>
    <row r="2125" spans="1:14" x14ac:dyDescent="0.2">
      <c r="A2125" s="12" t="s">
        <v>4477</v>
      </c>
      <c r="B2125" s="12">
        <v>2124</v>
      </c>
      <c r="C2125" s="9">
        <v>2016</v>
      </c>
      <c r="D2125" s="5" t="s">
        <v>9313</v>
      </c>
      <c r="E2125" s="5" t="s">
        <v>2</v>
      </c>
      <c r="F2125" s="5" t="s">
        <v>11089</v>
      </c>
      <c r="G2125" s="5" t="s">
        <v>9323</v>
      </c>
      <c r="H2125" s="5" t="s">
        <v>9321</v>
      </c>
      <c r="I2125" s="5" t="s">
        <v>9321</v>
      </c>
      <c r="J2125" s="9">
        <v>1</v>
      </c>
      <c r="K2125" s="5" t="s">
        <v>2181</v>
      </c>
      <c r="L2125" s="10" t="s">
        <v>2180</v>
      </c>
      <c r="M2125" s="5" t="s">
        <v>2294</v>
      </c>
    </row>
    <row r="2126" spans="1:14" x14ac:dyDescent="0.2">
      <c r="A2126" s="12" t="s">
        <v>4478</v>
      </c>
      <c r="B2126" s="12">
        <v>2125</v>
      </c>
      <c r="C2126" s="9">
        <v>2016</v>
      </c>
      <c r="D2126" s="5" t="s">
        <v>9313</v>
      </c>
      <c r="E2126" s="5" t="s">
        <v>2</v>
      </c>
      <c r="F2126" s="5" t="s">
        <v>11089</v>
      </c>
      <c r="G2126" s="5" t="s">
        <v>9323</v>
      </c>
      <c r="H2126" s="5" t="s">
        <v>9328</v>
      </c>
      <c r="I2126" s="5" t="s">
        <v>9415</v>
      </c>
      <c r="J2126" s="9">
        <v>0</v>
      </c>
      <c r="K2126" s="5" t="s">
        <v>2181</v>
      </c>
      <c r="L2126" s="10" t="s">
        <v>2180</v>
      </c>
      <c r="M2126" s="5" t="s">
        <v>2295</v>
      </c>
    </row>
    <row r="2127" spans="1:14" x14ac:dyDescent="0.2">
      <c r="A2127" s="12" t="s">
        <v>4479</v>
      </c>
      <c r="B2127" s="12">
        <v>2126</v>
      </c>
      <c r="C2127" s="9">
        <v>2016</v>
      </c>
      <c r="D2127" s="5" t="s">
        <v>9313</v>
      </c>
      <c r="E2127" s="5" t="s">
        <v>2</v>
      </c>
      <c r="F2127" s="5" t="s">
        <v>11089</v>
      </c>
      <c r="G2127" s="5" t="s">
        <v>9323</v>
      </c>
      <c r="H2127" s="5" t="s">
        <v>9321</v>
      </c>
      <c r="I2127" s="5" t="s">
        <v>9321</v>
      </c>
      <c r="J2127" s="9">
        <v>1</v>
      </c>
      <c r="K2127" s="5" t="s">
        <v>2181</v>
      </c>
      <c r="L2127" s="10" t="s">
        <v>2180</v>
      </c>
      <c r="M2127" s="5" t="s">
        <v>2296</v>
      </c>
    </row>
    <row r="2128" spans="1:14" x14ac:dyDescent="0.2">
      <c r="A2128" s="12" t="s">
        <v>4480</v>
      </c>
      <c r="B2128" s="12">
        <v>2127</v>
      </c>
      <c r="C2128" s="9">
        <v>2016</v>
      </c>
      <c r="D2128" s="5" t="s">
        <v>9313</v>
      </c>
      <c r="E2128" s="5" t="s">
        <v>2</v>
      </c>
      <c r="F2128" s="5" t="s">
        <v>11088</v>
      </c>
      <c r="G2128" s="13" t="s">
        <v>9364</v>
      </c>
      <c r="H2128" s="5" t="s">
        <v>9328</v>
      </c>
      <c r="I2128" s="5" t="s">
        <v>9415</v>
      </c>
      <c r="J2128" s="9">
        <v>0</v>
      </c>
      <c r="K2128" s="5" t="s">
        <v>2181</v>
      </c>
      <c r="L2128" s="10" t="s">
        <v>2180</v>
      </c>
      <c r="M2128" s="5" t="s">
        <v>2297</v>
      </c>
    </row>
    <row r="2129" spans="1:14" x14ac:dyDescent="0.2">
      <c r="A2129" s="12" t="s">
        <v>4481</v>
      </c>
      <c r="B2129" s="12">
        <v>2128</v>
      </c>
      <c r="C2129" s="9">
        <v>2016</v>
      </c>
      <c r="D2129" s="5" t="s">
        <v>9313</v>
      </c>
      <c r="E2129" s="5" t="s">
        <v>2</v>
      </c>
      <c r="F2129" s="5" t="s">
        <v>11089</v>
      </c>
      <c r="G2129" s="5" t="s">
        <v>9323</v>
      </c>
      <c r="H2129" s="5" t="s">
        <v>9328</v>
      </c>
      <c r="I2129" s="5" t="s">
        <v>9415</v>
      </c>
      <c r="J2129" s="9">
        <v>0</v>
      </c>
      <c r="K2129" s="5" t="s">
        <v>2181</v>
      </c>
      <c r="L2129" s="10" t="s">
        <v>2180</v>
      </c>
      <c r="M2129" s="5" t="s">
        <v>2298</v>
      </c>
    </row>
    <row r="2130" spans="1:14" x14ac:dyDescent="0.2">
      <c r="A2130" s="12" t="s">
        <v>4482</v>
      </c>
      <c r="B2130" s="12">
        <v>2129</v>
      </c>
      <c r="C2130" s="9">
        <v>2016</v>
      </c>
      <c r="D2130" s="5" t="s">
        <v>9313</v>
      </c>
      <c r="E2130" s="5" t="s">
        <v>2</v>
      </c>
      <c r="F2130" s="5" t="s">
        <v>11088</v>
      </c>
      <c r="G2130" s="13" t="s">
        <v>9364</v>
      </c>
      <c r="H2130" s="5" t="s">
        <v>9328</v>
      </c>
      <c r="I2130" s="5" t="s">
        <v>9415</v>
      </c>
      <c r="J2130" s="9">
        <v>0</v>
      </c>
      <c r="K2130" s="5" t="s">
        <v>2181</v>
      </c>
      <c r="L2130" s="10" t="s">
        <v>2180</v>
      </c>
      <c r="M2130" s="5" t="s">
        <v>2299</v>
      </c>
      <c r="N2130" s="11"/>
    </row>
    <row r="2131" spans="1:14" x14ac:dyDescent="0.2">
      <c r="A2131" s="12" t="s">
        <v>4483</v>
      </c>
      <c r="B2131" s="12">
        <v>2130</v>
      </c>
      <c r="C2131" s="9">
        <v>2016</v>
      </c>
      <c r="D2131" s="5" t="s">
        <v>9313</v>
      </c>
      <c r="E2131" s="5" t="s">
        <v>2</v>
      </c>
      <c r="F2131" s="5" t="s">
        <v>11088</v>
      </c>
      <c r="G2131" s="13" t="s">
        <v>9364</v>
      </c>
      <c r="H2131" s="5" t="s">
        <v>9328</v>
      </c>
      <c r="I2131" s="5" t="s">
        <v>9344</v>
      </c>
      <c r="J2131" s="9">
        <v>0</v>
      </c>
      <c r="K2131" s="5" t="s">
        <v>2181</v>
      </c>
      <c r="L2131" s="10" t="s">
        <v>2180</v>
      </c>
      <c r="M2131" s="5" t="s">
        <v>2300</v>
      </c>
      <c r="N2131" s="11"/>
    </row>
    <row r="2132" spans="1:14" x14ac:dyDescent="0.2">
      <c r="A2132" s="12" t="s">
        <v>4484</v>
      </c>
      <c r="B2132" s="12">
        <v>2131</v>
      </c>
      <c r="C2132" s="9">
        <v>2016</v>
      </c>
      <c r="D2132" s="5" t="s">
        <v>9313</v>
      </c>
      <c r="E2132" s="5" t="s">
        <v>2</v>
      </c>
      <c r="F2132" s="5" t="s">
        <v>11089</v>
      </c>
      <c r="G2132" s="5" t="s">
        <v>9323</v>
      </c>
      <c r="H2132" s="5" t="s">
        <v>9328</v>
      </c>
      <c r="I2132" s="5" t="s">
        <v>9415</v>
      </c>
      <c r="J2132" s="9">
        <v>0</v>
      </c>
      <c r="K2132" s="5" t="s">
        <v>2181</v>
      </c>
      <c r="L2132" s="10" t="s">
        <v>2180</v>
      </c>
      <c r="M2132" s="5" t="s">
        <v>2301</v>
      </c>
      <c r="N2132" s="11"/>
    </row>
    <row r="2133" spans="1:14" x14ac:dyDescent="0.2">
      <c r="A2133" s="12" t="s">
        <v>4485</v>
      </c>
      <c r="B2133" s="12">
        <v>2132</v>
      </c>
      <c r="C2133" s="9">
        <v>2016</v>
      </c>
      <c r="D2133" s="5" t="s">
        <v>9313</v>
      </c>
      <c r="E2133" s="5" t="s">
        <v>2</v>
      </c>
      <c r="F2133" s="5" t="s">
        <v>11088</v>
      </c>
      <c r="G2133" s="13" t="s">
        <v>9364</v>
      </c>
      <c r="H2133" s="5" t="s">
        <v>9328</v>
      </c>
      <c r="I2133" s="5" t="s">
        <v>9415</v>
      </c>
      <c r="J2133" s="9">
        <v>0</v>
      </c>
      <c r="K2133" s="5" t="s">
        <v>2181</v>
      </c>
      <c r="L2133" s="10" t="s">
        <v>2180</v>
      </c>
      <c r="M2133" s="5" t="s">
        <v>2302</v>
      </c>
      <c r="N2133" s="11"/>
    </row>
    <row r="2134" spans="1:14" x14ac:dyDescent="0.2">
      <c r="A2134" s="12" t="s">
        <v>4486</v>
      </c>
      <c r="B2134" s="12">
        <v>2133</v>
      </c>
      <c r="C2134" s="9">
        <v>2016</v>
      </c>
      <c r="D2134" s="5" t="s">
        <v>9313</v>
      </c>
      <c r="E2134" s="5" t="s">
        <v>2</v>
      </c>
      <c r="F2134" s="5" t="s">
        <v>11088</v>
      </c>
      <c r="G2134" s="13" t="s">
        <v>9364</v>
      </c>
      <c r="H2134" s="5" t="s">
        <v>9328</v>
      </c>
      <c r="I2134" s="5" t="s">
        <v>9415</v>
      </c>
      <c r="J2134" s="9">
        <v>0</v>
      </c>
      <c r="K2134" s="5" t="s">
        <v>2181</v>
      </c>
      <c r="L2134" s="10" t="s">
        <v>2180</v>
      </c>
      <c r="M2134" s="5" t="s">
        <v>2303</v>
      </c>
      <c r="N2134" s="11"/>
    </row>
    <row r="2135" spans="1:14" x14ac:dyDescent="0.2">
      <c r="A2135" s="12" t="s">
        <v>4487</v>
      </c>
      <c r="B2135" s="12">
        <v>2134</v>
      </c>
      <c r="C2135" s="9">
        <v>2016</v>
      </c>
      <c r="D2135" s="5" t="s">
        <v>9313</v>
      </c>
      <c r="E2135" s="5" t="s">
        <v>2</v>
      </c>
      <c r="F2135" s="5" t="s">
        <v>11088</v>
      </c>
      <c r="G2135" s="13" t="s">
        <v>9364</v>
      </c>
      <c r="H2135" s="5" t="s">
        <v>9328</v>
      </c>
      <c r="I2135" s="5" t="s">
        <v>9344</v>
      </c>
      <c r="J2135" s="9">
        <v>0</v>
      </c>
      <c r="K2135" s="5" t="s">
        <v>2286</v>
      </c>
      <c r="L2135" s="10" t="s">
        <v>2180</v>
      </c>
      <c r="M2135" s="5" t="s">
        <v>2304</v>
      </c>
    </row>
    <row r="2136" spans="1:14" x14ac:dyDescent="0.2">
      <c r="A2136" s="12" t="s">
        <v>4488</v>
      </c>
      <c r="B2136" s="12">
        <v>2135</v>
      </c>
      <c r="C2136" s="9">
        <v>2016</v>
      </c>
      <c r="D2136" s="5" t="s">
        <v>9313</v>
      </c>
      <c r="E2136" s="5" t="s">
        <v>2</v>
      </c>
      <c r="F2136" s="5" t="s">
        <v>11088</v>
      </c>
      <c r="G2136" s="13" t="s">
        <v>9364</v>
      </c>
      <c r="H2136" s="5" t="s">
        <v>9328</v>
      </c>
      <c r="I2136" s="5" t="s">
        <v>9415</v>
      </c>
      <c r="J2136" s="9">
        <v>0</v>
      </c>
      <c r="K2136" s="5" t="s">
        <v>2181</v>
      </c>
      <c r="L2136" s="10" t="s">
        <v>2180</v>
      </c>
      <c r="M2136" s="5" t="s">
        <v>2305</v>
      </c>
    </row>
    <row r="2137" spans="1:14" x14ac:dyDescent="0.2">
      <c r="A2137" s="12" t="s">
        <v>4489</v>
      </c>
      <c r="B2137" s="12">
        <v>2136</v>
      </c>
      <c r="C2137" s="9">
        <v>2016</v>
      </c>
      <c r="D2137" s="5" t="s">
        <v>9313</v>
      </c>
      <c r="E2137" s="5" t="s">
        <v>2</v>
      </c>
      <c r="F2137" s="5" t="s">
        <v>11088</v>
      </c>
      <c r="G2137" s="13" t="s">
        <v>9364</v>
      </c>
      <c r="H2137" s="5" t="s">
        <v>9328</v>
      </c>
      <c r="I2137" s="5" t="s">
        <v>9344</v>
      </c>
      <c r="J2137" s="9">
        <v>0</v>
      </c>
      <c r="K2137" s="5" t="s">
        <v>2181</v>
      </c>
      <c r="L2137" s="10" t="s">
        <v>2180</v>
      </c>
      <c r="M2137" s="5" t="s">
        <v>2306</v>
      </c>
      <c r="N2137" s="11"/>
    </row>
    <row r="2138" spans="1:14" x14ac:dyDescent="0.2">
      <c r="A2138" s="12" t="s">
        <v>4490</v>
      </c>
      <c r="B2138" s="12">
        <v>2137</v>
      </c>
      <c r="C2138" s="9">
        <v>2016</v>
      </c>
      <c r="D2138" s="5" t="s">
        <v>9313</v>
      </c>
      <c r="E2138" s="5" t="s">
        <v>2</v>
      </c>
      <c r="F2138" s="5" t="s">
        <v>11088</v>
      </c>
      <c r="G2138" s="13" t="s">
        <v>9363</v>
      </c>
      <c r="H2138" s="5" t="s">
        <v>9347</v>
      </c>
      <c r="I2138" s="5" t="s">
        <v>9353</v>
      </c>
      <c r="J2138" s="9">
        <v>2</v>
      </c>
      <c r="K2138" s="5" t="s">
        <v>2181</v>
      </c>
      <c r="L2138" s="10" t="s">
        <v>2180</v>
      </c>
      <c r="M2138" s="5" t="s">
        <v>2307</v>
      </c>
      <c r="N2138" s="11"/>
    </row>
    <row r="2139" spans="1:14" x14ac:dyDescent="0.2">
      <c r="A2139" s="12" t="s">
        <v>4491</v>
      </c>
      <c r="B2139" s="12">
        <v>2138</v>
      </c>
      <c r="C2139" s="9">
        <v>2016</v>
      </c>
      <c r="D2139" s="5" t="s">
        <v>9313</v>
      </c>
      <c r="E2139" s="5" t="s">
        <v>2</v>
      </c>
      <c r="F2139" s="5" t="s">
        <v>11089</v>
      </c>
      <c r="G2139" s="5" t="s">
        <v>9323</v>
      </c>
      <c r="H2139" s="5" t="s">
        <v>9328</v>
      </c>
      <c r="I2139" s="5" t="s">
        <v>9415</v>
      </c>
      <c r="J2139" s="9">
        <v>0</v>
      </c>
      <c r="K2139" s="5" t="s">
        <v>2181</v>
      </c>
      <c r="L2139" s="10" t="s">
        <v>2180</v>
      </c>
      <c r="M2139" s="5" t="s">
        <v>2308</v>
      </c>
      <c r="N2139" s="11"/>
    </row>
    <row r="2140" spans="1:14" x14ac:dyDescent="0.2">
      <c r="A2140" s="12" t="s">
        <v>4492</v>
      </c>
      <c r="B2140" s="12">
        <v>2139</v>
      </c>
      <c r="C2140" s="9">
        <v>2016</v>
      </c>
      <c r="D2140" s="5" t="s">
        <v>9313</v>
      </c>
      <c r="E2140" s="5" t="s">
        <v>2</v>
      </c>
      <c r="F2140" s="5" t="s">
        <v>11088</v>
      </c>
      <c r="G2140" s="13" t="s">
        <v>9364</v>
      </c>
      <c r="H2140" s="5" t="s">
        <v>9328</v>
      </c>
      <c r="I2140" s="5" t="s">
        <v>9415</v>
      </c>
      <c r="J2140" s="9">
        <v>0</v>
      </c>
      <c r="K2140" s="5" t="s">
        <v>2181</v>
      </c>
      <c r="L2140" s="10" t="s">
        <v>2180</v>
      </c>
      <c r="M2140" s="5" t="s">
        <v>2309</v>
      </c>
      <c r="N2140" s="11"/>
    </row>
    <row r="2141" spans="1:14" x14ac:dyDescent="0.2">
      <c r="A2141" s="12" t="s">
        <v>4493</v>
      </c>
      <c r="B2141" s="12">
        <v>2140</v>
      </c>
      <c r="C2141" s="9">
        <v>2016</v>
      </c>
      <c r="D2141" s="5" t="s">
        <v>9313</v>
      </c>
      <c r="E2141" s="5" t="s">
        <v>2</v>
      </c>
      <c r="F2141" s="5" t="s">
        <v>11088</v>
      </c>
      <c r="G2141" s="13" t="s">
        <v>9364</v>
      </c>
      <c r="H2141" s="5" t="s">
        <v>9328</v>
      </c>
      <c r="I2141" s="5" t="s">
        <v>9415</v>
      </c>
      <c r="J2141" s="9">
        <v>0</v>
      </c>
      <c r="K2141" s="5" t="s">
        <v>2181</v>
      </c>
      <c r="L2141" s="10" t="s">
        <v>2180</v>
      </c>
      <c r="M2141" s="5" t="s">
        <v>2309</v>
      </c>
      <c r="N2141" s="11"/>
    </row>
    <row r="2142" spans="1:14" x14ac:dyDescent="0.2">
      <c r="A2142" s="12" t="s">
        <v>4494</v>
      </c>
      <c r="B2142" s="12">
        <v>2141</v>
      </c>
      <c r="C2142" s="9">
        <v>2016</v>
      </c>
      <c r="D2142" s="5" t="s">
        <v>9313</v>
      </c>
      <c r="E2142" s="5" t="s">
        <v>2</v>
      </c>
      <c r="F2142" s="5" t="s">
        <v>11088</v>
      </c>
      <c r="G2142" s="13" t="s">
        <v>9364</v>
      </c>
      <c r="H2142" s="5" t="s">
        <v>9328</v>
      </c>
      <c r="I2142" s="5" t="s">
        <v>9415</v>
      </c>
      <c r="J2142" s="9">
        <v>0</v>
      </c>
      <c r="K2142" s="5" t="s">
        <v>2181</v>
      </c>
      <c r="L2142" s="10" t="s">
        <v>2180</v>
      </c>
      <c r="M2142" s="5" t="s">
        <v>2309</v>
      </c>
      <c r="N2142" s="11"/>
    </row>
    <row r="2143" spans="1:14" x14ac:dyDescent="0.2">
      <c r="A2143" s="12" t="s">
        <v>4495</v>
      </c>
      <c r="B2143" s="12">
        <v>2142</v>
      </c>
      <c r="C2143" s="9">
        <v>2016</v>
      </c>
      <c r="D2143" s="5" t="s">
        <v>9313</v>
      </c>
      <c r="E2143" s="5" t="s">
        <v>2</v>
      </c>
      <c r="F2143" s="5" t="s">
        <v>11088</v>
      </c>
      <c r="G2143" s="13" t="s">
        <v>9364</v>
      </c>
      <c r="H2143" s="5" t="s">
        <v>9328</v>
      </c>
      <c r="I2143" s="5" t="s">
        <v>9415</v>
      </c>
      <c r="J2143" s="9">
        <v>0</v>
      </c>
      <c r="K2143" s="5" t="s">
        <v>2181</v>
      </c>
      <c r="L2143" s="10" t="s">
        <v>2180</v>
      </c>
      <c r="M2143" s="5" t="s">
        <v>2309</v>
      </c>
      <c r="N2143" s="11"/>
    </row>
    <row r="2144" spans="1:14" x14ac:dyDescent="0.2">
      <c r="A2144" s="12" t="s">
        <v>4496</v>
      </c>
      <c r="B2144" s="12">
        <v>2143</v>
      </c>
      <c r="C2144" s="9">
        <v>2016</v>
      </c>
      <c r="D2144" s="5" t="s">
        <v>9313</v>
      </c>
      <c r="E2144" s="5" t="s">
        <v>2</v>
      </c>
      <c r="F2144" s="5" t="s">
        <v>11088</v>
      </c>
      <c r="G2144" s="13" t="s">
        <v>9364</v>
      </c>
      <c r="H2144" s="5" t="s">
        <v>9328</v>
      </c>
      <c r="I2144" s="5" t="s">
        <v>9415</v>
      </c>
      <c r="J2144" s="9">
        <v>0</v>
      </c>
      <c r="K2144" s="5" t="s">
        <v>2181</v>
      </c>
      <c r="L2144" s="10" t="s">
        <v>2180</v>
      </c>
      <c r="M2144" s="5" t="s">
        <v>2310</v>
      </c>
      <c r="N2144" s="11"/>
    </row>
    <row r="2145" spans="1:14" x14ac:dyDescent="0.2">
      <c r="A2145" s="12" t="s">
        <v>4497</v>
      </c>
      <c r="B2145" s="12">
        <v>2144</v>
      </c>
      <c r="C2145" s="9">
        <v>2016</v>
      </c>
      <c r="D2145" s="5" t="s">
        <v>9313</v>
      </c>
      <c r="E2145" s="5" t="s">
        <v>2</v>
      </c>
      <c r="F2145" s="5" t="s">
        <v>11088</v>
      </c>
      <c r="G2145" s="13" t="s">
        <v>9364</v>
      </c>
      <c r="H2145" s="5" t="s">
        <v>9328</v>
      </c>
      <c r="I2145" s="5" t="s">
        <v>9415</v>
      </c>
      <c r="J2145" s="9">
        <v>0</v>
      </c>
      <c r="K2145" s="5" t="s">
        <v>2181</v>
      </c>
      <c r="L2145" s="10" t="s">
        <v>2180</v>
      </c>
      <c r="M2145" s="5" t="s">
        <v>2309</v>
      </c>
      <c r="N2145" s="11"/>
    </row>
    <row r="2146" spans="1:14" x14ac:dyDescent="0.2">
      <c r="A2146" s="12" t="s">
        <v>4498</v>
      </c>
      <c r="B2146" s="12">
        <v>2145</v>
      </c>
      <c r="C2146" s="9">
        <v>2016</v>
      </c>
      <c r="D2146" s="5" t="s">
        <v>9313</v>
      </c>
      <c r="E2146" s="5" t="s">
        <v>2</v>
      </c>
      <c r="F2146" s="5" t="s">
        <v>11088</v>
      </c>
      <c r="G2146" s="13" t="s">
        <v>9364</v>
      </c>
      <c r="H2146" s="5" t="s">
        <v>9328</v>
      </c>
      <c r="I2146" s="5" t="s">
        <v>9415</v>
      </c>
      <c r="J2146" s="9">
        <v>0</v>
      </c>
      <c r="K2146" s="5" t="s">
        <v>2181</v>
      </c>
      <c r="L2146" s="10" t="s">
        <v>2180</v>
      </c>
      <c r="M2146" s="5" t="s">
        <v>2309</v>
      </c>
      <c r="N2146" s="11"/>
    </row>
    <row r="2147" spans="1:14" x14ac:dyDescent="0.2">
      <c r="A2147" s="12" t="s">
        <v>4499</v>
      </c>
      <c r="B2147" s="12">
        <v>2146</v>
      </c>
      <c r="C2147" s="9">
        <v>2016</v>
      </c>
      <c r="D2147" s="5" t="s">
        <v>9313</v>
      </c>
      <c r="E2147" s="5" t="s">
        <v>2</v>
      </c>
      <c r="F2147" s="5" t="s">
        <v>11088</v>
      </c>
      <c r="G2147" s="13" t="s">
        <v>9364</v>
      </c>
      <c r="H2147" s="5" t="s">
        <v>9328</v>
      </c>
      <c r="I2147" s="5" t="s">
        <v>9415</v>
      </c>
      <c r="J2147" s="9">
        <v>0</v>
      </c>
      <c r="K2147" s="5" t="s">
        <v>2181</v>
      </c>
      <c r="L2147" s="10" t="s">
        <v>2180</v>
      </c>
      <c r="M2147" s="5" t="s">
        <v>2309</v>
      </c>
      <c r="N2147" s="11"/>
    </row>
    <row r="2148" spans="1:14" x14ac:dyDescent="0.2">
      <c r="A2148" s="12" t="s">
        <v>4500</v>
      </c>
      <c r="B2148" s="12">
        <v>2147</v>
      </c>
      <c r="C2148" s="9">
        <v>2016</v>
      </c>
      <c r="D2148" s="5" t="s">
        <v>9313</v>
      </c>
      <c r="E2148" s="5" t="s">
        <v>2</v>
      </c>
      <c r="F2148" s="5" t="s">
        <v>11089</v>
      </c>
      <c r="G2148" s="5" t="s">
        <v>9323</v>
      </c>
      <c r="H2148" s="5" t="s">
        <v>9328</v>
      </c>
      <c r="I2148" s="5" t="s">
        <v>9342</v>
      </c>
      <c r="J2148" s="9">
        <v>0</v>
      </c>
      <c r="K2148" s="5" t="s">
        <v>2181</v>
      </c>
      <c r="L2148" s="10" t="s">
        <v>2180</v>
      </c>
      <c r="M2148" s="5" t="s">
        <v>2311</v>
      </c>
      <c r="N2148" s="11"/>
    </row>
    <row r="2149" spans="1:14" x14ac:dyDescent="0.2">
      <c r="A2149" s="12" t="s">
        <v>4501</v>
      </c>
      <c r="B2149" s="12">
        <v>2148</v>
      </c>
      <c r="C2149" s="9">
        <v>2016</v>
      </c>
      <c r="D2149" s="5" t="s">
        <v>9313</v>
      </c>
      <c r="E2149" s="5" t="s">
        <v>2</v>
      </c>
      <c r="F2149" s="5" t="s">
        <v>11089</v>
      </c>
      <c r="G2149" s="5" t="s">
        <v>9323</v>
      </c>
      <c r="H2149" s="5" t="s">
        <v>9328</v>
      </c>
      <c r="I2149" s="5" t="s">
        <v>9415</v>
      </c>
      <c r="J2149" s="9">
        <v>0</v>
      </c>
      <c r="K2149" s="5" t="s">
        <v>2181</v>
      </c>
      <c r="L2149" s="10" t="s">
        <v>2180</v>
      </c>
      <c r="M2149" s="5" t="s">
        <v>2312</v>
      </c>
      <c r="N2149" s="11"/>
    </row>
    <row r="2150" spans="1:14" x14ac:dyDescent="0.2">
      <c r="A2150" s="12" t="s">
        <v>4502</v>
      </c>
      <c r="B2150" s="12">
        <v>2149</v>
      </c>
      <c r="C2150" s="9">
        <v>2016</v>
      </c>
      <c r="D2150" s="5" t="s">
        <v>9313</v>
      </c>
      <c r="E2150" s="5" t="s">
        <v>2</v>
      </c>
      <c r="F2150" s="5" t="s">
        <v>11089</v>
      </c>
      <c r="G2150" s="5" t="s">
        <v>9323</v>
      </c>
      <c r="H2150" s="5" t="s">
        <v>9328</v>
      </c>
      <c r="I2150" s="5" t="s">
        <v>9415</v>
      </c>
      <c r="J2150" s="9">
        <v>0</v>
      </c>
      <c r="K2150" s="5" t="s">
        <v>2181</v>
      </c>
      <c r="L2150" s="10" t="s">
        <v>2180</v>
      </c>
      <c r="M2150" s="5" t="s">
        <v>2313</v>
      </c>
    </row>
    <row r="2151" spans="1:14" x14ac:dyDescent="0.2">
      <c r="A2151" s="12" t="s">
        <v>4503</v>
      </c>
      <c r="B2151" s="12">
        <v>2150</v>
      </c>
      <c r="C2151" s="9">
        <v>2016</v>
      </c>
      <c r="D2151" s="5" t="s">
        <v>9313</v>
      </c>
      <c r="E2151" s="5" t="s">
        <v>2</v>
      </c>
      <c r="F2151" s="5" t="s">
        <v>11089</v>
      </c>
      <c r="G2151" s="5" t="s">
        <v>9323</v>
      </c>
      <c r="H2151" s="5" t="s">
        <v>9321</v>
      </c>
      <c r="I2151" s="5" t="s">
        <v>9378</v>
      </c>
      <c r="J2151" s="9">
        <v>1</v>
      </c>
      <c r="K2151" s="5" t="s">
        <v>2181</v>
      </c>
      <c r="L2151" s="10" t="s">
        <v>2180</v>
      </c>
      <c r="M2151" s="5" t="s">
        <v>2314</v>
      </c>
      <c r="N2151" s="11"/>
    </row>
    <row r="2152" spans="1:14" x14ac:dyDescent="0.2">
      <c r="A2152" s="12" t="s">
        <v>4504</v>
      </c>
      <c r="B2152" s="12">
        <v>2151</v>
      </c>
      <c r="C2152" s="9">
        <v>2016</v>
      </c>
      <c r="D2152" s="5" t="s">
        <v>9313</v>
      </c>
      <c r="E2152" s="5" t="s">
        <v>2</v>
      </c>
      <c r="F2152" s="5" t="s">
        <v>11089</v>
      </c>
      <c r="G2152" s="5" t="s">
        <v>9323</v>
      </c>
      <c r="H2152" s="5" t="s">
        <v>9328</v>
      </c>
      <c r="I2152" s="5" t="s">
        <v>9344</v>
      </c>
      <c r="J2152" s="9">
        <v>0</v>
      </c>
      <c r="K2152" s="5" t="s">
        <v>2181</v>
      </c>
      <c r="L2152" s="10" t="s">
        <v>2180</v>
      </c>
      <c r="M2152" s="5" t="s">
        <v>2315</v>
      </c>
      <c r="N2152" s="11"/>
    </row>
    <row r="2153" spans="1:14" x14ac:dyDescent="0.2">
      <c r="A2153" s="12" t="s">
        <v>4505</v>
      </c>
      <c r="B2153" s="12">
        <v>2152</v>
      </c>
      <c r="C2153" s="9">
        <v>2016</v>
      </c>
      <c r="D2153" s="5" t="s">
        <v>9313</v>
      </c>
      <c r="E2153" s="5" t="s">
        <v>2</v>
      </c>
      <c r="F2153" s="5" t="s">
        <v>11088</v>
      </c>
      <c r="G2153" s="13" t="s">
        <v>9364</v>
      </c>
      <c r="H2153" s="5" t="s">
        <v>9328</v>
      </c>
      <c r="I2153" s="5" t="s">
        <v>9415</v>
      </c>
      <c r="J2153" s="9">
        <v>0</v>
      </c>
      <c r="K2153" s="5" t="s">
        <v>2181</v>
      </c>
      <c r="L2153" s="10" t="s">
        <v>2180</v>
      </c>
      <c r="M2153" s="5" t="s">
        <v>2309</v>
      </c>
    </row>
    <row r="2154" spans="1:14" x14ac:dyDescent="0.2">
      <c r="A2154" s="12" t="s">
        <v>4506</v>
      </c>
      <c r="B2154" s="12">
        <v>2153</v>
      </c>
      <c r="C2154" s="9">
        <v>2016</v>
      </c>
      <c r="D2154" s="5" t="s">
        <v>9313</v>
      </c>
      <c r="E2154" s="5" t="s">
        <v>2</v>
      </c>
      <c r="F2154" s="5" t="s">
        <v>11089</v>
      </c>
      <c r="G2154" s="5" t="s">
        <v>9323</v>
      </c>
      <c r="H2154" s="5" t="s">
        <v>9321</v>
      </c>
      <c r="I2154" s="5" t="s">
        <v>9378</v>
      </c>
      <c r="J2154" s="9">
        <v>1</v>
      </c>
      <c r="K2154" s="5" t="s">
        <v>2181</v>
      </c>
      <c r="L2154" s="10" t="s">
        <v>2180</v>
      </c>
      <c r="M2154" s="5" t="s">
        <v>2316</v>
      </c>
    </row>
    <row r="2155" spans="1:14" x14ac:dyDescent="0.2">
      <c r="A2155" s="12" t="s">
        <v>4507</v>
      </c>
      <c r="B2155" s="12">
        <v>2154</v>
      </c>
      <c r="C2155" s="9">
        <v>2016</v>
      </c>
      <c r="D2155" s="5" t="s">
        <v>9313</v>
      </c>
      <c r="E2155" s="5" t="s">
        <v>2</v>
      </c>
      <c r="F2155" s="5" t="s">
        <v>11089</v>
      </c>
      <c r="G2155" s="5" t="s">
        <v>9323</v>
      </c>
      <c r="H2155" s="5" t="s">
        <v>9347</v>
      </c>
      <c r="I2155" s="5" t="s">
        <v>9315</v>
      </c>
      <c r="J2155" s="9">
        <v>1</v>
      </c>
      <c r="K2155" s="5" t="s">
        <v>2181</v>
      </c>
      <c r="L2155" s="10" t="s">
        <v>2180</v>
      </c>
      <c r="M2155" s="5" t="s">
        <v>2317</v>
      </c>
      <c r="N2155" s="11"/>
    </row>
    <row r="2156" spans="1:14" x14ac:dyDescent="0.2">
      <c r="A2156" s="12" t="s">
        <v>4508</v>
      </c>
      <c r="B2156" s="12">
        <v>2155</v>
      </c>
      <c r="C2156" s="9">
        <v>2016</v>
      </c>
      <c r="D2156" s="5" t="s">
        <v>9313</v>
      </c>
      <c r="E2156" s="5" t="s">
        <v>2</v>
      </c>
      <c r="F2156" s="5" t="s">
        <v>11088</v>
      </c>
      <c r="G2156" s="13" t="s">
        <v>9363</v>
      </c>
      <c r="H2156" s="5" t="s">
        <v>9347</v>
      </c>
      <c r="I2156" s="5" t="s">
        <v>9353</v>
      </c>
      <c r="J2156" s="9">
        <v>2</v>
      </c>
      <c r="K2156" s="5" t="s">
        <v>2181</v>
      </c>
      <c r="L2156" s="10" t="s">
        <v>2180</v>
      </c>
      <c r="M2156" s="5" t="s">
        <v>2318</v>
      </c>
      <c r="N2156" s="11"/>
    </row>
    <row r="2157" spans="1:14" x14ac:dyDescent="0.2">
      <c r="A2157" s="12" t="s">
        <v>4509</v>
      </c>
      <c r="B2157" s="12">
        <v>2156</v>
      </c>
      <c r="C2157" s="9">
        <v>2016</v>
      </c>
      <c r="D2157" s="5" t="s">
        <v>9313</v>
      </c>
      <c r="E2157" s="5" t="s">
        <v>2</v>
      </c>
      <c r="F2157" s="5" t="s">
        <v>11089</v>
      </c>
      <c r="G2157" s="5" t="s">
        <v>9323</v>
      </c>
      <c r="H2157" s="5" t="s">
        <v>9328</v>
      </c>
      <c r="I2157" s="5" t="s">
        <v>9344</v>
      </c>
      <c r="J2157" s="9">
        <v>0</v>
      </c>
      <c r="K2157" s="5" t="s">
        <v>2181</v>
      </c>
      <c r="L2157" s="10" t="s">
        <v>2180</v>
      </c>
      <c r="M2157" s="5" t="s">
        <v>2319</v>
      </c>
    </row>
    <row r="2158" spans="1:14" x14ac:dyDescent="0.2">
      <c r="A2158" s="12" t="s">
        <v>4510</v>
      </c>
      <c r="B2158" s="12">
        <v>2157</v>
      </c>
      <c r="C2158" s="9">
        <v>2016</v>
      </c>
      <c r="D2158" s="5" t="s">
        <v>9313</v>
      </c>
      <c r="E2158" s="5" t="s">
        <v>2</v>
      </c>
      <c r="F2158" s="5" t="s">
        <v>11089</v>
      </c>
      <c r="G2158" s="5" t="s">
        <v>9323</v>
      </c>
      <c r="H2158" s="5" t="s">
        <v>9328</v>
      </c>
      <c r="I2158" s="5" t="s">
        <v>9344</v>
      </c>
      <c r="J2158" s="9">
        <v>0</v>
      </c>
      <c r="K2158" s="5" t="s">
        <v>2181</v>
      </c>
      <c r="L2158" s="10" t="s">
        <v>2180</v>
      </c>
      <c r="M2158" s="5" t="s">
        <v>2320</v>
      </c>
    </row>
    <row r="2159" spans="1:14" x14ac:dyDescent="0.2">
      <c r="A2159" s="12" t="s">
        <v>4511</v>
      </c>
      <c r="B2159" s="12">
        <v>2158</v>
      </c>
      <c r="C2159" s="9">
        <v>2016</v>
      </c>
      <c r="D2159" s="5" t="s">
        <v>9313</v>
      </c>
      <c r="E2159" s="5" t="s">
        <v>2</v>
      </c>
      <c r="F2159" s="5" t="s">
        <v>11088</v>
      </c>
      <c r="G2159" s="13" t="s">
        <v>9363</v>
      </c>
      <c r="H2159" s="5" t="s">
        <v>9328</v>
      </c>
      <c r="I2159" s="5" t="s">
        <v>9415</v>
      </c>
      <c r="J2159" s="9">
        <v>0</v>
      </c>
      <c r="K2159" s="5" t="s">
        <v>2181</v>
      </c>
      <c r="L2159" s="10" t="s">
        <v>2180</v>
      </c>
      <c r="M2159" s="5" t="s">
        <v>2321</v>
      </c>
    </row>
    <row r="2160" spans="1:14" x14ac:dyDescent="0.2">
      <c r="A2160" s="12" t="s">
        <v>4512</v>
      </c>
      <c r="B2160" s="12">
        <v>2159</v>
      </c>
      <c r="C2160" s="9">
        <v>2016</v>
      </c>
      <c r="D2160" s="5" t="s">
        <v>9313</v>
      </c>
      <c r="E2160" s="5" t="s">
        <v>2</v>
      </c>
      <c r="F2160" s="5" t="s">
        <v>11089</v>
      </c>
      <c r="G2160" s="5" t="s">
        <v>9323</v>
      </c>
      <c r="H2160" s="5" t="s">
        <v>9328</v>
      </c>
      <c r="I2160" s="5" t="s">
        <v>9344</v>
      </c>
      <c r="J2160" s="9">
        <v>0</v>
      </c>
      <c r="K2160" s="5" t="s">
        <v>2181</v>
      </c>
      <c r="L2160" s="10" t="s">
        <v>2180</v>
      </c>
      <c r="M2160" s="5" t="s">
        <v>2322</v>
      </c>
      <c r="N2160" s="11"/>
    </row>
    <row r="2161" spans="1:15" x14ac:dyDescent="0.2">
      <c r="A2161" s="12" t="s">
        <v>4513</v>
      </c>
      <c r="B2161" s="12">
        <v>2160</v>
      </c>
      <c r="C2161" s="9">
        <v>2016</v>
      </c>
      <c r="D2161" s="5" t="s">
        <v>9313</v>
      </c>
      <c r="E2161" s="5" t="s">
        <v>2</v>
      </c>
      <c r="F2161" s="5" t="s">
        <v>11088</v>
      </c>
      <c r="G2161" s="13" t="s">
        <v>9364</v>
      </c>
      <c r="H2161" s="5" t="s">
        <v>9328</v>
      </c>
      <c r="I2161" s="5" t="s">
        <v>9344</v>
      </c>
      <c r="J2161" s="9">
        <v>0</v>
      </c>
      <c r="K2161" s="5" t="s">
        <v>2181</v>
      </c>
      <c r="L2161" s="10" t="s">
        <v>2180</v>
      </c>
      <c r="M2161" s="5" t="s">
        <v>2323</v>
      </c>
      <c r="N2161" s="11"/>
    </row>
    <row r="2162" spans="1:15" x14ac:dyDescent="0.2">
      <c r="A2162" s="12" t="s">
        <v>4514</v>
      </c>
      <c r="B2162" s="12">
        <v>2161</v>
      </c>
      <c r="C2162" s="9">
        <v>2016</v>
      </c>
      <c r="D2162" s="5" t="s">
        <v>9313</v>
      </c>
      <c r="E2162" s="5" t="s">
        <v>2</v>
      </c>
      <c r="F2162" s="5" t="s">
        <v>11089</v>
      </c>
      <c r="G2162" s="5" t="s">
        <v>9323</v>
      </c>
      <c r="H2162" s="5" t="s">
        <v>9347</v>
      </c>
      <c r="I2162" s="5" t="s">
        <v>11065</v>
      </c>
      <c r="J2162" s="9">
        <v>1</v>
      </c>
      <c r="K2162" s="5" t="s">
        <v>2181</v>
      </c>
      <c r="L2162" s="10" t="s">
        <v>2180</v>
      </c>
      <c r="M2162" s="5" t="s">
        <v>2324</v>
      </c>
    </row>
    <row r="2163" spans="1:15" x14ac:dyDescent="0.2">
      <c r="A2163" s="12" t="s">
        <v>4515</v>
      </c>
      <c r="B2163" s="12">
        <v>2162</v>
      </c>
      <c r="C2163" s="9">
        <v>2016</v>
      </c>
      <c r="D2163" s="5" t="s">
        <v>9313</v>
      </c>
      <c r="E2163" s="5" t="s">
        <v>2</v>
      </c>
      <c r="F2163" s="5" t="s">
        <v>11089</v>
      </c>
      <c r="G2163" s="5" t="s">
        <v>9323</v>
      </c>
      <c r="H2163" s="5" t="s">
        <v>9321</v>
      </c>
      <c r="I2163" s="5" t="s">
        <v>9321</v>
      </c>
      <c r="J2163" s="9">
        <v>1</v>
      </c>
      <c r="K2163" s="5" t="s">
        <v>2181</v>
      </c>
      <c r="L2163" s="10" t="s">
        <v>2180</v>
      </c>
      <c r="M2163" s="5" t="s">
        <v>2325</v>
      </c>
    </row>
    <row r="2164" spans="1:15" x14ac:dyDescent="0.2">
      <c r="A2164" s="12" t="s">
        <v>4516</v>
      </c>
      <c r="B2164" s="12">
        <v>2163</v>
      </c>
      <c r="C2164" s="9">
        <v>2016</v>
      </c>
      <c r="D2164" s="5" t="s">
        <v>9313</v>
      </c>
      <c r="E2164" s="5" t="s">
        <v>2</v>
      </c>
      <c r="F2164" s="5" t="s">
        <v>11089</v>
      </c>
      <c r="G2164" s="5" t="s">
        <v>9314</v>
      </c>
      <c r="H2164" s="5" t="s">
        <v>9328</v>
      </c>
      <c r="I2164" s="5" t="s">
        <v>9344</v>
      </c>
      <c r="J2164" s="9">
        <v>0</v>
      </c>
      <c r="K2164" s="5" t="s">
        <v>46</v>
      </c>
      <c r="L2164" s="10" t="s">
        <v>2180</v>
      </c>
      <c r="M2164" s="5" t="s">
        <v>2326</v>
      </c>
    </row>
    <row r="2165" spans="1:15" x14ac:dyDescent="0.2">
      <c r="A2165" s="12" t="s">
        <v>4517</v>
      </c>
      <c r="B2165" s="12">
        <v>2164</v>
      </c>
      <c r="C2165" s="9">
        <v>2016</v>
      </c>
      <c r="D2165" s="5" t="s">
        <v>9313</v>
      </c>
      <c r="E2165" s="5" t="s">
        <v>2</v>
      </c>
      <c r="F2165" s="5" t="s">
        <v>11089</v>
      </c>
      <c r="G2165" s="5" t="s">
        <v>9323</v>
      </c>
      <c r="H2165" s="5" t="s">
        <v>9347</v>
      </c>
      <c r="I2165" s="5" t="s">
        <v>11065</v>
      </c>
      <c r="J2165" s="9">
        <v>1</v>
      </c>
      <c r="K2165" s="5" t="s">
        <v>2181</v>
      </c>
      <c r="L2165" s="10" t="s">
        <v>2180</v>
      </c>
      <c r="M2165" s="5" t="s">
        <v>2327</v>
      </c>
    </row>
    <row r="2166" spans="1:15" x14ac:dyDescent="0.2">
      <c r="A2166" s="12" t="s">
        <v>4518</v>
      </c>
      <c r="B2166" s="12">
        <v>2165</v>
      </c>
      <c r="C2166" s="9">
        <v>2016</v>
      </c>
      <c r="D2166" s="5" t="s">
        <v>9313</v>
      </c>
      <c r="E2166" s="5" t="s">
        <v>2</v>
      </c>
      <c r="F2166" s="5" t="s">
        <v>11089</v>
      </c>
      <c r="G2166" s="5" t="s">
        <v>9314</v>
      </c>
      <c r="H2166" s="5" t="s">
        <v>9328</v>
      </c>
      <c r="I2166" s="5" t="s">
        <v>9344</v>
      </c>
      <c r="J2166" s="9">
        <v>0</v>
      </c>
      <c r="K2166" s="5" t="s">
        <v>46</v>
      </c>
      <c r="L2166" s="10" t="s">
        <v>2180</v>
      </c>
      <c r="M2166" s="5" t="s">
        <v>2328</v>
      </c>
      <c r="N2166" s="11"/>
    </row>
    <row r="2167" spans="1:15" x14ac:dyDescent="0.2">
      <c r="A2167" s="12" t="s">
        <v>4519</v>
      </c>
      <c r="B2167" s="12">
        <v>2166</v>
      </c>
      <c r="C2167" s="9">
        <v>2016</v>
      </c>
      <c r="D2167" s="5" t="s">
        <v>9313</v>
      </c>
      <c r="E2167" s="5" t="s">
        <v>2</v>
      </c>
      <c r="F2167" s="5" t="s">
        <v>11089</v>
      </c>
      <c r="G2167" s="5" t="s">
        <v>9323</v>
      </c>
      <c r="H2167" s="5" t="s">
        <v>9328</v>
      </c>
      <c r="I2167" s="5" t="s">
        <v>9415</v>
      </c>
      <c r="J2167" s="9">
        <v>0</v>
      </c>
      <c r="K2167" s="5" t="s">
        <v>2181</v>
      </c>
      <c r="L2167" s="10" t="s">
        <v>2180</v>
      </c>
      <c r="M2167" s="5" t="s">
        <v>2329</v>
      </c>
      <c r="N2167" s="11"/>
    </row>
    <row r="2168" spans="1:15" x14ac:dyDescent="0.2">
      <c r="A2168" s="12" t="s">
        <v>4520</v>
      </c>
      <c r="B2168" s="12">
        <v>2167</v>
      </c>
      <c r="C2168" s="9">
        <v>2016</v>
      </c>
      <c r="D2168" s="5" t="s">
        <v>9313</v>
      </c>
      <c r="E2168" s="5" t="s">
        <v>2</v>
      </c>
      <c r="F2168" s="5" t="s">
        <v>11089</v>
      </c>
      <c r="G2168" s="5" t="s">
        <v>9323</v>
      </c>
      <c r="H2168" s="5" t="s">
        <v>9321</v>
      </c>
      <c r="I2168" s="5" t="s">
        <v>9321</v>
      </c>
      <c r="J2168" s="9">
        <v>1</v>
      </c>
      <c r="K2168" s="5" t="s">
        <v>2181</v>
      </c>
      <c r="L2168" s="10" t="s">
        <v>2180</v>
      </c>
      <c r="M2168" s="5" t="s">
        <v>2330</v>
      </c>
      <c r="N2168" s="11"/>
      <c r="O2168" s="11"/>
    </row>
    <row r="2169" spans="1:15" x14ac:dyDescent="0.2">
      <c r="A2169" s="12" t="s">
        <v>4521</v>
      </c>
      <c r="B2169" s="12">
        <v>2168</v>
      </c>
      <c r="C2169" s="9">
        <v>2016</v>
      </c>
      <c r="D2169" s="5" t="s">
        <v>9313</v>
      </c>
      <c r="E2169" s="5" t="s">
        <v>2</v>
      </c>
      <c r="F2169" s="5" t="s">
        <v>11089</v>
      </c>
      <c r="G2169" s="5" t="s">
        <v>9323</v>
      </c>
      <c r="H2169" s="5" t="s">
        <v>9347</v>
      </c>
      <c r="I2169" s="5" t="s">
        <v>11065</v>
      </c>
      <c r="J2169" s="9">
        <v>1</v>
      </c>
      <c r="K2169" s="5" t="s">
        <v>2181</v>
      </c>
      <c r="L2169" s="10" t="s">
        <v>2180</v>
      </c>
      <c r="M2169" s="5" t="s">
        <v>2331</v>
      </c>
    </row>
    <row r="2170" spans="1:15" x14ac:dyDescent="0.2">
      <c r="A2170" s="12" t="s">
        <v>4522</v>
      </c>
      <c r="B2170" s="12">
        <v>2169</v>
      </c>
      <c r="C2170" s="9">
        <v>2016</v>
      </c>
      <c r="D2170" s="5" t="s">
        <v>9313</v>
      </c>
      <c r="E2170" s="5" t="s">
        <v>2</v>
      </c>
      <c r="F2170" s="5" t="s">
        <v>11089</v>
      </c>
      <c r="G2170" s="5" t="s">
        <v>9323</v>
      </c>
      <c r="H2170" s="5" t="s">
        <v>9328</v>
      </c>
      <c r="I2170" s="5" t="s">
        <v>9415</v>
      </c>
      <c r="J2170" s="9">
        <v>0</v>
      </c>
      <c r="K2170" s="5" t="s">
        <v>2181</v>
      </c>
      <c r="L2170" s="10" t="s">
        <v>2180</v>
      </c>
      <c r="M2170" s="5" t="s">
        <v>2332</v>
      </c>
      <c r="O2170" s="11"/>
    </row>
    <row r="2171" spans="1:15" x14ac:dyDescent="0.2">
      <c r="A2171" s="12" t="s">
        <v>4523</v>
      </c>
      <c r="B2171" s="12">
        <v>2170</v>
      </c>
      <c r="C2171" s="9">
        <v>2016</v>
      </c>
      <c r="D2171" s="5" t="s">
        <v>9313</v>
      </c>
      <c r="E2171" s="5" t="s">
        <v>2</v>
      </c>
      <c r="F2171" s="5" t="s">
        <v>11088</v>
      </c>
      <c r="G2171" s="13" t="s">
        <v>9364</v>
      </c>
      <c r="H2171" s="5" t="s">
        <v>9328</v>
      </c>
      <c r="I2171" s="5" t="s">
        <v>9415</v>
      </c>
      <c r="J2171" s="9">
        <v>0</v>
      </c>
      <c r="K2171" s="5" t="s">
        <v>2181</v>
      </c>
      <c r="L2171" s="10" t="s">
        <v>2180</v>
      </c>
      <c r="M2171" s="5" t="s">
        <v>2333</v>
      </c>
      <c r="N2171" s="11"/>
    </row>
    <row r="2172" spans="1:15" x14ac:dyDescent="0.2">
      <c r="A2172" s="12" t="s">
        <v>4524</v>
      </c>
      <c r="B2172" s="12">
        <v>2171</v>
      </c>
      <c r="C2172" s="9">
        <v>2016</v>
      </c>
      <c r="D2172" s="5" t="s">
        <v>9313</v>
      </c>
      <c r="E2172" s="5" t="s">
        <v>2</v>
      </c>
      <c r="F2172" s="5" t="s">
        <v>11089</v>
      </c>
      <c r="G2172" s="5" t="s">
        <v>9323</v>
      </c>
      <c r="H2172" s="5" t="s">
        <v>9347</v>
      </c>
      <c r="I2172" s="5" t="s">
        <v>11065</v>
      </c>
      <c r="J2172" s="9">
        <v>1</v>
      </c>
      <c r="K2172" s="5" t="s">
        <v>2181</v>
      </c>
      <c r="L2172" s="10" t="s">
        <v>2180</v>
      </c>
      <c r="M2172" s="5" t="s">
        <v>2334</v>
      </c>
      <c r="N2172" s="11"/>
    </row>
    <row r="2173" spans="1:15" x14ac:dyDescent="0.2">
      <c r="A2173" s="12" t="s">
        <v>4525</v>
      </c>
      <c r="B2173" s="12">
        <v>2172</v>
      </c>
      <c r="C2173" s="9">
        <v>2016</v>
      </c>
      <c r="D2173" s="5" t="s">
        <v>9313</v>
      </c>
      <c r="E2173" s="5" t="s">
        <v>9410</v>
      </c>
      <c r="F2173" s="5" t="s">
        <v>11089</v>
      </c>
      <c r="G2173" s="5" t="s">
        <v>9379</v>
      </c>
      <c r="H2173" s="5" t="s">
        <v>9347</v>
      </c>
      <c r="I2173" s="5" t="s">
        <v>9386</v>
      </c>
      <c r="J2173" s="9">
        <v>67</v>
      </c>
      <c r="K2173" s="5" t="s">
        <v>2226</v>
      </c>
      <c r="L2173" s="10" t="s">
        <v>2180</v>
      </c>
      <c r="M2173" s="5" t="s">
        <v>2335</v>
      </c>
    </row>
    <row r="2174" spans="1:15" x14ac:dyDescent="0.2">
      <c r="A2174" s="12" t="s">
        <v>4526</v>
      </c>
      <c r="B2174" s="12">
        <v>2173</v>
      </c>
      <c r="C2174" s="9">
        <v>2016</v>
      </c>
      <c r="D2174" s="5" t="s">
        <v>9313</v>
      </c>
      <c r="E2174" s="5" t="s">
        <v>2</v>
      </c>
      <c r="F2174" s="5" t="s">
        <v>11089</v>
      </c>
      <c r="G2174" s="5" t="s">
        <v>9323</v>
      </c>
      <c r="H2174" s="5" t="s">
        <v>9321</v>
      </c>
      <c r="I2174" s="5" t="s">
        <v>9408</v>
      </c>
      <c r="J2174" s="9">
        <v>1</v>
      </c>
      <c r="K2174" s="5" t="s">
        <v>2181</v>
      </c>
      <c r="L2174" s="10" t="s">
        <v>2180</v>
      </c>
      <c r="M2174" s="5" t="s">
        <v>2336</v>
      </c>
    </row>
    <row r="2175" spans="1:15" x14ac:dyDescent="0.2">
      <c r="A2175" s="12" t="s">
        <v>4527</v>
      </c>
      <c r="B2175" s="12">
        <v>2174</v>
      </c>
      <c r="C2175" s="9">
        <v>2016</v>
      </c>
      <c r="D2175" s="5" t="s">
        <v>9313</v>
      </c>
      <c r="E2175" s="5" t="s">
        <v>2</v>
      </c>
      <c r="F2175" s="5" t="s">
        <v>11089</v>
      </c>
      <c r="G2175" s="5" t="s">
        <v>9323</v>
      </c>
      <c r="H2175" s="5" t="s">
        <v>9347</v>
      </c>
      <c r="I2175" s="5" t="s">
        <v>9315</v>
      </c>
      <c r="J2175" s="9">
        <v>1</v>
      </c>
      <c r="K2175" s="5" t="s">
        <v>2181</v>
      </c>
      <c r="L2175" s="10" t="s">
        <v>2180</v>
      </c>
      <c r="M2175" s="5" t="s">
        <v>2337</v>
      </c>
      <c r="N2175" s="11"/>
    </row>
    <row r="2176" spans="1:15" x14ac:dyDescent="0.2">
      <c r="A2176" s="12" t="s">
        <v>4528</v>
      </c>
      <c r="B2176" s="12">
        <v>2175</v>
      </c>
      <c r="C2176" s="9">
        <v>2016</v>
      </c>
      <c r="D2176" s="5" t="s">
        <v>9313</v>
      </c>
      <c r="E2176" s="5" t="s">
        <v>2</v>
      </c>
      <c r="F2176" s="5" t="s">
        <v>11089</v>
      </c>
      <c r="G2176" s="5" t="s">
        <v>9323</v>
      </c>
      <c r="H2176" s="5" t="s">
        <v>9328</v>
      </c>
      <c r="I2176" s="5" t="s">
        <v>9344</v>
      </c>
      <c r="J2176" s="9">
        <v>0</v>
      </c>
      <c r="K2176" s="5" t="s">
        <v>2181</v>
      </c>
      <c r="L2176" s="10" t="s">
        <v>2180</v>
      </c>
      <c r="M2176" s="5" t="s">
        <v>2338</v>
      </c>
    </row>
    <row r="2177" spans="1:14" x14ac:dyDescent="0.2">
      <c r="A2177" s="12" t="s">
        <v>4529</v>
      </c>
      <c r="B2177" s="12">
        <v>2176</v>
      </c>
      <c r="C2177" s="9">
        <v>2016</v>
      </c>
      <c r="D2177" s="5" t="s">
        <v>9313</v>
      </c>
      <c r="E2177" s="5" t="s">
        <v>2</v>
      </c>
      <c r="F2177" s="5" t="s">
        <v>11089</v>
      </c>
      <c r="G2177" s="5" t="s">
        <v>9323</v>
      </c>
      <c r="H2177" s="5" t="s">
        <v>9328</v>
      </c>
      <c r="I2177" s="5" t="s">
        <v>9415</v>
      </c>
      <c r="J2177" s="9">
        <v>0</v>
      </c>
      <c r="K2177" s="5" t="s">
        <v>2181</v>
      </c>
      <c r="L2177" s="10" t="s">
        <v>2180</v>
      </c>
      <c r="M2177" s="5" t="s">
        <v>2339</v>
      </c>
    </row>
    <row r="2178" spans="1:14" x14ac:dyDescent="0.2">
      <c r="A2178" s="12" t="s">
        <v>4530</v>
      </c>
      <c r="B2178" s="12">
        <v>2177</v>
      </c>
      <c r="C2178" s="9">
        <v>2016</v>
      </c>
      <c r="D2178" s="5" t="s">
        <v>9313</v>
      </c>
      <c r="E2178" s="5" t="s">
        <v>2</v>
      </c>
      <c r="F2178" s="5" t="s">
        <v>11089</v>
      </c>
      <c r="G2178" s="5" t="s">
        <v>9323</v>
      </c>
      <c r="H2178" s="5" t="s">
        <v>9328</v>
      </c>
      <c r="I2178" s="5" t="s">
        <v>9415</v>
      </c>
      <c r="J2178" s="9">
        <v>0</v>
      </c>
      <c r="K2178" s="5" t="s">
        <v>2181</v>
      </c>
      <c r="L2178" s="10" t="s">
        <v>2180</v>
      </c>
      <c r="M2178" s="5" t="s">
        <v>2340</v>
      </c>
    </row>
    <row r="2179" spans="1:14" x14ac:dyDescent="0.2">
      <c r="A2179" s="12" t="s">
        <v>4531</v>
      </c>
      <c r="B2179" s="12">
        <v>2178</v>
      </c>
      <c r="C2179" s="9">
        <v>2016</v>
      </c>
      <c r="D2179" s="5" t="s">
        <v>9313</v>
      </c>
      <c r="E2179" s="5" t="s">
        <v>2</v>
      </c>
      <c r="F2179" s="5" t="s">
        <v>11089</v>
      </c>
      <c r="G2179" s="5" t="s">
        <v>9323</v>
      </c>
      <c r="H2179" s="5" t="s">
        <v>9328</v>
      </c>
      <c r="I2179" s="5" t="s">
        <v>9415</v>
      </c>
      <c r="J2179" s="9">
        <v>0</v>
      </c>
      <c r="K2179" s="5" t="s">
        <v>2181</v>
      </c>
      <c r="L2179" s="10" t="s">
        <v>2180</v>
      </c>
      <c r="M2179" s="5" t="s">
        <v>2341</v>
      </c>
    </row>
    <row r="2180" spans="1:14" x14ac:dyDescent="0.2">
      <c r="A2180" s="12" t="s">
        <v>4532</v>
      </c>
      <c r="B2180" s="12">
        <v>2179</v>
      </c>
      <c r="C2180" s="9">
        <v>2016</v>
      </c>
      <c r="D2180" s="5" t="s">
        <v>9313</v>
      </c>
      <c r="E2180" s="5" t="s">
        <v>2</v>
      </c>
      <c r="F2180" s="5" t="s">
        <v>11089</v>
      </c>
      <c r="G2180" s="5" t="s">
        <v>9323</v>
      </c>
      <c r="H2180" s="5" t="s">
        <v>9328</v>
      </c>
      <c r="I2180" s="5" t="s">
        <v>9415</v>
      </c>
      <c r="J2180" s="9">
        <v>0</v>
      </c>
      <c r="K2180" s="5" t="s">
        <v>2181</v>
      </c>
      <c r="L2180" s="10" t="s">
        <v>2180</v>
      </c>
      <c r="M2180" s="5" t="s">
        <v>2342</v>
      </c>
    </row>
    <row r="2181" spans="1:14" x14ac:dyDescent="0.2">
      <c r="A2181" s="12" t="s">
        <v>4533</v>
      </c>
      <c r="B2181" s="12">
        <v>2180</v>
      </c>
      <c r="C2181" s="9">
        <v>2016</v>
      </c>
      <c r="D2181" s="5" t="s">
        <v>9313</v>
      </c>
      <c r="E2181" s="5" t="s">
        <v>2</v>
      </c>
      <c r="F2181" s="5" t="s">
        <v>11089</v>
      </c>
      <c r="G2181" s="5" t="s">
        <v>9323</v>
      </c>
      <c r="H2181" s="5" t="s">
        <v>9328</v>
      </c>
      <c r="I2181" s="5" t="s">
        <v>9415</v>
      </c>
      <c r="J2181" s="9">
        <v>0</v>
      </c>
      <c r="K2181" s="5" t="s">
        <v>2181</v>
      </c>
      <c r="L2181" s="10" t="s">
        <v>2180</v>
      </c>
      <c r="M2181" s="5" t="s">
        <v>2343</v>
      </c>
    </row>
    <row r="2182" spans="1:14" x14ac:dyDescent="0.2">
      <c r="A2182" s="12" t="s">
        <v>4534</v>
      </c>
      <c r="B2182" s="12">
        <v>2181</v>
      </c>
      <c r="C2182" s="9">
        <v>2016</v>
      </c>
      <c r="D2182" s="5" t="s">
        <v>9313</v>
      </c>
      <c r="E2182" s="5" t="s">
        <v>2</v>
      </c>
      <c r="F2182" s="5" t="s">
        <v>11089</v>
      </c>
      <c r="G2182" s="5" t="s">
        <v>9323</v>
      </c>
      <c r="H2182" s="5" t="s">
        <v>9321</v>
      </c>
      <c r="I2182" s="5" t="s">
        <v>9321</v>
      </c>
      <c r="J2182" s="9">
        <v>1</v>
      </c>
      <c r="K2182" s="5" t="s">
        <v>2181</v>
      </c>
      <c r="L2182" s="10" t="s">
        <v>2180</v>
      </c>
      <c r="M2182" s="5" t="s">
        <v>2344</v>
      </c>
    </row>
    <row r="2183" spans="1:14" x14ac:dyDescent="0.2">
      <c r="A2183" s="12" t="s">
        <v>4535</v>
      </c>
      <c r="B2183" s="12">
        <v>2182</v>
      </c>
      <c r="C2183" s="9">
        <v>2016</v>
      </c>
      <c r="D2183" s="5" t="s">
        <v>9313</v>
      </c>
      <c r="E2183" s="5" t="s">
        <v>2</v>
      </c>
      <c r="F2183" s="5" t="s">
        <v>11089</v>
      </c>
      <c r="G2183" s="5" t="s">
        <v>9323</v>
      </c>
      <c r="H2183" s="5" t="s">
        <v>9321</v>
      </c>
      <c r="I2183" s="5" t="s">
        <v>9321</v>
      </c>
      <c r="J2183" s="9">
        <v>1</v>
      </c>
      <c r="K2183" s="5" t="s">
        <v>2181</v>
      </c>
      <c r="L2183" s="10" t="s">
        <v>2180</v>
      </c>
      <c r="M2183" s="5" t="s">
        <v>2345</v>
      </c>
    </row>
    <row r="2184" spans="1:14" s="11" customFormat="1" x14ac:dyDescent="0.2">
      <c r="A2184" s="12" t="s">
        <v>4536</v>
      </c>
      <c r="B2184" s="12">
        <v>2183</v>
      </c>
      <c r="C2184" s="9">
        <v>2016</v>
      </c>
      <c r="D2184" s="5" t="s">
        <v>9313</v>
      </c>
      <c r="E2184" s="5" t="s">
        <v>11103</v>
      </c>
      <c r="F2184" s="5" t="s">
        <v>11089</v>
      </c>
      <c r="G2184" s="5" t="s">
        <v>9379</v>
      </c>
      <c r="H2184" s="5" t="s">
        <v>9347</v>
      </c>
      <c r="I2184" s="5" t="s">
        <v>9386</v>
      </c>
      <c r="J2184" s="9">
        <v>4</v>
      </c>
      <c r="K2184" s="5" t="s">
        <v>11105</v>
      </c>
      <c r="L2184" s="10" t="s">
        <v>11106</v>
      </c>
      <c r="M2184" s="5" t="s">
        <v>11107</v>
      </c>
    </row>
    <row r="2185" spans="1:14" s="11" customFormat="1" x14ac:dyDescent="0.2">
      <c r="A2185" s="12" t="s">
        <v>4537</v>
      </c>
      <c r="B2185" s="12">
        <v>2184</v>
      </c>
      <c r="C2185" s="9">
        <v>2016</v>
      </c>
      <c r="D2185" s="5" t="s">
        <v>9313</v>
      </c>
      <c r="E2185" s="5" t="s">
        <v>11104</v>
      </c>
      <c r="F2185" s="5" t="s">
        <v>11089</v>
      </c>
      <c r="G2185" s="5" t="s">
        <v>9379</v>
      </c>
      <c r="H2185" s="5" t="s">
        <v>9347</v>
      </c>
      <c r="I2185" s="5" t="s">
        <v>9386</v>
      </c>
      <c r="J2185" s="9">
        <v>2</v>
      </c>
      <c r="K2185" s="5" t="s">
        <v>11108</v>
      </c>
      <c r="L2185" s="10" t="s">
        <v>11109</v>
      </c>
      <c r="M2185" s="5" t="s">
        <v>11110</v>
      </c>
    </row>
    <row r="2186" spans="1:14" x14ac:dyDescent="0.2">
      <c r="A2186" s="12" t="s">
        <v>4538</v>
      </c>
      <c r="B2186" s="12">
        <v>2185</v>
      </c>
      <c r="C2186" s="9">
        <v>2016</v>
      </c>
      <c r="D2186" s="5" t="s">
        <v>9313</v>
      </c>
      <c r="E2186" s="5" t="s">
        <v>2681</v>
      </c>
      <c r="F2186" s="5" t="s">
        <v>11089</v>
      </c>
      <c r="G2186" s="5" t="s">
        <v>9337</v>
      </c>
      <c r="H2186" s="5" t="s">
        <v>9347</v>
      </c>
      <c r="I2186" s="5" t="s">
        <v>9386</v>
      </c>
      <c r="J2186" s="9">
        <v>9</v>
      </c>
      <c r="K2186" s="5" t="s">
        <v>2</v>
      </c>
      <c r="L2186" s="5" t="s">
        <v>2</v>
      </c>
      <c r="M2186" s="5" t="s">
        <v>11296</v>
      </c>
    </row>
    <row r="2187" spans="1:14" x14ac:dyDescent="0.2">
      <c r="A2187" s="12" t="s">
        <v>4539</v>
      </c>
      <c r="B2187" s="12">
        <v>2186</v>
      </c>
      <c r="C2187" s="9">
        <v>2017</v>
      </c>
      <c r="D2187" s="5" t="s">
        <v>9313</v>
      </c>
      <c r="E2187" s="5" t="s">
        <v>11302</v>
      </c>
      <c r="F2187" s="5" t="s">
        <v>11089</v>
      </c>
      <c r="G2187" s="5" t="s">
        <v>9337</v>
      </c>
      <c r="H2187" s="5" t="s">
        <v>9347</v>
      </c>
      <c r="I2187" s="5" t="s">
        <v>9345</v>
      </c>
      <c r="J2187" s="9">
        <v>1</v>
      </c>
      <c r="K2187" s="5" t="s">
        <v>2</v>
      </c>
      <c r="L2187" s="5" t="s">
        <v>2</v>
      </c>
      <c r="M2187" s="5" t="s">
        <v>11303</v>
      </c>
    </row>
    <row r="2188" spans="1:14" x14ac:dyDescent="0.2">
      <c r="A2188" s="12" t="s">
        <v>4540</v>
      </c>
      <c r="B2188" s="12">
        <v>2187</v>
      </c>
      <c r="C2188" s="9">
        <v>2017</v>
      </c>
      <c r="D2188" s="5" t="s">
        <v>9313</v>
      </c>
      <c r="E2188" s="5" t="s">
        <v>11304</v>
      </c>
      <c r="F2188" s="5" t="s">
        <v>11089</v>
      </c>
      <c r="G2188" s="5" t="s">
        <v>9329</v>
      </c>
      <c r="H2188" s="5" t="s">
        <v>9347</v>
      </c>
      <c r="I2188" s="5" t="s">
        <v>9345</v>
      </c>
      <c r="J2188" s="9">
        <v>1</v>
      </c>
      <c r="K2188" s="5" t="s">
        <v>2</v>
      </c>
      <c r="L2188" s="5" t="s">
        <v>2</v>
      </c>
      <c r="M2188" s="5" t="s">
        <v>11305</v>
      </c>
    </row>
    <row r="2189" spans="1:14" x14ac:dyDescent="0.2">
      <c r="A2189" s="12" t="s">
        <v>4541</v>
      </c>
      <c r="B2189" s="12">
        <v>2188</v>
      </c>
      <c r="C2189" s="9">
        <v>2017</v>
      </c>
      <c r="D2189" s="5" t="s">
        <v>9313</v>
      </c>
      <c r="E2189" s="5" t="s">
        <v>2</v>
      </c>
      <c r="F2189" s="5" t="s">
        <v>11089</v>
      </c>
      <c r="G2189" s="5" t="s">
        <v>9331</v>
      </c>
      <c r="H2189" s="5" t="s">
        <v>9328</v>
      </c>
      <c r="I2189" s="5" t="s">
        <v>9344</v>
      </c>
      <c r="J2189" s="9">
        <v>0</v>
      </c>
      <c r="K2189" s="5" t="s">
        <v>2346</v>
      </c>
      <c r="L2189" s="10" t="s">
        <v>2180</v>
      </c>
      <c r="M2189" s="5" t="s">
        <v>2347</v>
      </c>
    </row>
    <row r="2190" spans="1:14" x14ac:dyDescent="0.2">
      <c r="A2190" s="12" t="s">
        <v>4542</v>
      </c>
      <c r="B2190" s="12">
        <v>2189</v>
      </c>
      <c r="C2190" s="9">
        <v>2017</v>
      </c>
      <c r="D2190" s="5" t="s">
        <v>9313</v>
      </c>
      <c r="E2190" s="5" t="s">
        <v>2</v>
      </c>
      <c r="F2190" s="5" t="s">
        <v>11089</v>
      </c>
      <c r="G2190" s="5" t="s">
        <v>9314</v>
      </c>
      <c r="H2190" s="5" t="s">
        <v>9328</v>
      </c>
      <c r="I2190" s="5" t="s">
        <v>9344</v>
      </c>
      <c r="J2190" s="9">
        <v>0</v>
      </c>
      <c r="K2190" s="5" t="s">
        <v>542</v>
      </c>
      <c r="L2190" s="10" t="s">
        <v>2180</v>
      </c>
      <c r="M2190" s="5" t="s">
        <v>2348</v>
      </c>
      <c r="N2190" s="11"/>
    </row>
    <row r="2191" spans="1:14" x14ac:dyDescent="0.2">
      <c r="A2191" s="12" t="s">
        <v>4543</v>
      </c>
      <c r="B2191" s="12">
        <v>2190</v>
      </c>
      <c r="C2191" s="9">
        <v>2017</v>
      </c>
      <c r="D2191" s="5" t="s">
        <v>9313</v>
      </c>
      <c r="E2191" s="5" t="s">
        <v>2</v>
      </c>
      <c r="F2191" s="5" t="s">
        <v>11089</v>
      </c>
      <c r="G2191" s="5" t="s">
        <v>9314</v>
      </c>
      <c r="H2191" s="5" t="s">
        <v>9328</v>
      </c>
      <c r="I2191" s="5" t="s">
        <v>9344</v>
      </c>
      <c r="J2191" s="9">
        <v>0</v>
      </c>
      <c r="K2191" s="5" t="s">
        <v>542</v>
      </c>
      <c r="L2191" s="10" t="s">
        <v>2180</v>
      </c>
      <c r="M2191" s="5" t="s">
        <v>2349</v>
      </c>
      <c r="N2191" s="11"/>
    </row>
    <row r="2192" spans="1:14" x14ac:dyDescent="0.2">
      <c r="A2192" s="12" t="s">
        <v>4544</v>
      </c>
      <c r="B2192" s="12">
        <v>2191</v>
      </c>
      <c r="C2192" s="9">
        <v>2017</v>
      </c>
      <c r="D2192" s="5" t="s">
        <v>9313</v>
      </c>
      <c r="E2192" s="5" t="s">
        <v>2</v>
      </c>
      <c r="F2192" s="5" t="s">
        <v>11089</v>
      </c>
      <c r="G2192" s="5" t="s">
        <v>9314</v>
      </c>
      <c r="H2192" s="5" t="s">
        <v>9328</v>
      </c>
      <c r="I2192" s="5" t="s">
        <v>9344</v>
      </c>
      <c r="J2192" s="9">
        <v>0</v>
      </c>
      <c r="K2192" s="5" t="s">
        <v>542</v>
      </c>
      <c r="L2192" s="10" t="s">
        <v>2180</v>
      </c>
      <c r="M2192" s="5" t="s">
        <v>2350</v>
      </c>
      <c r="N2192" s="11"/>
    </row>
    <row r="2193" spans="1:14" x14ac:dyDescent="0.2">
      <c r="A2193" s="12" t="s">
        <v>4545</v>
      </c>
      <c r="B2193" s="12">
        <v>2192</v>
      </c>
      <c r="C2193" s="9">
        <v>2017</v>
      </c>
      <c r="D2193" s="5" t="s">
        <v>9313</v>
      </c>
      <c r="E2193" s="5" t="s">
        <v>2</v>
      </c>
      <c r="F2193" s="5" t="s">
        <v>11089</v>
      </c>
      <c r="G2193" s="5" t="s">
        <v>9314</v>
      </c>
      <c r="H2193" s="5" t="s">
        <v>9321</v>
      </c>
      <c r="I2193" s="5" t="s">
        <v>9321</v>
      </c>
      <c r="J2193" s="9">
        <v>2</v>
      </c>
      <c r="K2193" s="5" t="s">
        <v>542</v>
      </c>
      <c r="L2193" s="10" t="s">
        <v>2180</v>
      </c>
      <c r="M2193" s="5" t="s">
        <v>2351</v>
      </c>
      <c r="N2193" s="11"/>
    </row>
    <row r="2194" spans="1:14" x14ac:dyDescent="0.2">
      <c r="A2194" s="12" t="s">
        <v>4546</v>
      </c>
      <c r="B2194" s="12">
        <v>2193</v>
      </c>
      <c r="C2194" s="9">
        <v>2017</v>
      </c>
      <c r="D2194" s="5" t="s">
        <v>9313</v>
      </c>
      <c r="E2194" s="5" t="s">
        <v>2</v>
      </c>
      <c r="F2194" s="5" t="s">
        <v>11089</v>
      </c>
      <c r="G2194" s="5" t="s">
        <v>9314</v>
      </c>
      <c r="H2194" s="5" t="s">
        <v>9328</v>
      </c>
      <c r="I2194" s="5" t="s">
        <v>9415</v>
      </c>
      <c r="J2194" s="9">
        <v>0</v>
      </c>
      <c r="K2194" s="5" t="s">
        <v>542</v>
      </c>
      <c r="L2194" s="10" t="s">
        <v>2180</v>
      </c>
      <c r="M2194" s="5" t="s">
        <v>2267</v>
      </c>
      <c r="N2194" s="11"/>
    </row>
    <row r="2195" spans="1:14" x14ac:dyDescent="0.2">
      <c r="A2195" s="12" t="s">
        <v>4547</v>
      </c>
      <c r="B2195" s="12">
        <v>2194</v>
      </c>
      <c r="C2195" s="9">
        <v>2017</v>
      </c>
      <c r="D2195" s="5" t="s">
        <v>9313</v>
      </c>
      <c r="E2195" s="5" t="s">
        <v>2</v>
      </c>
      <c r="F2195" s="5" t="s">
        <v>11089</v>
      </c>
      <c r="G2195" s="5" t="s">
        <v>9314</v>
      </c>
      <c r="H2195" s="5" t="s">
        <v>9347</v>
      </c>
      <c r="I2195" s="5" t="s">
        <v>9315</v>
      </c>
      <c r="J2195" s="9">
        <v>1</v>
      </c>
      <c r="K2195" s="5" t="s">
        <v>542</v>
      </c>
      <c r="L2195" s="10" t="s">
        <v>2180</v>
      </c>
      <c r="M2195" s="5" t="s">
        <v>11045</v>
      </c>
      <c r="N2195" s="11"/>
    </row>
    <row r="2196" spans="1:14" x14ac:dyDescent="0.2">
      <c r="A2196" s="12" t="s">
        <v>4548</v>
      </c>
      <c r="B2196" s="12">
        <v>2195</v>
      </c>
      <c r="C2196" s="9">
        <v>2017</v>
      </c>
      <c r="D2196" s="5" t="s">
        <v>9313</v>
      </c>
      <c r="E2196" s="5" t="s">
        <v>2</v>
      </c>
      <c r="F2196" s="5" t="s">
        <v>11089</v>
      </c>
      <c r="G2196" s="5" t="s">
        <v>9314</v>
      </c>
      <c r="H2196" s="5" t="s">
        <v>9347</v>
      </c>
      <c r="I2196" s="5" t="s">
        <v>11065</v>
      </c>
      <c r="J2196" s="9">
        <v>1</v>
      </c>
      <c r="K2196" s="5" t="s">
        <v>542</v>
      </c>
      <c r="L2196" s="10" t="s">
        <v>2180</v>
      </c>
      <c r="M2196" s="5" t="s">
        <v>11046</v>
      </c>
      <c r="N2196" s="11"/>
    </row>
    <row r="2197" spans="1:14" x14ac:dyDescent="0.2">
      <c r="A2197" s="12" t="s">
        <v>4549</v>
      </c>
      <c r="B2197" s="12">
        <v>2196</v>
      </c>
      <c r="C2197" s="9">
        <v>2017</v>
      </c>
      <c r="D2197" s="5" t="s">
        <v>9313</v>
      </c>
      <c r="E2197" s="5" t="s">
        <v>2</v>
      </c>
      <c r="F2197" s="5" t="s">
        <v>11089</v>
      </c>
      <c r="G2197" s="5" t="s">
        <v>9314</v>
      </c>
      <c r="H2197" s="5" t="s">
        <v>9328</v>
      </c>
      <c r="I2197" s="5" t="s">
        <v>9415</v>
      </c>
      <c r="J2197" s="9">
        <v>0</v>
      </c>
      <c r="K2197" s="5" t="s">
        <v>542</v>
      </c>
      <c r="L2197" s="10" t="s">
        <v>2180</v>
      </c>
      <c r="M2197" s="5" t="s">
        <v>2267</v>
      </c>
      <c r="N2197" s="11"/>
    </row>
    <row r="2198" spans="1:14" x14ac:dyDescent="0.2">
      <c r="A2198" s="12" t="s">
        <v>4550</v>
      </c>
      <c r="B2198" s="12">
        <v>2197</v>
      </c>
      <c r="C2198" s="9">
        <v>2017</v>
      </c>
      <c r="D2198" s="5" t="s">
        <v>9313</v>
      </c>
      <c r="E2198" s="5" t="s">
        <v>2</v>
      </c>
      <c r="F2198" s="5" t="s">
        <v>11089</v>
      </c>
      <c r="G2198" s="5" t="s">
        <v>9314</v>
      </c>
      <c r="H2198" s="5" t="s">
        <v>9328</v>
      </c>
      <c r="I2198" s="5" t="s">
        <v>9415</v>
      </c>
      <c r="J2198" s="9">
        <v>0</v>
      </c>
      <c r="K2198" s="5" t="s">
        <v>542</v>
      </c>
      <c r="L2198" s="10" t="s">
        <v>2180</v>
      </c>
      <c r="M2198" s="5" t="s">
        <v>1849</v>
      </c>
      <c r="N2198" s="11"/>
    </row>
    <row r="2199" spans="1:14" x14ac:dyDescent="0.2">
      <c r="A2199" s="12" t="s">
        <v>4551</v>
      </c>
      <c r="B2199" s="12">
        <v>2198</v>
      </c>
      <c r="C2199" s="9">
        <v>2017</v>
      </c>
      <c r="D2199" s="5" t="s">
        <v>9313</v>
      </c>
      <c r="E2199" s="5" t="s">
        <v>2</v>
      </c>
      <c r="F2199" s="5" t="s">
        <v>11089</v>
      </c>
      <c r="G2199" s="5" t="s">
        <v>9314</v>
      </c>
      <c r="H2199" s="5" t="s">
        <v>9328</v>
      </c>
      <c r="I2199" s="5" t="s">
        <v>9415</v>
      </c>
      <c r="J2199" s="9">
        <v>0</v>
      </c>
      <c r="K2199" s="5" t="s">
        <v>542</v>
      </c>
      <c r="L2199" s="10" t="s">
        <v>2180</v>
      </c>
      <c r="M2199" s="5" t="s">
        <v>2352</v>
      </c>
      <c r="N2199" s="11"/>
    </row>
    <row r="2200" spans="1:14" x14ac:dyDescent="0.2">
      <c r="A2200" s="12" t="s">
        <v>4552</v>
      </c>
      <c r="B2200" s="12">
        <v>2199</v>
      </c>
      <c r="C2200" s="9">
        <v>2017</v>
      </c>
      <c r="D2200" s="5" t="s">
        <v>9313</v>
      </c>
      <c r="E2200" s="5" t="s">
        <v>2</v>
      </c>
      <c r="F2200" s="5" t="s">
        <v>11089</v>
      </c>
      <c r="G2200" s="5" t="s">
        <v>9314</v>
      </c>
      <c r="H2200" s="5" t="s">
        <v>9328</v>
      </c>
      <c r="I2200" s="5" t="s">
        <v>9415</v>
      </c>
      <c r="J2200" s="9">
        <v>0</v>
      </c>
      <c r="K2200" s="5" t="s">
        <v>542</v>
      </c>
      <c r="L2200" s="10" t="s">
        <v>2180</v>
      </c>
      <c r="M2200" s="5" t="s">
        <v>2267</v>
      </c>
      <c r="N2200" s="11"/>
    </row>
    <row r="2201" spans="1:14" x14ac:dyDescent="0.2">
      <c r="A2201" s="12" t="s">
        <v>4553</v>
      </c>
      <c r="B2201" s="12">
        <v>2200</v>
      </c>
      <c r="C2201" s="9">
        <v>2017</v>
      </c>
      <c r="D2201" s="5" t="s">
        <v>9313</v>
      </c>
      <c r="E2201" s="5" t="s">
        <v>2</v>
      </c>
      <c r="F2201" s="5" t="s">
        <v>11089</v>
      </c>
      <c r="G2201" s="5" t="s">
        <v>9314</v>
      </c>
      <c r="H2201" s="5" t="s">
        <v>9328</v>
      </c>
      <c r="I2201" s="5" t="s">
        <v>9334</v>
      </c>
      <c r="J2201" s="9">
        <v>0</v>
      </c>
      <c r="K2201" s="5" t="s">
        <v>542</v>
      </c>
      <c r="L2201" s="10" t="s">
        <v>2180</v>
      </c>
      <c r="M2201" s="5" t="s">
        <v>2353</v>
      </c>
      <c r="N2201" s="11"/>
    </row>
    <row r="2202" spans="1:14" x14ac:dyDescent="0.2">
      <c r="A2202" s="12" t="s">
        <v>4554</v>
      </c>
      <c r="B2202" s="12">
        <v>2201</v>
      </c>
      <c r="C2202" s="9">
        <v>2017</v>
      </c>
      <c r="D2202" s="5" t="s">
        <v>9313</v>
      </c>
      <c r="E2202" s="5" t="s">
        <v>2</v>
      </c>
      <c r="F2202" s="5" t="s">
        <v>11089</v>
      </c>
      <c r="G2202" s="5" t="s">
        <v>9314</v>
      </c>
      <c r="H2202" s="5" t="s">
        <v>9328</v>
      </c>
      <c r="I2202" s="5" t="s">
        <v>9344</v>
      </c>
      <c r="J2202" s="9">
        <v>0</v>
      </c>
      <c r="K2202" s="5" t="s">
        <v>542</v>
      </c>
      <c r="L2202" s="10" t="s">
        <v>2180</v>
      </c>
      <c r="M2202" s="5" t="s">
        <v>2354</v>
      </c>
      <c r="N2202" s="11"/>
    </row>
    <row r="2203" spans="1:14" x14ac:dyDescent="0.2">
      <c r="A2203" s="12" t="s">
        <v>4555</v>
      </c>
      <c r="B2203" s="12">
        <v>2202</v>
      </c>
      <c r="C2203" s="9">
        <v>2017</v>
      </c>
      <c r="D2203" s="5" t="s">
        <v>9313</v>
      </c>
      <c r="E2203" s="5" t="s">
        <v>2</v>
      </c>
      <c r="F2203" s="5" t="s">
        <v>11089</v>
      </c>
      <c r="G2203" s="5" t="s">
        <v>9314</v>
      </c>
      <c r="H2203" s="5" t="s">
        <v>9347</v>
      </c>
      <c r="I2203" s="5" t="s">
        <v>9315</v>
      </c>
      <c r="J2203" s="9">
        <v>1</v>
      </c>
      <c r="K2203" s="5" t="s">
        <v>542</v>
      </c>
      <c r="L2203" s="10" t="s">
        <v>2180</v>
      </c>
      <c r="M2203" s="5" t="s">
        <v>11058</v>
      </c>
      <c r="N2203" s="11"/>
    </row>
    <row r="2204" spans="1:14" x14ac:dyDescent="0.2">
      <c r="A2204" s="12" t="s">
        <v>4556</v>
      </c>
      <c r="B2204" s="12">
        <v>2203</v>
      </c>
      <c r="C2204" s="9">
        <v>2017</v>
      </c>
      <c r="D2204" s="5" t="s">
        <v>9313</v>
      </c>
      <c r="E2204" s="5" t="s">
        <v>2</v>
      </c>
      <c r="F2204" s="5" t="s">
        <v>11089</v>
      </c>
      <c r="G2204" s="5" t="s">
        <v>9314</v>
      </c>
      <c r="H2204" s="5" t="s">
        <v>9328</v>
      </c>
      <c r="I2204" s="5" t="s">
        <v>9415</v>
      </c>
      <c r="J2204" s="9">
        <v>0</v>
      </c>
      <c r="K2204" s="5" t="s">
        <v>542</v>
      </c>
      <c r="L2204" s="10" t="s">
        <v>2180</v>
      </c>
      <c r="M2204" s="5" t="s">
        <v>2355</v>
      </c>
      <c r="N2204" s="11"/>
    </row>
    <row r="2205" spans="1:14" x14ac:dyDescent="0.2">
      <c r="A2205" s="12" t="s">
        <v>4557</v>
      </c>
      <c r="B2205" s="12">
        <v>2204</v>
      </c>
      <c r="C2205" s="9">
        <v>2017</v>
      </c>
      <c r="D2205" s="5" t="s">
        <v>9313</v>
      </c>
      <c r="E2205" s="5" t="s">
        <v>2</v>
      </c>
      <c r="F2205" s="5" t="s">
        <v>11089</v>
      </c>
      <c r="G2205" s="5" t="s">
        <v>9329</v>
      </c>
      <c r="H2205" s="5" t="s">
        <v>9321</v>
      </c>
      <c r="I2205" s="5" t="s">
        <v>9378</v>
      </c>
      <c r="J2205" s="9">
        <v>1</v>
      </c>
      <c r="K2205" s="5" t="s">
        <v>2229</v>
      </c>
      <c r="L2205" s="10" t="s">
        <v>2180</v>
      </c>
      <c r="M2205" s="5" t="s">
        <v>2356</v>
      </c>
      <c r="N2205" s="11"/>
    </row>
    <row r="2206" spans="1:14" x14ac:dyDescent="0.2">
      <c r="A2206" s="12" t="s">
        <v>4558</v>
      </c>
      <c r="B2206" s="12">
        <v>2205</v>
      </c>
      <c r="C2206" s="9">
        <v>2017</v>
      </c>
      <c r="D2206" s="5" t="s">
        <v>9313</v>
      </c>
      <c r="E2206" s="5" t="s">
        <v>2</v>
      </c>
      <c r="F2206" s="5" t="s">
        <v>11089</v>
      </c>
      <c r="G2206" s="5" t="s">
        <v>9329</v>
      </c>
      <c r="H2206" s="5" t="s">
        <v>9321</v>
      </c>
      <c r="I2206" s="5" t="s">
        <v>9378</v>
      </c>
      <c r="J2206" s="9">
        <v>1</v>
      </c>
      <c r="K2206" s="5" t="s">
        <v>2229</v>
      </c>
      <c r="L2206" s="10" t="s">
        <v>2180</v>
      </c>
      <c r="M2206" s="5" t="s">
        <v>110</v>
      </c>
      <c r="N2206" s="11"/>
    </row>
    <row r="2207" spans="1:14" x14ac:dyDescent="0.2">
      <c r="A2207" s="12" t="s">
        <v>4559</v>
      </c>
      <c r="B2207" s="12">
        <v>2206</v>
      </c>
      <c r="C2207" s="9">
        <v>2017</v>
      </c>
      <c r="D2207" s="5" t="s">
        <v>9313</v>
      </c>
      <c r="E2207" s="5" t="s">
        <v>2</v>
      </c>
      <c r="F2207" s="5" t="s">
        <v>11089</v>
      </c>
      <c r="G2207" s="5" t="s">
        <v>9329</v>
      </c>
      <c r="H2207" s="5" t="s">
        <v>9347</v>
      </c>
      <c r="I2207" s="5" t="s">
        <v>9315</v>
      </c>
      <c r="J2207" s="9">
        <v>1</v>
      </c>
      <c r="K2207" s="5" t="s">
        <v>2229</v>
      </c>
      <c r="L2207" s="10" t="s">
        <v>2180</v>
      </c>
      <c r="M2207" s="5" t="s">
        <v>2357</v>
      </c>
      <c r="N2207" s="11"/>
    </row>
    <row r="2208" spans="1:14" x14ac:dyDescent="0.2">
      <c r="A2208" s="12" t="s">
        <v>4560</v>
      </c>
      <c r="B2208" s="12">
        <v>2207</v>
      </c>
      <c r="C2208" s="9">
        <v>2017</v>
      </c>
      <c r="D2208" s="5" t="s">
        <v>9313</v>
      </c>
      <c r="E2208" s="5" t="s">
        <v>2</v>
      </c>
      <c r="F2208" s="5" t="s">
        <v>11089</v>
      </c>
      <c r="G2208" s="5" t="s">
        <v>9329</v>
      </c>
      <c r="H2208" s="5" t="s">
        <v>9347</v>
      </c>
      <c r="I2208" s="5" t="s">
        <v>11065</v>
      </c>
      <c r="J2208" s="9">
        <v>1</v>
      </c>
      <c r="K2208" s="5" t="s">
        <v>2229</v>
      </c>
      <c r="L2208" s="10" t="s">
        <v>2180</v>
      </c>
      <c r="M2208" s="5" t="s">
        <v>2358</v>
      </c>
      <c r="N2208" s="11"/>
    </row>
    <row r="2209" spans="1:14" x14ac:dyDescent="0.2">
      <c r="A2209" s="12" t="s">
        <v>4561</v>
      </c>
      <c r="B2209" s="12">
        <v>2208</v>
      </c>
      <c r="C2209" s="9">
        <v>2017</v>
      </c>
      <c r="D2209" s="5" t="s">
        <v>9313</v>
      </c>
      <c r="E2209" s="5" t="s">
        <v>2</v>
      </c>
      <c r="F2209" s="5" t="s">
        <v>11089</v>
      </c>
      <c r="G2209" s="5" t="s">
        <v>9329</v>
      </c>
      <c r="H2209" s="5" t="s">
        <v>9347</v>
      </c>
      <c r="I2209" s="5" t="s">
        <v>11065</v>
      </c>
      <c r="J2209" s="9">
        <v>1</v>
      </c>
      <c r="K2209" s="5" t="s">
        <v>2229</v>
      </c>
      <c r="L2209" s="10" t="s">
        <v>2180</v>
      </c>
      <c r="M2209" s="5" t="s">
        <v>2359</v>
      </c>
      <c r="N2209" s="11"/>
    </row>
    <row r="2210" spans="1:14" x14ac:dyDescent="0.2">
      <c r="A2210" s="12" t="s">
        <v>4562</v>
      </c>
      <c r="B2210" s="12">
        <v>2209</v>
      </c>
      <c r="C2210" s="9">
        <v>2017</v>
      </c>
      <c r="D2210" s="5" t="s">
        <v>9313</v>
      </c>
      <c r="E2210" s="5" t="s">
        <v>2</v>
      </c>
      <c r="F2210" s="5" t="s">
        <v>11089</v>
      </c>
      <c r="G2210" s="5" t="s">
        <v>9329</v>
      </c>
      <c r="H2210" s="5" t="s">
        <v>9347</v>
      </c>
      <c r="I2210" s="5" t="s">
        <v>9315</v>
      </c>
      <c r="J2210" s="9">
        <v>1</v>
      </c>
      <c r="K2210" s="5" t="s">
        <v>2229</v>
      </c>
      <c r="L2210" s="10" t="s">
        <v>2180</v>
      </c>
      <c r="M2210" s="5" t="s">
        <v>2360</v>
      </c>
      <c r="N2210" s="11"/>
    </row>
    <row r="2211" spans="1:14" x14ac:dyDescent="0.2">
      <c r="A2211" s="12" t="s">
        <v>4563</v>
      </c>
      <c r="B2211" s="12">
        <v>2210</v>
      </c>
      <c r="C2211" s="9">
        <v>2017</v>
      </c>
      <c r="D2211" s="5" t="s">
        <v>9313</v>
      </c>
      <c r="E2211" s="5" t="s">
        <v>2</v>
      </c>
      <c r="F2211" s="5" t="s">
        <v>11089</v>
      </c>
      <c r="G2211" s="5" t="s">
        <v>9329</v>
      </c>
      <c r="H2211" s="5" t="s">
        <v>9347</v>
      </c>
      <c r="I2211" s="5" t="s">
        <v>11065</v>
      </c>
      <c r="J2211" s="9">
        <v>1</v>
      </c>
      <c r="K2211" s="5" t="s">
        <v>2229</v>
      </c>
      <c r="L2211" s="10" t="s">
        <v>2180</v>
      </c>
      <c r="M2211" s="5" t="s">
        <v>2361</v>
      </c>
      <c r="N2211" s="11"/>
    </row>
    <row r="2212" spans="1:14" x14ac:dyDescent="0.2">
      <c r="A2212" s="12" t="s">
        <v>4564</v>
      </c>
      <c r="B2212" s="12">
        <v>2211</v>
      </c>
      <c r="C2212" s="9">
        <v>2017</v>
      </c>
      <c r="D2212" s="5" t="s">
        <v>9313</v>
      </c>
      <c r="E2212" s="5" t="s">
        <v>2</v>
      </c>
      <c r="F2212" s="5" t="s">
        <v>11089</v>
      </c>
      <c r="G2212" s="5" t="s">
        <v>9329</v>
      </c>
      <c r="H2212" s="5" t="s">
        <v>9347</v>
      </c>
      <c r="I2212" s="5" t="s">
        <v>11065</v>
      </c>
      <c r="J2212" s="9">
        <v>2</v>
      </c>
      <c r="K2212" s="5" t="s">
        <v>2229</v>
      </c>
      <c r="L2212" s="10" t="s">
        <v>2180</v>
      </c>
      <c r="M2212" s="5" t="s">
        <v>2362</v>
      </c>
      <c r="N2212" s="11"/>
    </row>
    <row r="2213" spans="1:14" x14ac:dyDescent="0.2">
      <c r="A2213" s="12" t="s">
        <v>4565</v>
      </c>
      <c r="B2213" s="12">
        <v>2212</v>
      </c>
      <c r="C2213" s="9">
        <v>2017</v>
      </c>
      <c r="D2213" s="5" t="s">
        <v>9313</v>
      </c>
      <c r="E2213" s="5" t="s">
        <v>2</v>
      </c>
      <c r="F2213" s="5" t="s">
        <v>11089</v>
      </c>
      <c r="G2213" s="5" t="s">
        <v>9329</v>
      </c>
      <c r="H2213" s="5" t="s">
        <v>9347</v>
      </c>
      <c r="I2213" s="5" t="s">
        <v>11065</v>
      </c>
      <c r="J2213" s="9">
        <v>2</v>
      </c>
      <c r="K2213" s="5" t="s">
        <v>2229</v>
      </c>
      <c r="L2213" s="10" t="s">
        <v>2180</v>
      </c>
      <c r="M2213" s="5" t="s">
        <v>2363</v>
      </c>
      <c r="N2213" s="11"/>
    </row>
    <row r="2214" spans="1:14" x14ac:dyDescent="0.2">
      <c r="A2214" s="12" t="s">
        <v>4566</v>
      </c>
      <c r="B2214" s="12">
        <v>2213</v>
      </c>
      <c r="C2214" s="9">
        <v>2017</v>
      </c>
      <c r="D2214" s="5" t="s">
        <v>9313</v>
      </c>
      <c r="E2214" s="5" t="s">
        <v>2</v>
      </c>
      <c r="F2214" s="5" t="s">
        <v>11089</v>
      </c>
      <c r="G2214" s="5" t="s">
        <v>9329</v>
      </c>
      <c r="H2214" s="5" t="s">
        <v>9347</v>
      </c>
      <c r="I2214" s="5" t="s">
        <v>11065</v>
      </c>
      <c r="J2214" s="9">
        <v>2</v>
      </c>
      <c r="K2214" s="5" t="s">
        <v>2229</v>
      </c>
      <c r="L2214" s="10" t="s">
        <v>2180</v>
      </c>
      <c r="M2214" s="5" t="s">
        <v>2364</v>
      </c>
      <c r="N2214" s="11"/>
    </row>
    <row r="2215" spans="1:14" x14ac:dyDescent="0.2">
      <c r="A2215" s="12" t="s">
        <v>4567</v>
      </c>
      <c r="B2215" s="12">
        <v>2214</v>
      </c>
      <c r="C2215" s="9">
        <v>2017</v>
      </c>
      <c r="D2215" s="5" t="s">
        <v>9313</v>
      </c>
      <c r="E2215" s="5" t="s">
        <v>2</v>
      </c>
      <c r="F2215" s="5" t="s">
        <v>11089</v>
      </c>
      <c r="G2215" s="5" t="s">
        <v>9329</v>
      </c>
      <c r="H2215" s="5" t="s">
        <v>9347</v>
      </c>
      <c r="I2215" s="5" t="s">
        <v>11065</v>
      </c>
      <c r="J2215" s="9">
        <v>1</v>
      </c>
      <c r="K2215" s="5" t="s">
        <v>2229</v>
      </c>
      <c r="L2215" s="10" t="s">
        <v>2180</v>
      </c>
      <c r="M2215" s="5" t="s">
        <v>2361</v>
      </c>
      <c r="N2215" s="11"/>
    </row>
    <row r="2216" spans="1:14" x14ac:dyDescent="0.2">
      <c r="A2216" s="12" t="s">
        <v>4568</v>
      </c>
      <c r="B2216" s="12">
        <v>2215</v>
      </c>
      <c r="C2216" s="9">
        <v>2017</v>
      </c>
      <c r="D2216" s="5" t="s">
        <v>9313</v>
      </c>
      <c r="E2216" s="5" t="s">
        <v>2</v>
      </c>
      <c r="F2216" s="5" t="s">
        <v>11089</v>
      </c>
      <c r="G2216" s="5" t="s">
        <v>9329</v>
      </c>
      <c r="H2216" s="5" t="s">
        <v>9328</v>
      </c>
      <c r="I2216" s="5" t="s">
        <v>9415</v>
      </c>
      <c r="J2216" s="9">
        <v>0</v>
      </c>
      <c r="K2216" s="5" t="s">
        <v>2229</v>
      </c>
      <c r="L2216" s="10" t="s">
        <v>2180</v>
      </c>
      <c r="M2216" s="5" t="s">
        <v>2365</v>
      </c>
      <c r="N2216" s="11"/>
    </row>
    <row r="2217" spans="1:14" x14ac:dyDescent="0.2">
      <c r="A2217" s="12" t="s">
        <v>4569</v>
      </c>
      <c r="B2217" s="12">
        <v>2216</v>
      </c>
      <c r="C2217" s="9">
        <v>2017</v>
      </c>
      <c r="D2217" s="5" t="s">
        <v>9313</v>
      </c>
      <c r="E2217" s="5" t="s">
        <v>2</v>
      </c>
      <c r="F2217" s="5" t="s">
        <v>11089</v>
      </c>
      <c r="G2217" s="5" t="s">
        <v>9329</v>
      </c>
      <c r="H2217" s="5" t="s">
        <v>9347</v>
      </c>
      <c r="I2217" s="5" t="s">
        <v>11065</v>
      </c>
      <c r="J2217" s="9">
        <v>1</v>
      </c>
      <c r="K2217" s="5" t="s">
        <v>2229</v>
      </c>
      <c r="L2217" s="10" t="s">
        <v>2180</v>
      </c>
      <c r="M2217" s="5" t="s">
        <v>89</v>
      </c>
      <c r="N2217" s="11"/>
    </row>
    <row r="2218" spans="1:14" x14ac:dyDescent="0.2">
      <c r="A2218" s="12" t="s">
        <v>4570</v>
      </c>
      <c r="B2218" s="12">
        <v>2217</v>
      </c>
      <c r="C2218" s="9">
        <v>2017</v>
      </c>
      <c r="D2218" s="5" t="s">
        <v>9313</v>
      </c>
      <c r="E2218" s="5" t="s">
        <v>2</v>
      </c>
      <c r="F2218" s="5" t="s">
        <v>11089</v>
      </c>
      <c r="G2218" s="5" t="s">
        <v>9329</v>
      </c>
      <c r="H2218" s="5" t="s">
        <v>9347</v>
      </c>
      <c r="I2218" s="5" t="s">
        <v>11065</v>
      </c>
      <c r="J2218" s="9">
        <v>1</v>
      </c>
      <c r="K2218" s="5" t="s">
        <v>2229</v>
      </c>
      <c r="L2218" s="10" t="s">
        <v>2180</v>
      </c>
      <c r="M2218" s="5" t="s">
        <v>2366</v>
      </c>
      <c r="N2218" s="11"/>
    </row>
    <row r="2219" spans="1:14" x14ac:dyDescent="0.2">
      <c r="A2219" s="12" t="s">
        <v>4571</v>
      </c>
      <c r="B2219" s="12">
        <v>2218</v>
      </c>
      <c r="C2219" s="9">
        <v>2017</v>
      </c>
      <c r="D2219" s="5" t="s">
        <v>9313</v>
      </c>
      <c r="E2219" s="5" t="s">
        <v>2</v>
      </c>
      <c r="F2219" s="5" t="s">
        <v>11089</v>
      </c>
      <c r="G2219" s="5" t="s">
        <v>9314</v>
      </c>
      <c r="H2219" s="5" t="s">
        <v>9328</v>
      </c>
      <c r="I2219" s="5" t="s">
        <v>9344</v>
      </c>
      <c r="J2219" s="9">
        <v>0</v>
      </c>
      <c r="K2219" s="5" t="s">
        <v>46</v>
      </c>
      <c r="L2219" s="10" t="s">
        <v>2180</v>
      </c>
      <c r="M2219" s="5" t="s">
        <v>2367</v>
      </c>
      <c r="N2219" s="11"/>
    </row>
    <row r="2220" spans="1:14" x14ac:dyDescent="0.2">
      <c r="A2220" s="12" t="s">
        <v>4572</v>
      </c>
      <c r="B2220" s="12">
        <v>2219</v>
      </c>
      <c r="C2220" s="9">
        <v>2017</v>
      </c>
      <c r="D2220" s="5" t="s">
        <v>9313</v>
      </c>
      <c r="E2220" s="5" t="s">
        <v>2</v>
      </c>
      <c r="F2220" s="5" t="s">
        <v>11089</v>
      </c>
      <c r="G2220" s="5" t="s">
        <v>9314</v>
      </c>
      <c r="H2220" s="5" t="s">
        <v>9328</v>
      </c>
      <c r="I2220" s="5" t="s">
        <v>9344</v>
      </c>
      <c r="J2220" s="9">
        <v>0</v>
      </c>
      <c r="K2220" s="5" t="s">
        <v>46</v>
      </c>
      <c r="L2220" s="10" t="s">
        <v>2180</v>
      </c>
      <c r="M2220" s="5" t="s">
        <v>2368</v>
      </c>
      <c r="N2220" s="11"/>
    </row>
    <row r="2221" spans="1:14" x14ac:dyDescent="0.2">
      <c r="A2221" s="12" t="s">
        <v>4573</v>
      </c>
      <c r="B2221" s="12">
        <v>2220</v>
      </c>
      <c r="C2221" s="9">
        <v>2017</v>
      </c>
      <c r="D2221" s="5" t="s">
        <v>9313</v>
      </c>
      <c r="E2221" s="5" t="s">
        <v>2</v>
      </c>
      <c r="F2221" s="5" t="s">
        <v>11089</v>
      </c>
      <c r="G2221" s="5" t="s">
        <v>9329</v>
      </c>
      <c r="H2221" s="5" t="s">
        <v>9347</v>
      </c>
      <c r="I2221" s="5" t="s">
        <v>11065</v>
      </c>
      <c r="J2221" s="9">
        <v>1</v>
      </c>
      <c r="K2221" s="5" t="s">
        <v>2229</v>
      </c>
      <c r="L2221" s="10" t="s">
        <v>2180</v>
      </c>
      <c r="M2221" s="5" t="s">
        <v>2369</v>
      </c>
      <c r="N2221" s="11"/>
    </row>
    <row r="2222" spans="1:14" x14ac:dyDescent="0.2">
      <c r="A2222" s="12" t="s">
        <v>4574</v>
      </c>
      <c r="B2222" s="12">
        <v>2221</v>
      </c>
      <c r="C2222" s="9">
        <v>2017</v>
      </c>
      <c r="D2222" s="5" t="s">
        <v>9313</v>
      </c>
      <c r="E2222" s="5" t="s">
        <v>2</v>
      </c>
      <c r="F2222" s="5" t="s">
        <v>11089</v>
      </c>
      <c r="G2222" s="5" t="s">
        <v>9329</v>
      </c>
      <c r="H2222" s="5" t="s">
        <v>9347</v>
      </c>
      <c r="I2222" s="5" t="s">
        <v>11065</v>
      </c>
      <c r="J2222" s="9">
        <v>1</v>
      </c>
      <c r="K2222" s="5" t="s">
        <v>2229</v>
      </c>
      <c r="L2222" s="10" t="s">
        <v>2180</v>
      </c>
      <c r="M2222" s="5" t="s">
        <v>460</v>
      </c>
      <c r="N2222" s="11"/>
    </row>
    <row r="2223" spans="1:14" x14ac:dyDescent="0.2">
      <c r="A2223" s="12" t="s">
        <v>4575</v>
      </c>
      <c r="B2223" s="12">
        <v>2222</v>
      </c>
      <c r="C2223" s="9">
        <v>2017</v>
      </c>
      <c r="D2223" s="5" t="s">
        <v>9313</v>
      </c>
      <c r="E2223" s="5" t="s">
        <v>2</v>
      </c>
      <c r="F2223" s="5" t="s">
        <v>11089</v>
      </c>
      <c r="G2223" s="5" t="s">
        <v>9329</v>
      </c>
      <c r="H2223" s="5" t="s">
        <v>9321</v>
      </c>
      <c r="I2223" s="5" t="s">
        <v>9378</v>
      </c>
      <c r="J2223" s="9">
        <v>2</v>
      </c>
      <c r="K2223" s="5" t="s">
        <v>2229</v>
      </c>
      <c r="L2223" s="10" t="s">
        <v>2180</v>
      </c>
      <c r="M2223" s="5" t="s">
        <v>2370</v>
      </c>
      <c r="N2223" s="11"/>
    </row>
    <row r="2224" spans="1:14" x14ac:dyDescent="0.2">
      <c r="A2224" s="12" t="s">
        <v>4576</v>
      </c>
      <c r="B2224" s="12">
        <v>2223</v>
      </c>
      <c r="C2224" s="9">
        <v>2017</v>
      </c>
      <c r="D2224" s="5" t="s">
        <v>9313</v>
      </c>
      <c r="E2224" s="5" t="s">
        <v>2</v>
      </c>
      <c r="F2224" s="5" t="s">
        <v>11089</v>
      </c>
      <c r="G2224" s="5" t="s">
        <v>9331</v>
      </c>
      <c r="H2224" s="5" t="s">
        <v>9328</v>
      </c>
      <c r="I2224" s="5" t="s">
        <v>9344</v>
      </c>
      <c r="J2224" s="9">
        <v>0</v>
      </c>
      <c r="K2224" s="5" t="s">
        <v>2346</v>
      </c>
      <c r="L2224" s="10" t="s">
        <v>2180</v>
      </c>
      <c r="M2224" s="5" t="s">
        <v>2347</v>
      </c>
      <c r="N2224" s="11"/>
    </row>
    <row r="2225" spans="1:14" x14ac:dyDescent="0.2">
      <c r="A2225" s="12" t="s">
        <v>4577</v>
      </c>
      <c r="B2225" s="12">
        <v>2224</v>
      </c>
      <c r="C2225" s="9">
        <v>2017</v>
      </c>
      <c r="D2225" s="5" t="s">
        <v>9313</v>
      </c>
      <c r="E2225" s="5" t="s">
        <v>2</v>
      </c>
      <c r="F2225" s="5" t="s">
        <v>11089</v>
      </c>
      <c r="G2225" s="5" t="s">
        <v>9331</v>
      </c>
      <c r="H2225" s="5" t="s">
        <v>9328</v>
      </c>
      <c r="I2225" s="5" t="s">
        <v>9344</v>
      </c>
      <c r="J2225" s="9">
        <v>0</v>
      </c>
      <c r="K2225" s="5" t="s">
        <v>2346</v>
      </c>
      <c r="L2225" s="10" t="s">
        <v>2180</v>
      </c>
      <c r="M2225" s="5" t="s">
        <v>2347</v>
      </c>
      <c r="N2225" s="11"/>
    </row>
    <row r="2226" spans="1:14" x14ac:dyDescent="0.2">
      <c r="A2226" s="12" t="s">
        <v>4578</v>
      </c>
      <c r="B2226" s="12">
        <v>2225</v>
      </c>
      <c r="C2226" s="9">
        <v>2017</v>
      </c>
      <c r="D2226" s="5" t="s">
        <v>9313</v>
      </c>
      <c r="E2226" s="5" t="s">
        <v>2</v>
      </c>
      <c r="F2226" s="5" t="s">
        <v>11089</v>
      </c>
      <c r="G2226" s="5" t="s">
        <v>9331</v>
      </c>
      <c r="H2226" s="5" t="s">
        <v>9328</v>
      </c>
      <c r="I2226" s="5" t="s">
        <v>9415</v>
      </c>
      <c r="J2226" s="9">
        <v>0</v>
      </c>
      <c r="K2226" s="5" t="s">
        <v>2346</v>
      </c>
      <c r="L2226" s="10" t="s">
        <v>2180</v>
      </c>
      <c r="M2226" s="5" t="s">
        <v>190</v>
      </c>
      <c r="N2226" s="11"/>
    </row>
    <row r="2227" spans="1:14" x14ac:dyDescent="0.2">
      <c r="A2227" s="12" t="s">
        <v>4579</v>
      </c>
      <c r="B2227" s="12">
        <v>2226</v>
      </c>
      <c r="C2227" s="9">
        <v>2017</v>
      </c>
      <c r="D2227" s="5" t="s">
        <v>9313</v>
      </c>
      <c r="E2227" s="5" t="s">
        <v>2</v>
      </c>
      <c r="F2227" s="5" t="s">
        <v>11089</v>
      </c>
      <c r="G2227" s="5" t="s">
        <v>9331</v>
      </c>
      <c r="H2227" s="5" t="s">
        <v>9328</v>
      </c>
      <c r="I2227" s="5" t="s">
        <v>9344</v>
      </c>
      <c r="J2227" s="9">
        <v>0</v>
      </c>
      <c r="K2227" s="5" t="s">
        <v>2346</v>
      </c>
      <c r="L2227" s="10" t="s">
        <v>2180</v>
      </c>
      <c r="M2227" s="5" t="s">
        <v>2347</v>
      </c>
      <c r="N2227" s="11"/>
    </row>
    <row r="2228" spans="1:14" x14ac:dyDescent="0.2">
      <c r="A2228" s="12" t="s">
        <v>4580</v>
      </c>
      <c r="B2228" s="12">
        <v>2227</v>
      </c>
      <c r="C2228" s="9">
        <v>2017</v>
      </c>
      <c r="D2228" s="5" t="s">
        <v>9313</v>
      </c>
      <c r="E2228" s="5" t="s">
        <v>2</v>
      </c>
      <c r="F2228" s="5" t="s">
        <v>11089</v>
      </c>
      <c r="G2228" s="5" t="s">
        <v>9331</v>
      </c>
      <c r="H2228" s="5" t="s">
        <v>9328</v>
      </c>
      <c r="I2228" s="5" t="s">
        <v>9344</v>
      </c>
      <c r="J2228" s="9">
        <v>0</v>
      </c>
      <c r="K2228" s="5" t="s">
        <v>2346</v>
      </c>
      <c r="L2228" s="10" t="s">
        <v>2180</v>
      </c>
      <c r="M2228" s="5" t="s">
        <v>2347</v>
      </c>
      <c r="N2228" s="11"/>
    </row>
    <row r="2229" spans="1:14" x14ac:dyDescent="0.2">
      <c r="A2229" s="12" t="s">
        <v>4581</v>
      </c>
      <c r="B2229" s="12">
        <v>2228</v>
      </c>
      <c r="C2229" s="9">
        <v>2017</v>
      </c>
      <c r="D2229" s="5" t="s">
        <v>9313</v>
      </c>
      <c r="E2229" s="5" t="s">
        <v>2</v>
      </c>
      <c r="F2229" s="5" t="s">
        <v>11089</v>
      </c>
      <c r="G2229" s="5" t="s">
        <v>9331</v>
      </c>
      <c r="H2229" s="5" t="s">
        <v>9328</v>
      </c>
      <c r="I2229" s="5" t="s">
        <v>9344</v>
      </c>
      <c r="J2229" s="9">
        <v>0</v>
      </c>
      <c r="K2229" s="5" t="s">
        <v>2346</v>
      </c>
      <c r="L2229" s="10" t="s">
        <v>2180</v>
      </c>
      <c r="M2229" s="5" t="s">
        <v>2347</v>
      </c>
      <c r="N2229" s="11"/>
    </row>
    <row r="2230" spans="1:14" x14ac:dyDescent="0.2">
      <c r="A2230" s="12" t="s">
        <v>4582</v>
      </c>
      <c r="B2230" s="12">
        <v>2229</v>
      </c>
      <c r="C2230" s="9">
        <v>2017</v>
      </c>
      <c r="D2230" s="5" t="s">
        <v>9313</v>
      </c>
      <c r="E2230" s="5" t="s">
        <v>2</v>
      </c>
      <c r="F2230" s="5" t="s">
        <v>11089</v>
      </c>
      <c r="G2230" s="5" t="s">
        <v>9331</v>
      </c>
      <c r="H2230" s="5" t="s">
        <v>9328</v>
      </c>
      <c r="I2230" s="5" t="s">
        <v>9344</v>
      </c>
      <c r="J2230" s="9">
        <v>0</v>
      </c>
      <c r="K2230" s="5" t="s">
        <v>2346</v>
      </c>
      <c r="L2230" s="10" t="s">
        <v>2180</v>
      </c>
      <c r="M2230" s="5" t="s">
        <v>2347</v>
      </c>
      <c r="N2230" s="11"/>
    </row>
    <row r="2231" spans="1:14" x14ac:dyDescent="0.2">
      <c r="A2231" s="12" t="s">
        <v>4583</v>
      </c>
      <c r="B2231" s="12">
        <v>2230</v>
      </c>
      <c r="C2231" s="9">
        <v>2017</v>
      </c>
      <c r="D2231" s="5" t="s">
        <v>9313</v>
      </c>
      <c r="E2231" s="5" t="s">
        <v>2</v>
      </c>
      <c r="F2231" s="5" t="s">
        <v>11089</v>
      </c>
      <c r="G2231" s="5" t="s">
        <v>9331</v>
      </c>
      <c r="H2231" s="5" t="s">
        <v>9328</v>
      </c>
      <c r="I2231" s="5" t="s">
        <v>9334</v>
      </c>
      <c r="J2231" s="9">
        <v>0</v>
      </c>
      <c r="K2231" s="5" t="s">
        <v>2346</v>
      </c>
      <c r="L2231" s="10" t="s">
        <v>2180</v>
      </c>
      <c r="M2231" s="5" t="s">
        <v>2371</v>
      </c>
      <c r="N2231" s="11"/>
    </row>
    <row r="2232" spans="1:14" x14ac:dyDescent="0.2">
      <c r="A2232" s="12" t="s">
        <v>4584</v>
      </c>
      <c r="B2232" s="12">
        <v>2231</v>
      </c>
      <c r="C2232" s="9">
        <v>2017</v>
      </c>
      <c r="D2232" s="5" t="s">
        <v>9313</v>
      </c>
      <c r="E2232" s="5" t="s">
        <v>2</v>
      </c>
      <c r="F2232" s="5" t="s">
        <v>11089</v>
      </c>
      <c r="G2232" s="5" t="s">
        <v>9331</v>
      </c>
      <c r="H2232" s="5" t="s">
        <v>9321</v>
      </c>
      <c r="I2232" s="5" t="s">
        <v>9321</v>
      </c>
      <c r="J2232" s="9">
        <v>1</v>
      </c>
      <c r="K2232" s="5" t="s">
        <v>2346</v>
      </c>
      <c r="L2232" s="10" t="s">
        <v>2180</v>
      </c>
      <c r="M2232" s="5" t="s">
        <v>2372</v>
      </c>
      <c r="N2232" s="11"/>
    </row>
    <row r="2233" spans="1:14" x14ac:dyDescent="0.2">
      <c r="A2233" s="12" t="s">
        <v>4585</v>
      </c>
      <c r="B2233" s="12">
        <v>2232</v>
      </c>
      <c r="C2233" s="9">
        <v>2017</v>
      </c>
      <c r="D2233" s="5" t="s">
        <v>9313</v>
      </c>
      <c r="E2233" s="5" t="s">
        <v>2</v>
      </c>
      <c r="F2233" s="5" t="s">
        <v>11089</v>
      </c>
      <c r="G2233" s="5" t="s">
        <v>9331</v>
      </c>
      <c r="H2233" s="5" t="s">
        <v>9328</v>
      </c>
      <c r="I2233" s="5" t="s">
        <v>9415</v>
      </c>
      <c r="J2233" s="9">
        <v>0</v>
      </c>
      <c r="K2233" s="5" t="s">
        <v>2346</v>
      </c>
      <c r="L2233" s="10" t="s">
        <v>2180</v>
      </c>
      <c r="M2233" s="5" t="s">
        <v>190</v>
      </c>
      <c r="N2233" s="11"/>
    </row>
    <row r="2234" spans="1:14" x14ac:dyDescent="0.2">
      <c r="A2234" s="12" t="s">
        <v>4586</v>
      </c>
      <c r="B2234" s="12">
        <v>2233</v>
      </c>
      <c r="C2234" s="9">
        <v>2017</v>
      </c>
      <c r="D2234" s="5" t="s">
        <v>9313</v>
      </c>
      <c r="E2234" s="5" t="s">
        <v>2</v>
      </c>
      <c r="F2234" s="5" t="s">
        <v>11089</v>
      </c>
      <c r="G2234" s="5" t="s">
        <v>9323</v>
      </c>
      <c r="H2234" s="5" t="s">
        <v>9321</v>
      </c>
      <c r="I2234" s="5" t="s">
        <v>9321</v>
      </c>
      <c r="J2234" s="9">
        <v>1</v>
      </c>
      <c r="K2234" s="5" t="s">
        <v>2373</v>
      </c>
      <c r="L2234" s="10" t="s">
        <v>2180</v>
      </c>
      <c r="M2234" s="5" t="s">
        <v>2374</v>
      </c>
      <c r="N2234" s="11"/>
    </row>
    <row r="2235" spans="1:14" x14ac:dyDescent="0.2">
      <c r="A2235" s="12" t="s">
        <v>4587</v>
      </c>
      <c r="B2235" s="12">
        <v>2234</v>
      </c>
      <c r="C2235" s="9">
        <v>2017</v>
      </c>
      <c r="D2235" s="5" t="s">
        <v>9313</v>
      </c>
      <c r="E2235" s="5" t="s">
        <v>2</v>
      </c>
      <c r="F2235" s="5" t="s">
        <v>11089</v>
      </c>
      <c r="G2235" s="5" t="s">
        <v>9331</v>
      </c>
      <c r="H2235" s="5" t="s">
        <v>9328</v>
      </c>
      <c r="I2235" s="5" t="s">
        <v>9344</v>
      </c>
      <c r="J2235" s="9">
        <v>0</v>
      </c>
      <c r="K2235" s="5" t="s">
        <v>2346</v>
      </c>
      <c r="L2235" s="10" t="s">
        <v>2180</v>
      </c>
      <c r="M2235" s="5" t="s">
        <v>2347</v>
      </c>
      <c r="N2235" s="11"/>
    </row>
    <row r="2236" spans="1:14" x14ac:dyDescent="0.2">
      <c r="A2236" s="12" t="s">
        <v>4588</v>
      </c>
      <c r="B2236" s="12">
        <v>2235</v>
      </c>
      <c r="C2236" s="9">
        <v>2017</v>
      </c>
      <c r="D2236" s="5" t="s">
        <v>9313</v>
      </c>
      <c r="E2236" s="5" t="s">
        <v>2</v>
      </c>
      <c r="F2236" s="5" t="s">
        <v>11089</v>
      </c>
      <c r="G2236" s="5" t="s">
        <v>9331</v>
      </c>
      <c r="H2236" s="5" t="s">
        <v>9328</v>
      </c>
      <c r="I2236" s="5" t="s">
        <v>9344</v>
      </c>
      <c r="J2236" s="9">
        <v>0</v>
      </c>
      <c r="K2236" s="5" t="s">
        <v>2346</v>
      </c>
      <c r="L2236" s="10" t="s">
        <v>2180</v>
      </c>
      <c r="M2236" s="5" t="s">
        <v>2347</v>
      </c>
      <c r="N2236" s="11"/>
    </row>
    <row r="2237" spans="1:14" x14ac:dyDescent="0.2">
      <c r="A2237" s="12" t="s">
        <v>4589</v>
      </c>
      <c r="B2237" s="12">
        <v>2236</v>
      </c>
      <c r="C2237" s="9">
        <v>2017</v>
      </c>
      <c r="D2237" s="5" t="s">
        <v>9313</v>
      </c>
      <c r="E2237" s="5" t="s">
        <v>2</v>
      </c>
      <c r="F2237" s="5" t="s">
        <v>11089</v>
      </c>
      <c r="G2237" s="5" t="s">
        <v>9331</v>
      </c>
      <c r="H2237" s="5" t="s">
        <v>9328</v>
      </c>
      <c r="I2237" s="5" t="s">
        <v>9344</v>
      </c>
      <c r="J2237" s="9">
        <v>0</v>
      </c>
      <c r="K2237" s="5" t="s">
        <v>2346</v>
      </c>
      <c r="L2237" s="10" t="s">
        <v>2180</v>
      </c>
      <c r="M2237" s="5" t="s">
        <v>2347</v>
      </c>
      <c r="N2237" s="6"/>
    </row>
    <row r="2238" spans="1:14" x14ac:dyDescent="0.2">
      <c r="A2238" s="12" t="s">
        <v>4590</v>
      </c>
      <c r="B2238" s="12">
        <v>2237</v>
      </c>
      <c r="C2238" s="9">
        <v>2017</v>
      </c>
      <c r="D2238" s="5" t="s">
        <v>9313</v>
      </c>
      <c r="E2238" s="5" t="s">
        <v>2</v>
      </c>
      <c r="F2238" s="5" t="s">
        <v>11089</v>
      </c>
      <c r="G2238" s="5" t="s">
        <v>9331</v>
      </c>
      <c r="H2238" s="5" t="s">
        <v>9328</v>
      </c>
      <c r="I2238" s="5" t="s">
        <v>9344</v>
      </c>
      <c r="J2238" s="9">
        <v>0</v>
      </c>
      <c r="K2238" s="5" t="s">
        <v>2346</v>
      </c>
      <c r="L2238" s="10" t="s">
        <v>2180</v>
      </c>
      <c r="M2238" s="5" t="s">
        <v>2347</v>
      </c>
      <c r="N2238" s="6"/>
    </row>
    <row r="2239" spans="1:14" x14ac:dyDescent="0.2">
      <c r="A2239" s="12" t="s">
        <v>4591</v>
      </c>
      <c r="B2239" s="12">
        <v>2238</v>
      </c>
      <c r="C2239" s="9">
        <v>2017</v>
      </c>
      <c r="D2239" s="5" t="s">
        <v>9313</v>
      </c>
      <c r="E2239" s="5" t="s">
        <v>2</v>
      </c>
      <c r="F2239" s="5" t="s">
        <v>11089</v>
      </c>
      <c r="G2239" s="5" t="s">
        <v>9331</v>
      </c>
      <c r="H2239" s="5" t="s">
        <v>9328</v>
      </c>
      <c r="I2239" s="5" t="s">
        <v>9344</v>
      </c>
      <c r="J2239" s="9">
        <v>0</v>
      </c>
      <c r="K2239" s="5" t="s">
        <v>2346</v>
      </c>
      <c r="L2239" s="10" t="s">
        <v>2180</v>
      </c>
      <c r="M2239" s="5" t="s">
        <v>2347</v>
      </c>
      <c r="N2239" s="6"/>
    </row>
    <row r="2240" spans="1:14" x14ac:dyDescent="0.2">
      <c r="A2240" s="12" t="s">
        <v>4592</v>
      </c>
      <c r="B2240" s="12">
        <v>2239</v>
      </c>
      <c r="C2240" s="9">
        <v>2017</v>
      </c>
      <c r="D2240" s="5" t="s">
        <v>9313</v>
      </c>
      <c r="E2240" s="5" t="s">
        <v>2</v>
      </c>
      <c r="F2240" s="5" t="s">
        <v>11089</v>
      </c>
      <c r="G2240" s="5" t="s">
        <v>9331</v>
      </c>
      <c r="H2240" s="5" t="s">
        <v>9328</v>
      </c>
      <c r="I2240" s="5" t="s">
        <v>9344</v>
      </c>
      <c r="J2240" s="9">
        <v>0</v>
      </c>
      <c r="K2240" s="5" t="s">
        <v>2346</v>
      </c>
      <c r="L2240" s="10" t="s">
        <v>2180</v>
      </c>
      <c r="M2240" s="5" t="s">
        <v>2347</v>
      </c>
      <c r="N2240" s="6"/>
    </row>
    <row r="2241" spans="1:14" x14ac:dyDescent="0.2">
      <c r="A2241" s="12" t="s">
        <v>4593</v>
      </c>
      <c r="B2241" s="12">
        <v>2240</v>
      </c>
      <c r="C2241" s="9">
        <v>2017</v>
      </c>
      <c r="D2241" s="5" t="s">
        <v>9313</v>
      </c>
      <c r="E2241" s="5" t="s">
        <v>2</v>
      </c>
      <c r="F2241" s="5" t="s">
        <v>11089</v>
      </c>
      <c r="G2241" s="5" t="s">
        <v>9331</v>
      </c>
      <c r="H2241" s="5" t="s">
        <v>9328</v>
      </c>
      <c r="I2241" s="5" t="s">
        <v>9344</v>
      </c>
      <c r="J2241" s="9">
        <v>0</v>
      </c>
      <c r="K2241" s="5" t="s">
        <v>2346</v>
      </c>
      <c r="L2241" s="10" t="s">
        <v>2180</v>
      </c>
      <c r="M2241" s="5" t="s">
        <v>2347</v>
      </c>
      <c r="N2241" s="6"/>
    </row>
    <row r="2242" spans="1:14" x14ac:dyDescent="0.2">
      <c r="A2242" s="12" t="s">
        <v>4594</v>
      </c>
      <c r="B2242" s="12">
        <v>2241</v>
      </c>
      <c r="C2242" s="9">
        <v>2017</v>
      </c>
      <c r="D2242" s="5" t="s">
        <v>9313</v>
      </c>
      <c r="E2242" s="5" t="s">
        <v>2</v>
      </c>
      <c r="F2242" s="5" t="s">
        <v>11089</v>
      </c>
      <c r="G2242" s="5" t="s">
        <v>9337</v>
      </c>
      <c r="H2242" s="5" t="s">
        <v>9347</v>
      </c>
      <c r="I2242" s="5" t="s">
        <v>9315</v>
      </c>
      <c r="J2242" s="9">
        <v>1</v>
      </c>
      <c r="K2242" s="5" t="s">
        <v>2373</v>
      </c>
      <c r="L2242" s="10" t="s">
        <v>2180</v>
      </c>
      <c r="M2242" s="5" t="s">
        <v>2375</v>
      </c>
      <c r="N2242" s="11"/>
    </row>
    <row r="2243" spans="1:14" x14ac:dyDescent="0.2">
      <c r="A2243" s="12" t="s">
        <v>4595</v>
      </c>
      <c r="B2243" s="12">
        <v>2242</v>
      </c>
      <c r="C2243" s="9">
        <v>2017</v>
      </c>
      <c r="D2243" s="5" t="s">
        <v>9313</v>
      </c>
      <c r="E2243" s="5" t="s">
        <v>2</v>
      </c>
      <c r="F2243" s="5" t="s">
        <v>11089</v>
      </c>
      <c r="G2243" s="5" t="s">
        <v>9331</v>
      </c>
      <c r="H2243" s="5" t="s">
        <v>9321</v>
      </c>
      <c r="I2243" s="5" t="s">
        <v>9344</v>
      </c>
      <c r="J2243" s="9">
        <v>1</v>
      </c>
      <c r="K2243" s="5" t="s">
        <v>2346</v>
      </c>
      <c r="L2243" s="10" t="s">
        <v>2180</v>
      </c>
      <c r="M2243" s="5" t="s">
        <v>2376</v>
      </c>
      <c r="N2243" s="11"/>
    </row>
    <row r="2244" spans="1:14" x14ac:dyDescent="0.2">
      <c r="A2244" s="12" t="s">
        <v>4596</v>
      </c>
      <c r="B2244" s="12">
        <v>2243</v>
      </c>
      <c r="C2244" s="9">
        <v>2017</v>
      </c>
      <c r="D2244" s="5" t="s">
        <v>9313</v>
      </c>
      <c r="E2244" s="5" t="s">
        <v>2</v>
      </c>
      <c r="F2244" s="5" t="s">
        <v>11089</v>
      </c>
      <c r="G2244" s="5" t="s">
        <v>9331</v>
      </c>
      <c r="H2244" s="5" t="s">
        <v>9328</v>
      </c>
      <c r="I2244" s="5" t="s">
        <v>9344</v>
      </c>
      <c r="J2244" s="9">
        <v>0</v>
      </c>
      <c r="K2244" s="5" t="s">
        <v>2346</v>
      </c>
      <c r="L2244" s="10" t="s">
        <v>2180</v>
      </c>
      <c r="M2244" s="5" t="s">
        <v>2377</v>
      </c>
      <c r="N2244" s="11"/>
    </row>
    <row r="2245" spans="1:14" x14ac:dyDescent="0.2">
      <c r="A2245" s="12" t="s">
        <v>4597</v>
      </c>
      <c r="B2245" s="12">
        <v>2244</v>
      </c>
      <c r="C2245" s="9">
        <v>2017</v>
      </c>
      <c r="D2245" s="5" t="s">
        <v>9313</v>
      </c>
      <c r="E2245" s="5" t="s">
        <v>2</v>
      </c>
      <c r="F2245" s="5" t="s">
        <v>11089</v>
      </c>
      <c r="G2245" s="5" t="s">
        <v>9331</v>
      </c>
      <c r="H2245" s="5" t="s">
        <v>9328</v>
      </c>
      <c r="I2245" s="5" t="s">
        <v>9344</v>
      </c>
      <c r="J2245" s="9">
        <v>0</v>
      </c>
      <c r="K2245" s="5" t="s">
        <v>2346</v>
      </c>
      <c r="L2245" s="10" t="s">
        <v>2180</v>
      </c>
      <c r="M2245" s="5" t="s">
        <v>2347</v>
      </c>
      <c r="N2245" s="11"/>
    </row>
    <row r="2246" spans="1:14" x14ac:dyDescent="0.2">
      <c r="A2246" s="12" t="s">
        <v>4598</v>
      </c>
      <c r="B2246" s="12">
        <v>2245</v>
      </c>
      <c r="C2246" s="9">
        <v>2017</v>
      </c>
      <c r="D2246" s="5" t="s">
        <v>9313</v>
      </c>
      <c r="E2246" s="5" t="s">
        <v>2</v>
      </c>
      <c r="F2246" s="5" t="s">
        <v>11089</v>
      </c>
      <c r="G2246" s="5" t="s">
        <v>9331</v>
      </c>
      <c r="H2246" s="5" t="s">
        <v>9328</v>
      </c>
      <c r="I2246" s="5" t="s">
        <v>9415</v>
      </c>
      <c r="J2246" s="9">
        <v>0</v>
      </c>
      <c r="K2246" s="5" t="s">
        <v>2346</v>
      </c>
      <c r="L2246" s="10" t="s">
        <v>2180</v>
      </c>
      <c r="M2246" s="5" t="s">
        <v>2378</v>
      </c>
      <c r="N2246" s="11"/>
    </row>
    <row r="2247" spans="1:14" x14ac:dyDescent="0.2">
      <c r="A2247" s="12" t="s">
        <v>4599</v>
      </c>
      <c r="B2247" s="12">
        <v>2246</v>
      </c>
      <c r="C2247" s="9">
        <v>2017</v>
      </c>
      <c r="D2247" s="5" t="s">
        <v>9313</v>
      </c>
      <c r="E2247" s="5" t="s">
        <v>2</v>
      </c>
      <c r="F2247" s="5" t="s">
        <v>11089</v>
      </c>
      <c r="G2247" s="5" t="s">
        <v>9331</v>
      </c>
      <c r="H2247" s="5" t="s">
        <v>9328</v>
      </c>
      <c r="I2247" s="5" t="s">
        <v>9415</v>
      </c>
      <c r="J2247" s="9">
        <v>0</v>
      </c>
      <c r="K2247" s="5" t="s">
        <v>2346</v>
      </c>
      <c r="L2247" s="10" t="s">
        <v>2180</v>
      </c>
      <c r="M2247" s="5" t="s">
        <v>190</v>
      </c>
      <c r="N2247" s="11"/>
    </row>
    <row r="2248" spans="1:14" x14ac:dyDescent="0.2">
      <c r="A2248" s="12" t="s">
        <v>4600</v>
      </c>
      <c r="B2248" s="12">
        <v>2247</v>
      </c>
      <c r="C2248" s="9">
        <v>2017</v>
      </c>
      <c r="D2248" s="5" t="s">
        <v>9313</v>
      </c>
      <c r="E2248" s="5" t="s">
        <v>2</v>
      </c>
      <c r="F2248" s="5" t="s">
        <v>11089</v>
      </c>
      <c r="G2248" s="5" t="s">
        <v>9323</v>
      </c>
      <c r="H2248" s="5" t="s">
        <v>9347</v>
      </c>
      <c r="I2248" s="5" t="s">
        <v>9315</v>
      </c>
      <c r="J2248" s="9">
        <v>1</v>
      </c>
      <c r="K2248" s="5" t="s">
        <v>2373</v>
      </c>
      <c r="L2248" s="10" t="s">
        <v>2180</v>
      </c>
      <c r="M2248" s="5" t="s">
        <v>2379</v>
      </c>
      <c r="N2248" s="11"/>
    </row>
    <row r="2249" spans="1:14" x14ac:dyDescent="0.2">
      <c r="A2249" s="12" t="s">
        <v>4601</v>
      </c>
      <c r="B2249" s="12">
        <v>2248</v>
      </c>
      <c r="C2249" s="9">
        <v>2017</v>
      </c>
      <c r="D2249" s="5" t="s">
        <v>9313</v>
      </c>
      <c r="E2249" s="5" t="s">
        <v>2</v>
      </c>
      <c r="F2249" s="5" t="s">
        <v>11089</v>
      </c>
      <c r="G2249" s="5" t="s">
        <v>9331</v>
      </c>
      <c r="H2249" s="5" t="s">
        <v>9328</v>
      </c>
      <c r="I2249" s="5" t="s">
        <v>9415</v>
      </c>
      <c r="J2249" s="9">
        <v>0</v>
      </c>
      <c r="K2249" s="5" t="s">
        <v>2346</v>
      </c>
      <c r="L2249" s="10" t="s">
        <v>2180</v>
      </c>
      <c r="M2249" s="5" t="s">
        <v>2380</v>
      </c>
    </row>
    <row r="2250" spans="1:14" x14ac:dyDescent="0.2">
      <c r="A2250" s="12" t="s">
        <v>4602</v>
      </c>
      <c r="B2250" s="12">
        <v>2249</v>
      </c>
      <c r="C2250" s="9">
        <v>2017</v>
      </c>
      <c r="D2250" s="5" t="s">
        <v>9313</v>
      </c>
      <c r="E2250" s="5" t="s">
        <v>2</v>
      </c>
      <c r="F2250" s="5" t="s">
        <v>11089</v>
      </c>
      <c r="G2250" s="5" t="s">
        <v>9331</v>
      </c>
      <c r="H2250" s="5" t="s">
        <v>9328</v>
      </c>
      <c r="I2250" s="5" t="s">
        <v>9334</v>
      </c>
      <c r="J2250" s="9">
        <v>0</v>
      </c>
      <c r="K2250" s="5" t="s">
        <v>2346</v>
      </c>
      <c r="L2250" s="10" t="s">
        <v>2180</v>
      </c>
      <c r="M2250" s="5" t="s">
        <v>2381</v>
      </c>
    </row>
    <row r="2251" spans="1:14" x14ac:dyDescent="0.2">
      <c r="A2251" s="12" t="s">
        <v>4603</v>
      </c>
      <c r="B2251" s="12">
        <v>2250</v>
      </c>
      <c r="C2251" s="9">
        <v>2017</v>
      </c>
      <c r="D2251" s="5" t="s">
        <v>9313</v>
      </c>
      <c r="E2251" s="5" t="s">
        <v>2</v>
      </c>
      <c r="F2251" s="5" t="s">
        <v>11089</v>
      </c>
      <c r="G2251" s="5" t="s">
        <v>9331</v>
      </c>
      <c r="H2251" s="5" t="s">
        <v>9328</v>
      </c>
      <c r="I2251" s="5" t="s">
        <v>9415</v>
      </c>
      <c r="J2251" s="9">
        <v>0</v>
      </c>
      <c r="K2251" s="5" t="s">
        <v>2346</v>
      </c>
      <c r="L2251" s="10" t="s">
        <v>2180</v>
      </c>
      <c r="M2251" s="5" t="s">
        <v>2382</v>
      </c>
    </row>
    <row r="2252" spans="1:14" x14ac:dyDescent="0.2">
      <c r="A2252" s="12" t="s">
        <v>4604</v>
      </c>
      <c r="B2252" s="12">
        <v>2251</v>
      </c>
      <c r="C2252" s="9">
        <v>2017</v>
      </c>
      <c r="D2252" s="5" t="s">
        <v>9313</v>
      </c>
      <c r="E2252" s="5" t="s">
        <v>2</v>
      </c>
      <c r="F2252" s="5" t="s">
        <v>11089</v>
      </c>
      <c r="G2252" s="5" t="s">
        <v>9314</v>
      </c>
      <c r="H2252" s="5" t="s">
        <v>9347</v>
      </c>
      <c r="I2252" s="5" t="s">
        <v>9315</v>
      </c>
      <c r="J2252" s="9">
        <v>1</v>
      </c>
      <c r="K2252" s="5" t="s">
        <v>46</v>
      </c>
      <c r="L2252" s="10" t="s">
        <v>2180</v>
      </c>
      <c r="M2252" s="5" t="s">
        <v>2383</v>
      </c>
    </row>
    <row r="2253" spans="1:14" x14ac:dyDescent="0.2">
      <c r="A2253" s="12" t="s">
        <v>4605</v>
      </c>
      <c r="B2253" s="12">
        <v>2252</v>
      </c>
      <c r="C2253" s="9">
        <v>2017</v>
      </c>
      <c r="D2253" s="5" t="s">
        <v>9313</v>
      </c>
      <c r="E2253" s="5" t="s">
        <v>2</v>
      </c>
      <c r="F2253" s="5" t="s">
        <v>11089</v>
      </c>
      <c r="G2253" s="5" t="s">
        <v>9331</v>
      </c>
      <c r="H2253" s="5" t="s">
        <v>9328</v>
      </c>
      <c r="I2253" s="5" t="s">
        <v>9334</v>
      </c>
      <c r="J2253" s="9">
        <v>0</v>
      </c>
      <c r="K2253" s="5" t="s">
        <v>2346</v>
      </c>
      <c r="L2253" s="10" t="s">
        <v>2180</v>
      </c>
      <c r="M2253" s="5" t="s">
        <v>2384</v>
      </c>
    </row>
    <row r="2254" spans="1:14" x14ac:dyDescent="0.2">
      <c r="A2254" s="12" t="s">
        <v>4606</v>
      </c>
      <c r="B2254" s="12">
        <v>2253</v>
      </c>
      <c r="C2254" s="9">
        <v>2017</v>
      </c>
      <c r="D2254" s="5" t="s">
        <v>9313</v>
      </c>
      <c r="E2254" s="5" t="s">
        <v>2</v>
      </c>
      <c r="F2254" s="5" t="s">
        <v>11089</v>
      </c>
      <c r="G2254" s="5" t="s">
        <v>9323</v>
      </c>
      <c r="H2254" s="5" t="s">
        <v>9347</v>
      </c>
      <c r="I2254" s="5" t="s">
        <v>9350</v>
      </c>
      <c r="J2254" s="9">
        <v>1</v>
      </c>
      <c r="K2254" s="5" t="s">
        <v>2373</v>
      </c>
      <c r="L2254" s="10" t="s">
        <v>2180</v>
      </c>
      <c r="M2254" s="5" t="s">
        <v>2385</v>
      </c>
      <c r="N2254" s="11"/>
    </row>
    <row r="2255" spans="1:14" x14ac:dyDescent="0.2">
      <c r="A2255" s="12" t="s">
        <v>4607</v>
      </c>
      <c r="B2255" s="12">
        <v>2254</v>
      </c>
      <c r="C2255" s="9">
        <v>2017</v>
      </c>
      <c r="D2255" s="5" t="s">
        <v>9313</v>
      </c>
      <c r="E2255" s="5" t="s">
        <v>2</v>
      </c>
      <c r="F2255" s="5" t="s">
        <v>11089</v>
      </c>
      <c r="G2255" s="5" t="s">
        <v>9323</v>
      </c>
      <c r="H2255" s="5" t="s">
        <v>9321</v>
      </c>
      <c r="I2255" s="5" t="s">
        <v>9321</v>
      </c>
      <c r="J2255" s="9">
        <v>1</v>
      </c>
      <c r="K2255" s="5" t="s">
        <v>2373</v>
      </c>
      <c r="L2255" s="10" t="s">
        <v>2180</v>
      </c>
      <c r="M2255" s="5" t="s">
        <v>2386</v>
      </c>
      <c r="N2255" s="11"/>
    </row>
    <row r="2256" spans="1:14" x14ac:dyDescent="0.2">
      <c r="A2256" s="12" t="s">
        <v>4608</v>
      </c>
      <c r="B2256" s="12">
        <v>2255</v>
      </c>
      <c r="C2256" s="9">
        <v>2017</v>
      </c>
      <c r="D2256" s="5" t="s">
        <v>9313</v>
      </c>
      <c r="E2256" s="5" t="s">
        <v>2</v>
      </c>
      <c r="F2256" s="5" t="s">
        <v>11089</v>
      </c>
      <c r="G2256" s="5" t="s">
        <v>9323</v>
      </c>
      <c r="H2256" s="5" t="s">
        <v>9321</v>
      </c>
      <c r="I2256" s="5" t="s">
        <v>9321</v>
      </c>
      <c r="J2256" s="9">
        <v>1</v>
      </c>
      <c r="K2256" s="5" t="s">
        <v>2373</v>
      </c>
      <c r="L2256" s="10" t="s">
        <v>2180</v>
      </c>
      <c r="M2256" s="5" t="s">
        <v>2387</v>
      </c>
      <c r="N2256" s="11"/>
    </row>
    <row r="2257" spans="1:14" x14ac:dyDescent="0.2">
      <c r="A2257" s="12" t="s">
        <v>4609</v>
      </c>
      <c r="B2257" s="12">
        <v>2256</v>
      </c>
      <c r="C2257" s="9">
        <v>2017</v>
      </c>
      <c r="D2257" s="5" t="s">
        <v>9313</v>
      </c>
      <c r="E2257" s="5" t="s">
        <v>2</v>
      </c>
      <c r="F2257" s="5" t="s">
        <v>11089</v>
      </c>
      <c r="G2257" s="5" t="s">
        <v>9323</v>
      </c>
      <c r="H2257" s="5" t="s">
        <v>9321</v>
      </c>
      <c r="I2257" s="5" t="s">
        <v>9321</v>
      </c>
      <c r="J2257" s="9">
        <v>1</v>
      </c>
      <c r="K2257" s="5" t="s">
        <v>2373</v>
      </c>
      <c r="L2257" s="10" t="s">
        <v>2180</v>
      </c>
      <c r="M2257" s="5" t="s">
        <v>2388</v>
      </c>
      <c r="N2257" s="11"/>
    </row>
    <row r="2258" spans="1:14" x14ac:dyDescent="0.2">
      <c r="A2258" s="12" t="s">
        <v>4610</v>
      </c>
      <c r="B2258" s="12">
        <v>2257</v>
      </c>
      <c r="C2258" s="9">
        <v>2017</v>
      </c>
      <c r="D2258" s="5" t="s">
        <v>9313</v>
      </c>
      <c r="E2258" s="5" t="s">
        <v>2</v>
      </c>
      <c r="F2258" s="5" t="s">
        <v>11089</v>
      </c>
      <c r="G2258" s="5" t="s">
        <v>9323</v>
      </c>
      <c r="H2258" s="5" t="s">
        <v>9321</v>
      </c>
      <c r="I2258" s="5" t="s">
        <v>9321</v>
      </c>
      <c r="J2258" s="9">
        <v>1</v>
      </c>
      <c r="K2258" s="5" t="s">
        <v>2373</v>
      </c>
      <c r="L2258" s="10" t="s">
        <v>2180</v>
      </c>
      <c r="M2258" s="5" t="s">
        <v>2389</v>
      </c>
      <c r="N2258" s="11"/>
    </row>
    <row r="2259" spans="1:14" x14ac:dyDescent="0.2">
      <c r="A2259" s="12" t="s">
        <v>4611</v>
      </c>
      <c r="B2259" s="12">
        <v>2258</v>
      </c>
      <c r="C2259" s="9">
        <v>2017</v>
      </c>
      <c r="D2259" s="5" t="s">
        <v>9313</v>
      </c>
      <c r="E2259" s="5" t="s">
        <v>2</v>
      </c>
      <c r="F2259" s="5" t="s">
        <v>11089</v>
      </c>
      <c r="G2259" s="5" t="s">
        <v>9323</v>
      </c>
      <c r="H2259" s="5" t="s">
        <v>9321</v>
      </c>
      <c r="I2259" s="5" t="s">
        <v>9378</v>
      </c>
      <c r="J2259" s="9">
        <v>1</v>
      </c>
      <c r="K2259" s="5" t="s">
        <v>2373</v>
      </c>
      <c r="L2259" s="10" t="s">
        <v>2180</v>
      </c>
      <c r="M2259" s="5" t="s">
        <v>2390</v>
      </c>
      <c r="N2259" s="11"/>
    </row>
    <row r="2260" spans="1:14" x14ac:dyDescent="0.2">
      <c r="A2260" s="12" t="s">
        <v>4612</v>
      </c>
      <c r="B2260" s="12">
        <v>2259</v>
      </c>
      <c r="C2260" s="9">
        <v>2017</v>
      </c>
      <c r="D2260" s="5" t="s">
        <v>9313</v>
      </c>
      <c r="E2260" s="5" t="s">
        <v>2</v>
      </c>
      <c r="F2260" s="5" t="s">
        <v>11089</v>
      </c>
      <c r="G2260" s="5" t="s">
        <v>9323</v>
      </c>
      <c r="H2260" s="5" t="s">
        <v>9321</v>
      </c>
      <c r="I2260" s="5" t="s">
        <v>9378</v>
      </c>
      <c r="J2260" s="9">
        <v>1</v>
      </c>
      <c r="K2260" s="5" t="s">
        <v>2373</v>
      </c>
      <c r="L2260" s="10" t="s">
        <v>2180</v>
      </c>
      <c r="M2260" s="5" t="s">
        <v>2391</v>
      </c>
      <c r="N2260" s="11"/>
    </row>
    <row r="2261" spans="1:14" x14ac:dyDescent="0.2">
      <c r="A2261" s="12" t="s">
        <v>4613</v>
      </c>
      <c r="B2261" s="12">
        <v>2260</v>
      </c>
      <c r="C2261" s="9">
        <v>2017</v>
      </c>
      <c r="D2261" s="5" t="s">
        <v>9313</v>
      </c>
      <c r="E2261" s="5" t="s">
        <v>2</v>
      </c>
      <c r="F2261" s="5" t="s">
        <v>11089</v>
      </c>
      <c r="G2261" s="5" t="s">
        <v>9331</v>
      </c>
      <c r="H2261" s="5" t="s">
        <v>9328</v>
      </c>
      <c r="I2261" s="5" t="s">
        <v>9344</v>
      </c>
      <c r="J2261" s="9">
        <v>0</v>
      </c>
      <c r="K2261" s="5" t="s">
        <v>2346</v>
      </c>
      <c r="L2261" s="10" t="s">
        <v>2180</v>
      </c>
      <c r="M2261" s="5" t="s">
        <v>2392</v>
      </c>
    </row>
    <row r="2262" spans="1:14" x14ac:dyDescent="0.2">
      <c r="A2262" s="12" t="s">
        <v>4614</v>
      </c>
      <c r="B2262" s="12">
        <v>2261</v>
      </c>
      <c r="C2262" s="9">
        <v>2017</v>
      </c>
      <c r="D2262" s="5" t="s">
        <v>9313</v>
      </c>
      <c r="E2262" s="5" t="s">
        <v>2</v>
      </c>
      <c r="F2262" s="5" t="s">
        <v>11089</v>
      </c>
      <c r="G2262" s="5" t="s">
        <v>9331</v>
      </c>
      <c r="H2262" s="5" t="s">
        <v>9328</v>
      </c>
      <c r="I2262" s="5" t="s">
        <v>9344</v>
      </c>
      <c r="J2262" s="9">
        <v>0</v>
      </c>
      <c r="K2262" s="5" t="s">
        <v>2346</v>
      </c>
      <c r="L2262" s="10" t="s">
        <v>2180</v>
      </c>
      <c r="M2262" s="5" t="s">
        <v>2393</v>
      </c>
    </row>
    <row r="2263" spans="1:14" x14ac:dyDescent="0.2">
      <c r="A2263" s="12" t="s">
        <v>4615</v>
      </c>
      <c r="B2263" s="12">
        <v>2262</v>
      </c>
      <c r="C2263" s="9">
        <v>2017</v>
      </c>
      <c r="D2263" s="5" t="s">
        <v>9313</v>
      </c>
      <c r="E2263" s="5" t="s">
        <v>2</v>
      </c>
      <c r="F2263" s="5" t="s">
        <v>11089</v>
      </c>
      <c r="G2263" s="5" t="s">
        <v>9331</v>
      </c>
      <c r="H2263" s="5" t="s">
        <v>9328</v>
      </c>
      <c r="I2263" s="5" t="s">
        <v>9344</v>
      </c>
      <c r="J2263" s="9">
        <v>0</v>
      </c>
      <c r="K2263" s="5" t="s">
        <v>2346</v>
      </c>
      <c r="L2263" s="10" t="s">
        <v>2180</v>
      </c>
      <c r="M2263" s="5" t="s">
        <v>2347</v>
      </c>
    </row>
    <row r="2264" spans="1:14" x14ac:dyDescent="0.2">
      <c r="A2264" s="12" t="s">
        <v>4616</v>
      </c>
      <c r="B2264" s="12">
        <v>2263</v>
      </c>
      <c r="C2264" s="9">
        <v>2017</v>
      </c>
      <c r="D2264" s="5" t="s">
        <v>9313</v>
      </c>
      <c r="E2264" s="5" t="s">
        <v>2</v>
      </c>
      <c r="F2264" s="5" t="s">
        <v>11089</v>
      </c>
      <c r="G2264" s="5" t="s">
        <v>9331</v>
      </c>
      <c r="H2264" s="5" t="s">
        <v>9328</v>
      </c>
      <c r="I2264" s="5" t="s">
        <v>9334</v>
      </c>
      <c r="J2264" s="9">
        <v>0</v>
      </c>
      <c r="K2264" s="5" t="s">
        <v>2346</v>
      </c>
      <c r="L2264" s="10" t="s">
        <v>2180</v>
      </c>
      <c r="M2264" s="5" t="s">
        <v>2394</v>
      </c>
    </row>
    <row r="2265" spans="1:14" x14ac:dyDescent="0.2">
      <c r="A2265" s="12" t="s">
        <v>4617</v>
      </c>
      <c r="B2265" s="12">
        <v>2264</v>
      </c>
      <c r="C2265" s="9">
        <v>2017</v>
      </c>
      <c r="D2265" s="5" t="s">
        <v>9313</v>
      </c>
      <c r="E2265" s="5" t="s">
        <v>2</v>
      </c>
      <c r="F2265" s="5" t="s">
        <v>11089</v>
      </c>
      <c r="G2265" s="5" t="s">
        <v>9331</v>
      </c>
      <c r="H2265" s="5" t="s">
        <v>9328</v>
      </c>
      <c r="I2265" s="5" t="s">
        <v>9344</v>
      </c>
      <c r="J2265" s="9">
        <v>0</v>
      </c>
      <c r="K2265" s="5" t="s">
        <v>2346</v>
      </c>
      <c r="L2265" s="10" t="s">
        <v>2180</v>
      </c>
      <c r="M2265" s="5" t="s">
        <v>2395</v>
      </c>
    </row>
    <row r="2266" spans="1:14" x14ac:dyDescent="0.2">
      <c r="A2266" s="12" t="s">
        <v>4618</v>
      </c>
      <c r="B2266" s="12">
        <v>2265</v>
      </c>
      <c r="C2266" s="9">
        <v>2017</v>
      </c>
      <c r="D2266" s="5" t="s">
        <v>9313</v>
      </c>
      <c r="E2266" s="5" t="s">
        <v>2</v>
      </c>
      <c r="F2266" s="5" t="s">
        <v>11089</v>
      </c>
      <c r="G2266" s="5" t="s">
        <v>9331</v>
      </c>
      <c r="H2266" s="5" t="s">
        <v>9328</v>
      </c>
      <c r="I2266" s="5" t="s">
        <v>9344</v>
      </c>
      <c r="J2266" s="9">
        <v>0</v>
      </c>
      <c r="K2266" s="5" t="s">
        <v>2346</v>
      </c>
      <c r="L2266" s="10" t="s">
        <v>2180</v>
      </c>
      <c r="M2266" s="5" t="s">
        <v>2395</v>
      </c>
    </row>
    <row r="2267" spans="1:14" x14ac:dyDescent="0.2">
      <c r="A2267" s="12" t="s">
        <v>4619</v>
      </c>
      <c r="B2267" s="12">
        <v>2266</v>
      </c>
      <c r="C2267" s="9">
        <v>2017</v>
      </c>
      <c r="D2267" s="5" t="s">
        <v>9313</v>
      </c>
      <c r="E2267" s="5" t="s">
        <v>2</v>
      </c>
      <c r="F2267" s="5" t="s">
        <v>11089</v>
      </c>
      <c r="G2267" s="5" t="s">
        <v>9323</v>
      </c>
      <c r="H2267" s="5" t="s">
        <v>9321</v>
      </c>
      <c r="I2267" s="5" t="s">
        <v>9378</v>
      </c>
      <c r="J2267" s="9">
        <v>1</v>
      </c>
      <c r="K2267" s="5" t="s">
        <v>2373</v>
      </c>
      <c r="L2267" s="10" t="s">
        <v>2180</v>
      </c>
      <c r="M2267" s="5" t="s">
        <v>2396</v>
      </c>
    </row>
    <row r="2268" spans="1:14" x14ac:dyDescent="0.2">
      <c r="A2268" s="12" t="s">
        <v>4620</v>
      </c>
      <c r="B2268" s="12">
        <v>2267</v>
      </c>
      <c r="C2268" s="9">
        <v>2017</v>
      </c>
      <c r="D2268" s="5" t="s">
        <v>9313</v>
      </c>
      <c r="E2268" s="5" t="s">
        <v>2</v>
      </c>
      <c r="F2268" s="5" t="s">
        <v>11089</v>
      </c>
      <c r="G2268" s="5" t="s">
        <v>9331</v>
      </c>
      <c r="H2268" s="5" t="s">
        <v>9328</v>
      </c>
      <c r="I2268" s="5" t="s">
        <v>9344</v>
      </c>
      <c r="J2268" s="9">
        <v>0</v>
      </c>
      <c r="K2268" s="5" t="s">
        <v>2346</v>
      </c>
      <c r="L2268" s="10" t="s">
        <v>2180</v>
      </c>
      <c r="M2268" s="5" t="s">
        <v>2347</v>
      </c>
    </row>
    <row r="2269" spans="1:14" x14ac:dyDescent="0.2">
      <c r="A2269" s="12" t="s">
        <v>4621</v>
      </c>
      <c r="B2269" s="12">
        <v>2268</v>
      </c>
      <c r="C2269" s="9">
        <v>2017</v>
      </c>
      <c r="D2269" s="5" t="s">
        <v>9313</v>
      </c>
      <c r="E2269" s="5" t="s">
        <v>2</v>
      </c>
      <c r="F2269" s="5" t="s">
        <v>11089</v>
      </c>
      <c r="G2269" s="5" t="s">
        <v>9331</v>
      </c>
      <c r="H2269" s="5" t="s">
        <v>9328</v>
      </c>
      <c r="I2269" s="5" t="s">
        <v>9344</v>
      </c>
      <c r="J2269" s="9">
        <v>0</v>
      </c>
      <c r="K2269" s="5" t="s">
        <v>2346</v>
      </c>
      <c r="L2269" s="10" t="s">
        <v>2180</v>
      </c>
      <c r="M2269" s="5" t="s">
        <v>2347</v>
      </c>
    </row>
    <row r="2270" spans="1:14" x14ac:dyDescent="0.2">
      <c r="A2270" s="12" t="s">
        <v>4622</v>
      </c>
      <c r="B2270" s="12">
        <v>2269</v>
      </c>
      <c r="C2270" s="9">
        <v>2017</v>
      </c>
      <c r="D2270" s="5" t="s">
        <v>9313</v>
      </c>
      <c r="E2270" s="5" t="s">
        <v>2</v>
      </c>
      <c r="F2270" s="5" t="s">
        <v>11089</v>
      </c>
      <c r="G2270" s="5" t="s">
        <v>9323</v>
      </c>
      <c r="H2270" s="5" t="s">
        <v>9321</v>
      </c>
      <c r="I2270" s="5" t="s">
        <v>9378</v>
      </c>
      <c r="J2270" s="9">
        <v>1</v>
      </c>
      <c r="K2270" s="5" t="s">
        <v>2373</v>
      </c>
      <c r="L2270" s="10" t="s">
        <v>2180</v>
      </c>
      <c r="M2270" s="5" t="s">
        <v>2397</v>
      </c>
    </row>
    <row r="2271" spans="1:14" x14ac:dyDescent="0.2">
      <c r="A2271" s="12" t="s">
        <v>4623</v>
      </c>
      <c r="B2271" s="12">
        <v>2270</v>
      </c>
      <c r="C2271" s="9">
        <v>2017</v>
      </c>
      <c r="D2271" s="5" t="s">
        <v>9313</v>
      </c>
      <c r="E2271" s="5" t="s">
        <v>2</v>
      </c>
      <c r="F2271" s="5" t="s">
        <v>11089</v>
      </c>
      <c r="G2271" s="5" t="s">
        <v>9323</v>
      </c>
      <c r="H2271" s="5" t="s">
        <v>9328</v>
      </c>
      <c r="I2271" s="5" t="s">
        <v>9415</v>
      </c>
      <c r="J2271" s="9">
        <v>0</v>
      </c>
      <c r="K2271" s="5" t="s">
        <v>2373</v>
      </c>
      <c r="L2271" s="10" t="s">
        <v>2180</v>
      </c>
      <c r="M2271" s="5" t="s">
        <v>2398</v>
      </c>
    </row>
    <row r="2272" spans="1:14" x14ac:dyDescent="0.2">
      <c r="A2272" s="12" t="s">
        <v>4624</v>
      </c>
      <c r="B2272" s="12">
        <v>2271</v>
      </c>
      <c r="C2272" s="9">
        <v>2017</v>
      </c>
      <c r="D2272" s="5" t="s">
        <v>9313</v>
      </c>
      <c r="E2272" s="5" t="s">
        <v>2</v>
      </c>
      <c r="F2272" s="5" t="s">
        <v>11088</v>
      </c>
      <c r="G2272" s="5" t="s">
        <v>9364</v>
      </c>
      <c r="H2272" s="5" t="s">
        <v>9328</v>
      </c>
      <c r="I2272" s="5" t="s">
        <v>9415</v>
      </c>
      <c r="J2272" s="9">
        <v>0</v>
      </c>
      <c r="K2272" s="5" t="s">
        <v>2373</v>
      </c>
      <c r="L2272" s="10" t="s">
        <v>2180</v>
      </c>
      <c r="M2272" s="5" t="s">
        <v>2399</v>
      </c>
    </row>
    <row r="2273" spans="1:15" x14ac:dyDescent="0.2">
      <c r="A2273" s="12" t="s">
        <v>4625</v>
      </c>
      <c r="B2273" s="12">
        <v>2272</v>
      </c>
      <c r="C2273" s="9">
        <v>2017</v>
      </c>
      <c r="D2273" s="5" t="s">
        <v>9313</v>
      </c>
      <c r="E2273" s="5" t="s">
        <v>2</v>
      </c>
      <c r="F2273" s="5" t="s">
        <v>11088</v>
      </c>
      <c r="G2273" s="5" t="s">
        <v>9364</v>
      </c>
      <c r="H2273" s="5" t="s">
        <v>9328</v>
      </c>
      <c r="I2273" s="5" t="s">
        <v>9415</v>
      </c>
      <c r="J2273" s="9">
        <v>0</v>
      </c>
      <c r="K2273" s="5" t="s">
        <v>2373</v>
      </c>
      <c r="L2273" s="10" t="s">
        <v>2180</v>
      </c>
      <c r="M2273" s="5" t="s">
        <v>2400</v>
      </c>
    </row>
    <row r="2274" spans="1:15" x14ac:dyDescent="0.2">
      <c r="A2274" s="12" t="s">
        <v>4626</v>
      </c>
      <c r="B2274" s="12">
        <v>2273</v>
      </c>
      <c r="C2274" s="9">
        <v>2017</v>
      </c>
      <c r="D2274" s="5" t="s">
        <v>9313</v>
      </c>
      <c r="E2274" s="5" t="s">
        <v>2</v>
      </c>
      <c r="F2274" s="5" t="s">
        <v>11089</v>
      </c>
      <c r="G2274" s="5" t="s">
        <v>9323</v>
      </c>
      <c r="H2274" s="5" t="s">
        <v>9328</v>
      </c>
      <c r="I2274" s="5" t="s">
        <v>9415</v>
      </c>
      <c r="J2274" s="9">
        <v>0</v>
      </c>
      <c r="K2274" s="5" t="s">
        <v>2373</v>
      </c>
      <c r="L2274" s="10" t="s">
        <v>2180</v>
      </c>
      <c r="M2274" s="5" t="s">
        <v>2401</v>
      </c>
    </row>
    <row r="2275" spans="1:15" x14ac:dyDescent="0.2">
      <c r="A2275" s="12" t="s">
        <v>4627</v>
      </c>
      <c r="B2275" s="12">
        <v>2274</v>
      </c>
      <c r="C2275" s="9">
        <v>2017</v>
      </c>
      <c r="D2275" s="5" t="s">
        <v>9313</v>
      </c>
      <c r="E2275" s="5" t="s">
        <v>2</v>
      </c>
      <c r="F2275" s="5" t="s">
        <v>11089</v>
      </c>
      <c r="G2275" s="5" t="s">
        <v>9323</v>
      </c>
      <c r="H2275" s="5" t="s">
        <v>9328</v>
      </c>
      <c r="I2275" s="5" t="s">
        <v>9415</v>
      </c>
      <c r="J2275" s="9">
        <v>0</v>
      </c>
      <c r="K2275" s="5" t="s">
        <v>2373</v>
      </c>
      <c r="L2275" s="10" t="s">
        <v>2180</v>
      </c>
      <c r="M2275" s="5" t="s">
        <v>2402</v>
      </c>
      <c r="N2275" s="11"/>
    </row>
    <row r="2276" spans="1:15" x14ac:dyDescent="0.2">
      <c r="A2276" s="12" t="s">
        <v>4628</v>
      </c>
      <c r="B2276" s="12">
        <v>2275</v>
      </c>
      <c r="C2276" s="9">
        <v>2017</v>
      </c>
      <c r="D2276" s="5" t="s">
        <v>9313</v>
      </c>
      <c r="E2276" s="5" t="s">
        <v>2</v>
      </c>
      <c r="F2276" s="5" t="s">
        <v>11089</v>
      </c>
      <c r="G2276" s="5" t="s">
        <v>9323</v>
      </c>
      <c r="H2276" s="5" t="s">
        <v>9328</v>
      </c>
      <c r="I2276" s="5" t="s">
        <v>9415</v>
      </c>
      <c r="J2276" s="9">
        <v>0</v>
      </c>
      <c r="K2276" s="5" t="s">
        <v>2373</v>
      </c>
      <c r="L2276" s="10" t="s">
        <v>2180</v>
      </c>
      <c r="M2276" s="5" t="s">
        <v>2403</v>
      </c>
    </row>
    <row r="2277" spans="1:15" x14ac:dyDescent="0.2">
      <c r="A2277" s="12" t="s">
        <v>4629</v>
      </c>
      <c r="B2277" s="12">
        <v>2276</v>
      </c>
      <c r="C2277" s="9">
        <v>2017</v>
      </c>
      <c r="D2277" s="5" t="s">
        <v>9313</v>
      </c>
      <c r="E2277" s="5" t="s">
        <v>2</v>
      </c>
      <c r="F2277" s="5" t="s">
        <v>11088</v>
      </c>
      <c r="G2277" s="5" t="s">
        <v>9364</v>
      </c>
      <c r="H2277" s="5" t="s">
        <v>9328</v>
      </c>
      <c r="I2277" s="5" t="s">
        <v>9419</v>
      </c>
      <c r="J2277" s="9">
        <v>0</v>
      </c>
      <c r="K2277" s="5" t="s">
        <v>2373</v>
      </c>
      <c r="L2277" s="10" t="s">
        <v>2180</v>
      </c>
      <c r="M2277" s="5" t="s">
        <v>2404</v>
      </c>
    </row>
    <row r="2278" spans="1:15" x14ac:dyDescent="0.2">
      <c r="A2278" s="12" t="s">
        <v>4630</v>
      </c>
      <c r="B2278" s="12">
        <v>2277</v>
      </c>
      <c r="C2278" s="9">
        <v>2017</v>
      </c>
      <c r="D2278" s="5" t="s">
        <v>9313</v>
      </c>
      <c r="E2278" s="5" t="s">
        <v>2</v>
      </c>
      <c r="F2278" s="5" t="s">
        <v>11088</v>
      </c>
      <c r="G2278" s="5" t="s">
        <v>9363</v>
      </c>
      <c r="H2278" s="5" t="s">
        <v>9328</v>
      </c>
      <c r="I2278" s="5" t="s">
        <v>9344</v>
      </c>
      <c r="J2278" s="9">
        <v>0</v>
      </c>
      <c r="K2278" s="5" t="s">
        <v>2373</v>
      </c>
      <c r="L2278" s="10" t="s">
        <v>2180</v>
      </c>
      <c r="M2278" s="5" t="s">
        <v>2405</v>
      </c>
    </row>
    <row r="2279" spans="1:15" x14ac:dyDescent="0.2">
      <c r="A2279" s="12" t="s">
        <v>4631</v>
      </c>
      <c r="B2279" s="12">
        <v>2278</v>
      </c>
      <c r="C2279" s="9">
        <v>2017</v>
      </c>
      <c r="D2279" s="5" t="s">
        <v>9313</v>
      </c>
      <c r="E2279" s="5" t="s">
        <v>2</v>
      </c>
      <c r="F2279" s="5" t="s">
        <v>11089</v>
      </c>
      <c r="G2279" s="5" t="s">
        <v>9323</v>
      </c>
      <c r="H2279" s="5" t="s">
        <v>9347</v>
      </c>
      <c r="I2279" s="5" t="s">
        <v>9315</v>
      </c>
      <c r="J2279" s="9">
        <v>1</v>
      </c>
      <c r="K2279" s="5" t="s">
        <v>2373</v>
      </c>
      <c r="L2279" s="10" t="s">
        <v>2180</v>
      </c>
      <c r="M2279" s="5" t="s">
        <v>2406</v>
      </c>
    </row>
    <row r="2280" spans="1:15" x14ac:dyDescent="0.2">
      <c r="A2280" s="12" t="s">
        <v>4632</v>
      </c>
      <c r="B2280" s="12">
        <v>2279</v>
      </c>
      <c r="C2280" s="9">
        <v>2017</v>
      </c>
      <c r="D2280" s="5" t="s">
        <v>9313</v>
      </c>
      <c r="E2280" s="5" t="s">
        <v>2</v>
      </c>
      <c r="F2280" s="5" t="s">
        <v>11089</v>
      </c>
      <c r="G2280" s="5" t="s">
        <v>9323</v>
      </c>
      <c r="H2280" s="5" t="s">
        <v>9328</v>
      </c>
      <c r="I2280" s="5" t="s">
        <v>9344</v>
      </c>
      <c r="J2280" s="9">
        <v>0</v>
      </c>
      <c r="K2280" s="5" t="s">
        <v>2373</v>
      </c>
      <c r="L2280" s="10" t="s">
        <v>2180</v>
      </c>
      <c r="M2280" s="5" t="s">
        <v>2407</v>
      </c>
    </row>
    <row r="2281" spans="1:15" x14ac:dyDescent="0.2">
      <c r="A2281" s="12" t="s">
        <v>4633</v>
      </c>
      <c r="B2281" s="12">
        <v>2280</v>
      </c>
      <c r="C2281" s="9">
        <v>2017</v>
      </c>
      <c r="D2281" s="5" t="s">
        <v>9313</v>
      </c>
      <c r="E2281" s="5" t="s">
        <v>2</v>
      </c>
      <c r="F2281" s="5" t="s">
        <v>11089</v>
      </c>
      <c r="G2281" s="5" t="s">
        <v>9331</v>
      </c>
      <c r="H2281" s="5" t="s">
        <v>9328</v>
      </c>
      <c r="I2281" s="5" t="s">
        <v>9344</v>
      </c>
      <c r="J2281" s="9">
        <v>0</v>
      </c>
      <c r="K2281" s="5" t="s">
        <v>2346</v>
      </c>
      <c r="L2281" s="10" t="s">
        <v>2180</v>
      </c>
      <c r="M2281" s="5" t="s">
        <v>2347</v>
      </c>
    </row>
    <row r="2282" spans="1:15" x14ac:dyDescent="0.2">
      <c r="A2282" s="12" t="s">
        <v>4634</v>
      </c>
      <c r="B2282" s="12">
        <v>2281</v>
      </c>
      <c r="C2282" s="9">
        <v>2017</v>
      </c>
      <c r="D2282" s="5" t="s">
        <v>9313</v>
      </c>
      <c r="E2282" s="5" t="s">
        <v>2</v>
      </c>
      <c r="F2282" s="5" t="s">
        <v>11089</v>
      </c>
      <c r="G2282" s="5" t="s">
        <v>9331</v>
      </c>
      <c r="H2282" s="5" t="s">
        <v>9321</v>
      </c>
      <c r="I2282" s="5" t="s">
        <v>9321</v>
      </c>
      <c r="J2282" s="9" t="s">
        <v>2</v>
      </c>
      <c r="K2282" s="5" t="s">
        <v>2346</v>
      </c>
      <c r="L2282" s="10" t="s">
        <v>2180</v>
      </c>
      <c r="M2282" s="5" t="s">
        <v>2408</v>
      </c>
    </row>
    <row r="2283" spans="1:15" x14ac:dyDescent="0.2">
      <c r="A2283" s="12" t="s">
        <v>4635</v>
      </c>
      <c r="B2283" s="12">
        <v>2282</v>
      </c>
      <c r="C2283" s="9">
        <v>2017</v>
      </c>
      <c r="D2283" s="5" t="s">
        <v>9313</v>
      </c>
      <c r="E2283" s="5" t="s">
        <v>2</v>
      </c>
      <c r="F2283" s="5" t="s">
        <v>11089</v>
      </c>
      <c r="G2283" s="5" t="s">
        <v>9331</v>
      </c>
      <c r="H2283" s="5" t="s">
        <v>9328</v>
      </c>
      <c r="I2283" s="5" t="s">
        <v>9344</v>
      </c>
      <c r="J2283" s="9">
        <v>0</v>
      </c>
      <c r="K2283" s="5" t="s">
        <v>2346</v>
      </c>
      <c r="L2283" s="10" t="s">
        <v>2180</v>
      </c>
      <c r="M2283" s="5" t="s">
        <v>2347</v>
      </c>
    </row>
    <row r="2284" spans="1:15" x14ac:dyDescent="0.2">
      <c r="A2284" s="12" t="s">
        <v>4636</v>
      </c>
      <c r="B2284" s="12">
        <v>2283</v>
      </c>
      <c r="C2284" s="9">
        <v>2017</v>
      </c>
      <c r="D2284" s="5" t="s">
        <v>9313</v>
      </c>
      <c r="E2284" s="5" t="s">
        <v>2</v>
      </c>
      <c r="F2284" s="5" t="s">
        <v>11089</v>
      </c>
      <c r="G2284" s="5" t="s">
        <v>9331</v>
      </c>
      <c r="H2284" s="5" t="s">
        <v>9321</v>
      </c>
      <c r="I2284" s="5" t="s">
        <v>9321</v>
      </c>
      <c r="J2284" s="9" t="s">
        <v>2</v>
      </c>
      <c r="K2284" s="5" t="s">
        <v>2346</v>
      </c>
      <c r="L2284" s="10" t="s">
        <v>2180</v>
      </c>
      <c r="M2284" s="5" t="s">
        <v>2409</v>
      </c>
      <c r="O2284" s="11"/>
    </row>
    <row r="2285" spans="1:15" x14ac:dyDescent="0.2">
      <c r="A2285" s="12" t="s">
        <v>4637</v>
      </c>
      <c r="B2285" s="12">
        <v>2284</v>
      </c>
      <c r="C2285" s="9">
        <v>2017</v>
      </c>
      <c r="D2285" s="5" t="s">
        <v>9313</v>
      </c>
      <c r="E2285" s="5" t="s">
        <v>2</v>
      </c>
      <c r="F2285" s="5" t="s">
        <v>11089</v>
      </c>
      <c r="G2285" s="5" t="s">
        <v>9331</v>
      </c>
      <c r="H2285" s="5" t="s">
        <v>9321</v>
      </c>
      <c r="I2285" s="5" t="s">
        <v>9321</v>
      </c>
      <c r="J2285" s="9" t="s">
        <v>2</v>
      </c>
      <c r="K2285" s="5" t="s">
        <v>2346</v>
      </c>
      <c r="L2285" s="10" t="s">
        <v>2180</v>
      </c>
      <c r="M2285" s="5" t="s">
        <v>2409</v>
      </c>
    </row>
    <row r="2286" spans="1:15" x14ac:dyDescent="0.2">
      <c r="A2286" s="12" t="s">
        <v>4638</v>
      </c>
      <c r="B2286" s="12">
        <v>2285</v>
      </c>
      <c r="C2286" s="9">
        <v>2017</v>
      </c>
      <c r="D2286" s="5" t="s">
        <v>9313</v>
      </c>
      <c r="E2286" s="5" t="s">
        <v>2</v>
      </c>
      <c r="F2286" s="5" t="s">
        <v>11089</v>
      </c>
      <c r="G2286" s="5" t="s">
        <v>9331</v>
      </c>
      <c r="H2286" s="5" t="s">
        <v>9321</v>
      </c>
      <c r="I2286" s="5" t="s">
        <v>9321</v>
      </c>
      <c r="J2286" s="9" t="s">
        <v>2</v>
      </c>
      <c r="K2286" s="5" t="s">
        <v>2346</v>
      </c>
      <c r="L2286" s="10" t="s">
        <v>2180</v>
      </c>
      <c r="M2286" s="5" t="s">
        <v>2409</v>
      </c>
      <c r="N2286" s="11"/>
    </row>
    <row r="2287" spans="1:15" x14ac:dyDescent="0.2">
      <c r="A2287" s="12" t="s">
        <v>4639</v>
      </c>
      <c r="B2287" s="12">
        <v>2286</v>
      </c>
      <c r="C2287" s="9">
        <v>2017</v>
      </c>
      <c r="D2287" s="5" t="s">
        <v>9313</v>
      </c>
      <c r="E2287" s="5" t="s">
        <v>2</v>
      </c>
      <c r="F2287" s="5" t="s">
        <v>11089</v>
      </c>
      <c r="G2287" s="5" t="s">
        <v>9331</v>
      </c>
      <c r="H2287" s="5" t="s">
        <v>9321</v>
      </c>
      <c r="I2287" s="5" t="s">
        <v>9321</v>
      </c>
      <c r="J2287" s="9" t="s">
        <v>2</v>
      </c>
      <c r="K2287" s="5" t="s">
        <v>2346</v>
      </c>
      <c r="L2287" s="10" t="s">
        <v>2180</v>
      </c>
      <c r="M2287" s="5" t="s">
        <v>2409</v>
      </c>
      <c r="N2287" s="11"/>
    </row>
    <row r="2288" spans="1:15" x14ac:dyDescent="0.2">
      <c r="A2288" s="12" t="s">
        <v>4640</v>
      </c>
      <c r="B2288" s="12">
        <v>2287</v>
      </c>
      <c r="C2288" s="9">
        <v>2017</v>
      </c>
      <c r="D2288" s="5" t="s">
        <v>9313</v>
      </c>
      <c r="E2288" s="5" t="s">
        <v>2</v>
      </c>
      <c r="F2288" s="5" t="s">
        <v>11089</v>
      </c>
      <c r="G2288" s="5" t="s">
        <v>9331</v>
      </c>
      <c r="H2288" s="5" t="s">
        <v>9321</v>
      </c>
      <c r="I2288" s="5" t="s">
        <v>9321</v>
      </c>
      <c r="J2288" s="9" t="s">
        <v>2</v>
      </c>
      <c r="K2288" s="5" t="s">
        <v>2346</v>
      </c>
      <c r="L2288" s="10" t="s">
        <v>2180</v>
      </c>
      <c r="M2288" s="5" t="s">
        <v>2409</v>
      </c>
      <c r="N2288" s="11"/>
    </row>
    <row r="2289" spans="1:14" x14ac:dyDescent="0.2">
      <c r="A2289" s="12" t="s">
        <v>4641</v>
      </c>
      <c r="B2289" s="12">
        <v>2288</v>
      </c>
      <c r="C2289" s="9">
        <v>2017</v>
      </c>
      <c r="D2289" s="5" t="s">
        <v>9313</v>
      </c>
      <c r="E2289" s="5" t="s">
        <v>2</v>
      </c>
      <c r="F2289" s="5" t="s">
        <v>11089</v>
      </c>
      <c r="G2289" s="5" t="s">
        <v>9331</v>
      </c>
      <c r="H2289" s="5" t="s">
        <v>9321</v>
      </c>
      <c r="I2289" s="5" t="s">
        <v>9321</v>
      </c>
      <c r="J2289" s="9" t="s">
        <v>2</v>
      </c>
      <c r="K2289" s="5" t="s">
        <v>2346</v>
      </c>
      <c r="L2289" s="10" t="s">
        <v>2180</v>
      </c>
      <c r="M2289" s="5" t="s">
        <v>2409</v>
      </c>
      <c r="N2289" s="11"/>
    </row>
    <row r="2290" spans="1:14" x14ac:dyDescent="0.2">
      <c r="A2290" s="12" t="s">
        <v>4642</v>
      </c>
      <c r="B2290" s="12">
        <v>2289</v>
      </c>
      <c r="C2290" s="9">
        <v>2017</v>
      </c>
      <c r="D2290" s="5" t="s">
        <v>9313</v>
      </c>
      <c r="E2290" s="5" t="s">
        <v>2</v>
      </c>
      <c r="F2290" s="5" t="s">
        <v>11089</v>
      </c>
      <c r="G2290" s="5" t="s">
        <v>9331</v>
      </c>
      <c r="H2290" s="5" t="s">
        <v>9328</v>
      </c>
      <c r="I2290" s="5" t="s">
        <v>9415</v>
      </c>
      <c r="J2290" s="9">
        <v>0</v>
      </c>
      <c r="K2290" s="5" t="s">
        <v>2346</v>
      </c>
      <c r="L2290" s="10" t="s">
        <v>2180</v>
      </c>
      <c r="M2290" s="5" t="s">
        <v>2410</v>
      </c>
      <c r="N2290" s="11"/>
    </row>
    <row r="2291" spans="1:14" x14ac:dyDescent="0.2">
      <c r="A2291" s="12" t="s">
        <v>4643</v>
      </c>
      <c r="B2291" s="12">
        <v>2290</v>
      </c>
      <c r="C2291" s="9">
        <v>2017</v>
      </c>
      <c r="D2291" s="5" t="s">
        <v>9313</v>
      </c>
      <c r="E2291" s="5" t="s">
        <v>2</v>
      </c>
      <c r="F2291" s="5" t="s">
        <v>11089</v>
      </c>
      <c r="G2291" s="5" t="s">
        <v>9331</v>
      </c>
      <c r="H2291" s="5" t="s">
        <v>9328</v>
      </c>
      <c r="I2291" s="5" t="s">
        <v>9415</v>
      </c>
      <c r="J2291" s="9">
        <v>0</v>
      </c>
      <c r="K2291" s="5" t="s">
        <v>2346</v>
      </c>
      <c r="L2291" s="10" t="s">
        <v>2180</v>
      </c>
      <c r="M2291" s="5" t="s">
        <v>2410</v>
      </c>
      <c r="N2291" s="11"/>
    </row>
    <row r="2292" spans="1:14" x14ac:dyDescent="0.2">
      <c r="A2292" s="12" t="s">
        <v>4644</v>
      </c>
      <c r="B2292" s="12">
        <v>2291</v>
      </c>
      <c r="C2292" s="9">
        <v>2017</v>
      </c>
      <c r="D2292" s="5" t="s">
        <v>9313</v>
      </c>
      <c r="E2292" s="5" t="s">
        <v>2</v>
      </c>
      <c r="F2292" s="5" t="s">
        <v>11089</v>
      </c>
      <c r="G2292" s="5" t="s">
        <v>9331</v>
      </c>
      <c r="H2292" s="5" t="s">
        <v>9328</v>
      </c>
      <c r="I2292" s="5" t="s">
        <v>9334</v>
      </c>
      <c r="J2292" s="9">
        <v>0</v>
      </c>
      <c r="K2292" s="5" t="s">
        <v>2346</v>
      </c>
      <c r="L2292" s="10" t="s">
        <v>2180</v>
      </c>
      <c r="M2292" s="5" t="s">
        <v>2411</v>
      </c>
      <c r="N2292" s="11"/>
    </row>
    <row r="2293" spans="1:14" x14ac:dyDescent="0.2">
      <c r="A2293" s="12" t="s">
        <v>4645</v>
      </c>
      <c r="B2293" s="12">
        <v>2292</v>
      </c>
      <c r="C2293" s="9">
        <v>2017</v>
      </c>
      <c r="D2293" s="5" t="s">
        <v>9313</v>
      </c>
      <c r="E2293" s="5" t="s">
        <v>2</v>
      </c>
      <c r="F2293" s="5" t="s">
        <v>11089</v>
      </c>
      <c r="G2293" s="5" t="s">
        <v>9331</v>
      </c>
      <c r="H2293" s="5" t="s">
        <v>9328</v>
      </c>
      <c r="I2293" s="5" t="s">
        <v>9344</v>
      </c>
      <c r="J2293" s="9">
        <v>0</v>
      </c>
      <c r="K2293" s="5" t="s">
        <v>2346</v>
      </c>
      <c r="L2293" s="10" t="s">
        <v>2180</v>
      </c>
      <c r="M2293" s="5" t="s">
        <v>2412</v>
      </c>
    </row>
    <row r="2294" spans="1:14" x14ac:dyDescent="0.2">
      <c r="A2294" s="12" t="s">
        <v>4646</v>
      </c>
      <c r="B2294" s="12">
        <v>2293</v>
      </c>
      <c r="C2294" s="9">
        <v>2017</v>
      </c>
      <c r="D2294" s="5" t="s">
        <v>9313</v>
      </c>
      <c r="E2294" s="5" t="s">
        <v>2</v>
      </c>
      <c r="F2294" s="5" t="s">
        <v>11089</v>
      </c>
      <c r="G2294" s="5" t="s">
        <v>9331</v>
      </c>
      <c r="H2294" s="5" t="s">
        <v>9321</v>
      </c>
      <c r="I2294" s="5" t="s">
        <v>9321</v>
      </c>
      <c r="J2294" s="9" t="s">
        <v>2</v>
      </c>
      <c r="K2294" s="5" t="s">
        <v>2346</v>
      </c>
      <c r="L2294" s="10" t="s">
        <v>2180</v>
      </c>
      <c r="M2294" s="5" t="s">
        <v>2409</v>
      </c>
    </row>
    <row r="2295" spans="1:14" x14ac:dyDescent="0.2">
      <c r="A2295" s="12" t="s">
        <v>4647</v>
      </c>
      <c r="B2295" s="12">
        <v>2294</v>
      </c>
      <c r="C2295" s="9">
        <v>2017</v>
      </c>
      <c r="D2295" s="5" t="s">
        <v>9313</v>
      </c>
      <c r="E2295" s="5" t="s">
        <v>2</v>
      </c>
      <c r="F2295" s="5" t="s">
        <v>11089</v>
      </c>
      <c r="G2295" s="5" t="s">
        <v>9379</v>
      </c>
      <c r="H2295" s="5" t="s">
        <v>9347</v>
      </c>
      <c r="I2295" s="5" t="s">
        <v>9315</v>
      </c>
      <c r="J2295" s="9">
        <v>1</v>
      </c>
      <c r="K2295" s="5" t="s">
        <v>742</v>
      </c>
      <c r="L2295" s="10" t="s">
        <v>2180</v>
      </c>
      <c r="M2295" s="5" t="s">
        <v>2413</v>
      </c>
      <c r="N2295" s="11"/>
    </row>
    <row r="2296" spans="1:14" x14ac:dyDescent="0.2">
      <c r="A2296" s="12" t="s">
        <v>4648</v>
      </c>
      <c r="B2296" s="12">
        <v>2295</v>
      </c>
      <c r="C2296" s="9">
        <v>2017</v>
      </c>
      <c r="D2296" s="5" t="s">
        <v>9313</v>
      </c>
      <c r="E2296" s="5" t="s">
        <v>2</v>
      </c>
      <c r="F2296" s="5" t="s">
        <v>11089</v>
      </c>
      <c r="G2296" s="5" t="s">
        <v>9331</v>
      </c>
      <c r="H2296" s="5" t="s">
        <v>9328</v>
      </c>
      <c r="I2296" s="5" t="s">
        <v>9344</v>
      </c>
      <c r="J2296" s="9">
        <v>0</v>
      </c>
      <c r="K2296" s="5" t="s">
        <v>2346</v>
      </c>
      <c r="L2296" s="10" t="s">
        <v>2180</v>
      </c>
      <c r="M2296" s="5" t="s">
        <v>2412</v>
      </c>
    </row>
    <row r="2297" spans="1:14" x14ac:dyDescent="0.2">
      <c r="A2297" s="12" t="s">
        <v>4649</v>
      </c>
      <c r="B2297" s="12">
        <v>2296</v>
      </c>
      <c r="C2297" s="9">
        <v>2017</v>
      </c>
      <c r="D2297" s="5" t="s">
        <v>9313</v>
      </c>
      <c r="E2297" s="5" t="s">
        <v>2</v>
      </c>
      <c r="F2297" s="5" t="s">
        <v>11089</v>
      </c>
      <c r="G2297" s="5" t="s">
        <v>9331</v>
      </c>
      <c r="H2297" s="5" t="s">
        <v>9328</v>
      </c>
      <c r="I2297" s="5" t="s">
        <v>9344</v>
      </c>
      <c r="J2297" s="9">
        <v>0</v>
      </c>
      <c r="K2297" s="5" t="s">
        <v>2346</v>
      </c>
      <c r="L2297" s="10" t="s">
        <v>2180</v>
      </c>
      <c r="M2297" s="5" t="s">
        <v>2414</v>
      </c>
    </row>
    <row r="2298" spans="1:14" x14ac:dyDescent="0.2">
      <c r="A2298" s="12" t="s">
        <v>4650</v>
      </c>
      <c r="B2298" s="12">
        <v>2297</v>
      </c>
      <c r="C2298" s="9">
        <v>2017</v>
      </c>
      <c r="D2298" s="5" t="s">
        <v>9313</v>
      </c>
      <c r="E2298" s="5" t="s">
        <v>2</v>
      </c>
      <c r="F2298" s="5" t="s">
        <v>11089</v>
      </c>
      <c r="G2298" s="5" t="s">
        <v>9331</v>
      </c>
      <c r="H2298" s="5" t="s">
        <v>9328</v>
      </c>
      <c r="I2298" s="5" t="s">
        <v>9344</v>
      </c>
      <c r="J2298" s="9">
        <v>0</v>
      </c>
      <c r="K2298" s="5" t="s">
        <v>2346</v>
      </c>
      <c r="L2298" s="10" t="s">
        <v>2180</v>
      </c>
      <c r="M2298" s="5" t="s">
        <v>2415</v>
      </c>
      <c r="N2298" s="11"/>
    </row>
    <row r="2299" spans="1:14" x14ac:dyDescent="0.2">
      <c r="A2299" s="12" t="s">
        <v>4651</v>
      </c>
      <c r="B2299" s="12">
        <v>2298</v>
      </c>
      <c r="C2299" s="9">
        <v>2017</v>
      </c>
      <c r="D2299" s="5" t="s">
        <v>9313</v>
      </c>
      <c r="E2299" s="5" t="s">
        <v>2</v>
      </c>
      <c r="F2299" s="5" t="s">
        <v>11089</v>
      </c>
      <c r="G2299" s="5" t="s">
        <v>9331</v>
      </c>
      <c r="H2299" s="5" t="s">
        <v>9328</v>
      </c>
      <c r="I2299" s="5" t="s">
        <v>9344</v>
      </c>
      <c r="J2299" s="9">
        <v>0</v>
      </c>
      <c r="K2299" s="5" t="s">
        <v>2346</v>
      </c>
      <c r="L2299" s="10" t="s">
        <v>2180</v>
      </c>
      <c r="M2299" s="5" t="s">
        <v>2416</v>
      </c>
      <c r="N2299" s="11"/>
    </row>
    <row r="2300" spans="1:14" x14ac:dyDescent="0.2">
      <c r="A2300" s="12" t="s">
        <v>4652</v>
      </c>
      <c r="B2300" s="12">
        <v>2299</v>
      </c>
      <c r="C2300" s="9">
        <v>2017</v>
      </c>
      <c r="D2300" s="5" t="s">
        <v>9313</v>
      </c>
      <c r="E2300" s="5" t="s">
        <v>2</v>
      </c>
      <c r="F2300" s="5" t="s">
        <v>11089</v>
      </c>
      <c r="G2300" s="5" t="s">
        <v>9331</v>
      </c>
      <c r="H2300" s="5" t="s">
        <v>9328</v>
      </c>
      <c r="I2300" s="5" t="s">
        <v>9344</v>
      </c>
      <c r="J2300" s="9">
        <v>0</v>
      </c>
      <c r="K2300" s="5" t="s">
        <v>2346</v>
      </c>
      <c r="L2300" s="10" t="s">
        <v>2180</v>
      </c>
      <c r="M2300" s="5" t="s">
        <v>2417</v>
      </c>
      <c r="N2300" s="11"/>
    </row>
    <row r="2301" spans="1:14" x14ac:dyDescent="0.2">
      <c r="A2301" s="12" t="s">
        <v>4653</v>
      </c>
      <c r="B2301" s="12">
        <v>2300</v>
      </c>
      <c r="C2301" s="9">
        <v>2017</v>
      </c>
      <c r="D2301" s="5" t="s">
        <v>9313</v>
      </c>
      <c r="E2301" s="5" t="s">
        <v>2</v>
      </c>
      <c r="F2301" s="5" t="s">
        <v>11089</v>
      </c>
      <c r="G2301" s="5" t="s">
        <v>9331</v>
      </c>
      <c r="H2301" s="5" t="s">
        <v>9321</v>
      </c>
      <c r="I2301" s="5" t="s">
        <v>9321</v>
      </c>
      <c r="J2301" s="9" t="s">
        <v>2</v>
      </c>
      <c r="K2301" s="5" t="s">
        <v>2346</v>
      </c>
      <c r="L2301" s="10" t="s">
        <v>2180</v>
      </c>
      <c r="M2301" s="5" t="s">
        <v>2409</v>
      </c>
      <c r="N2301" s="11"/>
    </row>
    <row r="2302" spans="1:14" x14ac:dyDescent="0.2">
      <c r="A2302" s="12" t="s">
        <v>4654</v>
      </c>
      <c r="B2302" s="12">
        <v>2301</v>
      </c>
      <c r="C2302" s="9">
        <v>2017</v>
      </c>
      <c r="D2302" s="5" t="s">
        <v>9313</v>
      </c>
      <c r="E2302" s="5" t="s">
        <v>2</v>
      </c>
      <c r="F2302" s="5" t="s">
        <v>11089</v>
      </c>
      <c r="G2302" s="5" t="s">
        <v>9331</v>
      </c>
      <c r="H2302" s="5" t="s">
        <v>9321</v>
      </c>
      <c r="I2302" s="5" t="s">
        <v>9321</v>
      </c>
      <c r="J2302" s="9" t="s">
        <v>2</v>
      </c>
      <c r="K2302" s="5" t="s">
        <v>2346</v>
      </c>
      <c r="L2302" s="10" t="s">
        <v>2180</v>
      </c>
      <c r="M2302" s="5" t="s">
        <v>2409</v>
      </c>
      <c r="N2302" s="11"/>
    </row>
    <row r="2303" spans="1:14" x14ac:dyDescent="0.2">
      <c r="A2303" s="12" t="s">
        <v>4655</v>
      </c>
      <c r="B2303" s="12">
        <v>2302</v>
      </c>
      <c r="C2303" s="9">
        <v>2017</v>
      </c>
      <c r="D2303" s="5" t="s">
        <v>9313</v>
      </c>
      <c r="E2303" s="5" t="s">
        <v>11104</v>
      </c>
      <c r="F2303" s="5" t="s">
        <v>11089</v>
      </c>
      <c r="G2303" s="5" t="s">
        <v>9314</v>
      </c>
      <c r="H2303" s="5" t="s">
        <v>9347</v>
      </c>
      <c r="I2303" s="5" t="s">
        <v>9386</v>
      </c>
      <c r="J2303" s="50">
        <v>8</v>
      </c>
      <c r="K2303" s="5" t="s">
        <v>46</v>
      </c>
      <c r="L2303" s="10" t="s">
        <v>2180</v>
      </c>
      <c r="M2303" s="5" t="s">
        <v>2418</v>
      </c>
      <c r="N2303" s="11"/>
    </row>
    <row r="2304" spans="1:14" x14ac:dyDescent="0.2">
      <c r="A2304" s="12" t="s">
        <v>4656</v>
      </c>
      <c r="B2304" s="12">
        <v>2303</v>
      </c>
      <c r="C2304" s="9">
        <v>2017</v>
      </c>
      <c r="D2304" s="5" t="s">
        <v>9313</v>
      </c>
      <c r="E2304" s="5" t="s">
        <v>2</v>
      </c>
      <c r="F2304" s="5" t="s">
        <v>11089</v>
      </c>
      <c r="G2304" s="5" t="s">
        <v>9314</v>
      </c>
      <c r="H2304" s="5" t="s">
        <v>9328</v>
      </c>
      <c r="I2304" s="5" t="s">
        <v>9334</v>
      </c>
      <c r="J2304" s="9">
        <v>0</v>
      </c>
      <c r="K2304" s="5" t="s">
        <v>46</v>
      </c>
      <c r="L2304" s="10" t="s">
        <v>2180</v>
      </c>
      <c r="M2304" s="5" t="s">
        <v>2419</v>
      </c>
      <c r="N2304" s="11"/>
    </row>
    <row r="2305" spans="1:15" x14ac:dyDescent="0.2">
      <c r="A2305" s="12" t="s">
        <v>4657</v>
      </c>
      <c r="B2305" s="12">
        <v>2304</v>
      </c>
      <c r="C2305" s="9">
        <v>2017</v>
      </c>
      <c r="D2305" s="5" t="s">
        <v>9313</v>
      </c>
      <c r="E2305" s="5" t="s">
        <v>2</v>
      </c>
      <c r="F2305" s="5" t="s">
        <v>11089</v>
      </c>
      <c r="G2305" s="5" t="s">
        <v>9329</v>
      </c>
      <c r="H2305" s="5" t="s">
        <v>9347</v>
      </c>
      <c r="I2305" s="5" t="s">
        <v>9350</v>
      </c>
      <c r="J2305" s="9">
        <v>1</v>
      </c>
      <c r="K2305" s="5" t="s">
        <v>2420</v>
      </c>
      <c r="L2305" s="10" t="s">
        <v>2180</v>
      </c>
      <c r="M2305" s="5" t="s">
        <v>2421</v>
      </c>
      <c r="N2305" s="11"/>
    </row>
    <row r="2306" spans="1:15" x14ac:dyDescent="0.2">
      <c r="A2306" s="12" t="s">
        <v>4658</v>
      </c>
      <c r="B2306" s="12">
        <v>2305</v>
      </c>
      <c r="C2306" s="9">
        <v>2017</v>
      </c>
      <c r="D2306" s="5" t="s">
        <v>9313</v>
      </c>
      <c r="E2306" s="5" t="s">
        <v>2</v>
      </c>
      <c r="F2306" s="5" t="s">
        <v>11089</v>
      </c>
      <c r="G2306" s="5" t="s">
        <v>9314</v>
      </c>
      <c r="H2306" s="5" t="s">
        <v>9347</v>
      </c>
      <c r="I2306" s="5" t="s">
        <v>11065</v>
      </c>
      <c r="J2306" s="9">
        <v>1</v>
      </c>
      <c r="K2306" s="5" t="s">
        <v>46</v>
      </c>
      <c r="L2306" s="10" t="s">
        <v>2180</v>
      </c>
      <c r="M2306" s="5" t="s">
        <v>2422</v>
      </c>
      <c r="N2306" s="11"/>
    </row>
    <row r="2307" spans="1:15" x14ac:dyDescent="0.2">
      <c r="A2307" s="12" t="s">
        <v>4659</v>
      </c>
      <c r="B2307" s="12">
        <v>2306</v>
      </c>
      <c r="C2307" s="9">
        <v>2017</v>
      </c>
      <c r="D2307" s="5" t="s">
        <v>9313</v>
      </c>
      <c r="E2307" s="5" t="s">
        <v>2</v>
      </c>
      <c r="F2307" s="5" t="s">
        <v>11089</v>
      </c>
      <c r="G2307" s="5" t="s">
        <v>9329</v>
      </c>
      <c r="H2307" s="5" t="s">
        <v>9347</v>
      </c>
      <c r="I2307" s="5" t="s">
        <v>9353</v>
      </c>
      <c r="J2307" s="9">
        <v>1</v>
      </c>
      <c r="K2307" s="5" t="s">
        <v>2420</v>
      </c>
      <c r="L2307" s="10" t="s">
        <v>2180</v>
      </c>
      <c r="M2307" s="5" t="s">
        <v>2423</v>
      </c>
      <c r="N2307" s="11"/>
    </row>
    <row r="2308" spans="1:15" x14ac:dyDescent="0.2">
      <c r="A2308" s="12" t="s">
        <v>4660</v>
      </c>
      <c r="B2308" s="12">
        <v>2307</v>
      </c>
      <c r="C2308" s="9">
        <v>2017</v>
      </c>
      <c r="D2308" s="5" t="s">
        <v>9313</v>
      </c>
      <c r="E2308" s="5" t="s">
        <v>2</v>
      </c>
      <c r="F2308" s="5" t="s">
        <v>11089</v>
      </c>
      <c r="G2308" s="5" t="s">
        <v>9314</v>
      </c>
      <c r="H2308" s="5" t="s">
        <v>9328</v>
      </c>
      <c r="I2308" s="5" t="s">
        <v>9344</v>
      </c>
      <c r="J2308" s="9">
        <v>0</v>
      </c>
      <c r="K2308" s="5" t="s">
        <v>46</v>
      </c>
      <c r="L2308" s="10" t="s">
        <v>2180</v>
      </c>
      <c r="M2308" s="5" t="s">
        <v>2424</v>
      </c>
      <c r="N2308" s="11"/>
    </row>
    <row r="2309" spans="1:15" x14ac:dyDescent="0.2">
      <c r="A2309" s="12" t="s">
        <v>4661</v>
      </c>
      <c r="B2309" s="12">
        <v>2308</v>
      </c>
      <c r="C2309" s="9">
        <v>2017</v>
      </c>
      <c r="D2309" s="5" t="s">
        <v>9313</v>
      </c>
      <c r="E2309" s="5" t="s">
        <v>11239</v>
      </c>
      <c r="F2309" s="5" t="s">
        <v>11089</v>
      </c>
      <c r="G2309" s="5" t="s">
        <v>9314</v>
      </c>
      <c r="H2309" s="5" t="s">
        <v>9347</v>
      </c>
      <c r="I2309" s="5" t="s">
        <v>9345</v>
      </c>
      <c r="J2309" s="9">
        <v>1</v>
      </c>
      <c r="K2309" s="5" t="s">
        <v>46</v>
      </c>
      <c r="L2309" s="10" t="s">
        <v>2180</v>
      </c>
      <c r="M2309" s="5" t="s">
        <v>2425</v>
      </c>
      <c r="N2309" s="11"/>
      <c r="O2309" s="11"/>
    </row>
    <row r="2310" spans="1:15" x14ac:dyDescent="0.2">
      <c r="A2310" s="12" t="s">
        <v>4662</v>
      </c>
      <c r="B2310" s="12">
        <v>2309</v>
      </c>
      <c r="C2310" s="9">
        <v>2017</v>
      </c>
      <c r="D2310" s="5" t="s">
        <v>9313</v>
      </c>
      <c r="E2310" s="5" t="s">
        <v>2</v>
      </c>
      <c r="F2310" s="5" t="s">
        <v>11089</v>
      </c>
      <c r="G2310" s="5" t="s">
        <v>9331</v>
      </c>
      <c r="H2310" s="5" t="s">
        <v>9321</v>
      </c>
      <c r="I2310" s="5" t="s">
        <v>9321</v>
      </c>
      <c r="J2310" s="9" t="s">
        <v>2</v>
      </c>
      <c r="K2310" s="5" t="s">
        <v>2346</v>
      </c>
      <c r="L2310" s="10" t="s">
        <v>2180</v>
      </c>
      <c r="M2310" s="5" t="s">
        <v>2409</v>
      </c>
      <c r="N2310" s="11"/>
    </row>
    <row r="2311" spans="1:15" x14ac:dyDescent="0.2">
      <c r="A2311" s="12" t="s">
        <v>4663</v>
      </c>
      <c r="B2311" s="12">
        <v>2310</v>
      </c>
      <c r="C2311" s="9">
        <v>2017</v>
      </c>
      <c r="D2311" s="5" t="s">
        <v>9313</v>
      </c>
      <c r="E2311" s="5" t="s">
        <v>2</v>
      </c>
      <c r="F2311" s="5" t="s">
        <v>11089</v>
      </c>
      <c r="G2311" s="5" t="s">
        <v>9331</v>
      </c>
      <c r="H2311" s="5" t="s">
        <v>9328</v>
      </c>
      <c r="I2311" s="5" t="s">
        <v>9344</v>
      </c>
      <c r="J2311" s="9">
        <v>0</v>
      </c>
      <c r="K2311" s="5" t="s">
        <v>2346</v>
      </c>
      <c r="L2311" s="10" t="s">
        <v>2180</v>
      </c>
      <c r="M2311" s="5" t="s">
        <v>2412</v>
      </c>
      <c r="N2311" s="11"/>
      <c r="O2311" s="11"/>
    </row>
    <row r="2312" spans="1:15" x14ac:dyDescent="0.2">
      <c r="A2312" s="12" t="s">
        <v>4664</v>
      </c>
      <c r="B2312" s="12">
        <v>2311</v>
      </c>
      <c r="C2312" s="9">
        <v>2017</v>
      </c>
      <c r="D2312" s="5" t="s">
        <v>9313</v>
      </c>
      <c r="E2312" s="5" t="s">
        <v>2</v>
      </c>
      <c r="F2312" s="5" t="s">
        <v>11089</v>
      </c>
      <c r="G2312" s="5" t="s">
        <v>9331</v>
      </c>
      <c r="H2312" s="5" t="s">
        <v>9328</v>
      </c>
      <c r="I2312" s="5" t="s">
        <v>9415</v>
      </c>
      <c r="J2312" s="9">
        <v>0</v>
      </c>
      <c r="K2312" s="5" t="s">
        <v>2346</v>
      </c>
      <c r="L2312" s="10" t="s">
        <v>2180</v>
      </c>
      <c r="M2312" s="5" t="s">
        <v>190</v>
      </c>
      <c r="N2312" s="11"/>
    </row>
    <row r="2313" spans="1:15" x14ac:dyDescent="0.2">
      <c r="A2313" s="12" t="s">
        <v>4665</v>
      </c>
      <c r="B2313" s="12">
        <v>2312</v>
      </c>
      <c r="C2313" s="9">
        <v>2017</v>
      </c>
      <c r="D2313" s="5" t="s">
        <v>9313</v>
      </c>
      <c r="E2313" s="5" t="s">
        <v>2</v>
      </c>
      <c r="F2313" s="5" t="s">
        <v>11089</v>
      </c>
      <c r="G2313" s="5" t="s">
        <v>9331</v>
      </c>
      <c r="H2313" s="5" t="s">
        <v>9328</v>
      </c>
      <c r="I2313" s="5" t="s">
        <v>9415</v>
      </c>
      <c r="J2313" s="9">
        <v>0</v>
      </c>
      <c r="K2313" s="5" t="s">
        <v>2346</v>
      </c>
      <c r="L2313" s="10" t="s">
        <v>2180</v>
      </c>
      <c r="M2313" s="5" t="s">
        <v>2426</v>
      </c>
      <c r="N2313" s="11"/>
    </row>
    <row r="2314" spans="1:15" x14ac:dyDescent="0.2">
      <c r="A2314" s="12" t="s">
        <v>4666</v>
      </c>
      <c r="B2314" s="12">
        <v>2313</v>
      </c>
      <c r="C2314" s="9">
        <v>2017</v>
      </c>
      <c r="D2314" s="5" t="s">
        <v>9313</v>
      </c>
      <c r="E2314" s="5" t="s">
        <v>2</v>
      </c>
      <c r="F2314" s="5" t="s">
        <v>11089</v>
      </c>
      <c r="G2314" s="5" t="s">
        <v>9331</v>
      </c>
      <c r="H2314" s="5" t="s">
        <v>9328</v>
      </c>
      <c r="I2314" s="5" t="s">
        <v>9344</v>
      </c>
      <c r="J2314" s="9">
        <v>0</v>
      </c>
      <c r="K2314" s="5" t="s">
        <v>2346</v>
      </c>
      <c r="L2314" s="10" t="s">
        <v>2180</v>
      </c>
      <c r="M2314" s="5" t="s">
        <v>2412</v>
      </c>
      <c r="N2314" s="11"/>
    </row>
    <row r="2315" spans="1:15" x14ac:dyDescent="0.2">
      <c r="A2315" s="12" t="s">
        <v>4667</v>
      </c>
      <c r="B2315" s="12">
        <v>2314</v>
      </c>
      <c r="C2315" s="9">
        <v>2017</v>
      </c>
      <c r="D2315" s="5" t="s">
        <v>9313</v>
      </c>
      <c r="E2315" s="5" t="s">
        <v>2</v>
      </c>
      <c r="F2315" s="5" t="s">
        <v>11089</v>
      </c>
      <c r="G2315" s="5" t="s">
        <v>9331</v>
      </c>
      <c r="H2315" s="5" t="s">
        <v>9328</v>
      </c>
      <c r="I2315" s="5" t="s">
        <v>9344</v>
      </c>
      <c r="J2315" s="9">
        <v>0</v>
      </c>
      <c r="K2315" s="5" t="s">
        <v>2346</v>
      </c>
      <c r="L2315" s="10" t="s">
        <v>2180</v>
      </c>
      <c r="M2315" s="5" t="s">
        <v>2427</v>
      </c>
      <c r="N2315" s="11"/>
    </row>
    <row r="2316" spans="1:15" x14ac:dyDescent="0.2">
      <c r="A2316" s="12" t="s">
        <v>4668</v>
      </c>
      <c r="B2316" s="12">
        <v>2315</v>
      </c>
      <c r="C2316" s="9">
        <v>2017</v>
      </c>
      <c r="D2316" s="5" t="s">
        <v>9313</v>
      </c>
      <c r="E2316" s="5" t="s">
        <v>2</v>
      </c>
      <c r="F2316" s="5" t="s">
        <v>11089</v>
      </c>
      <c r="G2316" s="5" t="s">
        <v>9331</v>
      </c>
      <c r="H2316" s="5" t="s">
        <v>9328</v>
      </c>
      <c r="I2316" s="5" t="s">
        <v>9334</v>
      </c>
      <c r="J2316" s="9">
        <v>0</v>
      </c>
      <c r="K2316" s="5" t="s">
        <v>2346</v>
      </c>
      <c r="L2316" s="10" t="s">
        <v>2180</v>
      </c>
      <c r="M2316" s="5" t="s">
        <v>2428</v>
      </c>
      <c r="N2316" s="11"/>
    </row>
    <row r="2317" spans="1:15" x14ac:dyDescent="0.2">
      <c r="A2317" s="12" t="s">
        <v>4669</v>
      </c>
      <c r="B2317" s="12">
        <v>2316</v>
      </c>
      <c r="C2317" s="9">
        <v>2017</v>
      </c>
      <c r="D2317" s="5" t="s">
        <v>9313</v>
      </c>
      <c r="E2317" s="5" t="s">
        <v>2</v>
      </c>
      <c r="F2317" s="5" t="s">
        <v>11089</v>
      </c>
      <c r="G2317" s="5" t="s">
        <v>9331</v>
      </c>
      <c r="H2317" s="5" t="s">
        <v>9328</v>
      </c>
      <c r="I2317" s="5" t="s">
        <v>9416</v>
      </c>
      <c r="J2317" s="9">
        <v>0</v>
      </c>
      <c r="K2317" s="5" t="s">
        <v>2346</v>
      </c>
      <c r="L2317" s="10" t="s">
        <v>2180</v>
      </c>
      <c r="M2317" s="5" t="s">
        <v>2429</v>
      </c>
      <c r="N2317" s="11"/>
    </row>
    <row r="2318" spans="1:15" x14ac:dyDescent="0.2">
      <c r="A2318" s="12" t="s">
        <v>4670</v>
      </c>
      <c r="B2318" s="12">
        <v>2317</v>
      </c>
      <c r="C2318" s="9">
        <v>2017</v>
      </c>
      <c r="D2318" s="5" t="s">
        <v>9313</v>
      </c>
      <c r="E2318" s="5" t="s">
        <v>2</v>
      </c>
      <c r="F2318" s="5" t="s">
        <v>11089</v>
      </c>
      <c r="G2318" s="5" t="s">
        <v>9337</v>
      </c>
      <c r="H2318" s="5" t="s">
        <v>9347</v>
      </c>
      <c r="I2318" s="5" t="s">
        <v>11065</v>
      </c>
      <c r="J2318" s="9">
        <v>1</v>
      </c>
      <c r="K2318" s="5" t="s">
        <v>2346</v>
      </c>
      <c r="L2318" s="10" t="s">
        <v>2180</v>
      </c>
      <c r="M2318" s="5" t="s">
        <v>2430</v>
      </c>
      <c r="N2318" s="11"/>
    </row>
    <row r="2319" spans="1:15" x14ac:dyDescent="0.2">
      <c r="A2319" s="12" t="s">
        <v>4671</v>
      </c>
      <c r="B2319" s="12">
        <v>2318</v>
      </c>
      <c r="C2319" s="9">
        <v>2017</v>
      </c>
      <c r="D2319" s="5" t="s">
        <v>9313</v>
      </c>
      <c r="E2319" s="5" t="s">
        <v>2</v>
      </c>
      <c r="F2319" s="5" t="s">
        <v>11089</v>
      </c>
      <c r="G2319" s="5" t="s">
        <v>9331</v>
      </c>
      <c r="H2319" s="5" t="s">
        <v>9321</v>
      </c>
      <c r="I2319" s="5" t="s">
        <v>9321</v>
      </c>
      <c r="J2319" s="9" t="s">
        <v>2</v>
      </c>
      <c r="K2319" s="5" t="s">
        <v>2346</v>
      </c>
      <c r="L2319" s="10" t="s">
        <v>2180</v>
      </c>
      <c r="M2319" s="5" t="s">
        <v>2431</v>
      </c>
      <c r="N2319" s="11"/>
    </row>
    <row r="2320" spans="1:15" x14ac:dyDescent="0.2">
      <c r="A2320" s="12" t="s">
        <v>4672</v>
      </c>
      <c r="B2320" s="12">
        <v>2319</v>
      </c>
      <c r="C2320" s="9">
        <v>2017</v>
      </c>
      <c r="D2320" s="5" t="s">
        <v>9313</v>
      </c>
      <c r="E2320" s="5" t="s">
        <v>2</v>
      </c>
      <c r="F2320" s="5" t="s">
        <v>11089</v>
      </c>
      <c r="G2320" s="5" t="s">
        <v>9331</v>
      </c>
      <c r="H2320" s="5" t="s">
        <v>9328</v>
      </c>
      <c r="I2320" s="5" t="s">
        <v>9416</v>
      </c>
      <c r="J2320" s="9">
        <v>0</v>
      </c>
      <c r="K2320" s="5" t="s">
        <v>2346</v>
      </c>
      <c r="L2320" s="10" t="s">
        <v>2180</v>
      </c>
      <c r="M2320" s="5" t="s">
        <v>2432</v>
      </c>
      <c r="N2320" s="11"/>
    </row>
    <row r="2321" spans="1:14" x14ac:dyDescent="0.2">
      <c r="A2321" s="12" t="s">
        <v>4673</v>
      </c>
      <c r="B2321" s="12">
        <v>2320</v>
      </c>
      <c r="C2321" s="9">
        <v>2017</v>
      </c>
      <c r="D2321" s="5" t="s">
        <v>9313</v>
      </c>
      <c r="E2321" s="5" t="s">
        <v>2</v>
      </c>
      <c r="F2321" s="5" t="s">
        <v>11089</v>
      </c>
      <c r="G2321" s="5" t="s">
        <v>9331</v>
      </c>
      <c r="H2321" s="5" t="s">
        <v>9347</v>
      </c>
      <c r="I2321" s="5" t="s">
        <v>11065</v>
      </c>
      <c r="J2321" s="9">
        <v>1</v>
      </c>
      <c r="K2321" s="5" t="s">
        <v>2346</v>
      </c>
      <c r="L2321" s="10" t="s">
        <v>2180</v>
      </c>
      <c r="M2321" s="5" t="s">
        <v>2433</v>
      </c>
      <c r="N2321" s="11"/>
    </row>
    <row r="2322" spans="1:14" x14ac:dyDescent="0.2">
      <c r="A2322" s="12" t="s">
        <v>4674</v>
      </c>
      <c r="B2322" s="12">
        <v>2321</v>
      </c>
      <c r="C2322" s="9">
        <v>2017</v>
      </c>
      <c r="D2322" s="5" t="s">
        <v>9313</v>
      </c>
      <c r="E2322" s="5" t="s">
        <v>2</v>
      </c>
      <c r="F2322" s="5" t="s">
        <v>11089</v>
      </c>
      <c r="G2322" s="5" t="s">
        <v>9337</v>
      </c>
      <c r="H2322" s="5" t="s">
        <v>9347</v>
      </c>
      <c r="I2322" s="5" t="s">
        <v>11066</v>
      </c>
      <c r="J2322" s="9">
        <v>1</v>
      </c>
      <c r="K2322" s="5" t="s">
        <v>2346</v>
      </c>
      <c r="L2322" s="10" t="s">
        <v>2180</v>
      </c>
      <c r="M2322" s="5" t="s">
        <v>2434</v>
      </c>
      <c r="N2322" s="11"/>
    </row>
    <row r="2323" spans="1:14" x14ac:dyDescent="0.2">
      <c r="A2323" s="12" t="s">
        <v>4675</v>
      </c>
      <c r="B2323" s="12">
        <v>2322</v>
      </c>
      <c r="C2323" s="9">
        <v>2017</v>
      </c>
      <c r="D2323" s="5" t="s">
        <v>9313</v>
      </c>
      <c r="E2323" s="5" t="s">
        <v>2</v>
      </c>
      <c r="F2323" s="5" t="s">
        <v>11089</v>
      </c>
      <c r="G2323" s="5" t="s">
        <v>9331</v>
      </c>
      <c r="H2323" s="5" t="s">
        <v>9347</v>
      </c>
      <c r="I2323" s="5" t="s">
        <v>9315</v>
      </c>
      <c r="J2323" s="9">
        <v>1</v>
      </c>
      <c r="K2323" s="5" t="s">
        <v>2346</v>
      </c>
      <c r="L2323" s="10" t="s">
        <v>2180</v>
      </c>
      <c r="M2323" s="5" t="s">
        <v>2435</v>
      </c>
      <c r="N2323" s="11"/>
    </row>
    <row r="2324" spans="1:14" x14ac:dyDescent="0.2">
      <c r="A2324" s="12" t="s">
        <v>4676</v>
      </c>
      <c r="B2324" s="12">
        <v>2323</v>
      </c>
      <c r="C2324" s="9">
        <v>2017</v>
      </c>
      <c r="D2324" s="5" t="s">
        <v>9313</v>
      </c>
      <c r="E2324" s="5" t="s">
        <v>2</v>
      </c>
      <c r="F2324" s="5" t="s">
        <v>11089</v>
      </c>
      <c r="G2324" s="5" t="s">
        <v>9331</v>
      </c>
      <c r="H2324" s="5" t="s">
        <v>9347</v>
      </c>
      <c r="I2324" s="5" t="s">
        <v>9315</v>
      </c>
      <c r="J2324" s="9">
        <v>1</v>
      </c>
      <c r="K2324" s="5" t="s">
        <v>2346</v>
      </c>
      <c r="L2324" s="10" t="s">
        <v>2180</v>
      </c>
      <c r="M2324" s="5" t="s">
        <v>2436</v>
      </c>
      <c r="N2324" s="11"/>
    </row>
    <row r="2325" spans="1:14" x14ac:dyDescent="0.2">
      <c r="A2325" s="12" t="s">
        <v>4677</v>
      </c>
      <c r="B2325" s="12">
        <v>2324</v>
      </c>
      <c r="C2325" s="9">
        <v>2017</v>
      </c>
      <c r="D2325" s="5" t="s">
        <v>9313</v>
      </c>
      <c r="E2325" s="5" t="s">
        <v>2</v>
      </c>
      <c r="F2325" s="5" t="s">
        <v>11089</v>
      </c>
      <c r="G2325" s="5" t="s">
        <v>9331</v>
      </c>
      <c r="H2325" s="5" t="s">
        <v>9347</v>
      </c>
      <c r="I2325" s="5" t="s">
        <v>9315</v>
      </c>
      <c r="J2325" s="9">
        <v>1</v>
      </c>
      <c r="K2325" s="5" t="s">
        <v>2346</v>
      </c>
      <c r="L2325" s="10" t="s">
        <v>2180</v>
      </c>
      <c r="M2325" s="5" t="s">
        <v>2437</v>
      </c>
      <c r="N2325" s="11"/>
    </row>
    <row r="2326" spans="1:14" x14ac:dyDescent="0.2">
      <c r="A2326" s="12" t="s">
        <v>4678</v>
      </c>
      <c r="B2326" s="12">
        <v>2325</v>
      </c>
      <c r="C2326" s="9">
        <v>2017</v>
      </c>
      <c r="D2326" s="5" t="s">
        <v>9313</v>
      </c>
      <c r="E2326" s="5" t="s">
        <v>2</v>
      </c>
      <c r="F2326" s="5" t="s">
        <v>11089</v>
      </c>
      <c r="G2326" s="5" t="s">
        <v>9331</v>
      </c>
      <c r="H2326" s="5" t="s">
        <v>9347</v>
      </c>
      <c r="I2326" s="5" t="s">
        <v>11065</v>
      </c>
      <c r="J2326" s="9">
        <v>1</v>
      </c>
      <c r="K2326" s="5" t="s">
        <v>2346</v>
      </c>
      <c r="L2326" s="10" t="s">
        <v>2180</v>
      </c>
      <c r="M2326" s="5" t="s">
        <v>2438</v>
      </c>
      <c r="N2326" s="11"/>
    </row>
    <row r="2327" spans="1:14" x14ac:dyDescent="0.2">
      <c r="A2327" s="12" t="s">
        <v>4679</v>
      </c>
      <c r="B2327" s="12">
        <v>2326</v>
      </c>
      <c r="C2327" s="9">
        <v>2017</v>
      </c>
      <c r="D2327" s="5" t="s">
        <v>9313</v>
      </c>
      <c r="E2327" s="5" t="s">
        <v>2</v>
      </c>
      <c r="F2327" s="5" t="s">
        <v>11089</v>
      </c>
      <c r="G2327" s="5" t="s">
        <v>9329</v>
      </c>
      <c r="H2327" s="5" t="s">
        <v>9347</v>
      </c>
      <c r="I2327" s="5" t="s">
        <v>11217</v>
      </c>
      <c r="J2327" s="9">
        <v>1</v>
      </c>
      <c r="K2327" s="5" t="s">
        <v>2229</v>
      </c>
      <c r="L2327" s="10" t="s">
        <v>2180</v>
      </c>
      <c r="M2327" s="5" t="s">
        <v>2439</v>
      </c>
      <c r="N2327" s="11"/>
    </row>
    <row r="2328" spans="1:14" x14ac:dyDescent="0.2">
      <c r="A2328" s="12" t="s">
        <v>4680</v>
      </c>
      <c r="B2328" s="12">
        <v>2327</v>
      </c>
      <c r="C2328" s="9">
        <v>2017</v>
      </c>
      <c r="D2328" s="5" t="s">
        <v>9313</v>
      </c>
      <c r="E2328" s="5" t="s">
        <v>2</v>
      </c>
      <c r="F2328" s="5" t="s">
        <v>11089</v>
      </c>
      <c r="G2328" s="5" t="s">
        <v>9329</v>
      </c>
      <c r="H2328" s="5" t="s">
        <v>9347</v>
      </c>
      <c r="I2328" s="5" t="s">
        <v>11065</v>
      </c>
      <c r="J2328" s="9">
        <v>2</v>
      </c>
      <c r="K2328" s="5" t="s">
        <v>2229</v>
      </c>
      <c r="L2328" s="10" t="s">
        <v>2180</v>
      </c>
      <c r="M2328" s="5" t="s">
        <v>2440</v>
      </c>
      <c r="N2328" s="11"/>
    </row>
    <row r="2329" spans="1:14" x14ac:dyDescent="0.2">
      <c r="A2329" s="12" t="s">
        <v>4681</v>
      </c>
      <c r="B2329" s="12">
        <v>2328</v>
      </c>
      <c r="C2329" s="9">
        <v>2017</v>
      </c>
      <c r="D2329" s="5" t="s">
        <v>9313</v>
      </c>
      <c r="E2329" s="5" t="s">
        <v>2</v>
      </c>
      <c r="F2329" s="5" t="s">
        <v>11089</v>
      </c>
      <c r="G2329" s="5" t="s">
        <v>9314</v>
      </c>
      <c r="H2329" s="5" t="s">
        <v>9321</v>
      </c>
      <c r="I2329" s="5" t="s">
        <v>9415</v>
      </c>
      <c r="J2329" s="9">
        <v>1</v>
      </c>
      <c r="K2329" s="5" t="s">
        <v>46</v>
      </c>
      <c r="L2329" s="10" t="s">
        <v>2180</v>
      </c>
      <c r="M2329" s="5" t="s">
        <v>2441</v>
      </c>
      <c r="N2329" s="11"/>
    </row>
    <row r="2330" spans="1:14" x14ac:dyDescent="0.2">
      <c r="A2330" s="12" t="s">
        <v>4682</v>
      </c>
      <c r="B2330" s="12">
        <v>2329</v>
      </c>
      <c r="C2330" s="9">
        <v>2017</v>
      </c>
      <c r="D2330" s="5" t="s">
        <v>9313</v>
      </c>
      <c r="E2330" s="5" t="s">
        <v>2</v>
      </c>
      <c r="F2330" s="5" t="s">
        <v>11089</v>
      </c>
      <c r="G2330" s="5" t="s">
        <v>9331</v>
      </c>
      <c r="H2330" s="5" t="s">
        <v>9328</v>
      </c>
      <c r="I2330" s="5" t="s">
        <v>9334</v>
      </c>
      <c r="J2330" s="9">
        <v>0</v>
      </c>
      <c r="K2330" s="5" t="s">
        <v>2346</v>
      </c>
      <c r="L2330" s="10" t="s">
        <v>2180</v>
      </c>
      <c r="M2330" s="5" t="s">
        <v>2442</v>
      </c>
      <c r="N2330" s="11"/>
    </row>
    <row r="2331" spans="1:14" x14ac:dyDescent="0.2">
      <c r="A2331" s="12" t="s">
        <v>4683</v>
      </c>
      <c r="B2331" s="12">
        <v>2330</v>
      </c>
      <c r="C2331" s="9">
        <v>2017</v>
      </c>
      <c r="D2331" s="5" t="s">
        <v>9313</v>
      </c>
      <c r="E2331" s="5" t="s">
        <v>2</v>
      </c>
      <c r="F2331" s="5" t="s">
        <v>11089</v>
      </c>
      <c r="G2331" s="5" t="s">
        <v>9337</v>
      </c>
      <c r="H2331" s="5" t="s">
        <v>9347</v>
      </c>
      <c r="I2331" s="5" t="s">
        <v>11065</v>
      </c>
      <c r="J2331" s="9">
        <v>1</v>
      </c>
      <c r="K2331" s="5" t="s">
        <v>2346</v>
      </c>
      <c r="L2331" s="10" t="s">
        <v>2180</v>
      </c>
      <c r="M2331" s="5" t="s">
        <v>2443</v>
      </c>
      <c r="N2331" s="11"/>
    </row>
    <row r="2332" spans="1:14" x14ac:dyDescent="0.2">
      <c r="A2332" s="12" t="s">
        <v>4684</v>
      </c>
      <c r="B2332" s="12">
        <v>2331</v>
      </c>
      <c r="C2332" s="9">
        <v>2017</v>
      </c>
      <c r="D2332" s="5" t="s">
        <v>9313</v>
      </c>
      <c r="E2332" s="5" t="s">
        <v>2</v>
      </c>
      <c r="F2332" s="5" t="s">
        <v>11089</v>
      </c>
      <c r="G2332" s="5" t="s">
        <v>9314</v>
      </c>
      <c r="H2332" s="5" t="s">
        <v>9328</v>
      </c>
      <c r="I2332" s="5" t="s">
        <v>9344</v>
      </c>
      <c r="J2332" s="9">
        <v>0</v>
      </c>
      <c r="K2332" s="5" t="s">
        <v>2195</v>
      </c>
      <c r="L2332" s="10" t="s">
        <v>2180</v>
      </c>
      <c r="M2332" s="5" t="s">
        <v>2444</v>
      </c>
      <c r="N2332" s="11"/>
    </row>
    <row r="2333" spans="1:14" x14ac:dyDescent="0.2">
      <c r="A2333" s="12" t="s">
        <v>4685</v>
      </c>
      <c r="B2333" s="12">
        <v>2332</v>
      </c>
      <c r="C2333" s="9">
        <v>2017</v>
      </c>
      <c r="D2333" s="5" t="s">
        <v>9313</v>
      </c>
      <c r="E2333" s="5" t="s">
        <v>2</v>
      </c>
      <c r="F2333" s="5" t="s">
        <v>11089</v>
      </c>
      <c r="G2333" s="5" t="s">
        <v>9331</v>
      </c>
      <c r="H2333" s="5" t="s">
        <v>9328</v>
      </c>
      <c r="I2333" s="5" t="s">
        <v>9344</v>
      </c>
      <c r="J2333" s="9">
        <v>0</v>
      </c>
      <c r="K2333" s="5" t="s">
        <v>2186</v>
      </c>
      <c r="L2333" s="10" t="s">
        <v>2180</v>
      </c>
      <c r="M2333" s="5" t="s">
        <v>2445</v>
      </c>
      <c r="N2333" s="11"/>
    </row>
    <row r="2334" spans="1:14" x14ac:dyDescent="0.2">
      <c r="A2334" s="12" t="s">
        <v>4686</v>
      </c>
      <c r="B2334" s="12">
        <v>2333</v>
      </c>
      <c r="C2334" s="9">
        <v>2017</v>
      </c>
      <c r="D2334" s="5" t="s">
        <v>9313</v>
      </c>
      <c r="E2334" s="5" t="s">
        <v>11240</v>
      </c>
      <c r="F2334" s="5" t="s">
        <v>11088</v>
      </c>
      <c r="G2334" s="5" t="s">
        <v>9383</v>
      </c>
      <c r="H2334" s="5" t="s">
        <v>9347</v>
      </c>
      <c r="I2334" s="5" t="s">
        <v>9345</v>
      </c>
      <c r="J2334" s="9">
        <v>1</v>
      </c>
      <c r="K2334" s="5" t="s">
        <v>2346</v>
      </c>
      <c r="L2334" s="10" t="s">
        <v>2180</v>
      </c>
      <c r="M2334" s="5" t="s">
        <v>2446</v>
      </c>
      <c r="N2334" s="11"/>
    </row>
    <row r="2335" spans="1:14" x14ac:dyDescent="0.2">
      <c r="A2335" s="12" t="s">
        <v>4687</v>
      </c>
      <c r="B2335" s="12">
        <v>2334</v>
      </c>
      <c r="C2335" s="9">
        <v>2017</v>
      </c>
      <c r="D2335" s="5" t="s">
        <v>9313</v>
      </c>
      <c r="E2335" s="5" t="s">
        <v>2</v>
      </c>
      <c r="F2335" s="5" t="s">
        <v>11089</v>
      </c>
      <c r="G2335" s="5" t="s">
        <v>9331</v>
      </c>
      <c r="H2335" s="5" t="s">
        <v>9328</v>
      </c>
      <c r="I2335" s="5" t="s">
        <v>9344</v>
      </c>
      <c r="J2335" s="9">
        <v>0</v>
      </c>
      <c r="K2335" s="5" t="s">
        <v>2346</v>
      </c>
      <c r="L2335" s="10" t="s">
        <v>2180</v>
      </c>
      <c r="M2335" s="5" t="s">
        <v>2447</v>
      </c>
      <c r="N2335" s="11"/>
    </row>
    <row r="2336" spans="1:14" x14ac:dyDescent="0.2">
      <c r="A2336" s="12" t="s">
        <v>4688</v>
      </c>
      <c r="B2336" s="12">
        <v>2335</v>
      </c>
      <c r="C2336" s="9">
        <v>2017</v>
      </c>
      <c r="D2336" s="5" t="s">
        <v>9313</v>
      </c>
      <c r="E2336" s="5" t="s">
        <v>2</v>
      </c>
      <c r="F2336" s="5" t="s">
        <v>11089</v>
      </c>
      <c r="G2336" s="5" t="s">
        <v>9331</v>
      </c>
      <c r="H2336" s="5" t="s">
        <v>9347</v>
      </c>
      <c r="I2336" s="5" t="s">
        <v>11065</v>
      </c>
      <c r="J2336" s="9">
        <v>1</v>
      </c>
      <c r="K2336" s="5" t="s">
        <v>2186</v>
      </c>
      <c r="L2336" s="10" t="s">
        <v>2180</v>
      </c>
      <c r="M2336" s="5" t="s">
        <v>2448</v>
      </c>
      <c r="N2336" s="11"/>
    </row>
    <row r="2337" spans="1:14" x14ac:dyDescent="0.2">
      <c r="A2337" s="12" t="s">
        <v>4689</v>
      </c>
      <c r="B2337" s="12">
        <v>2336</v>
      </c>
      <c r="C2337" s="9">
        <v>2017</v>
      </c>
      <c r="D2337" s="5" t="s">
        <v>9313</v>
      </c>
      <c r="E2337" s="5" t="s">
        <v>2</v>
      </c>
      <c r="F2337" s="5" t="s">
        <v>11089</v>
      </c>
      <c r="G2337" s="5" t="s">
        <v>9331</v>
      </c>
      <c r="H2337" s="5" t="s">
        <v>9321</v>
      </c>
      <c r="I2337" s="5" t="s">
        <v>11065</v>
      </c>
      <c r="J2337" s="9">
        <v>1</v>
      </c>
      <c r="K2337" s="5" t="s">
        <v>2346</v>
      </c>
      <c r="L2337" s="10" t="s">
        <v>2180</v>
      </c>
      <c r="M2337" s="5" t="s">
        <v>2449</v>
      </c>
      <c r="N2337" s="11"/>
    </row>
    <row r="2338" spans="1:14" x14ac:dyDescent="0.2">
      <c r="A2338" s="12" t="s">
        <v>4690</v>
      </c>
      <c r="B2338" s="12">
        <v>2337</v>
      </c>
      <c r="C2338" s="9">
        <v>2017</v>
      </c>
      <c r="D2338" s="5" t="s">
        <v>9313</v>
      </c>
      <c r="E2338" s="5" t="s">
        <v>2</v>
      </c>
      <c r="F2338" s="5" t="s">
        <v>11089</v>
      </c>
      <c r="G2338" s="5" t="s">
        <v>9337</v>
      </c>
      <c r="H2338" s="5" t="s">
        <v>9347</v>
      </c>
      <c r="I2338" s="5" t="s">
        <v>9353</v>
      </c>
      <c r="J2338" s="9">
        <v>1</v>
      </c>
      <c r="K2338" s="5" t="s">
        <v>2346</v>
      </c>
      <c r="L2338" s="10" t="s">
        <v>2180</v>
      </c>
      <c r="M2338" s="5" t="s">
        <v>2450</v>
      </c>
      <c r="N2338" s="11"/>
    </row>
    <row r="2339" spans="1:14" x14ac:dyDescent="0.2">
      <c r="A2339" s="12" t="s">
        <v>4691</v>
      </c>
      <c r="B2339" s="12">
        <v>2338</v>
      </c>
      <c r="C2339" s="9">
        <v>2017</v>
      </c>
      <c r="D2339" s="5" t="s">
        <v>9313</v>
      </c>
      <c r="E2339" s="5" t="s">
        <v>2</v>
      </c>
      <c r="F2339" s="5" t="s">
        <v>11089</v>
      </c>
      <c r="G2339" s="5" t="s">
        <v>9337</v>
      </c>
      <c r="H2339" s="5" t="s">
        <v>9347</v>
      </c>
      <c r="I2339" s="5" t="s">
        <v>11065</v>
      </c>
      <c r="J2339" s="9" t="s">
        <v>2</v>
      </c>
      <c r="K2339" s="5" t="s">
        <v>2346</v>
      </c>
      <c r="L2339" s="10" t="s">
        <v>2180</v>
      </c>
      <c r="M2339" s="5" t="s">
        <v>2451</v>
      </c>
      <c r="N2339" s="11"/>
    </row>
    <row r="2340" spans="1:14" x14ac:dyDescent="0.2">
      <c r="A2340" s="12" t="s">
        <v>4692</v>
      </c>
      <c r="B2340" s="12">
        <v>2339</v>
      </c>
      <c r="C2340" s="9">
        <v>2017</v>
      </c>
      <c r="D2340" s="5" t="s">
        <v>9313</v>
      </c>
      <c r="E2340" s="5" t="s">
        <v>2</v>
      </c>
      <c r="F2340" s="5" t="s">
        <v>11089</v>
      </c>
      <c r="G2340" s="5" t="s">
        <v>9331</v>
      </c>
      <c r="H2340" s="5" t="s">
        <v>9347</v>
      </c>
      <c r="I2340" s="5" t="s">
        <v>11065</v>
      </c>
      <c r="J2340" s="9">
        <v>2</v>
      </c>
      <c r="K2340" s="5" t="s">
        <v>2346</v>
      </c>
      <c r="L2340" s="10" t="s">
        <v>2180</v>
      </c>
      <c r="M2340" s="5" t="s">
        <v>2452</v>
      </c>
      <c r="N2340" s="11"/>
    </row>
    <row r="2341" spans="1:14" x14ac:dyDescent="0.2">
      <c r="A2341" s="12" t="s">
        <v>4693</v>
      </c>
      <c r="B2341" s="12">
        <v>2340</v>
      </c>
      <c r="C2341" s="9">
        <v>2017</v>
      </c>
      <c r="D2341" s="5" t="s">
        <v>9313</v>
      </c>
      <c r="E2341" s="5" t="s">
        <v>2</v>
      </c>
      <c r="F2341" s="5" t="s">
        <v>11089</v>
      </c>
      <c r="G2341" s="5" t="s">
        <v>9337</v>
      </c>
      <c r="H2341" s="5" t="s">
        <v>9347</v>
      </c>
      <c r="I2341" s="5" t="s">
        <v>9315</v>
      </c>
      <c r="J2341" s="9">
        <v>1</v>
      </c>
      <c r="K2341" s="5" t="s">
        <v>2346</v>
      </c>
      <c r="L2341" s="10" t="s">
        <v>2180</v>
      </c>
      <c r="M2341" s="5" t="s">
        <v>2453</v>
      </c>
      <c r="N2341" s="11"/>
    </row>
    <row r="2342" spans="1:14" x14ac:dyDescent="0.2">
      <c r="A2342" s="12" t="s">
        <v>4694</v>
      </c>
      <c r="B2342" s="12">
        <v>2341</v>
      </c>
      <c r="C2342" s="9">
        <v>2017</v>
      </c>
      <c r="D2342" s="5" t="s">
        <v>9313</v>
      </c>
      <c r="E2342" s="5" t="s">
        <v>2</v>
      </c>
      <c r="F2342" s="5" t="s">
        <v>11089</v>
      </c>
      <c r="G2342" s="5" t="s">
        <v>9331</v>
      </c>
      <c r="H2342" s="5" t="s">
        <v>9347</v>
      </c>
      <c r="I2342" s="5" t="s">
        <v>11065</v>
      </c>
      <c r="J2342" s="9">
        <v>1</v>
      </c>
      <c r="K2342" s="5" t="s">
        <v>2346</v>
      </c>
      <c r="L2342" s="10" t="s">
        <v>2180</v>
      </c>
      <c r="M2342" s="5" t="s">
        <v>2449</v>
      </c>
      <c r="N2342" s="11"/>
    </row>
    <row r="2343" spans="1:14" x14ac:dyDescent="0.2">
      <c r="A2343" s="12" t="s">
        <v>4695</v>
      </c>
      <c r="B2343" s="12">
        <v>2342</v>
      </c>
      <c r="C2343" s="9">
        <v>2017</v>
      </c>
      <c r="D2343" s="5" t="s">
        <v>9313</v>
      </c>
      <c r="E2343" s="5" t="s">
        <v>2</v>
      </c>
      <c r="F2343" s="5" t="s">
        <v>11089</v>
      </c>
      <c r="G2343" s="5" t="s">
        <v>9331</v>
      </c>
      <c r="H2343" s="5" t="s">
        <v>9347</v>
      </c>
      <c r="I2343" s="5" t="s">
        <v>11065</v>
      </c>
      <c r="J2343" s="9">
        <v>1</v>
      </c>
      <c r="K2343" s="5" t="s">
        <v>2346</v>
      </c>
      <c r="L2343" s="10" t="s">
        <v>2180</v>
      </c>
      <c r="M2343" s="5" t="s">
        <v>2454</v>
      </c>
      <c r="N2343" s="11"/>
    </row>
    <row r="2344" spans="1:14" x14ac:dyDescent="0.2">
      <c r="A2344" s="12" t="s">
        <v>4696</v>
      </c>
      <c r="B2344" s="12">
        <v>2343</v>
      </c>
      <c r="C2344" s="9">
        <v>2017</v>
      </c>
      <c r="D2344" s="5" t="s">
        <v>9313</v>
      </c>
      <c r="E2344" s="5" t="s">
        <v>2</v>
      </c>
      <c r="F2344" s="5" t="s">
        <v>11089</v>
      </c>
      <c r="G2344" s="5" t="s">
        <v>9337</v>
      </c>
      <c r="H2344" s="5" t="s">
        <v>9328</v>
      </c>
      <c r="I2344" s="5" t="s">
        <v>9415</v>
      </c>
      <c r="J2344" s="9">
        <v>0</v>
      </c>
      <c r="K2344" s="5" t="s">
        <v>2346</v>
      </c>
      <c r="L2344" s="10" t="s">
        <v>2180</v>
      </c>
      <c r="M2344" s="5" t="s">
        <v>2455</v>
      </c>
      <c r="N2344" s="11"/>
    </row>
    <row r="2345" spans="1:14" x14ac:dyDescent="0.2">
      <c r="A2345" s="12" t="s">
        <v>4697</v>
      </c>
      <c r="B2345" s="12">
        <v>2344</v>
      </c>
      <c r="C2345" s="9">
        <v>2017</v>
      </c>
      <c r="D2345" s="5" t="s">
        <v>9313</v>
      </c>
      <c r="E2345" s="5" t="s">
        <v>2</v>
      </c>
      <c r="F2345" s="5" t="s">
        <v>11088</v>
      </c>
      <c r="G2345" s="5" t="s">
        <v>9383</v>
      </c>
      <c r="H2345" s="5" t="s">
        <v>9328</v>
      </c>
      <c r="I2345" s="5" t="s">
        <v>9415</v>
      </c>
      <c r="J2345" s="9">
        <v>0</v>
      </c>
      <c r="K2345" s="5" t="s">
        <v>2346</v>
      </c>
      <c r="L2345" s="10" t="s">
        <v>2180</v>
      </c>
      <c r="M2345" s="5" t="s">
        <v>2456</v>
      </c>
      <c r="N2345" s="11"/>
    </row>
    <row r="2346" spans="1:14" x14ac:dyDescent="0.2">
      <c r="A2346" s="12" t="s">
        <v>4698</v>
      </c>
      <c r="B2346" s="12">
        <v>2345</v>
      </c>
      <c r="C2346" s="9">
        <v>2017</v>
      </c>
      <c r="D2346" s="5" t="s">
        <v>9313</v>
      </c>
      <c r="E2346" s="5" t="s">
        <v>2</v>
      </c>
      <c r="F2346" s="5" t="s">
        <v>11089</v>
      </c>
      <c r="G2346" s="5" t="s">
        <v>9337</v>
      </c>
      <c r="H2346" s="5" t="s">
        <v>9347</v>
      </c>
      <c r="I2346" s="5" t="s">
        <v>11065</v>
      </c>
      <c r="J2346" s="9">
        <v>1</v>
      </c>
      <c r="K2346" s="5" t="s">
        <v>2346</v>
      </c>
      <c r="L2346" s="10" t="s">
        <v>2180</v>
      </c>
      <c r="M2346" s="5" t="s">
        <v>2457</v>
      </c>
      <c r="N2346" s="11"/>
    </row>
    <row r="2347" spans="1:14" x14ac:dyDescent="0.2">
      <c r="A2347" s="12" t="s">
        <v>4699</v>
      </c>
      <c r="B2347" s="12">
        <v>2346</v>
      </c>
      <c r="C2347" s="9">
        <v>2017</v>
      </c>
      <c r="D2347" s="5" t="s">
        <v>9313</v>
      </c>
      <c r="E2347" s="5" t="s">
        <v>2</v>
      </c>
      <c r="F2347" s="5" t="s">
        <v>11089</v>
      </c>
      <c r="G2347" s="5" t="s">
        <v>9323</v>
      </c>
      <c r="H2347" s="5" t="s">
        <v>9347</v>
      </c>
      <c r="I2347" s="5" t="s">
        <v>11065</v>
      </c>
      <c r="J2347" s="9">
        <v>1</v>
      </c>
      <c r="K2347" s="5" t="s">
        <v>444</v>
      </c>
      <c r="L2347" s="10" t="s">
        <v>2180</v>
      </c>
      <c r="M2347" s="5" t="s">
        <v>2458</v>
      </c>
      <c r="N2347" s="11"/>
    </row>
    <row r="2348" spans="1:14" s="11" customFormat="1" x14ac:dyDescent="0.2">
      <c r="A2348" s="12" t="s">
        <v>4700</v>
      </c>
      <c r="B2348" s="12">
        <v>2347</v>
      </c>
      <c r="C2348" s="9">
        <v>2017</v>
      </c>
      <c r="D2348" s="5" t="s">
        <v>9313</v>
      </c>
      <c r="E2348" s="5" t="s">
        <v>11111</v>
      </c>
      <c r="F2348" s="5" t="s">
        <v>11089</v>
      </c>
      <c r="G2348" s="5" t="s">
        <v>9314</v>
      </c>
      <c r="H2348" s="5" t="s">
        <v>9347</v>
      </c>
      <c r="I2348" s="5" t="s">
        <v>9386</v>
      </c>
      <c r="J2348" s="9">
        <v>1</v>
      </c>
      <c r="K2348" s="5" t="s">
        <v>11108</v>
      </c>
      <c r="L2348" s="10" t="s">
        <v>11113</v>
      </c>
      <c r="M2348" s="5" t="s">
        <v>11114</v>
      </c>
    </row>
    <row r="2349" spans="1:14" s="11" customFormat="1" x14ac:dyDescent="0.2">
      <c r="A2349" s="12" t="s">
        <v>4701</v>
      </c>
      <c r="B2349" s="12">
        <v>2348</v>
      </c>
      <c r="C2349" s="9">
        <v>2017</v>
      </c>
      <c r="D2349" s="5" t="s">
        <v>9313</v>
      </c>
      <c r="E2349" s="5" t="s">
        <v>11112</v>
      </c>
      <c r="F2349" s="5" t="s">
        <v>11089</v>
      </c>
      <c r="G2349" s="5" t="s">
        <v>9379</v>
      </c>
      <c r="H2349" s="5" t="s">
        <v>9347</v>
      </c>
      <c r="I2349" s="5" t="s">
        <v>9386</v>
      </c>
      <c r="J2349" s="9">
        <v>1</v>
      </c>
      <c r="K2349" s="5" t="s">
        <v>11115</v>
      </c>
      <c r="L2349" s="10" t="s">
        <v>11116</v>
      </c>
      <c r="M2349" s="5" t="s">
        <v>11117</v>
      </c>
    </row>
    <row r="2350" spans="1:14" x14ac:dyDescent="0.2">
      <c r="A2350" s="12" t="s">
        <v>4702</v>
      </c>
      <c r="B2350" s="12">
        <v>2349</v>
      </c>
      <c r="C2350" s="9">
        <v>2018</v>
      </c>
      <c r="D2350" s="5" t="s">
        <v>9313</v>
      </c>
      <c r="E2350" s="5" t="s">
        <v>2</v>
      </c>
      <c r="F2350" s="5" t="s">
        <v>11089</v>
      </c>
      <c r="G2350" s="5" t="s">
        <v>9331</v>
      </c>
      <c r="H2350" s="5" t="s">
        <v>9328</v>
      </c>
      <c r="I2350" s="5" t="s">
        <v>9415</v>
      </c>
      <c r="J2350" s="9">
        <v>0</v>
      </c>
      <c r="K2350" s="5" t="s">
        <v>2346</v>
      </c>
      <c r="L2350" s="10" t="s">
        <v>2180</v>
      </c>
      <c r="M2350" s="5" t="s">
        <v>10</v>
      </c>
      <c r="N2350" s="11"/>
    </row>
    <row r="2351" spans="1:14" x14ac:dyDescent="0.2">
      <c r="A2351" s="12" t="s">
        <v>4703</v>
      </c>
      <c r="B2351" s="12">
        <v>2350</v>
      </c>
      <c r="C2351" s="9">
        <v>2018</v>
      </c>
      <c r="D2351" s="5" t="s">
        <v>9313</v>
      </c>
      <c r="E2351" s="5" t="s">
        <v>2</v>
      </c>
      <c r="F2351" s="5" t="s">
        <v>11089</v>
      </c>
      <c r="G2351" s="5" t="s">
        <v>9331</v>
      </c>
      <c r="H2351" s="5" t="s">
        <v>9328</v>
      </c>
      <c r="I2351" s="5" t="s">
        <v>9415</v>
      </c>
      <c r="J2351" s="9">
        <v>0</v>
      </c>
      <c r="K2351" s="5" t="s">
        <v>2346</v>
      </c>
      <c r="L2351" s="10" t="s">
        <v>2180</v>
      </c>
      <c r="M2351" s="5" t="s">
        <v>2459</v>
      </c>
      <c r="N2351" s="11"/>
    </row>
    <row r="2352" spans="1:14" x14ac:dyDescent="0.2">
      <c r="A2352" s="12" t="s">
        <v>4704</v>
      </c>
      <c r="B2352" s="12">
        <v>2351</v>
      </c>
      <c r="C2352" s="9">
        <v>2018</v>
      </c>
      <c r="D2352" s="5" t="s">
        <v>9313</v>
      </c>
      <c r="E2352" s="5" t="s">
        <v>2</v>
      </c>
      <c r="F2352" s="5" t="s">
        <v>11089</v>
      </c>
      <c r="G2352" s="5" t="s">
        <v>9331</v>
      </c>
      <c r="H2352" s="5" t="s">
        <v>9328</v>
      </c>
      <c r="I2352" s="5" t="s">
        <v>9415</v>
      </c>
      <c r="J2352" s="9">
        <v>0</v>
      </c>
      <c r="K2352" s="5" t="s">
        <v>2346</v>
      </c>
      <c r="L2352" s="10" t="s">
        <v>2180</v>
      </c>
      <c r="M2352" s="5" t="s">
        <v>190</v>
      </c>
      <c r="N2352" s="11"/>
    </row>
    <row r="2353" spans="1:14" x14ac:dyDescent="0.2">
      <c r="A2353" s="12" t="s">
        <v>4705</v>
      </c>
      <c r="B2353" s="12">
        <v>2352</v>
      </c>
      <c r="C2353" s="9">
        <v>2018</v>
      </c>
      <c r="D2353" s="5" t="s">
        <v>9313</v>
      </c>
      <c r="E2353" s="5" t="s">
        <v>2</v>
      </c>
      <c r="F2353" s="5" t="s">
        <v>11089</v>
      </c>
      <c r="G2353" s="5" t="s">
        <v>9331</v>
      </c>
      <c r="H2353" s="5" t="s">
        <v>9328</v>
      </c>
      <c r="I2353" s="5" t="s">
        <v>9415</v>
      </c>
      <c r="J2353" s="9">
        <v>0</v>
      </c>
      <c r="K2353" s="5" t="s">
        <v>2346</v>
      </c>
      <c r="L2353" s="10" t="s">
        <v>2180</v>
      </c>
      <c r="M2353" s="5" t="s">
        <v>2410</v>
      </c>
      <c r="N2353" s="11"/>
    </row>
    <row r="2354" spans="1:14" x14ac:dyDescent="0.2">
      <c r="A2354" s="12" t="s">
        <v>4706</v>
      </c>
      <c r="B2354" s="12">
        <v>2353</v>
      </c>
      <c r="C2354" s="9">
        <v>2018</v>
      </c>
      <c r="D2354" s="5" t="s">
        <v>9313</v>
      </c>
      <c r="E2354" s="5" t="s">
        <v>2</v>
      </c>
      <c r="F2354" s="5" t="s">
        <v>11089</v>
      </c>
      <c r="G2354" s="5" t="s">
        <v>9331</v>
      </c>
      <c r="H2354" s="5" t="s">
        <v>9328</v>
      </c>
      <c r="I2354" s="5" t="s">
        <v>9415</v>
      </c>
      <c r="J2354" s="9">
        <v>0</v>
      </c>
      <c r="K2354" s="5" t="s">
        <v>2346</v>
      </c>
      <c r="L2354" s="10" t="s">
        <v>2180</v>
      </c>
      <c r="M2354" s="5" t="s">
        <v>2410</v>
      </c>
      <c r="N2354" s="11"/>
    </row>
    <row r="2355" spans="1:14" x14ac:dyDescent="0.2">
      <c r="A2355" s="12" t="s">
        <v>4707</v>
      </c>
      <c r="B2355" s="12">
        <v>2354</v>
      </c>
      <c r="C2355" s="9">
        <v>2018</v>
      </c>
      <c r="D2355" s="5" t="s">
        <v>9313</v>
      </c>
      <c r="E2355" s="5" t="s">
        <v>2</v>
      </c>
      <c r="F2355" s="5" t="s">
        <v>11089</v>
      </c>
      <c r="G2355" s="5" t="s">
        <v>9331</v>
      </c>
      <c r="H2355" s="5" t="s">
        <v>9328</v>
      </c>
      <c r="I2355" s="5" t="s">
        <v>9334</v>
      </c>
      <c r="J2355" s="9">
        <v>0</v>
      </c>
      <c r="K2355" s="5" t="s">
        <v>2346</v>
      </c>
      <c r="L2355" s="10" t="s">
        <v>2180</v>
      </c>
      <c r="M2355" s="5" t="s">
        <v>2460</v>
      </c>
      <c r="N2355" s="11"/>
    </row>
    <row r="2356" spans="1:14" x14ac:dyDescent="0.2">
      <c r="A2356" s="12" t="s">
        <v>4708</v>
      </c>
      <c r="B2356" s="12">
        <v>2355</v>
      </c>
      <c r="C2356" s="9">
        <v>2018</v>
      </c>
      <c r="D2356" s="5" t="s">
        <v>9313</v>
      </c>
      <c r="E2356" s="5" t="s">
        <v>2</v>
      </c>
      <c r="F2356" s="5" t="s">
        <v>11088</v>
      </c>
      <c r="G2356" s="5" t="s">
        <v>9383</v>
      </c>
      <c r="H2356" s="5" t="s">
        <v>9328</v>
      </c>
      <c r="I2356" s="5" t="s">
        <v>9415</v>
      </c>
      <c r="J2356" s="9">
        <v>0</v>
      </c>
      <c r="K2356" s="5" t="s">
        <v>2346</v>
      </c>
      <c r="L2356" s="10" t="s">
        <v>2180</v>
      </c>
      <c r="M2356" s="5" t="s">
        <v>2461</v>
      </c>
      <c r="N2356" s="11"/>
    </row>
    <row r="2357" spans="1:14" x14ac:dyDescent="0.2">
      <c r="A2357" s="12" t="s">
        <v>4709</v>
      </c>
      <c r="B2357" s="12">
        <v>2356</v>
      </c>
      <c r="C2357" s="9">
        <v>2018</v>
      </c>
      <c r="D2357" s="5" t="s">
        <v>9313</v>
      </c>
      <c r="E2357" s="5" t="s">
        <v>2</v>
      </c>
      <c r="F2357" s="5" t="s">
        <v>11088</v>
      </c>
      <c r="G2357" s="5" t="s">
        <v>9383</v>
      </c>
      <c r="H2357" s="5" t="s">
        <v>9328</v>
      </c>
      <c r="I2357" s="5" t="s">
        <v>9415</v>
      </c>
      <c r="J2357" s="9">
        <v>0</v>
      </c>
      <c r="K2357" s="5" t="s">
        <v>2346</v>
      </c>
      <c r="L2357" s="10" t="s">
        <v>2180</v>
      </c>
      <c r="M2357" s="5" t="s">
        <v>2461</v>
      </c>
      <c r="N2357" s="6"/>
    </row>
    <row r="2358" spans="1:14" x14ac:dyDescent="0.2">
      <c r="A2358" s="12" t="s">
        <v>4710</v>
      </c>
      <c r="B2358" s="12">
        <v>2357</v>
      </c>
      <c r="C2358" s="9">
        <v>2018</v>
      </c>
      <c r="D2358" s="5" t="s">
        <v>9313</v>
      </c>
      <c r="E2358" s="5" t="s">
        <v>2</v>
      </c>
      <c r="F2358" s="5" t="s">
        <v>11088</v>
      </c>
      <c r="G2358" s="5" t="s">
        <v>9383</v>
      </c>
      <c r="H2358" s="5" t="s">
        <v>9328</v>
      </c>
      <c r="I2358" s="5" t="s">
        <v>9415</v>
      </c>
      <c r="J2358" s="9">
        <v>0</v>
      </c>
      <c r="K2358" s="5" t="s">
        <v>2346</v>
      </c>
      <c r="L2358" s="10" t="s">
        <v>2180</v>
      </c>
      <c r="M2358" s="5" t="s">
        <v>2461</v>
      </c>
      <c r="N2358" s="6"/>
    </row>
    <row r="2359" spans="1:14" x14ac:dyDescent="0.2">
      <c r="A2359" s="12" t="s">
        <v>4711</v>
      </c>
      <c r="B2359" s="12">
        <v>2358</v>
      </c>
      <c r="C2359" s="9">
        <v>2018</v>
      </c>
      <c r="D2359" s="5" t="s">
        <v>9313</v>
      </c>
      <c r="E2359" s="5" t="s">
        <v>2</v>
      </c>
      <c r="F2359" s="5" t="s">
        <v>11088</v>
      </c>
      <c r="G2359" s="5" t="s">
        <v>9383</v>
      </c>
      <c r="H2359" s="5" t="s">
        <v>9328</v>
      </c>
      <c r="I2359" s="5" t="s">
        <v>9415</v>
      </c>
      <c r="J2359" s="9">
        <v>0</v>
      </c>
      <c r="K2359" s="5" t="s">
        <v>2346</v>
      </c>
      <c r="L2359" s="10" t="s">
        <v>2180</v>
      </c>
      <c r="M2359" s="5" t="s">
        <v>2461</v>
      </c>
      <c r="N2359" s="6"/>
    </row>
    <row r="2360" spans="1:14" x14ac:dyDescent="0.2">
      <c r="A2360" s="12" t="s">
        <v>4712</v>
      </c>
      <c r="B2360" s="12">
        <v>2359</v>
      </c>
      <c r="C2360" s="9">
        <v>2018</v>
      </c>
      <c r="D2360" s="5" t="s">
        <v>9313</v>
      </c>
      <c r="E2360" s="5" t="s">
        <v>2</v>
      </c>
      <c r="F2360" s="5" t="s">
        <v>11088</v>
      </c>
      <c r="G2360" s="5" t="s">
        <v>9383</v>
      </c>
      <c r="H2360" s="5" t="s">
        <v>9328</v>
      </c>
      <c r="I2360" s="5" t="s">
        <v>9415</v>
      </c>
      <c r="J2360" s="9">
        <v>0</v>
      </c>
      <c r="K2360" s="5" t="s">
        <v>2346</v>
      </c>
      <c r="L2360" s="10" t="s">
        <v>2180</v>
      </c>
      <c r="M2360" s="5" t="s">
        <v>2461</v>
      </c>
      <c r="N2360" s="6"/>
    </row>
    <row r="2361" spans="1:14" x14ac:dyDescent="0.2">
      <c r="A2361" s="12" t="s">
        <v>4713</v>
      </c>
      <c r="B2361" s="12">
        <v>2360</v>
      </c>
      <c r="C2361" s="9">
        <v>2018</v>
      </c>
      <c r="D2361" s="5" t="s">
        <v>9313</v>
      </c>
      <c r="E2361" s="5" t="s">
        <v>2</v>
      </c>
      <c r="F2361" s="5" t="s">
        <v>11088</v>
      </c>
      <c r="G2361" s="5" t="s">
        <v>9383</v>
      </c>
      <c r="H2361" s="5" t="s">
        <v>9328</v>
      </c>
      <c r="I2361" s="5" t="s">
        <v>9415</v>
      </c>
      <c r="J2361" s="9">
        <v>0</v>
      </c>
      <c r="K2361" s="5" t="s">
        <v>2346</v>
      </c>
      <c r="L2361" s="10" t="s">
        <v>2180</v>
      </c>
      <c r="M2361" s="5" t="s">
        <v>2461</v>
      </c>
      <c r="N2361" s="6"/>
    </row>
    <row r="2362" spans="1:14" x14ac:dyDescent="0.2">
      <c r="A2362" s="12" t="s">
        <v>4714</v>
      </c>
      <c r="B2362" s="12">
        <v>2361</v>
      </c>
      <c r="C2362" s="9">
        <v>2018</v>
      </c>
      <c r="D2362" s="5" t="s">
        <v>9313</v>
      </c>
      <c r="E2362" s="5" t="s">
        <v>2</v>
      </c>
      <c r="F2362" s="5" t="s">
        <v>11088</v>
      </c>
      <c r="G2362" s="5" t="s">
        <v>9383</v>
      </c>
      <c r="H2362" s="5" t="s">
        <v>9328</v>
      </c>
      <c r="I2362" s="5" t="s">
        <v>9415</v>
      </c>
      <c r="J2362" s="9">
        <v>0</v>
      </c>
      <c r="K2362" s="5" t="s">
        <v>2346</v>
      </c>
      <c r="L2362" s="10" t="s">
        <v>2180</v>
      </c>
      <c r="M2362" s="5" t="s">
        <v>2461</v>
      </c>
      <c r="N2362" s="11"/>
    </row>
    <row r="2363" spans="1:14" x14ac:dyDescent="0.2">
      <c r="A2363" s="12" t="s">
        <v>4715</v>
      </c>
      <c r="B2363" s="12">
        <v>2362</v>
      </c>
      <c r="C2363" s="9">
        <v>2018</v>
      </c>
      <c r="D2363" s="5" t="s">
        <v>9313</v>
      </c>
      <c r="E2363" s="5" t="s">
        <v>2</v>
      </c>
      <c r="F2363" s="5" t="s">
        <v>11088</v>
      </c>
      <c r="G2363" s="5" t="s">
        <v>9383</v>
      </c>
      <c r="H2363" s="5" t="s">
        <v>9328</v>
      </c>
      <c r="I2363" s="5" t="s">
        <v>9415</v>
      </c>
      <c r="J2363" s="9">
        <v>0</v>
      </c>
      <c r="K2363" s="5" t="s">
        <v>2346</v>
      </c>
      <c r="L2363" s="10" t="s">
        <v>2180</v>
      </c>
      <c r="M2363" s="5" t="s">
        <v>2461</v>
      </c>
      <c r="N2363" s="11"/>
    </row>
    <row r="2364" spans="1:14" x14ac:dyDescent="0.2">
      <c r="A2364" s="12" t="s">
        <v>4716</v>
      </c>
      <c r="B2364" s="12">
        <v>2363</v>
      </c>
      <c r="C2364" s="9">
        <v>2018</v>
      </c>
      <c r="D2364" s="5" t="s">
        <v>9313</v>
      </c>
      <c r="E2364" s="5" t="s">
        <v>2</v>
      </c>
      <c r="F2364" s="5" t="s">
        <v>11088</v>
      </c>
      <c r="G2364" s="5" t="s">
        <v>9383</v>
      </c>
      <c r="H2364" s="5" t="s">
        <v>9328</v>
      </c>
      <c r="I2364" s="5" t="s">
        <v>9415</v>
      </c>
      <c r="J2364" s="9">
        <v>0</v>
      </c>
      <c r="K2364" s="5" t="s">
        <v>2346</v>
      </c>
      <c r="L2364" s="10" t="s">
        <v>2180</v>
      </c>
      <c r="M2364" s="5" t="s">
        <v>2461</v>
      </c>
      <c r="N2364" s="11"/>
    </row>
    <row r="2365" spans="1:14" x14ac:dyDescent="0.2">
      <c r="A2365" s="12" t="s">
        <v>4717</v>
      </c>
      <c r="B2365" s="12">
        <v>2364</v>
      </c>
      <c r="C2365" s="9">
        <v>2018</v>
      </c>
      <c r="D2365" s="5" t="s">
        <v>9313</v>
      </c>
      <c r="E2365" s="5" t="s">
        <v>2</v>
      </c>
      <c r="F2365" s="5" t="s">
        <v>11088</v>
      </c>
      <c r="G2365" s="5" t="s">
        <v>9383</v>
      </c>
      <c r="H2365" s="5" t="s">
        <v>9328</v>
      </c>
      <c r="I2365" s="5" t="s">
        <v>9415</v>
      </c>
      <c r="J2365" s="9">
        <v>0</v>
      </c>
      <c r="K2365" s="5" t="s">
        <v>2346</v>
      </c>
      <c r="L2365" s="10" t="s">
        <v>2180</v>
      </c>
      <c r="M2365" s="5" t="s">
        <v>2461</v>
      </c>
      <c r="N2365" s="11"/>
    </row>
    <row r="2366" spans="1:14" x14ac:dyDescent="0.2">
      <c r="A2366" s="12" t="s">
        <v>4718</v>
      </c>
      <c r="B2366" s="12">
        <v>2365</v>
      </c>
      <c r="C2366" s="9">
        <v>2018</v>
      </c>
      <c r="D2366" s="5" t="s">
        <v>9313</v>
      </c>
      <c r="E2366" s="5" t="s">
        <v>2</v>
      </c>
      <c r="F2366" s="5" t="s">
        <v>11089</v>
      </c>
      <c r="G2366" s="5" t="s">
        <v>9331</v>
      </c>
      <c r="H2366" s="5" t="s">
        <v>9347</v>
      </c>
      <c r="I2366" s="5" t="s">
        <v>9315</v>
      </c>
      <c r="J2366" s="9">
        <v>4</v>
      </c>
      <c r="K2366" s="5" t="s">
        <v>2186</v>
      </c>
      <c r="L2366" s="10" t="s">
        <v>2180</v>
      </c>
      <c r="M2366" s="5" t="s">
        <v>2462</v>
      </c>
      <c r="N2366" s="11"/>
    </row>
    <row r="2367" spans="1:14" x14ac:dyDescent="0.2">
      <c r="A2367" s="12" t="s">
        <v>4719</v>
      </c>
      <c r="B2367" s="12">
        <v>2366</v>
      </c>
      <c r="C2367" s="9">
        <v>2018</v>
      </c>
      <c r="D2367" s="5" t="s">
        <v>9313</v>
      </c>
      <c r="E2367" s="5" t="s">
        <v>2</v>
      </c>
      <c r="F2367" s="5" t="s">
        <v>11089</v>
      </c>
      <c r="G2367" s="5" t="s">
        <v>9331</v>
      </c>
      <c r="H2367" s="5" t="s">
        <v>9347</v>
      </c>
      <c r="I2367" s="5" t="s">
        <v>9315</v>
      </c>
      <c r="J2367" s="9">
        <v>1</v>
      </c>
      <c r="K2367" s="5" t="s">
        <v>2186</v>
      </c>
      <c r="L2367" s="10" t="s">
        <v>2180</v>
      </c>
      <c r="M2367" s="5" t="s">
        <v>2463</v>
      </c>
      <c r="N2367" s="11"/>
    </row>
    <row r="2368" spans="1:14" x14ac:dyDescent="0.2">
      <c r="A2368" s="12" t="s">
        <v>4720</v>
      </c>
      <c r="B2368" s="12">
        <v>2367</v>
      </c>
      <c r="C2368" s="9">
        <v>2018</v>
      </c>
      <c r="D2368" s="5" t="s">
        <v>9313</v>
      </c>
      <c r="E2368" s="5" t="s">
        <v>2</v>
      </c>
      <c r="F2368" s="5" t="s">
        <v>11089</v>
      </c>
      <c r="G2368" s="5" t="s">
        <v>9331</v>
      </c>
      <c r="H2368" s="5" t="s">
        <v>9347</v>
      </c>
      <c r="I2368" s="5" t="s">
        <v>9315</v>
      </c>
      <c r="J2368" s="9">
        <v>1</v>
      </c>
      <c r="K2368" s="5" t="s">
        <v>2186</v>
      </c>
      <c r="L2368" s="10" t="s">
        <v>2180</v>
      </c>
      <c r="M2368" s="5" t="s">
        <v>2464</v>
      </c>
      <c r="N2368" s="11"/>
    </row>
    <row r="2369" spans="1:14" x14ac:dyDescent="0.2">
      <c r="A2369" s="12" t="s">
        <v>4721</v>
      </c>
      <c r="B2369" s="12">
        <v>2368</v>
      </c>
      <c r="C2369" s="9">
        <v>2018</v>
      </c>
      <c r="D2369" s="5" t="s">
        <v>9313</v>
      </c>
      <c r="E2369" s="5" t="s">
        <v>2</v>
      </c>
      <c r="F2369" s="5" t="s">
        <v>11089</v>
      </c>
      <c r="G2369" s="5" t="s">
        <v>9331</v>
      </c>
      <c r="H2369" s="5" t="s">
        <v>9347</v>
      </c>
      <c r="I2369" s="5" t="s">
        <v>11065</v>
      </c>
      <c r="J2369" s="9">
        <v>1</v>
      </c>
      <c r="K2369" s="5" t="s">
        <v>2186</v>
      </c>
      <c r="L2369" s="10" t="s">
        <v>2180</v>
      </c>
      <c r="M2369" s="5" t="s">
        <v>2465</v>
      </c>
      <c r="N2369" s="11"/>
    </row>
    <row r="2370" spans="1:14" x14ac:dyDescent="0.2">
      <c r="A2370" s="12" t="s">
        <v>4722</v>
      </c>
      <c r="B2370" s="12">
        <v>2369</v>
      </c>
      <c r="C2370" s="9">
        <v>2018</v>
      </c>
      <c r="D2370" s="5" t="s">
        <v>9313</v>
      </c>
      <c r="E2370" s="5" t="s">
        <v>2</v>
      </c>
      <c r="F2370" s="5" t="s">
        <v>11089</v>
      </c>
      <c r="G2370" s="5" t="s">
        <v>9331</v>
      </c>
      <c r="H2370" s="5" t="s">
        <v>9321</v>
      </c>
      <c r="I2370" s="5" t="s">
        <v>9321</v>
      </c>
      <c r="J2370" s="9">
        <v>1</v>
      </c>
      <c r="K2370" s="5" t="s">
        <v>2186</v>
      </c>
      <c r="L2370" s="10" t="s">
        <v>2180</v>
      </c>
      <c r="M2370" s="5" t="s">
        <v>2466</v>
      </c>
      <c r="N2370" s="11"/>
    </row>
    <row r="2371" spans="1:14" x14ac:dyDescent="0.2">
      <c r="A2371" s="12" t="s">
        <v>4723</v>
      </c>
      <c r="B2371" s="12">
        <v>2370</v>
      </c>
      <c r="C2371" s="9">
        <v>2018</v>
      </c>
      <c r="D2371" s="5" t="s">
        <v>9313</v>
      </c>
      <c r="E2371" s="5" t="s">
        <v>2</v>
      </c>
      <c r="F2371" s="5" t="s">
        <v>11089</v>
      </c>
      <c r="G2371" s="5" t="s">
        <v>9331</v>
      </c>
      <c r="H2371" s="5" t="s">
        <v>11214</v>
      </c>
      <c r="I2371" s="5" t="s">
        <v>9334</v>
      </c>
      <c r="J2371" s="9">
        <v>1</v>
      </c>
      <c r="K2371" s="5" t="s">
        <v>2346</v>
      </c>
      <c r="L2371" s="10" t="s">
        <v>2180</v>
      </c>
      <c r="M2371" s="5" t="s">
        <v>2467</v>
      </c>
      <c r="N2371" s="11"/>
    </row>
    <row r="2372" spans="1:14" x14ac:dyDescent="0.2">
      <c r="A2372" s="12" t="s">
        <v>4724</v>
      </c>
      <c r="B2372" s="12">
        <v>2371</v>
      </c>
      <c r="C2372" s="9">
        <v>2018</v>
      </c>
      <c r="D2372" s="5" t="s">
        <v>9313</v>
      </c>
      <c r="E2372" s="5" t="s">
        <v>2</v>
      </c>
      <c r="F2372" s="5" t="s">
        <v>11089</v>
      </c>
      <c r="G2372" s="5" t="s">
        <v>9331</v>
      </c>
      <c r="H2372" s="5" t="s">
        <v>9321</v>
      </c>
      <c r="I2372" s="5" t="s">
        <v>9378</v>
      </c>
      <c r="J2372" s="9">
        <v>1</v>
      </c>
      <c r="K2372" s="5" t="s">
        <v>2186</v>
      </c>
      <c r="L2372" s="10" t="s">
        <v>2180</v>
      </c>
      <c r="M2372" s="5" t="s">
        <v>2468</v>
      </c>
      <c r="N2372" s="11"/>
    </row>
    <row r="2373" spans="1:14" x14ac:dyDescent="0.2">
      <c r="A2373" s="12" t="s">
        <v>4725</v>
      </c>
      <c r="B2373" s="12">
        <v>2372</v>
      </c>
      <c r="C2373" s="9">
        <v>2018</v>
      </c>
      <c r="D2373" s="5" t="s">
        <v>9313</v>
      </c>
      <c r="E2373" s="5" t="s">
        <v>2</v>
      </c>
      <c r="F2373" s="5" t="s">
        <v>11088</v>
      </c>
      <c r="G2373" s="5" t="s">
        <v>9383</v>
      </c>
      <c r="H2373" s="5" t="s">
        <v>9321</v>
      </c>
      <c r="I2373" s="5" t="s">
        <v>9416</v>
      </c>
      <c r="J2373" s="9" t="s">
        <v>2</v>
      </c>
      <c r="K2373" s="5" t="s">
        <v>2346</v>
      </c>
      <c r="L2373" s="10" t="s">
        <v>2180</v>
      </c>
      <c r="M2373" s="5" t="s">
        <v>2469</v>
      </c>
      <c r="N2373" s="11"/>
    </row>
    <row r="2374" spans="1:14" x14ac:dyDescent="0.2">
      <c r="A2374" s="12" t="s">
        <v>4726</v>
      </c>
      <c r="B2374" s="12">
        <v>2373</v>
      </c>
      <c r="C2374" s="9">
        <v>2018</v>
      </c>
      <c r="D2374" s="5" t="s">
        <v>9313</v>
      </c>
      <c r="E2374" s="5" t="s">
        <v>2</v>
      </c>
      <c r="F2374" s="5" t="s">
        <v>11089</v>
      </c>
      <c r="G2374" s="5" t="s">
        <v>9331</v>
      </c>
      <c r="H2374" s="5" t="s">
        <v>9321</v>
      </c>
      <c r="I2374" s="5" t="s">
        <v>9378</v>
      </c>
      <c r="J2374" s="9">
        <v>1</v>
      </c>
      <c r="K2374" s="5" t="s">
        <v>2186</v>
      </c>
      <c r="L2374" s="10" t="s">
        <v>2180</v>
      </c>
      <c r="M2374" s="5" t="s">
        <v>2470</v>
      </c>
      <c r="N2374" s="11"/>
    </row>
    <row r="2375" spans="1:14" x14ac:dyDescent="0.2">
      <c r="A2375" s="12" t="s">
        <v>4727</v>
      </c>
      <c r="B2375" s="12">
        <v>2374</v>
      </c>
      <c r="C2375" s="9">
        <v>2018</v>
      </c>
      <c r="D2375" s="5" t="s">
        <v>9313</v>
      </c>
      <c r="E2375" s="5" t="s">
        <v>2</v>
      </c>
      <c r="F2375" s="5" t="s">
        <v>11089</v>
      </c>
      <c r="G2375" s="5" t="s">
        <v>9331</v>
      </c>
      <c r="H2375" s="5" t="s">
        <v>9347</v>
      </c>
      <c r="I2375" s="5" t="s">
        <v>9315</v>
      </c>
      <c r="J2375" s="9">
        <v>1</v>
      </c>
      <c r="K2375" s="5" t="s">
        <v>2346</v>
      </c>
      <c r="L2375" s="10" t="s">
        <v>2180</v>
      </c>
      <c r="M2375" s="5" t="s">
        <v>2471</v>
      </c>
      <c r="N2375" s="11"/>
    </row>
    <row r="2376" spans="1:14" x14ac:dyDescent="0.2">
      <c r="A2376" s="12" t="s">
        <v>4728</v>
      </c>
      <c r="B2376" s="12">
        <v>2375</v>
      </c>
      <c r="C2376" s="9">
        <v>2018</v>
      </c>
      <c r="D2376" s="5" t="s">
        <v>9313</v>
      </c>
      <c r="E2376" s="5" t="s">
        <v>2</v>
      </c>
      <c r="F2376" s="5" t="s">
        <v>11089</v>
      </c>
      <c r="G2376" s="5" t="s">
        <v>9331</v>
      </c>
      <c r="H2376" s="5" t="s">
        <v>9347</v>
      </c>
      <c r="I2376" s="5" t="s">
        <v>9353</v>
      </c>
      <c r="J2376" s="9">
        <v>1</v>
      </c>
      <c r="K2376" s="5" t="s">
        <v>2186</v>
      </c>
      <c r="L2376" s="10" t="s">
        <v>2180</v>
      </c>
      <c r="M2376" s="5" t="s">
        <v>2472</v>
      </c>
      <c r="N2376" s="11"/>
    </row>
    <row r="2377" spans="1:14" x14ac:dyDescent="0.2">
      <c r="A2377" s="12" t="s">
        <v>4729</v>
      </c>
      <c r="B2377" s="12">
        <v>2376</v>
      </c>
      <c r="C2377" s="9">
        <v>2018</v>
      </c>
      <c r="D2377" s="5" t="s">
        <v>9313</v>
      </c>
      <c r="E2377" s="5" t="s">
        <v>2</v>
      </c>
      <c r="F2377" s="5" t="s">
        <v>11089</v>
      </c>
      <c r="G2377" s="5" t="s">
        <v>9331</v>
      </c>
      <c r="H2377" s="5" t="s">
        <v>9328</v>
      </c>
      <c r="I2377" s="5" t="s">
        <v>9334</v>
      </c>
      <c r="J2377" s="9">
        <v>0</v>
      </c>
      <c r="K2377" s="5" t="s">
        <v>2346</v>
      </c>
      <c r="L2377" s="10" t="s">
        <v>2180</v>
      </c>
      <c r="M2377" s="5" t="s">
        <v>2473</v>
      </c>
      <c r="N2377" s="11"/>
    </row>
    <row r="2378" spans="1:14" x14ac:dyDescent="0.2">
      <c r="A2378" s="12" t="s">
        <v>4730</v>
      </c>
      <c r="B2378" s="12">
        <v>2377</v>
      </c>
      <c r="C2378" s="9">
        <v>2018</v>
      </c>
      <c r="D2378" s="5" t="s">
        <v>9313</v>
      </c>
      <c r="E2378" s="5" t="s">
        <v>2</v>
      </c>
      <c r="F2378" s="5" t="s">
        <v>11089</v>
      </c>
      <c r="G2378" s="5" t="s">
        <v>9331</v>
      </c>
      <c r="H2378" s="5" t="s">
        <v>9347</v>
      </c>
      <c r="I2378" s="5" t="s">
        <v>9315</v>
      </c>
      <c r="J2378" s="9">
        <v>2</v>
      </c>
      <c r="K2378" s="5" t="s">
        <v>2186</v>
      </c>
      <c r="L2378" s="10" t="s">
        <v>2180</v>
      </c>
      <c r="M2378" s="5" t="s">
        <v>2474</v>
      </c>
      <c r="N2378" s="11"/>
    </row>
    <row r="2379" spans="1:14" x14ac:dyDescent="0.2">
      <c r="A2379" s="12" t="s">
        <v>4731</v>
      </c>
      <c r="B2379" s="12">
        <v>2378</v>
      </c>
      <c r="C2379" s="9">
        <v>2018</v>
      </c>
      <c r="D2379" s="5" t="s">
        <v>9313</v>
      </c>
      <c r="E2379" s="5" t="s">
        <v>2</v>
      </c>
      <c r="F2379" s="5" t="s">
        <v>11089</v>
      </c>
      <c r="G2379" s="5" t="s">
        <v>9331</v>
      </c>
      <c r="H2379" s="5" t="s">
        <v>9347</v>
      </c>
      <c r="I2379" s="5" t="s">
        <v>9315</v>
      </c>
      <c r="J2379" s="9">
        <v>1</v>
      </c>
      <c r="K2379" s="5" t="s">
        <v>2186</v>
      </c>
      <c r="L2379" s="10" t="s">
        <v>2180</v>
      </c>
      <c r="M2379" s="5" t="s">
        <v>2475</v>
      </c>
      <c r="N2379" s="11"/>
    </row>
    <row r="2380" spans="1:14" x14ac:dyDescent="0.2">
      <c r="A2380" s="12" t="s">
        <v>4732</v>
      </c>
      <c r="B2380" s="12">
        <v>2379</v>
      </c>
      <c r="C2380" s="9">
        <v>2018</v>
      </c>
      <c r="D2380" s="5" t="s">
        <v>9313</v>
      </c>
      <c r="E2380" s="5" t="s">
        <v>2</v>
      </c>
      <c r="F2380" s="5" t="s">
        <v>11089</v>
      </c>
      <c r="G2380" s="5" t="s">
        <v>9331</v>
      </c>
      <c r="H2380" s="5" t="s">
        <v>9347</v>
      </c>
      <c r="I2380" s="5" t="s">
        <v>9315</v>
      </c>
      <c r="J2380" s="9">
        <v>1</v>
      </c>
      <c r="K2380" s="5" t="s">
        <v>2186</v>
      </c>
      <c r="L2380" s="10" t="s">
        <v>2180</v>
      </c>
      <c r="M2380" s="5" t="s">
        <v>2476</v>
      </c>
      <c r="N2380" s="11"/>
    </row>
    <row r="2381" spans="1:14" x14ac:dyDescent="0.2">
      <c r="A2381" s="12" t="s">
        <v>4733</v>
      </c>
      <c r="B2381" s="12">
        <v>2380</v>
      </c>
      <c r="C2381" s="9">
        <v>2018</v>
      </c>
      <c r="D2381" s="5" t="s">
        <v>9313</v>
      </c>
      <c r="E2381" s="5" t="s">
        <v>2</v>
      </c>
      <c r="F2381" s="5" t="s">
        <v>11089</v>
      </c>
      <c r="G2381" s="5" t="s">
        <v>9331</v>
      </c>
      <c r="H2381" s="5" t="s">
        <v>9347</v>
      </c>
      <c r="I2381" s="5" t="s">
        <v>9315</v>
      </c>
      <c r="J2381" s="9">
        <v>1</v>
      </c>
      <c r="K2381" s="5" t="s">
        <v>2186</v>
      </c>
      <c r="L2381" s="10" t="s">
        <v>2180</v>
      </c>
      <c r="M2381" s="5" t="s">
        <v>2477</v>
      </c>
      <c r="N2381" s="11"/>
    </row>
    <row r="2382" spans="1:14" x14ac:dyDescent="0.2">
      <c r="A2382" s="12" t="s">
        <v>4734</v>
      </c>
      <c r="B2382" s="12">
        <v>2381</v>
      </c>
      <c r="C2382" s="9">
        <v>2018</v>
      </c>
      <c r="D2382" s="5" t="s">
        <v>9313</v>
      </c>
      <c r="E2382" s="5" t="s">
        <v>2</v>
      </c>
      <c r="F2382" s="5" t="s">
        <v>11089</v>
      </c>
      <c r="G2382" s="5" t="s">
        <v>9331</v>
      </c>
      <c r="H2382" s="5" t="s">
        <v>9321</v>
      </c>
      <c r="I2382" s="5" t="s">
        <v>9378</v>
      </c>
      <c r="J2382" s="9">
        <v>1</v>
      </c>
      <c r="K2382" s="5" t="s">
        <v>2186</v>
      </c>
      <c r="L2382" s="10" t="s">
        <v>2180</v>
      </c>
      <c r="M2382" s="5" t="s">
        <v>2478</v>
      </c>
      <c r="N2382" s="11"/>
    </row>
    <row r="2383" spans="1:14" x14ac:dyDescent="0.2">
      <c r="A2383" s="12" t="s">
        <v>4735</v>
      </c>
      <c r="B2383" s="12">
        <v>2382</v>
      </c>
      <c r="C2383" s="9">
        <v>2018</v>
      </c>
      <c r="D2383" s="5" t="s">
        <v>9313</v>
      </c>
      <c r="E2383" s="5" t="s">
        <v>2</v>
      </c>
      <c r="F2383" s="5" t="s">
        <v>11088</v>
      </c>
      <c r="G2383" s="5" t="s">
        <v>9383</v>
      </c>
      <c r="H2383" s="5" t="s">
        <v>9328</v>
      </c>
      <c r="I2383" s="5" t="s">
        <v>9415</v>
      </c>
      <c r="J2383" s="9">
        <v>0</v>
      </c>
      <c r="K2383" s="5" t="s">
        <v>2346</v>
      </c>
      <c r="L2383" s="10" t="s">
        <v>2180</v>
      </c>
      <c r="M2383" s="5" t="s">
        <v>2479</v>
      </c>
      <c r="N2383" s="11"/>
    </row>
    <row r="2384" spans="1:14" x14ac:dyDescent="0.2">
      <c r="A2384" s="12" t="s">
        <v>4736</v>
      </c>
      <c r="B2384" s="12">
        <v>2383</v>
      </c>
      <c r="C2384" s="9">
        <v>2018</v>
      </c>
      <c r="D2384" s="5" t="s">
        <v>9313</v>
      </c>
      <c r="E2384" s="5" t="s">
        <v>2</v>
      </c>
      <c r="F2384" s="5" t="s">
        <v>11089</v>
      </c>
      <c r="G2384" s="5" t="s">
        <v>9331</v>
      </c>
      <c r="H2384" s="5" t="s">
        <v>9347</v>
      </c>
      <c r="I2384" s="5" t="s">
        <v>11065</v>
      </c>
      <c r="J2384" s="9">
        <v>1</v>
      </c>
      <c r="K2384" s="5" t="s">
        <v>2186</v>
      </c>
      <c r="L2384" s="10" t="s">
        <v>2180</v>
      </c>
      <c r="M2384" s="5" t="s">
        <v>2480</v>
      </c>
      <c r="N2384" s="11"/>
    </row>
    <row r="2385" spans="1:14" x14ac:dyDescent="0.2">
      <c r="A2385" s="12" t="s">
        <v>4737</v>
      </c>
      <c r="B2385" s="12">
        <v>2384</v>
      </c>
      <c r="C2385" s="9">
        <v>2018</v>
      </c>
      <c r="D2385" s="5" t="s">
        <v>9313</v>
      </c>
      <c r="E2385" s="5" t="s">
        <v>2</v>
      </c>
      <c r="F2385" s="5" t="s">
        <v>11089</v>
      </c>
      <c r="G2385" s="5" t="s">
        <v>9331</v>
      </c>
      <c r="H2385" s="5" t="s">
        <v>9328</v>
      </c>
      <c r="I2385" s="5" t="s">
        <v>9404</v>
      </c>
      <c r="J2385" s="9">
        <v>0</v>
      </c>
      <c r="K2385" s="5" t="s">
        <v>2346</v>
      </c>
      <c r="L2385" s="10" t="s">
        <v>2180</v>
      </c>
      <c r="M2385" s="5" t="s">
        <v>2481</v>
      </c>
      <c r="N2385" s="11"/>
    </row>
    <row r="2386" spans="1:14" x14ac:dyDescent="0.2">
      <c r="A2386" s="12" t="s">
        <v>4738</v>
      </c>
      <c r="B2386" s="12">
        <v>2385</v>
      </c>
      <c r="C2386" s="9">
        <v>2018</v>
      </c>
      <c r="D2386" s="5" t="s">
        <v>9313</v>
      </c>
      <c r="E2386" s="5" t="s">
        <v>2</v>
      </c>
      <c r="F2386" s="5" t="s">
        <v>11089</v>
      </c>
      <c r="G2386" s="5" t="s">
        <v>9331</v>
      </c>
      <c r="H2386" s="5" t="s">
        <v>9347</v>
      </c>
      <c r="I2386" s="5" t="s">
        <v>9315</v>
      </c>
      <c r="J2386" s="9">
        <v>1</v>
      </c>
      <c r="K2386" s="5" t="s">
        <v>2186</v>
      </c>
      <c r="L2386" s="10" t="s">
        <v>2180</v>
      </c>
      <c r="M2386" s="5" t="s">
        <v>2482</v>
      </c>
      <c r="N2386" s="11"/>
    </row>
    <row r="2387" spans="1:14" x14ac:dyDescent="0.2">
      <c r="A2387" s="12" t="s">
        <v>4739</v>
      </c>
      <c r="B2387" s="12">
        <v>2386</v>
      </c>
      <c r="C2387" s="9">
        <v>2018</v>
      </c>
      <c r="D2387" s="5" t="s">
        <v>9313</v>
      </c>
      <c r="E2387" s="5" t="s">
        <v>2</v>
      </c>
      <c r="F2387" s="5" t="s">
        <v>11089</v>
      </c>
      <c r="G2387" s="5" t="s">
        <v>9331</v>
      </c>
      <c r="H2387" s="5" t="s">
        <v>9328</v>
      </c>
      <c r="I2387" s="5" t="s">
        <v>9415</v>
      </c>
      <c r="J2387" s="9">
        <v>0</v>
      </c>
      <c r="K2387" s="5" t="s">
        <v>2346</v>
      </c>
      <c r="L2387" s="10" t="s">
        <v>2180</v>
      </c>
      <c r="M2387" s="5" t="s">
        <v>190</v>
      </c>
      <c r="N2387" s="11"/>
    </row>
    <row r="2388" spans="1:14" x14ac:dyDescent="0.2">
      <c r="A2388" s="12" t="s">
        <v>4740</v>
      </c>
      <c r="B2388" s="12">
        <v>2387</v>
      </c>
      <c r="C2388" s="9">
        <v>2018</v>
      </c>
      <c r="D2388" s="5" t="s">
        <v>9313</v>
      </c>
      <c r="E2388" s="5" t="s">
        <v>2</v>
      </c>
      <c r="F2388" s="5" t="s">
        <v>11088</v>
      </c>
      <c r="G2388" s="5" t="s">
        <v>9383</v>
      </c>
      <c r="H2388" s="5" t="s">
        <v>9328</v>
      </c>
      <c r="I2388" s="5" t="s">
        <v>9415</v>
      </c>
      <c r="J2388" s="9">
        <v>0</v>
      </c>
      <c r="K2388" s="5" t="s">
        <v>2346</v>
      </c>
      <c r="L2388" s="10" t="s">
        <v>2180</v>
      </c>
      <c r="M2388" s="5" t="s">
        <v>2483</v>
      </c>
    </row>
    <row r="2389" spans="1:14" x14ac:dyDescent="0.2">
      <c r="A2389" s="12" t="s">
        <v>4741</v>
      </c>
      <c r="B2389" s="12">
        <v>2388</v>
      </c>
      <c r="C2389" s="9">
        <v>2018</v>
      </c>
      <c r="D2389" s="5" t="s">
        <v>9313</v>
      </c>
      <c r="E2389" s="5" t="s">
        <v>2</v>
      </c>
      <c r="F2389" s="5" t="s">
        <v>11089</v>
      </c>
      <c r="G2389" s="5" t="s">
        <v>9331</v>
      </c>
      <c r="H2389" s="5" t="s">
        <v>9347</v>
      </c>
      <c r="I2389" s="5" t="s">
        <v>9315</v>
      </c>
      <c r="J2389" s="9">
        <v>1</v>
      </c>
      <c r="K2389" s="5" t="s">
        <v>2346</v>
      </c>
      <c r="L2389" s="10" t="s">
        <v>2180</v>
      </c>
      <c r="M2389" s="5" t="s">
        <v>2484</v>
      </c>
    </row>
    <row r="2390" spans="1:14" x14ac:dyDescent="0.2">
      <c r="A2390" s="12" t="s">
        <v>4742</v>
      </c>
      <c r="B2390" s="12">
        <v>2389</v>
      </c>
      <c r="C2390" s="9">
        <v>2018</v>
      </c>
      <c r="D2390" s="5" t="s">
        <v>9313</v>
      </c>
      <c r="E2390" s="5" t="s">
        <v>2</v>
      </c>
      <c r="F2390" s="5" t="s">
        <v>11089</v>
      </c>
      <c r="G2390" s="5" t="s">
        <v>9331</v>
      </c>
      <c r="H2390" s="5" t="s">
        <v>9347</v>
      </c>
      <c r="I2390" s="5" t="s">
        <v>9315</v>
      </c>
      <c r="J2390" s="9">
        <v>1</v>
      </c>
      <c r="K2390" s="5" t="s">
        <v>2346</v>
      </c>
      <c r="L2390" s="10" t="s">
        <v>2180</v>
      </c>
      <c r="M2390" s="5" t="s">
        <v>2485</v>
      </c>
    </row>
    <row r="2391" spans="1:14" x14ac:dyDescent="0.2">
      <c r="A2391" s="12" t="s">
        <v>4743</v>
      </c>
      <c r="B2391" s="12">
        <v>2390</v>
      </c>
      <c r="C2391" s="9">
        <v>2018</v>
      </c>
      <c r="D2391" s="5" t="s">
        <v>9313</v>
      </c>
      <c r="E2391" s="5" t="s">
        <v>2</v>
      </c>
      <c r="F2391" s="5" t="s">
        <v>11089</v>
      </c>
      <c r="G2391" s="5" t="s">
        <v>9331</v>
      </c>
      <c r="H2391" s="5" t="s">
        <v>9347</v>
      </c>
      <c r="I2391" s="5" t="s">
        <v>9315</v>
      </c>
      <c r="J2391" s="9">
        <v>1</v>
      </c>
      <c r="K2391" s="5" t="s">
        <v>2346</v>
      </c>
      <c r="L2391" s="10" t="s">
        <v>2180</v>
      </c>
      <c r="M2391" s="5" t="s">
        <v>2486</v>
      </c>
      <c r="N2391" s="11"/>
    </row>
    <row r="2392" spans="1:14" x14ac:dyDescent="0.2">
      <c r="A2392" s="12" t="s">
        <v>4744</v>
      </c>
      <c r="B2392" s="12">
        <v>2391</v>
      </c>
      <c r="C2392" s="9">
        <v>2018</v>
      </c>
      <c r="D2392" s="5" t="s">
        <v>9313</v>
      </c>
      <c r="E2392" s="5" t="s">
        <v>2</v>
      </c>
      <c r="F2392" s="5" t="s">
        <v>11089</v>
      </c>
      <c r="G2392" s="5" t="s">
        <v>9331</v>
      </c>
      <c r="H2392" s="5" t="s">
        <v>9347</v>
      </c>
      <c r="I2392" s="5" t="s">
        <v>9315</v>
      </c>
      <c r="J2392" s="9">
        <v>1</v>
      </c>
      <c r="K2392" s="5" t="s">
        <v>2346</v>
      </c>
      <c r="L2392" s="10" t="s">
        <v>2180</v>
      </c>
      <c r="M2392" s="5" t="s">
        <v>2487</v>
      </c>
    </row>
    <row r="2393" spans="1:14" x14ac:dyDescent="0.2">
      <c r="A2393" s="12" t="s">
        <v>4745</v>
      </c>
      <c r="B2393" s="12">
        <v>2392</v>
      </c>
      <c r="C2393" s="9">
        <v>2018</v>
      </c>
      <c r="D2393" s="5" t="s">
        <v>9313</v>
      </c>
      <c r="E2393" s="5" t="s">
        <v>2</v>
      </c>
      <c r="F2393" s="5" t="s">
        <v>11089</v>
      </c>
      <c r="G2393" s="5" t="s">
        <v>9331</v>
      </c>
      <c r="H2393" s="5" t="s">
        <v>9347</v>
      </c>
      <c r="I2393" s="5" t="s">
        <v>11065</v>
      </c>
      <c r="J2393" s="9">
        <v>1</v>
      </c>
      <c r="K2393" s="5" t="s">
        <v>2186</v>
      </c>
      <c r="L2393" s="10" t="s">
        <v>2180</v>
      </c>
      <c r="M2393" s="5" t="s">
        <v>2488</v>
      </c>
    </row>
    <row r="2394" spans="1:14" x14ac:dyDescent="0.2">
      <c r="A2394" s="12" t="s">
        <v>4746</v>
      </c>
      <c r="B2394" s="12">
        <v>2393</v>
      </c>
      <c r="C2394" s="9">
        <v>2018</v>
      </c>
      <c r="D2394" s="5" t="s">
        <v>9313</v>
      </c>
      <c r="E2394" s="5" t="s">
        <v>2</v>
      </c>
      <c r="F2394" s="5" t="s">
        <v>11089</v>
      </c>
      <c r="G2394" s="5" t="s">
        <v>9331</v>
      </c>
      <c r="H2394" s="5" t="s">
        <v>9328</v>
      </c>
      <c r="I2394" s="5" t="s">
        <v>9334</v>
      </c>
      <c r="J2394" s="9">
        <v>0</v>
      </c>
      <c r="K2394" s="5" t="s">
        <v>2186</v>
      </c>
      <c r="L2394" s="10" t="s">
        <v>2180</v>
      </c>
      <c r="M2394" s="5" t="s">
        <v>2489</v>
      </c>
    </row>
    <row r="2395" spans="1:14" x14ac:dyDescent="0.2">
      <c r="A2395" s="12" t="s">
        <v>4747</v>
      </c>
      <c r="B2395" s="12">
        <v>2394</v>
      </c>
      <c r="C2395" s="9">
        <v>2018</v>
      </c>
      <c r="D2395" s="5" t="s">
        <v>9313</v>
      </c>
      <c r="E2395" s="5" t="s">
        <v>2</v>
      </c>
      <c r="F2395" s="5" t="s">
        <v>11089</v>
      </c>
      <c r="G2395" s="5" t="s">
        <v>9331</v>
      </c>
      <c r="H2395" s="5" t="s">
        <v>9347</v>
      </c>
      <c r="I2395" s="5" t="s">
        <v>11065</v>
      </c>
      <c r="J2395" s="9">
        <v>1</v>
      </c>
      <c r="K2395" s="5" t="s">
        <v>2186</v>
      </c>
      <c r="L2395" s="10" t="s">
        <v>2180</v>
      </c>
      <c r="M2395" s="5" t="s">
        <v>2490</v>
      </c>
    </row>
    <row r="2396" spans="1:14" x14ac:dyDescent="0.2">
      <c r="A2396" s="12" t="s">
        <v>4748</v>
      </c>
      <c r="B2396" s="12">
        <v>2395</v>
      </c>
      <c r="C2396" s="9">
        <v>2018</v>
      </c>
      <c r="D2396" s="5" t="s">
        <v>9313</v>
      </c>
      <c r="E2396" s="5" t="s">
        <v>2</v>
      </c>
      <c r="F2396" s="5" t="s">
        <v>11089</v>
      </c>
      <c r="G2396" s="5" t="s">
        <v>9331</v>
      </c>
      <c r="H2396" s="5" t="s">
        <v>9347</v>
      </c>
      <c r="I2396" s="5" t="s">
        <v>9353</v>
      </c>
      <c r="J2396" s="9" t="s">
        <v>2</v>
      </c>
      <c r="K2396" s="5" t="s">
        <v>2346</v>
      </c>
      <c r="L2396" s="10" t="s">
        <v>2180</v>
      </c>
      <c r="M2396" s="5" t="s">
        <v>2491</v>
      </c>
    </row>
    <row r="2397" spans="1:14" x14ac:dyDescent="0.2">
      <c r="A2397" s="12" t="s">
        <v>4749</v>
      </c>
      <c r="B2397" s="12">
        <v>2396</v>
      </c>
      <c r="C2397" s="9">
        <v>2018</v>
      </c>
      <c r="D2397" s="5" t="s">
        <v>9313</v>
      </c>
      <c r="E2397" s="5" t="s">
        <v>2</v>
      </c>
      <c r="F2397" s="5" t="s">
        <v>11089</v>
      </c>
      <c r="G2397" s="5" t="s">
        <v>9331</v>
      </c>
      <c r="H2397" s="5" t="s">
        <v>9347</v>
      </c>
      <c r="I2397" s="5" t="s">
        <v>11065</v>
      </c>
      <c r="J2397" s="9">
        <v>2</v>
      </c>
      <c r="K2397" s="5" t="s">
        <v>2346</v>
      </c>
      <c r="L2397" s="10" t="s">
        <v>2180</v>
      </c>
      <c r="M2397" s="5" t="s">
        <v>2492</v>
      </c>
    </row>
    <row r="2398" spans="1:14" x14ac:dyDescent="0.2">
      <c r="A2398" s="12" t="s">
        <v>4750</v>
      </c>
      <c r="B2398" s="12">
        <v>2397</v>
      </c>
      <c r="C2398" s="9">
        <v>2018</v>
      </c>
      <c r="D2398" s="5" t="s">
        <v>9313</v>
      </c>
      <c r="E2398" s="5" t="s">
        <v>2</v>
      </c>
      <c r="F2398" s="5" t="s">
        <v>11089</v>
      </c>
      <c r="G2398" s="5" t="s">
        <v>9337</v>
      </c>
      <c r="H2398" s="5" t="s">
        <v>9347</v>
      </c>
      <c r="I2398" s="5" t="s">
        <v>11065</v>
      </c>
      <c r="J2398" s="9">
        <v>2</v>
      </c>
      <c r="K2398" s="5" t="s">
        <v>2346</v>
      </c>
      <c r="L2398" s="10" t="s">
        <v>2180</v>
      </c>
      <c r="M2398" s="5" t="s">
        <v>2493</v>
      </c>
      <c r="N2398" s="11"/>
    </row>
    <row r="2399" spans="1:14" x14ac:dyDescent="0.2">
      <c r="A2399" s="12" t="s">
        <v>4751</v>
      </c>
      <c r="B2399" s="12">
        <v>2398</v>
      </c>
      <c r="C2399" s="9">
        <v>2018</v>
      </c>
      <c r="D2399" s="5" t="s">
        <v>9313</v>
      </c>
      <c r="E2399" s="5" t="s">
        <v>2</v>
      </c>
      <c r="F2399" s="5" t="s">
        <v>11089</v>
      </c>
      <c r="G2399" s="5" t="s">
        <v>9331</v>
      </c>
      <c r="H2399" s="5" t="s">
        <v>9347</v>
      </c>
      <c r="I2399" s="5" t="s">
        <v>9353</v>
      </c>
      <c r="J2399" s="9">
        <v>2</v>
      </c>
      <c r="K2399" s="5" t="s">
        <v>2346</v>
      </c>
      <c r="L2399" s="10" t="s">
        <v>2180</v>
      </c>
      <c r="M2399" s="5" t="s">
        <v>2494</v>
      </c>
    </row>
    <row r="2400" spans="1:14" x14ac:dyDescent="0.2">
      <c r="A2400" s="12" t="s">
        <v>4752</v>
      </c>
      <c r="B2400" s="12">
        <v>2399</v>
      </c>
      <c r="C2400" s="9">
        <v>2018</v>
      </c>
      <c r="D2400" s="5" t="s">
        <v>9313</v>
      </c>
      <c r="E2400" s="5" t="s">
        <v>2</v>
      </c>
      <c r="F2400" s="5" t="s">
        <v>11089</v>
      </c>
      <c r="G2400" s="5" t="s">
        <v>9337</v>
      </c>
      <c r="H2400" s="5" t="s">
        <v>9347</v>
      </c>
      <c r="I2400" s="5" t="s">
        <v>11065</v>
      </c>
      <c r="J2400" s="9">
        <v>1</v>
      </c>
      <c r="K2400" s="5" t="s">
        <v>2346</v>
      </c>
      <c r="L2400" s="10" t="s">
        <v>2180</v>
      </c>
      <c r="M2400" s="5" t="s">
        <v>2495</v>
      </c>
      <c r="N2400" s="11"/>
    </row>
    <row r="2401" spans="1:14" x14ac:dyDescent="0.2">
      <c r="A2401" s="12" t="s">
        <v>4753</v>
      </c>
      <c r="B2401" s="12">
        <v>2400</v>
      </c>
      <c r="C2401" s="9">
        <v>2018</v>
      </c>
      <c r="D2401" s="5" t="s">
        <v>9313</v>
      </c>
      <c r="E2401" s="5" t="s">
        <v>2</v>
      </c>
      <c r="F2401" s="5" t="s">
        <v>11089</v>
      </c>
      <c r="G2401" s="5" t="s">
        <v>9331</v>
      </c>
      <c r="H2401" s="5" t="s">
        <v>9347</v>
      </c>
      <c r="I2401" s="5" t="s">
        <v>9315</v>
      </c>
      <c r="J2401" s="9">
        <v>1</v>
      </c>
      <c r="K2401" s="5" t="s">
        <v>2346</v>
      </c>
      <c r="L2401" s="10" t="s">
        <v>2180</v>
      </c>
      <c r="M2401" s="5" t="s">
        <v>2496</v>
      </c>
    </row>
    <row r="2402" spans="1:14" x14ac:dyDescent="0.2">
      <c r="A2402" s="12" t="s">
        <v>4754</v>
      </c>
      <c r="B2402" s="12">
        <v>2401</v>
      </c>
      <c r="C2402" s="9">
        <v>2018</v>
      </c>
      <c r="D2402" s="5" t="s">
        <v>9313</v>
      </c>
      <c r="E2402" s="5" t="s">
        <v>2</v>
      </c>
      <c r="F2402" s="5" t="s">
        <v>11089</v>
      </c>
      <c r="G2402" s="5" t="s">
        <v>9331</v>
      </c>
      <c r="H2402" s="5" t="s">
        <v>9321</v>
      </c>
      <c r="I2402" s="5" t="s">
        <v>9321</v>
      </c>
      <c r="J2402" s="9">
        <v>1</v>
      </c>
      <c r="K2402" s="5" t="s">
        <v>2346</v>
      </c>
      <c r="L2402" s="10" t="s">
        <v>2180</v>
      </c>
      <c r="M2402" s="5" t="s">
        <v>2497</v>
      </c>
    </row>
    <row r="2403" spans="1:14" x14ac:dyDescent="0.2">
      <c r="A2403" s="12" t="s">
        <v>4755</v>
      </c>
      <c r="B2403" s="12">
        <v>2402</v>
      </c>
      <c r="C2403" s="9">
        <v>2018</v>
      </c>
      <c r="D2403" s="5" t="s">
        <v>9313</v>
      </c>
      <c r="E2403" s="5" t="s">
        <v>2</v>
      </c>
      <c r="F2403" s="5" t="s">
        <v>11089</v>
      </c>
      <c r="G2403" s="5" t="s">
        <v>9337</v>
      </c>
      <c r="H2403" s="5" t="s">
        <v>9347</v>
      </c>
      <c r="I2403" s="5" t="s">
        <v>9315</v>
      </c>
      <c r="J2403" s="9">
        <v>2</v>
      </c>
      <c r="K2403" s="5" t="s">
        <v>2346</v>
      </c>
      <c r="L2403" s="10" t="s">
        <v>2180</v>
      </c>
      <c r="M2403" s="5" t="s">
        <v>2498</v>
      </c>
      <c r="N2403" s="11"/>
    </row>
    <row r="2404" spans="1:14" x14ac:dyDescent="0.2">
      <c r="A2404" s="12" t="s">
        <v>4756</v>
      </c>
      <c r="B2404" s="12">
        <v>2403</v>
      </c>
      <c r="C2404" s="9">
        <v>2018</v>
      </c>
      <c r="D2404" s="5" t="s">
        <v>9313</v>
      </c>
      <c r="E2404" s="5" t="s">
        <v>2</v>
      </c>
      <c r="F2404" s="5" t="s">
        <v>11089</v>
      </c>
      <c r="G2404" s="5" t="s">
        <v>9337</v>
      </c>
      <c r="H2404" s="5" t="s">
        <v>9347</v>
      </c>
      <c r="I2404" s="5" t="s">
        <v>11065</v>
      </c>
      <c r="J2404" s="9">
        <v>1</v>
      </c>
      <c r="K2404" s="5" t="s">
        <v>2346</v>
      </c>
      <c r="L2404" s="10" t="s">
        <v>2180</v>
      </c>
      <c r="M2404" s="5" t="s">
        <v>2499</v>
      </c>
      <c r="N2404" s="11"/>
    </row>
    <row r="2405" spans="1:14" x14ac:dyDescent="0.2">
      <c r="A2405" s="12" t="s">
        <v>4757</v>
      </c>
      <c r="B2405" s="12">
        <v>2404</v>
      </c>
      <c r="C2405" s="9">
        <v>2018</v>
      </c>
      <c r="D2405" s="5" t="s">
        <v>9313</v>
      </c>
      <c r="E2405" s="5" t="s">
        <v>2</v>
      </c>
      <c r="F2405" s="5" t="s">
        <v>11089</v>
      </c>
      <c r="G2405" s="5" t="s">
        <v>9329</v>
      </c>
      <c r="H2405" s="5" t="s">
        <v>9347</v>
      </c>
      <c r="I2405" s="5" t="s">
        <v>9315</v>
      </c>
      <c r="J2405" s="9">
        <v>2</v>
      </c>
      <c r="K2405" s="5" t="s">
        <v>2229</v>
      </c>
      <c r="L2405" s="10" t="s">
        <v>2180</v>
      </c>
      <c r="M2405" s="5" t="s">
        <v>2500</v>
      </c>
    </row>
    <row r="2406" spans="1:14" x14ac:dyDescent="0.2">
      <c r="A2406" s="12" t="s">
        <v>4758</v>
      </c>
      <c r="B2406" s="12">
        <v>2405</v>
      </c>
      <c r="C2406" s="9">
        <v>2018</v>
      </c>
      <c r="D2406" s="5" t="s">
        <v>9313</v>
      </c>
      <c r="E2406" s="5" t="s">
        <v>2</v>
      </c>
      <c r="F2406" s="5" t="s">
        <v>11089</v>
      </c>
      <c r="G2406" s="5" t="s">
        <v>9329</v>
      </c>
      <c r="H2406" s="5" t="s">
        <v>9347</v>
      </c>
      <c r="I2406" s="5" t="s">
        <v>11065</v>
      </c>
      <c r="J2406" s="9">
        <v>1</v>
      </c>
      <c r="K2406" s="5" t="s">
        <v>2229</v>
      </c>
      <c r="L2406" s="10" t="s">
        <v>2180</v>
      </c>
      <c r="M2406" s="5" t="s">
        <v>2501</v>
      </c>
    </row>
    <row r="2407" spans="1:14" x14ac:dyDescent="0.2">
      <c r="A2407" s="12" t="s">
        <v>4759</v>
      </c>
      <c r="B2407" s="12">
        <v>2406</v>
      </c>
      <c r="C2407" s="9">
        <v>2018</v>
      </c>
      <c r="D2407" s="5" t="s">
        <v>9313</v>
      </c>
      <c r="E2407" s="5" t="s">
        <v>2</v>
      </c>
      <c r="F2407" s="5" t="s">
        <v>11089</v>
      </c>
      <c r="G2407" s="5" t="s">
        <v>9329</v>
      </c>
      <c r="H2407" s="5" t="s">
        <v>9328</v>
      </c>
      <c r="I2407" s="5" t="s">
        <v>9344</v>
      </c>
      <c r="J2407" s="9">
        <v>0</v>
      </c>
      <c r="K2407" s="5" t="s">
        <v>2229</v>
      </c>
      <c r="L2407" s="10" t="s">
        <v>2180</v>
      </c>
      <c r="M2407" s="5" t="s">
        <v>2502</v>
      </c>
    </row>
    <row r="2408" spans="1:14" x14ac:dyDescent="0.2">
      <c r="A2408" s="12" t="s">
        <v>4760</v>
      </c>
      <c r="B2408" s="12">
        <v>2407</v>
      </c>
      <c r="C2408" s="9">
        <v>2018</v>
      </c>
      <c r="D2408" s="5" t="s">
        <v>9313</v>
      </c>
      <c r="E2408" s="5" t="s">
        <v>2</v>
      </c>
      <c r="F2408" s="5" t="s">
        <v>11089</v>
      </c>
      <c r="G2408" s="5" t="s">
        <v>9329</v>
      </c>
      <c r="H2408" s="5" t="s">
        <v>9328</v>
      </c>
      <c r="I2408" s="5" t="s">
        <v>9344</v>
      </c>
      <c r="J2408" s="9">
        <v>0</v>
      </c>
      <c r="K2408" s="5" t="s">
        <v>2229</v>
      </c>
      <c r="L2408" s="10" t="s">
        <v>2180</v>
      </c>
      <c r="M2408" s="5" t="s">
        <v>2503</v>
      </c>
    </row>
    <row r="2409" spans="1:14" x14ac:dyDescent="0.2">
      <c r="A2409" s="12" t="s">
        <v>4761</v>
      </c>
      <c r="B2409" s="12">
        <v>2408</v>
      </c>
      <c r="C2409" s="9">
        <v>2018</v>
      </c>
      <c r="D2409" s="5" t="s">
        <v>9313</v>
      </c>
      <c r="E2409" s="5" t="s">
        <v>2</v>
      </c>
      <c r="F2409" s="5" t="s">
        <v>11089</v>
      </c>
      <c r="G2409" s="5" t="s">
        <v>9329</v>
      </c>
      <c r="H2409" s="5" t="s">
        <v>9328</v>
      </c>
      <c r="I2409" s="5" t="s">
        <v>9415</v>
      </c>
      <c r="J2409" s="9">
        <v>0</v>
      </c>
      <c r="K2409" s="5" t="s">
        <v>2229</v>
      </c>
      <c r="L2409" s="10" t="s">
        <v>2180</v>
      </c>
      <c r="M2409" s="5" t="s">
        <v>2504</v>
      </c>
    </row>
    <row r="2410" spans="1:14" x14ac:dyDescent="0.2">
      <c r="A2410" s="12" t="s">
        <v>4762</v>
      </c>
      <c r="B2410" s="12">
        <v>2409</v>
      </c>
      <c r="C2410" s="9">
        <v>2018</v>
      </c>
      <c r="D2410" s="5" t="s">
        <v>9313</v>
      </c>
      <c r="E2410" s="5" t="s">
        <v>2</v>
      </c>
      <c r="F2410" s="5" t="s">
        <v>11089</v>
      </c>
      <c r="G2410" s="5" t="s">
        <v>9329</v>
      </c>
      <c r="H2410" s="5" t="s">
        <v>9347</v>
      </c>
      <c r="I2410" s="5" t="s">
        <v>11066</v>
      </c>
      <c r="J2410" s="9">
        <v>1</v>
      </c>
      <c r="K2410" s="5" t="s">
        <v>2229</v>
      </c>
      <c r="L2410" s="10" t="s">
        <v>2180</v>
      </c>
      <c r="M2410" s="5" t="s">
        <v>2505</v>
      </c>
      <c r="N2410" s="11"/>
    </row>
    <row r="2411" spans="1:14" x14ac:dyDescent="0.2">
      <c r="A2411" s="12" t="s">
        <v>4763</v>
      </c>
      <c r="B2411" s="12">
        <v>2410</v>
      </c>
      <c r="C2411" s="9">
        <v>2018</v>
      </c>
      <c r="D2411" s="5" t="s">
        <v>9313</v>
      </c>
      <c r="E2411" s="5" t="s">
        <v>2</v>
      </c>
      <c r="F2411" s="5" t="s">
        <v>11089</v>
      </c>
      <c r="G2411" s="5" t="s">
        <v>9329</v>
      </c>
      <c r="H2411" s="5" t="s">
        <v>9347</v>
      </c>
      <c r="I2411" s="5" t="s">
        <v>11065</v>
      </c>
      <c r="J2411" s="9">
        <v>1</v>
      </c>
      <c r="K2411" s="5" t="s">
        <v>2229</v>
      </c>
      <c r="L2411" s="10" t="s">
        <v>2180</v>
      </c>
      <c r="M2411" s="5" t="s">
        <v>2506</v>
      </c>
      <c r="N2411" s="11"/>
    </row>
    <row r="2412" spans="1:14" x14ac:dyDescent="0.2">
      <c r="A2412" s="12" t="s">
        <v>4764</v>
      </c>
      <c r="B2412" s="12">
        <v>2411</v>
      </c>
      <c r="C2412" s="9">
        <v>2018</v>
      </c>
      <c r="D2412" s="5" t="s">
        <v>9313</v>
      </c>
      <c r="E2412" s="5" t="s">
        <v>2</v>
      </c>
      <c r="F2412" s="5" t="s">
        <v>11089</v>
      </c>
      <c r="G2412" s="5" t="s">
        <v>9329</v>
      </c>
      <c r="H2412" s="5" t="s">
        <v>9328</v>
      </c>
      <c r="I2412" s="5" t="s">
        <v>9415</v>
      </c>
      <c r="J2412" s="9">
        <v>0</v>
      </c>
      <c r="K2412" s="5" t="s">
        <v>2229</v>
      </c>
      <c r="L2412" s="10" t="s">
        <v>2180</v>
      </c>
      <c r="M2412" s="5" t="s">
        <v>2507</v>
      </c>
      <c r="N2412" s="11"/>
    </row>
    <row r="2413" spans="1:14" x14ac:dyDescent="0.2">
      <c r="A2413" s="12" t="s">
        <v>4765</v>
      </c>
      <c r="B2413" s="12">
        <v>2412</v>
      </c>
      <c r="C2413" s="9">
        <v>2018</v>
      </c>
      <c r="D2413" s="5" t="s">
        <v>9313</v>
      </c>
      <c r="E2413" s="5" t="s">
        <v>2</v>
      </c>
      <c r="F2413" s="5" t="s">
        <v>11089</v>
      </c>
      <c r="G2413" s="5" t="s">
        <v>9323</v>
      </c>
      <c r="H2413" s="5" t="s">
        <v>9347</v>
      </c>
      <c r="I2413" s="5" t="s">
        <v>9372</v>
      </c>
      <c r="J2413" s="9">
        <v>1</v>
      </c>
      <c r="K2413" s="5" t="s">
        <v>444</v>
      </c>
      <c r="L2413" s="10" t="s">
        <v>2180</v>
      </c>
      <c r="M2413" s="5" t="s">
        <v>2508</v>
      </c>
      <c r="N2413" s="11"/>
    </row>
    <row r="2414" spans="1:14" x14ac:dyDescent="0.2">
      <c r="A2414" s="12" t="s">
        <v>4766</v>
      </c>
      <c r="B2414" s="12">
        <v>2413</v>
      </c>
      <c r="C2414" s="9">
        <v>2018</v>
      </c>
      <c r="D2414" s="5" t="s">
        <v>9313</v>
      </c>
      <c r="E2414" s="5" t="s">
        <v>2</v>
      </c>
      <c r="F2414" s="5" t="s">
        <v>11089</v>
      </c>
      <c r="G2414" s="5" t="s">
        <v>9329</v>
      </c>
      <c r="H2414" s="5" t="s">
        <v>9321</v>
      </c>
      <c r="I2414" s="5" t="s">
        <v>9321</v>
      </c>
      <c r="J2414" s="9">
        <v>1</v>
      </c>
      <c r="K2414" s="5" t="s">
        <v>2229</v>
      </c>
      <c r="L2414" s="10" t="s">
        <v>2180</v>
      </c>
      <c r="M2414" s="5" t="s">
        <v>2509</v>
      </c>
      <c r="N2414" s="11"/>
    </row>
    <row r="2415" spans="1:14" x14ac:dyDescent="0.2">
      <c r="A2415" s="12" t="s">
        <v>4767</v>
      </c>
      <c r="B2415" s="12">
        <v>2414</v>
      </c>
      <c r="C2415" s="9">
        <v>2018</v>
      </c>
      <c r="D2415" s="5" t="s">
        <v>9313</v>
      </c>
      <c r="E2415" s="5" t="s">
        <v>2</v>
      </c>
      <c r="F2415" s="5" t="s">
        <v>11089</v>
      </c>
      <c r="G2415" s="5" t="s">
        <v>9329</v>
      </c>
      <c r="H2415" s="5" t="s">
        <v>9347</v>
      </c>
      <c r="I2415" s="5" t="s">
        <v>11066</v>
      </c>
      <c r="J2415" s="9">
        <v>1</v>
      </c>
      <c r="K2415" s="5" t="s">
        <v>2229</v>
      </c>
      <c r="L2415" s="10" t="s">
        <v>2180</v>
      </c>
      <c r="M2415" s="5" t="s">
        <v>2510</v>
      </c>
      <c r="N2415" s="11"/>
    </row>
    <row r="2416" spans="1:14" x14ac:dyDescent="0.2">
      <c r="A2416" s="12" t="s">
        <v>4768</v>
      </c>
      <c r="B2416" s="12">
        <v>2415</v>
      </c>
      <c r="C2416" s="9">
        <v>2018</v>
      </c>
      <c r="D2416" s="5" t="s">
        <v>9313</v>
      </c>
      <c r="E2416" s="5" t="s">
        <v>2</v>
      </c>
      <c r="F2416" s="5" t="s">
        <v>11089</v>
      </c>
      <c r="G2416" s="5" t="s">
        <v>9329</v>
      </c>
      <c r="H2416" s="5" t="s">
        <v>9347</v>
      </c>
      <c r="I2416" s="5" t="s">
        <v>9315</v>
      </c>
      <c r="J2416" s="9">
        <v>1</v>
      </c>
      <c r="K2416" s="5" t="s">
        <v>2229</v>
      </c>
      <c r="L2416" s="10" t="s">
        <v>2180</v>
      </c>
      <c r="M2416" s="5" t="s">
        <v>2511</v>
      </c>
      <c r="N2416" s="11"/>
    </row>
    <row r="2417" spans="1:15" x14ac:dyDescent="0.2">
      <c r="A2417" s="12" t="s">
        <v>4769</v>
      </c>
      <c r="B2417" s="12">
        <v>2416</v>
      </c>
      <c r="C2417" s="9">
        <v>2018</v>
      </c>
      <c r="D2417" s="5" t="s">
        <v>9313</v>
      </c>
      <c r="E2417" s="5" t="s">
        <v>2</v>
      </c>
      <c r="F2417" s="5" t="s">
        <v>11089</v>
      </c>
      <c r="G2417" s="5" t="s">
        <v>9329</v>
      </c>
      <c r="H2417" s="5" t="s">
        <v>9347</v>
      </c>
      <c r="I2417" s="5" t="s">
        <v>11065</v>
      </c>
      <c r="J2417" s="9">
        <v>2</v>
      </c>
      <c r="K2417" s="5" t="s">
        <v>2229</v>
      </c>
      <c r="L2417" s="10" t="s">
        <v>2180</v>
      </c>
      <c r="M2417" s="5" t="s">
        <v>2512</v>
      </c>
      <c r="N2417" s="11"/>
    </row>
    <row r="2418" spans="1:15" x14ac:dyDescent="0.2">
      <c r="A2418" s="12" t="s">
        <v>4770</v>
      </c>
      <c r="B2418" s="12">
        <v>2417</v>
      </c>
      <c r="C2418" s="9">
        <v>2018</v>
      </c>
      <c r="D2418" s="5" t="s">
        <v>9313</v>
      </c>
      <c r="E2418" s="5" t="s">
        <v>2</v>
      </c>
      <c r="F2418" s="5" t="s">
        <v>11089</v>
      </c>
      <c r="G2418" s="5" t="s">
        <v>9329</v>
      </c>
      <c r="H2418" s="5" t="s">
        <v>9321</v>
      </c>
      <c r="I2418" s="5" t="s">
        <v>9378</v>
      </c>
      <c r="J2418" s="9">
        <v>2</v>
      </c>
      <c r="K2418" s="5" t="s">
        <v>2229</v>
      </c>
      <c r="L2418" s="10" t="s">
        <v>2180</v>
      </c>
      <c r="M2418" s="5" t="s">
        <v>2513</v>
      </c>
      <c r="N2418" s="11"/>
    </row>
    <row r="2419" spans="1:15" x14ac:dyDescent="0.2">
      <c r="A2419" s="12" t="s">
        <v>4771</v>
      </c>
      <c r="B2419" s="12">
        <v>2418</v>
      </c>
      <c r="C2419" s="9">
        <v>2018</v>
      </c>
      <c r="D2419" s="5" t="s">
        <v>9313</v>
      </c>
      <c r="E2419" s="5" t="s">
        <v>2</v>
      </c>
      <c r="F2419" s="5" t="s">
        <v>11089</v>
      </c>
      <c r="G2419" s="5" t="s">
        <v>9329</v>
      </c>
      <c r="H2419" s="5" t="s">
        <v>9321</v>
      </c>
      <c r="I2419" s="5" t="s">
        <v>9408</v>
      </c>
      <c r="J2419" s="9">
        <v>1</v>
      </c>
      <c r="K2419" s="5" t="s">
        <v>2229</v>
      </c>
      <c r="L2419" s="10" t="s">
        <v>2180</v>
      </c>
      <c r="M2419" s="5" t="s">
        <v>2514</v>
      </c>
      <c r="N2419" s="11"/>
    </row>
    <row r="2420" spans="1:15" x14ac:dyDescent="0.2">
      <c r="A2420" s="12" t="s">
        <v>4772</v>
      </c>
      <c r="B2420" s="12">
        <v>2419</v>
      </c>
      <c r="C2420" s="9">
        <v>2018</v>
      </c>
      <c r="D2420" s="5" t="s">
        <v>9313</v>
      </c>
      <c r="E2420" s="5" t="s">
        <v>2</v>
      </c>
      <c r="F2420" s="5" t="s">
        <v>11089</v>
      </c>
      <c r="G2420" s="5" t="s">
        <v>9329</v>
      </c>
      <c r="H2420" s="5" t="s">
        <v>9321</v>
      </c>
      <c r="I2420" s="5" t="s">
        <v>9378</v>
      </c>
      <c r="J2420" s="9">
        <v>3</v>
      </c>
      <c r="K2420" s="5" t="s">
        <v>2229</v>
      </c>
      <c r="L2420" s="10" t="s">
        <v>2180</v>
      </c>
      <c r="M2420" s="5" t="s">
        <v>2515</v>
      </c>
      <c r="N2420" s="11"/>
    </row>
    <row r="2421" spans="1:15" x14ac:dyDescent="0.2">
      <c r="A2421" s="12" t="s">
        <v>4773</v>
      </c>
      <c r="B2421" s="12">
        <v>2420</v>
      </c>
      <c r="C2421" s="9">
        <v>2018</v>
      </c>
      <c r="D2421" s="5" t="s">
        <v>9313</v>
      </c>
      <c r="E2421" s="5" t="s">
        <v>2</v>
      </c>
      <c r="F2421" s="5" t="s">
        <v>11089</v>
      </c>
      <c r="G2421" s="5" t="s">
        <v>9329</v>
      </c>
      <c r="H2421" s="5" t="s">
        <v>9321</v>
      </c>
      <c r="I2421" s="5" t="s">
        <v>9378</v>
      </c>
      <c r="J2421" s="9">
        <v>1</v>
      </c>
      <c r="K2421" s="5" t="s">
        <v>2229</v>
      </c>
      <c r="L2421" s="10" t="s">
        <v>2180</v>
      </c>
      <c r="M2421" s="5" t="s">
        <v>2516</v>
      </c>
      <c r="N2421" s="11"/>
    </row>
    <row r="2422" spans="1:15" x14ac:dyDescent="0.2">
      <c r="A2422" s="12" t="s">
        <v>4774</v>
      </c>
      <c r="B2422" s="12">
        <v>2421</v>
      </c>
      <c r="C2422" s="9">
        <v>2018</v>
      </c>
      <c r="D2422" s="5" t="s">
        <v>9313</v>
      </c>
      <c r="E2422" s="5" t="s">
        <v>2</v>
      </c>
      <c r="F2422" s="5" t="s">
        <v>11089</v>
      </c>
      <c r="G2422" s="5" t="s">
        <v>9329</v>
      </c>
      <c r="H2422" s="5" t="s">
        <v>9347</v>
      </c>
      <c r="I2422" s="5" t="s">
        <v>11065</v>
      </c>
      <c r="J2422" s="9">
        <v>2</v>
      </c>
      <c r="K2422" s="5" t="s">
        <v>2229</v>
      </c>
      <c r="L2422" s="10" t="s">
        <v>2180</v>
      </c>
      <c r="M2422" s="5" t="s">
        <v>2517</v>
      </c>
      <c r="N2422" s="11"/>
    </row>
    <row r="2423" spans="1:15" x14ac:dyDescent="0.2">
      <c r="A2423" s="12" t="s">
        <v>4775</v>
      </c>
      <c r="B2423" s="12">
        <v>2422</v>
      </c>
      <c r="C2423" s="9">
        <v>2018</v>
      </c>
      <c r="D2423" s="5" t="s">
        <v>9313</v>
      </c>
      <c r="E2423" s="5" t="s">
        <v>2</v>
      </c>
      <c r="F2423" s="5" t="s">
        <v>11089</v>
      </c>
      <c r="G2423" s="5" t="s">
        <v>9329</v>
      </c>
      <c r="H2423" s="5" t="s">
        <v>9347</v>
      </c>
      <c r="I2423" s="5" t="s">
        <v>9353</v>
      </c>
      <c r="J2423" s="9">
        <v>1</v>
      </c>
      <c r="K2423" s="5" t="s">
        <v>2229</v>
      </c>
      <c r="L2423" s="10" t="s">
        <v>2180</v>
      </c>
      <c r="M2423" s="5" t="s">
        <v>2518</v>
      </c>
      <c r="N2423" s="11"/>
    </row>
    <row r="2424" spans="1:15" x14ac:dyDescent="0.2">
      <c r="A2424" s="12" t="s">
        <v>4776</v>
      </c>
      <c r="B2424" s="12">
        <v>2423</v>
      </c>
      <c r="C2424" s="9">
        <v>2018</v>
      </c>
      <c r="D2424" s="5" t="s">
        <v>9313</v>
      </c>
      <c r="E2424" s="5" t="s">
        <v>2</v>
      </c>
      <c r="F2424" s="5" t="s">
        <v>11089</v>
      </c>
      <c r="G2424" s="5" t="s">
        <v>9329</v>
      </c>
      <c r="H2424" s="5" t="s">
        <v>9347</v>
      </c>
      <c r="I2424" s="5" t="s">
        <v>11065</v>
      </c>
      <c r="J2424" s="9">
        <v>1</v>
      </c>
      <c r="K2424" s="5" t="s">
        <v>2229</v>
      </c>
      <c r="L2424" s="10" t="s">
        <v>2180</v>
      </c>
      <c r="M2424" s="5" t="s">
        <v>2519</v>
      </c>
      <c r="N2424" s="11"/>
    </row>
    <row r="2425" spans="1:15" x14ac:dyDescent="0.2">
      <c r="A2425" s="12" t="s">
        <v>4777</v>
      </c>
      <c r="B2425" s="12">
        <v>2424</v>
      </c>
      <c r="C2425" s="9">
        <v>2018</v>
      </c>
      <c r="D2425" s="5" t="s">
        <v>9313</v>
      </c>
      <c r="E2425" s="5" t="s">
        <v>2</v>
      </c>
      <c r="F2425" s="5" t="s">
        <v>11089</v>
      </c>
      <c r="G2425" s="5" t="s">
        <v>9329</v>
      </c>
      <c r="H2425" s="5" t="s">
        <v>9347</v>
      </c>
      <c r="I2425" s="5" t="s">
        <v>11065</v>
      </c>
      <c r="J2425" s="9">
        <v>2</v>
      </c>
      <c r="K2425" s="5" t="s">
        <v>2229</v>
      </c>
      <c r="L2425" s="10" t="s">
        <v>2180</v>
      </c>
      <c r="M2425" s="5" t="s">
        <v>2520</v>
      </c>
      <c r="N2425" s="11"/>
      <c r="O2425" s="11"/>
    </row>
    <row r="2426" spans="1:15" x14ac:dyDescent="0.2">
      <c r="A2426" s="12" t="s">
        <v>4778</v>
      </c>
      <c r="B2426" s="12">
        <v>2425</v>
      </c>
      <c r="C2426" s="9">
        <v>2018</v>
      </c>
      <c r="D2426" s="5" t="s">
        <v>9313</v>
      </c>
      <c r="E2426" s="5" t="s">
        <v>2</v>
      </c>
      <c r="F2426" s="5" t="s">
        <v>11089</v>
      </c>
      <c r="G2426" s="5" t="s">
        <v>9329</v>
      </c>
      <c r="H2426" s="5" t="s">
        <v>9347</v>
      </c>
      <c r="I2426" s="5" t="s">
        <v>11065</v>
      </c>
      <c r="J2426" s="9">
        <v>2</v>
      </c>
      <c r="K2426" s="5" t="s">
        <v>2229</v>
      </c>
      <c r="L2426" s="10" t="s">
        <v>2180</v>
      </c>
      <c r="M2426" s="5" t="s">
        <v>2521</v>
      </c>
      <c r="N2426" s="11"/>
    </row>
    <row r="2427" spans="1:15" x14ac:dyDescent="0.2">
      <c r="A2427" s="12" t="s">
        <v>4779</v>
      </c>
      <c r="B2427" s="12">
        <v>2426</v>
      </c>
      <c r="C2427" s="9">
        <v>2018</v>
      </c>
      <c r="D2427" s="5" t="s">
        <v>9313</v>
      </c>
      <c r="E2427" s="5" t="s">
        <v>2</v>
      </c>
      <c r="F2427" s="5" t="s">
        <v>11089</v>
      </c>
      <c r="G2427" s="5" t="s">
        <v>9329</v>
      </c>
      <c r="H2427" s="5" t="s">
        <v>9347</v>
      </c>
      <c r="I2427" s="5" t="s">
        <v>11065</v>
      </c>
      <c r="J2427" s="9">
        <v>1</v>
      </c>
      <c r="K2427" s="5" t="s">
        <v>2229</v>
      </c>
      <c r="L2427" s="10" t="s">
        <v>2180</v>
      </c>
      <c r="M2427" s="5" t="s">
        <v>2522</v>
      </c>
      <c r="N2427" s="11"/>
    </row>
    <row r="2428" spans="1:15" x14ac:dyDescent="0.2">
      <c r="A2428" s="12" t="s">
        <v>4780</v>
      </c>
      <c r="B2428" s="12">
        <v>2427</v>
      </c>
      <c r="C2428" s="9">
        <v>2018</v>
      </c>
      <c r="D2428" s="5" t="s">
        <v>9313</v>
      </c>
      <c r="E2428" s="5" t="s">
        <v>2</v>
      </c>
      <c r="F2428" s="5" t="s">
        <v>11089</v>
      </c>
      <c r="G2428" s="5" t="s">
        <v>9329</v>
      </c>
      <c r="H2428" s="5" t="s">
        <v>9321</v>
      </c>
      <c r="I2428" s="5" t="s">
        <v>9412</v>
      </c>
      <c r="J2428" s="9">
        <v>1</v>
      </c>
      <c r="K2428" s="5" t="s">
        <v>2229</v>
      </c>
      <c r="L2428" s="10" t="s">
        <v>2180</v>
      </c>
      <c r="M2428" s="5" t="s">
        <v>2523</v>
      </c>
      <c r="N2428" s="11"/>
    </row>
    <row r="2429" spans="1:15" x14ac:dyDescent="0.2">
      <c r="A2429" s="12" t="s">
        <v>4781</v>
      </c>
      <c r="B2429" s="12">
        <v>2428</v>
      </c>
      <c r="C2429" s="9">
        <v>2018</v>
      </c>
      <c r="D2429" s="5" t="s">
        <v>9313</v>
      </c>
      <c r="E2429" s="5" t="s">
        <v>2</v>
      </c>
      <c r="F2429" s="5" t="s">
        <v>11089</v>
      </c>
      <c r="G2429" s="5" t="s">
        <v>9329</v>
      </c>
      <c r="H2429" s="5" t="s">
        <v>9321</v>
      </c>
      <c r="I2429" s="5" t="s">
        <v>9378</v>
      </c>
      <c r="J2429" s="9">
        <v>2</v>
      </c>
      <c r="K2429" s="5" t="s">
        <v>2229</v>
      </c>
      <c r="L2429" s="10" t="s">
        <v>2180</v>
      </c>
      <c r="M2429" s="5" t="s">
        <v>2524</v>
      </c>
      <c r="N2429" s="11"/>
    </row>
    <row r="2430" spans="1:15" x14ac:dyDescent="0.2">
      <c r="A2430" s="12" t="s">
        <v>4782</v>
      </c>
      <c r="B2430" s="12">
        <v>2429</v>
      </c>
      <c r="C2430" s="9">
        <v>2018</v>
      </c>
      <c r="D2430" s="5" t="s">
        <v>9313</v>
      </c>
      <c r="E2430" s="5" t="s">
        <v>2</v>
      </c>
      <c r="F2430" s="5" t="s">
        <v>11089</v>
      </c>
      <c r="G2430" s="5" t="s">
        <v>9329</v>
      </c>
      <c r="H2430" s="5" t="s">
        <v>9321</v>
      </c>
      <c r="I2430" s="5" t="s">
        <v>9378</v>
      </c>
      <c r="J2430" s="9">
        <v>1</v>
      </c>
      <c r="K2430" s="5" t="s">
        <v>2229</v>
      </c>
      <c r="L2430" s="10" t="s">
        <v>2180</v>
      </c>
      <c r="M2430" s="5" t="s">
        <v>2525</v>
      </c>
      <c r="N2430" s="11"/>
    </row>
    <row r="2431" spans="1:15" x14ac:dyDescent="0.2">
      <c r="A2431" s="12" t="s">
        <v>4783</v>
      </c>
      <c r="B2431" s="12">
        <v>2430</v>
      </c>
      <c r="C2431" s="9">
        <v>2018</v>
      </c>
      <c r="D2431" s="5" t="s">
        <v>9313</v>
      </c>
      <c r="E2431" s="5" t="s">
        <v>2</v>
      </c>
      <c r="F2431" s="5" t="s">
        <v>11089</v>
      </c>
      <c r="G2431" s="5" t="s">
        <v>9329</v>
      </c>
      <c r="H2431" s="5" t="s">
        <v>9328</v>
      </c>
      <c r="I2431" s="5" t="s">
        <v>9412</v>
      </c>
      <c r="J2431" s="9" t="s">
        <v>2</v>
      </c>
      <c r="K2431" s="5" t="s">
        <v>2229</v>
      </c>
      <c r="L2431" s="10" t="s">
        <v>2180</v>
      </c>
      <c r="M2431" s="5" t="s">
        <v>2526</v>
      </c>
      <c r="N2431" s="11"/>
    </row>
    <row r="2432" spans="1:15" x14ac:dyDescent="0.2">
      <c r="A2432" s="12" t="s">
        <v>4784</v>
      </c>
      <c r="B2432" s="12">
        <v>2431</v>
      </c>
      <c r="C2432" s="9">
        <v>2018</v>
      </c>
      <c r="D2432" s="5" t="s">
        <v>9313</v>
      </c>
      <c r="E2432" s="5" t="s">
        <v>2</v>
      </c>
      <c r="F2432" s="5" t="s">
        <v>11089</v>
      </c>
      <c r="G2432" s="5" t="s">
        <v>9329</v>
      </c>
      <c r="H2432" s="5" t="s">
        <v>9321</v>
      </c>
      <c r="I2432" s="5" t="s">
        <v>9378</v>
      </c>
      <c r="J2432" s="9">
        <v>2</v>
      </c>
      <c r="K2432" s="5" t="s">
        <v>2229</v>
      </c>
      <c r="L2432" s="10" t="s">
        <v>2180</v>
      </c>
      <c r="M2432" s="5" t="s">
        <v>2527</v>
      </c>
      <c r="N2432" s="11"/>
    </row>
    <row r="2433" spans="1:14" x14ac:dyDescent="0.2">
      <c r="A2433" s="12" t="s">
        <v>4785</v>
      </c>
      <c r="B2433" s="12">
        <v>2432</v>
      </c>
      <c r="C2433" s="9">
        <v>2018</v>
      </c>
      <c r="D2433" s="5" t="s">
        <v>9313</v>
      </c>
      <c r="E2433" s="5" t="s">
        <v>2</v>
      </c>
      <c r="F2433" s="5" t="s">
        <v>11089</v>
      </c>
      <c r="G2433" s="5" t="s">
        <v>9329</v>
      </c>
      <c r="H2433" s="5" t="s">
        <v>9321</v>
      </c>
      <c r="I2433" s="5" t="s">
        <v>9321</v>
      </c>
      <c r="J2433" s="9">
        <v>1</v>
      </c>
      <c r="K2433" s="5" t="s">
        <v>2229</v>
      </c>
      <c r="L2433" s="10" t="s">
        <v>2180</v>
      </c>
      <c r="M2433" s="5" t="s">
        <v>2528</v>
      </c>
      <c r="N2433" s="11"/>
    </row>
    <row r="2434" spans="1:14" x14ac:dyDescent="0.2">
      <c r="A2434" s="12" t="s">
        <v>4786</v>
      </c>
      <c r="B2434" s="12">
        <v>2433</v>
      </c>
      <c r="C2434" s="9">
        <v>2018</v>
      </c>
      <c r="D2434" s="5" t="s">
        <v>9313</v>
      </c>
      <c r="E2434" s="5" t="s">
        <v>2</v>
      </c>
      <c r="F2434" s="5" t="s">
        <v>11089</v>
      </c>
      <c r="G2434" s="5" t="s">
        <v>9337</v>
      </c>
      <c r="H2434" s="5" t="s">
        <v>9328</v>
      </c>
      <c r="I2434" s="5" t="s">
        <v>9334</v>
      </c>
      <c r="J2434" s="9">
        <v>0</v>
      </c>
      <c r="K2434" s="5" t="s">
        <v>1136</v>
      </c>
      <c r="L2434" s="10" t="s">
        <v>2180</v>
      </c>
      <c r="M2434" s="5" t="s">
        <v>2529</v>
      </c>
      <c r="N2434" s="11"/>
    </row>
    <row r="2435" spans="1:14" x14ac:dyDescent="0.2">
      <c r="A2435" s="12" t="s">
        <v>4787</v>
      </c>
      <c r="B2435" s="12">
        <v>2434</v>
      </c>
      <c r="C2435" s="9">
        <v>2018</v>
      </c>
      <c r="D2435" s="5" t="s">
        <v>9313</v>
      </c>
      <c r="E2435" s="5" t="s">
        <v>2</v>
      </c>
      <c r="F2435" s="5" t="s">
        <v>11089</v>
      </c>
      <c r="G2435" s="5" t="s">
        <v>9337</v>
      </c>
      <c r="H2435" s="5" t="s">
        <v>9328</v>
      </c>
      <c r="I2435" s="5" t="s">
        <v>9366</v>
      </c>
      <c r="J2435" s="9">
        <v>0</v>
      </c>
      <c r="K2435" s="5" t="s">
        <v>1136</v>
      </c>
      <c r="L2435" s="10" t="s">
        <v>2180</v>
      </c>
      <c r="M2435" s="5" t="s">
        <v>2530</v>
      </c>
      <c r="N2435" s="11"/>
    </row>
    <row r="2436" spans="1:14" x14ac:dyDescent="0.2">
      <c r="A2436" s="12" t="s">
        <v>4788</v>
      </c>
      <c r="B2436" s="12">
        <v>2435</v>
      </c>
      <c r="C2436" s="9">
        <v>2018</v>
      </c>
      <c r="D2436" s="5" t="s">
        <v>9313</v>
      </c>
      <c r="E2436" s="5" t="s">
        <v>2</v>
      </c>
      <c r="F2436" s="5" t="s">
        <v>11088</v>
      </c>
      <c r="G2436" s="5" t="s">
        <v>9363</v>
      </c>
      <c r="H2436" s="5" t="s">
        <v>9347</v>
      </c>
      <c r="I2436" s="5" t="s">
        <v>9315</v>
      </c>
      <c r="J2436" s="9">
        <v>1</v>
      </c>
      <c r="K2436" s="5" t="s">
        <v>2531</v>
      </c>
      <c r="L2436" s="10" t="s">
        <v>2180</v>
      </c>
      <c r="M2436" s="5" t="s">
        <v>2532</v>
      </c>
      <c r="N2436" s="11"/>
    </row>
    <row r="2437" spans="1:14" x14ac:dyDescent="0.2">
      <c r="A2437" s="12" t="s">
        <v>4789</v>
      </c>
      <c r="B2437" s="12">
        <v>2436</v>
      </c>
      <c r="C2437" s="9">
        <v>2018</v>
      </c>
      <c r="D2437" s="5" t="s">
        <v>9313</v>
      </c>
      <c r="E2437" s="5" t="s">
        <v>2</v>
      </c>
      <c r="F2437" s="5" t="s">
        <v>11089</v>
      </c>
      <c r="G2437" s="5" t="s">
        <v>9323</v>
      </c>
      <c r="H2437" s="5" t="s">
        <v>9328</v>
      </c>
      <c r="I2437" s="5" t="s">
        <v>9415</v>
      </c>
      <c r="J2437" s="9">
        <v>0</v>
      </c>
      <c r="K2437" s="5" t="s">
        <v>2531</v>
      </c>
      <c r="L2437" s="10" t="s">
        <v>2180</v>
      </c>
      <c r="M2437" s="5" t="s">
        <v>2533</v>
      </c>
      <c r="N2437" s="11"/>
    </row>
    <row r="2438" spans="1:14" x14ac:dyDescent="0.2">
      <c r="A2438" s="12" t="s">
        <v>4790</v>
      </c>
      <c r="B2438" s="12">
        <v>2437</v>
      </c>
      <c r="C2438" s="9">
        <v>2018</v>
      </c>
      <c r="D2438" s="5" t="s">
        <v>9313</v>
      </c>
      <c r="E2438" s="5" t="s">
        <v>2</v>
      </c>
      <c r="F2438" s="5" t="s">
        <v>11089</v>
      </c>
      <c r="G2438" s="5" t="s">
        <v>9329</v>
      </c>
      <c r="H2438" s="5" t="s">
        <v>9347</v>
      </c>
      <c r="I2438" s="5" t="s">
        <v>11065</v>
      </c>
      <c r="J2438" s="9">
        <v>1</v>
      </c>
      <c r="K2438" s="5" t="s">
        <v>2531</v>
      </c>
      <c r="L2438" s="10" t="s">
        <v>2180</v>
      </c>
      <c r="M2438" s="5" t="s">
        <v>2534</v>
      </c>
      <c r="N2438" s="11"/>
    </row>
    <row r="2439" spans="1:14" x14ac:dyDescent="0.2">
      <c r="A2439" s="12" t="s">
        <v>4791</v>
      </c>
      <c r="B2439" s="12">
        <v>2438</v>
      </c>
      <c r="C2439" s="9">
        <v>2018</v>
      </c>
      <c r="D2439" s="5" t="s">
        <v>9313</v>
      </c>
      <c r="E2439" s="5" t="s">
        <v>2</v>
      </c>
      <c r="F2439" s="5" t="s">
        <v>11088</v>
      </c>
      <c r="G2439" s="5" t="s">
        <v>9363</v>
      </c>
      <c r="H2439" s="5" t="s">
        <v>9328</v>
      </c>
      <c r="I2439" s="5" t="s">
        <v>9415</v>
      </c>
      <c r="J2439" s="9">
        <v>0</v>
      </c>
      <c r="K2439" s="5" t="s">
        <v>2531</v>
      </c>
      <c r="L2439" s="10" t="s">
        <v>2180</v>
      </c>
      <c r="M2439" s="5" t="s">
        <v>2535</v>
      </c>
      <c r="N2439" s="11"/>
    </row>
    <row r="2440" spans="1:14" x14ac:dyDescent="0.2">
      <c r="A2440" s="12" t="s">
        <v>4792</v>
      </c>
      <c r="B2440" s="12">
        <v>2439</v>
      </c>
      <c r="C2440" s="9">
        <v>2018</v>
      </c>
      <c r="D2440" s="5" t="s">
        <v>9313</v>
      </c>
      <c r="E2440" s="5" t="s">
        <v>2</v>
      </c>
      <c r="F2440" s="5" t="s">
        <v>11089</v>
      </c>
      <c r="G2440" s="5" t="s">
        <v>9323</v>
      </c>
      <c r="H2440" s="5" t="s">
        <v>9321</v>
      </c>
      <c r="I2440" s="5" t="s">
        <v>9378</v>
      </c>
      <c r="J2440" s="9">
        <v>1</v>
      </c>
      <c r="K2440" s="5" t="s">
        <v>2531</v>
      </c>
      <c r="L2440" s="10" t="s">
        <v>2180</v>
      </c>
      <c r="M2440" s="5" t="s">
        <v>2536</v>
      </c>
      <c r="N2440" s="11"/>
    </row>
    <row r="2441" spans="1:14" x14ac:dyDescent="0.2">
      <c r="A2441" s="12" t="s">
        <v>4793</v>
      </c>
      <c r="B2441" s="12">
        <v>2440</v>
      </c>
      <c r="C2441" s="9">
        <v>2018</v>
      </c>
      <c r="D2441" s="5" t="s">
        <v>9313</v>
      </c>
      <c r="E2441" s="5" t="s">
        <v>2</v>
      </c>
      <c r="F2441" s="5" t="s">
        <v>11089</v>
      </c>
      <c r="G2441" s="5" t="s">
        <v>9337</v>
      </c>
      <c r="H2441" s="5" t="s">
        <v>9347</v>
      </c>
      <c r="I2441" s="5" t="s">
        <v>11065</v>
      </c>
      <c r="J2441" s="9">
        <v>1</v>
      </c>
      <c r="K2441" s="5" t="s">
        <v>1136</v>
      </c>
      <c r="L2441" s="10" t="s">
        <v>2180</v>
      </c>
      <c r="M2441" s="5" t="s">
        <v>2537</v>
      </c>
      <c r="N2441" s="11"/>
    </row>
    <row r="2442" spans="1:14" x14ac:dyDescent="0.2">
      <c r="A2442" s="12" t="s">
        <v>4794</v>
      </c>
      <c r="B2442" s="12">
        <v>2441</v>
      </c>
      <c r="C2442" s="9">
        <v>2018</v>
      </c>
      <c r="D2442" s="5" t="s">
        <v>9313</v>
      </c>
      <c r="E2442" s="5" t="s">
        <v>2</v>
      </c>
      <c r="F2442" s="5" t="s">
        <v>11089</v>
      </c>
      <c r="G2442" s="5" t="s">
        <v>9337</v>
      </c>
      <c r="H2442" s="5" t="s">
        <v>9328</v>
      </c>
      <c r="I2442" s="5" t="s">
        <v>9415</v>
      </c>
      <c r="J2442" s="9">
        <v>0</v>
      </c>
      <c r="K2442" s="5" t="s">
        <v>2531</v>
      </c>
      <c r="L2442" s="10" t="s">
        <v>2180</v>
      </c>
      <c r="M2442" s="5" t="s">
        <v>2538</v>
      </c>
      <c r="N2442" s="11"/>
    </row>
    <row r="2443" spans="1:14" x14ac:dyDescent="0.2">
      <c r="A2443" s="12" t="s">
        <v>4795</v>
      </c>
      <c r="B2443" s="12">
        <v>2442</v>
      </c>
      <c r="C2443" s="9">
        <v>2018</v>
      </c>
      <c r="D2443" s="5" t="s">
        <v>9313</v>
      </c>
      <c r="E2443" s="5" t="s">
        <v>2</v>
      </c>
      <c r="F2443" s="5" t="s">
        <v>11089</v>
      </c>
      <c r="G2443" s="5" t="s">
        <v>9337</v>
      </c>
      <c r="H2443" s="5" t="s">
        <v>9321</v>
      </c>
      <c r="I2443" s="5" t="s">
        <v>9378</v>
      </c>
      <c r="J2443" s="9">
        <v>3</v>
      </c>
      <c r="K2443" s="5" t="s">
        <v>2531</v>
      </c>
      <c r="L2443" s="10" t="s">
        <v>2180</v>
      </c>
      <c r="M2443" s="5" t="s">
        <v>2539</v>
      </c>
      <c r="N2443" s="11"/>
    </row>
    <row r="2444" spans="1:14" x14ac:dyDescent="0.2">
      <c r="A2444" s="12" t="s">
        <v>4796</v>
      </c>
      <c r="B2444" s="12">
        <v>2443</v>
      </c>
      <c r="C2444" s="9">
        <v>2018</v>
      </c>
      <c r="D2444" s="5" t="s">
        <v>9313</v>
      </c>
      <c r="E2444" s="5" t="s">
        <v>2</v>
      </c>
      <c r="F2444" s="5" t="s">
        <v>11089</v>
      </c>
      <c r="G2444" s="5" t="s">
        <v>9337</v>
      </c>
      <c r="H2444" s="5" t="s">
        <v>9328</v>
      </c>
      <c r="I2444" s="5" t="s">
        <v>9415</v>
      </c>
      <c r="J2444" s="9">
        <v>0</v>
      </c>
      <c r="K2444" s="5" t="s">
        <v>2531</v>
      </c>
      <c r="L2444" s="10" t="s">
        <v>2180</v>
      </c>
      <c r="M2444" s="5" t="s">
        <v>2540</v>
      </c>
      <c r="N2444" s="11"/>
    </row>
    <row r="2445" spans="1:14" x14ac:dyDescent="0.2">
      <c r="A2445" s="12" t="s">
        <v>4797</v>
      </c>
      <c r="B2445" s="12">
        <v>2444</v>
      </c>
      <c r="C2445" s="9">
        <v>2018</v>
      </c>
      <c r="D2445" s="5" t="s">
        <v>9313</v>
      </c>
      <c r="E2445" s="5" t="s">
        <v>2</v>
      </c>
      <c r="F2445" s="5" t="s">
        <v>11088</v>
      </c>
      <c r="G2445" s="5" t="s">
        <v>9363</v>
      </c>
      <c r="H2445" s="5" t="s">
        <v>9328</v>
      </c>
      <c r="I2445" s="5" t="s">
        <v>9415</v>
      </c>
      <c r="J2445" s="9">
        <v>0</v>
      </c>
      <c r="K2445" s="5" t="s">
        <v>2531</v>
      </c>
      <c r="L2445" s="10" t="s">
        <v>2180</v>
      </c>
      <c r="M2445" s="5" t="s">
        <v>2541</v>
      </c>
      <c r="N2445" s="11"/>
    </row>
    <row r="2446" spans="1:14" x14ac:dyDescent="0.2">
      <c r="A2446" s="12" t="s">
        <v>4798</v>
      </c>
      <c r="B2446" s="12">
        <v>2445</v>
      </c>
      <c r="C2446" s="9">
        <v>2018</v>
      </c>
      <c r="D2446" s="5" t="s">
        <v>9313</v>
      </c>
      <c r="E2446" s="5" t="s">
        <v>2</v>
      </c>
      <c r="F2446" s="5" t="s">
        <v>11089</v>
      </c>
      <c r="G2446" s="5" t="s">
        <v>9337</v>
      </c>
      <c r="H2446" s="5" t="s">
        <v>9328</v>
      </c>
      <c r="I2446" s="5" t="s">
        <v>11218</v>
      </c>
      <c r="J2446" s="9">
        <v>0</v>
      </c>
      <c r="K2446" s="5" t="s">
        <v>2531</v>
      </c>
      <c r="L2446" s="10" t="s">
        <v>2180</v>
      </c>
      <c r="M2446" s="5" t="s">
        <v>2542</v>
      </c>
      <c r="N2446" s="11"/>
    </row>
    <row r="2447" spans="1:14" x14ac:dyDescent="0.2">
      <c r="A2447" s="12" t="s">
        <v>4799</v>
      </c>
      <c r="B2447" s="12">
        <v>2446</v>
      </c>
      <c r="C2447" s="9">
        <v>2018</v>
      </c>
      <c r="D2447" s="5" t="s">
        <v>9313</v>
      </c>
      <c r="E2447" s="5" t="s">
        <v>2</v>
      </c>
      <c r="F2447" s="5" t="s">
        <v>11089</v>
      </c>
      <c r="G2447" s="5" t="s">
        <v>9337</v>
      </c>
      <c r="H2447" s="5" t="s">
        <v>9347</v>
      </c>
      <c r="I2447" s="5" t="s">
        <v>11065</v>
      </c>
      <c r="J2447" s="9">
        <v>1</v>
      </c>
      <c r="K2447" s="5" t="s">
        <v>2531</v>
      </c>
      <c r="L2447" s="10" t="s">
        <v>2180</v>
      </c>
      <c r="M2447" s="5" t="s">
        <v>2543</v>
      </c>
      <c r="N2447" s="11"/>
    </row>
    <row r="2448" spans="1:14" x14ac:dyDescent="0.2">
      <c r="A2448" s="12" t="s">
        <v>4800</v>
      </c>
      <c r="B2448" s="12">
        <v>2447</v>
      </c>
      <c r="C2448" s="9">
        <v>2018</v>
      </c>
      <c r="D2448" s="5" t="s">
        <v>9313</v>
      </c>
      <c r="E2448" s="5" t="s">
        <v>2</v>
      </c>
      <c r="F2448" s="5" t="s">
        <v>11089</v>
      </c>
      <c r="G2448" s="5" t="s">
        <v>9337</v>
      </c>
      <c r="H2448" s="5" t="s">
        <v>9321</v>
      </c>
      <c r="I2448" s="5" t="s">
        <v>9378</v>
      </c>
      <c r="J2448" s="9">
        <v>1</v>
      </c>
      <c r="K2448" s="5" t="s">
        <v>2531</v>
      </c>
      <c r="L2448" s="10" t="s">
        <v>2180</v>
      </c>
      <c r="M2448" s="5" t="s">
        <v>2544</v>
      </c>
      <c r="N2448" s="11"/>
    </row>
    <row r="2449" spans="1:15" x14ac:dyDescent="0.2">
      <c r="A2449" s="12" t="s">
        <v>4801</v>
      </c>
      <c r="B2449" s="12">
        <v>2448</v>
      </c>
      <c r="C2449" s="9">
        <v>2018</v>
      </c>
      <c r="D2449" s="5" t="s">
        <v>9313</v>
      </c>
      <c r="E2449" s="5" t="s">
        <v>2</v>
      </c>
      <c r="F2449" s="5" t="s">
        <v>11089</v>
      </c>
      <c r="G2449" s="5" t="s">
        <v>9337</v>
      </c>
      <c r="H2449" s="5" t="s">
        <v>9321</v>
      </c>
      <c r="I2449" s="5" t="s">
        <v>9378</v>
      </c>
      <c r="J2449" s="9">
        <v>1</v>
      </c>
      <c r="K2449" s="5" t="s">
        <v>2531</v>
      </c>
      <c r="L2449" s="10" t="s">
        <v>2180</v>
      </c>
      <c r="M2449" s="5" t="s">
        <v>2545</v>
      </c>
      <c r="N2449" s="11"/>
    </row>
    <row r="2450" spans="1:15" x14ac:dyDescent="0.2">
      <c r="A2450" s="12" t="s">
        <v>4802</v>
      </c>
      <c r="B2450" s="12">
        <v>2449</v>
      </c>
      <c r="C2450" s="9">
        <v>2018</v>
      </c>
      <c r="D2450" s="5" t="s">
        <v>9313</v>
      </c>
      <c r="E2450" s="5" t="s">
        <v>2</v>
      </c>
      <c r="F2450" s="5" t="s">
        <v>11089</v>
      </c>
      <c r="G2450" s="5" t="s">
        <v>9337</v>
      </c>
      <c r="H2450" s="5" t="s">
        <v>9347</v>
      </c>
      <c r="I2450" s="5" t="s">
        <v>11065</v>
      </c>
      <c r="J2450" s="9">
        <v>3</v>
      </c>
      <c r="K2450" s="5" t="s">
        <v>2531</v>
      </c>
      <c r="L2450" s="10" t="s">
        <v>2180</v>
      </c>
      <c r="M2450" s="5" t="s">
        <v>2546</v>
      </c>
      <c r="N2450" s="11"/>
    </row>
    <row r="2451" spans="1:15" x14ac:dyDescent="0.2">
      <c r="A2451" s="12" t="s">
        <v>4803</v>
      </c>
      <c r="B2451" s="12">
        <v>2450</v>
      </c>
      <c r="C2451" s="9">
        <v>2018</v>
      </c>
      <c r="D2451" s="5" t="s">
        <v>9313</v>
      </c>
      <c r="E2451" s="5" t="s">
        <v>2</v>
      </c>
      <c r="F2451" s="5" t="s">
        <v>11089</v>
      </c>
      <c r="G2451" s="5" t="s">
        <v>9337</v>
      </c>
      <c r="H2451" s="5" t="s">
        <v>9347</v>
      </c>
      <c r="I2451" s="5" t="s">
        <v>11065</v>
      </c>
      <c r="J2451" s="9">
        <v>1</v>
      </c>
      <c r="K2451" s="5" t="s">
        <v>2531</v>
      </c>
      <c r="L2451" s="10" t="s">
        <v>2180</v>
      </c>
      <c r="M2451" s="5" t="s">
        <v>2547</v>
      </c>
      <c r="N2451" s="11"/>
      <c r="O2451" s="11"/>
    </row>
    <row r="2452" spans="1:15" x14ac:dyDescent="0.2">
      <c r="A2452" s="12" t="s">
        <v>4804</v>
      </c>
      <c r="B2452" s="12">
        <v>2451</v>
      </c>
      <c r="C2452" s="9">
        <v>2018</v>
      </c>
      <c r="D2452" s="5" t="s">
        <v>9313</v>
      </c>
      <c r="E2452" s="5" t="s">
        <v>2</v>
      </c>
      <c r="F2452" s="5" t="s">
        <v>11089</v>
      </c>
      <c r="G2452" s="5" t="s">
        <v>9337</v>
      </c>
      <c r="H2452" s="5" t="s">
        <v>9347</v>
      </c>
      <c r="I2452" s="5" t="s">
        <v>11065</v>
      </c>
      <c r="J2452" s="9">
        <v>3</v>
      </c>
      <c r="K2452" s="5" t="s">
        <v>2531</v>
      </c>
      <c r="L2452" s="10" t="s">
        <v>2180</v>
      </c>
      <c r="M2452" s="5" t="s">
        <v>2548</v>
      </c>
      <c r="N2452" s="11"/>
    </row>
    <row r="2453" spans="1:15" x14ac:dyDescent="0.2">
      <c r="A2453" s="12" t="s">
        <v>4805</v>
      </c>
      <c r="B2453" s="12">
        <v>2452</v>
      </c>
      <c r="C2453" s="9">
        <v>2018</v>
      </c>
      <c r="D2453" s="5" t="s">
        <v>9313</v>
      </c>
      <c r="E2453" s="5" t="s">
        <v>2</v>
      </c>
      <c r="F2453" s="5" t="s">
        <v>11089</v>
      </c>
      <c r="G2453" s="5" t="s">
        <v>9337</v>
      </c>
      <c r="H2453" s="5" t="s">
        <v>9347</v>
      </c>
      <c r="I2453" s="5" t="s">
        <v>11065</v>
      </c>
      <c r="J2453" s="9">
        <v>3</v>
      </c>
      <c r="K2453" s="5" t="s">
        <v>2531</v>
      </c>
      <c r="L2453" s="10" t="s">
        <v>2180</v>
      </c>
      <c r="M2453" s="5" t="s">
        <v>2549</v>
      </c>
      <c r="N2453" s="11"/>
      <c r="O2453" s="11"/>
    </row>
    <row r="2454" spans="1:15" x14ac:dyDescent="0.2">
      <c r="A2454" s="12" t="s">
        <v>4806</v>
      </c>
      <c r="B2454" s="12">
        <v>2453</v>
      </c>
      <c r="C2454" s="9">
        <v>2018</v>
      </c>
      <c r="D2454" s="5" t="s">
        <v>9313</v>
      </c>
      <c r="E2454" s="5" t="s">
        <v>2</v>
      </c>
      <c r="F2454" s="5" t="s">
        <v>11089</v>
      </c>
      <c r="G2454" s="5" t="s">
        <v>9337</v>
      </c>
      <c r="H2454" s="5" t="s">
        <v>9347</v>
      </c>
      <c r="I2454" s="5" t="s">
        <v>9353</v>
      </c>
      <c r="J2454" s="9">
        <v>1</v>
      </c>
      <c r="K2454" s="5" t="s">
        <v>2531</v>
      </c>
      <c r="L2454" s="10" t="s">
        <v>2180</v>
      </c>
      <c r="M2454" s="5" t="s">
        <v>2550</v>
      </c>
      <c r="N2454" s="11"/>
    </row>
    <row r="2455" spans="1:15" x14ac:dyDescent="0.2">
      <c r="A2455" s="12" t="s">
        <v>4807</v>
      </c>
      <c r="B2455" s="12">
        <v>2454</v>
      </c>
      <c r="C2455" s="9">
        <v>2018</v>
      </c>
      <c r="D2455" s="5" t="s">
        <v>9313</v>
      </c>
      <c r="E2455" s="5" t="s">
        <v>2</v>
      </c>
      <c r="F2455" s="5" t="s">
        <v>11089</v>
      </c>
      <c r="G2455" s="5" t="s">
        <v>9323</v>
      </c>
      <c r="H2455" s="5" t="s">
        <v>9328</v>
      </c>
      <c r="I2455" s="5" t="s">
        <v>9415</v>
      </c>
      <c r="J2455" s="9">
        <v>0</v>
      </c>
      <c r="K2455" s="5" t="s">
        <v>2531</v>
      </c>
      <c r="L2455" s="10" t="s">
        <v>2180</v>
      </c>
      <c r="M2455" s="5" t="s">
        <v>2551</v>
      </c>
      <c r="N2455" s="11"/>
    </row>
    <row r="2456" spans="1:15" x14ac:dyDescent="0.2">
      <c r="A2456" s="12" t="s">
        <v>4808</v>
      </c>
      <c r="B2456" s="12">
        <v>2455</v>
      </c>
      <c r="C2456" s="9">
        <v>2018</v>
      </c>
      <c r="D2456" s="5" t="s">
        <v>9313</v>
      </c>
      <c r="E2456" s="5" t="s">
        <v>2</v>
      </c>
      <c r="F2456" s="5" t="s">
        <v>11089</v>
      </c>
      <c r="G2456" s="5" t="s">
        <v>9337</v>
      </c>
      <c r="H2456" s="5" t="s">
        <v>9347</v>
      </c>
      <c r="I2456" s="5" t="s">
        <v>11090</v>
      </c>
      <c r="J2456" s="9">
        <v>1</v>
      </c>
      <c r="K2456" s="5" t="s">
        <v>2531</v>
      </c>
      <c r="L2456" s="10" t="s">
        <v>2180</v>
      </c>
      <c r="M2456" s="5" t="s">
        <v>2552</v>
      </c>
      <c r="N2456" s="11"/>
    </row>
    <row r="2457" spans="1:15" x14ac:dyDescent="0.2">
      <c r="A2457" s="12" t="s">
        <v>4809</v>
      </c>
      <c r="B2457" s="12">
        <v>2456</v>
      </c>
      <c r="C2457" s="9">
        <v>2018</v>
      </c>
      <c r="D2457" s="5" t="s">
        <v>9313</v>
      </c>
      <c r="E2457" s="5" t="s">
        <v>2</v>
      </c>
      <c r="F2457" s="5" t="s">
        <v>11089</v>
      </c>
      <c r="G2457" s="5" t="s">
        <v>9329</v>
      </c>
      <c r="H2457" s="5" t="s">
        <v>9347</v>
      </c>
      <c r="I2457" s="5" t="s">
        <v>11065</v>
      </c>
      <c r="J2457" s="9">
        <v>1</v>
      </c>
      <c r="K2457" s="5" t="s">
        <v>2531</v>
      </c>
      <c r="L2457" s="10" t="s">
        <v>2180</v>
      </c>
      <c r="M2457" s="5" t="s">
        <v>2553</v>
      </c>
    </row>
    <row r="2458" spans="1:15" x14ac:dyDescent="0.2">
      <c r="A2458" s="12" t="s">
        <v>4810</v>
      </c>
      <c r="B2458" s="12">
        <v>2457</v>
      </c>
      <c r="C2458" s="9">
        <v>2018</v>
      </c>
      <c r="D2458" s="5" t="s">
        <v>9313</v>
      </c>
      <c r="E2458" s="5" t="s">
        <v>2</v>
      </c>
      <c r="F2458" s="5" t="s">
        <v>11089</v>
      </c>
      <c r="G2458" s="5" t="s">
        <v>9337</v>
      </c>
      <c r="H2458" s="5" t="s">
        <v>9347</v>
      </c>
      <c r="I2458" s="5" t="s">
        <v>11065</v>
      </c>
      <c r="J2458" s="9">
        <v>1</v>
      </c>
      <c r="K2458" s="5" t="s">
        <v>2531</v>
      </c>
      <c r="L2458" s="10" t="s">
        <v>2180</v>
      </c>
      <c r="M2458" s="5" t="s">
        <v>2554</v>
      </c>
      <c r="N2458" s="11"/>
    </row>
    <row r="2459" spans="1:15" x14ac:dyDescent="0.2">
      <c r="A2459" s="12" t="s">
        <v>4811</v>
      </c>
      <c r="B2459" s="12">
        <v>2458</v>
      </c>
      <c r="C2459" s="9">
        <v>2018</v>
      </c>
      <c r="D2459" s="5" t="s">
        <v>9313</v>
      </c>
      <c r="E2459" s="5" t="s">
        <v>2</v>
      </c>
      <c r="F2459" s="5" t="s">
        <v>11089</v>
      </c>
      <c r="G2459" s="5" t="s">
        <v>9337</v>
      </c>
      <c r="H2459" s="5" t="s">
        <v>9328</v>
      </c>
      <c r="I2459" s="5" t="s">
        <v>11218</v>
      </c>
      <c r="J2459" s="9">
        <v>0</v>
      </c>
      <c r="K2459" s="5" t="s">
        <v>2531</v>
      </c>
      <c r="L2459" s="10" t="s">
        <v>2180</v>
      </c>
      <c r="M2459" s="5" t="s">
        <v>2555</v>
      </c>
      <c r="N2459" s="11"/>
    </row>
    <row r="2460" spans="1:15" x14ac:dyDescent="0.2">
      <c r="A2460" s="12" t="s">
        <v>4812</v>
      </c>
      <c r="B2460" s="12">
        <v>2459</v>
      </c>
      <c r="C2460" s="9">
        <v>2018</v>
      </c>
      <c r="D2460" s="5" t="s">
        <v>9313</v>
      </c>
      <c r="E2460" s="5" t="s">
        <v>2</v>
      </c>
      <c r="F2460" s="5" t="s">
        <v>11089</v>
      </c>
      <c r="G2460" s="5" t="s">
        <v>9337</v>
      </c>
      <c r="H2460" s="5" t="s">
        <v>9347</v>
      </c>
      <c r="I2460" s="5" t="s">
        <v>9353</v>
      </c>
      <c r="J2460" s="9">
        <v>1</v>
      </c>
      <c r="K2460" s="5" t="s">
        <v>2531</v>
      </c>
      <c r="L2460" s="10" t="s">
        <v>2180</v>
      </c>
      <c r="M2460" s="5" t="s">
        <v>2556</v>
      </c>
      <c r="N2460" s="11"/>
    </row>
    <row r="2461" spans="1:15" x14ac:dyDescent="0.2">
      <c r="A2461" s="12" t="s">
        <v>4813</v>
      </c>
      <c r="B2461" s="12">
        <v>2460</v>
      </c>
      <c r="C2461" s="9">
        <v>2018</v>
      </c>
      <c r="D2461" s="5" t="s">
        <v>9313</v>
      </c>
      <c r="E2461" s="5" t="s">
        <v>2</v>
      </c>
      <c r="F2461" s="5" t="s">
        <v>11089</v>
      </c>
      <c r="G2461" s="5" t="s">
        <v>9337</v>
      </c>
      <c r="H2461" s="5" t="s">
        <v>9328</v>
      </c>
      <c r="I2461" s="5" t="s">
        <v>9415</v>
      </c>
      <c r="J2461" s="9">
        <v>0</v>
      </c>
      <c r="K2461" s="5" t="s">
        <v>2531</v>
      </c>
      <c r="L2461" s="10" t="s">
        <v>2180</v>
      </c>
      <c r="M2461" s="5" t="s">
        <v>2557</v>
      </c>
      <c r="N2461" s="11"/>
    </row>
    <row r="2462" spans="1:15" x14ac:dyDescent="0.2">
      <c r="A2462" s="12" t="s">
        <v>4814</v>
      </c>
      <c r="B2462" s="12">
        <v>2461</v>
      </c>
      <c r="C2462" s="9">
        <v>2018</v>
      </c>
      <c r="D2462" s="5" t="s">
        <v>9313</v>
      </c>
      <c r="E2462" s="5" t="s">
        <v>2</v>
      </c>
      <c r="F2462" s="5" t="s">
        <v>11089</v>
      </c>
      <c r="G2462" s="5" t="s">
        <v>9323</v>
      </c>
      <c r="H2462" s="5" t="s">
        <v>9328</v>
      </c>
      <c r="I2462" s="5" t="s">
        <v>9334</v>
      </c>
      <c r="J2462" s="9">
        <v>0</v>
      </c>
      <c r="K2462" s="5" t="s">
        <v>1136</v>
      </c>
      <c r="L2462" s="10" t="s">
        <v>2180</v>
      </c>
      <c r="M2462" s="5" t="s">
        <v>2558</v>
      </c>
      <c r="N2462" s="11"/>
    </row>
    <row r="2463" spans="1:15" x14ac:dyDescent="0.2">
      <c r="A2463" s="12" t="s">
        <v>4815</v>
      </c>
      <c r="B2463" s="12">
        <v>2462</v>
      </c>
      <c r="C2463" s="9">
        <v>2018</v>
      </c>
      <c r="D2463" s="5" t="s">
        <v>9313</v>
      </c>
      <c r="E2463" s="5" t="s">
        <v>2</v>
      </c>
      <c r="F2463" s="5" t="s">
        <v>11089</v>
      </c>
      <c r="G2463" s="5" t="s">
        <v>9337</v>
      </c>
      <c r="H2463" s="5" t="s">
        <v>9328</v>
      </c>
      <c r="I2463" s="5" t="s">
        <v>9344</v>
      </c>
      <c r="J2463" s="9">
        <v>0</v>
      </c>
      <c r="K2463" s="5" t="s">
        <v>2531</v>
      </c>
      <c r="L2463" s="10" t="s">
        <v>2180</v>
      </c>
      <c r="M2463" s="5" t="s">
        <v>2559</v>
      </c>
      <c r="N2463" s="11"/>
    </row>
    <row r="2464" spans="1:15" x14ac:dyDescent="0.2">
      <c r="A2464" s="12" t="s">
        <v>4816</v>
      </c>
      <c r="B2464" s="12">
        <v>2463</v>
      </c>
      <c r="C2464" s="9">
        <v>2018</v>
      </c>
      <c r="D2464" s="5" t="s">
        <v>9313</v>
      </c>
      <c r="E2464" s="5" t="s">
        <v>2</v>
      </c>
      <c r="F2464" s="5" t="s">
        <v>11089</v>
      </c>
      <c r="G2464" s="5" t="s">
        <v>9337</v>
      </c>
      <c r="H2464" s="5" t="s">
        <v>9347</v>
      </c>
      <c r="I2464" s="5" t="s">
        <v>11065</v>
      </c>
      <c r="J2464" s="9">
        <v>1</v>
      </c>
      <c r="K2464" s="5" t="s">
        <v>2531</v>
      </c>
      <c r="L2464" s="10" t="s">
        <v>2180</v>
      </c>
      <c r="M2464" s="5" t="s">
        <v>2560</v>
      </c>
      <c r="N2464" s="11"/>
    </row>
    <row r="2465" spans="1:14" x14ac:dyDescent="0.2">
      <c r="A2465" s="12" t="s">
        <v>4817</v>
      </c>
      <c r="B2465" s="12">
        <v>2464</v>
      </c>
      <c r="C2465" s="9">
        <v>2018</v>
      </c>
      <c r="D2465" s="5" t="s">
        <v>9313</v>
      </c>
      <c r="E2465" s="5" t="s">
        <v>2</v>
      </c>
      <c r="F2465" s="5" t="s">
        <v>11089</v>
      </c>
      <c r="G2465" s="5" t="s">
        <v>9337</v>
      </c>
      <c r="H2465" s="5" t="s">
        <v>9328</v>
      </c>
      <c r="I2465" s="5" t="s">
        <v>9415</v>
      </c>
      <c r="J2465" s="9">
        <v>0</v>
      </c>
      <c r="K2465" s="5" t="s">
        <v>2531</v>
      </c>
      <c r="L2465" s="10" t="s">
        <v>2180</v>
      </c>
      <c r="M2465" s="5" t="s">
        <v>2561</v>
      </c>
      <c r="N2465" s="11"/>
    </row>
    <row r="2466" spans="1:14" x14ac:dyDescent="0.2">
      <c r="A2466" s="12" t="s">
        <v>4818</v>
      </c>
      <c r="B2466" s="12">
        <v>2465</v>
      </c>
      <c r="C2466" s="9">
        <v>2018</v>
      </c>
      <c r="D2466" s="5" t="s">
        <v>9313</v>
      </c>
      <c r="E2466" s="5" t="s">
        <v>2</v>
      </c>
      <c r="F2466" s="5" t="s">
        <v>11089</v>
      </c>
      <c r="G2466" s="5" t="s">
        <v>9314</v>
      </c>
      <c r="H2466" s="5" t="s">
        <v>9328</v>
      </c>
      <c r="I2466" s="5" t="s">
        <v>9344</v>
      </c>
      <c r="J2466" s="9">
        <v>0</v>
      </c>
      <c r="K2466" s="5" t="s">
        <v>2195</v>
      </c>
      <c r="L2466" s="10" t="s">
        <v>2180</v>
      </c>
      <c r="M2466" s="5" t="s">
        <v>2562</v>
      </c>
    </row>
    <row r="2467" spans="1:14" x14ac:dyDescent="0.2">
      <c r="A2467" s="12" t="s">
        <v>4819</v>
      </c>
      <c r="B2467" s="12">
        <v>2466</v>
      </c>
      <c r="C2467" s="9">
        <v>2018</v>
      </c>
      <c r="D2467" s="5" t="s">
        <v>9313</v>
      </c>
      <c r="E2467" s="5" t="s">
        <v>2</v>
      </c>
      <c r="F2467" s="5" t="s">
        <v>11089</v>
      </c>
      <c r="G2467" s="5" t="s">
        <v>9314</v>
      </c>
      <c r="H2467" s="5" t="s">
        <v>9328</v>
      </c>
      <c r="I2467" s="5" t="s">
        <v>9344</v>
      </c>
      <c r="J2467" s="9">
        <v>0</v>
      </c>
      <c r="K2467" s="5" t="s">
        <v>2195</v>
      </c>
      <c r="L2467" s="10" t="s">
        <v>2180</v>
      </c>
      <c r="M2467" s="5" t="s">
        <v>2563</v>
      </c>
      <c r="N2467" s="11"/>
    </row>
    <row r="2468" spans="1:14" x14ac:dyDescent="0.2">
      <c r="A2468" s="12" t="s">
        <v>4820</v>
      </c>
      <c r="B2468" s="12">
        <v>2467</v>
      </c>
      <c r="C2468" s="9">
        <v>2018</v>
      </c>
      <c r="D2468" s="5" t="s">
        <v>9313</v>
      </c>
      <c r="E2468" s="5" t="s">
        <v>2</v>
      </c>
      <c r="F2468" s="5" t="s">
        <v>11089</v>
      </c>
      <c r="G2468" s="5" t="s">
        <v>9337</v>
      </c>
      <c r="H2468" s="5" t="s">
        <v>9328</v>
      </c>
      <c r="I2468" s="5" t="s">
        <v>9344</v>
      </c>
      <c r="J2468" s="9">
        <v>0</v>
      </c>
      <c r="K2468" s="5" t="s">
        <v>2195</v>
      </c>
      <c r="L2468" s="10" t="s">
        <v>2180</v>
      </c>
      <c r="M2468" s="5" t="s">
        <v>2564</v>
      </c>
      <c r="N2468" s="11"/>
    </row>
    <row r="2469" spans="1:14" x14ac:dyDescent="0.2">
      <c r="A2469" s="12" t="s">
        <v>4821</v>
      </c>
      <c r="B2469" s="12">
        <v>2468</v>
      </c>
      <c r="C2469" s="9">
        <v>2018</v>
      </c>
      <c r="D2469" s="5" t="s">
        <v>9313</v>
      </c>
      <c r="E2469" s="5" t="s">
        <v>2</v>
      </c>
      <c r="F2469" s="5" t="s">
        <v>11089</v>
      </c>
      <c r="G2469" s="5" t="s">
        <v>9314</v>
      </c>
      <c r="H2469" s="5" t="s">
        <v>9328</v>
      </c>
      <c r="I2469" s="5" t="s">
        <v>9334</v>
      </c>
      <c r="J2469" s="9">
        <v>0</v>
      </c>
      <c r="K2469" s="5" t="s">
        <v>46</v>
      </c>
      <c r="L2469" s="10" t="s">
        <v>2180</v>
      </c>
      <c r="M2469" s="5" t="s">
        <v>2565</v>
      </c>
    </row>
    <row r="2470" spans="1:14" x14ac:dyDescent="0.2">
      <c r="A2470" s="12" t="s">
        <v>4822</v>
      </c>
      <c r="B2470" s="12">
        <v>2469</v>
      </c>
      <c r="C2470" s="9">
        <v>2018</v>
      </c>
      <c r="D2470" s="5" t="s">
        <v>9313</v>
      </c>
      <c r="E2470" s="5" t="s">
        <v>2</v>
      </c>
      <c r="F2470" s="5" t="s">
        <v>11089</v>
      </c>
      <c r="G2470" s="5" t="s">
        <v>9314</v>
      </c>
      <c r="H2470" s="5" t="s">
        <v>9328</v>
      </c>
      <c r="I2470" s="5" t="s">
        <v>9334</v>
      </c>
      <c r="J2470" s="9">
        <v>0</v>
      </c>
      <c r="K2470" s="5" t="s">
        <v>46</v>
      </c>
      <c r="L2470" s="10" t="s">
        <v>2180</v>
      </c>
      <c r="M2470" s="5" t="s">
        <v>2566</v>
      </c>
    </row>
    <row r="2471" spans="1:14" x14ac:dyDescent="0.2">
      <c r="A2471" s="12" t="s">
        <v>4823</v>
      </c>
      <c r="B2471" s="12">
        <v>2470</v>
      </c>
      <c r="C2471" s="9">
        <v>2018</v>
      </c>
      <c r="D2471" s="5" t="s">
        <v>9313</v>
      </c>
      <c r="E2471" s="5" t="s">
        <v>2</v>
      </c>
      <c r="F2471" s="5" t="s">
        <v>11089</v>
      </c>
      <c r="G2471" s="5" t="s">
        <v>9314</v>
      </c>
      <c r="H2471" s="5" t="s">
        <v>9328</v>
      </c>
      <c r="I2471" s="5" t="s">
        <v>9334</v>
      </c>
      <c r="J2471" s="9">
        <v>0</v>
      </c>
      <c r="K2471" s="5" t="s">
        <v>46</v>
      </c>
      <c r="L2471" s="10" t="s">
        <v>2180</v>
      </c>
      <c r="M2471" s="5" t="s">
        <v>2567</v>
      </c>
    </row>
    <row r="2472" spans="1:14" x14ac:dyDescent="0.2">
      <c r="A2472" s="12" t="s">
        <v>4824</v>
      </c>
      <c r="B2472" s="12">
        <v>2471</v>
      </c>
      <c r="C2472" s="9">
        <v>2018</v>
      </c>
      <c r="D2472" s="5" t="s">
        <v>9313</v>
      </c>
      <c r="E2472" s="5" t="s">
        <v>2</v>
      </c>
      <c r="F2472" s="5" t="s">
        <v>11089</v>
      </c>
      <c r="G2472" s="5" t="s">
        <v>9314</v>
      </c>
      <c r="H2472" s="5" t="s">
        <v>9328</v>
      </c>
      <c r="I2472" s="5" t="s">
        <v>9407</v>
      </c>
      <c r="J2472" s="9">
        <v>0</v>
      </c>
      <c r="K2472" s="5" t="s">
        <v>46</v>
      </c>
      <c r="L2472" s="10" t="s">
        <v>2180</v>
      </c>
      <c r="M2472" s="5" t="s">
        <v>2568</v>
      </c>
    </row>
    <row r="2473" spans="1:14" x14ac:dyDescent="0.2">
      <c r="A2473" s="12" t="s">
        <v>4825</v>
      </c>
      <c r="B2473" s="12">
        <v>2472</v>
      </c>
      <c r="C2473" s="9">
        <v>2018</v>
      </c>
      <c r="D2473" s="5" t="s">
        <v>9313</v>
      </c>
      <c r="E2473" s="5" t="s">
        <v>2</v>
      </c>
      <c r="F2473" s="5" t="s">
        <v>11089</v>
      </c>
      <c r="G2473" s="5" t="s">
        <v>9329</v>
      </c>
      <c r="H2473" s="5" t="s">
        <v>9347</v>
      </c>
      <c r="I2473" s="5" t="s">
        <v>9315</v>
      </c>
      <c r="J2473" s="9">
        <v>1</v>
      </c>
      <c r="K2473" s="5" t="s">
        <v>2420</v>
      </c>
      <c r="L2473" s="10" t="s">
        <v>2180</v>
      </c>
      <c r="M2473" s="5" t="s">
        <v>2569</v>
      </c>
      <c r="N2473" s="11"/>
    </row>
    <row r="2474" spans="1:14" x14ac:dyDescent="0.2">
      <c r="A2474" s="12" t="s">
        <v>4826</v>
      </c>
      <c r="B2474" s="12">
        <v>2473</v>
      </c>
      <c r="C2474" s="9">
        <v>2018</v>
      </c>
      <c r="D2474" s="5" t="s">
        <v>9313</v>
      </c>
      <c r="E2474" s="5" t="s">
        <v>2</v>
      </c>
      <c r="F2474" s="5" t="s">
        <v>11089</v>
      </c>
      <c r="G2474" s="5" t="s">
        <v>9314</v>
      </c>
      <c r="H2474" s="5" t="s">
        <v>9328</v>
      </c>
      <c r="I2474" s="5" t="s">
        <v>9334</v>
      </c>
      <c r="J2474" s="9">
        <v>0</v>
      </c>
      <c r="K2474" s="5" t="s">
        <v>46</v>
      </c>
      <c r="L2474" s="10" t="s">
        <v>2180</v>
      </c>
      <c r="M2474" s="5" t="s">
        <v>2570</v>
      </c>
    </row>
    <row r="2475" spans="1:14" x14ac:dyDescent="0.2">
      <c r="A2475" s="12" t="s">
        <v>4827</v>
      </c>
      <c r="B2475" s="12">
        <v>2474</v>
      </c>
      <c r="C2475" s="9">
        <v>2018</v>
      </c>
      <c r="D2475" s="5" t="s">
        <v>9313</v>
      </c>
      <c r="E2475" s="5" t="s">
        <v>2</v>
      </c>
      <c r="F2475" s="5" t="s">
        <v>11089</v>
      </c>
      <c r="G2475" s="5" t="s">
        <v>9314</v>
      </c>
      <c r="H2475" s="5" t="s">
        <v>9328</v>
      </c>
      <c r="I2475" s="5" t="s">
        <v>9334</v>
      </c>
      <c r="J2475" s="9">
        <v>0</v>
      </c>
      <c r="K2475" s="5" t="s">
        <v>46</v>
      </c>
      <c r="L2475" s="10" t="s">
        <v>2180</v>
      </c>
      <c r="M2475" s="5" t="s">
        <v>2571</v>
      </c>
    </row>
    <row r="2476" spans="1:14" x14ac:dyDescent="0.2">
      <c r="A2476" s="12" t="s">
        <v>4828</v>
      </c>
      <c r="B2476" s="12">
        <v>2475</v>
      </c>
      <c r="C2476" s="9">
        <v>2018</v>
      </c>
      <c r="D2476" s="5" t="s">
        <v>9313</v>
      </c>
      <c r="E2476" s="5" t="s">
        <v>2</v>
      </c>
      <c r="F2476" s="5" t="s">
        <v>11089</v>
      </c>
      <c r="G2476" s="5" t="s">
        <v>9329</v>
      </c>
      <c r="H2476" s="5" t="s">
        <v>9347</v>
      </c>
      <c r="I2476" s="5" t="s">
        <v>9315</v>
      </c>
      <c r="J2476" s="9">
        <v>3</v>
      </c>
      <c r="K2476" s="5" t="s">
        <v>2420</v>
      </c>
      <c r="L2476" s="10" t="s">
        <v>2180</v>
      </c>
      <c r="M2476" s="5" t="s">
        <v>2572</v>
      </c>
    </row>
    <row r="2477" spans="1:14" x14ac:dyDescent="0.2">
      <c r="A2477" s="12" t="s">
        <v>4829</v>
      </c>
      <c r="B2477" s="12">
        <v>2476</v>
      </c>
      <c r="C2477" s="9">
        <v>2018</v>
      </c>
      <c r="D2477" s="5" t="s">
        <v>9313</v>
      </c>
      <c r="E2477" s="5" t="s">
        <v>2</v>
      </c>
      <c r="F2477" s="5" t="s">
        <v>11089</v>
      </c>
      <c r="G2477" s="5" t="s">
        <v>9314</v>
      </c>
      <c r="H2477" s="5" t="s">
        <v>9328</v>
      </c>
      <c r="I2477" s="5" t="s">
        <v>9419</v>
      </c>
      <c r="J2477" s="9">
        <v>0</v>
      </c>
      <c r="K2477" s="5" t="s">
        <v>46</v>
      </c>
      <c r="L2477" s="10" t="s">
        <v>2180</v>
      </c>
      <c r="M2477" s="5" t="s">
        <v>2573</v>
      </c>
    </row>
    <row r="2478" spans="1:14" x14ac:dyDescent="0.2">
      <c r="A2478" s="12" t="s">
        <v>4830</v>
      </c>
      <c r="B2478" s="12">
        <v>2477</v>
      </c>
      <c r="C2478" s="9">
        <v>2018</v>
      </c>
      <c r="D2478" s="5" t="s">
        <v>9313</v>
      </c>
      <c r="E2478" s="5" t="s">
        <v>2</v>
      </c>
      <c r="F2478" s="5" t="s">
        <v>11089</v>
      </c>
      <c r="G2478" s="5" t="s">
        <v>9314</v>
      </c>
      <c r="H2478" s="5" t="s">
        <v>9328</v>
      </c>
      <c r="I2478" s="5" t="s">
        <v>9334</v>
      </c>
      <c r="J2478" s="9">
        <v>0</v>
      </c>
      <c r="K2478" s="5" t="s">
        <v>46</v>
      </c>
      <c r="L2478" s="10" t="s">
        <v>2180</v>
      </c>
      <c r="M2478" s="5" t="s">
        <v>2574</v>
      </c>
    </row>
    <row r="2479" spans="1:14" x14ac:dyDescent="0.2">
      <c r="A2479" s="12" t="s">
        <v>4831</v>
      </c>
      <c r="B2479" s="12">
        <v>2478</v>
      </c>
      <c r="C2479" s="9">
        <v>2018</v>
      </c>
      <c r="D2479" s="5" t="s">
        <v>9313</v>
      </c>
      <c r="E2479" s="5" t="s">
        <v>2</v>
      </c>
      <c r="F2479" s="5" t="s">
        <v>11089</v>
      </c>
      <c r="G2479" s="5" t="s">
        <v>9314</v>
      </c>
      <c r="H2479" s="5" t="s">
        <v>9328</v>
      </c>
      <c r="I2479" s="5" t="s">
        <v>9344</v>
      </c>
      <c r="J2479" s="9">
        <v>0</v>
      </c>
      <c r="K2479" s="5" t="s">
        <v>46</v>
      </c>
      <c r="L2479" s="10" t="s">
        <v>2180</v>
      </c>
      <c r="M2479" s="5" t="s">
        <v>2575</v>
      </c>
    </row>
    <row r="2480" spans="1:14" x14ac:dyDescent="0.2">
      <c r="A2480" s="12" t="s">
        <v>4832</v>
      </c>
      <c r="B2480" s="12">
        <v>2479</v>
      </c>
      <c r="C2480" s="9">
        <v>2018</v>
      </c>
      <c r="D2480" s="5" t="s">
        <v>9313</v>
      </c>
      <c r="E2480" s="5" t="s">
        <v>2</v>
      </c>
      <c r="F2480" s="5" t="s">
        <v>11088</v>
      </c>
      <c r="G2480" s="5" t="s">
        <v>9383</v>
      </c>
      <c r="H2480" s="5" t="s">
        <v>9328</v>
      </c>
      <c r="I2480" s="5" t="s">
        <v>9334</v>
      </c>
      <c r="J2480" s="9">
        <v>0</v>
      </c>
      <c r="K2480" s="5" t="s">
        <v>2346</v>
      </c>
      <c r="L2480" s="10" t="s">
        <v>2180</v>
      </c>
      <c r="M2480" s="5" t="s">
        <v>2576</v>
      </c>
    </row>
    <row r="2481" spans="1:14" x14ac:dyDescent="0.2">
      <c r="A2481" s="12" t="s">
        <v>4833</v>
      </c>
      <c r="B2481" s="12">
        <v>2480</v>
      </c>
      <c r="C2481" s="9">
        <v>2018</v>
      </c>
      <c r="D2481" s="5" t="s">
        <v>9313</v>
      </c>
      <c r="E2481" s="5" t="s">
        <v>2</v>
      </c>
      <c r="F2481" s="5" t="s">
        <v>11089</v>
      </c>
      <c r="G2481" s="5" t="s">
        <v>9314</v>
      </c>
      <c r="H2481" s="5" t="s">
        <v>9328</v>
      </c>
      <c r="I2481" s="5" t="s">
        <v>9344</v>
      </c>
      <c r="J2481" s="9">
        <v>0</v>
      </c>
      <c r="K2481" s="5" t="s">
        <v>46</v>
      </c>
      <c r="L2481" s="10" t="s">
        <v>2180</v>
      </c>
      <c r="M2481" s="5" t="s">
        <v>2577</v>
      </c>
    </row>
    <row r="2482" spans="1:14" x14ac:dyDescent="0.2">
      <c r="A2482" s="12" t="s">
        <v>4834</v>
      </c>
      <c r="B2482" s="12">
        <v>2481</v>
      </c>
      <c r="C2482" s="9">
        <v>2018</v>
      </c>
      <c r="D2482" s="5" t="s">
        <v>9313</v>
      </c>
      <c r="E2482" s="5" t="s">
        <v>2</v>
      </c>
      <c r="F2482" s="5" t="s">
        <v>11089</v>
      </c>
      <c r="G2482" s="5" t="s">
        <v>9314</v>
      </c>
      <c r="H2482" s="5" t="s">
        <v>9328</v>
      </c>
      <c r="I2482" s="5" t="s">
        <v>9334</v>
      </c>
      <c r="J2482" s="9">
        <v>0</v>
      </c>
      <c r="K2482" s="5" t="s">
        <v>46</v>
      </c>
      <c r="L2482" s="10" t="s">
        <v>2180</v>
      </c>
      <c r="M2482" s="5" t="s">
        <v>2578</v>
      </c>
      <c r="N2482" s="11"/>
    </row>
    <row r="2483" spans="1:14" x14ac:dyDescent="0.2">
      <c r="A2483" s="12" t="s">
        <v>4835</v>
      </c>
      <c r="B2483" s="12">
        <v>2482</v>
      </c>
      <c r="C2483" s="9">
        <v>2018</v>
      </c>
      <c r="D2483" s="5" t="s">
        <v>9313</v>
      </c>
      <c r="E2483" s="5" t="s">
        <v>2</v>
      </c>
      <c r="F2483" s="5" t="s">
        <v>11089</v>
      </c>
      <c r="G2483" s="5" t="s">
        <v>9314</v>
      </c>
      <c r="H2483" s="5" t="s">
        <v>9328</v>
      </c>
      <c r="I2483" s="5" t="s">
        <v>9344</v>
      </c>
      <c r="J2483" s="9">
        <v>0</v>
      </c>
      <c r="K2483" s="5" t="s">
        <v>46</v>
      </c>
      <c r="L2483" s="10" t="s">
        <v>2180</v>
      </c>
      <c r="M2483" s="5" t="s">
        <v>2579</v>
      </c>
      <c r="N2483" s="11"/>
    </row>
    <row r="2484" spans="1:14" x14ac:dyDescent="0.2">
      <c r="A2484" s="12" t="s">
        <v>4836</v>
      </c>
      <c r="B2484" s="12">
        <v>2483</v>
      </c>
      <c r="C2484" s="9">
        <v>2018</v>
      </c>
      <c r="D2484" s="5" t="s">
        <v>9313</v>
      </c>
      <c r="E2484" s="5" t="s">
        <v>2</v>
      </c>
      <c r="F2484" s="5" t="s">
        <v>11089</v>
      </c>
      <c r="G2484" s="5" t="s">
        <v>9314</v>
      </c>
      <c r="H2484" s="5" t="s">
        <v>9328</v>
      </c>
      <c r="I2484" s="5" t="s">
        <v>9419</v>
      </c>
      <c r="J2484" s="9">
        <v>0</v>
      </c>
      <c r="K2484" s="5" t="s">
        <v>46</v>
      </c>
      <c r="L2484" s="10" t="s">
        <v>2180</v>
      </c>
      <c r="M2484" s="5" t="s">
        <v>2580</v>
      </c>
      <c r="N2484" s="11"/>
    </row>
    <row r="2485" spans="1:14" x14ac:dyDescent="0.2">
      <c r="A2485" s="12" t="s">
        <v>4837</v>
      </c>
      <c r="B2485" s="12">
        <v>2484</v>
      </c>
      <c r="C2485" s="9">
        <v>2018</v>
      </c>
      <c r="D2485" s="5" t="s">
        <v>9313</v>
      </c>
      <c r="E2485" s="5" t="s">
        <v>2</v>
      </c>
      <c r="F2485" s="5" t="s">
        <v>11089</v>
      </c>
      <c r="G2485" s="5" t="s">
        <v>9314</v>
      </c>
      <c r="H2485" s="5" t="s">
        <v>9328</v>
      </c>
      <c r="I2485" s="5" t="s">
        <v>9334</v>
      </c>
      <c r="J2485" s="9">
        <v>0</v>
      </c>
      <c r="K2485" s="5" t="s">
        <v>46</v>
      </c>
      <c r="L2485" s="10" t="s">
        <v>2180</v>
      </c>
      <c r="M2485" s="5" t="s">
        <v>2581</v>
      </c>
    </row>
    <row r="2486" spans="1:14" x14ac:dyDescent="0.2">
      <c r="A2486" s="12" t="s">
        <v>4838</v>
      </c>
      <c r="B2486" s="12">
        <v>2485</v>
      </c>
      <c r="C2486" s="9">
        <v>2018</v>
      </c>
      <c r="D2486" s="5" t="s">
        <v>9313</v>
      </c>
      <c r="E2486" s="5" t="s">
        <v>2</v>
      </c>
      <c r="F2486" s="5" t="s">
        <v>11089</v>
      </c>
      <c r="G2486" s="5" t="s">
        <v>9314</v>
      </c>
      <c r="H2486" s="5" t="s">
        <v>9328</v>
      </c>
      <c r="I2486" s="5" t="s">
        <v>9344</v>
      </c>
      <c r="J2486" s="9">
        <v>0</v>
      </c>
      <c r="K2486" s="5" t="s">
        <v>46</v>
      </c>
      <c r="L2486" s="10" t="s">
        <v>2180</v>
      </c>
      <c r="M2486" s="5" t="s">
        <v>2582</v>
      </c>
    </row>
    <row r="2487" spans="1:14" x14ac:dyDescent="0.2">
      <c r="A2487" s="12" t="s">
        <v>4839</v>
      </c>
      <c r="B2487" s="12">
        <v>2486</v>
      </c>
      <c r="C2487" s="9">
        <v>2018</v>
      </c>
      <c r="D2487" s="5" t="s">
        <v>9313</v>
      </c>
      <c r="E2487" s="5" t="s">
        <v>2</v>
      </c>
      <c r="F2487" s="5" t="s">
        <v>11089</v>
      </c>
      <c r="G2487" s="5" t="s">
        <v>9314</v>
      </c>
      <c r="H2487" s="5" t="s">
        <v>9328</v>
      </c>
      <c r="I2487" s="5" t="s">
        <v>9334</v>
      </c>
      <c r="J2487" s="9">
        <v>0</v>
      </c>
      <c r="K2487" s="5" t="s">
        <v>46</v>
      </c>
      <c r="L2487" s="10" t="s">
        <v>2180</v>
      </c>
      <c r="M2487" s="5" t="s">
        <v>2583</v>
      </c>
    </row>
    <row r="2488" spans="1:14" x14ac:dyDescent="0.2">
      <c r="A2488" s="12" t="s">
        <v>4840</v>
      </c>
      <c r="B2488" s="12">
        <v>2487</v>
      </c>
      <c r="C2488" s="9">
        <v>2018</v>
      </c>
      <c r="D2488" s="5" t="s">
        <v>9313</v>
      </c>
      <c r="E2488" s="5" t="s">
        <v>2</v>
      </c>
      <c r="F2488" s="5" t="s">
        <v>11089</v>
      </c>
      <c r="G2488" s="5" t="s">
        <v>9314</v>
      </c>
      <c r="H2488" s="5" t="s">
        <v>9328</v>
      </c>
      <c r="I2488" s="5" t="s">
        <v>9344</v>
      </c>
      <c r="J2488" s="9">
        <v>0</v>
      </c>
      <c r="K2488" s="5" t="s">
        <v>46</v>
      </c>
      <c r="L2488" s="10" t="s">
        <v>2180</v>
      </c>
      <c r="M2488" s="5" t="s">
        <v>2584</v>
      </c>
    </row>
    <row r="2489" spans="1:14" x14ac:dyDescent="0.2">
      <c r="A2489" s="12" t="s">
        <v>4841</v>
      </c>
      <c r="B2489" s="12">
        <v>2488</v>
      </c>
      <c r="C2489" s="9">
        <v>2018</v>
      </c>
      <c r="D2489" s="5" t="s">
        <v>9313</v>
      </c>
      <c r="E2489" s="5" t="s">
        <v>2</v>
      </c>
      <c r="F2489" s="5" t="s">
        <v>11089</v>
      </c>
      <c r="G2489" s="5" t="s">
        <v>9314</v>
      </c>
      <c r="H2489" s="5" t="s">
        <v>9328</v>
      </c>
      <c r="I2489" s="5" t="s">
        <v>9344</v>
      </c>
      <c r="J2489" s="9">
        <v>0</v>
      </c>
      <c r="K2489" s="5" t="s">
        <v>46</v>
      </c>
      <c r="L2489" s="10" t="s">
        <v>2180</v>
      </c>
      <c r="M2489" s="5" t="s">
        <v>2585</v>
      </c>
      <c r="N2489" s="11"/>
    </row>
    <row r="2490" spans="1:14" x14ac:dyDescent="0.2">
      <c r="A2490" s="12" t="s">
        <v>4842</v>
      </c>
      <c r="B2490" s="12">
        <v>2489</v>
      </c>
      <c r="C2490" s="9">
        <v>2018</v>
      </c>
      <c r="D2490" s="5" t="s">
        <v>9313</v>
      </c>
      <c r="E2490" s="5" t="s">
        <v>2</v>
      </c>
      <c r="F2490" s="5" t="s">
        <v>11089</v>
      </c>
      <c r="G2490" s="5" t="s">
        <v>9314</v>
      </c>
      <c r="H2490" s="5" t="s">
        <v>9328</v>
      </c>
      <c r="I2490" s="5" t="s">
        <v>9344</v>
      </c>
      <c r="J2490" s="9">
        <v>0</v>
      </c>
      <c r="K2490" s="5" t="s">
        <v>46</v>
      </c>
      <c r="L2490" s="10" t="s">
        <v>2180</v>
      </c>
      <c r="M2490" s="5" t="s">
        <v>2586</v>
      </c>
      <c r="N2490" s="11"/>
    </row>
    <row r="2491" spans="1:14" x14ac:dyDescent="0.2">
      <c r="A2491" s="12" t="s">
        <v>4843</v>
      </c>
      <c r="B2491" s="12">
        <v>2490</v>
      </c>
      <c r="C2491" s="9">
        <v>2018</v>
      </c>
      <c r="D2491" s="5" t="s">
        <v>9313</v>
      </c>
      <c r="E2491" s="5" t="s">
        <v>2</v>
      </c>
      <c r="F2491" s="5" t="s">
        <v>11089</v>
      </c>
      <c r="G2491" s="5" t="s">
        <v>9314</v>
      </c>
      <c r="H2491" s="5" t="s">
        <v>9328</v>
      </c>
      <c r="I2491" s="5" t="s">
        <v>9416</v>
      </c>
      <c r="J2491" s="9">
        <v>0</v>
      </c>
      <c r="K2491" s="5" t="s">
        <v>46</v>
      </c>
      <c r="L2491" s="10" t="s">
        <v>2180</v>
      </c>
      <c r="M2491" s="5" t="s">
        <v>2587</v>
      </c>
      <c r="N2491" s="11"/>
    </row>
    <row r="2492" spans="1:14" x14ac:dyDescent="0.2">
      <c r="A2492" s="12" t="s">
        <v>4844</v>
      </c>
      <c r="B2492" s="12">
        <v>2491</v>
      </c>
      <c r="C2492" s="9">
        <v>2018</v>
      </c>
      <c r="D2492" s="5" t="s">
        <v>9313</v>
      </c>
      <c r="E2492" s="5" t="s">
        <v>2</v>
      </c>
      <c r="F2492" s="5" t="s">
        <v>11089</v>
      </c>
      <c r="G2492" s="5" t="s">
        <v>9314</v>
      </c>
      <c r="H2492" s="5" t="s">
        <v>9328</v>
      </c>
      <c r="I2492" s="5" t="s">
        <v>9334</v>
      </c>
      <c r="J2492" s="9">
        <v>0</v>
      </c>
      <c r="K2492" s="5" t="s">
        <v>46</v>
      </c>
      <c r="L2492" s="10" t="s">
        <v>2180</v>
      </c>
      <c r="M2492" s="5" t="s">
        <v>2588</v>
      </c>
    </row>
    <row r="2493" spans="1:14" x14ac:dyDescent="0.2">
      <c r="A2493" s="12" t="s">
        <v>4845</v>
      </c>
      <c r="B2493" s="12">
        <v>2492</v>
      </c>
      <c r="C2493" s="9">
        <v>2018</v>
      </c>
      <c r="D2493" s="5" t="s">
        <v>9313</v>
      </c>
      <c r="E2493" s="5" t="s">
        <v>2</v>
      </c>
      <c r="F2493" s="5" t="s">
        <v>11089</v>
      </c>
      <c r="G2493" s="5" t="s">
        <v>9314</v>
      </c>
      <c r="H2493" s="5" t="s">
        <v>9328</v>
      </c>
      <c r="I2493" s="5" t="s">
        <v>9407</v>
      </c>
      <c r="J2493" s="9">
        <v>0</v>
      </c>
      <c r="K2493" s="5" t="s">
        <v>46</v>
      </c>
      <c r="L2493" s="10" t="s">
        <v>2180</v>
      </c>
      <c r="M2493" s="5" t="s">
        <v>2589</v>
      </c>
    </row>
    <row r="2494" spans="1:14" x14ac:dyDescent="0.2">
      <c r="A2494" s="12" t="s">
        <v>4846</v>
      </c>
      <c r="B2494" s="12">
        <v>2493</v>
      </c>
      <c r="C2494" s="9">
        <v>2018</v>
      </c>
      <c r="D2494" s="5" t="s">
        <v>9313</v>
      </c>
      <c r="E2494" s="5" t="s">
        <v>2</v>
      </c>
      <c r="F2494" s="5" t="s">
        <v>11089</v>
      </c>
      <c r="G2494" s="5" t="s">
        <v>9314</v>
      </c>
      <c r="H2494" s="5" t="s">
        <v>9328</v>
      </c>
      <c r="I2494" s="5" t="s">
        <v>9407</v>
      </c>
      <c r="J2494" s="9">
        <v>0</v>
      </c>
      <c r="K2494" s="5" t="s">
        <v>46</v>
      </c>
      <c r="L2494" s="10" t="s">
        <v>2180</v>
      </c>
      <c r="M2494" s="5" t="s">
        <v>2590</v>
      </c>
    </row>
    <row r="2495" spans="1:14" x14ac:dyDescent="0.2">
      <c r="A2495" s="12" t="s">
        <v>4847</v>
      </c>
      <c r="B2495" s="12">
        <v>2494</v>
      </c>
      <c r="C2495" s="9">
        <v>2018</v>
      </c>
      <c r="D2495" s="5" t="s">
        <v>9313</v>
      </c>
      <c r="E2495" s="5" t="s">
        <v>2</v>
      </c>
      <c r="F2495" s="5" t="s">
        <v>11089</v>
      </c>
      <c r="G2495" s="5" t="s">
        <v>9331</v>
      </c>
      <c r="H2495" s="5" t="s">
        <v>9321</v>
      </c>
      <c r="I2495" s="5" t="s">
        <v>9344</v>
      </c>
      <c r="J2495" s="9">
        <v>0</v>
      </c>
      <c r="K2495" s="5" t="s">
        <v>2346</v>
      </c>
      <c r="L2495" s="10" t="s">
        <v>2180</v>
      </c>
      <c r="M2495" s="5" t="s">
        <v>2591</v>
      </c>
      <c r="N2495" s="11"/>
    </row>
    <row r="2496" spans="1:14" x14ac:dyDescent="0.2">
      <c r="A2496" s="12" t="s">
        <v>4848</v>
      </c>
      <c r="B2496" s="12">
        <v>2495</v>
      </c>
      <c r="C2496" s="9">
        <v>2018</v>
      </c>
      <c r="D2496" s="5" t="s">
        <v>9313</v>
      </c>
      <c r="E2496" s="5" t="s">
        <v>2</v>
      </c>
      <c r="F2496" s="5" t="s">
        <v>11089</v>
      </c>
      <c r="G2496" s="5" t="s">
        <v>9314</v>
      </c>
      <c r="H2496" s="5" t="s">
        <v>9328</v>
      </c>
      <c r="I2496" s="5" t="s">
        <v>9344</v>
      </c>
      <c r="J2496" s="9">
        <v>0</v>
      </c>
      <c r="K2496" s="5" t="s">
        <v>46</v>
      </c>
      <c r="L2496" s="10" t="s">
        <v>2180</v>
      </c>
      <c r="M2496" s="5" t="s">
        <v>2592</v>
      </c>
      <c r="N2496" s="11"/>
    </row>
    <row r="2497" spans="1:14" x14ac:dyDescent="0.2">
      <c r="A2497" s="12" t="s">
        <v>4849</v>
      </c>
      <c r="B2497" s="12">
        <v>2496</v>
      </c>
      <c r="C2497" s="9">
        <v>2018</v>
      </c>
      <c r="D2497" s="5" t="s">
        <v>9313</v>
      </c>
      <c r="E2497" s="5" t="s">
        <v>2</v>
      </c>
      <c r="F2497" s="5" t="s">
        <v>11089</v>
      </c>
      <c r="G2497" s="5" t="s">
        <v>9314</v>
      </c>
      <c r="H2497" s="5" t="s">
        <v>9328</v>
      </c>
      <c r="I2497" s="5" t="s">
        <v>9344</v>
      </c>
      <c r="J2497" s="9">
        <v>0</v>
      </c>
      <c r="K2497" s="5" t="s">
        <v>46</v>
      </c>
      <c r="L2497" s="10" t="s">
        <v>2180</v>
      </c>
      <c r="M2497" s="5" t="s">
        <v>2593</v>
      </c>
    </row>
    <row r="2498" spans="1:14" x14ac:dyDescent="0.2">
      <c r="A2498" s="12" t="s">
        <v>4850</v>
      </c>
      <c r="B2498" s="12">
        <v>2497</v>
      </c>
      <c r="C2498" s="9">
        <v>2018</v>
      </c>
      <c r="D2498" s="5" t="s">
        <v>9313</v>
      </c>
      <c r="E2498" s="5" t="s">
        <v>2</v>
      </c>
      <c r="F2498" s="5" t="s">
        <v>11089</v>
      </c>
      <c r="G2498" s="5" t="s">
        <v>9314</v>
      </c>
      <c r="H2498" s="5" t="s">
        <v>9328</v>
      </c>
      <c r="I2498" s="5" t="s">
        <v>9344</v>
      </c>
      <c r="J2498" s="9">
        <v>0</v>
      </c>
      <c r="K2498" s="5" t="s">
        <v>46</v>
      </c>
      <c r="L2498" s="10" t="s">
        <v>2180</v>
      </c>
      <c r="M2498" s="5" t="s">
        <v>2594</v>
      </c>
    </row>
    <row r="2499" spans="1:14" x14ac:dyDescent="0.2">
      <c r="A2499" s="12" t="s">
        <v>4851</v>
      </c>
      <c r="B2499" s="12">
        <v>2498</v>
      </c>
      <c r="C2499" s="9">
        <v>2018</v>
      </c>
      <c r="D2499" s="5" t="s">
        <v>9313</v>
      </c>
      <c r="E2499" s="5" t="s">
        <v>2</v>
      </c>
      <c r="F2499" s="5" t="s">
        <v>11089</v>
      </c>
      <c r="G2499" s="5" t="s">
        <v>9314</v>
      </c>
      <c r="H2499" s="5" t="s">
        <v>9328</v>
      </c>
      <c r="I2499" s="5" t="s">
        <v>9334</v>
      </c>
      <c r="J2499" s="9">
        <v>0</v>
      </c>
      <c r="K2499" s="5" t="s">
        <v>46</v>
      </c>
      <c r="L2499" s="10" t="s">
        <v>2180</v>
      </c>
      <c r="M2499" s="5" t="s">
        <v>2595</v>
      </c>
    </row>
    <row r="2500" spans="1:14" x14ac:dyDescent="0.2">
      <c r="A2500" s="12" t="s">
        <v>4852</v>
      </c>
      <c r="B2500" s="12">
        <v>2499</v>
      </c>
      <c r="C2500" s="9">
        <v>2018</v>
      </c>
      <c r="D2500" s="5" t="s">
        <v>9313</v>
      </c>
      <c r="E2500" s="5" t="s">
        <v>2</v>
      </c>
      <c r="F2500" s="5" t="s">
        <v>11089</v>
      </c>
      <c r="G2500" s="5" t="s">
        <v>9314</v>
      </c>
      <c r="H2500" s="5" t="s">
        <v>9328</v>
      </c>
      <c r="I2500" s="5" t="s">
        <v>9334</v>
      </c>
      <c r="J2500" s="9">
        <v>0</v>
      </c>
      <c r="K2500" s="5" t="s">
        <v>46</v>
      </c>
      <c r="L2500" s="10" t="s">
        <v>2180</v>
      </c>
      <c r="M2500" s="5" t="s">
        <v>2596</v>
      </c>
    </row>
    <row r="2501" spans="1:14" x14ac:dyDescent="0.2">
      <c r="A2501" s="12" t="s">
        <v>4853</v>
      </c>
      <c r="B2501" s="12">
        <v>2500</v>
      </c>
      <c r="C2501" s="9">
        <v>2018</v>
      </c>
      <c r="D2501" s="5" t="s">
        <v>9313</v>
      </c>
      <c r="E2501" s="5" t="s">
        <v>2</v>
      </c>
      <c r="F2501" s="5" t="s">
        <v>11089</v>
      </c>
      <c r="G2501" s="5" t="s">
        <v>9314</v>
      </c>
      <c r="H2501" s="5" t="s">
        <v>9328</v>
      </c>
      <c r="I2501" s="5" t="s">
        <v>9344</v>
      </c>
      <c r="J2501" s="9">
        <v>0</v>
      </c>
      <c r="K2501" s="5" t="s">
        <v>46</v>
      </c>
      <c r="L2501" s="10" t="s">
        <v>2180</v>
      </c>
      <c r="M2501" s="5" t="s">
        <v>2597</v>
      </c>
    </row>
    <row r="2502" spans="1:14" x14ac:dyDescent="0.2">
      <c r="A2502" s="12" t="s">
        <v>4854</v>
      </c>
      <c r="B2502" s="12">
        <v>2501</v>
      </c>
      <c r="C2502" s="9">
        <v>2018</v>
      </c>
      <c r="D2502" s="5" t="s">
        <v>9313</v>
      </c>
      <c r="E2502" s="5" t="s">
        <v>2</v>
      </c>
      <c r="F2502" s="5" t="s">
        <v>11089</v>
      </c>
      <c r="G2502" s="5" t="s">
        <v>9314</v>
      </c>
      <c r="H2502" s="5" t="s">
        <v>9328</v>
      </c>
      <c r="I2502" s="5" t="s">
        <v>9344</v>
      </c>
      <c r="J2502" s="9">
        <v>0</v>
      </c>
      <c r="K2502" s="5" t="s">
        <v>46</v>
      </c>
      <c r="L2502" s="10" t="s">
        <v>2180</v>
      </c>
      <c r="M2502" s="5" t="s">
        <v>2598</v>
      </c>
      <c r="N2502" s="11"/>
    </row>
    <row r="2503" spans="1:14" x14ac:dyDescent="0.2">
      <c r="A2503" s="12" t="s">
        <v>4855</v>
      </c>
      <c r="B2503" s="12">
        <v>2502</v>
      </c>
      <c r="C2503" s="9">
        <v>2018</v>
      </c>
      <c r="D2503" s="5" t="s">
        <v>9313</v>
      </c>
      <c r="E2503" s="5" t="s">
        <v>2</v>
      </c>
      <c r="F2503" s="5" t="s">
        <v>11089</v>
      </c>
      <c r="G2503" s="5" t="s">
        <v>9314</v>
      </c>
      <c r="H2503" s="5" t="s">
        <v>9328</v>
      </c>
      <c r="I2503" s="5" t="s">
        <v>9344</v>
      </c>
      <c r="J2503" s="9">
        <v>0</v>
      </c>
      <c r="K2503" s="5" t="s">
        <v>46</v>
      </c>
      <c r="L2503" s="10" t="s">
        <v>2180</v>
      </c>
      <c r="M2503" s="5" t="s">
        <v>2599</v>
      </c>
      <c r="N2503" s="11"/>
    </row>
    <row r="2504" spans="1:14" x14ac:dyDescent="0.2">
      <c r="A2504" s="12" t="s">
        <v>4856</v>
      </c>
      <c r="B2504" s="12">
        <v>2503</v>
      </c>
      <c r="C2504" s="9">
        <v>2018</v>
      </c>
      <c r="D2504" s="5" t="s">
        <v>9313</v>
      </c>
      <c r="E2504" s="5" t="s">
        <v>2</v>
      </c>
      <c r="F2504" s="5" t="s">
        <v>11089</v>
      </c>
      <c r="G2504" s="5" t="s">
        <v>9314</v>
      </c>
      <c r="H2504" s="5" t="s">
        <v>9328</v>
      </c>
      <c r="I2504" s="5" t="s">
        <v>9344</v>
      </c>
      <c r="J2504" s="9">
        <v>0</v>
      </c>
      <c r="K2504" s="5" t="s">
        <v>46</v>
      </c>
      <c r="L2504" s="10" t="s">
        <v>2180</v>
      </c>
      <c r="M2504" s="5" t="s">
        <v>2600</v>
      </c>
      <c r="N2504" s="11"/>
    </row>
    <row r="2505" spans="1:14" x14ac:dyDescent="0.2">
      <c r="A2505" s="12" t="s">
        <v>4857</v>
      </c>
      <c r="B2505" s="12">
        <v>2504</v>
      </c>
      <c r="C2505" s="9">
        <v>2018</v>
      </c>
      <c r="D2505" s="5" t="s">
        <v>9313</v>
      </c>
      <c r="E2505" s="5" t="s">
        <v>2</v>
      </c>
      <c r="F2505" s="5" t="s">
        <v>11089</v>
      </c>
      <c r="G2505" s="5" t="s">
        <v>9314</v>
      </c>
      <c r="H2505" s="5" t="s">
        <v>9328</v>
      </c>
      <c r="I2505" s="5" t="s">
        <v>9344</v>
      </c>
      <c r="J2505" s="9">
        <v>0</v>
      </c>
      <c r="K2505" s="5" t="s">
        <v>46</v>
      </c>
      <c r="L2505" s="10" t="s">
        <v>2180</v>
      </c>
      <c r="M2505" s="5" t="s">
        <v>2601</v>
      </c>
      <c r="N2505" s="11"/>
    </row>
    <row r="2506" spans="1:14" x14ac:dyDescent="0.2">
      <c r="A2506" s="12" t="s">
        <v>4858</v>
      </c>
      <c r="B2506" s="12">
        <v>2505</v>
      </c>
      <c r="C2506" s="9">
        <v>2018</v>
      </c>
      <c r="D2506" s="5" t="s">
        <v>9313</v>
      </c>
      <c r="E2506" s="5" t="s">
        <v>2</v>
      </c>
      <c r="F2506" s="5" t="s">
        <v>11089</v>
      </c>
      <c r="G2506" s="5" t="s">
        <v>9314</v>
      </c>
      <c r="H2506" s="5" t="s">
        <v>9328</v>
      </c>
      <c r="I2506" s="5" t="s">
        <v>9344</v>
      </c>
      <c r="J2506" s="9">
        <v>0</v>
      </c>
      <c r="K2506" s="5" t="s">
        <v>46</v>
      </c>
      <c r="L2506" s="10" t="s">
        <v>2180</v>
      </c>
      <c r="M2506" s="5" t="s">
        <v>2602</v>
      </c>
      <c r="N2506" s="11"/>
    </row>
    <row r="2507" spans="1:14" x14ac:dyDescent="0.2">
      <c r="A2507" s="12" t="s">
        <v>4859</v>
      </c>
      <c r="B2507" s="12">
        <v>2506</v>
      </c>
      <c r="C2507" s="9">
        <v>2018</v>
      </c>
      <c r="D2507" s="5" t="s">
        <v>9313</v>
      </c>
      <c r="E2507" s="5" t="s">
        <v>2</v>
      </c>
      <c r="F2507" s="5" t="s">
        <v>11089</v>
      </c>
      <c r="G2507" s="5" t="s">
        <v>9314</v>
      </c>
      <c r="H2507" s="5" t="s">
        <v>9328</v>
      </c>
      <c r="I2507" s="5" t="s">
        <v>9416</v>
      </c>
      <c r="J2507" s="9">
        <v>0</v>
      </c>
      <c r="K2507" s="5" t="s">
        <v>46</v>
      </c>
      <c r="L2507" s="10" t="s">
        <v>2180</v>
      </c>
      <c r="M2507" s="5" t="s">
        <v>2603</v>
      </c>
      <c r="N2507" s="11"/>
    </row>
    <row r="2508" spans="1:14" x14ac:dyDescent="0.2">
      <c r="A2508" s="12" t="s">
        <v>4860</v>
      </c>
      <c r="B2508" s="12">
        <v>2507</v>
      </c>
      <c r="C2508" s="9">
        <v>2018</v>
      </c>
      <c r="D2508" s="5" t="s">
        <v>9313</v>
      </c>
      <c r="E2508" s="5" t="s">
        <v>2</v>
      </c>
      <c r="F2508" s="5" t="s">
        <v>11089</v>
      </c>
      <c r="G2508" s="5" t="s">
        <v>9314</v>
      </c>
      <c r="H2508" s="5" t="s">
        <v>9328</v>
      </c>
      <c r="I2508" s="5" t="s">
        <v>9344</v>
      </c>
      <c r="J2508" s="9">
        <v>0</v>
      </c>
      <c r="K2508" s="5" t="s">
        <v>46</v>
      </c>
      <c r="L2508" s="10" t="s">
        <v>2180</v>
      </c>
      <c r="M2508" s="5" t="s">
        <v>2604</v>
      </c>
    </row>
    <row r="2509" spans="1:14" x14ac:dyDescent="0.2">
      <c r="A2509" s="12" t="s">
        <v>4861</v>
      </c>
      <c r="B2509" s="12">
        <v>2508</v>
      </c>
      <c r="C2509" s="9">
        <v>2018</v>
      </c>
      <c r="D2509" s="5" t="s">
        <v>9313</v>
      </c>
      <c r="E2509" s="5" t="s">
        <v>2</v>
      </c>
      <c r="F2509" s="5" t="s">
        <v>11089</v>
      </c>
      <c r="G2509" s="5" t="s">
        <v>9314</v>
      </c>
      <c r="H2509" s="5" t="s">
        <v>9328</v>
      </c>
      <c r="I2509" s="5" t="s">
        <v>9344</v>
      </c>
      <c r="J2509" s="9">
        <v>0</v>
      </c>
      <c r="K2509" s="5" t="s">
        <v>46</v>
      </c>
      <c r="L2509" s="10" t="s">
        <v>2180</v>
      </c>
      <c r="M2509" s="5" t="s">
        <v>2605</v>
      </c>
      <c r="N2509" s="11"/>
    </row>
    <row r="2510" spans="1:14" x14ac:dyDescent="0.2">
      <c r="A2510" s="12" t="s">
        <v>4862</v>
      </c>
      <c r="B2510" s="12">
        <v>2509</v>
      </c>
      <c r="C2510" s="9">
        <v>2018</v>
      </c>
      <c r="D2510" s="5" t="s">
        <v>9313</v>
      </c>
      <c r="E2510" s="5" t="s">
        <v>2</v>
      </c>
      <c r="F2510" s="5" t="s">
        <v>11088</v>
      </c>
      <c r="G2510" s="5" t="s">
        <v>9383</v>
      </c>
      <c r="H2510" s="5" t="s">
        <v>9328</v>
      </c>
      <c r="I2510" s="5" t="s">
        <v>9415</v>
      </c>
      <c r="J2510" s="9">
        <v>0</v>
      </c>
      <c r="K2510" s="5" t="s">
        <v>2346</v>
      </c>
      <c r="L2510" s="10" t="s">
        <v>2180</v>
      </c>
      <c r="M2510" s="5" t="s">
        <v>2461</v>
      </c>
      <c r="N2510" s="11"/>
    </row>
    <row r="2511" spans="1:14" x14ac:dyDescent="0.2">
      <c r="A2511" s="12" t="s">
        <v>4863</v>
      </c>
      <c r="B2511" s="12">
        <v>2510</v>
      </c>
      <c r="C2511" s="9">
        <v>2018</v>
      </c>
      <c r="D2511" s="5" t="s">
        <v>9313</v>
      </c>
      <c r="E2511" s="5" t="s">
        <v>2</v>
      </c>
      <c r="F2511" s="5" t="s">
        <v>11089</v>
      </c>
      <c r="G2511" s="5" t="s">
        <v>9331</v>
      </c>
      <c r="H2511" s="5" t="s">
        <v>9328</v>
      </c>
      <c r="I2511" s="5" t="s">
        <v>9344</v>
      </c>
      <c r="J2511" s="9">
        <v>0</v>
      </c>
      <c r="K2511" s="5" t="s">
        <v>2346</v>
      </c>
      <c r="L2511" s="10" t="s">
        <v>2180</v>
      </c>
      <c r="M2511" s="5" t="s">
        <v>2459</v>
      </c>
      <c r="N2511" s="11"/>
    </row>
    <row r="2512" spans="1:14" x14ac:dyDescent="0.2">
      <c r="A2512" s="12" t="s">
        <v>4864</v>
      </c>
      <c r="B2512" s="12">
        <v>2511</v>
      </c>
      <c r="C2512" s="9">
        <v>2018</v>
      </c>
      <c r="D2512" s="5" t="s">
        <v>9313</v>
      </c>
      <c r="E2512" s="5" t="s">
        <v>2</v>
      </c>
      <c r="F2512" s="5" t="s">
        <v>11089</v>
      </c>
      <c r="G2512" s="5" t="s">
        <v>9314</v>
      </c>
      <c r="H2512" s="5" t="s">
        <v>9328</v>
      </c>
      <c r="I2512" s="5" t="s">
        <v>9344</v>
      </c>
      <c r="J2512" s="9">
        <v>0</v>
      </c>
      <c r="K2512" s="5" t="s">
        <v>46</v>
      </c>
      <c r="L2512" s="10" t="s">
        <v>2180</v>
      </c>
      <c r="M2512" s="5" t="s">
        <v>2606</v>
      </c>
      <c r="N2512" s="11"/>
    </row>
    <row r="2513" spans="1:14" x14ac:dyDescent="0.2">
      <c r="A2513" s="12" t="s">
        <v>4865</v>
      </c>
      <c r="B2513" s="12">
        <v>2512</v>
      </c>
      <c r="C2513" s="9">
        <v>2018</v>
      </c>
      <c r="D2513" s="5" t="s">
        <v>9313</v>
      </c>
      <c r="E2513" s="5" t="s">
        <v>2</v>
      </c>
      <c r="F2513" s="5" t="s">
        <v>11089</v>
      </c>
      <c r="G2513" s="5" t="s">
        <v>9314</v>
      </c>
      <c r="H2513" s="5" t="s">
        <v>9328</v>
      </c>
      <c r="I2513" s="5" t="s">
        <v>9405</v>
      </c>
      <c r="J2513" s="9">
        <v>0</v>
      </c>
      <c r="K2513" s="5" t="s">
        <v>46</v>
      </c>
      <c r="L2513" s="10" t="s">
        <v>2180</v>
      </c>
      <c r="M2513" s="5" t="s">
        <v>2607</v>
      </c>
      <c r="N2513" s="11"/>
    </row>
    <row r="2514" spans="1:14" x14ac:dyDescent="0.2">
      <c r="A2514" s="12" t="s">
        <v>4866</v>
      </c>
      <c r="B2514" s="12">
        <v>2513</v>
      </c>
      <c r="C2514" s="9">
        <v>2018</v>
      </c>
      <c r="D2514" s="5" t="s">
        <v>9313</v>
      </c>
      <c r="E2514" s="5" t="s">
        <v>2</v>
      </c>
      <c r="F2514" s="5" t="s">
        <v>11089</v>
      </c>
      <c r="G2514" s="5" t="s">
        <v>9314</v>
      </c>
      <c r="H2514" s="5" t="s">
        <v>9328</v>
      </c>
      <c r="I2514" s="5" t="s">
        <v>9344</v>
      </c>
      <c r="J2514" s="9">
        <v>0</v>
      </c>
      <c r="K2514" s="5" t="s">
        <v>46</v>
      </c>
      <c r="L2514" s="10" t="s">
        <v>2180</v>
      </c>
      <c r="M2514" s="5" t="s">
        <v>2608</v>
      </c>
      <c r="N2514" s="11"/>
    </row>
    <row r="2515" spans="1:14" x14ac:dyDescent="0.2">
      <c r="A2515" s="12" t="s">
        <v>4867</v>
      </c>
      <c r="B2515" s="12">
        <v>2514</v>
      </c>
      <c r="C2515" s="9">
        <v>2018</v>
      </c>
      <c r="D2515" s="5" t="s">
        <v>9313</v>
      </c>
      <c r="E2515" s="5" t="s">
        <v>2</v>
      </c>
      <c r="F2515" s="5" t="s">
        <v>11089</v>
      </c>
      <c r="G2515" s="5" t="s">
        <v>9314</v>
      </c>
      <c r="H2515" s="5" t="s">
        <v>9328</v>
      </c>
      <c r="I2515" s="5" t="s">
        <v>9334</v>
      </c>
      <c r="J2515" s="9">
        <v>0</v>
      </c>
      <c r="K2515" s="5" t="s">
        <v>46</v>
      </c>
      <c r="L2515" s="10" t="s">
        <v>2180</v>
      </c>
      <c r="M2515" s="5" t="s">
        <v>2609</v>
      </c>
      <c r="N2515" s="11"/>
    </row>
    <row r="2516" spans="1:14" x14ac:dyDescent="0.2">
      <c r="A2516" s="12" t="s">
        <v>4868</v>
      </c>
      <c r="B2516" s="12">
        <v>2515</v>
      </c>
      <c r="C2516" s="9">
        <v>2018</v>
      </c>
      <c r="D2516" s="5" t="s">
        <v>9313</v>
      </c>
      <c r="E2516" s="5" t="s">
        <v>2</v>
      </c>
      <c r="F2516" s="5" t="s">
        <v>11089</v>
      </c>
      <c r="G2516" s="5" t="s">
        <v>9314</v>
      </c>
      <c r="H2516" s="5" t="s">
        <v>9328</v>
      </c>
      <c r="I2516" s="5" t="s">
        <v>9344</v>
      </c>
      <c r="J2516" s="9">
        <v>0</v>
      </c>
      <c r="K2516" s="5" t="s">
        <v>46</v>
      </c>
      <c r="L2516" s="10" t="s">
        <v>2180</v>
      </c>
      <c r="M2516" s="5" t="s">
        <v>2610</v>
      </c>
      <c r="N2516" s="11"/>
    </row>
    <row r="2517" spans="1:14" x14ac:dyDescent="0.2">
      <c r="A2517" s="12" t="s">
        <v>4869</v>
      </c>
      <c r="B2517" s="12">
        <v>2516</v>
      </c>
      <c r="C2517" s="9">
        <v>2018</v>
      </c>
      <c r="D2517" s="5" t="s">
        <v>9313</v>
      </c>
      <c r="E2517" s="5" t="s">
        <v>2</v>
      </c>
      <c r="F2517" s="5" t="s">
        <v>11089</v>
      </c>
      <c r="G2517" s="5" t="s">
        <v>9314</v>
      </c>
      <c r="H2517" s="5" t="s">
        <v>9328</v>
      </c>
      <c r="I2517" s="5" t="s">
        <v>9344</v>
      </c>
      <c r="J2517" s="9">
        <v>0</v>
      </c>
      <c r="K2517" s="5" t="s">
        <v>46</v>
      </c>
      <c r="L2517" s="10" t="s">
        <v>2180</v>
      </c>
      <c r="M2517" s="5" t="s">
        <v>2611</v>
      </c>
      <c r="N2517" s="11"/>
    </row>
    <row r="2518" spans="1:14" x14ac:dyDescent="0.2">
      <c r="A2518" s="12" t="s">
        <v>4870</v>
      </c>
      <c r="B2518" s="12">
        <v>2517</v>
      </c>
      <c r="C2518" s="9">
        <v>2018</v>
      </c>
      <c r="D2518" s="5" t="s">
        <v>9313</v>
      </c>
      <c r="E2518" s="5" t="s">
        <v>2</v>
      </c>
      <c r="F2518" s="5" t="s">
        <v>11089</v>
      </c>
      <c r="G2518" s="5" t="s">
        <v>9331</v>
      </c>
      <c r="H2518" s="5" t="s">
        <v>9347</v>
      </c>
      <c r="I2518" s="5" t="s">
        <v>9315</v>
      </c>
      <c r="J2518" s="9">
        <v>1</v>
      </c>
      <c r="K2518" s="5" t="s">
        <v>2346</v>
      </c>
      <c r="L2518" s="10" t="s">
        <v>2180</v>
      </c>
      <c r="M2518" s="5" t="s">
        <v>2612</v>
      </c>
      <c r="N2518" s="11"/>
    </row>
    <row r="2519" spans="1:14" x14ac:dyDescent="0.2">
      <c r="A2519" s="12" t="s">
        <v>4871</v>
      </c>
      <c r="B2519" s="12">
        <v>2518</v>
      </c>
      <c r="C2519" s="9">
        <v>2018</v>
      </c>
      <c r="D2519" s="5" t="s">
        <v>9313</v>
      </c>
      <c r="E2519" s="5" t="s">
        <v>2</v>
      </c>
      <c r="F2519" s="5" t="s">
        <v>11089</v>
      </c>
      <c r="G2519" s="5" t="s">
        <v>9314</v>
      </c>
      <c r="H2519" s="5" t="s">
        <v>9328</v>
      </c>
      <c r="I2519" s="5" t="s">
        <v>9344</v>
      </c>
      <c r="J2519" s="9">
        <v>0</v>
      </c>
      <c r="K2519" s="5" t="s">
        <v>46</v>
      </c>
      <c r="L2519" s="10" t="s">
        <v>2180</v>
      </c>
      <c r="M2519" s="5" t="s">
        <v>2613</v>
      </c>
      <c r="N2519" s="11"/>
    </row>
    <row r="2520" spans="1:14" x14ac:dyDescent="0.2">
      <c r="A2520" s="12" t="s">
        <v>4872</v>
      </c>
      <c r="B2520" s="12">
        <v>2519</v>
      </c>
      <c r="C2520" s="9">
        <v>2018</v>
      </c>
      <c r="D2520" s="5" t="s">
        <v>9313</v>
      </c>
      <c r="E2520" s="5" t="s">
        <v>2</v>
      </c>
      <c r="F2520" s="5" t="s">
        <v>11089</v>
      </c>
      <c r="G2520" s="5" t="s">
        <v>9314</v>
      </c>
      <c r="H2520" s="5" t="s">
        <v>9328</v>
      </c>
      <c r="I2520" s="5" t="s">
        <v>9334</v>
      </c>
      <c r="J2520" s="9">
        <v>0</v>
      </c>
      <c r="K2520" s="5" t="s">
        <v>46</v>
      </c>
      <c r="L2520" s="10" t="s">
        <v>2180</v>
      </c>
      <c r="M2520" s="5" t="s">
        <v>2614</v>
      </c>
      <c r="N2520" s="11"/>
    </row>
    <row r="2521" spans="1:14" x14ac:dyDescent="0.2">
      <c r="A2521" s="12" t="s">
        <v>4873</v>
      </c>
      <c r="B2521" s="12">
        <v>2520</v>
      </c>
      <c r="C2521" s="9">
        <v>2018</v>
      </c>
      <c r="D2521" s="5" t="s">
        <v>9313</v>
      </c>
      <c r="E2521" s="5" t="s">
        <v>2</v>
      </c>
      <c r="F2521" s="5" t="s">
        <v>11089</v>
      </c>
      <c r="G2521" s="5" t="s">
        <v>9323</v>
      </c>
      <c r="H2521" s="5" t="s">
        <v>9347</v>
      </c>
      <c r="I2521" s="5" t="s">
        <v>9315</v>
      </c>
      <c r="J2521" s="9">
        <v>1</v>
      </c>
      <c r="K2521" s="5" t="s">
        <v>2373</v>
      </c>
      <c r="L2521" s="10" t="s">
        <v>2180</v>
      </c>
      <c r="M2521" s="5" t="s">
        <v>2615</v>
      </c>
      <c r="N2521" s="11"/>
    </row>
    <row r="2522" spans="1:14" x14ac:dyDescent="0.2">
      <c r="A2522" s="12" t="s">
        <v>4874</v>
      </c>
      <c r="B2522" s="12">
        <v>2521</v>
      </c>
      <c r="C2522" s="9">
        <v>2018</v>
      </c>
      <c r="D2522" s="5" t="s">
        <v>9313</v>
      </c>
      <c r="E2522" s="5" t="s">
        <v>2</v>
      </c>
      <c r="F2522" s="5" t="s">
        <v>11089</v>
      </c>
      <c r="G2522" s="5" t="s">
        <v>9323</v>
      </c>
      <c r="H2522" s="5" t="s">
        <v>9321</v>
      </c>
      <c r="I2522" s="5" t="s">
        <v>9378</v>
      </c>
      <c r="J2522" s="9" t="s">
        <v>2</v>
      </c>
      <c r="K2522" s="5" t="s">
        <v>2373</v>
      </c>
      <c r="L2522" s="10" t="s">
        <v>2180</v>
      </c>
      <c r="M2522" s="5" t="s">
        <v>2616</v>
      </c>
      <c r="N2522" s="11"/>
    </row>
    <row r="2523" spans="1:14" x14ac:dyDescent="0.2">
      <c r="A2523" s="12" t="s">
        <v>4875</v>
      </c>
      <c r="B2523" s="12">
        <v>2522</v>
      </c>
      <c r="C2523" s="9">
        <v>2018</v>
      </c>
      <c r="D2523" s="5" t="s">
        <v>9313</v>
      </c>
      <c r="E2523" s="5" t="s">
        <v>2</v>
      </c>
      <c r="F2523" s="5" t="s">
        <v>11089</v>
      </c>
      <c r="G2523" s="5" t="s">
        <v>9314</v>
      </c>
      <c r="H2523" s="5" t="s">
        <v>9328</v>
      </c>
      <c r="I2523" s="5" t="s">
        <v>9415</v>
      </c>
      <c r="J2523" s="9">
        <v>0</v>
      </c>
      <c r="K2523" s="5" t="s">
        <v>46</v>
      </c>
      <c r="L2523" s="10" t="s">
        <v>2180</v>
      </c>
      <c r="M2523" s="5" t="s">
        <v>2617</v>
      </c>
      <c r="N2523" s="11"/>
    </row>
    <row r="2524" spans="1:14" x14ac:dyDescent="0.2">
      <c r="A2524" s="12" t="s">
        <v>4876</v>
      </c>
      <c r="B2524" s="12">
        <v>2523</v>
      </c>
      <c r="C2524" s="9">
        <v>2018</v>
      </c>
      <c r="D2524" s="5" t="s">
        <v>9313</v>
      </c>
      <c r="E2524" s="5" t="s">
        <v>2</v>
      </c>
      <c r="F2524" s="5" t="s">
        <v>11089</v>
      </c>
      <c r="G2524" s="5" t="s">
        <v>9323</v>
      </c>
      <c r="H2524" s="5" t="s">
        <v>9321</v>
      </c>
      <c r="I2524" s="5" t="s">
        <v>9378</v>
      </c>
      <c r="J2524" s="9">
        <v>1</v>
      </c>
      <c r="K2524" s="5" t="s">
        <v>2373</v>
      </c>
      <c r="L2524" s="10" t="s">
        <v>2180</v>
      </c>
      <c r="M2524" s="5" t="s">
        <v>2618</v>
      </c>
      <c r="N2524" s="11"/>
    </row>
    <row r="2525" spans="1:14" x14ac:dyDescent="0.2">
      <c r="A2525" s="12" t="s">
        <v>4877</v>
      </c>
      <c r="B2525" s="12">
        <v>2524</v>
      </c>
      <c r="C2525" s="9">
        <v>2018</v>
      </c>
      <c r="D2525" s="5" t="s">
        <v>9313</v>
      </c>
      <c r="E2525" s="5" t="s">
        <v>2</v>
      </c>
      <c r="F2525" s="5" t="s">
        <v>11089</v>
      </c>
      <c r="G2525" s="5" t="s">
        <v>9323</v>
      </c>
      <c r="H2525" s="5" t="s">
        <v>9328</v>
      </c>
      <c r="I2525" s="5" t="s">
        <v>9344</v>
      </c>
      <c r="J2525" s="9">
        <v>0</v>
      </c>
      <c r="K2525" s="5" t="s">
        <v>2373</v>
      </c>
      <c r="L2525" s="10" t="s">
        <v>2180</v>
      </c>
      <c r="M2525" s="5" t="s">
        <v>2619</v>
      </c>
      <c r="N2525" s="11"/>
    </row>
    <row r="2526" spans="1:14" x14ac:dyDescent="0.2">
      <c r="A2526" s="12" t="s">
        <v>4878</v>
      </c>
      <c r="B2526" s="12">
        <v>2525</v>
      </c>
      <c r="C2526" s="9">
        <v>2018</v>
      </c>
      <c r="D2526" s="5" t="s">
        <v>9313</v>
      </c>
      <c r="E2526" s="5" t="s">
        <v>2</v>
      </c>
      <c r="F2526" s="5" t="s">
        <v>11089</v>
      </c>
      <c r="G2526" s="5" t="s">
        <v>9323</v>
      </c>
      <c r="H2526" s="5" t="s">
        <v>9328</v>
      </c>
      <c r="I2526" s="5" t="s">
        <v>9415</v>
      </c>
      <c r="J2526" s="9">
        <v>0</v>
      </c>
      <c r="K2526" s="5" t="s">
        <v>2373</v>
      </c>
      <c r="L2526" s="10" t="s">
        <v>2180</v>
      </c>
      <c r="M2526" s="5" t="s">
        <v>2620</v>
      </c>
      <c r="N2526" s="11"/>
    </row>
    <row r="2527" spans="1:14" x14ac:dyDescent="0.2">
      <c r="A2527" s="12" t="s">
        <v>4879</v>
      </c>
      <c r="B2527" s="12">
        <v>2526</v>
      </c>
      <c r="C2527" s="9">
        <v>2018</v>
      </c>
      <c r="D2527" s="5" t="s">
        <v>9313</v>
      </c>
      <c r="E2527" s="5" t="s">
        <v>2</v>
      </c>
      <c r="F2527" s="5" t="s">
        <v>11089</v>
      </c>
      <c r="G2527" s="5" t="s">
        <v>9323</v>
      </c>
      <c r="H2527" s="5" t="s">
        <v>9328</v>
      </c>
      <c r="I2527" s="5" t="s">
        <v>9415</v>
      </c>
      <c r="J2527" s="9">
        <v>0</v>
      </c>
      <c r="K2527" s="5" t="s">
        <v>2373</v>
      </c>
      <c r="L2527" s="10" t="s">
        <v>2180</v>
      </c>
      <c r="M2527" s="5" t="s">
        <v>2621</v>
      </c>
      <c r="N2527" s="11"/>
    </row>
    <row r="2528" spans="1:14" x14ac:dyDescent="0.2">
      <c r="A2528" s="12" t="s">
        <v>4880</v>
      </c>
      <c r="B2528" s="12">
        <v>2527</v>
      </c>
      <c r="C2528" s="9">
        <v>2018</v>
      </c>
      <c r="D2528" s="5" t="s">
        <v>9313</v>
      </c>
      <c r="E2528" s="5" t="s">
        <v>2</v>
      </c>
      <c r="F2528" s="5" t="s">
        <v>11088</v>
      </c>
      <c r="G2528" s="5" t="s">
        <v>9364</v>
      </c>
      <c r="H2528" s="5" t="s">
        <v>9328</v>
      </c>
      <c r="I2528" s="5" t="s">
        <v>9344</v>
      </c>
      <c r="J2528" s="9">
        <v>0</v>
      </c>
      <c r="K2528" s="5" t="s">
        <v>2373</v>
      </c>
      <c r="L2528" s="10" t="s">
        <v>2180</v>
      </c>
      <c r="M2528" s="5" t="s">
        <v>2622</v>
      </c>
      <c r="N2528" s="11"/>
    </row>
    <row r="2529" spans="1:15" x14ac:dyDescent="0.2">
      <c r="A2529" s="12" t="s">
        <v>4881</v>
      </c>
      <c r="B2529" s="12">
        <v>2528</v>
      </c>
      <c r="C2529" s="9">
        <v>2018</v>
      </c>
      <c r="D2529" s="5" t="s">
        <v>9313</v>
      </c>
      <c r="E2529" s="5" t="s">
        <v>2</v>
      </c>
      <c r="F2529" s="5" t="s">
        <v>11089</v>
      </c>
      <c r="G2529" s="5" t="s">
        <v>9331</v>
      </c>
      <c r="H2529" s="5" t="s">
        <v>9328</v>
      </c>
      <c r="I2529" s="5" t="s">
        <v>9415</v>
      </c>
      <c r="J2529" s="9">
        <v>0</v>
      </c>
      <c r="K2529" s="5" t="s">
        <v>2346</v>
      </c>
      <c r="L2529" s="10" t="s">
        <v>2180</v>
      </c>
      <c r="M2529" s="5" t="s">
        <v>2623</v>
      </c>
    </row>
    <row r="2530" spans="1:15" x14ac:dyDescent="0.2">
      <c r="A2530" s="12" t="s">
        <v>4882</v>
      </c>
      <c r="B2530" s="12">
        <v>2529</v>
      </c>
      <c r="C2530" s="9">
        <v>2018</v>
      </c>
      <c r="D2530" s="5" t="s">
        <v>9313</v>
      </c>
      <c r="E2530" s="5" t="s">
        <v>2</v>
      </c>
      <c r="F2530" s="5" t="s">
        <v>11089</v>
      </c>
      <c r="G2530" s="5" t="s">
        <v>9323</v>
      </c>
      <c r="H2530" s="5" t="s">
        <v>9328</v>
      </c>
      <c r="I2530" s="5" t="s">
        <v>9415</v>
      </c>
      <c r="J2530" s="9">
        <v>0</v>
      </c>
      <c r="K2530" s="5" t="s">
        <v>2373</v>
      </c>
      <c r="L2530" s="10" t="s">
        <v>2180</v>
      </c>
      <c r="M2530" s="5" t="s">
        <v>2624</v>
      </c>
    </row>
    <row r="2531" spans="1:15" x14ac:dyDescent="0.2">
      <c r="A2531" s="12" t="s">
        <v>4883</v>
      </c>
      <c r="B2531" s="12">
        <v>2530</v>
      </c>
      <c r="C2531" s="9">
        <v>2018</v>
      </c>
      <c r="D2531" s="5" t="s">
        <v>9313</v>
      </c>
      <c r="E2531" s="5" t="s">
        <v>2</v>
      </c>
      <c r="F2531" s="5" t="s">
        <v>11088</v>
      </c>
      <c r="G2531" s="5" t="s">
        <v>9364</v>
      </c>
      <c r="H2531" s="5" t="s">
        <v>9328</v>
      </c>
      <c r="I2531" s="5" t="s">
        <v>9344</v>
      </c>
      <c r="J2531" s="9">
        <v>0</v>
      </c>
      <c r="K2531" s="5" t="s">
        <v>2373</v>
      </c>
      <c r="L2531" s="10" t="s">
        <v>2180</v>
      </c>
      <c r="M2531" s="5" t="s">
        <v>2625</v>
      </c>
      <c r="O2531" s="11"/>
    </row>
    <row r="2532" spans="1:15" x14ac:dyDescent="0.2">
      <c r="A2532" s="12" t="s">
        <v>4884</v>
      </c>
      <c r="B2532" s="12">
        <v>2531</v>
      </c>
      <c r="C2532" s="9">
        <v>2018</v>
      </c>
      <c r="D2532" s="5" t="s">
        <v>9313</v>
      </c>
      <c r="E2532" s="5" t="s">
        <v>2</v>
      </c>
      <c r="F2532" s="5" t="s">
        <v>11089</v>
      </c>
      <c r="G2532" s="5" t="s">
        <v>9323</v>
      </c>
      <c r="H2532" s="5" t="s">
        <v>9328</v>
      </c>
      <c r="I2532" s="5" t="s">
        <v>9344</v>
      </c>
      <c r="J2532" s="9">
        <v>0</v>
      </c>
      <c r="K2532" s="5" t="s">
        <v>2373</v>
      </c>
      <c r="L2532" s="10" t="s">
        <v>2180</v>
      </c>
      <c r="M2532" s="5" t="s">
        <v>2626</v>
      </c>
    </row>
    <row r="2533" spans="1:15" x14ac:dyDescent="0.2">
      <c r="A2533" s="12" t="s">
        <v>4885</v>
      </c>
      <c r="B2533" s="12">
        <v>2532</v>
      </c>
      <c r="C2533" s="9">
        <v>2018</v>
      </c>
      <c r="D2533" s="5" t="s">
        <v>9313</v>
      </c>
      <c r="E2533" s="5" t="s">
        <v>2</v>
      </c>
      <c r="F2533" s="5" t="s">
        <v>11089</v>
      </c>
      <c r="G2533" s="5" t="s">
        <v>9323</v>
      </c>
      <c r="H2533" s="5" t="s">
        <v>9328</v>
      </c>
      <c r="I2533" s="5" t="s">
        <v>9344</v>
      </c>
      <c r="J2533" s="9">
        <v>0</v>
      </c>
      <c r="K2533" s="5" t="s">
        <v>2373</v>
      </c>
      <c r="L2533" s="10" t="s">
        <v>2180</v>
      </c>
      <c r="M2533" s="5" t="s">
        <v>2627</v>
      </c>
    </row>
    <row r="2534" spans="1:15" x14ac:dyDescent="0.2">
      <c r="A2534" s="12" t="s">
        <v>4886</v>
      </c>
      <c r="B2534" s="12">
        <v>2533</v>
      </c>
      <c r="C2534" s="9">
        <v>2018</v>
      </c>
      <c r="D2534" s="5" t="s">
        <v>9313</v>
      </c>
      <c r="E2534" s="5" t="s">
        <v>2</v>
      </c>
      <c r="F2534" s="5" t="s">
        <v>11089</v>
      </c>
      <c r="G2534" s="5" t="s">
        <v>9323</v>
      </c>
      <c r="H2534" s="5" t="s">
        <v>9328</v>
      </c>
      <c r="I2534" s="5" t="s">
        <v>9415</v>
      </c>
      <c r="J2534" s="9">
        <v>0</v>
      </c>
      <c r="K2534" s="5" t="s">
        <v>2373</v>
      </c>
      <c r="L2534" s="10" t="s">
        <v>2180</v>
      </c>
      <c r="M2534" s="5" t="s">
        <v>2628</v>
      </c>
    </row>
    <row r="2535" spans="1:15" x14ac:dyDescent="0.2">
      <c r="A2535" s="12" t="s">
        <v>4887</v>
      </c>
      <c r="B2535" s="12">
        <v>2534</v>
      </c>
      <c r="C2535" s="9">
        <v>2018</v>
      </c>
      <c r="D2535" s="5" t="s">
        <v>9313</v>
      </c>
      <c r="E2535" s="5" t="s">
        <v>2</v>
      </c>
      <c r="F2535" s="5" t="s">
        <v>11089</v>
      </c>
      <c r="G2535" s="5" t="s">
        <v>9323</v>
      </c>
      <c r="H2535" s="5" t="s">
        <v>9328</v>
      </c>
      <c r="I2535" s="5" t="s">
        <v>9415</v>
      </c>
      <c r="J2535" s="9">
        <v>0</v>
      </c>
      <c r="K2535" s="5" t="s">
        <v>2373</v>
      </c>
      <c r="L2535" s="10" t="s">
        <v>2180</v>
      </c>
      <c r="M2535" s="5" t="s">
        <v>2629</v>
      </c>
    </row>
    <row r="2536" spans="1:15" x14ac:dyDescent="0.2">
      <c r="A2536" s="12" t="s">
        <v>4888</v>
      </c>
      <c r="B2536" s="12">
        <v>2535</v>
      </c>
      <c r="C2536" s="9">
        <v>2018</v>
      </c>
      <c r="D2536" s="5" t="s">
        <v>9313</v>
      </c>
      <c r="E2536" s="5" t="s">
        <v>2</v>
      </c>
      <c r="F2536" s="5" t="s">
        <v>11089</v>
      </c>
      <c r="G2536" s="5" t="s">
        <v>9323</v>
      </c>
      <c r="H2536" s="5" t="s">
        <v>9328</v>
      </c>
      <c r="I2536" s="5" t="s">
        <v>9415</v>
      </c>
      <c r="J2536" s="9">
        <v>0</v>
      </c>
      <c r="K2536" s="5" t="s">
        <v>2373</v>
      </c>
      <c r="L2536" s="10" t="s">
        <v>2180</v>
      </c>
      <c r="M2536" s="5" t="s">
        <v>2630</v>
      </c>
    </row>
    <row r="2537" spans="1:15" x14ac:dyDescent="0.2">
      <c r="A2537" s="12" t="s">
        <v>4889</v>
      </c>
      <c r="B2537" s="12">
        <v>2536</v>
      </c>
      <c r="C2537" s="9">
        <v>2018</v>
      </c>
      <c r="D2537" s="5" t="s">
        <v>9313</v>
      </c>
      <c r="E2537" s="5" t="s">
        <v>2</v>
      </c>
      <c r="F2537" s="5" t="s">
        <v>11089</v>
      </c>
      <c r="G2537" s="5" t="s">
        <v>9323</v>
      </c>
      <c r="H2537" s="5" t="s">
        <v>9328</v>
      </c>
      <c r="I2537" s="5" t="s">
        <v>9344</v>
      </c>
      <c r="J2537" s="9">
        <v>0</v>
      </c>
      <c r="K2537" s="5" t="s">
        <v>2373</v>
      </c>
      <c r="L2537" s="10" t="s">
        <v>2180</v>
      </c>
      <c r="M2537" s="5" t="s">
        <v>2631</v>
      </c>
    </row>
    <row r="2538" spans="1:15" x14ac:dyDescent="0.2">
      <c r="A2538" s="12" t="s">
        <v>4890</v>
      </c>
      <c r="B2538" s="12">
        <v>2537</v>
      </c>
      <c r="C2538" s="9">
        <v>2018</v>
      </c>
      <c r="D2538" s="5" t="s">
        <v>9313</v>
      </c>
      <c r="E2538" s="5" t="s">
        <v>2</v>
      </c>
      <c r="F2538" s="5" t="s">
        <v>11089</v>
      </c>
      <c r="G2538" s="5" t="s">
        <v>9314</v>
      </c>
      <c r="H2538" s="5" t="s">
        <v>9328</v>
      </c>
      <c r="I2538" s="5" t="s">
        <v>9344</v>
      </c>
      <c r="J2538" s="9">
        <v>0</v>
      </c>
      <c r="K2538" s="5" t="s">
        <v>46</v>
      </c>
      <c r="L2538" s="10" t="s">
        <v>2180</v>
      </c>
      <c r="M2538" s="5" t="s">
        <v>2632</v>
      </c>
    </row>
    <row r="2539" spans="1:15" x14ac:dyDescent="0.2">
      <c r="A2539" s="12" t="s">
        <v>4891</v>
      </c>
      <c r="B2539" s="12">
        <v>2538</v>
      </c>
      <c r="C2539" s="9">
        <v>2018</v>
      </c>
      <c r="D2539" s="5" t="s">
        <v>9313</v>
      </c>
      <c r="E2539" s="5" t="s">
        <v>2</v>
      </c>
      <c r="F2539" s="5" t="s">
        <v>11089</v>
      </c>
      <c r="G2539" s="5" t="s">
        <v>9314</v>
      </c>
      <c r="H2539" s="5" t="s">
        <v>9328</v>
      </c>
      <c r="I2539" s="5" t="s">
        <v>9334</v>
      </c>
      <c r="J2539" s="9">
        <v>0</v>
      </c>
      <c r="K2539" s="5" t="s">
        <v>542</v>
      </c>
      <c r="L2539" s="10" t="s">
        <v>2180</v>
      </c>
      <c r="M2539" s="5" t="s">
        <v>2633</v>
      </c>
      <c r="O2539" s="11"/>
    </row>
    <row r="2540" spans="1:15" x14ac:dyDescent="0.2">
      <c r="A2540" s="12" t="s">
        <v>4892</v>
      </c>
      <c r="B2540" s="12">
        <v>2539</v>
      </c>
      <c r="C2540" s="9">
        <v>2018</v>
      </c>
      <c r="D2540" s="5" t="s">
        <v>9313</v>
      </c>
      <c r="E2540" s="5" t="s">
        <v>2</v>
      </c>
      <c r="F2540" s="5" t="s">
        <v>11089</v>
      </c>
      <c r="G2540" s="5" t="s">
        <v>9314</v>
      </c>
      <c r="H2540" s="5" t="s">
        <v>9321</v>
      </c>
      <c r="I2540" s="5" t="s">
        <v>9321</v>
      </c>
      <c r="J2540" s="9">
        <v>2</v>
      </c>
      <c r="K2540" s="5" t="s">
        <v>542</v>
      </c>
      <c r="L2540" s="10" t="s">
        <v>2180</v>
      </c>
      <c r="M2540" s="5" t="s">
        <v>2634</v>
      </c>
    </row>
    <row r="2541" spans="1:15" x14ac:dyDescent="0.2">
      <c r="A2541" s="12" t="s">
        <v>4893</v>
      </c>
      <c r="B2541" s="12">
        <v>2540</v>
      </c>
      <c r="C2541" s="9">
        <v>2018</v>
      </c>
      <c r="D2541" s="5" t="s">
        <v>9313</v>
      </c>
      <c r="E2541" s="5" t="s">
        <v>2</v>
      </c>
      <c r="F2541" s="5" t="s">
        <v>11089</v>
      </c>
      <c r="G2541" s="5" t="s">
        <v>9314</v>
      </c>
      <c r="H2541" s="5" t="s">
        <v>9347</v>
      </c>
      <c r="I2541" s="5" t="s">
        <v>9350</v>
      </c>
      <c r="J2541" s="9">
        <v>2</v>
      </c>
      <c r="K2541" s="5" t="s">
        <v>542</v>
      </c>
      <c r="L2541" s="10" t="s">
        <v>2180</v>
      </c>
      <c r="M2541" s="5" t="s">
        <v>2635</v>
      </c>
      <c r="O2541" s="11"/>
    </row>
    <row r="2542" spans="1:15" x14ac:dyDescent="0.2">
      <c r="A2542" s="12" t="s">
        <v>4894</v>
      </c>
      <c r="B2542" s="12">
        <v>2541</v>
      </c>
      <c r="C2542" s="9">
        <v>2018</v>
      </c>
      <c r="D2542" s="5" t="s">
        <v>9313</v>
      </c>
      <c r="E2542" s="5" t="s">
        <v>2</v>
      </c>
      <c r="F2542" s="5" t="s">
        <v>11089</v>
      </c>
      <c r="G2542" s="5" t="s">
        <v>9314</v>
      </c>
      <c r="H2542" s="5" t="s">
        <v>9321</v>
      </c>
      <c r="I2542" s="5" t="s">
        <v>9321</v>
      </c>
      <c r="J2542" s="9">
        <v>1</v>
      </c>
      <c r="K2542" s="5" t="s">
        <v>542</v>
      </c>
      <c r="L2542" s="10" t="s">
        <v>2180</v>
      </c>
      <c r="M2542" s="5" t="s">
        <v>2636</v>
      </c>
    </row>
    <row r="2543" spans="1:15" x14ac:dyDescent="0.2">
      <c r="A2543" s="12" t="s">
        <v>4895</v>
      </c>
      <c r="B2543" s="12">
        <v>2542</v>
      </c>
      <c r="C2543" s="9">
        <v>2018</v>
      </c>
      <c r="D2543" s="5" t="s">
        <v>9313</v>
      </c>
      <c r="E2543" s="5" t="s">
        <v>2</v>
      </c>
      <c r="F2543" s="5" t="s">
        <v>11089</v>
      </c>
      <c r="G2543" s="5" t="s">
        <v>9314</v>
      </c>
      <c r="H2543" s="5" t="s">
        <v>9321</v>
      </c>
      <c r="I2543" s="5" t="s">
        <v>9378</v>
      </c>
      <c r="J2543" s="9">
        <v>2</v>
      </c>
      <c r="K2543" s="5" t="s">
        <v>542</v>
      </c>
      <c r="L2543" s="10" t="s">
        <v>2180</v>
      </c>
      <c r="M2543" s="5" t="s">
        <v>2637</v>
      </c>
    </row>
    <row r="2544" spans="1:15" x14ac:dyDescent="0.2">
      <c r="A2544" s="12" t="s">
        <v>4896</v>
      </c>
      <c r="B2544" s="12">
        <v>2543</v>
      </c>
      <c r="C2544" s="9">
        <v>2018</v>
      </c>
      <c r="D2544" s="5" t="s">
        <v>9313</v>
      </c>
      <c r="E2544" s="5" t="s">
        <v>2</v>
      </c>
      <c r="F2544" s="5" t="s">
        <v>11089</v>
      </c>
      <c r="G2544" s="5" t="s">
        <v>9314</v>
      </c>
      <c r="H2544" s="5" t="s">
        <v>9328</v>
      </c>
      <c r="I2544" s="5" t="s">
        <v>9381</v>
      </c>
      <c r="J2544" s="9">
        <v>0</v>
      </c>
      <c r="K2544" s="5" t="s">
        <v>542</v>
      </c>
      <c r="L2544" s="10" t="s">
        <v>2180</v>
      </c>
      <c r="M2544" s="5" t="s">
        <v>2638</v>
      </c>
    </row>
    <row r="2545" spans="1:15" x14ac:dyDescent="0.2">
      <c r="A2545" s="12" t="s">
        <v>4897</v>
      </c>
      <c r="B2545" s="12">
        <v>2544</v>
      </c>
      <c r="C2545" s="9">
        <v>2018</v>
      </c>
      <c r="D2545" s="5" t="s">
        <v>9313</v>
      </c>
      <c r="E2545" s="5" t="s">
        <v>2</v>
      </c>
      <c r="F2545" s="5" t="s">
        <v>11089</v>
      </c>
      <c r="G2545" s="5" t="s">
        <v>9314</v>
      </c>
      <c r="H2545" s="5" t="s">
        <v>9321</v>
      </c>
      <c r="I2545" s="5" t="s">
        <v>9378</v>
      </c>
      <c r="J2545" s="9">
        <v>1</v>
      </c>
      <c r="K2545" s="5" t="s">
        <v>542</v>
      </c>
      <c r="L2545" s="10" t="s">
        <v>2180</v>
      </c>
      <c r="M2545" s="5" t="s">
        <v>2639</v>
      </c>
    </row>
    <row r="2546" spans="1:15" x14ac:dyDescent="0.2">
      <c r="A2546" s="12" t="s">
        <v>4898</v>
      </c>
      <c r="B2546" s="12">
        <v>2545</v>
      </c>
      <c r="C2546" s="9">
        <v>2018</v>
      </c>
      <c r="D2546" s="5" t="s">
        <v>9313</v>
      </c>
      <c r="E2546" s="5" t="s">
        <v>2</v>
      </c>
      <c r="F2546" s="5" t="s">
        <v>11089</v>
      </c>
      <c r="G2546" s="5" t="s">
        <v>9314</v>
      </c>
      <c r="H2546" s="5" t="s">
        <v>9321</v>
      </c>
      <c r="I2546" s="5" t="s">
        <v>9321</v>
      </c>
      <c r="J2546" s="9">
        <v>1</v>
      </c>
      <c r="K2546" s="5" t="s">
        <v>542</v>
      </c>
      <c r="L2546" s="10" t="s">
        <v>2180</v>
      </c>
      <c r="M2546" s="5" t="s">
        <v>2640</v>
      </c>
    </row>
    <row r="2547" spans="1:15" x14ac:dyDescent="0.2">
      <c r="A2547" s="12" t="s">
        <v>4899</v>
      </c>
      <c r="B2547" s="12">
        <v>2546</v>
      </c>
      <c r="C2547" s="9">
        <v>2018</v>
      </c>
      <c r="D2547" s="5" t="s">
        <v>9313</v>
      </c>
      <c r="E2547" s="5" t="s">
        <v>2</v>
      </c>
      <c r="F2547" s="5" t="s">
        <v>11089</v>
      </c>
      <c r="G2547" s="5" t="s">
        <v>9331</v>
      </c>
      <c r="H2547" s="5" t="s">
        <v>9328</v>
      </c>
      <c r="I2547" s="5" t="s">
        <v>9334</v>
      </c>
      <c r="J2547" s="9">
        <v>0</v>
      </c>
      <c r="K2547" s="5" t="s">
        <v>2346</v>
      </c>
      <c r="L2547" s="10" t="s">
        <v>2180</v>
      </c>
      <c r="M2547" s="5" t="s">
        <v>2641</v>
      </c>
      <c r="O2547" s="11"/>
    </row>
    <row r="2548" spans="1:15" x14ac:dyDescent="0.2">
      <c r="A2548" s="12" t="s">
        <v>4900</v>
      </c>
      <c r="B2548" s="12">
        <v>2547</v>
      </c>
      <c r="C2548" s="9">
        <v>2018</v>
      </c>
      <c r="D2548" s="5" t="s">
        <v>9313</v>
      </c>
      <c r="E2548" s="5" t="s">
        <v>2</v>
      </c>
      <c r="F2548" s="5" t="s">
        <v>11089</v>
      </c>
      <c r="G2548" s="5" t="s">
        <v>9331</v>
      </c>
      <c r="H2548" s="5" t="s">
        <v>9328</v>
      </c>
      <c r="I2548" s="5" t="s">
        <v>9344</v>
      </c>
      <c r="J2548" s="9">
        <v>0</v>
      </c>
      <c r="K2548" s="5" t="s">
        <v>2346</v>
      </c>
      <c r="L2548" s="10" t="s">
        <v>2180</v>
      </c>
      <c r="M2548" s="5" t="s">
        <v>2459</v>
      </c>
    </row>
    <row r="2549" spans="1:15" x14ac:dyDescent="0.2">
      <c r="A2549" s="12" t="s">
        <v>4901</v>
      </c>
      <c r="B2549" s="12">
        <v>2548</v>
      </c>
      <c r="C2549" s="9">
        <v>2018</v>
      </c>
      <c r="D2549" s="5" t="s">
        <v>9313</v>
      </c>
      <c r="E2549" s="5" t="s">
        <v>2</v>
      </c>
      <c r="F2549" s="5" t="s">
        <v>11089</v>
      </c>
      <c r="G2549" s="5" t="s">
        <v>9331</v>
      </c>
      <c r="H2549" s="5" t="s">
        <v>9328</v>
      </c>
      <c r="I2549" s="5" t="s">
        <v>9334</v>
      </c>
      <c r="J2549" s="9">
        <v>0</v>
      </c>
      <c r="K2549" s="5" t="s">
        <v>2346</v>
      </c>
      <c r="L2549" s="10" t="s">
        <v>2180</v>
      </c>
      <c r="M2549" s="5" t="s">
        <v>2384</v>
      </c>
    </row>
    <row r="2550" spans="1:15" x14ac:dyDescent="0.2">
      <c r="A2550" s="12" t="s">
        <v>4902</v>
      </c>
      <c r="B2550" s="12">
        <v>2549</v>
      </c>
      <c r="C2550" s="9">
        <v>2018</v>
      </c>
      <c r="D2550" s="5" t="s">
        <v>9313</v>
      </c>
      <c r="E2550" s="5" t="s">
        <v>2</v>
      </c>
      <c r="F2550" s="5" t="s">
        <v>11089</v>
      </c>
      <c r="G2550" s="5" t="s">
        <v>9331</v>
      </c>
      <c r="H2550" s="5" t="s">
        <v>9328</v>
      </c>
      <c r="I2550" s="5" t="s">
        <v>9334</v>
      </c>
      <c r="J2550" s="9">
        <v>0</v>
      </c>
      <c r="K2550" s="5" t="s">
        <v>2346</v>
      </c>
      <c r="L2550" s="10" t="s">
        <v>2180</v>
      </c>
      <c r="M2550" s="5" t="s">
        <v>2642</v>
      </c>
    </row>
    <row r="2551" spans="1:15" x14ac:dyDescent="0.2">
      <c r="A2551" s="12" t="s">
        <v>4903</v>
      </c>
      <c r="B2551" s="12">
        <v>2550</v>
      </c>
      <c r="C2551" s="9">
        <v>2018</v>
      </c>
      <c r="D2551" s="5" t="s">
        <v>9313</v>
      </c>
      <c r="E2551" s="5" t="s">
        <v>2</v>
      </c>
      <c r="F2551" s="5" t="s">
        <v>11089</v>
      </c>
      <c r="G2551" s="5" t="s">
        <v>9331</v>
      </c>
      <c r="H2551" s="5" t="s">
        <v>9328</v>
      </c>
      <c r="I2551" s="5" t="s">
        <v>9344</v>
      </c>
      <c r="J2551" s="9">
        <v>0</v>
      </c>
      <c r="K2551" s="5" t="s">
        <v>2346</v>
      </c>
      <c r="L2551" s="10" t="s">
        <v>2180</v>
      </c>
      <c r="M2551" s="5" t="s">
        <v>2459</v>
      </c>
    </row>
    <row r="2552" spans="1:15" x14ac:dyDescent="0.2">
      <c r="A2552" s="12" t="s">
        <v>4904</v>
      </c>
      <c r="B2552" s="12">
        <v>2551</v>
      </c>
      <c r="C2552" s="9">
        <v>2018</v>
      </c>
      <c r="D2552" s="5" t="s">
        <v>9313</v>
      </c>
      <c r="E2552" s="5" t="s">
        <v>2</v>
      </c>
      <c r="F2552" s="5" t="s">
        <v>11089</v>
      </c>
      <c r="G2552" s="5" t="s">
        <v>9331</v>
      </c>
      <c r="H2552" s="5" t="s">
        <v>9328</v>
      </c>
      <c r="I2552" s="5" t="s">
        <v>9344</v>
      </c>
      <c r="J2552" s="9">
        <v>0</v>
      </c>
      <c r="K2552" s="5" t="s">
        <v>2346</v>
      </c>
      <c r="L2552" s="10" t="s">
        <v>2180</v>
      </c>
      <c r="M2552" s="5" t="s">
        <v>2643</v>
      </c>
    </row>
    <row r="2553" spans="1:15" x14ac:dyDescent="0.2">
      <c r="A2553" s="12" t="s">
        <v>4905</v>
      </c>
      <c r="B2553" s="12">
        <v>2552</v>
      </c>
      <c r="C2553" s="9">
        <v>2018</v>
      </c>
      <c r="D2553" s="5" t="s">
        <v>9313</v>
      </c>
      <c r="E2553" s="5" t="s">
        <v>2</v>
      </c>
      <c r="F2553" s="5" t="s">
        <v>11089</v>
      </c>
      <c r="G2553" s="5" t="s">
        <v>9331</v>
      </c>
      <c r="H2553" s="5" t="s">
        <v>9328</v>
      </c>
      <c r="I2553" s="5" t="s">
        <v>9334</v>
      </c>
      <c r="J2553" s="9">
        <v>0</v>
      </c>
      <c r="K2553" s="5" t="s">
        <v>2346</v>
      </c>
      <c r="L2553" s="10" t="s">
        <v>2180</v>
      </c>
      <c r="M2553" s="5" t="s">
        <v>2381</v>
      </c>
      <c r="O2553" s="11"/>
    </row>
    <row r="2554" spans="1:15" x14ac:dyDescent="0.2">
      <c r="A2554" s="12" t="s">
        <v>4906</v>
      </c>
      <c r="B2554" s="12">
        <v>2553</v>
      </c>
      <c r="C2554" s="9">
        <v>2018</v>
      </c>
      <c r="D2554" s="5" t="s">
        <v>9313</v>
      </c>
      <c r="E2554" s="5" t="s">
        <v>2</v>
      </c>
      <c r="F2554" s="5" t="s">
        <v>11089</v>
      </c>
      <c r="G2554" s="5" t="s">
        <v>9331</v>
      </c>
      <c r="H2554" s="5" t="s">
        <v>9328</v>
      </c>
      <c r="I2554" s="5" t="s">
        <v>9334</v>
      </c>
      <c r="J2554" s="9">
        <v>0</v>
      </c>
      <c r="K2554" s="5" t="s">
        <v>2346</v>
      </c>
      <c r="L2554" s="10" t="s">
        <v>2180</v>
      </c>
      <c r="M2554" s="5" t="s">
        <v>2381</v>
      </c>
    </row>
    <row r="2555" spans="1:15" x14ac:dyDescent="0.2">
      <c r="A2555" s="12" t="s">
        <v>4907</v>
      </c>
      <c r="B2555" s="12">
        <v>2554</v>
      </c>
      <c r="C2555" s="9">
        <v>2018</v>
      </c>
      <c r="D2555" s="5" t="s">
        <v>9313</v>
      </c>
      <c r="E2555" s="5" t="s">
        <v>2</v>
      </c>
      <c r="F2555" s="5" t="s">
        <v>11089</v>
      </c>
      <c r="G2555" s="5" t="s">
        <v>9331</v>
      </c>
      <c r="H2555" s="5" t="s">
        <v>9328</v>
      </c>
      <c r="I2555" s="5" t="s">
        <v>9344</v>
      </c>
      <c r="J2555" s="9">
        <v>0</v>
      </c>
      <c r="K2555" s="5" t="s">
        <v>2346</v>
      </c>
      <c r="L2555" s="10" t="s">
        <v>2180</v>
      </c>
      <c r="M2555" s="5" t="s">
        <v>2644</v>
      </c>
    </row>
    <row r="2556" spans="1:15" x14ac:dyDescent="0.2">
      <c r="A2556" s="12" t="s">
        <v>4908</v>
      </c>
      <c r="B2556" s="12">
        <v>2555</v>
      </c>
      <c r="C2556" s="9">
        <v>2018</v>
      </c>
      <c r="D2556" s="5" t="s">
        <v>9313</v>
      </c>
      <c r="E2556" s="5" t="s">
        <v>2</v>
      </c>
      <c r="F2556" s="5" t="s">
        <v>11089</v>
      </c>
      <c r="G2556" s="5" t="s">
        <v>9331</v>
      </c>
      <c r="H2556" s="5" t="s">
        <v>9328</v>
      </c>
      <c r="I2556" s="5" t="s">
        <v>9344</v>
      </c>
      <c r="J2556" s="9">
        <v>0</v>
      </c>
      <c r="K2556" s="5" t="s">
        <v>2346</v>
      </c>
      <c r="L2556" s="10" t="s">
        <v>2180</v>
      </c>
      <c r="M2556" s="5" t="s">
        <v>2645</v>
      </c>
      <c r="N2556" s="11"/>
    </row>
    <row r="2557" spans="1:15" x14ac:dyDescent="0.2">
      <c r="A2557" s="12" t="s">
        <v>4909</v>
      </c>
      <c r="B2557" s="12">
        <v>2556</v>
      </c>
      <c r="C2557" s="9">
        <v>2018</v>
      </c>
      <c r="D2557" s="5" t="s">
        <v>9313</v>
      </c>
      <c r="E2557" s="5" t="s">
        <v>2</v>
      </c>
      <c r="F2557" s="5" t="s">
        <v>11089</v>
      </c>
      <c r="G2557" s="5" t="s">
        <v>9331</v>
      </c>
      <c r="H2557" s="5" t="s">
        <v>9328</v>
      </c>
      <c r="I2557" s="5" t="s">
        <v>9344</v>
      </c>
      <c r="J2557" s="9">
        <v>0</v>
      </c>
      <c r="K2557" s="5" t="s">
        <v>2346</v>
      </c>
      <c r="L2557" s="10" t="s">
        <v>2180</v>
      </c>
      <c r="M2557" s="5" t="s">
        <v>2459</v>
      </c>
      <c r="N2557" s="11"/>
    </row>
    <row r="2558" spans="1:15" x14ac:dyDescent="0.2">
      <c r="A2558" s="12" t="s">
        <v>4910</v>
      </c>
      <c r="B2558" s="12">
        <v>2557</v>
      </c>
      <c r="C2558" s="9">
        <v>2018</v>
      </c>
      <c r="D2558" s="5" t="s">
        <v>9313</v>
      </c>
      <c r="E2558" s="5" t="s">
        <v>11306</v>
      </c>
      <c r="F2558" s="5" t="s">
        <v>11089</v>
      </c>
      <c r="G2558" s="5" t="s">
        <v>9337</v>
      </c>
      <c r="H2558" s="5" t="s">
        <v>9347</v>
      </c>
      <c r="I2558" s="5" t="s">
        <v>9345</v>
      </c>
      <c r="J2558" s="9">
        <v>1</v>
      </c>
      <c r="K2558" s="5" t="s">
        <v>2</v>
      </c>
      <c r="L2558" s="5" t="s">
        <v>2</v>
      </c>
      <c r="M2558" s="5" t="s">
        <v>11307</v>
      </c>
    </row>
    <row r="2559" spans="1:15" x14ac:dyDescent="0.2">
      <c r="A2559" s="12" t="s">
        <v>4911</v>
      </c>
      <c r="B2559" s="12">
        <v>2558</v>
      </c>
      <c r="C2559" s="9">
        <v>2018</v>
      </c>
      <c r="D2559" s="5" t="s">
        <v>9313</v>
      </c>
      <c r="E2559" s="57" t="s">
        <v>11349</v>
      </c>
      <c r="F2559" s="5" t="s">
        <v>11089</v>
      </c>
      <c r="G2559" s="5" t="s">
        <v>9329</v>
      </c>
      <c r="H2559" s="5" t="s">
        <v>9347</v>
      </c>
      <c r="I2559" s="5" t="s">
        <v>9345</v>
      </c>
      <c r="J2559" s="9">
        <v>1</v>
      </c>
      <c r="K2559" s="5" t="s">
        <v>2</v>
      </c>
      <c r="L2559" s="5" t="s">
        <v>2</v>
      </c>
      <c r="M2559" s="5" t="s">
        <v>11350</v>
      </c>
    </row>
    <row r="2560" spans="1:15" x14ac:dyDescent="0.2">
      <c r="A2560" s="12" t="s">
        <v>4912</v>
      </c>
      <c r="B2560" s="12">
        <v>2559</v>
      </c>
      <c r="C2560" s="9">
        <v>2019</v>
      </c>
      <c r="D2560" s="5" t="s">
        <v>9313</v>
      </c>
      <c r="E2560" s="58" t="s">
        <v>11351</v>
      </c>
      <c r="F2560" s="5" t="s">
        <v>11089</v>
      </c>
      <c r="G2560" s="5" t="s">
        <v>9379</v>
      </c>
      <c r="H2560" s="5" t="s">
        <v>9347</v>
      </c>
      <c r="I2560" s="5" t="s">
        <v>9345</v>
      </c>
      <c r="J2560" s="9">
        <v>1</v>
      </c>
      <c r="K2560" s="5" t="s">
        <v>2</v>
      </c>
      <c r="L2560" s="5" t="s">
        <v>2</v>
      </c>
      <c r="M2560" s="5" t="s">
        <v>11352</v>
      </c>
    </row>
    <row r="2561" spans="1:14" x14ac:dyDescent="0.2">
      <c r="A2561" s="12" t="s">
        <v>4913</v>
      </c>
      <c r="B2561" s="12">
        <v>2560</v>
      </c>
      <c r="C2561" s="9">
        <v>2019</v>
      </c>
      <c r="D2561" s="5" t="s">
        <v>9313</v>
      </c>
      <c r="E2561" s="57" t="s">
        <v>11353</v>
      </c>
      <c r="F2561" s="5" t="s">
        <v>11089</v>
      </c>
      <c r="G2561" s="5" t="s">
        <v>9337</v>
      </c>
      <c r="H2561" s="5" t="s">
        <v>9347</v>
      </c>
      <c r="I2561" s="5" t="s">
        <v>9345</v>
      </c>
      <c r="J2561" s="9">
        <v>1</v>
      </c>
      <c r="K2561" s="5" t="s">
        <v>2</v>
      </c>
      <c r="L2561" s="5" t="s">
        <v>2</v>
      </c>
      <c r="M2561" s="5" t="s">
        <v>11354</v>
      </c>
    </row>
    <row r="2562" spans="1:14" x14ac:dyDescent="0.2">
      <c r="A2562" s="12" t="s">
        <v>4914</v>
      </c>
      <c r="B2562" s="12">
        <v>2561</v>
      </c>
      <c r="C2562" s="9">
        <v>2019</v>
      </c>
      <c r="D2562" s="5" t="s">
        <v>9313</v>
      </c>
      <c r="E2562" s="5" t="s">
        <v>2</v>
      </c>
      <c r="F2562" s="5" t="s">
        <v>11088</v>
      </c>
      <c r="G2562" s="5" t="s">
        <v>9364</v>
      </c>
      <c r="H2562" s="5" t="s">
        <v>9321</v>
      </c>
      <c r="I2562" s="5" t="s">
        <v>9321</v>
      </c>
      <c r="J2562" s="9">
        <v>1</v>
      </c>
      <c r="K2562" s="5" t="s">
        <v>1714</v>
      </c>
      <c r="L2562" s="10" t="s">
        <v>2646</v>
      </c>
      <c r="M2562" s="5" t="s">
        <v>2647</v>
      </c>
    </row>
    <row r="2563" spans="1:14" x14ac:dyDescent="0.2">
      <c r="A2563" s="12" t="s">
        <v>4915</v>
      </c>
      <c r="B2563" s="12">
        <v>2562</v>
      </c>
      <c r="C2563" s="9">
        <v>2019</v>
      </c>
      <c r="D2563" s="5" t="s">
        <v>9313</v>
      </c>
      <c r="E2563" s="5" t="s">
        <v>2648</v>
      </c>
      <c r="F2563" s="5" t="s">
        <v>11089</v>
      </c>
      <c r="G2563" s="5" t="s">
        <v>9323</v>
      </c>
      <c r="H2563" s="5" t="s">
        <v>9328</v>
      </c>
      <c r="I2563" s="5" t="s">
        <v>9344</v>
      </c>
      <c r="J2563" s="9">
        <v>0</v>
      </c>
      <c r="K2563" s="5" t="s">
        <v>1714</v>
      </c>
      <c r="L2563" s="10" t="s">
        <v>2646</v>
      </c>
      <c r="M2563" s="5" t="s">
        <v>2649</v>
      </c>
      <c r="N2563" s="11"/>
    </row>
    <row r="2564" spans="1:14" x14ac:dyDescent="0.2">
      <c r="A2564" s="12" t="s">
        <v>4916</v>
      </c>
      <c r="B2564" s="12">
        <v>2563</v>
      </c>
      <c r="C2564" s="9">
        <v>2019</v>
      </c>
      <c r="D2564" s="5" t="s">
        <v>9313</v>
      </c>
      <c r="E2564" s="5" t="s">
        <v>2650</v>
      </c>
      <c r="F2564" s="5" t="s">
        <v>11089</v>
      </c>
      <c r="G2564" s="5" t="s">
        <v>9323</v>
      </c>
      <c r="H2564" s="5" t="s">
        <v>9347</v>
      </c>
      <c r="I2564" s="5" t="s">
        <v>9408</v>
      </c>
      <c r="J2564" s="9">
        <v>4</v>
      </c>
      <c r="K2564" s="5" t="s">
        <v>1714</v>
      </c>
      <c r="L2564" s="10" t="s">
        <v>2646</v>
      </c>
      <c r="M2564" s="5" t="s">
        <v>2651</v>
      </c>
      <c r="N2564" s="11"/>
    </row>
    <row r="2565" spans="1:14" x14ac:dyDescent="0.2">
      <c r="A2565" s="12" t="s">
        <v>4917</v>
      </c>
      <c r="B2565" s="12">
        <v>2564</v>
      </c>
      <c r="C2565" s="9">
        <v>2019</v>
      </c>
      <c r="D2565" s="5" t="s">
        <v>9313</v>
      </c>
      <c r="E2565" s="5" t="s">
        <v>9410</v>
      </c>
      <c r="F2565" s="5" t="s">
        <v>11089</v>
      </c>
      <c r="G2565" s="5" t="s">
        <v>9323</v>
      </c>
      <c r="H2565" s="5" t="s">
        <v>9347</v>
      </c>
      <c r="I2565" s="5" t="s">
        <v>9315</v>
      </c>
      <c r="J2565" s="9">
        <v>1</v>
      </c>
      <c r="K2565" s="5" t="s">
        <v>1714</v>
      </c>
      <c r="L2565" s="10" t="s">
        <v>2646</v>
      </c>
      <c r="M2565" s="5" t="s">
        <v>2652</v>
      </c>
      <c r="N2565" s="11"/>
    </row>
    <row r="2566" spans="1:14" x14ac:dyDescent="0.2">
      <c r="A2566" s="12" t="s">
        <v>4918</v>
      </c>
      <c r="B2566" s="12">
        <v>2565</v>
      </c>
      <c r="C2566" s="9">
        <v>2019</v>
      </c>
      <c r="D2566" s="5" t="s">
        <v>9313</v>
      </c>
      <c r="E2566" s="5" t="s">
        <v>9410</v>
      </c>
      <c r="F2566" s="5" t="s">
        <v>11089</v>
      </c>
      <c r="G2566" s="5" t="s">
        <v>9323</v>
      </c>
      <c r="H2566" s="5" t="s">
        <v>9347</v>
      </c>
      <c r="I2566" s="5" t="s">
        <v>9408</v>
      </c>
      <c r="J2566" s="9">
        <v>0</v>
      </c>
      <c r="K2566" s="5" t="s">
        <v>1714</v>
      </c>
      <c r="L2566" s="10" t="s">
        <v>2646</v>
      </c>
      <c r="M2566" s="5" t="s">
        <v>2653</v>
      </c>
      <c r="N2566" s="11"/>
    </row>
    <row r="2567" spans="1:14" x14ac:dyDescent="0.2">
      <c r="A2567" s="12" t="s">
        <v>4919</v>
      </c>
      <c r="B2567" s="12">
        <v>2566</v>
      </c>
      <c r="C2567" s="9">
        <v>2019</v>
      </c>
      <c r="D2567" s="5" t="s">
        <v>9313</v>
      </c>
      <c r="E2567" s="5" t="s">
        <v>2654</v>
      </c>
      <c r="F2567" s="5" t="s">
        <v>11089</v>
      </c>
      <c r="G2567" s="5" t="s">
        <v>9379</v>
      </c>
      <c r="H2567" s="5" t="s">
        <v>9347</v>
      </c>
      <c r="I2567" s="5" t="s">
        <v>9386</v>
      </c>
      <c r="J2567" s="9">
        <v>4</v>
      </c>
      <c r="K2567" s="5" t="s">
        <v>1714</v>
      </c>
      <c r="L2567" s="10" t="s">
        <v>2646</v>
      </c>
      <c r="M2567" s="5" t="s">
        <v>2655</v>
      </c>
      <c r="N2567" s="11"/>
    </row>
    <row r="2568" spans="1:14" x14ac:dyDescent="0.2">
      <c r="A2568" s="12" t="s">
        <v>4920</v>
      </c>
      <c r="B2568" s="12">
        <v>2567</v>
      </c>
      <c r="C2568" s="9">
        <v>2019</v>
      </c>
      <c r="D2568" s="5" t="s">
        <v>9313</v>
      </c>
      <c r="E2568" s="5" t="s">
        <v>9410</v>
      </c>
      <c r="F2568" s="5" t="s">
        <v>11089</v>
      </c>
      <c r="G2568" s="5" t="s">
        <v>9323</v>
      </c>
      <c r="H2568" s="5" t="s">
        <v>9347</v>
      </c>
      <c r="I2568" s="5" t="s">
        <v>9315</v>
      </c>
      <c r="J2568" s="9">
        <v>1</v>
      </c>
      <c r="K2568" s="5" t="s">
        <v>1714</v>
      </c>
      <c r="L2568" s="10" t="s">
        <v>2646</v>
      </c>
      <c r="M2568" s="5" t="s">
        <v>2656</v>
      </c>
      <c r="N2568" s="11"/>
    </row>
    <row r="2569" spans="1:14" x14ac:dyDescent="0.2">
      <c r="A2569" s="12" t="s">
        <v>4921</v>
      </c>
      <c r="B2569" s="12">
        <v>2568</v>
      </c>
      <c r="C2569" s="9">
        <v>2019</v>
      </c>
      <c r="D2569" s="5" t="s">
        <v>9313</v>
      </c>
      <c r="E2569" s="5" t="s">
        <v>9428</v>
      </c>
      <c r="F2569" s="5" t="s">
        <v>11089</v>
      </c>
      <c r="G2569" s="5" t="s">
        <v>9323</v>
      </c>
      <c r="H2569" s="5" t="s">
        <v>9347</v>
      </c>
      <c r="I2569" s="5" t="s">
        <v>11065</v>
      </c>
      <c r="J2569" s="9">
        <v>1</v>
      </c>
      <c r="K2569" s="5" t="s">
        <v>1714</v>
      </c>
      <c r="L2569" s="10" t="s">
        <v>2646</v>
      </c>
      <c r="M2569" s="5" t="s">
        <v>2657</v>
      </c>
      <c r="N2569" s="11"/>
    </row>
    <row r="2570" spans="1:14" x14ac:dyDescent="0.2">
      <c r="A2570" s="12" t="s">
        <v>4922</v>
      </c>
      <c r="B2570" s="12">
        <v>2569</v>
      </c>
      <c r="C2570" s="9">
        <v>2019</v>
      </c>
      <c r="D2570" s="5" t="s">
        <v>9313</v>
      </c>
      <c r="E2570" s="5" t="s">
        <v>9410</v>
      </c>
      <c r="F2570" s="5" t="s">
        <v>11089</v>
      </c>
      <c r="G2570" s="5" t="s">
        <v>9323</v>
      </c>
      <c r="H2570" s="5" t="s">
        <v>9347</v>
      </c>
      <c r="I2570" s="5" t="s">
        <v>11065</v>
      </c>
      <c r="J2570" s="9">
        <v>1</v>
      </c>
      <c r="K2570" s="5" t="s">
        <v>1714</v>
      </c>
      <c r="L2570" s="10" t="s">
        <v>2646</v>
      </c>
      <c r="M2570" s="5" t="s">
        <v>2658</v>
      </c>
      <c r="N2570" s="11"/>
    </row>
    <row r="2571" spans="1:14" x14ac:dyDescent="0.2">
      <c r="A2571" s="12" t="s">
        <v>4923</v>
      </c>
      <c r="B2571" s="12">
        <v>2570</v>
      </c>
      <c r="C2571" s="9">
        <v>2019</v>
      </c>
      <c r="D2571" s="5" t="s">
        <v>9313</v>
      </c>
      <c r="E2571" s="5" t="s">
        <v>9410</v>
      </c>
      <c r="F2571" s="5" t="s">
        <v>11089</v>
      </c>
      <c r="G2571" s="5" t="s">
        <v>9323</v>
      </c>
      <c r="H2571" s="5" t="s">
        <v>9347</v>
      </c>
      <c r="I2571" s="5" t="s">
        <v>9315</v>
      </c>
      <c r="J2571" s="9">
        <v>1</v>
      </c>
      <c r="K2571" s="5" t="s">
        <v>2659</v>
      </c>
      <c r="L2571" s="10" t="s">
        <v>2660</v>
      </c>
      <c r="M2571" s="5" t="s">
        <v>2661</v>
      </c>
      <c r="N2571" s="11"/>
    </row>
    <row r="2572" spans="1:14" x14ac:dyDescent="0.2">
      <c r="A2572" s="12" t="s">
        <v>4924</v>
      </c>
      <c r="B2572" s="12">
        <v>2571</v>
      </c>
      <c r="C2572" s="9">
        <v>2019</v>
      </c>
      <c r="D2572" s="5" t="s">
        <v>9313</v>
      </c>
      <c r="E2572" s="5" t="s">
        <v>9410</v>
      </c>
      <c r="F2572" s="5" t="s">
        <v>11089</v>
      </c>
      <c r="G2572" s="5" t="s">
        <v>9323</v>
      </c>
      <c r="H2572" s="5" t="s">
        <v>9347</v>
      </c>
      <c r="I2572" s="5" t="s">
        <v>11065</v>
      </c>
      <c r="J2572" s="9">
        <v>1</v>
      </c>
      <c r="K2572" s="5" t="s">
        <v>2659</v>
      </c>
      <c r="L2572" s="10" t="s">
        <v>2660</v>
      </c>
      <c r="M2572" s="5" t="s">
        <v>2662</v>
      </c>
      <c r="N2572" s="11"/>
    </row>
    <row r="2573" spans="1:14" x14ac:dyDescent="0.2">
      <c r="A2573" s="12" t="s">
        <v>4925</v>
      </c>
      <c r="B2573" s="12">
        <v>2572</v>
      </c>
      <c r="C2573" s="9">
        <v>2019</v>
      </c>
      <c r="D2573" s="5" t="s">
        <v>9313</v>
      </c>
      <c r="E2573" s="5" t="s">
        <v>9410</v>
      </c>
      <c r="F2573" s="5" t="s">
        <v>11089</v>
      </c>
      <c r="G2573" s="5" t="s">
        <v>9323</v>
      </c>
      <c r="H2573" s="5" t="s">
        <v>9347</v>
      </c>
      <c r="I2573" s="5" t="s">
        <v>9315</v>
      </c>
      <c r="J2573" s="9">
        <v>2</v>
      </c>
      <c r="K2573" s="5" t="s">
        <v>2659</v>
      </c>
      <c r="L2573" s="10" t="s">
        <v>2660</v>
      </c>
      <c r="M2573" s="5" t="s">
        <v>2663</v>
      </c>
      <c r="N2573" s="11"/>
    </row>
    <row r="2574" spans="1:14" x14ac:dyDescent="0.2">
      <c r="A2574" s="12" t="s">
        <v>4926</v>
      </c>
      <c r="B2574" s="12">
        <v>2573</v>
      </c>
      <c r="C2574" s="9">
        <v>2019</v>
      </c>
      <c r="D2574" s="5" t="s">
        <v>9313</v>
      </c>
      <c r="E2574" s="5" t="s">
        <v>9410</v>
      </c>
      <c r="F2574" s="5" t="s">
        <v>11089</v>
      </c>
      <c r="G2574" s="5" t="s">
        <v>9323</v>
      </c>
      <c r="H2574" s="5" t="s">
        <v>9347</v>
      </c>
      <c r="I2574" s="5" t="s">
        <v>11065</v>
      </c>
      <c r="J2574" s="9">
        <v>2</v>
      </c>
      <c r="K2574" s="5" t="s">
        <v>2659</v>
      </c>
      <c r="L2574" s="10" t="s">
        <v>2660</v>
      </c>
      <c r="M2574" s="5" t="s">
        <v>2664</v>
      </c>
      <c r="N2574" s="11"/>
    </row>
    <row r="2575" spans="1:14" x14ac:dyDescent="0.2">
      <c r="A2575" s="12" t="s">
        <v>4927</v>
      </c>
      <c r="B2575" s="12">
        <v>2574</v>
      </c>
      <c r="C2575" s="9">
        <v>2019</v>
      </c>
      <c r="D2575" s="5" t="s">
        <v>9313</v>
      </c>
      <c r="E2575" s="5" t="s">
        <v>9410</v>
      </c>
      <c r="F2575" s="5" t="s">
        <v>11089</v>
      </c>
      <c r="G2575" s="5" t="s">
        <v>9323</v>
      </c>
      <c r="H2575" s="5" t="s">
        <v>9347</v>
      </c>
      <c r="I2575" s="5" t="s">
        <v>9315</v>
      </c>
      <c r="J2575" s="9">
        <v>1</v>
      </c>
      <c r="K2575" s="5" t="s">
        <v>2659</v>
      </c>
      <c r="L2575" s="10" t="s">
        <v>2660</v>
      </c>
      <c r="M2575" s="5" t="s">
        <v>2665</v>
      </c>
      <c r="N2575" s="11"/>
    </row>
    <row r="2576" spans="1:14" x14ac:dyDescent="0.2">
      <c r="A2576" s="12" t="s">
        <v>4928</v>
      </c>
      <c r="B2576" s="12">
        <v>2575</v>
      </c>
      <c r="C2576" s="9">
        <v>2019</v>
      </c>
      <c r="D2576" s="5" t="s">
        <v>9313</v>
      </c>
      <c r="E2576" s="5" t="s">
        <v>9410</v>
      </c>
      <c r="F2576" s="5" t="s">
        <v>11088</v>
      </c>
      <c r="G2576" s="5" t="s">
        <v>9364</v>
      </c>
      <c r="H2576" s="5" t="s">
        <v>9328</v>
      </c>
      <c r="I2576" s="5" t="s">
        <v>9344</v>
      </c>
      <c r="J2576" s="9">
        <v>0</v>
      </c>
      <c r="K2576" s="5" t="s">
        <v>2659</v>
      </c>
      <c r="L2576" s="10" t="s">
        <v>2660</v>
      </c>
      <c r="M2576" s="5" t="s">
        <v>2666</v>
      </c>
      <c r="N2576" s="11"/>
    </row>
    <row r="2577" spans="1:14" x14ac:dyDescent="0.2">
      <c r="A2577" s="12" t="s">
        <v>4929</v>
      </c>
      <c r="B2577" s="12">
        <v>2576</v>
      </c>
      <c r="C2577" s="9">
        <v>2019</v>
      </c>
      <c r="D2577" s="5" t="s">
        <v>9313</v>
      </c>
      <c r="E2577" s="5" t="s">
        <v>9410</v>
      </c>
      <c r="F2577" s="5" t="s">
        <v>11088</v>
      </c>
      <c r="G2577" s="5" t="s">
        <v>9364</v>
      </c>
      <c r="H2577" s="5" t="s">
        <v>9328</v>
      </c>
      <c r="I2577" s="5" t="s">
        <v>9344</v>
      </c>
      <c r="J2577" s="9">
        <v>0</v>
      </c>
      <c r="K2577" s="5" t="s">
        <v>2659</v>
      </c>
      <c r="L2577" s="10" t="s">
        <v>2660</v>
      </c>
      <c r="M2577" s="5" t="s">
        <v>2667</v>
      </c>
      <c r="N2577" s="11"/>
    </row>
    <row r="2578" spans="1:14" x14ac:dyDescent="0.2">
      <c r="A2578" s="12" t="s">
        <v>4930</v>
      </c>
      <c r="B2578" s="12">
        <v>2577</v>
      </c>
      <c r="C2578" s="9">
        <v>2019</v>
      </c>
      <c r="D2578" s="5" t="s">
        <v>9313</v>
      </c>
      <c r="E2578" s="5" t="s">
        <v>9410</v>
      </c>
      <c r="F2578" s="5" t="s">
        <v>11089</v>
      </c>
      <c r="G2578" s="5" t="s">
        <v>9323</v>
      </c>
      <c r="H2578" s="5" t="s">
        <v>9328</v>
      </c>
      <c r="I2578" s="5" t="s">
        <v>9419</v>
      </c>
      <c r="J2578" s="9">
        <v>0</v>
      </c>
      <c r="K2578" s="5" t="s">
        <v>2659</v>
      </c>
      <c r="L2578" s="10" t="s">
        <v>2660</v>
      </c>
      <c r="M2578" s="5" t="s">
        <v>2668</v>
      </c>
      <c r="N2578" s="11"/>
    </row>
    <row r="2579" spans="1:14" x14ac:dyDescent="0.2">
      <c r="A2579" s="12" t="s">
        <v>4931</v>
      </c>
      <c r="B2579" s="12">
        <v>2578</v>
      </c>
      <c r="C2579" s="9">
        <v>2019</v>
      </c>
      <c r="D2579" s="5" t="s">
        <v>9313</v>
      </c>
      <c r="E2579" s="5" t="s">
        <v>9410</v>
      </c>
      <c r="F2579" s="5" t="s">
        <v>11089</v>
      </c>
      <c r="G2579" s="5" t="s">
        <v>9323</v>
      </c>
      <c r="H2579" s="5" t="s">
        <v>9328</v>
      </c>
      <c r="I2579" s="5" t="s">
        <v>9416</v>
      </c>
      <c r="J2579" s="9">
        <v>0</v>
      </c>
      <c r="K2579" s="5" t="s">
        <v>2659</v>
      </c>
      <c r="L2579" s="10" t="s">
        <v>2660</v>
      </c>
      <c r="M2579" s="5" t="s">
        <v>2669</v>
      </c>
    </row>
    <row r="2580" spans="1:14" x14ac:dyDescent="0.2">
      <c r="A2580" s="12" t="s">
        <v>4932</v>
      </c>
      <c r="B2580" s="12">
        <v>2579</v>
      </c>
      <c r="C2580" s="9">
        <v>2019</v>
      </c>
      <c r="D2580" s="5" t="s">
        <v>9313</v>
      </c>
      <c r="E2580" s="5" t="s">
        <v>9410</v>
      </c>
      <c r="F2580" s="5" t="s">
        <v>11089</v>
      </c>
      <c r="G2580" s="5" t="s">
        <v>9323</v>
      </c>
      <c r="H2580" s="5" t="s">
        <v>9328</v>
      </c>
      <c r="I2580" s="5" t="s">
        <v>9418</v>
      </c>
      <c r="J2580" s="9">
        <v>0</v>
      </c>
      <c r="K2580" s="5" t="s">
        <v>2659</v>
      </c>
      <c r="L2580" s="10" t="s">
        <v>2660</v>
      </c>
      <c r="M2580" s="5" t="s">
        <v>2670</v>
      </c>
      <c r="N2580" s="11"/>
    </row>
    <row r="2581" spans="1:14" x14ac:dyDescent="0.2">
      <c r="A2581" s="12" t="s">
        <v>4933</v>
      </c>
      <c r="B2581" s="12">
        <v>2580</v>
      </c>
      <c r="C2581" s="9">
        <v>2019</v>
      </c>
      <c r="D2581" s="5" t="s">
        <v>9313</v>
      </c>
      <c r="E2581" s="5" t="s">
        <v>9410</v>
      </c>
      <c r="F2581" s="5" t="s">
        <v>11089</v>
      </c>
      <c r="G2581" s="5" t="s">
        <v>9323</v>
      </c>
      <c r="H2581" s="5" t="s">
        <v>9321</v>
      </c>
      <c r="I2581" s="5" t="s">
        <v>9378</v>
      </c>
      <c r="J2581" s="9">
        <v>1</v>
      </c>
      <c r="K2581" s="5" t="s">
        <v>2659</v>
      </c>
      <c r="L2581" s="10" t="s">
        <v>2660</v>
      </c>
      <c r="M2581" s="5" t="s">
        <v>2671</v>
      </c>
      <c r="N2581" s="11"/>
    </row>
    <row r="2582" spans="1:14" x14ac:dyDescent="0.2">
      <c r="A2582" s="12" t="s">
        <v>4934</v>
      </c>
      <c r="B2582" s="12">
        <v>2581</v>
      </c>
      <c r="C2582" s="9">
        <v>2019</v>
      </c>
      <c r="D2582" s="5" t="s">
        <v>9313</v>
      </c>
      <c r="E2582" s="5" t="s">
        <v>9410</v>
      </c>
      <c r="F2582" s="5" t="s">
        <v>11089</v>
      </c>
      <c r="G2582" s="5" t="s">
        <v>9323</v>
      </c>
      <c r="H2582" s="5" t="s">
        <v>9321</v>
      </c>
      <c r="I2582" s="5" t="s">
        <v>9321</v>
      </c>
      <c r="J2582" s="9">
        <v>1</v>
      </c>
      <c r="K2582" s="5" t="s">
        <v>2659</v>
      </c>
      <c r="L2582" s="10" t="s">
        <v>2660</v>
      </c>
      <c r="M2582" s="5" t="s">
        <v>2672</v>
      </c>
      <c r="N2582" s="11"/>
    </row>
    <row r="2583" spans="1:14" x14ac:dyDescent="0.2">
      <c r="A2583" s="12" t="s">
        <v>4935</v>
      </c>
      <c r="B2583" s="12">
        <v>2582</v>
      </c>
      <c r="C2583" s="9">
        <v>2019</v>
      </c>
      <c r="D2583" s="5" t="s">
        <v>9313</v>
      </c>
      <c r="E2583" s="5" t="s">
        <v>9410</v>
      </c>
      <c r="F2583" s="5" t="s">
        <v>11089</v>
      </c>
      <c r="G2583" s="5" t="s">
        <v>9323</v>
      </c>
      <c r="H2583" s="5" t="s">
        <v>9321</v>
      </c>
      <c r="I2583" s="5" t="s">
        <v>9378</v>
      </c>
      <c r="J2583" s="9">
        <v>1</v>
      </c>
      <c r="K2583" s="5" t="s">
        <v>2659</v>
      </c>
      <c r="L2583" s="10" t="s">
        <v>2660</v>
      </c>
      <c r="M2583" s="5" t="s">
        <v>2673</v>
      </c>
      <c r="N2583" s="11"/>
    </row>
    <row r="2584" spans="1:14" x14ac:dyDescent="0.2">
      <c r="A2584" s="12" t="s">
        <v>4936</v>
      </c>
      <c r="B2584" s="12">
        <v>2583</v>
      </c>
      <c r="C2584" s="9">
        <v>2019</v>
      </c>
      <c r="D2584" s="5" t="s">
        <v>9313</v>
      </c>
      <c r="E2584" s="5" t="s">
        <v>9410</v>
      </c>
      <c r="F2584" s="5" t="s">
        <v>11089</v>
      </c>
      <c r="G2584" s="5" t="s">
        <v>9323</v>
      </c>
      <c r="H2584" s="5" t="s">
        <v>9321</v>
      </c>
      <c r="I2584" s="5" t="s">
        <v>9321</v>
      </c>
      <c r="J2584" s="9">
        <v>1</v>
      </c>
      <c r="K2584" s="5" t="s">
        <v>2659</v>
      </c>
      <c r="L2584" s="10" t="s">
        <v>2660</v>
      </c>
      <c r="M2584" s="5" t="s">
        <v>2674</v>
      </c>
      <c r="N2584" s="11"/>
    </row>
    <row r="2585" spans="1:14" x14ac:dyDescent="0.2">
      <c r="A2585" s="12" t="s">
        <v>4937</v>
      </c>
      <c r="B2585" s="12">
        <v>2584</v>
      </c>
      <c r="C2585" s="9">
        <v>2019</v>
      </c>
      <c r="D2585" s="5" t="s">
        <v>9313</v>
      </c>
      <c r="E2585" s="5" t="s">
        <v>9410</v>
      </c>
      <c r="F2585" s="5" t="s">
        <v>11089</v>
      </c>
      <c r="G2585" s="5" t="s">
        <v>9323</v>
      </c>
      <c r="H2585" s="5" t="s">
        <v>9347</v>
      </c>
      <c r="I2585" s="5" t="s">
        <v>9409</v>
      </c>
      <c r="J2585" s="9" t="s">
        <v>2</v>
      </c>
      <c r="K2585" s="5" t="s">
        <v>2659</v>
      </c>
      <c r="L2585" s="10" t="s">
        <v>2660</v>
      </c>
      <c r="M2585" s="5" t="s">
        <v>2675</v>
      </c>
    </row>
    <row r="2586" spans="1:14" x14ac:dyDescent="0.2">
      <c r="A2586" s="12" t="s">
        <v>4938</v>
      </c>
      <c r="B2586" s="12">
        <v>2585</v>
      </c>
      <c r="C2586" s="9">
        <v>2019</v>
      </c>
      <c r="D2586" s="5" t="s">
        <v>9313</v>
      </c>
      <c r="E2586" s="5" t="s">
        <v>9410</v>
      </c>
      <c r="F2586" s="5" t="s">
        <v>11089</v>
      </c>
      <c r="G2586" s="5" t="s">
        <v>9314</v>
      </c>
      <c r="H2586" s="5" t="s">
        <v>9328</v>
      </c>
      <c r="I2586" s="5" t="s">
        <v>9334</v>
      </c>
      <c r="J2586" s="9">
        <v>0</v>
      </c>
      <c r="K2586" s="5" t="s">
        <v>2676</v>
      </c>
      <c r="L2586" s="10" t="s">
        <v>2660</v>
      </c>
      <c r="M2586" s="5" t="s">
        <v>2677</v>
      </c>
      <c r="N2586" s="11"/>
    </row>
    <row r="2587" spans="1:14" x14ac:dyDescent="0.2">
      <c r="A2587" s="12" t="s">
        <v>4939</v>
      </c>
      <c r="B2587" s="12">
        <v>2586</v>
      </c>
      <c r="C2587" s="9">
        <v>2019</v>
      </c>
      <c r="D2587" s="5" t="s">
        <v>9313</v>
      </c>
      <c r="E2587" s="5" t="s">
        <v>2678</v>
      </c>
      <c r="F2587" s="5" t="s">
        <v>11089</v>
      </c>
      <c r="G2587" s="5" t="s">
        <v>9314</v>
      </c>
      <c r="H2587" s="5" t="s">
        <v>9328</v>
      </c>
      <c r="I2587" s="5" t="s">
        <v>9334</v>
      </c>
      <c r="J2587" s="9">
        <v>0</v>
      </c>
      <c r="K2587" s="5" t="s">
        <v>2676</v>
      </c>
      <c r="L2587" s="10" t="s">
        <v>2660</v>
      </c>
      <c r="M2587" s="5" t="s">
        <v>2679</v>
      </c>
      <c r="N2587" s="11"/>
    </row>
    <row r="2588" spans="1:14" x14ac:dyDescent="0.2">
      <c r="A2588" s="12" t="s">
        <v>4940</v>
      </c>
      <c r="B2588" s="12">
        <v>2587</v>
      </c>
      <c r="C2588" s="9">
        <v>2019</v>
      </c>
      <c r="D2588" s="5" t="s">
        <v>9313</v>
      </c>
      <c r="E2588" s="5" t="s">
        <v>2680</v>
      </c>
      <c r="F2588" s="5" t="s">
        <v>11089</v>
      </c>
      <c r="G2588" s="5" t="s">
        <v>9314</v>
      </c>
      <c r="H2588" s="5" t="s">
        <v>9328</v>
      </c>
      <c r="I2588" s="5" t="s">
        <v>9415</v>
      </c>
      <c r="J2588" s="9">
        <v>0</v>
      </c>
      <c r="K2588" s="5" t="s">
        <v>2676</v>
      </c>
      <c r="L2588" s="10" t="s">
        <v>2660</v>
      </c>
      <c r="M2588" s="5" t="s">
        <v>9706</v>
      </c>
      <c r="N2588" s="11"/>
    </row>
    <row r="2589" spans="1:14" x14ac:dyDescent="0.2">
      <c r="A2589" s="12" t="s">
        <v>4941</v>
      </c>
      <c r="B2589" s="12">
        <v>2588</v>
      </c>
      <c r="C2589" s="9">
        <v>2019</v>
      </c>
      <c r="D2589" s="5" t="s">
        <v>9313</v>
      </c>
      <c r="E2589" s="5" t="s">
        <v>2681</v>
      </c>
      <c r="F2589" s="5" t="s">
        <v>11089</v>
      </c>
      <c r="G2589" s="5" t="s">
        <v>9314</v>
      </c>
      <c r="H2589" s="5" t="s">
        <v>9328</v>
      </c>
      <c r="I2589" s="5" t="s">
        <v>9416</v>
      </c>
      <c r="J2589" s="9">
        <v>0</v>
      </c>
      <c r="K2589" s="5" t="s">
        <v>2676</v>
      </c>
      <c r="L2589" s="10" t="s">
        <v>2660</v>
      </c>
      <c r="M2589" s="5" t="s">
        <v>2682</v>
      </c>
      <c r="N2589" s="11"/>
    </row>
    <row r="2590" spans="1:14" x14ac:dyDescent="0.2">
      <c r="A2590" s="12" t="s">
        <v>4942</v>
      </c>
      <c r="B2590" s="12">
        <v>2589</v>
      </c>
      <c r="C2590" s="9">
        <v>2019</v>
      </c>
      <c r="D2590" s="5" t="s">
        <v>9313</v>
      </c>
      <c r="E2590" s="5" t="s">
        <v>2683</v>
      </c>
      <c r="F2590" s="5" t="s">
        <v>11089</v>
      </c>
      <c r="G2590" s="5" t="s">
        <v>9314</v>
      </c>
      <c r="H2590" s="5" t="s">
        <v>9328</v>
      </c>
      <c r="I2590" s="5" t="s">
        <v>9344</v>
      </c>
      <c r="J2590" s="9">
        <v>0</v>
      </c>
      <c r="K2590" s="5" t="s">
        <v>2676</v>
      </c>
      <c r="L2590" s="10" t="s">
        <v>2660</v>
      </c>
      <c r="M2590" s="5" t="s">
        <v>2684</v>
      </c>
      <c r="N2590" s="11"/>
    </row>
    <row r="2591" spans="1:14" x14ac:dyDescent="0.2">
      <c r="A2591" s="12" t="s">
        <v>4943</v>
      </c>
      <c r="B2591" s="12">
        <v>2590</v>
      </c>
      <c r="C2591" s="9">
        <v>2019</v>
      </c>
      <c r="D2591" s="5" t="s">
        <v>9313</v>
      </c>
      <c r="E2591" s="5" t="s">
        <v>2681</v>
      </c>
      <c r="F2591" s="5" t="s">
        <v>11089</v>
      </c>
      <c r="G2591" s="5" t="s">
        <v>9314</v>
      </c>
      <c r="H2591" s="5" t="s">
        <v>9328</v>
      </c>
      <c r="I2591" s="5" t="s">
        <v>11219</v>
      </c>
      <c r="J2591" s="9">
        <v>0</v>
      </c>
      <c r="K2591" s="5" t="s">
        <v>2676</v>
      </c>
      <c r="L2591" s="10" t="s">
        <v>2660</v>
      </c>
      <c r="M2591" s="5" t="s">
        <v>2685</v>
      </c>
      <c r="N2591" s="11"/>
    </row>
    <row r="2592" spans="1:14" x14ac:dyDescent="0.2">
      <c r="A2592" s="12" t="s">
        <v>4944</v>
      </c>
      <c r="B2592" s="12">
        <v>2591</v>
      </c>
      <c r="C2592" s="9">
        <v>2019</v>
      </c>
      <c r="D2592" s="5" t="s">
        <v>9313</v>
      </c>
      <c r="E2592" s="5" t="s">
        <v>2686</v>
      </c>
      <c r="F2592" s="5" t="s">
        <v>11089</v>
      </c>
      <c r="G2592" s="5" t="s">
        <v>9314</v>
      </c>
      <c r="H2592" s="5" t="s">
        <v>9328</v>
      </c>
      <c r="I2592" s="5" t="s">
        <v>9416</v>
      </c>
      <c r="J2592" s="9">
        <v>0</v>
      </c>
      <c r="K2592" s="5" t="s">
        <v>2676</v>
      </c>
      <c r="L2592" s="10" t="s">
        <v>2660</v>
      </c>
      <c r="M2592" s="5" t="s">
        <v>2687</v>
      </c>
      <c r="N2592" s="11"/>
    </row>
    <row r="2593" spans="1:14" x14ac:dyDescent="0.2">
      <c r="A2593" s="12" t="s">
        <v>4945</v>
      </c>
      <c r="B2593" s="12">
        <v>2592</v>
      </c>
      <c r="C2593" s="9">
        <v>2019</v>
      </c>
      <c r="D2593" s="5" t="s">
        <v>9313</v>
      </c>
      <c r="E2593" s="5" t="s">
        <v>9410</v>
      </c>
      <c r="F2593" s="5" t="s">
        <v>11089</v>
      </c>
      <c r="G2593" s="5" t="s">
        <v>9314</v>
      </c>
      <c r="H2593" s="5" t="s">
        <v>9347</v>
      </c>
      <c r="I2593" s="5" t="s">
        <v>9345</v>
      </c>
      <c r="J2593" s="9">
        <v>1</v>
      </c>
      <c r="K2593" s="5" t="s">
        <v>2676</v>
      </c>
      <c r="L2593" s="10" t="s">
        <v>2660</v>
      </c>
      <c r="M2593" s="5" t="s">
        <v>2688</v>
      </c>
      <c r="N2593" s="11"/>
    </row>
    <row r="2594" spans="1:14" x14ac:dyDescent="0.2">
      <c r="A2594" s="12" t="s">
        <v>4946</v>
      </c>
      <c r="B2594" s="12">
        <v>2593</v>
      </c>
      <c r="C2594" s="9">
        <v>2019</v>
      </c>
      <c r="D2594" s="5" t="s">
        <v>9313</v>
      </c>
      <c r="E2594" s="5" t="s">
        <v>2689</v>
      </c>
      <c r="F2594" s="5" t="s">
        <v>11089</v>
      </c>
      <c r="G2594" s="5" t="s">
        <v>9314</v>
      </c>
      <c r="H2594" s="5" t="s">
        <v>9328</v>
      </c>
      <c r="I2594" s="5" t="s">
        <v>9334</v>
      </c>
      <c r="J2594" s="9">
        <v>0</v>
      </c>
      <c r="K2594" s="5" t="s">
        <v>2676</v>
      </c>
      <c r="L2594" s="10" t="s">
        <v>2660</v>
      </c>
      <c r="M2594" s="5" t="s">
        <v>2690</v>
      </c>
      <c r="N2594" s="11"/>
    </row>
    <row r="2595" spans="1:14" x14ac:dyDescent="0.2">
      <c r="A2595" s="12" t="s">
        <v>4947</v>
      </c>
      <c r="B2595" s="12">
        <v>2594</v>
      </c>
      <c r="C2595" s="9">
        <v>2019</v>
      </c>
      <c r="D2595" s="5" t="s">
        <v>9313</v>
      </c>
      <c r="E2595" s="5" t="s">
        <v>9410</v>
      </c>
      <c r="F2595" s="5" t="s">
        <v>11089</v>
      </c>
      <c r="G2595" s="5" t="s">
        <v>9314</v>
      </c>
      <c r="H2595" s="5" t="s">
        <v>9328</v>
      </c>
      <c r="I2595" s="5" t="s">
        <v>9416</v>
      </c>
      <c r="J2595" s="9">
        <v>0</v>
      </c>
      <c r="K2595" s="5" t="s">
        <v>2676</v>
      </c>
      <c r="L2595" s="10" t="s">
        <v>2660</v>
      </c>
      <c r="M2595" s="5" t="s">
        <v>2691</v>
      </c>
      <c r="N2595" s="11"/>
    </row>
    <row r="2596" spans="1:14" x14ac:dyDescent="0.2">
      <c r="A2596" s="12" t="s">
        <v>4948</v>
      </c>
      <c r="B2596" s="12">
        <v>2595</v>
      </c>
      <c r="C2596" s="9">
        <v>2019</v>
      </c>
      <c r="D2596" s="5" t="s">
        <v>9313</v>
      </c>
      <c r="E2596" s="5" t="s">
        <v>2692</v>
      </c>
      <c r="F2596" s="5" t="s">
        <v>11089</v>
      </c>
      <c r="G2596" s="5" t="s">
        <v>9314</v>
      </c>
      <c r="H2596" s="5" t="s">
        <v>9328</v>
      </c>
      <c r="I2596" s="5" t="s">
        <v>9419</v>
      </c>
      <c r="J2596" s="9">
        <v>0</v>
      </c>
      <c r="K2596" s="5" t="s">
        <v>2676</v>
      </c>
      <c r="L2596" s="10" t="s">
        <v>2660</v>
      </c>
      <c r="M2596" s="5" t="s">
        <v>2693</v>
      </c>
      <c r="N2596" s="11"/>
    </row>
    <row r="2597" spans="1:14" x14ac:dyDescent="0.2">
      <c r="A2597" s="12" t="s">
        <v>4949</v>
      </c>
      <c r="B2597" s="12">
        <v>2596</v>
      </c>
      <c r="C2597" s="9">
        <v>2019</v>
      </c>
      <c r="D2597" s="5" t="s">
        <v>9313</v>
      </c>
      <c r="E2597" s="5" t="s">
        <v>2694</v>
      </c>
      <c r="F2597" s="5" t="s">
        <v>11089</v>
      </c>
      <c r="G2597" s="5" t="s">
        <v>9314</v>
      </c>
      <c r="H2597" s="5" t="s">
        <v>9328</v>
      </c>
      <c r="I2597" s="5" t="s">
        <v>9407</v>
      </c>
      <c r="J2597" s="9">
        <v>0</v>
      </c>
      <c r="K2597" s="5" t="s">
        <v>2676</v>
      </c>
      <c r="L2597" s="10" t="s">
        <v>2660</v>
      </c>
      <c r="M2597" s="5" t="s">
        <v>9707</v>
      </c>
      <c r="N2597" s="11"/>
    </row>
    <row r="2598" spans="1:14" x14ac:dyDescent="0.2">
      <c r="A2598" s="12" t="s">
        <v>4950</v>
      </c>
      <c r="B2598" s="12">
        <v>2597</v>
      </c>
      <c r="C2598" s="9">
        <v>2019</v>
      </c>
      <c r="D2598" s="5" t="s">
        <v>9313</v>
      </c>
      <c r="E2598" s="5" t="s">
        <v>2</v>
      </c>
      <c r="F2598" s="5" t="s">
        <v>11089</v>
      </c>
      <c r="G2598" s="5" t="s">
        <v>9331</v>
      </c>
      <c r="H2598" s="5" t="s">
        <v>9321</v>
      </c>
      <c r="I2598" s="5" t="s">
        <v>9321</v>
      </c>
      <c r="J2598" s="9" t="s">
        <v>2</v>
      </c>
      <c r="K2598" s="5" t="s">
        <v>742</v>
      </c>
      <c r="L2598" s="10" t="s">
        <v>743</v>
      </c>
      <c r="M2598" s="5" t="s">
        <v>2695</v>
      </c>
      <c r="N2598" s="11"/>
    </row>
    <row r="2599" spans="1:14" x14ac:dyDescent="0.2">
      <c r="A2599" s="12" t="s">
        <v>4951</v>
      </c>
      <c r="B2599" s="12">
        <v>2598</v>
      </c>
      <c r="C2599" s="9">
        <v>2019</v>
      </c>
      <c r="D2599" s="5" t="s">
        <v>9313</v>
      </c>
      <c r="E2599" s="5" t="s">
        <v>2696</v>
      </c>
      <c r="F2599" s="5" t="s">
        <v>11089</v>
      </c>
      <c r="G2599" s="5" t="s">
        <v>9379</v>
      </c>
      <c r="H2599" s="5" t="s">
        <v>9347</v>
      </c>
      <c r="I2599" s="5" t="s">
        <v>9386</v>
      </c>
      <c r="J2599" s="9">
        <v>1</v>
      </c>
      <c r="K2599" s="5" t="s">
        <v>742</v>
      </c>
      <c r="L2599" s="10" t="s">
        <v>743</v>
      </c>
      <c r="M2599" s="5" t="s">
        <v>2697</v>
      </c>
      <c r="N2599" s="11"/>
    </row>
    <row r="2600" spans="1:14" x14ac:dyDescent="0.2">
      <c r="A2600" s="12" t="s">
        <v>4952</v>
      </c>
      <c r="B2600" s="12">
        <v>2599</v>
      </c>
      <c r="C2600" s="9">
        <v>2019</v>
      </c>
      <c r="D2600" s="5" t="s">
        <v>9313</v>
      </c>
      <c r="E2600" s="5" t="s">
        <v>2</v>
      </c>
      <c r="F2600" s="5" t="s">
        <v>11089</v>
      </c>
      <c r="G2600" s="5" t="s">
        <v>9331</v>
      </c>
      <c r="H2600" s="5" t="s">
        <v>9321</v>
      </c>
      <c r="I2600" s="5" t="s">
        <v>9321</v>
      </c>
      <c r="J2600" s="9">
        <v>1</v>
      </c>
      <c r="K2600" s="5" t="s">
        <v>742</v>
      </c>
      <c r="L2600" s="10" t="s">
        <v>743</v>
      </c>
      <c r="M2600" s="5" t="s">
        <v>2698</v>
      </c>
      <c r="N2600" s="11"/>
    </row>
    <row r="2601" spans="1:14" x14ac:dyDescent="0.2">
      <c r="A2601" s="12" t="s">
        <v>4953</v>
      </c>
      <c r="B2601" s="12">
        <v>2600</v>
      </c>
      <c r="C2601" s="9">
        <v>2019</v>
      </c>
      <c r="D2601" s="5" t="s">
        <v>9313</v>
      </c>
      <c r="E2601" s="5" t="s">
        <v>2699</v>
      </c>
      <c r="F2601" s="5" t="s">
        <v>11089</v>
      </c>
      <c r="G2601" s="5" t="s">
        <v>9379</v>
      </c>
      <c r="H2601" s="5" t="s">
        <v>9347</v>
      </c>
      <c r="I2601" s="5" t="s">
        <v>9367</v>
      </c>
      <c r="J2601" s="9">
        <v>1</v>
      </c>
      <c r="K2601" s="5" t="s">
        <v>742</v>
      </c>
      <c r="L2601" s="10" t="s">
        <v>743</v>
      </c>
      <c r="M2601" s="5" t="s">
        <v>2700</v>
      </c>
      <c r="N2601" s="11"/>
    </row>
    <row r="2602" spans="1:14" x14ac:dyDescent="0.2">
      <c r="A2602" s="12" t="s">
        <v>4954</v>
      </c>
      <c r="B2602" s="12">
        <v>2601</v>
      </c>
      <c r="C2602" s="9">
        <v>2020</v>
      </c>
      <c r="D2602" s="5" t="s">
        <v>9313</v>
      </c>
      <c r="E2602" s="5" t="s">
        <v>2</v>
      </c>
      <c r="F2602" s="5" t="s">
        <v>11089</v>
      </c>
      <c r="G2602" s="5" t="s">
        <v>9314</v>
      </c>
      <c r="H2602" s="5" t="s">
        <v>9328</v>
      </c>
      <c r="I2602" s="5" t="s">
        <v>9344</v>
      </c>
      <c r="J2602" s="9">
        <v>0</v>
      </c>
      <c r="K2602" s="5" t="s">
        <v>2676</v>
      </c>
      <c r="L2602" s="10" t="s">
        <v>2701</v>
      </c>
      <c r="M2602" s="5" t="s">
        <v>2702</v>
      </c>
    </row>
    <row r="2603" spans="1:14" x14ac:dyDescent="0.2">
      <c r="A2603" s="12" t="s">
        <v>4955</v>
      </c>
      <c r="B2603" s="12">
        <v>2602</v>
      </c>
      <c r="C2603" s="9">
        <v>2020</v>
      </c>
      <c r="D2603" s="5" t="s">
        <v>9313</v>
      </c>
      <c r="E2603" s="5" t="s">
        <v>2703</v>
      </c>
      <c r="F2603" s="5" t="s">
        <v>11089</v>
      </c>
      <c r="G2603" s="5" t="s">
        <v>9314</v>
      </c>
      <c r="H2603" s="5" t="s">
        <v>9328</v>
      </c>
      <c r="I2603" s="5" t="s">
        <v>9344</v>
      </c>
      <c r="J2603" s="9">
        <v>0</v>
      </c>
      <c r="K2603" s="5" t="s">
        <v>2676</v>
      </c>
      <c r="L2603" s="10" t="s">
        <v>2701</v>
      </c>
      <c r="M2603" s="5" t="s">
        <v>2704</v>
      </c>
    </row>
    <row r="2604" spans="1:14" x14ac:dyDescent="0.2">
      <c r="A2604" s="12" t="s">
        <v>4956</v>
      </c>
      <c r="B2604" s="12">
        <v>2603</v>
      </c>
      <c r="C2604" s="9">
        <v>2020</v>
      </c>
      <c r="D2604" s="5" t="s">
        <v>9313</v>
      </c>
      <c r="E2604" s="5" t="s">
        <v>2705</v>
      </c>
      <c r="F2604" s="5" t="s">
        <v>11089</v>
      </c>
      <c r="G2604" s="5" t="s">
        <v>9314</v>
      </c>
      <c r="H2604" s="5" t="s">
        <v>9328</v>
      </c>
      <c r="I2604" s="5" t="s">
        <v>9342</v>
      </c>
      <c r="J2604" s="9">
        <v>0</v>
      </c>
      <c r="K2604" s="5" t="s">
        <v>2676</v>
      </c>
      <c r="L2604" s="10" t="s">
        <v>2701</v>
      </c>
      <c r="M2604" s="5" t="s">
        <v>2706</v>
      </c>
      <c r="N2604" s="2"/>
    </row>
    <row r="2605" spans="1:14" x14ac:dyDescent="0.2">
      <c r="A2605" s="12" t="s">
        <v>4957</v>
      </c>
      <c r="B2605" s="12">
        <v>2604</v>
      </c>
      <c r="C2605" s="9">
        <v>2020</v>
      </c>
      <c r="D2605" s="5" t="s">
        <v>9313</v>
      </c>
      <c r="E2605" s="5" t="s">
        <v>2707</v>
      </c>
      <c r="F2605" s="5" t="s">
        <v>11089</v>
      </c>
      <c r="G2605" s="5" t="s">
        <v>9314</v>
      </c>
      <c r="H2605" s="5" t="s">
        <v>9328</v>
      </c>
      <c r="I2605" s="5" t="s">
        <v>9342</v>
      </c>
      <c r="J2605" s="9">
        <v>0</v>
      </c>
      <c r="K2605" s="5" t="s">
        <v>2676</v>
      </c>
      <c r="L2605" s="10" t="s">
        <v>2701</v>
      </c>
      <c r="M2605" s="5" t="s">
        <v>2708</v>
      </c>
      <c r="N2605" s="2"/>
    </row>
    <row r="2606" spans="1:14" x14ac:dyDescent="0.2">
      <c r="A2606" s="12" t="s">
        <v>4958</v>
      </c>
      <c r="B2606" s="12">
        <v>2605</v>
      </c>
      <c r="C2606" s="9">
        <v>2020</v>
      </c>
      <c r="D2606" s="5" t="s">
        <v>9313</v>
      </c>
      <c r="E2606" s="5" t="s">
        <v>2709</v>
      </c>
      <c r="F2606" s="5" t="s">
        <v>11089</v>
      </c>
      <c r="G2606" s="5" t="s">
        <v>9314</v>
      </c>
      <c r="H2606" s="5" t="s">
        <v>9328</v>
      </c>
      <c r="I2606" s="5" t="s">
        <v>9380</v>
      </c>
      <c r="J2606" s="9">
        <v>0</v>
      </c>
      <c r="K2606" s="5" t="s">
        <v>2676</v>
      </c>
      <c r="L2606" s="10" t="s">
        <v>2701</v>
      </c>
      <c r="M2606" s="5" t="s">
        <v>2710</v>
      </c>
      <c r="N2606" s="2"/>
    </row>
    <row r="2607" spans="1:14" x14ac:dyDescent="0.2">
      <c r="A2607" s="12" t="s">
        <v>11121</v>
      </c>
      <c r="B2607" s="12">
        <v>2606</v>
      </c>
      <c r="C2607" s="9">
        <v>2020</v>
      </c>
      <c r="D2607" s="5" t="s">
        <v>9313</v>
      </c>
      <c r="E2607" s="5" t="s">
        <v>2711</v>
      </c>
      <c r="F2607" s="5" t="s">
        <v>11089</v>
      </c>
      <c r="G2607" s="5" t="s">
        <v>9314</v>
      </c>
      <c r="H2607" s="5" t="s">
        <v>9328</v>
      </c>
      <c r="I2607" s="5" t="s">
        <v>9344</v>
      </c>
      <c r="J2607" s="9">
        <v>0</v>
      </c>
      <c r="K2607" s="5" t="s">
        <v>2676</v>
      </c>
      <c r="L2607" s="10" t="s">
        <v>2701</v>
      </c>
      <c r="M2607" s="5" t="s">
        <v>2712</v>
      </c>
      <c r="N2607" s="2"/>
    </row>
    <row r="2608" spans="1:14" x14ac:dyDescent="0.2">
      <c r="A2608" s="12" t="s">
        <v>11122</v>
      </c>
      <c r="B2608" s="12">
        <v>2607</v>
      </c>
      <c r="C2608" s="9">
        <v>2020</v>
      </c>
      <c r="D2608" s="5" t="s">
        <v>9313</v>
      </c>
      <c r="E2608" s="5" t="s">
        <v>2713</v>
      </c>
      <c r="F2608" s="5" t="s">
        <v>11089</v>
      </c>
      <c r="G2608" s="5" t="s">
        <v>9314</v>
      </c>
      <c r="H2608" s="5" t="s">
        <v>9328</v>
      </c>
      <c r="I2608" s="5" t="s">
        <v>9334</v>
      </c>
      <c r="J2608" s="9">
        <v>0</v>
      </c>
      <c r="K2608" s="5" t="s">
        <v>2676</v>
      </c>
      <c r="L2608" s="10" t="s">
        <v>2701</v>
      </c>
      <c r="M2608" s="5" t="s">
        <v>2714</v>
      </c>
      <c r="N2608" s="11"/>
    </row>
    <row r="2609" spans="1:14" x14ac:dyDescent="0.2">
      <c r="A2609" s="12" t="s">
        <v>11123</v>
      </c>
      <c r="B2609" s="12">
        <v>2608</v>
      </c>
      <c r="C2609" s="9">
        <v>2020</v>
      </c>
      <c r="D2609" s="5" t="s">
        <v>9313</v>
      </c>
      <c r="E2609" s="5" t="s">
        <v>2715</v>
      </c>
      <c r="F2609" s="5" t="s">
        <v>11089</v>
      </c>
      <c r="G2609" s="5" t="s">
        <v>9314</v>
      </c>
      <c r="H2609" s="5" t="s">
        <v>9328</v>
      </c>
      <c r="I2609" s="5" t="s">
        <v>9344</v>
      </c>
      <c r="J2609" s="9">
        <v>0</v>
      </c>
      <c r="K2609" s="5" t="s">
        <v>2676</v>
      </c>
      <c r="L2609" s="10" t="s">
        <v>2701</v>
      </c>
      <c r="M2609" s="5" t="s">
        <v>9708</v>
      </c>
      <c r="N2609" s="2"/>
    </row>
    <row r="2610" spans="1:14" x14ac:dyDescent="0.2">
      <c r="A2610" s="12" t="s">
        <v>11124</v>
      </c>
      <c r="B2610" s="12">
        <v>2609</v>
      </c>
      <c r="C2610" s="9">
        <v>2020</v>
      </c>
      <c r="D2610" s="5" t="s">
        <v>9313</v>
      </c>
      <c r="E2610" s="5" t="s">
        <v>2</v>
      </c>
      <c r="F2610" s="5" t="s">
        <v>11089</v>
      </c>
      <c r="G2610" s="5" t="s">
        <v>9314</v>
      </c>
      <c r="H2610" s="5" t="s">
        <v>9328</v>
      </c>
      <c r="I2610" s="5" t="s">
        <v>9407</v>
      </c>
      <c r="J2610" s="9">
        <v>0</v>
      </c>
      <c r="K2610" s="5" t="s">
        <v>2676</v>
      </c>
      <c r="L2610" s="10" t="s">
        <v>2701</v>
      </c>
      <c r="M2610" s="5" t="s">
        <v>2716</v>
      </c>
    </row>
    <row r="2611" spans="1:14" x14ac:dyDescent="0.2">
      <c r="A2611" s="12" t="s">
        <v>11355</v>
      </c>
      <c r="B2611" s="12">
        <v>2610</v>
      </c>
      <c r="C2611" s="9">
        <v>2020</v>
      </c>
      <c r="D2611" s="5" t="s">
        <v>9313</v>
      </c>
      <c r="E2611" s="5" t="s">
        <v>2717</v>
      </c>
      <c r="F2611" s="5" t="s">
        <v>11089</v>
      </c>
      <c r="G2611" s="5" t="s">
        <v>9314</v>
      </c>
      <c r="H2611" s="5" t="s">
        <v>9328</v>
      </c>
      <c r="I2611" s="5" t="s">
        <v>9415</v>
      </c>
      <c r="J2611" s="9">
        <v>0</v>
      </c>
      <c r="K2611" s="5" t="s">
        <v>2676</v>
      </c>
      <c r="L2611" s="10" t="s">
        <v>2701</v>
      </c>
      <c r="M2611" s="5" t="s">
        <v>9709</v>
      </c>
    </row>
    <row r="2612" spans="1:14" x14ac:dyDescent="0.2">
      <c r="A2612" s="12" t="s">
        <v>11356</v>
      </c>
      <c r="B2612" s="12">
        <v>2611</v>
      </c>
      <c r="C2612" s="9">
        <v>2020</v>
      </c>
      <c r="D2612" s="5" t="s">
        <v>9313</v>
      </c>
      <c r="E2612" s="5" t="s">
        <v>2718</v>
      </c>
      <c r="F2612" s="5" t="s">
        <v>11089</v>
      </c>
      <c r="G2612" s="5" t="s">
        <v>9314</v>
      </c>
      <c r="H2612" s="5" t="s">
        <v>9328</v>
      </c>
      <c r="I2612" s="5" t="s">
        <v>9344</v>
      </c>
      <c r="J2612" s="9">
        <v>0</v>
      </c>
      <c r="K2612" s="5" t="s">
        <v>2676</v>
      </c>
      <c r="L2612" s="10" t="s">
        <v>2701</v>
      </c>
      <c r="M2612" s="5" t="s">
        <v>9301</v>
      </c>
    </row>
    <row r="2613" spans="1:14" x14ac:dyDescent="0.2">
      <c r="A2613" s="12" t="s">
        <v>11357</v>
      </c>
      <c r="B2613" s="12">
        <v>2612</v>
      </c>
      <c r="C2613" s="9">
        <v>2020</v>
      </c>
      <c r="D2613" s="5" t="s">
        <v>9313</v>
      </c>
      <c r="E2613" s="5" t="s">
        <v>9410</v>
      </c>
      <c r="F2613" s="5" t="s">
        <v>11089</v>
      </c>
      <c r="G2613" s="5" t="s">
        <v>9365</v>
      </c>
      <c r="H2613" s="5" t="s">
        <v>9347</v>
      </c>
      <c r="I2613" s="5" t="s">
        <v>11065</v>
      </c>
      <c r="J2613" s="9">
        <v>1</v>
      </c>
      <c r="K2613" s="5" t="s">
        <v>2719</v>
      </c>
      <c r="L2613" s="10" t="s">
        <v>2720</v>
      </c>
      <c r="M2613" s="5" t="s">
        <v>10942</v>
      </c>
      <c r="N2613" s="11"/>
    </row>
    <row r="2614" spans="1:14" x14ac:dyDescent="0.2">
      <c r="A2614" s="12" t="s">
        <v>11358</v>
      </c>
      <c r="B2614" s="12">
        <v>2613</v>
      </c>
      <c r="C2614" s="9">
        <v>2020</v>
      </c>
      <c r="D2614" s="5" t="s">
        <v>9313</v>
      </c>
      <c r="E2614" s="5" t="s">
        <v>2</v>
      </c>
      <c r="F2614" s="5" t="s">
        <v>11089</v>
      </c>
      <c r="G2614" s="5" t="s">
        <v>9365</v>
      </c>
      <c r="H2614" s="5" t="s">
        <v>9347</v>
      </c>
      <c r="I2614" s="5" t="s">
        <v>9367</v>
      </c>
      <c r="J2614" s="9">
        <v>1</v>
      </c>
      <c r="K2614" s="5" t="s">
        <v>2721</v>
      </c>
      <c r="L2614" s="10" t="s">
        <v>2722</v>
      </c>
      <c r="M2614" s="5" t="s">
        <v>2723</v>
      </c>
    </row>
    <row r="2615" spans="1:14" x14ac:dyDescent="0.2">
      <c r="A2615" s="12" t="s">
        <v>11359</v>
      </c>
      <c r="B2615" s="12">
        <v>2614</v>
      </c>
      <c r="C2615" s="9">
        <v>2020</v>
      </c>
      <c r="D2615" s="5" t="s">
        <v>9313</v>
      </c>
      <c r="E2615" s="5" t="s">
        <v>2</v>
      </c>
      <c r="F2615" s="5" t="s">
        <v>11089</v>
      </c>
      <c r="G2615" s="5" t="s">
        <v>9365</v>
      </c>
      <c r="H2615" s="5" t="s">
        <v>9347</v>
      </c>
      <c r="I2615" s="5" t="s">
        <v>9367</v>
      </c>
      <c r="J2615" s="9" t="s">
        <v>2</v>
      </c>
      <c r="K2615" s="5" t="s">
        <v>2721</v>
      </c>
      <c r="L2615" s="10" t="s">
        <v>2722</v>
      </c>
      <c r="M2615" s="5" t="s">
        <v>2724</v>
      </c>
    </row>
    <row r="2616" spans="1:14" x14ac:dyDescent="0.2">
      <c r="A2616" s="12" t="s">
        <v>11360</v>
      </c>
      <c r="B2616" s="12">
        <v>2615</v>
      </c>
      <c r="C2616" s="9">
        <v>2020</v>
      </c>
      <c r="D2616" s="5" t="s">
        <v>9313</v>
      </c>
      <c r="E2616" s="5" t="s">
        <v>2</v>
      </c>
      <c r="F2616" s="5" t="s">
        <v>11089</v>
      </c>
      <c r="G2616" s="5" t="s">
        <v>9365</v>
      </c>
      <c r="H2616" s="5" t="s">
        <v>9347</v>
      </c>
      <c r="I2616" s="5" t="s">
        <v>9367</v>
      </c>
      <c r="J2616" s="9">
        <v>1</v>
      </c>
      <c r="K2616" s="5" t="s">
        <v>2721</v>
      </c>
      <c r="L2616" s="10" t="s">
        <v>2722</v>
      </c>
      <c r="M2616" s="5" t="s">
        <v>2725</v>
      </c>
    </row>
    <row r="2617" spans="1:14" x14ac:dyDescent="0.2">
      <c r="A2617" s="12" t="s">
        <v>11361</v>
      </c>
      <c r="B2617" s="12">
        <v>2616</v>
      </c>
      <c r="C2617" s="9">
        <v>2020</v>
      </c>
      <c r="D2617" s="5" t="s">
        <v>9313</v>
      </c>
      <c r="E2617" s="5" t="s">
        <v>2726</v>
      </c>
      <c r="F2617" s="5" t="s">
        <v>11089</v>
      </c>
      <c r="G2617" s="5" t="s">
        <v>9365</v>
      </c>
      <c r="H2617" s="5" t="s">
        <v>9347</v>
      </c>
      <c r="I2617" s="5" t="s">
        <v>9367</v>
      </c>
      <c r="J2617" s="9" t="s">
        <v>2</v>
      </c>
      <c r="K2617" s="5" t="s">
        <v>2721</v>
      </c>
      <c r="L2617" s="10" t="s">
        <v>2722</v>
      </c>
      <c r="M2617" s="5" t="s">
        <v>2727</v>
      </c>
    </row>
    <row r="2618" spans="1:14" s="11" customFormat="1" x14ac:dyDescent="0.2">
      <c r="A2618" s="12" t="s">
        <v>11362</v>
      </c>
      <c r="B2618" s="12">
        <v>2617</v>
      </c>
      <c r="C2618" s="9">
        <v>2020</v>
      </c>
      <c r="D2618" s="5" t="s">
        <v>9313</v>
      </c>
      <c r="E2618" s="5" t="s">
        <v>11118</v>
      </c>
      <c r="F2618" s="5" t="s">
        <v>11089</v>
      </c>
      <c r="G2618" s="5" t="s">
        <v>9379</v>
      </c>
      <c r="H2618" s="5" t="s">
        <v>9347</v>
      </c>
      <c r="I2618" s="5" t="s">
        <v>9386</v>
      </c>
      <c r="J2618" s="9">
        <v>14</v>
      </c>
      <c r="K2618" s="5" t="s">
        <v>11098</v>
      </c>
      <c r="L2618" s="10" t="s">
        <v>11119</v>
      </c>
      <c r="M2618" s="5" t="s">
        <v>11120</v>
      </c>
    </row>
    <row r="2619" spans="1:14" x14ac:dyDescent="0.2">
      <c r="A2619" s="12" t="s">
        <v>11363</v>
      </c>
      <c r="B2619" s="12">
        <v>2618</v>
      </c>
      <c r="C2619" s="9">
        <v>2020</v>
      </c>
      <c r="D2619" s="5" t="s">
        <v>9313</v>
      </c>
      <c r="E2619" s="5" t="s">
        <v>11308</v>
      </c>
      <c r="F2619" s="5" t="s">
        <v>11089</v>
      </c>
      <c r="G2619" s="5" t="s">
        <v>9329</v>
      </c>
      <c r="H2619" s="5" t="s">
        <v>9347</v>
      </c>
      <c r="I2619" s="5" t="s">
        <v>9345</v>
      </c>
      <c r="J2619" s="9">
        <v>1</v>
      </c>
      <c r="K2619" s="5" t="s">
        <v>2</v>
      </c>
      <c r="L2619" s="5" t="s">
        <v>2</v>
      </c>
      <c r="M2619" s="5" t="s">
        <v>11309</v>
      </c>
    </row>
    <row r="2620" spans="1:14" x14ac:dyDescent="0.2">
      <c r="A2620" s="12" t="s">
        <v>11364</v>
      </c>
      <c r="B2620" s="12">
        <v>2619</v>
      </c>
      <c r="C2620" s="9">
        <v>2020</v>
      </c>
      <c r="D2620" s="5" t="s">
        <v>9313</v>
      </c>
      <c r="E2620" s="5" t="s">
        <v>11310</v>
      </c>
      <c r="F2620" s="5" t="s">
        <v>11089</v>
      </c>
      <c r="G2620" s="5" t="s">
        <v>9329</v>
      </c>
      <c r="H2620" s="5" t="s">
        <v>9347</v>
      </c>
      <c r="I2620" s="5" t="s">
        <v>9345</v>
      </c>
      <c r="J2620" s="9">
        <v>1</v>
      </c>
      <c r="K2620" s="5" t="s">
        <v>2</v>
      </c>
      <c r="L2620" s="5" t="s">
        <v>2</v>
      </c>
      <c r="M2620" s="5" t="s">
        <v>11311</v>
      </c>
    </row>
    <row r="2621" spans="1:14" s="8" customFormat="1" x14ac:dyDescent="0.2">
      <c r="A2621" s="12" t="s">
        <v>11514</v>
      </c>
      <c r="B2621" s="12">
        <v>2620</v>
      </c>
      <c r="C2621" s="9">
        <v>2020</v>
      </c>
      <c r="D2621" s="5" t="s">
        <v>9313</v>
      </c>
      <c r="E2621" s="13" t="s">
        <v>11515</v>
      </c>
      <c r="F2621" s="13" t="s">
        <v>11088</v>
      </c>
      <c r="G2621" s="13" t="s">
        <v>11516</v>
      </c>
      <c r="H2621" s="5" t="s">
        <v>9347</v>
      </c>
      <c r="I2621" s="5" t="s">
        <v>9386</v>
      </c>
      <c r="J2621" s="9">
        <v>2</v>
      </c>
      <c r="K2621" s="5" t="s">
        <v>2</v>
      </c>
      <c r="L2621" s="5" t="s">
        <v>2</v>
      </c>
      <c r="M2621" s="13" t="s">
        <v>11518</v>
      </c>
    </row>
    <row r="2622" spans="1:14" x14ac:dyDescent="0.2">
      <c r="A2622" s="12" t="s">
        <v>7569</v>
      </c>
      <c r="B2622" s="50">
        <v>2621</v>
      </c>
      <c r="C2622" s="9">
        <v>2015</v>
      </c>
      <c r="D2622" s="5" t="s">
        <v>9322</v>
      </c>
      <c r="E2622" s="5" t="s">
        <v>2</v>
      </c>
      <c r="F2622" s="5" t="s">
        <v>11089</v>
      </c>
      <c r="G2622" s="5" t="s">
        <v>9337</v>
      </c>
      <c r="H2622" s="5" t="s">
        <v>9347</v>
      </c>
      <c r="I2622" s="5" t="s">
        <v>9338</v>
      </c>
      <c r="J2622" s="9" t="s">
        <v>2</v>
      </c>
      <c r="K2622" s="5" t="s">
        <v>3</v>
      </c>
      <c r="L2622" s="10" t="str">
        <f t="shared" ref="L2622:L2658" si="34">HYPERLINK("https://hatecrime.osce.org/hungary?year=2015","Hate Crime Report")</f>
        <v>Hate Crime Report</v>
      </c>
      <c r="M2622" s="5" t="s">
        <v>2</v>
      </c>
      <c r="N2622" s="11"/>
    </row>
    <row r="2623" spans="1:14" x14ac:dyDescent="0.2">
      <c r="A2623" s="12" t="s">
        <v>7570</v>
      </c>
      <c r="B2623" s="50">
        <v>2622</v>
      </c>
      <c r="C2623" s="9">
        <v>2015</v>
      </c>
      <c r="D2623" s="5" t="s">
        <v>9322</v>
      </c>
      <c r="E2623" s="5" t="s">
        <v>2</v>
      </c>
      <c r="F2623" s="5" t="s">
        <v>11089</v>
      </c>
      <c r="G2623" s="5" t="s">
        <v>9337</v>
      </c>
      <c r="H2623" s="5" t="s">
        <v>9347</v>
      </c>
      <c r="I2623" s="5" t="s">
        <v>9338</v>
      </c>
      <c r="J2623" s="9" t="s">
        <v>2</v>
      </c>
      <c r="K2623" s="5" t="s">
        <v>3</v>
      </c>
      <c r="L2623" s="10" t="str">
        <f t="shared" si="34"/>
        <v>Hate Crime Report</v>
      </c>
      <c r="M2623" s="5" t="s">
        <v>2</v>
      </c>
      <c r="N2623" s="11"/>
    </row>
    <row r="2624" spans="1:14" x14ac:dyDescent="0.2">
      <c r="A2624" s="12" t="s">
        <v>7571</v>
      </c>
      <c r="B2624" s="50">
        <v>2623</v>
      </c>
      <c r="C2624" s="9">
        <v>2015</v>
      </c>
      <c r="D2624" s="5" t="s">
        <v>9322</v>
      </c>
      <c r="E2624" s="5" t="s">
        <v>2</v>
      </c>
      <c r="F2624" s="5" t="s">
        <v>11089</v>
      </c>
      <c r="G2624" s="5" t="s">
        <v>9337</v>
      </c>
      <c r="H2624" s="5" t="s">
        <v>9347</v>
      </c>
      <c r="I2624" s="5" t="s">
        <v>9338</v>
      </c>
      <c r="J2624" s="9" t="s">
        <v>2</v>
      </c>
      <c r="K2624" s="5" t="s">
        <v>3</v>
      </c>
      <c r="L2624" s="10" t="str">
        <f t="shared" si="34"/>
        <v>Hate Crime Report</v>
      </c>
      <c r="M2624" s="5" t="s">
        <v>2</v>
      </c>
      <c r="N2624" s="11"/>
    </row>
    <row r="2625" spans="1:14" x14ac:dyDescent="0.2">
      <c r="A2625" s="12" t="s">
        <v>7572</v>
      </c>
      <c r="B2625" s="50">
        <v>2624</v>
      </c>
      <c r="C2625" s="9">
        <v>2015</v>
      </c>
      <c r="D2625" s="5" t="s">
        <v>9322</v>
      </c>
      <c r="E2625" s="5" t="s">
        <v>2</v>
      </c>
      <c r="F2625" s="5" t="s">
        <v>11089</v>
      </c>
      <c r="G2625" s="5" t="s">
        <v>9337</v>
      </c>
      <c r="H2625" s="5" t="s">
        <v>9328</v>
      </c>
      <c r="I2625" s="5" t="s">
        <v>9338</v>
      </c>
      <c r="J2625" s="9">
        <v>0</v>
      </c>
      <c r="K2625" s="5" t="s">
        <v>3</v>
      </c>
      <c r="L2625" s="10" t="str">
        <f t="shared" si="34"/>
        <v>Hate Crime Report</v>
      </c>
      <c r="M2625" s="5" t="s">
        <v>2</v>
      </c>
      <c r="N2625" s="11"/>
    </row>
    <row r="2626" spans="1:14" x14ac:dyDescent="0.2">
      <c r="A2626" s="12" t="s">
        <v>7573</v>
      </c>
      <c r="B2626" s="50">
        <v>2625</v>
      </c>
      <c r="C2626" s="9">
        <v>2015</v>
      </c>
      <c r="D2626" s="5" t="s">
        <v>9322</v>
      </c>
      <c r="E2626" s="5" t="s">
        <v>2</v>
      </c>
      <c r="F2626" s="5" t="s">
        <v>11089</v>
      </c>
      <c r="G2626" s="5" t="s">
        <v>9337</v>
      </c>
      <c r="H2626" s="5" t="s">
        <v>9328</v>
      </c>
      <c r="I2626" s="5" t="s">
        <v>9338</v>
      </c>
      <c r="J2626" s="9">
        <v>0</v>
      </c>
      <c r="K2626" s="5" t="s">
        <v>3</v>
      </c>
      <c r="L2626" s="10" t="str">
        <f t="shared" si="34"/>
        <v>Hate Crime Report</v>
      </c>
      <c r="M2626" s="5" t="s">
        <v>2</v>
      </c>
      <c r="N2626" s="11"/>
    </row>
    <row r="2627" spans="1:14" x14ac:dyDescent="0.2">
      <c r="A2627" s="12" t="s">
        <v>7574</v>
      </c>
      <c r="B2627" s="50">
        <v>2626</v>
      </c>
      <c r="C2627" s="9">
        <v>2015</v>
      </c>
      <c r="D2627" s="5" t="s">
        <v>9322</v>
      </c>
      <c r="E2627" s="5" t="s">
        <v>2</v>
      </c>
      <c r="F2627" s="5" t="s">
        <v>11089</v>
      </c>
      <c r="G2627" s="5" t="s">
        <v>9337</v>
      </c>
      <c r="H2627" s="5" t="s">
        <v>9328</v>
      </c>
      <c r="I2627" s="5" t="s">
        <v>9338</v>
      </c>
      <c r="J2627" s="9">
        <v>0</v>
      </c>
      <c r="K2627" s="5" t="s">
        <v>3</v>
      </c>
      <c r="L2627" s="10" t="str">
        <f t="shared" si="34"/>
        <v>Hate Crime Report</v>
      </c>
      <c r="M2627" s="5" t="s">
        <v>2</v>
      </c>
      <c r="N2627" s="11"/>
    </row>
    <row r="2628" spans="1:14" x14ac:dyDescent="0.2">
      <c r="A2628" s="12" t="s">
        <v>7575</v>
      </c>
      <c r="B2628" s="50">
        <v>2627</v>
      </c>
      <c r="C2628" s="9">
        <v>2015</v>
      </c>
      <c r="D2628" s="5" t="s">
        <v>9322</v>
      </c>
      <c r="E2628" s="5" t="s">
        <v>2</v>
      </c>
      <c r="F2628" s="5" t="s">
        <v>11089</v>
      </c>
      <c r="G2628" s="5" t="s">
        <v>9337</v>
      </c>
      <c r="H2628" s="5" t="s">
        <v>9321</v>
      </c>
      <c r="I2628" s="5" t="s">
        <v>9338</v>
      </c>
      <c r="J2628" s="9">
        <v>1</v>
      </c>
      <c r="K2628" s="5" t="s">
        <v>3</v>
      </c>
      <c r="L2628" s="10" t="str">
        <f t="shared" si="34"/>
        <v>Hate Crime Report</v>
      </c>
      <c r="M2628" s="5" t="s">
        <v>2</v>
      </c>
      <c r="N2628" s="11"/>
    </row>
    <row r="2629" spans="1:14" x14ac:dyDescent="0.2">
      <c r="A2629" s="12" t="s">
        <v>7576</v>
      </c>
      <c r="B2629" s="50">
        <v>2628</v>
      </c>
      <c r="C2629" s="9">
        <v>2015</v>
      </c>
      <c r="D2629" s="5" t="s">
        <v>9322</v>
      </c>
      <c r="E2629" s="5" t="s">
        <v>2</v>
      </c>
      <c r="F2629" s="5" t="s">
        <v>11089</v>
      </c>
      <c r="G2629" s="5" t="s">
        <v>9337</v>
      </c>
      <c r="H2629" s="5" t="s">
        <v>9321</v>
      </c>
      <c r="I2629" s="5" t="s">
        <v>9338</v>
      </c>
      <c r="J2629" s="9">
        <v>1</v>
      </c>
      <c r="K2629" s="5" t="s">
        <v>3</v>
      </c>
      <c r="L2629" s="10" t="str">
        <f t="shared" si="34"/>
        <v>Hate Crime Report</v>
      </c>
      <c r="M2629" s="5" t="s">
        <v>2</v>
      </c>
      <c r="N2629" s="11"/>
    </row>
    <row r="2630" spans="1:14" x14ac:dyDescent="0.2">
      <c r="A2630" s="12" t="s">
        <v>7577</v>
      </c>
      <c r="B2630" s="50">
        <v>2629</v>
      </c>
      <c r="C2630" s="9">
        <v>2015</v>
      </c>
      <c r="D2630" s="5" t="s">
        <v>9322</v>
      </c>
      <c r="E2630" s="5" t="s">
        <v>2</v>
      </c>
      <c r="F2630" s="5" t="s">
        <v>11089</v>
      </c>
      <c r="G2630" s="5" t="s">
        <v>9337</v>
      </c>
      <c r="H2630" s="5" t="s">
        <v>9321</v>
      </c>
      <c r="I2630" s="5" t="s">
        <v>9338</v>
      </c>
      <c r="J2630" s="9">
        <v>1</v>
      </c>
      <c r="K2630" s="5" t="s">
        <v>3</v>
      </c>
      <c r="L2630" s="10" t="str">
        <f t="shared" si="34"/>
        <v>Hate Crime Report</v>
      </c>
      <c r="M2630" s="5" t="s">
        <v>2</v>
      </c>
      <c r="N2630" s="11"/>
    </row>
    <row r="2631" spans="1:14" x14ac:dyDescent="0.2">
      <c r="A2631" s="12" t="s">
        <v>7578</v>
      </c>
      <c r="B2631" s="50">
        <v>2630</v>
      </c>
      <c r="C2631" s="9">
        <v>2015</v>
      </c>
      <c r="D2631" s="5" t="s">
        <v>9322</v>
      </c>
      <c r="E2631" s="5" t="s">
        <v>2</v>
      </c>
      <c r="F2631" s="5" t="s">
        <v>11089</v>
      </c>
      <c r="G2631" s="5" t="s">
        <v>9337</v>
      </c>
      <c r="H2631" s="5" t="s">
        <v>9321</v>
      </c>
      <c r="I2631" s="5" t="s">
        <v>9338</v>
      </c>
      <c r="J2631" s="9">
        <v>1</v>
      </c>
      <c r="K2631" s="5" t="s">
        <v>3</v>
      </c>
      <c r="L2631" s="10" t="str">
        <f t="shared" si="34"/>
        <v>Hate Crime Report</v>
      </c>
      <c r="M2631" s="5" t="s">
        <v>2</v>
      </c>
      <c r="N2631" s="11"/>
    </row>
    <row r="2632" spans="1:14" x14ac:dyDescent="0.2">
      <c r="A2632" s="12" t="s">
        <v>7579</v>
      </c>
      <c r="B2632" s="50">
        <v>2631</v>
      </c>
      <c r="C2632" s="9">
        <v>2015</v>
      </c>
      <c r="D2632" s="5" t="s">
        <v>9322</v>
      </c>
      <c r="E2632" s="5" t="s">
        <v>2</v>
      </c>
      <c r="F2632" s="5" t="s">
        <v>11089</v>
      </c>
      <c r="G2632" s="5" t="s">
        <v>9320</v>
      </c>
      <c r="H2632" s="5" t="s">
        <v>9347</v>
      </c>
      <c r="I2632" s="5" t="s">
        <v>9338</v>
      </c>
      <c r="J2632" s="9" t="s">
        <v>2</v>
      </c>
      <c r="K2632" s="5" t="s">
        <v>3</v>
      </c>
      <c r="L2632" s="10" t="str">
        <f t="shared" si="34"/>
        <v>Hate Crime Report</v>
      </c>
      <c r="M2632" s="5" t="s">
        <v>2</v>
      </c>
    </row>
    <row r="2633" spans="1:14" x14ac:dyDescent="0.2">
      <c r="A2633" s="12" t="s">
        <v>7580</v>
      </c>
      <c r="B2633" s="50">
        <v>2632</v>
      </c>
      <c r="C2633" s="9">
        <v>2015</v>
      </c>
      <c r="D2633" s="5" t="s">
        <v>9322</v>
      </c>
      <c r="E2633" s="5" t="s">
        <v>2</v>
      </c>
      <c r="F2633" s="5" t="s">
        <v>11089</v>
      </c>
      <c r="G2633" s="5" t="s">
        <v>9320</v>
      </c>
      <c r="H2633" s="5" t="s">
        <v>9321</v>
      </c>
      <c r="I2633" s="5" t="s">
        <v>9338</v>
      </c>
      <c r="J2633" s="9">
        <v>1</v>
      </c>
      <c r="K2633" s="5" t="s">
        <v>3</v>
      </c>
      <c r="L2633" s="10" t="str">
        <f t="shared" si="34"/>
        <v>Hate Crime Report</v>
      </c>
      <c r="M2633" s="5" t="s">
        <v>2</v>
      </c>
      <c r="N2633" s="11"/>
    </row>
    <row r="2634" spans="1:14" x14ac:dyDescent="0.2">
      <c r="A2634" s="12" t="s">
        <v>7581</v>
      </c>
      <c r="B2634" s="50">
        <v>2633</v>
      </c>
      <c r="C2634" s="9">
        <v>2015</v>
      </c>
      <c r="D2634" s="5" t="s">
        <v>9322</v>
      </c>
      <c r="E2634" s="5" t="s">
        <v>2</v>
      </c>
      <c r="F2634" s="5" t="s">
        <v>11089</v>
      </c>
      <c r="G2634" s="5" t="s">
        <v>9323</v>
      </c>
      <c r="H2634" s="5" t="s">
        <v>9347</v>
      </c>
      <c r="I2634" s="5" t="s">
        <v>9338</v>
      </c>
      <c r="J2634" s="9" t="s">
        <v>2</v>
      </c>
      <c r="K2634" s="5" t="s">
        <v>3</v>
      </c>
      <c r="L2634" s="10" t="str">
        <f t="shared" si="34"/>
        <v>Hate Crime Report</v>
      </c>
      <c r="M2634" s="5" t="s">
        <v>2</v>
      </c>
      <c r="N2634" s="11"/>
    </row>
    <row r="2635" spans="1:14" x14ac:dyDescent="0.2">
      <c r="A2635" s="12" t="s">
        <v>7582</v>
      </c>
      <c r="B2635" s="50">
        <v>2634</v>
      </c>
      <c r="C2635" s="9">
        <v>2015</v>
      </c>
      <c r="D2635" s="5" t="s">
        <v>9322</v>
      </c>
      <c r="E2635" s="5" t="s">
        <v>2</v>
      </c>
      <c r="F2635" s="5" t="s">
        <v>11089</v>
      </c>
      <c r="G2635" s="5" t="s">
        <v>9323</v>
      </c>
      <c r="H2635" s="5" t="s">
        <v>9347</v>
      </c>
      <c r="I2635" s="5" t="s">
        <v>9338</v>
      </c>
      <c r="J2635" s="9" t="s">
        <v>2</v>
      </c>
      <c r="K2635" s="5" t="s">
        <v>3</v>
      </c>
      <c r="L2635" s="10" t="str">
        <f t="shared" si="34"/>
        <v>Hate Crime Report</v>
      </c>
      <c r="M2635" s="5" t="s">
        <v>2</v>
      </c>
      <c r="N2635" s="11"/>
    </row>
    <row r="2636" spans="1:14" x14ac:dyDescent="0.2">
      <c r="A2636" s="12" t="s">
        <v>7583</v>
      </c>
      <c r="B2636" s="50">
        <v>2635</v>
      </c>
      <c r="C2636" s="9">
        <v>2015</v>
      </c>
      <c r="D2636" s="5" t="s">
        <v>9322</v>
      </c>
      <c r="E2636" s="5" t="s">
        <v>2</v>
      </c>
      <c r="F2636" s="5" t="s">
        <v>11089</v>
      </c>
      <c r="G2636" s="5" t="s">
        <v>9323</v>
      </c>
      <c r="H2636" s="5" t="s">
        <v>9347</v>
      </c>
      <c r="I2636" s="5" t="s">
        <v>9338</v>
      </c>
      <c r="J2636" s="9" t="s">
        <v>2</v>
      </c>
      <c r="K2636" s="5" t="s">
        <v>3</v>
      </c>
      <c r="L2636" s="10" t="str">
        <f t="shared" si="34"/>
        <v>Hate Crime Report</v>
      </c>
      <c r="M2636" s="5" t="s">
        <v>2</v>
      </c>
      <c r="N2636" s="11"/>
    </row>
    <row r="2637" spans="1:14" x14ac:dyDescent="0.2">
      <c r="A2637" s="12" t="s">
        <v>7584</v>
      </c>
      <c r="B2637" s="50">
        <v>2636</v>
      </c>
      <c r="C2637" s="9">
        <v>2015</v>
      </c>
      <c r="D2637" s="5" t="s">
        <v>9322</v>
      </c>
      <c r="E2637" s="5" t="s">
        <v>2</v>
      </c>
      <c r="F2637" s="5" t="s">
        <v>11089</v>
      </c>
      <c r="G2637" s="5" t="s">
        <v>9323</v>
      </c>
      <c r="H2637" s="5" t="s">
        <v>9347</v>
      </c>
      <c r="I2637" s="5" t="s">
        <v>9338</v>
      </c>
      <c r="J2637" s="9" t="s">
        <v>2</v>
      </c>
      <c r="K2637" s="5" t="s">
        <v>3</v>
      </c>
      <c r="L2637" s="10" t="str">
        <f t="shared" si="34"/>
        <v>Hate Crime Report</v>
      </c>
      <c r="M2637" s="5" t="s">
        <v>2</v>
      </c>
      <c r="N2637" s="11"/>
    </row>
    <row r="2638" spans="1:14" x14ac:dyDescent="0.2">
      <c r="A2638" s="12" t="s">
        <v>7585</v>
      </c>
      <c r="B2638" s="50">
        <v>2637</v>
      </c>
      <c r="C2638" s="9">
        <v>2015</v>
      </c>
      <c r="D2638" s="5" t="s">
        <v>9322</v>
      </c>
      <c r="E2638" s="5" t="s">
        <v>2</v>
      </c>
      <c r="F2638" s="5" t="s">
        <v>11089</v>
      </c>
      <c r="G2638" s="5" t="s">
        <v>9323</v>
      </c>
      <c r="H2638" s="5" t="s">
        <v>9347</v>
      </c>
      <c r="I2638" s="5" t="s">
        <v>9338</v>
      </c>
      <c r="J2638" s="9" t="s">
        <v>2</v>
      </c>
      <c r="K2638" s="5" t="s">
        <v>3</v>
      </c>
      <c r="L2638" s="10" t="str">
        <f t="shared" si="34"/>
        <v>Hate Crime Report</v>
      </c>
      <c r="M2638" s="5" t="s">
        <v>2</v>
      </c>
      <c r="N2638" s="11"/>
    </row>
    <row r="2639" spans="1:14" x14ac:dyDescent="0.2">
      <c r="A2639" s="12" t="s">
        <v>7586</v>
      </c>
      <c r="B2639" s="50">
        <v>2638</v>
      </c>
      <c r="C2639" s="9">
        <v>2015</v>
      </c>
      <c r="D2639" s="5" t="s">
        <v>9322</v>
      </c>
      <c r="E2639" s="5" t="s">
        <v>2</v>
      </c>
      <c r="F2639" s="5" t="s">
        <v>11089</v>
      </c>
      <c r="G2639" s="5" t="s">
        <v>9323</v>
      </c>
      <c r="H2639" s="5" t="s">
        <v>9347</v>
      </c>
      <c r="I2639" s="5" t="s">
        <v>9338</v>
      </c>
      <c r="J2639" s="9" t="s">
        <v>2</v>
      </c>
      <c r="K2639" s="5" t="s">
        <v>3</v>
      </c>
      <c r="L2639" s="10" t="str">
        <f t="shared" si="34"/>
        <v>Hate Crime Report</v>
      </c>
      <c r="M2639" s="5" t="s">
        <v>2</v>
      </c>
      <c r="N2639" s="11"/>
    </row>
    <row r="2640" spans="1:14" x14ac:dyDescent="0.2">
      <c r="A2640" s="12" t="s">
        <v>7587</v>
      </c>
      <c r="B2640" s="50">
        <v>2639</v>
      </c>
      <c r="C2640" s="9">
        <v>2015</v>
      </c>
      <c r="D2640" s="5" t="s">
        <v>9322</v>
      </c>
      <c r="E2640" s="5" t="s">
        <v>2</v>
      </c>
      <c r="F2640" s="5" t="s">
        <v>11089</v>
      </c>
      <c r="G2640" s="5" t="s">
        <v>9323</v>
      </c>
      <c r="H2640" s="5" t="s">
        <v>9347</v>
      </c>
      <c r="I2640" s="5" t="s">
        <v>9338</v>
      </c>
      <c r="J2640" s="9" t="s">
        <v>2</v>
      </c>
      <c r="K2640" s="5" t="s">
        <v>3</v>
      </c>
      <c r="L2640" s="10" t="str">
        <f t="shared" si="34"/>
        <v>Hate Crime Report</v>
      </c>
      <c r="M2640" s="5" t="s">
        <v>2</v>
      </c>
      <c r="N2640" s="11"/>
    </row>
    <row r="2641" spans="1:14" x14ac:dyDescent="0.2">
      <c r="A2641" s="12" t="s">
        <v>7588</v>
      </c>
      <c r="B2641" s="50">
        <v>2640</v>
      </c>
      <c r="C2641" s="9">
        <v>2015</v>
      </c>
      <c r="D2641" s="5" t="s">
        <v>9322</v>
      </c>
      <c r="E2641" s="5" t="s">
        <v>2</v>
      </c>
      <c r="F2641" s="5" t="s">
        <v>11089</v>
      </c>
      <c r="G2641" s="5" t="s">
        <v>9323</v>
      </c>
      <c r="H2641" s="5" t="s">
        <v>9347</v>
      </c>
      <c r="I2641" s="5" t="s">
        <v>9338</v>
      </c>
      <c r="J2641" s="9" t="s">
        <v>2</v>
      </c>
      <c r="K2641" s="5" t="s">
        <v>3</v>
      </c>
      <c r="L2641" s="10" t="str">
        <f t="shared" si="34"/>
        <v>Hate Crime Report</v>
      </c>
      <c r="M2641" s="5" t="s">
        <v>2</v>
      </c>
      <c r="N2641" s="11"/>
    </row>
    <row r="2642" spans="1:14" x14ac:dyDescent="0.2">
      <c r="A2642" s="12" t="s">
        <v>7589</v>
      </c>
      <c r="B2642" s="50">
        <v>2641</v>
      </c>
      <c r="C2642" s="9">
        <v>2015</v>
      </c>
      <c r="D2642" s="5" t="s">
        <v>9322</v>
      </c>
      <c r="E2642" s="5" t="s">
        <v>2</v>
      </c>
      <c r="F2642" s="5" t="s">
        <v>11089</v>
      </c>
      <c r="G2642" s="5" t="s">
        <v>9323</v>
      </c>
      <c r="H2642" s="5" t="s">
        <v>9321</v>
      </c>
      <c r="I2642" s="5" t="s">
        <v>9338</v>
      </c>
      <c r="J2642" s="9">
        <v>1</v>
      </c>
      <c r="K2642" s="5" t="s">
        <v>3</v>
      </c>
      <c r="L2642" s="10" t="str">
        <f t="shared" si="34"/>
        <v>Hate Crime Report</v>
      </c>
      <c r="M2642" s="5" t="s">
        <v>2</v>
      </c>
      <c r="N2642" s="11"/>
    </row>
    <row r="2643" spans="1:14" x14ac:dyDescent="0.2">
      <c r="A2643" s="12" t="s">
        <v>7590</v>
      </c>
      <c r="B2643" s="50">
        <v>2642</v>
      </c>
      <c r="C2643" s="9">
        <v>2015</v>
      </c>
      <c r="D2643" s="5" t="s">
        <v>9322</v>
      </c>
      <c r="E2643" s="5" t="s">
        <v>2</v>
      </c>
      <c r="F2643" s="5" t="s">
        <v>11089</v>
      </c>
      <c r="G2643" s="5" t="s">
        <v>9323</v>
      </c>
      <c r="H2643" s="5" t="s">
        <v>9321</v>
      </c>
      <c r="I2643" s="5" t="s">
        <v>9338</v>
      </c>
      <c r="J2643" s="9">
        <v>1</v>
      </c>
      <c r="K2643" s="5" t="s">
        <v>3</v>
      </c>
      <c r="L2643" s="10" t="str">
        <f t="shared" si="34"/>
        <v>Hate Crime Report</v>
      </c>
      <c r="M2643" s="5" t="s">
        <v>2</v>
      </c>
    </row>
    <row r="2644" spans="1:14" x14ac:dyDescent="0.2">
      <c r="A2644" s="12" t="s">
        <v>7591</v>
      </c>
      <c r="B2644" s="50">
        <v>2643</v>
      </c>
      <c r="C2644" s="9">
        <v>2015</v>
      </c>
      <c r="D2644" s="5" t="s">
        <v>9322</v>
      </c>
      <c r="E2644" s="5" t="s">
        <v>2</v>
      </c>
      <c r="F2644" s="5" t="s">
        <v>11089</v>
      </c>
      <c r="G2644" s="5" t="s">
        <v>9323</v>
      </c>
      <c r="H2644" s="5" t="s">
        <v>9321</v>
      </c>
      <c r="I2644" s="5" t="s">
        <v>9338</v>
      </c>
      <c r="J2644" s="9">
        <v>1</v>
      </c>
      <c r="K2644" s="5" t="s">
        <v>3</v>
      </c>
      <c r="L2644" s="10" t="str">
        <f t="shared" si="34"/>
        <v>Hate Crime Report</v>
      </c>
      <c r="M2644" s="5" t="s">
        <v>2</v>
      </c>
      <c r="N2644" s="11"/>
    </row>
    <row r="2645" spans="1:14" x14ac:dyDescent="0.2">
      <c r="A2645" s="12" t="s">
        <v>7592</v>
      </c>
      <c r="B2645" s="50">
        <v>2644</v>
      </c>
      <c r="C2645" s="9">
        <v>2015</v>
      </c>
      <c r="D2645" s="5" t="s">
        <v>9322</v>
      </c>
      <c r="E2645" s="5" t="s">
        <v>2</v>
      </c>
      <c r="F2645" s="5" t="s">
        <v>11089</v>
      </c>
      <c r="G2645" s="5" t="s">
        <v>9323</v>
      </c>
      <c r="H2645" s="5" t="s">
        <v>9321</v>
      </c>
      <c r="I2645" s="5" t="s">
        <v>9338</v>
      </c>
      <c r="J2645" s="9">
        <v>1</v>
      </c>
      <c r="K2645" s="5" t="s">
        <v>3</v>
      </c>
      <c r="L2645" s="10" t="str">
        <f t="shared" si="34"/>
        <v>Hate Crime Report</v>
      </c>
      <c r="M2645" s="5" t="s">
        <v>2</v>
      </c>
    </row>
    <row r="2646" spans="1:14" x14ac:dyDescent="0.2">
      <c r="A2646" s="12" t="s">
        <v>7593</v>
      </c>
      <c r="B2646" s="50">
        <v>2645</v>
      </c>
      <c r="C2646" s="9">
        <v>2015</v>
      </c>
      <c r="D2646" s="5" t="s">
        <v>9322</v>
      </c>
      <c r="E2646" s="5" t="s">
        <v>2</v>
      </c>
      <c r="F2646" s="5" t="s">
        <v>11089</v>
      </c>
      <c r="G2646" s="5" t="s">
        <v>9323</v>
      </c>
      <c r="H2646" s="5" t="s">
        <v>9321</v>
      </c>
      <c r="I2646" s="5" t="s">
        <v>9338</v>
      </c>
      <c r="J2646" s="9">
        <v>1</v>
      </c>
      <c r="K2646" s="5" t="s">
        <v>3</v>
      </c>
      <c r="L2646" s="10" t="str">
        <f t="shared" si="34"/>
        <v>Hate Crime Report</v>
      </c>
      <c r="M2646" s="5" t="s">
        <v>2</v>
      </c>
      <c r="N2646" s="11"/>
    </row>
    <row r="2647" spans="1:14" x14ac:dyDescent="0.2">
      <c r="A2647" s="12" t="s">
        <v>7594</v>
      </c>
      <c r="B2647" s="50">
        <v>2646</v>
      </c>
      <c r="C2647" s="9">
        <v>2015</v>
      </c>
      <c r="D2647" s="5" t="s">
        <v>9322</v>
      </c>
      <c r="E2647" s="5" t="s">
        <v>2</v>
      </c>
      <c r="F2647" s="5" t="s">
        <v>11089</v>
      </c>
      <c r="G2647" s="5" t="s">
        <v>9323</v>
      </c>
      <c r="H2647" s="5" t="s">
        <v>9321</v>
      </c>
      <c r="I2647" s="5" t="s">
        <v>9338</v>
      </c>
      <c r="J2647" s="9">
        <v>1</v>
      </c>
      <c r="K2647" s="5" t="s">
        <v>3</v>
      </c>
      <c r="L2647" s="10" t="str">
        <f t="shared" si="34"/>
        <v>Hate Crime Report</v>
      </c>
      <c r="M2647" s="5" t="s">
        <v>2</v>
      </c>
      <c r="N2647" s="11"/>
    </row>
    <row r="2648" spans="1:14" x14ac:dyDescent="0.2">
      <c r="A2648" s="12" t="s">
        <v>7595</v>
      </c>
      <c r="B2648" s="50">
        <v>2647</v>
      </c>
      <c r="C2648" s="9">
        <v>2015</v>
      </c>
      <c r="D2648" s="5" t="s">
        <v>9322</v>
      </c>
      <c r="E2648" s="5" t="s">
        <v>2</v>
      </c>
      <c r="F2648" s="5" t="s">
        <v>11089</v>
      </c>
      <c r="G2648" s="5" t="s">
        <v>9323</v>
      </c>
      <c r="H2648" s="5" t="s">
        <v>9321</v>
      </c>
      <c r="I2648" s="5" t="s">
        <v>9338</v>
      </c>
      <c r="J2648" s="9">
        <v>1</v>
      </c>
      <c r="K2648" s="5" t="s">
        <v>3</v>
      </c>
      <c r="L2648" s="10" t="str">
        <f t="shared" si="34"/>
        <v>Hate Crime Report</v>
      </c>
      <c r="M2648" s="5" t="s">
        <v>2</v>
      </c>
    </row>
    <row r="2649" spans="1:14" x14ac:dyDescent="0.2">
      <c r="A2649" s="12" t="s">
        <v>7596</v>
      </c>
      <c r="B2649" s="50">
        <v>2648</v>
      </c>
      <c r="C2649" s="9">
        <v>2015</v>
      </c>
      <c r="D2649" s="5" t="s">
        <v>9322</v>
      </c>
      <c r="E2649" s="5" t="s">
        <v>2</v>
      </c>
      <c r="F2649" s="5" t="s">
        <v>11089</v>
      </c>
      <c r="G2649" s="5" t="s">
        <v>9323</v>
      </c>
      <c r="H2649" s="5" t="s">
        <v>9321</v>
      </c>
      <c r="I2649" s="5" t="s">
        <v>9338</v>
      </c>
      <c r="J2649" s="9">
        <v>1</v>
      </c>
      <c r="K2649" s="5" t="s">
        <v>3</v>
      </c>
      <c r="L2649" s="10" t="str">
        <f t="shared" si="34"/>
        <v>Hate Crime Report</v>
      </c>
      <c r="M2649" s="5" t="s">
        <v>2</v>
      </c>
      <c r="N2649" s="11"/>
    </row>
    <row r="2650" spans="1:14" x14ac:dyDescent="0.2">
      <c r="A2650" s="12" t="s">
        <v>7597</v>
      </c>
      <c r="B2650" s="50">
        <v>2649</v>
      </c>
      <c r="C2650" s="9">
        <v>2015</v>
      </c>
      <c r="D2650" s="5" t="s">
        <v>9322</v>
      </c>
      <c r="E2650" s="5" t="s">
        <v>2</v>
      </c>
      <c r="F2650" s="5" t="s">
        <v>11089</v>
      </c>
      <c r="G2650" s="5" t="s">
        <v>9323</v>
      </c>
      <c r="H2650" s="5" t="s">
        <v>9321</v>
      </c>
      <c r="I2650" s="5" t="s">
        <v>9338</v>
      </c>
      <c r="J2650" s="9">
        <v>1</v>
      </c>
      <c r="K2650" s="5" t="s">
        <v>3</v>
      </c>
      <c r="L2650" s="10" t="str">
        <f t="shared" si="34"/>
        <v>Hate Crime Report</v>
      </c>
      <c r="M2650" s="5" t="s">
        <v>2</v>
      </c>
      <c r="N2650" s="11"/>
    </row>
    <row r="2651" spans="1:14" x14ac:dyDescent="0.2">
      <c r="A2651" s="12" t="s">
        <v>7598</v>
      </c>
      <c r="B2651" s="50">
        <v>2650</v>
      </c>
      <c r="C2651" s="9">
        <v>2015</v>
      </c>
      <c r="D2651" s="5" t="s">
        <v>9322</v>
      </c>
      <c r="E2651" s="5" t="s">
        <v>2</v>
      </c>
      <c r="F2651" s="5" t="s">
        <v>11089</v>
      </c>
      <c r="G2651" s="5" t="s">
        <v>9323</v>
      </c>
      <c r="H2651" s="5" t="s">
        <v>9321</v>
      </c>
      <c r="I2651" s="5" t="s">
        <v>9338</v>
      </c>
      <c r="J2651" s="9">
        <v>1</v>
      </c>
      <c r="K2651" s="5" t="s">
        <v>3</v>
      </c>
      <c r="L2651" s="10" t="str">
        <f t="shared" si="34"/>
        <v>Hate Crime Report</v>
      </c>
      <c r="M2651" s="5" t="s">
        <v>2</v>
      </c>
      <c r="N2651" s="11"/>
    </row>
    <row r="2652" spans="1:14" x14ac:dyDescent="0.2">
      <c r="A2652" s="12" t="s">
        <v>7599</v>
      </c>
      <c r="B2652" s="50">
        <v>2651</v>
      </c>
      <c r="C2652" s="9">
        <v>2015</v>
      </c>
      <c r="D2652" s="5" t="s">
        <v>9322</v>
      </c>
      <c r="E2652" s="5" t="s">
        <v>2</v>
      </c>
      <c r="F2652" s="5" t="s">
        <v>11089</v>
      </c>
      <c r="G2652" s="5" t="s">
        <v>9323</v>
      </c>
      <c r="H2652" s="5" t="s">
        <v>9321</v>
      </c>
      <c r="I2652" s="5" t="s">
        <v>9338</v>
      </c>
      <c r="J2652" s="9">
        <v>1</v>
      </c>
      <c r="K2652" s="5" t="s">
        <v>3</v>
      </c>
      <c r="L2652" s="10" t="str">
        <f t="shared" si="34"/>
        <v>Hate Crime Report</v>
      </c>
      <c r="M2652" s="5" t="s">
        <v>2</v>
      </c>
      <c r="N2652" s="11"/>
    </row>
    <row r="2653" spans="1:14" x14ac:dyDescent="0.2">
      <c r="A2653" s="12" t="s">
        <v>7600</v>
      </c>
      <c r="B2653" s="50">
        <v>2652</v>
      </c>
      <c r="C2653" s="9">
        <v>2015</v>
      </c>
      <c r="D2653" s="5" t="s">
        <v>9322</v>
      </c>
      <c r="E2653" s="5" t="s">
        <v>2</v>
      </c>
      <c r="F2653" s="5" t="s">
        <v>11089</v>
      </c>
      <c r="G2653" s="5" t="s">
        <v>9323</v>
      </c>
      <c r="H2653" s="5" t="s">
        <v>9321</v>
      </c>
      <c r="I2653" s="5" t="s">
        <v>9338</v>
      </c>
      <c r="J2653" s="9">
        <v>1</v>
      </c>
      <c r="K2653" s="5" t="s">
        <v>3</v>
      </c>
      <c r="L2653" s="10" t="str">
        <f t="shared" si="34"/>
        <v>Hate Crime Report</v>
      </c>
      <c r="M2653" s="5" t="s">
        <v>2</v>
      </c>
      <c r="N2653" s="11"/>
    </row>
    <row r="2654" spans="1:14" x14ac:dyDescent="0.2">
      <c r="A2654" s="12" t="s">
        <v>7601</v>
      </c>
      <c r="B2654" s="50">
        <v>2653</v>
      </c>
      <c r="C2654" s="9">
        <v>2015</v>
      </c>
      <c r="D2654" s="5" t="s">
        <v>9322</v>
      </c>
      <c r="E2654" s="5" t="s">
        <v>2</v>
      </c>
      <c r="F2654" s="5" t="s">
        <v>11089</v>
      </c>
      <c r="G2654" s="5" t="s">
        <v>9323</v>
      </c>
      <c r="H2654" s="5" t="s">
        <v>9321</v>
      </c>
      <c r="I2654" s="5" t="s">
        <v>9338</v>
      </c>
      <c r="J2654" s="9">
        <v>1</v>
      </c>
      <c r="K2654" s="5" t="s">
        <v>3</v>
      </c>
      <c r="L2654" s="10" t="str">
        <f t="shared" si="34"/>
        <v>Hate Crime Report</v>
      </c>
      <c r="M2654" s="5" t="s">
        <v>2</v>
      </c>
    </row>
    <row r="2655" spans="1:14" x14ac:dyDescent="0.2">
      <c r="A2655" s="12" t="s">
        <v>7602</v>
      </c>
      <c r="B2655" s="50">
        <v>2654</v>
      </c>
      <c r="C2655" s="9">
        <v>2015</v>
      </c>
      <c r="D2655" s="5" t="s">
        <v>9322</v>
      </c>
      <c r="E2655" s="5" t="s">
        <v>2</v>
      </c>
      <c r="F2655" s="5" t="s">
        <v>11089</v>
      </c>
      <c r="G2655" s="5" t="s">
        <v>9323</v>
      </c>
      <c r="H2655" s="5" t="s">
        <v>9328</v>
      </c>
      <c r="I2655" s="5" t="s">
        <v>9338</v>
      </c>
      <c r="J2655" s="9">
        <v>0</v>
      </c>
      <c r="K2655" s="5" t="s">
        <v>3</v>
      </c>
      <c r="L2655" s="10" t="str">
        <f t="shared" si="34"/>
        <v>Hate Crime Report</v>
      </c>
      <c r="M2655" s="5" t="s">
        <v>2</v>
      </c>
    </row>
    <row r="2656" spans="1:14" x14ac:dyDescent="0.2">
      <c r="A2656" s="12" t="s">
        <v>7603</v>
      </c>
      <c r="B2656" s="50">
        <v>2655</v>
      </c>
      <c r="C2656" s="9">
        <v>2015</v>
      </c>
      <c r="D2656" s="5" t="s">
        <v>9322</v>
      </c>
      <c r="E2656" s="5" t="s">
        <v>2</v>
      </c>
      <c r="F2656" s="5" t="s">
        <v>11089</v>
      </c>
      <c r="G2656" s="5" t="s">
        <v>9323</v>
      </c>
      <c r="H2656" s="5" t="s">
        <v>9328</v>
      </c>
      <c r="I2656" s="5" t="s">
        <v>9338</v>
      </c>
      <c r="J2656" s="9">
        <v>0</v>
      </c>
      <c r="K2656" s="5" t="s">
        <v>3</v>
      </c>
      <c r="L2656" s="10" t="str">
        <f t="shared" si="34"/>
        <v>Hate Crime Report</v>
      </c>
      <c r="M2656" s="5" t="s">
        <v>2</v>
      </c>
    </row>
    <row r="2657" spans="1:14" x14ac:dyDescent="0.2">
      <c r="A2657" s="12" t="s">
        <v>7604</v>
      </c>
      <c r="B2657" s="50">
        <v>2656</v>
      </c>
      <c r="C2657" s="9">
        <v>2015</v>
      </c>
      <c r="D2657" s="5" t="s">
        <v>9322</v>
      </c>
      <c r="E2657" s="5" t="s">
        <v>2</v>
      </c>
      <c r="F2657" s="5" t="s">
        <v>11089</v>
      </c>
      <c r="G2657" s="5" t="s">
        <v>9329</v>
      </c>
      <c r="H2657" s="5" t="s">
        <v>9347</v>
      </c>
      <c r="I2657" s="5" t="s">
        <v>9338</v>
      </c>
      <c r="J2657" s="9" t="s">
        <v>2</v>
      </c>
      <c r="K2657" s="5" t="s">
        <v>3</v>
      </c>
      <c r="L2657" s="10" t="str">
        <f t="shared" si="34"/>
        <v>Hate Crime Report</v>
      </c>
      <c r="M2657" s="5" t="s">
        <v>2</v>
      </c>
      <c r="N2657" s="11"/>
    </row>
    <row r="2658" spans="1:14" x14ac:dyDescent="0.2">
      <c r="A2658" s="12" t="s">
        <v>7605</v>
      </c>
      <c r="B2658" s="50">
        <v>2657</v>
      </c>
      <c r="C2658" s="9">
        <v>2015</v>
      </c>
      <c r="D2658" s="5" t="s">
        <v>9322</v>
      </c>
      <c r="E2658" s="5" t="s">
        <v>2</v>
      </c>
      <c r="F2658" s="5" t="s">
        <v>11089</v>
      </c>
      <c r="G2658" s="5" t="s">
        <v>9329</v>
      </c>
      <c r="H2658" s="5" t="s">
        <v>9347</v>
      </c>
      <c r="I2658" s="5" t="s">
        <v>9338</v>
      </c>
      <c r="J2658" s="9" t="s">
        <v>2</v>
      </c>
      <c r="K2658" s="5" t="s">
        <v>3</v>
      </c>
      <c r="L2658" s="10" t="str">
        <f t="shared" si="34"/>
        <v>Hate Crime Report</v>
      </c>
      <c r="M2658" s="5" t="s">
        <v>2</v>
      </c>
      <c r="N2658" s="11"/>
    </row>
    <row r="2659" spans="1:14" x14ac:dyDescent="0.2">
      <c r="A2659" s="12" t="s">
        <v>7606</v>
      </c>
      <c r="B2659" s="50">
        <v>2658</v>
      </c>
      <c r="C2659" s="9">
        <v>2015</v>
      </c>
      <c r="D2659" s="5" t="s">
        <v>9322</v>
      </c>
      <c r="E2659" s="5" t="s">
        <v>2</v>
      </c>
      <c r="F2659" s="5" t="s">
        <v>11089</v>
      </c>
      <c r="G2659" s="5" t="s">
        <v>9323</v>
      </c>
      <c r="H2659" s="5" t="s">
        <v>9328</v>
      </c>
      <c r="I2659" s="5" t="s">
        <v>9344</v>
      </c>
      <c r="J2659" s="9">
        <v>0</v>
      </c>
      <c r="K2659" s="5" t="s">
        <v>2728</v>
      </c>
      <c r="L2659" s="10" t="s">
        <v>2729</v>
      </c>
      <c r="M2659" s="5" t="s">
        <v>2730</v>
      </c>
      <c r="N2659" s="11"/>
    </row>
    <row r="2660" spans="1:14" x14ac:dyDescent="0.2">
      <c r="A2660" s="12" t="s">
        <v>7607</v>
      </c>
      <c r="B2660" s="50">
        <v>2659</v>
      </c>
      <c r="C2660" s="9">
        <v>2015</v>
      </c>
      <c r="D2660" s="5" t="s">
        <v>9322</v>
      </c>
      <c r="E2660" s="5" t="s">
        <v>2</v>
      </c>
      <c r="F2660" s="5" t="s">
        <v>11088</v>
      </c>
      <c r="G2660" s="5" t="s">
        <v>9364</v>
      </c>
      <c r="H2660" s="5" t="s">
        <v>9328</v>
      </c>
      <c r="I2660" s="5" t="s">
        <v>9344</v>
      </c>
      <c r="J2660" s="9">
        <v>0</v>
      </c>
      <c r="K2660" s="5" t="s">
        <v>2728</v>
      </c>
      <c r="L2660" s="10" t="s">
        <v>2729</v>
      </c>
      <c r="M2660" s="5" t="s">
        <v>2731</v>
      </c>
      <c r="N2660" s="11"/>
    </row>
    <row r="2661" spans="1:14" x14ac:dyDescent="0.2">
      <c r="A2661" s="12" t="s">
        <v>7608</v>
      </c>
      <c r="B2661" s="50">
        <v>2660</v>
      </c>
      <c r="C2661" s="9">
        <v>2015</v>
      </c>
      <c r="D2661" s="5" t="s">
        <v>9322</v>
      </c>
      <c r="E2661" s="5" t="s">
        <v>2</v>
      </c>
      <c r="F2661" s="5" t="s">
        <v>11089</v>
      </c>
      <c r="G2661" s="5" t="s">
        <v>9323</v>
      </c>
      <c r="H2661" s="5" t="s">
        <v>9328</v>
      </c>
      <c r="I2661" s="5" t="s">
        <v>9344</v>
      </c>
      <c r="J2661" s="9">
        <v>0</v>
      </c>
      <c r="K2661" s="5" t="s">
        <v>2728</v>
      </c>
      <c r="L2661" s="10" t="s">
        <v>2729</v>
      </c>
      <c r="M2661" s="5" t="s">
        <v>2732</v>
      </c>
      <c r="N2661" s="11"/>
    </row>
    <row r="2662" spans="1:14" x14ac:dyDescent="0.2">
      <c r="A2662" s="12" t="s">
        <v>7609</v>
      </c>
      <c r="B2662" s="50">
        <v>2661</v>
      </c>
      <c r="C2662" s="9">
        <v>2015</v>
      </c>
      <c r="D2662" s="5" t="s">
        <v>9322</v>
      </c>
      <c r="E2662" s="5" t="s">
        <v>2</v>
      </c>
      <c r="F2662" s="5" t="s">
        <v>11089</v>
      </c>
      <c r="G2662" s="5" t="s">
        <v>9323</v>
      </c>
      <c r="H2662" s="5" t="s">
        <v>9347</v>
      </c>
      <c r="I2662" s="5" t="s">
        <v>11065</v>
      </c>
      <c r="J2662" s="9">
        <v>1</v>
      </c>
      <c r="K2662" s="5" t="s">
        <v>2728</v>
      </c>
      <c r="L2662" s="10" t="s">
        <v>2729</v>
      </c>
      <c r="M2662" s="5" t="s">
        <v>2733</v>
      </c>
      <c r="N2662" s="11"/>
    </row>
    <row r="2663" spans="1:14" x14ac:dyDescent="0.2">
      <c r="A2663" s="12" t="s">
        <v>7610</v>
      </c>
      <c r="B2663" s="50">
        <v>2662</v>
      </c>
      <c r="C2663" s="9">
        <v>2015</v>
      </c>
      <c r="D2663" s="5" t="s">
        <v>9322</v>
      </c>
      <c r="E2663" s="5" t="s">
        <v>2</v>
      </c>
      <c r="F2663" s="5" t="s">
        <v>11089</v>
      </c>
      <c r="G2663" s="5" t="s">
        <v>9323</v>
      </c>
      <c r="H2663" s="5" t="s">
        <v>9347</v>
      </c>
      <c r="I2663" s="5" t="s">
        <v>11065</v>
      </c>
      <c r="J2663" s="9">
        <v>1</v>
      </c>
      <c r="K2663" s="5" t="s">
        <v>2728</v>
      </c>
      <c r="L2663" s="10" t="s">
        <v>2729</v>
      </c>
      <c r="M2663" s="5" t="s">
        <v>2734</v>
      </c>
    </row>
    <row r="2664" spans="1:14" x14ac:dyDescent="0.2">
      <c r="A2664" s="12" t="s">
        <v>7611</v>
      </c>
      <c r="B2664" s="50">
        <v>2663</v>
      </c>
      <c r="C2664" s="9">
        <v>2016</v>
      </c>
      <c r="D2664" s="5" t="s">
        <v>9322</v>
      </c>
      <c r="E2664" s="5" t="s">
        <v>2</v>
      </c>
      <c r="F2664" s="5" t="s">
        <v>11088</v>
      </c>
      <c r="G2664" s="5" t="s">
        <v>9364</v>
      </c>
      <c r="H2664" s="5" t="s">
        <v>9328</v>
      </c>
      <c r="I2664" s="5" t="s">
        <v>9342</v>
      </c>
      <c r="J2664" s="9">
        <v>0</v>
      </c>
      <c r="K2664" s="5" t="s">
        <v>2728</v>
      </c>
      <c r="L2664" s="10" t="str">
        <f t="shared" ref="L2664:L2678" si="35">HYPERLINK("https://hatecrime.osce.org/hungary?year=2016","Hate Crime Report")</f>
        <v>Hate Crime Report</v>
      </c>
      <c r="M2664" s="5" t="s">
        <v>2735</v>
      </c>
      <c r="N2664" s="11"/>
    </row>
    <row r="2665" spans="1:14" x14ac:dyDescent="0.2">
      <c r="A2665" s="12" t="s">
        <v>7612</v>
      </c>
      <c r="B2665" s="50">
        <v>2664</v>
      </c>
      <c r="C2665" s="9">
        <v>2016</v>
      </c>
      <c r="D2665" s="5" t="s">
        <v>9322</v>
      </c>
      <c r="E2665" s="5" t="s">
        <v>2</v>
      </c>
      <c r="F2665" s="5" t="s">
        <v>11089</v>
      </c>
      <c r="G2665" s="5" t="s">
        <v>9337</v>
      </c>
      <c r="H2665" s="5" t="s">
        <v>9328</v>
      </c>
      <c r="I2665" s="5" t="s">
        <v>9344</v>
      </c>
      <c r="J2665" s="9">
        <v>0</v>
      </c>
      <c r="K2665" s="5" t="s">
        <v>2728</v>
      </c>
      <c r="L2665" s="10" t="str">
        <f t="shared" si="35"/>
        <v>Hate Crime Report</v>
      </c>
      <c r="M2665" s="5" t="s">
        <v>2736</v>
      </c>
      <c r="N2665" s="11"/>
    </row>
    <row r="2666" spans="1:14" x14ac:dyDescent="0.2">
      <c r="A2666" s="12" t="s">
        <v>7613</v>
      </c>
      <c r="B2666" s="50">
        <v>2665</v>
      </c>
      <c r="C2666" s="9">
        <v>2016</v>
      </c>
      <c r="D2666" s="5" t="s">
        <v>9322</v>
      </c>
      <c r="E2666" s="5" t="s">
        <v>2</v>
      </c>
      <c r="F2666" s="5" t="s">
        <v>11089</v>
      </c>
      <c r="G2666" s="5" t="s">
        <v>9323</v>
      </c>
      <c r="H2666" s="5" t="s">
        <v>9328</v>
      </c>
      <c r="I2666" s="5" t="s">
        <v>9415</v>
      </c>
      <c r="J2666" s="9">
        <v>0</v>
      </c>
      <c r="K2666" s="5" t="s">
        <v>2728</v>
      </c>
      <c r="L2666" s="10" t="str">
        <f t="shared" si="35"/>
        <v>Hate Crime Report</v>
      </c>
      <c r="M2666" s="5" t="s">
        <v>2737</v>
      </c>
      <c r="N2666" s="11"/>
    </row>
    <row r="2667" spans="1:14" x14ac:dyDescent="0.2">
      <c r="A2667" s="12" t="s">
        <v>7614</v>
      </c>
      <c r="B2667" s="50">
        <v>2666</v>
      </c>
      <c r="C2667" s="9">
        <v>2016</v>
      </c>
      <c r="D2667" s="5" t="s">
        <v>9322</v>
      </c>
      <c r="E2667" s="5" t="s">
        <v>2</v>
      </c>
      <c r="F2667" s="5" t="s">
        <v>11089</v>
      </c>
      <c r="G2667" s="5" t="s">
        <v>9337</v>
      </c>
      <c r="H2667" s="5" t="s">
        <v>9328</v>
      </c>
      <c r="I2667" s="5" t="s">
        <v>9415</v>
      </c>
      <c r="J2667" s="9">
        <v>0</v>
      </c>
      <c r="K2667" s="5" t="s">
        <v>2728</v>
      </c>
      <c r="L2667" s="10" t="str">
        <f t="shared" si="35"/>
        <v>Hate Crime Report</v>
      </c>
      <c r="M2667" s="5" t="s">
        <v>9703</v>
      </c>
      <c r="N2667" s="11"/>
    </row>
    <row r="2668" spans="1:14" x14ac:dyDescent="0.2">
      <c r="A2668" s="12" t="s">
        <v>7615</v>
      </c>
      <c r="B2668" s="50">
        <v>2667</v>
      </c>
      <c r="C2668" s="9">
        <v>2016</v>
      </c>
      <c r="D2668" s="5" t="s">
        <v>9322</v>
      </c>
      <c r="E2668" s="5" t="s">
        <v>2</v>
      </c>
      <c r="F2668" s="5" t="s">
        <v>11088</v>
      </c>
      <c r="G2668" s="5" t="s">
        <v>9364</v>
      </c>
      <c r="H2668" s="5" t="s">
        <v>9328</v>
      </c>
      <c r="I2668" s="5" t="s">
        <v>9415</v>
      </c>
      <c r="J2668" s="9">
        <v>0</v>
      </c>
      <c r="K2668" s="5" t="s">
        <v>2728</v>
      </c>
      <c r="L2668" s="10" t="str">
        <f t="shared" si="35"/>
        <v>Hate Crime Report</v>
      </c>
      <c r="M2668" s="5" t="s">
        <v>486</v>
      </c>
    </row>
    <row r="2669" spans="1:14" x14ac:dyDescent="0.2">
      <c r="A2669" s="12" t="s">
        <v>7616</v>
      </c>
      <c r="B2669" s="50">
        <v>2668</v>
      </c>
      <c r="C2669" s="9">
        <v>2016</v>
      </c>
      <c r="D2669" s="5" t="s">
        <v>9322</v>
      </c>
      <c r="E2669" s="5" t="s">
        <v>2</v>
      </c>
      <c r="F2669" s="5" t="s">
        <v>11089</v>
      </c>
      <c r="G2669" s="5" t="s">
        <v>9323</v>
      </c>
      <c r="H2669" s="5" t="s">
        <v>9328</v>
      </c>
      <c r="I2669" s="5" t="s">
        <v>9415</v>
      </c>
      <c r="J2669" s="9">
        <v>0</v>
      </c>
      <c r="K2669" s="5" t="s">
        <v>2728</v>
      </c>
      <c r="L2669" s="10" t="str">
        <f t="shared" si="35"/>
        <v>Hate Crime Report</v>
      </c>
      <c r="M2669" s="5" t="s">
        <v>9704</v>
      </c>
    </row>
    <row r="2670" spans="1:14" x14ac:dyDescent="0.2">
      <c r="A2670" s="12" t="s">
        <v>7617</v>
      </c>
      <c r="B2670" s="50">
        <v>2669</v>
      </c>
      <c r="C2670" s="9">
        <v>2016</v>
      </c>
      <c r="D2670" s="5" t="s">
        <v>9322</v>
      </c>
      <c r="E2670" s="5" t="s">
        <v>2</v>
      </c>
      <c r="F2670" s="5" t="s">
        <v>11089</v>
      </c>
      <c r="G2670" s="5" t="s">
        <v>9314</v>
      </c>
      <c r="H2670" s="5" t="s">
        <v>9328</v>
      </c>
      <c r="I2670" s="5" t="s">
        <v>9415</v>
      </c>
      <c r="J2670" s="9">
        <v>0</v>
      </c>
      <c r="K2670" s="5" t="s">
        <v>2728</v>
      </c>
      <c r="L2670" s="10" t="str">
        <f t="shared" si="35"/>
        <v>Hate Crime Report</v>
      </c>
      <c r="M2670" s="5" t="s">
        <v>2738</v>
      </c>
    </row>
    <row r="2671" spans="1:14" x14ac:dyDescent="0.2">
      <c r="A2671" s="12" t="s">
        <v>7618</v>
      </c>
      <c r="B2671" s="50">
        <v>2670</v>
      </c>
      <c r="C2671" s="9">
        <v>2016</v>
      </c>
      <c r="D2671" s="5" t="s">
        <v>9322</v>
      </c>
      <c r="E2671" s="5" t="s">
        <v>2</v>
      </c>
      <c r="F2671" s="5" t="s">
        <v>11089</v>
      </c>
      <c r="G2671" s="5" t="s">
        <v>9337</v>
      </c>
      <c r="H2671" s="5" t="s">
        <v>9328</v>
      </c>
      <c r="I2671" s="5" t="s">
        <v>9415</v>
      </c>
      <c r="J2671" s="9">
        <v>0</v>
      </c>
      <c r="K2671" s="5" t="s">
        <v>2728</v>
      </c>
      <c r="L2671" s="10" t="str">
        <f t="shared" si="35"/>
        <v>Hate Crime Report</v>
      </c>
      <c r="M2671" s="5" t="s">
        <v>2739</v>
      </c>
      <c r="N2671" s="11"/>
    </row>
    <row r="2672" spans="1:14" x14ac:dyDescent="0.2">
      <c r="A2672" s="12" t="s">
        <v>7619</v>
      </c>
      <c r="B2672" s="50">
        <v>2671</v>
      </c>
      <c r="C2672" s="9">
        <v>2016</v>
      </c>
      <c r="D2672" s="5" t="s">
        <v>9322</v>
      </c>
      <c r="E2672" s="5" t="s">
        <v>2</v>
      </c>
      <c r="F2672" s="5" t="s">
        <v>11089</v>
      </c>
      <c r="G2672" s="5" t="s">
        <v>9323</v>
      </c>
      <c r="H2672" s="5" t="s">
        <v>9328</v>
      </c>
      <c r="I2672" s="5" t="s">
        <v>9344</v>
      </c>
      <c r="J2672" s="9">
        <v>0</v>
      </c>
      <c r="K2672" s="5" t="s">
        <v>2728</v>
      </c>
      <c r="L2672" s="10" t="str">
        <f t="shared" si="35"/>
        <v>Hate Crime Report</v>
      </c>
      <c r="M2672" s="5" t="s">
        <v>2740</v>
      </c>
    </row>
    <row r="2673" spans="1:14" x14ac:dyDescent="0.2">
      <c r="A2673" s="12" t="s">
        <v>7620</v>
      </c>
      <c r="B2673" s="50">
        <v>2672</v>
      </c>
      <c r="C2673" s="9">
        <v>2016</v>
      </c>
      <c r="D2673" s="5" t="s">
        <v>9322</v>
      </c>
      <c r="E2673" s="5" t="s">
        <v>2</v>
      </c>
      <c r="F2673" s="5" t="s">
        <v>11089</v>
      </c>
      <c r="G2673" s="5" t="s">
        <v>9337</v>
      </c>
      <c r="H2673" s="5" t="s">
        <v>9328</v>
      </c>
      <c r="I2673" s="5" t="s">
        <v>9415</v>
      </c>
      <c r="J2673" s="9">
        <v>0</v>
      </c>
      <c r="K2673" s="5" t="s">
        <v>2728</v>
      </c>
      <c r="L2673" s="10" t="str">
        <f t="shared" si="35"/>
        <v>Hate Crime Report</v>
      </c>
      <c r="M2673" s="5" t="s">
        <v>2741</v>
      </c>
      <c r="N2673" s="11"/>
    </row>
    <row r="2674" spans="1:14" x14ac:dyDescent="0.2">
      <c r="A2674" s="12" t="s">
        <v>7621</v>
      </c>
      <c r="B2674" s="50">
        <v>2673</v>
      </c>
      <c r="C2674" s="9">
        <v>2016</v>
      </c>
      <c r="D2674" s="5" t="s">
        <v>9322</v>
      </c>
      <c r="E2674" s="5" t="s">
        <v>2</v>
      </c>
      <c r="F2674" s="5" t="s">
        <v>11088</v>
      </c>
      <c r="G2674" s="5" t="s">
        <v>9364</v>
      </c>
      <c r="H2674" s="5" t="s">
        <v>9328</v>
      </c>
      <c r="I2674" s="5" t="s">
        <v>9344</v>
      </c>
      <c r="J2674" s="9">
        <v>0</v>
      </c>
      <c r="K2674" s="5" t="s">
        <v>2728</v>
      </c>
      <c r="L2674" s="10" t="str">
        <f t="shared" si="35"/>
        <v>Hate Crime Report</v>
      </c>
      <c r="M2674" s="5" t="s">
        <v>2742</v>
      </c>
    </row>
    <row r="2675" spans="1:14" x14ac:dyDescent="0.2">
      <c r="A2675" s="12" t="s">
        <v>7622</v>
      </c>
      <c r="B2675" s="50">
        <v>2674</v>
      </c>
      <c r="C2675" s="9">
        <v>2016</v>
      </c>
      <c r="D2675" s="5" t="s">
        <v>9322</v>
      </c>
      <c r="E2675" s="5" t="s">
        <v>2</v>
      </c>
      <c r="F2675" s="5" t="s">
        <v>11089</v>
      </c>
      <c r="G2675" s="5" t="s">
        <v>9323</v>
      </c>
      <c r="H2675" s="5" t="s">
        <v>9328</v>
      </c>
      <c r="I2675" s="5" t="s">
        <v>9415</v>
      </c>
      <c r="J2675" s="9">
        <v>0</v>
      </c>
      <c r="K2675" s="5" t="s">
        <v>2728</v>
      </c>
      <c r="L2675" s="10" t="str">
        <f t="shared" si="35"/>
        <v>Hate Crime Report</v>
      </c>
      <c r="M2675" s="5" t="s">
        <v>2743</v>
      </c>
    </row>
    <row r="2676" spans="1:14" x14ac:dyDescent="0.2">
      <c r="A2676" s="12" t="s">
        <v>7623</v>
      </c>
      <c r="B2676" s="50">
        <v>2675</v>
      </c>
      <c r="C2676" s="9">
        <v>2016</v>
      </c>
      <c r="D2676" s="5" t="s">
        <v>9322</v>
      </c>
      <c r="E2676" s="5" t="s">
        <v>2</v>
      </c>
      <c r="F2676" s="5" t="s">
        <v>11089</v>
      </c>
      <c r="G2676" s="5" t="s">
        <v>9329</v>
      </c>
      <c r="H2676" s="5" t="s">
        <v>9347</v>
      </c>
      <c r="I2676" s="5" t="s">
        <v>9315</v>
      </c>
      <c r="J2676" s="9">
        <v>1</v>
      </c>
      <c r="K2676" s="5" t="s">
        <v>794</v>
      </c>
      <c r="L2676" s="10" t="str">
        <f t="shared" si="35"/>
        <v>Hate Crime Report</v>
      </c>
      <c r="M2676" s="5" t="s">
        <v>2744</v>
      </c>
    </row>
    <row r="2677" spans="1:14" x14ac:dyDescent="0.2">
      <c r="A2677" s="12" t="s">
        <v>7624</v>
      </c>
      <c r="B2677" s="50">
        <v>2676</v>
      </c>
      <c r="C2677" s="9">
        <v>2016</v>
      </c>
      <c r="D2677" s="5" t="s">
        <v>9322</v>
      </c>
      <c r="E2677" s="5" t="s">
        <v>2</v>
      </c>
      <c r="F2677" s="5" t="s">
        <v>11089</v>
      </c>
      <c r="G2677" s="5" t="s">
        <v>9329</v>
      </c>
      <c r="H2677" s="5" t="s">
        <v>9347</v>
      </c>
      <c r="I2677" s="5" t="s">
        <v>9315</v>
      </c>
      <c r="J2677" s="9">
        <v>1</v>
      </c>
      <c r="K2677" s="5" t="s">
        <v>794</v>
      </c>
      <c r="L2677" s="10" t="str">
        <f t="shared" si="35"/>
        <v>Hate Crime Report</v>
      </c>
      <c r="M2677" s="5" t="s">
        <v>2745</v>
      </c>
    </row>
    <row r="2678" spans="1:14" x14ac:dyDescent="0.2">
      <c r="A2678" s="12" t="s">
        <v>7625</v>
      </c>
      <c r="B2678" s="50">
        <v>2677</v>
      </c>
      <c r="C2678" s="9">
        <v>2016</v>
      </c>
      <c r="D2678" s="5" t="s">
        <v>9322</v>
      </c>
      <c r="E2678" s="5" t="s">
        <v>2</v>
      </c>
      <c r="F2678" s="5" t="s">
        <v>11088</v>
      </c>
      <c r="G2678" s="5" t="s">
        <v>9364</v>
      </c>
      <c r="H2678" s="5" t="s">
        <v>9328</v>
      </c>
      <c r="I2678" s="5" t="s">
        <v>9344</v>
      </c>
      <c r="J2678" s="9">
        <v>0</v>
      </c>
      <c r="K2678" s="5" t="s">
        <v>1714</v>
      </c>
      <c r="L2678" s="10" t="str">
        <f t="shared" si="35"/>
        <v>Hate Crime Report</v>
      </c>
      <c r="M2678" s="5" t="s">
        <v>2746</v>
      </c>
    </row>
    <row r="2679" spans="1:14" x14ac:dyDescent="0.2">
      <c r="A2679" s="12" t="s">
        <v>7626</v>
      </c>
      <c r="B2679" s="50">
        <v>2678</v>
      </c>
      <c r="C2679" s="9">
        <v>2017</v>
      </c>
      <c r="D2679" s="5" t="s">
        <v>9322</v>
      </c>
      <c r="E2679" s="5" t="s">
        <v>2</v>
      </c>
      <c r="F2679" s="5" t="s">
        <v>11089</v>
      </c>
      <c r="G2679" s="5" t="s">
        <v>9320</v>
      </c>
      <c r="H2679" s="5" t="s">
        <v>9347</v>
      </c>
      <c r="I2679" s="5" t="s">
        <v>9353</v>
      </c>
      <c r="J2679" s="9" t="s">
        <v>2</v>
      </c>
      <c r="K2679" s="5" t="s">
        <v>68</v>
      </c>
      <c r="L2679" s="10" t="str">
        <f t="shared" ref="L2679:L2708" si="36">HYPERLINK("https://hatecrime.osce.org/hungary?year=2017","Hate Crime Report")</f>
        <v>Hate Crime Report</v>
      </c>
      <c r="M2679" s="5" t="s">
        <v>2747</v>
      </c>
      <c r="N2679" s="11"/>
    </row>
    <row r="2680" spans="1:14" x14ac:dyDescent="0.2">
      <c r="A2680" s="12" t="s">
        <v>7627</v>
      </c>
      <c r="B2680" s="50">
        <v>2679</v>
      </c>
      <c r="C2680" s="9">
        <v>2017</v>
      </c>
      <c r="D2680" s="5" t="s">
        <v>9322</v>
      </c>
      <c r="E2680" s="5" t="s">
        <v>2</v>
      </c>
      <c r="F2680" s="5" t="s">
        <v>11089</v>
      </c>
      <c r="G2680" s="5" t="s">
        <v>9337</v>
      </c>
      <c r="H2680" s="5" t="s">
        <v>9328</v>
      </c>
      <c r="I2680" s="5" t="s">
        <v>9415</v>
      </c>
      <c r="J2680" s="9">
        <v>0</v>
      </c>
      <c r="K2680" s="5" t="s">
        <v>68</v>
      </c>
      <c r="L2680" s="10" t="str">
        <f t="shared" si="36"/>
        <v>Hate Crime Report</v>
      </c>
      <c r="M2680" s="5" t="s">
        <v>2748</v>
      </c>
      <c r="N2680" s="11"/>
    </row>
    <row r="2681" spans="1:14" x14ac:dyDescent="0.2">
      <c r="A2681" s="12" t="s">
        <v>7628</v>
      </c>
      <c r="B2681" s="50">
        <v>2680</v>
      </c>
      <c r="C2681" s="9">
        <v>2017</v>
      </c>
      <c r="D2681" s="5" t="s">
        <v>9322</v>
      </c>
      <c r="E2681" s="5" t="s">
        <v>2</v>
      </c>
      <c r="F2681" s="5" t="s">
        <v>11089</v>
      </c>
      <c r="G2681" s="5" t="s">
        <v>9329</v>
      </c>
      <c r="H2681" s="5" t="s">
        <v>9321</v>
      </c>
      <c r="I2681" s="5" t="s">
        <v>9321</v>
      </c>
      <c r="J2681" s="9">
        <v>1</v>
      </c>
      <c r="K2681" s="5" t="s">
        <v>68</v>
      </c>
      <c r="L2681" s="10" t="str">
        <f t="shared" si="36"/>
        <v>Hate Crime Report</v>
      </c>
      <c r="M2681" s="5" t="s">
        <v>2749</v>
      </c>
    </row>
    <row r="2682" spans="1:14" x14ac:dyDescent="0.2">
      <c r="A2682" s="12" t="s">
        <v>7629</v>
      </c>
      <c r="B2682" s="50">
        <v>2681</v>
      </c>
      <c r="C2682" s="9">
        <v>2017</v>
      </c>
      <c r="D2682" s="5" t="s">
        <v>9322</v>
      </c>
      <c r="E2682" s="5" t="s">
        <v>2</v>
      </c>
      <c r="F2682" s="5" t="s">
        <v>11089</v>
      </c>
      <c r="G2682" s="5" t="s">
        <v>9337</v>
      </c>
      <c r="H2682" s="5" t="s">
        <v>9321</v>
      </c>
      <c r="I2682" s="5" t="s">
        <v>9384</v>
      </c>
      <c r="J2682" s="9">
        <v>1</v>
      </c>
      <c r="K2682" s="5" t="s">
        <v>68</v>
      </c>
      <c r="L2682" s="10" t="str">
        <f t="shared" si="36"/>
        <v>Hate Crime Report</v>
      </c>
      <c r="M2682" s="5" t="s">
        <v>2750</v>
      </c>
      <c r="N2682" s="11"/>
    </row>
    <row r="2683" spans="1:14" x14ac:dyDescent="0.2">
      <c r="A2683" s="12" t="s">
        <v>7630</v>
      </c>
      <c r="B2683" s="50">
        <v>2682</v>
      </c>
      <c r="C2683" s="9">
        <v>2017</v>
      </c>
      <c r="D2683" s="5" t="s">
        <v>9322</v>
      </c>
      <c r="E2683" s="5" t="s">
        <v>2</v>
      </c>
      <c r="F2683" s="5" t="s">
        <v>11089</v>
      </c>
      <c r="G2683" s="5" t="s">
        <v>9323</v>
      </c>
      <c r="H2683" s="5" t="s">
        <v>9328</v>
      </c>
      <c r="I2683" s="5" t="s">
        <v>9415</v>
      </c>
      <c r="J2683" s="9">
        <v>0</v>
      </c>
      <c r="K2683" s="5" t="s">
        <v>2751</v>
      </c>
      <c r="L2683" s="10" t="str">
        <f t="shared" si="36"/>
        <v>Hate Crime Report</v>
      </c>
      <c r="M2683" s="5" t="s">
        <v>2752</v>
      </c>
    </row>
    <row r="2684" spans="1:14" x14ac:dyDescent="0.2">
      <c r="A2684" s="12" t="s">
        <v>7631</v>
      </c>
      <c r="B2684" s="50">
        <v>2683</v>
      </c>
      <c r="C2684" s="9">
        <v>2017</v>
      </c>
      <c r="D2684" s="5" t="s">
        <v>9322</v>
      </c>
      <c r="E2684" s="5" t="s">
        <v>2</v>
      </c>
      <c r="F2684" s="5" t="s">
        <v>11089</v>
      </c>
      <c r="G2684" s="5" t="s">
        <v>9314</v>
      </c>
      <c r="H2684" s="5" t="s">
        <v>9328</v>
      </c>
      <c r="I2684" s="5" t="s">
        <v>9407</v>
      </c>
      <c r="J2684" s="9">
        <v>0</v>
      </c>
      <c r="K2684" s="5" t="s">
        <v>2195</v>
      </c>
      <c r="L2684" s="10" t="str">
        <f t="shared" si="36"/>
        <v>Hate Crime Report</v>
      </c>
      <c r="M2684" s="5" t="s">
        <v>2753</v>
      </c>
    </row>
    <row r="2685" spans="1:14" x14ac:dyDescent="0.2">
      <c r="A2685" s="12" t="s">
        <v>7632</v>
      </c>
      <c r="B2685" s="50">
        <v>2684</v>
      </c>
      <c r="C2685" s="9">
        <v>2017</v>
      </c>
      <c r="D2685" s="5" t="s">
        <v>9322</v>
      </c>
      <c r="E2685" s="5" t="s">
        <v>2</v>
      </c>
      <c r="F2685" s="5" t="s">
        <v>11089</v>
      </c>
      <c r="G2685" s="5" t="s">
        <v>9320</v>
      </c>
      <c r="H2685" s="5" t="s">
        <v>9347</v>
      </c>
      <c r="I2685" s="5" t="s">
        <v>11065</v>
      </c>
      <c r="J2685" s="9">
        <v>2</v>
      </c>
      <c r="K2685" s="5" t="s">
        <v>2754</v>
      </c>
      <c r="L2685" s="10" t="str">
        <f t="shared" si="36"/>
        <v>Hate Crime Report</v>
      </c>
      <c r="M2685" s="5" t="s">
        <v>2755</v>
      </c>
    </row>
    <row r="2686" spans="1:14" x14ac:dyDescent="0.2">
      <c r="A2686" s="12" t="s">
        <v>7633</v>
      </c>
      <c r="B2686" s="50">
        <v>2685</v>
      </c>
      <c r="C2686" s="9">
        <v>2017</v>
      </c>
      <c r="D2686" s="5" t="s">
        <v>9322</v>
      </c>
      <c r="E2686" s="5" t="s">
        <v>2</v>
      </c>
      <c r="F2686" s="5" t="s">
        <v>11089</v>
      </c>
      <c r="G2686" s="5" t="s">
        <v>9337</v>
      </c>
      <c r="H2686" s="5" t="s">
        <v>9347</v>
      </c>
      <c r="I2686" s="5" t="s">
        <v>9315</v>
      </c>
      <c r="J2686" s="9">
        <v>1</v>
      </c>
      <c r="K2686" s="5" t="s">
        <v>2754</v>
      </c>
      <c r="L2686" s="10" t="str">
        <f t="shared" si="36"/>
        <v>Hate Crime Report</v>
      </c>
      <c r="M2686" s="5" t="s">
        <v>2756</v>
      </c>
      <c r="N2686" s="11"/>
    </row>
    <row r="2687" spans="1:14" x14ac:dyDescent="0.2">
      <c r="A2687" s="12" t="s">
        <v>7634</v>
      </c>
      <c r="B2687" s="50">
        <v>2686</v>
      </c>
      <c r="C2687" s="9">
        <v>2017</v>
      </c>
      <c r="D2687" s="5" t="s">
        <v>9322</v>
      </c>
      <c r="E2687" s="5" t="s">
        <v>2</v>
      </c>
      <c r="F2687" s="5" t="s">
        <v>11089</v>
      </c>
      <c r="G2687" s="5" t="s">
        <v>9320</v>
      </c>
      <c r="H2687" s="5" t="s">
        <v>9321</v>
      </c>
      <c r="I2687" s="5" t="s">
        <v>9378</v>
      </c>
      <c r="J2687" s="9" t="s">
        <v>2</v>
      </c>
      <c r="K2687" s="5" t="s">
        <v>2754</v>
      </c>
      <c r="L2687" s="10" t="str">
        <f t="shared" si="36"/>
        <v>Hate Crime Report</v>
      </c>
      <c r="M2687" s="5" t="s">
        <v>2757</v>
      </c>
    </row>
    <row r="2688" spans="1:14" x14ac:dyDescent="0.2">
      <c r="A2688" s="12" t="s">
        <v>7635</v>
      </c>
      <c r="B2688" s="50">
        <v>2687</v>
      </c>
      <c r="C2688" s="9">
        <v>2017</v>
      </c>
      <c r="D2688" s="5" t="s">
        <v>9322</v>
      </c>
      <c r="E2688" s="5" t="s">
        <v>2</v>
      </c>
      <c r="F2688" s="5" t="s">
        <v>11089</v>
      </c>
      <c r="G2688" s="5" t="s">
        <v>9337</v>
      </c>
      <c r="H2688" s="5" t="s">
        <v>9347</v>
      </c>
      <c r="I2688" s="5" t="s">
        <v>11065</v>
      </c>
      <c r="J2688" s="9">
        <v>2</v>
      </c>
      <c r="K2688" s="5" t="s">
        <v>2754</v>
      </c>
      <c r="L2688" s="10" t="str">
        <f t="shared" si="36"/>
        <v>Hate Crime Report</v>
      </c>
      <c r="M2688" s="5" t="s">
        <v>2758</v>
      </c>
      <c r="N2688" s="11"/>
    </row>
    <row r="2689" spans="1:14" x14ac:dyDescent="0.2">
      <c r="A2689" s="12" t="s">
        <v>7636</v>
      </c>
      <c r="B2689" s="50">
        <v>2688</v>
      </c>
      <c r="C2689" s="9">
        <v>2017</v>
      </c>
      <c r="D2689" s="5" t="s">
        <v>9322</v>
      </c>
      <c r="E2689" s="5" t="s">
        <v>2</v>
      </c>
      <c r="F2689" s="5" t="s">
        <v>11089</v>
      </c>
      <c r="G2689" s="5" t="s">
        <v>9337</v>
      </c>
      <c r="H2689" s="5" t="s">
        <v>9328</v>
      </c>
      <c r="I2689" s="5" t="s">
        <v>9415</v>
      </c>
      <c r="J2689" s="9">
        <v>0</v>
      </c>
      <c r="K2689" s="5" t="s">
        <v>2728</v>
      </c>
      <c r="L2689" s="10" t="str">
        <f t="shared" si="36"/>
        <v>Hate Crime Report</v>
      </c>
      <c r="M2689" s="5" t="s">
        <v>2759</v>
      </c>
      <c r="N2689" s="11"/>
    </row>
    <row r="2690" spans="1:14" x14ac:dyDescent="0.2">
      <c r="A2690" s="12" t="s">
        <v>7637</v>
      </c>
      <c r="B2690" s="50">
        <v>2689</v>
      </c>
      <c r="C2690" s="9">
        <v>2017</v>
      </c>
      <c r="D2690" s="5" t="s">
        <v>9322</v>
      </c>
      <c r="E2690" s="5" t="s">
        <v>2</v>
      </c>
      <c r="F2690" s="5" t="s">
        <v>11089</v>
      </c>
      <c r="G2690" s="5" t="s">
        <v>9320</v>
      </c>
      <c r="H2690" s="5" t="s">
        <v>9347</v>
      </c>
      <c r="I2690" s="5" t="s">
        <v>11065</v>
      </c>
      <c r="J2690" s="9" t="s">
        <v>2</v>
      </c>
      <c r="K2690" s="5" t="s">
        <v>2754</v>
      </c>
      <c r="L2690" s="10" t="str">
        <f t="shared" si="36"/>
        <v>Hate Crime Report</v>
      </c>
      <c r="M2690" s="5" t="s">
        <v>2760</v>
      </c>
      <c r="N2690" s="11"/>
    </row>
    <row r="2691" spans="1:14" x14ac:dyDescent="0.2">
      <c r="A2691" s="12" t="s">
        <v>7638</v>
      </c>
      <c r="B2691" s="50">
        <v>2690</v>
      </c>
      <c r="C2691" s="9">
        <v>2017</v>
      </c>
      <c r="D2691" s="5" t="s">
        <v>9322</v>
      </c>
      <c r="E2691" s="5" t="s">
        <v>2</v>
      </c>
      <c r="F2691" s="5" t="s">
        <v>11089</v>
      </c>
      <c r="G2691" s="5" t="s">
        <v>9323</v>
      </c>
      <c r="H2691" s="5" t="s">
        <v>9328</v>
      </c>
      <c r="I2691" s="5" t="s">
        <v>9415</v>
      </c>
      <c r="J2691" s="9">
        <v>0</v>
      </c>
      <c r="K2691" s="5" t="s">
        <v>2728</v>
      </c>
      <c r="L2691" s="10" t="str">
        <f t="shared" si="36"/>
        <v>Hate Crime Report</v>
      </c>
      <c r="M2691" s="5" t="s">
        <v>2761</v>
      </c>
      <c r="N2691" s="11"/>
    </row>
    <row r="2692" spans="1:14" x14ac:dyDescent="0.2">
      <c r="A2692" s="12" t="s">
        <v>7639</v>
      </c>
      <c r="B2692" s="50">
        <v>2691</v>
      </c>
      <c r="C2692" s="9">
        <v>2017</v>
      </c>
      <c r="D2692" s="5" t="s">
        <v>9322</v>
      </c>
      <c r="E2692" s="5" t="s">
        <v>2</v>
      </c>
      <c r="F2692" s="5" t="s">
        <v>11089</v>
      </c>
      <c r="G2692" s="5" t="s">
        <v>9337</v>
      </c>
      <c r="H2692" s="5" t="s">
        <v>9347</v>
      </c>
      <c r="I2692" s="5" t="s">
        <v>11065</v>
      </c>
      <c r="J2692" s="9" t="s">
        <v>2</v>
      </c>
      <c r="K2692" s="5" t="s">
        <v>2754</v>
      </c>
      <c r="L2692" s="10" t="str">
        <f t="shared" si="36"/>
        <v>Hate Crime Report</v>
      </c>
      <c r="M2692" s="5" t="s">
        <v>2762</v>
      </c>
      <c r="N2692" s="11"/>
    </row>
    <row r="2693" spans="1:14" x14ac:dyDescent="0.2">
      <c r="A2693" s="12" t="s">
        <v>7640</v>
      </c>
      <c r="B2693" s="50">
        <v>2692</v>
      </c>
      <c r="C2693" s="9">
        <v>2017</v>
      </c>
      <c r="D2693" s="5" t="s">
        <v>9322</v>
      </c>
      <c r="E2693" s="5" t="s">
        <v>2</v>
      </c>
      <c r="F2693" s="5" t="s">
        <v>11089</v>
      </c>
      <c r="G2693" s="5" t="s">
        <v>9337</v>
      </c>
      <c r="H2693" s="5" t="s">
        <v>9328</v>
      </c>
      <c r="I2693" s="5" t="s">
        <v>9415</v>
      </c>
      <c r="J2693" s="9">
        <v>0</v>
      </c>
      <c r="K2693" s="5" t="s">
        <v>2728</v>
      </c>
      <c r="L2693" s="10" t="str">
        <f t="shared" si="36"/>
        <v>Hate Crime Report</v>
      </c>
      <c r="M2693" s="5" t="s">
        <v>2763</v>
      </c>
      <c r="N2693" s="11"/>
    </row>
    <row r="2694" spans="1:14" x14ac:dyDescent="0.2">
      <c r="A2694" s="12" t="s">
        <v>7641</v>
      </c>
      <c r="B2694" s="50">
        <v>2693</v>
      </c>
      <c r="C2694" s="9">
        <v>2017</v>
      </c>
      <c r="D2694" s="5" t="s">
        <v>9322</v>
      </c>
      <c r="E2694" s="5" t="s">
        <v>2</v>
      </c>
      <c r="F2694" s="5" t="s">
        <v>11088</v>
      </c>
      <c r="G2694" s="5" t="s">
        <v>9363</v>
      </c>
      <c r="H2694" s="5" t="s">
        <v>9328</v>
      </c>
      <c r="I2694" s="5" t="s">
        <v>9415</v>
      </c>
      <c r="J2694" s="9">
        <v>0</v>
      </c>
      <c r="K2694" s="5" t="s">
        <v>2728</v>
      </c>
      <c r="L2694" s="10" t="str">
        <f t="shared" si="36"/>
        <v>Hate Crime Report</v>
      </c>
      <c r="M2694" s="5" t="s">
        <v>2764</v>
      </c>
      <c r="N2694" s="11"/>
    </row>
    <row r="2695" spans="1:14" x14ac:dyDescent="0.2">
      <c r="A2695" s="12" t="s">
        <v>7642</v>
      </c>
      <c r="B2695" s="50">
        <v>2694</v>
      </c>
      <c r="C2695" s="9">
        <v>2017</v>
      </c>
      <c r="D2695" s="5" t="s">
        <v>9322</v>
      </c>
      <c r="E2695" s="5" t="s">
        <v>2</v>
      </c>
      <c r="F2695" s="5" t="s">
        <v>11089</v>
      </c>
      <c r="G2695" s="5" t="s">
        <v>9323</v>
      </c>
      <c r="H2695" s="5" t="s">
        <v>9328</v>
      </c>
      <c r="I2695" s="5" t="s">
        <v>9415</v>
      </c>
      <c r="J2695" s="9">
        <v>0</v>
      </c>
      <c r="K2695" s="5" t="s">
        <v>2728</v>
      </c>
      <c r="L2695" s="10" t="str">
        <f t="shared" si="36"/>
        <v>Hate Crime Report</v>
      </c>
      <c r="M2695" s="5" t="s">
        <v>2765</v>
      </c>
      <c r="N2695" s="11"/>
    </row>
    <row r="2696" spans="1:14" x14ac:dyDescent="0.2">
      <c r="A2696" s="12" t="s">
        <v>7643</v>
      </c>
      <c r="B2696" s="50">
        <v>2695</v>
      </c>
      <c r="C2696" s="9">
        <v>2017</v>
      </c>
      <c r="D2696" s="5" t="s">
        <v>9322</v>
      </c>
      <c r="E2696" s="5" t="s">
        <v>2</v>
      </c>
      <c r="F2696" s="5" t="s">
        <v>11089</v>
      </c>
      <c r="G2696" s="5" t="s">
        <v>9323</v>
      </c>
      <c r="H2696" s="5" t="s">
        <v>9321</v>
      </c>
      <c r="I2696" s="5" t="s">
        <v>9321</v>
      </c>
      <c r="J2696" s="9">
        <v>3</v>
      </c>
      <c r="K2696" s="5" t="s">
        <v>2728</v>
      </c>
      <c r="L2696" s="10" t="str">
        <f t="shared" si="36"/>
        <v>Hate Crime Report</v>
      </c>
      <c r="M2696" s="5" t="s">
        <v>2766</v>
      </c>
      <c r="N2696" s="11"/>
    </row>
    <row r="2697" spans="1:14" x14ac:dyDescent="0.2">
      <c r="A2697" s="12" t="s">
        <v>7644</v>
      </c>
      <c r="B2697" s="50">
        <v>2696</v>
      </c>
      <c r="C2697" s="9">
        <v>2017</v>
      </c>
      <c r="D2697" s="5" t="s">
        <v>9322</v>
      </c>
      <c r="E2697" s="5" t="s">
        <v>2</v>
      </c>
      <c r="F2697" s="5" t="s">
        <v>11089</v>
      </c>
      <c r="G2697" s="5" t="s">
        <v>9337</v>
      </c>
      <c r="H2697" s="5" t="s">
        <v>9328</v>
      </c>
      <c r="I2697" s="5" t="s">
        <v>9415</v>
      </c>
      <c r="J2697" s="9">
        <v>0</v>
      </c>
      <c r="K2697" s="5" t="s">
        <v>2728</v>
      </c>
      <c r="L2697" s="10" t="str">
        <f t="shared" si="36"/>
        <v>Hate Crime Report</v>
      </c>
      <c r="M2697" s="5" t="s">
        <v>2767</v>
      </c>
      <c r="N2697" s="11"/>
    </row>
    <row r="2698" spans="1:14" x14ac:dyDescent="0.2">
      <c r="A2698" s="12" t="s">
        <v>7645</v>
      </c>
      <c r="B2698" s="50">
        <v>2697</v>
      </c>
      <c r="C2698" s="9">
        <v>2017</v>
      </c>
      <c r="D2698" s="5" t="s">
        <v>9322</v>
      </c>
      <c r="E2698" s="5" t="s">
        <v>2</v>
      </c>
      <c r="F2698" s="5" t="s">
        <v>11089</v>
      </c>
      <c r="G2698" s="5" t="s">
        <v>9337</v>
      </c>
      <c r="H2698" s="5" t="s">
        <v>9328</v>
      </c>
      <c r="I2698" s="5" t="s">
        <v>9415</v>
      </c>
      <c r="J2698" s="9">
        <v>0</v>
      </c>
      <c r="K2698" s="5" t="s">
        <v>2728</v>
      </c>
      <c r="L2698" s="10" t="str">
        <f t="shared" si="36"/>
        <v>Hate Crime Report</v>
      </c>
      <c r="M2698" s="5" t="s">
        <v>2768</v>
      </c>
      <c r="N2698" s="11"/>
    </row>
    <row r="2699" spans="1:14" x14ac:dyDescent="0.2">
      <c r="A2699" s="12" t="s">
        <v>7646</v>
      </c>
      <c r="B2699" s="50">
        <v>2698</v>
      </c>
      <c r="C2699" s="9">
        <v>2017</v>
      </c>
      <c r="D2699" s="5" t="s">
        <v>9322</v>
      </c>
      <c r="E2699" s="5" t="s">
        <v>2</v>
      </c>
      <c r="F2699" s="5" t="s">
        <v>11089</v>
      </c>
      <c r="G2699" s="5" t="s">
        <v>9323</v>
      </c>
      <c r="H2699" s="5" t="s">
        <v>9328</v>
      </c>
      <c r="I2699" s="5" t="s">
        <v>9344</v>
      </c>
      <c r="J2699" s="9">
        <v>0</v>
      </c>
      <c r="K2699" s="5" t="s">
        <v>2728</v>
      </c>
      <c r="L2699" s="10" t="str">
        <f t="shared" si="36"/>
        <v>Hate Crime Report</v>
      </c>
      <c r="M2699" s="5" t="s">
        <v>2769</v>
      </c>
      <c r="N2699" s="11"/>
    </row>
    <row r="2700" spans="1:14" x14ac:dyDescent="0.2">
      <c r="A2700" s="12" t="s">
        <v>7647</v>
      </c>
      <c r="B2700" s="50">
        <v>2699</v>
      </c>
      <c r="C2700" s="9">
        <v>2017</v>
      </c>
      <c r="D2700" s="5" t="s">
        <v>9322</v>
      </c>
      <c r="E2700" s="5" t="s">
        <v>2</v>
      </c>
      <c r="F2700" s="5" t="s">
        <v>11089</v>
      </c>
      <c r="G2700" s="5" t="s">
        <v>9323</v>
      </c>
      <c r="H2700" s="5" t="s">
        <v>9328</v>
      </c>
      <c r="I2700" s="5" t="s">
        <v>9415</v>
      </c>
      <c r="J2700" s="9">
        <v>0</v>
      </c>
      <c r="K2700" s="5" t="s">
        <v>2728</v>
      </c>
      <c r="L2700" s="10" t="str">
        <f t="shared" si="36"/>
        <v>Hate Crime Report</v>
      </c>
      <c r="M2700" s="5" t="s">
        <v>2761</v>
      </c>
      <c r="N2700" s="11"/>
    </row>
    <row r="2701" spans="1:14" x14ac:dyDescent="0.2">
      <c r="A2701" s="12" t="s">
        <v>7648</v>
      </c>
      <c r="B2701" s="50">
        <v>2700</v>
      </c>
      <c r="C2701" s="9">
        <v>2017</v>
      </c>
      <c r="D2701" s="5" t="s">
        <v>9322</v>
      </c>
      <c r="E2701" s="5" t="s">
        <v>2</v>
      </c>
      <c r="F2701" s="5" t="s">
        <v>11089</v>
      </c>
      <c r="G2701" s="5" t="s">
        <v>9337</v>
      </c>
      <c r="H2701" s="5" t="s">
        <v>9328</v>
      </c>
      <c r="I2701" s="5" t="s">
        <v>9415</v>
      </c>
      <c r="J2701" s="9">
        <v>0</v>
      </c>
      <c r="K2701" s="5" t="s">
        <v>2728</v>
      </c>
      <c r="L2701" s="10" t="str">
        <f t="shared" si="36"/>
        <v>Hate Crime Report</v>
      </c>
      <c r="M2701" s="5" t="s">
        <v>2770</v>
      </c>
      <c r="N2701" s="11"/>
    </row>
    <row r="2702" spans="1:14" x14ac:dyDescent="0.2">
      <c r="A2702" s="12" t="s">
        <v>7649</v>
      </c>
      <c r="B2702" s="50">
        <v>2701</v>
      </c>
      <c r="C2702" s="9">
        <v>2017</v>
      </c>
      <c r="D2702" s="5" t="s">
        <v>9322</v>
      </c>
      <c r="E2702" s="5" t="s">
        <v>2</v>
      </c>
      <c r="F2702" s="5" t="s">
        <v>11089</v>
      </c>
      <c r="G2702" s="5" t="s">
        <v>9337</v>
      </c>
      <c r="H2702" s="5" t="s">
        <v>9328</v>
      </c>
      <c r="I2702" s="5" t="s">
        <v>11218</v>
      </c>
      <c r="J2702" s="9">
        <v>0</v>
      </c>
      <c r="K2702" s="5" t="s">
        <v>2728</v>
      </c>
      <c r="L2702" s="10" t="str">
        <f t="shared" si="36"/>
        <v>Hate Crime Report</v>
      </c>
      <c r="M2702" s="5" t="s">
        <v>2771</v>
      </c>
      <c r="N2702" s="11"/>
    </row>
    <row r="2703" spans="1:14" x14ac:dyDescent="0.2">
      <c r="A2703" s="12" t="s">
        <v>7650</v>
      </c>
      <c r="B2703" s="50">
        <v>2702</v>
      </c>
      <c r="C2703" s="9">
        <v>2017</v>
      </c>
      <c r="D2703" s="5" t="s">
        <v>9322</v>
      </c>
      <c r="E2703" s="5" t="s">
        <v>2</v>
      </c>
      <c r="F2703" s="5" t="s">
        <v>11089</v>
      </c>
      <c r="G2703" s="5" t="s">
        <v>9337</v>
      </c>
      <c r="H2703" s="5" t="s">
        <v>9328</v>
      </c>
      <c r="I2703" s="5" t="s">
        <v>9415</v>
      </c>
      <c r="J2703" s="9">
        <v>0</v>
      </c>
      <c r="K2703" s="5" t="s">
        <v>2728</v>
      </c>
      <c r="L2703" s="10" t="str">
        <f t="shared" si="36"/>
        <v>Hate Crime Report</v>
      </c>
      <c r="M2703" s="5" t="s">
        <v>2772</v>
      </c>
      <c r="N2703" s="11"/>
    </row>
    <row r="2704" spans="1:14" x14ac:dyDescent="0.2">
      <c r="A2704" s="12" t="s">
        <v>7651</v>
      </c>
      <c r="B2704" s="50">
        <v>2703</v>
      </c>
      <c r="C2704" s="9">
        <v>2017</v>
      </c>
      <c r="D2704" s="5" t="s">
        <v>9322</v>
      </c>
      <c r="E2704" s="5" t="s">
        <v>2</v>
      </c>
      <c r="F2704" s="5" t="s">
        <v>11089</v>
      </c>
      <c r="G2704" s="5" t="s">
        <v>9323</v>
      </c>
      <c r="H2704" s="5" t="s">
        <v>9328</v>
      </c>
      <c r="I2704" s="5" t="s">
        <v>9415</v>
      </c>
      <c r="J2704" s="9">
        <v>0</v>
      </c>
      <c r="K2704" s="5" t="s">
        <v>2728</v>
      </c>
      <c r="L2704" s="10" t="str">
        <f t="shared" si="36"/>
        <v>Hate Crime Report</v>
      </c>
      <c r="M2704" s="5" t="s">
        <v>2761</v>
      </c>
      <c r="N2704" s="11"/>
    </row>
    <row r="2705" spans="1:14" x14ac:dyDescent="0.2">
      <c r="A2705" s="12" t="s">
        <v>7652</v>
      </c>
      <c r="B2705" s="50">
        <v>2704</v>
      </c>
      <c r="C2705" s="9">
        <v>2017</v>
      </c>
      <c r="D2705" s="5" t="s">
        <v>9322</v>
      </c>
      <c r="E2705" s="5" t="s">
        <v>2</v>
      </c>
      <c r="F2705" s="5" t="s">
        <v>11089</v>
      </c>
      <c r="G2705" s="5" t="s">
        <v>9323</v>
      </c>
      <c r="H2705" s="5" t="s">
        <v>9328</v>
      </c>
      <c r="I2705" s="5" t="s">
        <v>9341</v>
      </c>
      <c r="J2705" s="9">
        <v>0</v>
      </c>
      <c r="K2705" s="5" t="s">
        <v>2751</v>
      </c>
      <c r="L2705" s="10" t="str">
        <f t="shared" si="36"/>
        <v>Hate Crime Report</v>
      </c>
      <c r="M2705" s="5" t="s">
        <v>2773</v>
      </c>
      <c r="N2705" s="11"/>
    </row>
    <row r="2706" spans="1:14" x14ac:dyDescent="0.2">
      <c r="A2706" s="12" t="s">
        <v>7653</v>
      </c>
      <c r="B2706" s="50">
        <v>2705</v>
      </c>
      <c r="C2706" s="9">
        <v>2017</v>
      </c>
      <c r="D2706" s="5" t="s">
        <v>9322</v>
      </c>
      <c r="E2706" s="5" t="s">
        <v>2</v>
      </c>
      <c r="F2706" s="5" t="s">
        <v>11088</v>
      </c>
      <c r="G2706" s="5" t="s">
        <v>9364</v>
      </c>
      <c r="H2706" s="5" t="s">
        <v>9328</v>
      </c>
      <c r="I2706" s="5" t="s">
        <v>9344</v>
      </c>
      <c r="J2706" s="9">
        <v>0</v>
      </c>
      <c r="K2706" s="5" t="s">
        <v>2728</v>
      </c>
      <c r="L2706" s="10" t="str">
        <f t="shared" si="36"/>
        <v>Hate Crime Report</v>
      </c>
      <c r="M2706" s="5" t="s">
        <v>2774</v>
      </c>
      <c r="N2706" s="11"/>
    </row>
    <row r="2707" spans="1:14" x14ac:dyDescent="0.2">
      <c r="A2707" s="12" t="s">
        <v>7654</v>
      </c>
      <c r="B2707" s="50">
        <v>2706</v>
      </c>
      <c r="C2707" s="9">
        <v>2017</v>
      </c>
      <c r="D2707" s="5" t="s">
        <v>9322</v>
      </c>
      <c r="E2707" s="5" t="s">
        <v>2</v>
      </c>
      <c r="F2707" s="5" t="s">
        <v>11089</v>
      </c>
      <c r="G2707" s="5" t="s">
        <v>9329</v>
      </c>
      <c r="H2707" s="5" t="s">
        <v>9347</v>
      </c>
      <c r="I2707" s="5" t="s">
        <v>11065</v>
      </c>
      <c r="J2707" s="9">
        <v>1</v>
      </c>
      <c r="K2707" s="8" t="s">
        <v>2775</v>
      </c>
      <c r="L2707" s="10" t="str">
        <f t="shared" si="36"/>
        <v>Hate Crime Report</v>
      </c>
      <c r="M2707" s="5" t="s">
        <v>2776</v>
      </c>
      <c r="N2707" s="11"/>
    </row>
    <row r="2708" spans="1:14" x14ac:dyDescent="0.2">
      <c r="A2708" s="12" t="s">
        <v>7655</v>
      </c>
      <c r="B2708" s="50">
        <v>2707</v>
      </c>
      <c r="C2708" s="9">
        <v>2017</v>
      </c>
      <c r="D2708" s="5" t="s">
        <v>9322</v>
      </c>
      <c r="E2708" s="5" t="s">
        <v>2</v>
      </c>
      <c r="F2708" s="5" t="s">
        <v>11089</v>
      </c>
      <c r="G2708" s="5" t="s">
        <v>9329</v>
      </c>
      <c r="H2708" s="5" t="s">
        <v>9321</v>
      </c>
      <c r="I2708" s="5" t="s">
        <v>9321</v>
      </c>
      <c r="J2708" s="9">
        <v>1</v>
      </c>
      <c r="K2708" s="8" t="s">
        <v>2777</v>
      </c>
      <c r="L2708" s="10" t="str">
        <f t="shared" si="36"/>
        <v>Hate Crime Report</v>
      </c>
      <c r="M2708" s="5" t="s">
        <v>2778</v>
      </c>
      <c r="N2708" s="11"/>
    </row>
    <row r="2709" spans="1:14" x14ac:dyDescent="0.2">
      <c r="A2709" s="12" t="s">
        <v>7656</v>
      </c>
      <c r="B2709" s="50">
        <v>2708</v>
      </c>
      <c r="C2709" s="9">
        <v>2018</v>
      </c>
      <c r="D2709" s="5" t="s">
        <v>9322</v>
      </c>
      <c r="E2709" s="5" t="s">
        <v>2</v>
      </c>
      <c r="F2709" s="5" t="s">
        <v>11089</v>
      </c>
      <c r="G2709" s="5" t="s">
        <v>9323</v>
      </c>
      <c r="H2709" s="5" t="s">
        <v>9347</v>
      </c>
      <c r="I2709" s="5" t="s">
        <v>9315</v>
      </c>
      <c r="J2709" s="9">
        <v>1</v>
      </c>
      <c r="K2709" s="5" t="s">
        <v>444</v>
      </c>
      <c r="L2709" s="10" t="str">
        <f t="shared" ref="L2709:L2733" si="37">HYPERLINK("https://hatecrime.osce.org/hungary?year=2018","Hate Crime Report")</f>
        <v>Hate Crime Report</v>
      </c>
      <c r="M2709" s="5" t="s">
        <v>2779</v>
      </c>
      <c r="N2709" s="11"/>
    </row>
    <row r="2710" spans="1:14" x14ac:dyDescent="0.2">
      <c r="A2710" s="12" t="s">
        <v>7657</v>
      </c>
      <c r="B2710" s="50">
        <v>2709</v>
      </c>
      <c r="C2710" s="9">
        <v>2018</v>
      </c>
      <c r="D2710" s="5" t="s">
        <v>9322</v>
      </c>
      <c r="E2710" s="5" t="s">
        <v>2</v>
      </c>
      <c r="F2710" s="5" t="s">
        <v>11089</v>
      </c>
      <c r="G2710" s="5" t="s">
        <v>9323</v>
      </c>
      <c r="H2710" s="5" t="s">
        <v>9347</v>
      </c>
      <c r="I2710" s="5" t="s">
        <v>9315</v>
      </c>
      <c r="J2710" s="9">
        <v>1</v>
      </c>
      <c r="K2710" s="5" t="s">
        <v>444</v>
      </c>
      <c r="L2710" s="10" t="str">
        <f t="shared" si="37"/>
        <v>Hate Crime Report</v>
      </c>
      <c r="M2710" s="5" t="s">
        <v>2779</v>
      </c>
      <c r="N2710" s="11"/>
    </row>
    <row r="2711" spans="1:14" x14ac:dyDescent="0.2">
      <c r="A2711" s="12" t="s">
        <v>7658</v>
      </c>
      <c r="B2711" s="50">
        <v>2710</v>
      </c>
      <c r="C2711" s="9">
        <v>2018</v>
      </c>
      <c r="D2711" s="5" t="s">
        <v>9322</v>
      </c>
      <c r="E2711" s="5" t="s">
        <v>2</v>
      </c>
      <c r="F2711" s="5" t="s">
        <v>11089</v>
      </c>
      <c r="G2711" s="5" t="s">
        <v>9337</v>
      </c>
      <c r="H2711" s="5" t="s">
        <v>9328</v>
      </c>
      <c r="I2711" s="5" t="s">
        <v>11218</v>
      </c>
      <c r="J2711" s="9">
        <v>0</v>
      </c>
      <c r="K2711" s="5" t="s">
        <v>2728</v>
      </c>
      <c r="L2711" s="10" t="str">
        <f t="shared" si="37"/>
        <v>Hate Crime Report</v>
      </c>
      <c r="M2711" s="5" t="s">
        <v>2780</v>
      </c>
      <c r="N2711" s="11"/>
    </row>
    <row r="2712" spans="1:14" x14ac:dyDescent="0.2">
      <c r="A2712" s="12" t="s">
        <v>7659</v>
      </c>
      <c r="B2712" s="50">
        <v>2711</v>
      </c>
      <c r="C2712" s="9">
        <v>2018</v>
      </c>
      <c r="D2712" s="5" t="s">
        <v>9322</v>
      </c>
      <c r="E2712" s="5" t="s">
        <v>2</v>
      </c>
      <c r="F2712" s="5" t="s">
        <v>11089</v>
      </c>
      <c r="G2712" s="5" t="s">
        <v>9323</v>
      </c>
      <c r="H2712" s="5" t="s">
        <v>9347</v>
      </c>
      <c r="I2712" s="5" t="s">
        <v>9353</v>
      </c>
      <c r="J2712" s="9">
        <v>1</v>
      </c>
      <c r="K2712" s="5" t="s">
        <v>2728</v>
      </c>
      <c r="L2712" s="10" t="str">
        <f t="shared" si="37"/>
        <v>Hate Crime Report</v>
      </c>
      <c r="M2712" s="5" t="s">
        <v>2781</v>
      </c>
      <c r="N2712" s="11"/>
    </row>
    <row r="2713" spans="1:14" x14ac:dyDescent="0.2">
      <c r="A2713" s="12" t="s">
        <v>7660</v>
      </c>
      <c r="B2713" s="50">
        <v>2712</v>
      </c>
      <c r="C2713" s="9">
        <v>2018</v>
      </c>
      <c r="D2713" s="5" t="s">
        <v>9322</v>
      </c>
      <c r="E2713" s="5" t="s">
        <v>2</v>
      </c>
      <c r="F2713" s="5" t="s">
        <v>11089</v>
      </c>
      <c r="G2713" s="5" t="s">
        <v>9337</v>
      </c>
      <c r="H2713" s="5" t="s">
        <v>9328</v>
      </c>
      <c r="I2713" s="5" t="s">
        <v>9415</v>
      </c>
      <c r="J2713" s="9">
        <v>0</v>
      </c>
      <c r="K2713" s="5" t="s">
        <v>2728</v>
      </c>
      <c r="L2713" s="10" t="str">
        <f t="shared" si="37"/>
        <v>Hate Crime Report</v>
      </c>
      <c r="M2713" s="5" t="s">
        <v>2782</v>
      </c>
      <c r="N2713" s="11"/>
    </row>
    <row r="2714" spans="1:14" x14ac:dyDescent="0.2">
      <c r="A2714" s="12" t="s">
        <v>7661</v>
      </c>
      <c r="B2714" s="50">
        <v>2713</v>
      </c>
      <c r="C2714" s="9">
        <v>2018</v>
      </c>
      <c r="D2714" s="5" t="s">
        <v>9322</v>
      </c>
      <c r="E2714" s="5" t="s">
        <v>2</v>
      </c>
      <c r="F2714" s="5" t="s">
        <v>11089</v>
      </c>
      <c r="G2714" s="5" t="s">
        <v>9337</v>
      </c>
      <c r="H2714" s="5" t="s">
        <v>9328</v>
      </c>
      <c r="I2714" s="5" t="s">
        <v>9415</v>
      </c>
      <c r="J2714" s="9">
        <v>0</v>
      </c>
      <c r="K2714" s="5" t="s">
        <v>2728</v>
      </c>
      <c r="L2714" s="10" t="str">
        <f t="shared" si="37"/>
        <v>Hate Crime Report</v>
      </c>
      <c r="M2714" s="5" t="s">
        <v>2783</v>
      </c>
      <c r="N2714" s="11"/>
    </row>
    <row r="2715" spans="1:14" x14ac:dyDescent="0.2">
      <c r="A2715" s="12" t="s">
        <v>7662</v>
      </c>
      <c r="B2715" s="50">
        <v>2714</v>
      </c>
      <c r="C2715" s="9">
        <v>2018</v>
      </c>
      <c r="D2715" s="5" t="s">
        <v>9322</v>
      </c>
      <c r="E2715" s="5" t="s">
        <v>2</v>
      </c>
      <c r="F2715" s="5" t="s">
        <v>11089</v>
      </c>
      <c r="G2715" s="5" t="s">
        <v>9323</v>
      </c>
      <c r="H2715" s="5" t="s">
        <v>9347</v>
      </c>
      <c r="I2715" s="5" t="s">
        <v>11065</v>
      </c>
      <c r="J2715" s="9">
        <v>1</v>
      </c>
      <c r="K2715" s="5" t="s">
        <v>2728</v>
      </c>
      <c r="L2715" s="10" t="str">
        <f t="shared" si="37"/>
        <v>Hate Crime Report</v>
      </c>
      <c r="M2715" s="5" t="s">
        <v>2784</v>
      </c>
      <c r="N2715" s="11"/>
    </row>
    <row r="2716" spans="1:14" x14ac:dyDescent="0.2">
      <c r="A2716" s="12" t="s">
        <v>7663</v>
      </c>
      <c r="B2716" s="50">
        <v>2715</v>
      </c>
      <c r="C2716" s="9">
        <v>2018</v>
      </c>
      <c r="D2716" s="5" t="s">
        <v>9322</v>
      </c>
      <c r="E2716" s="5" t="s">
        <v>2</v>
      </c>
      <c r="F2716" s="5" t="s">
        <v>11089</v>
      </c>
      <c r="G2716" s="5" t="s">
        <v>9323</v>
      </c>
      <c r="H2716" s="5" t="s">
        <v>9328</v>
      </c>
      <c r="I2716" s="5" t="s">
        <v>9415</v>
      </c>
      <c r="J2716" s="9">
        <v>0</v>
      </c>
      <c r="K2716" s="5" t="s">
        <v>2728</v>
      </c>
      <c r="L2716" s="10" t="str">
        <f t="shared" si="37"/>
        <v>Hate Crime Report</v>
      </c>
      <c r="M2716" s="5" t="s">
        <v>2785</v>
      </c>
      <c r="N2716" s="11"/>
    </row>
    <row r="2717" spans="1:14" x14ac:dyDescent="0.2">
      <c r="A2717" s="12" t="s">
        <v>7664</v>
      </c>
      <c r="B2717" s="50">
        <v>2716</v>
      </c>
      <c r="C2717" s="9">
        <v>2018</v>
      </c>
      <c r="D2717" s="5" t="s">
        <v>9322</v>
      </c>
      <c r="E2717" s="5" t="s">
        <v>2</v>
      </c>
      <c r="F2717" s="5" t="s">
        <v>11089</v>
      </c>
      <c r="G2717" s="5" t="s">
        <v>9323</v>
      </c>
      <c r="H2717" s="5" t="s">
        <v>9328</v>
      </c>
      <c r="I2717" s="5" t="s">
        <v>9416</v>
      </c>
      <c r="J2717" s="9">
        <v>0</v>
      </c>
      <c r="K2717" s="5" t="s">
        <v>2728</v>
      </c>
      <c r="L2717" s="10" t="str">
        <f t="shared" si="37"/>
        <v>Hate Crime Report</v>
      </c>
      <c r="M2717" s="5" t="s">
        <v>2786</v>
      </c>
      <c r="N2717" s="11"/>
    </row>
    <row r="2718" spans="1:14" x14ac:dyDescent="0.2">
      <c r="A2718" s="12" t="s">
        <v>7665</v>
      </c>
      <c r="B2718" s="50">
        <v>2717</v>
      </c>
      <c r="C2718" s="9">
        <v>2018</v>
      </c>
      <c r="D2718" s="5" t="s">
        <v>9322</v>
      </c>
      <c r="E2718" s="5" t="s">
        <v>2</v>
      </c>
      <c r="F2718" s="5" t="s">
        <v>11089</v>
      </c>
      <c r="G2718" s="5" t="s">
        <v>9337</v>
      </c>
      <c r="H2718" s="5" t="s">
        <v>9328</v>
      </c>
      <c r="I2718" s="5" t="s">
        <v>9415</v>
      </c>
      <c r="J2718" s="9">
        <v>0</v>
      </c>
      <c r="K2718" s="5" t="s">
        <v>2728</v>
      </c>
      <c r="L2718" s="10" t="str">
        <f t="shared" si="37"/>
        <v>Hate Crime Report</v>
      </c>
      <c r="M2718" s="5" t="s">
        <v>2787</v>
      </c>
      <c r="N2718" s="11"/>
    </row>
    <row r="2719" spans="1:14" x14ac:dyDescent="0.2">
      <c r="A2719" s="12" t="s">
        <v>7666</v>
      </c>
      <c r="B2719" s="50">
        <v>2718</v>
      </c>
      <c r="C2719" s="9">
        <v>2018</v>
      </c>
      <c r="D2719" s="5" t="s">
        <v>9322</v>
      </c>
      <c r="E2719" s="5" t="s">
        <v>2</v>
      </c>
      <c r="F2719" s="5" t="s">
        <v>11088</v>
      </c>
      <c r="G2719" s="5" t="s">
        <v>9363</v>
      </c>
      <c r="H2719" s="5" t="s">
        <v>9328</v>
      </c>
      <c r="I2719" s="5" t="s">
        <v>9415</v>
      </c>
      <c r="J2719" s="9">
        <v>0</v>
      </c>
      <c r="K2719" s="5" t="s">
        <v>2728</v>
      </c>
      <c r="L2719" s="10" t="str">
        <f t="shared" si="37"/>
        <v>Hate Crime Report</v>
      </c>
      <c r="M2719" s="5" t="s">
        <v>2788</v>
      </c>
      <c r="N2719" s="11"/>
    </row>
    <row r="2720" spans="1:14" x14ac:dyDescent="0.2">
      <c r="A2720" s="12" t="s">
        <v>7667</v>
      </c>
      <c r="B2720" s="50">
        <v>2719</v>
      </c>
      <c r="C2720" s="9">
        <v>2018</v>
      </c>
      <c r="D2720" s="5" t="s">
        <v>9322</v>
      </c>
      <c r="E2720" s="5" t="s">
        <v>2</v>
      </c>
      <c r="F2720" s="5" t="s">
        <v>11089</v>
      </c>
      <c r="G2720" s="5" t="s">
        <v>9323</v>
      </c>
      <c r="H2720" s="5" t="s">
        <v>9347</v>
      </c>
      <c r="I2720" s="5" t="s">
        <v>11065</v>
      </c>
      <c r="J2720" s="9">
        <v>2</v>
      </c>
      <c r="K2720" s="5" t="s">
        <v>2728</v>
      </c>
      <c r="L2720" s="10" t="str">
        <f t="shared" si="37"/>
        <v>Hate Crime Report</v>
      </c>
      <c r="M2720" s="5" t="s">
        <v>2789</v>
      </c>
      <c r="N2720" s="11"/>
    </row>
    <row r="2721" spans="1:14" x14ac:dyDescent="0.2">
      <c r="A2721" s="12" t="s">
        <v>4042</v>
      </c>
      <c r="B2721" s="50">
        <v>2720</v>
      </c>
      <c r="C2721" s="9">
        <v>2018</v>
      </c>
      <c r="D2721" s="5" t="s">
        <v>9322</v>
      </c>
      <c r="E2721" s="5" t="s">
        <v>2</v>
      </c>
      <c r="F2721" s="5" t="s">
        <v>11089</v>
      </c>
      <c r="G2721" s="5" t="s">
        <v>9323</v>
      </c>
      <c r="H2721" s="5" t="s">
        <v>9328</v>
      </c>
      <c r="I2721" s="5" t="s">
        <v>9415</v>
      </c>
      <c r="J2721" s="9">
        <v>0</v>
      </c>
      <c r="K2721" s="5" t="s">
        <v>2728</v>
      </c>
      <c r="L2721" s="10" t="str">
        <f t="shared" si="37"/>
        <v>Hate Crime Report</v>
      </c>
      <c r="M2721" s="5" t="s">
        <v>2790</v>
      </c>
      <c r="N2721" s="11"/>
    </row>
    <row r="2722" spans="1:14" x14ac:dyDescent="0.2">
      <c r="A2722" s="12" t="s">
        <v>4043</v>
      </c>
      <c r="B2722" s="50">
        <v>2721</v>
      </c>
      <c r="C2722" s="9">
        <v>2018</v>
      </c>
      <c r="D2722" s="5" t="s">
        <v>9322</v>
      </c>
      <c r="E2722" s="5" t="s">
        <v>2</v>
      </c>
      <c r="F2722" s="5" t="s">
        <v>11089</v>
      </c>
      <c r="G2722" s="5" t="s">
        <v>9323</v>
      </c>
      <c r="H2722" s="5" t="s">
        <v>9328</v>
      </c>
      <c r="I2722" s="5" t="s">
        <v>9415</v>
      </c>
      <c r="J2722" s="9">
        <v>0</v>
      </c>
      <c r="K2722" s="5" t="s">
        <v>2728</v>
      </c>
      <c r="L2722" s="10" t="str">
        <f t="shared" si="37"/>
        <v>Hate Crime Report</v>
      </c>
      <c r="M2722" s="5" t="s">
        <v>2791</v>
      </c>
      <c r="N2722" s="11"/>
    </row>
    <row r="2723" spans="1:14" x14ac:dyDescent="0.2">
      <c r="A2723" s="12" t="s">
        <v>4044</v>
      </c>
      <c r="B2723" s="50">
        <v>2722</v>
      </c>
      <c r="C2723" s="9">
        <v>2018</v>
      </c>
      <c r="D2723" s="5" t="s">
        <v>9322</v>
      </c>
      <c r="E2723" s="5" t="s">
        <v>2</v>
      </c>
      <c r="F2723" s="5" t="s">
        <v>11089</v>
      </c>
      <c r="G2723" s="5" t="s">
        <v>9323</v>
      </c>
      <c r="H2723" s="5" t="s">
        <v>9328</v>
      </c>
      <c r="I2723" s="5" t="s">
        <v>9344</v>
      </c>
      <c r="J2723" s="9">
        <v>0</v>
      </c>
      <c r="K2723" s="5" t="s">
        <v>2728</v>
      </c>
      <c r="L2723" s="10" t="str">
        <f t="shared" si="37"/>
        <v>Hate Crime Report</v>
      </c>
      <c r="M2723" s="5" t="s">
        <v>2792</v>
      </c>
      <c r="N2723" s="11"/>
    </row>
    <row r="2724" spans="1:14" x14ac:dyDescent="0.2">
      <c r="A2724" s="12" t="s">
        <v>4045</v>
      </c>
      <c r="B2724" s="50">
        <v>2723</v>
      </c>
      <c r="C2724" s="9">
        <v>2018</v>
      </c>
      <c r="D2724" s="5" t="s">
        <v>9322</v>
      </c>
      <c r="E2724" s="5" t="s">
        <v>2</v>
      </c>
      <c r="F2724" s="5" t="s">
        <v>11089</v>
      </c>
      <c r="G2724" s="5" t="s">
        <v>9323</v>
      </c>
      <c r="H2724" s="5" t="s">
        <v>9347</v>
      </c>
      <c r="I2724" s="5" t="s">
        <v>9315</v>
      </c>
      <c r="J2724" s="9">
        <v>1</v>
      </c>
      <c r="K2724" s="5" t="s">
        <v>2751</v>
      </c>
      <c r="L2724" s="10" t="str">
        <f t="shared" si="37"/>
        <v>Hate Crime Report</v>
      </c>
      <c r="M2724" s="5" t="s">
        <v>2793</v>
      </c>
      <c r="N2724" s="11"/>
    </row>
    <row r="2725" spans="1:14" x14ac:dyDescent="0.2">
      <c r="A2725" s="12" t="s">
        <v>4046</v>
      </c>
      <c r="B2725" s="50">
        <v>2724</v>
      </c>
      <c r="C2725" s="9">
        <v>2018</v>
      </c>
      <c r="D2725" s="5" t="s">
        <v>9322</v>
      </c>
      <c r="E2725" s="5" t="s">
        <v>2</v>
      </c>
      <c r="F2725" s="5" t="s">
        <v>11089</v>
      </c>
      <c r="G2725" s="5" t="s">
        <v>9337</v>
      </c>
      <c r="H2725" s="5" t="s">
        <v>9321</v>
      </c>
      <c r="I2725" s="5" t="s">
        <v>9378</v>
      </c>
      <c r="J2725" s="9">
        <v>1</v>
      </c>
      <c r="K2725" s="5" t="s">
        <v>68</v>
      </c>
      <c r="L2725" s="10" t="str">
        <f t="shared" si="37"/>
        <v>Hate Crime Report</v>
      </c>
      <c r="M2725" s="5" t="s">
        <v>2794</v>
      </c>
      <c r="N2725" s="11"/>
    </row>
    <row r="2726" spans="1:14" x14ac:dyDescent="0.2">
      <c r="A2726" s="12" t="s">
        <v>4047</v>
      </c>
      <c r="B2726" s="50">
        <v>2725</v>
      </c>
      <c r="C2726" s="9">
        <v>2018</v>
      </c>
      <c r="D2726" s="5" t="s">
        <v>9322</v>
      </c>
      <c r="E2726" s="5" t="s">
        <v>2</v>
      </c>
      <c r="F2726" s="5" t="s">
        <v>11089</v>
      </c>
      <c r="G2726" s="5" t="s">
        <v>9314</v>
      </c>
      <c r="H2726" s="5" t="s">
        <v>9328</v>
      </c>
      <c r="I2726" s="5" t="s">
        <v>9415</v>
      </c>
      <c r="J2726" s="9">
        <v>0</v>
      </c>
      <c r="K2726" s="5" t="s">
        <v>2728</v>
      </c>
      <c r="L2726" s="10" t="str">
        <f t="shared" si="37"/>
        <v>Hate Crime Report</v>
      </c>
      <c r="M2726" s="5" t="s">
        <v>2795</v>
      </c>
      <c r="N2726" s="11"/>
    </row>
    <row r="2727" spans="1:14" x14ac:dyDescent="0.2">
      <c r="A2727" s="12" t="s">
        <v>4048</v>
      </c>
      <c r="B2727" s="50">
        <v>2726</v>
      </c>
      <c r="C2727" s="9">
        <v>2018</v>
      </c>
      <c r="D2727" s="5" t="s">
        <v>9322</v>
      </c>
      <c r="E2727" s="5" t="s">
        <v>2</v>
      </c>
      <c r="F2727" s="5" t="s">
        <v>11089</v>
      </c>
      <c r="G2727" s="5" t="s">
        <v>9337</v>
      </c>
      <c r="H2727" s="5" t="s">
        <v>9347</v>
      </c>
      <c r="I2727" s="5" t="s">
        <v>11065</v>
      </c>
      <c r="J2727" s="9">
        <v>2</v>
      </c>
      <c r="K2727" s="5" t="s">
        <v>68</v>
      </c>
      <c r="L2727" s="10" t="str">
        <f t="shared" si="37"/>
        <v>Hate Crime Report</v>
      </c>
      <c r="M2727" s="5" t="s">
        <v>2796</v>
      </c>
      <c r="N2727" s="11"/>
    </row>
    <row r="2728" spans="1:14" x14ac:dyDescent="0.2">
      <c r="A2728" s="12" t="s">
        <v>4049</v>
      </c>
      <c r="B2728" s="50">
        <v>2727</v>
      </c>
      <c r="C2728" s="9">
        <v>2018</v>
      </c>
      <c r="D2728" s="5" t="s">
        <v>9322</v>
      </c>
      <c r="E2728" s="5" t="s">
        <v>2</v>
      </c>
      <c r="F2728" s="5" t="s">
        <v>11089</v>
      </c>
      <c r="G2728" s="5" t="s">
        <v>9337</v>
      </c>
      <c r="H2728" s="5" t="s">
        <v>9347</v>
      </c>
      <c r="I2728" s="5" t="s">
        <v>11065</v>
      </c>
      <c r="J2728" s="9">
        <v>2</v>
      </c>
      <c r="K2728" s="5" t="s">
        <v>68</v>
      </c>
      <c r="L2728" s="10" t="str">
        <f t="shared" si="37"/>
        <v>Hate Crime Report</v>
      </c>
      <c r="M2728" s="5" t="s">
        <v>2797</v>
      </c>
      <c r="N2728" s="11"/>
    </row>
    <row r="2729" spans="1:14" x14ac:dyDescent="0.2">
      <c r="A2729" s="12" t="s">
        <v>4050</v>
      </c>
      <c r="B2729" s="50">
        <v>2728</v>
      </c>
      <c r="C2729" s="9">
        <v>2018</v>
      </c>
      <c r="D2729" s="5" t="s">
        <v>9322</v>
      </c>
      <c r="E2729" s="5" t="s">
        <v>2</v>
      </c>
      <c r="F2729" s="5" t="s">
        <v>11089</v>
      </c>
      <c r="G2729" s="5" t="s">
        <v>9337</v>
      </c>
      <c r="H2729" s="5" t="s">
        <v>9347</v>
      </c>
      <c r="I2729" s="5" t="s">
        <v>11065</v>
      </c>
      <c r="J2729" s="9">
        <v>1</v>
      </c>
      <c r="K2729" s="5" t="s">
        <v>68</v>
      </c>
      <c r="L2729" s="10" t="str">
        <f t="shared" si="37"/>
        <v>Hate Crime Report</v>
      </c>
      <c r="M2729" s="5" t="s">
        <v>2798</v>
      </c>
      <c r="N2729" s="11"/>
    </row>
    <row r="2730" spans="1:14" x14ac:dyDescent="0.2">
      <c r="A2730" s="12" t="s">
        <v>4051</v>
      </c>
      <c r="B2730" s="50">
        <v>2729</v>
      </c>
      <c r="C2730" s="9">
        <v>2018</v>
      </c>
      <c r="D2730" s="5" t="s">
        <v>9322</v>
      </c>
      <c r="E2730" s="5" t="s">
        <v>2</v>
      </c>
      <c r="F2730" s="5" t="s">
        <v>11089</v>
      </c>
      <c r="G2730" s="5" t="s">
        <v>9337</v>
      </c>
      <c r="H2730" s="5" t="s">
        <v>9347</v>
      </c>
      <c r="I2730" s="5" t="s">
        <v>9315</v>
      </c>
      <c r="J2730" s="9">
        <v>1</v>
      </c>
      <c r="K2730" s="5" t="s">
        <v>68</v>
      </c>
      <c r="L2730" s="10" t="str">
        <f t="shared" si="37"/>
        <v>Hate Crime Report</v>
      </c>
      <c r="M2730" s="5" t="s">
        <v>2799</v>
      </c>
      <c r="N2730" s="11"/>
    </row>
    <row r="2731" spans="1:14" x14ac:dyDescent="0.2">
      <c r="A2731" s="12" t="s">
        <v>4052</v>
      </c>
      <c r="B2731" s="50">
        <v>2730</v>
      </c>
      <c r="C2731" s="9">
        <v>2018</v>
      </c>
      <c r="D2731" s="5" t="s">
        <v>9322</v>
      </c>
      <c r="E2731" s="5" t="s">
        <v>2</v>
      </c>
      <c r="F2731" s="5" t="s">
        <v>11089</v>
      </c>
      <c r="G2731" s="5" t="s">
        <v>9331</v>
      </c>
      <c r="H2731" s="5" t="s">
        <v>9347</v>
      </c>
      <c r="I2731" s="5" t="s">
        <v>9315</v>
      </c>
      <c r="J2731" s="9">
        <v>1</v>
      </c>
      <c r="K2731" s="5" t="s">
        <v>68</v>
      </c>
      <c r="L2731" s="10" t="str">
        <f t="shared" si="37"/>
        <v>Hate Crime Report</v>
      </c>
      <c r="M2731" s="5" t="s">
        <v>2800</v>
      </c>
      <c r="N2731" s="11"/>
    </row>
    <row r="2732" spans="1:14" x14ac:dyDescent="0.2">
      <c r="A2732" s="12" t="s">
        <v>4053</v>
      </c>
      <c r="B2732" s="50">
        <v>2731</v>
      </c>
      <c r="C2732" s="9">
        <v>2018</v>
      </c>
      <c r="D2732" s="5" t="s">
        <v>9322</v>
      </c>
      <c r="E2732" s="5" t="s">
        <v>2</v>
      </c>
      <c r="F2732" s="5" t="s">
        <v>11089</v>
      </c>
      <c r="G2732" s="5" t="s">
        <v>9320</v>
      </c>
      <c r="H2732" s="5" t="s">
        <v>9347</v>
      </c>
      <c r="I2732" s="5" t="s">
        <v>11065</v>
      </c>
      <c r="J2732" s="9">
        <v>1</v>
      </c>
      <c r="K2732" s="5" t="s">
        <v>68</v>
      </c>
      <c r="L2732" s="10" t="str">
        <f t="shared" si="37"/>
        <v>Hate Crime Report</v>
      </c>
      <c r="M2732" s="5" t="s">
        <v>2801</v>
      </c>
      <c r="N2732" s="11"/>
    </row>
    <row r="2733" spans="1:14" x14ac:dyDescent="0.2">
      <c r="A2733" s="12" t="s">
        <v>4054</v>
      </c>
      <c r="B2733" s="50">
        <v>2732</v>
      </c>
      <c r="C2733" s="9">
        <v>2018</v>
      </c>
      <c r="D2733" s="5" t="s">
        <v>9322</v>
      </c>
      <c r="E2733" s="5" t="s">
        <v>2</v>
      </c>
      <c r="F2733" s="5" t="s">
        <v>11089</v>
      </c>
      <c r="G2733" s="5" t="s">
        <v>9331</v>
      </c>
      <c r="H2733" s="5" t="s">
        <v>9347</v>
      </c>
      <c r="I2733" s="5" t="s">
        <v>9315</v>
      </c>
      <c r="J2733" s="9">
        <v>1</v>
      </c>
      <c r="K2733" s="5" t="s">
        <v>68</v>
      </c>
      <c r="L2733" s="10" t="str">
        <f t="shared" si="37"/>
        <v>Hate Crime Report</v>
      </c>
      <c r="M2733" s="5" t="s">
        <v>2802</v>
      </c>
      <c r="N2733" s="11"/>
    </row>
    <row r="2734" spans="1:14" x14ac:dyDescent="0.2">
      <c r="A2734" s="12" t="s">
        <v>4055</v>
      </c>
      <c r="B2734" s="50">
        <v>2733</v>
      </c>
      <c r="C2734" s="9">
        <v>2019</v>
      </c>
      <c r="D2734" s="5" t="s">
        <v>9322</v>
      </c>
      <c r="E2734" s="5" t="s">
        <v>2</v>
      </c>
      <c r="F2734" s="5" t="s">
        <v>11089</v>
      </c>
      <c r="G2734" s="5" t="s">
        <v>9331</v>
      </c>
      <c r="H2734" s="5" t="s">
        <v>9347</v>
      </c>
      <c r="I2734" s="5" t="s">
        <v>9367</v>
      </c>
      <c r="J2734" s="9" t="s">
        <v>2</v>
      </c>
      <c r="K2734" s="5" t="s">
        <v>742</v>
      </c>
      <c r="L2734" s="10" t="s">
        <v>743</v>
      </c>
      <c r="M2734" s="5" t="s">
        <v>2803</v>
      </c>
      <c r="N2734" s="11"/>
    </row>
    <row r="2735" spans="1:14" x14ac:dyDescent="0.2">
      <c r="A2735" s="12" t="s">
        <v>4056</v>
      </c>
      <c r="B2735" s="50">
        <v>2734</v>
      </c>
      <c r="C2735" s="9">
        <v>2019</v>
      </c>
      <c r="D2735" s="5" t="s">
        <v>9322</v>
      </c>
      <c r="E2735" s="5" t="s">
        <v>2</v>
      </c>
      <c r="F2735" s="5" t="s">
        <v>11089</v>
      </c>
      <c r="G2735" s="5" t="s">
        <v>9323</v>
      </c>
      <c r="H2735" s="5" t="s">
        <v>9328</v>
      </c>
      <c r="I2735" s="5" t="s">
        <v>9415</v>
      </c>
      <c r="J2735" s="9">
        <v>0</v>
      </c>
      <c r="K2735" s="5" t="s">
        <v>2728</v>
      </c>
      <c r="L2735" s="10" t="s">
        <v>2804</v>
      </c>
      <c r="M2735" s="5" t="s">
        <v>2805</v>
      </c>
      <c r="N2735" s="11"/>
    </row>
    <row r="2736" spans="1:14" x14ac:dyDescent="0.2">
      <c r="A2736" s="12" t="s">
        <v>4057</v>
      </c>
      <c r="B2736" s="50">
        <v>2735</v>
      </c>
      <c r="C2736" s="9">
        <v>2019</v>
      </c>
      <c r="D2736" s="5" t="s">
        <v>9322</v>
      </c>
      <c r="E2736" s="5" t="s">
        <v>2</v>
      </c>
      <c r="F2736" s="5" t="s">
        <v>11089</v>
      </c>
      <c r="G2736" s="5" t="s">
        <v>9323</v>
      </c>
      <c r="H2736" s="5" t="s">
        <v>9347</v>
      </c>
      <c r="I2736" s="5" t="s">
        <v>9367</v>
      </c>
      <c r="J2736" s="9" t="s">
        <v>2</v>
      </c>
      <c r="K2736" s="5" t="s">
        <v>2728</v>
      </c>
      <c r="L2736" s="10" t="s">
        <v>2804</v>
      </c>
      <c r="M2736" s="5" t="s">
        <v>2806</v>
      </c>
      <c r="N2736" s="11"/>
    </row>
    <row r="2737" spans="1:14" x14ac:dyDescent="0.2">
      <c r="A2737" s="12" t="s">
        <v>4058</v>
      </c>
      <c r="B2737" s="50">
        <v>2736</v>
      </c>
      <c r="C2737" s="9">
        <v>2019</v>
      </c>
      <c r="D2737" s="5" t="s">
        <v>9322</v>
      </c>
      <c r="E2737" s="5" t="s">
        <v>2</v>
      </c>
      <c r="F2737" s="5" t="s">
        <v>11089</v>
      </c>
      <c r="G2737" s="5" t="s">
        <v>9323</v>
      </c>
      <c r="H2737" s="5" t="s">
        <v>9328</v>
      </c>
      <c r="I2737" s="5" t="s">
        <v>11218</v>
      </c>
      <c r="J2737" s="9">
        <v>0</v>
      </c>
      <c r="K2737" s="5" t="s">
        <v>2728</v>
      </c>
      <c r="L2737" s="10" t="s">
        <v>2804</v>
      </c>
      <c r="M2737" s="5" t="s">
        <v>2807</v>
      </c>
      <c r="N2737" s="11"/>
    </row>
    <row r="2738" spans="1:14" x14ac:dyDescent="0.2">
      <c r="A2738" s="12" t="s">
        <v>4059</v>
      </c>
      <c r="B2738" s="50">
        <v>2737</v>
      </c>
      <c r="C2738" s="9">
        <v>2019</v>
      </c>
      <c r="D2738" s="5" t="s">
        <v>9322</v>
      </c>
      <c r="E2738" s="5" t="s">
        <v>2</v>
      </c>
      <c r="F2738" s="5" t="s">
        <v>11089</v>
      </c>
      <c r="G2738" s="5" t="s">
        <v>9323</v>
      </c>
      <c r="H2738" s="5" t="s">
        <v>9328</v>
      </c>
      <c r="I2738" s="5" t="s">
        <v>9415</v>
      </c>
      <c r="J2738" s="9">
        <v>0</v>
      </c>
      <c r="K2738" s="5" t="s">
        <v>2728</v>
      </c>
      <c r="L2738" s="10" t="s">
        <v>2808</v>
      </c>
      <c r="M2738" s="5" t="s">
        <v>2809</v>
      </c>
      <c r="N2738" s="11"/>
    </row>
    <row r="2739" spans="1:14" x14ac:dyDescent="0.2">
      <c r="A2739" s="12" t="s">
        <v>4060</v>
      </c>
      <c r="B2739" s="50">
        <v>2738</v>
      </c>
      <c r="C2739" s="9">
        <v>2019</v>
      </c>
      <c r="D2739" s="5" t="s">
        <v>9322</v>
      </c>
      <c r="E2739" s="5" t="s">
        <v>2</v>
      </c>
      <c r="F2739" s="5" t="s">
        <v>11089</v>
      </c>
      <c r="G2739" s="5" t="s">
        <v>9323</v>
      </c>
      <c r="H2739" s="5" t="s">
        <v>9328</v>
      </c>
      <c r="I2739" s="5" t="s">
        <v>9415</v>
      </c>
      <c r="J2739" s="9">
        <v>0</v>
      </c>
      <c r="K2739" s="5" t="s">
        <v>2728</v>
      </c>
      <c r="L2739" s="10" t="s">
        <v>2808</v>
      </c>
      <c r="M2739" s="5" t="s">
        <v>2810</v>
      </c>
      <c r="N2739" s="11"/>
    </row>
    <row r="2740" spans="1:14" x14ac:dyDescent="0.2">
      <c r="A2740" s="12" t="s">
        <v>4061</v>
      </c>
      <c r="B2740" s="50">
        <v>2739</v>
      </c>
      <c r="C2740" s="9">
        <v>2019</v>
      </c>
      <c r="D2740" s="5" t="s">
        <v>9322</v>
      </c>
      <c r="E2740" s="5" t="s">
        <v>2</v>
      </c>
      <c r="F2740" s="5" t="s">
        <v>11089</v>
      </c>
      <c r="G2740" s="5" t="s">
        <v>9323</v>
      </c>
      <c r="H2740" s="5" t="s">
        <v>9328</v>
      </c>
      <c r="I2740" s="5" t="s">
        <v>9415</v>
      </c>
      <c r="J2740" s="9">
        <v>0</v>
      </c>
      <c r="K2740" s="5" t="s">
        <v>2728</v>
      </c>
      <c r="L2740" s="10" t="s">
        <v>2808</v>
      </c>
      <c r="M2740" s="5" t="s">
        <v>2811</v>
      </c>
      <c r="N2740" s="11"/>
    </row>
    <row r="2741" spans="1:14" x14ac:dyDescent="0.2">
      <c r="A2741" s="12" t="s">
        <v>4062</v>
      </c>
      <c r="B2741" s="50">
        <v>2740</v>
      </c>
      <c r="C2741" s="9">
        <v>2019</v>
      </c>
      <c r="D2741" s="5" t="s">
        <v>9322</v>
      </c>
      <c r="E2741" s="5" t="s">
        <v>2</v>
      </c>
      <c r="F2741" s="5" t="s">
        <v>11089</v>
      </c>
      <c r="G2741" s="5" t="s">
        <v>9323</v>
      </c>
      <c r="H2741" s="5" t="s">
        <v>9347</v>
      </c>
      <c r="I2741" s="5" t="s">
        <v>9408</v>
      </c>
      <c r="J2741" s="9" t="s">
        <v>2</v>
      </c>
      <c r="K2741" s="5" t="s">
        <v>2728</v>
      </c>
      <c r="L2741" s="10" t="s">
        <v>2808</v>
      </c>
      <c r="M2741" s="5" t="s">
        <v>2812</v>
      </c>
      <c r="N2741" s="11"/>
    </row>
    <row r="2742" spans="1:14" x14ac:dyDescent="0.2">
      <c r="A2742" s="12" t="s">
        <v>4063</v>
      </c>
      <c r="B2742" s="50">
        <v>2741</v>
      </c>
      <c r="C2742" s="9">
        <v>2019</v>
      </c>
      <c r="D2742" s="5" t="s">
        <v>9322</v>
      </c>
      <c r="E2742" s="5" t="s">
        <v>2</v>
      </c>
      <c r="F2742" s="5" t="s">
        <v>11089</v>
      </c>
      <c r="G2742" s="5" t="s">
        <v>9323</v>
      </c>
      <c r="H2742" s="5" t="s">
        <v>9328</v>
      </c>
      <c r="I2742" s="5" t="s">
        <v>9344</v>
      </c>
      <c r="J2742" s="9">
        <v>0</v>
      </c>
      <c r="K2742" s="5" t="s">
        <v>2728</v>
      </c>
      <c r="L2742" s="10" t="s">
        <v>2808</v>
      </c>
      <c r="M2742" s="5" t="s">
        <v>2813</v>
      </c>
      <c r="N2742" s="11"/>
    </row>
    <row r="2743" spans="1:14" x14ac:dyDescent="0.2">
      <c r="A2743" s="12" t="s">
        <v>4064</v>
      </c>
      <c r="B2743" s="50">
        <v>2742</v>
      </c>
      <c r="C2743" s="9">
        <v>2019</v>
      </c>
      <c r="D2743" s="5" t="s">
        <v>9322</v>
      </c>
      <c r="E2743" s="5" t="s">
        <v>2</v>
      </c>
      <c r="F2743" s="5" t="s">
        <v>11089</v>
      </c>
      <c r="G2743" s="5" t="s">
        <v>9323</v>
      </c>
      <c r="H2743" s="5" t="s">
        <v>9328</v>
      </c>
      <c r="I2743" s="5" t="s">
        <v>9344</v>
      </c>
      <c r="J2743" s="9">
        <v>0</v>
      </c>
      <c r="K2743" s="5" t="s">
        <v>2728</v>
      </c>
      <c r="L2743" s="10" t="s">
        <v>2808</v>
      </c>
      <c r="M2743" s="5" t="s">
        <v>2814</v>
      </c>
      <c r="N2743" s="11"/>
    </row>
    <row r="2744" spans="1:14" x14ac:dyDescent="0.2">
      <c r="A2744" s="12" t="s">
        <v>4065</v>
      </c>
      <c r="B2744" s="50">
        <v>2743</v>
      </c>
      <c r="C2744" s="9">
        <v>2019</v>
      </c>
      <c r="D2744" s="5" t="s">
        <v>9322</v>
      </c>
      <c r="E2744" s="5" t="s">
        <v>2</v>
      </c>
      <c r="F2744" s="5" t="s">
        <v>11089</v>
      </c>
      <c r="G2744" s="5" t="s">
        <v>9323</v>
      </c>
      <c r="H2744" s="5" t="s">
        <v>9328</v>
      </c>
      <c r="I2744" s="5" t="s">
        <v>9415</v>
      </c>
      <c r="J2744" s="9">
        <v>0</v>
      </c>
      <c r="K2744" s="5" t="s">
        <v>2728</v>
      </c>
      <c r="L2744" s="10" t="s">
        <v>2808</v>
      </c>
      <c r="M2744" s="5" t="s">
        <v>2815</v>
      </c>
      <c r="N2744" s="11"/>
    </row>
    <row r="2745" spans="1:14" x14ac:dyDescent="0.2">
      <c r="A2745" s="12" t="s">
        <v>4066</v>
      </c>
      <c r="B2745" s="50">
        <v>2744</v>
      </c>
      <c r="C2745" s="9">
        <v>2019</v>
      </c>
      <c r="D2745" s="5" t="s">
        <v>9322</v>
      </c>
      <c r="E2745" s="5" t="s">
        <v>2</v>
      </c>
      <c r="F2745" s="5" t="s">
        <v>11088</v>
      </c>
      <c r="G2745" s="5" t="s">
        <v>9364</v>
      </c>
      <c r="H2745" s="5" t="s">
        <v>9328</v>
      </c>
      <c r="I2745" s="5" t="s">
        <v>9415</v>
      </c>
      <c r="J2745" s="9">
        <v>0</v>
      </c>
      <c r="K2745" s="5" t="s">
        <v>2728</v>
      </c>
      <c r="L2745" s="10" t="s">
        <v>2808</v>
      </c>
      <c r="M2745" s="5" t="s">
        <v>2816</v>
      </c>
      <c r="N2745" s="11"/>
    </row>
    <row r="2746" spans="1:14" x14ac:dyDescent="0.2">
      <c r="A2746" s="12" t="s">
        <v>4067</v>
      </c>
      <c r="B2746" s="50">
        <v>2745</v>
      </c>
      <c r="C2746" s="9">
        <v>2019</v>
      </c>
      <c r="D2746" s="5" t="s">
        <v>9322</v>
      </c>
      <c r="E2746" s="5" t="s">
        <v>2</v>
      </c>
      <c r="F2746" s="5" t="s">
        <v>11089</v>
      </c>
      <c r="G2746" s="5" t="s">
        <v>9323</v>
      </c>
      <c r="H2746" s="5" t="s">
        <v>9328</v>
      </c>
      <c r="I2746" s="5" t="s">
        <v>9415</v>
      </c>
      <c r="J2746" s="9">
        <v>0</v>
      </c>
      <c r="K2746" s="5" t="s">
        <v>2728</v>
      </c>
      <c r="L2746" s="10" t="s">
        <v>2808</v>
      </c>
      <c r="M2746" s="5" t="s">
        <v>2817</v>
      </c>
      <c r="N2746" s="11"/>
    </row>
    <row r="2747" spans="1:14" x14ac:dyDescent="0.2">
      <c r="A2747" s="12" t="s">
        <v>4068</v>
      </c>
      <c r="B2747" s="50">
        <v>2746</v>
      </c>
      <c r="C2747" s="9">
        <v>2019</v>
      </c>
      <c r="D2747" s="5" t="s">
        <v>9322</v>
      </c>
      <c r="E2747" s="5" t="s">
        <v>2</v>
      </c>
      <c r="F2747" s="5" t="s">
        <v>11089</v>
      </c>
      <c r="G2747" s="5" t="s">
        <v>9323</v>
      </c>
      <c r="H2747" s="5" t="s">
        <v>9347</v>
      </c>
      <c r="I2747" s="5" t="s">
        <v>11065</v>
      </c>
      <c r="J2747" s="9">
        <v>1</v>
      </c>
      <c r="K2747" s="5" t="s">
        <v>2728</v>
      </c>
      <c r="L2747" s="10" t="s">
        <v>2808</v>
      </c>
      <c r="M2747" s="5" t="s">
        <v>2818</v>
      </c>
      <c r="N2747" s="11"/>
    </row>
    <row r="2748" spans="1:14" x14ac:dyDescent="0.2">
      <c r="A2748" s="12" t="s">
        <v>4069</v>
      </c>
      <c r="B2748" s="50">
        <v>2747</v>
      </c>
      <c r="C2748" s="9">
        <v>2019</v>
      </c>
      <c r="D2748" s="5" t="s">
        <v>9322</v>
      </c>
      <c r="E2748" s="5" t="s">
        <v>2</v>
      </c>
      <c r="F2748" s="5" t="s">
        <v>11089</v>
      </c>
      <c r="G2748" s="5" t="s">
        <v>9323</v>
      </c>
      <c r="H2748" s="5" t="s">
        <v>9328</v>
      </c>
      <c r="I2748" s="5" t="s">
        <v>9367</v>
      </c>
      <c r="J2748" s="9">
        <v>0</v>
      </c>
      <c r="K2748" s="5" t="s">
        <v>2728</v>
      </c>
      <c r="L2748" s="10" t="s">
        <v>2808</v>
      </c>
      <c r="M2748" s="5" t="s">
        <v>2819</v>
      </c>
      <c r="N2748" s="11"/>
    </row>
    <row r="2749" spans="1:14" x14ac:dyDescent="0.2">
      <c r="A2749" s="12" t="s">
        <v>4070</v>
      </c>
      <c r="B2749" s="50">
        <v>2748</v>
      </c>
      <c r="C2749" s="9">
        <v>2019</v>
      </c>
      <c r="D2749" s="5" t="s">
        <v>9322</v>
      </c>
      <c r="E2749" s="5" t="s">
        <v>2</v>
      </c>
      <c r="F2749" s="5" t="s">
        <v>11089</v>
      </c>
      <c r="G2749" s="5" t="s">
        <v>9323</v>
      </c>
      <c r="H2749" s="5" t="s">
        <v>9347</v>
      </c>
      <c r="I2749" s="5" t="s">
        <v>9409</v>
      </c>
      <c r="J2749" s="9" t="s">
        <v>2</v>
      </c>
      <c r="K2749" s="5" t="s">
        <v>2728</v>
      </c>
      <c r="L2749" s="10" t="s">
        <v>2808</v>
      </c>
      <c r="M2749" s="5" t="s">
        <v>2820</v>
      </c>
      <c r="N2749" s="11"/>
    </row>
    <row r="2750" spans="1:14" x14ac:dyDescent="0.2">
      <c r="A2750" s="12" t="s">
        <v>4071</v>
      </c>
      <c r="B2750" s="50">
        <v>2749</v>
      </c>
      <c r="C2750" s="9">
        <v>2019</v>
      </c>
      <c r="D2750" s="5" t="s">
        <v>9322</v>
      </c>
      <c r="E2750" s="5" t="s">
        <v>2</v>
      </c>
      <c r="F2750" s="5" t="s">
        <v>11089</v>
      </c>
      <c r="G2750" s="5" t="s">
        <v>9323</v>
      </c>
      <c r="H2750" s="5" t="s">
        <v>9347</v>
      </c>
      <c r="I2750" s="5" t="s">
        <v>9408</v>
      </c>
      <c r="J2750" s="9">
        <v>2</v>
      </c>
      <c r="K2750" s="5" t="s">
        <v>2728</v>
      </c>
      <c r="L2750" s="10" t="s">
        <v>2808</v>
      </c>
      <c r="M2750" s="5" t="s">
        <v>2821</v>
      </c>
      <c r="N2750" s="11"/>
    </row>
    <row r="2751" spans="1:14" x14ac:dyDescent="0.2">
      <c r="A2751" s="12" t="s">
        <v>4072</v>
      </c>
      <c r="B2751" s="50">
        <v>2750</v>
      </c>
      <c r="C2751" s="9">
        <v>2019</v>
      </c>
      <c r="D2751" s="5" t="s">
        <v>9322</v>
      </c>
      <c r="E2751" s="5" t="s">
        <v>2</v>
      </c>
      <c r="F2751" s="5" t="s">
        <v>11088</v>
      </c>
      <c r="G2751" s="5" t="s">
        <v>9364</v>
      </c>
      <c r="H2751" s="5" t="s">
        <v>9328</v>
      </c>
      <c r="I2751" s="5" t="s">
        <v>9344</v>
      </c>
      <c r="J2751" s="9" t="s">
        <v>2</v>
      </c>
      <c r="K2751" s="5" t="s">
        <v>2728</v>
      </c>
      <c r="L2751" s="10" t="s">
        <v>2808</v>
      </c>
      <c r="M2751" s="5" t="s">
        <v>2822</v>
      </c>
      <c r="N2751" s="11"/>
    </row>
    <row r="2752" spans="1:14" x14ac:dyDescent="0.2">
      <c r="A2752" s="12" t="s">
        <v>4073</v>
      </c>
      <c r="B2752" s="50">
        <v>2751</v>
      </c>
      <c r="C2752" s="9">
        <v>2019</v>
      </c>
      <c r="D2752" s="5" t="s">
        <v>9322</v>
      </c>
      <c r="E2752" s="5" t="s">
        <v>2</v>
      </c>
      <c r="F2752" s="5" t="s">
        <v>11089</v>
      </c>
      <c r="G2752" s="5" t="s">
        <v>9323</v>
      </c>
      <c r="H2752" s="5" t="s">
        <v>9328</v>
      </c>
      <c r="I2752" s="5" t="s">
        <v>9415</v>
      </c>
      <c r="J2752" s="9">
        <v>0</v>
      </c>
      <c r="K2752" s="5" t="s">
        <v>2728</v>
      </c>
      <c r="L2752" s="10" t="s">
        <v>2808</v>
      </c>
      <c r="M2752" s="5" t="s">
        <v>2823</v>
      </c>
      <c r="N2752" s="11"/>
    </row>
    <row r="2753" spans="1:14" x14ac:dyDescent="0.2">
      <c r="A2753" s="12" t="s">
        <v>4074</v>
      </c>
      <c r="B2753" s="50">
        <v>2752</v>
      </c>
      <c r="C2753" s="9">
        <v>2019</v>
      </c>
      <c r="D2753" s="5" t="s">
        <v>9322</v>
      </c>
      <c r="E2753" s="5" t="s">
        <v>2</v>
      </c>
      <c r="F2753" s="5" t="s">
        <v>11089</v>
      </c>
      <c r="G2753" s="5" t="s">
        <v>9323</v>
      </c>
      <c r="H2753" s="5" t="s">
        <v>9321</v>
      </c>
      <c r="I2753" s="5" t="s">
        <v>9321</v>
      </c>
      <c r="J2753" s="9">
        <v>1</v>
      </c>
      <c r="K2753" s="5" t="s">
        <v>2728</v>
      </c>
      <c r="L2753" s="10" t="s">
        <v>2808</v>
      </c>
      <c r="M2753" s="5" t="s">
        <v>2824</v>
      </c>
      <c r="N2753" s="11"/>
    </row>
    <row r="2754" spans="1:14" x14ac:dyDescent="0.2">
      <c r="A2754" s="12" t="s">
        <v>4075</v>
      </c>
      <c r="B2754" s="50">
        <v>2753</v>
      </c>
      <c r="C2754" s="9">
        <v>2019</v>
      </c>
      <c r="D2754" s="5" t="s">
        <v>9322</v>
      </c>
      <c r="E2754" s="5" t="s">
        <v>2</v>
      </c>
      <c r="F2754" s="5" t="s">
        <v>11089</v>
      </c>
      <c r="G2754" s="5" t="s">
        <v>9323</v>
      </c>
      <c r="H2754" s="5" t="s">
        <v>9328</v>
      </c>
      <c r="I2754" s="5" t="s">
        <v>11220</v>
      </c>
      <c r="J2754" s="9">
        <v>0</v>
      </c>
      <c r="K2754" s="5" t="s">
        <v>2728</v>
      </c>
      <c r="L2754" s="10" t="s">
        <v>2808</v>
      </c>
      <c r="M2754" s="5" t="s">
        <v>2825</v>
      </c>
      <c r="N2754" s="11"/>
    </row>
    <row r="2755" spans="1:14" x14ac:dyDescent="0.2">
      <c r="A2755" s="12" t="s">
        <v>4076</v>
      </c>
      <c r="B2755" s="50">
        <v>2754</v>
      </c>
      <c r="C2755" s="9">
        <v>2019</v>
      </c>
      <c r="D2755" s="5" t="s">
        <v>9322</v>
      </c>
      <c r="E2755" s="5" t="s">
        <v>2</v>
      </c>
      <c r="F2755" s="5" t="s">
        <v>11089</v>
      </c>
      <c r="G2755" s="5" t="s">
        <v>9323</v>
      </c>
      <c r="H2755" s="5" t="s">
        <v>9328</v>
      </c>
      <c r="I2755" s="5" t="s">
        <v>9344</v>
      </c>
      <c r="J2755" s="9">
        <v>0</v>
      </c>
      <c r="K2755" s="5" t="s">
        <v>2728</v>
      </c>
      <c r="L2755" s="10" t="s">
        <v>2808</v>
      </c>
      <c r="M2755" s="5" t="s">
        <v>2826</v>
      </c>
      <c r="N2755" s="11"/>
    </row>
    <row r="2756" spans="1:14" x14ac:dyDescent="0.2">
      <c r="A2756" s="12" t="s">
        <v>4077</v>
      </c>
      <c r="B2756" s="50">
        <v>2755</v>
      </c>
      <c r="C2756" s="9">
        <v>2019</v>
      </c>
      <c r="D2756" s="5" t="s">
        <v>9322</v>
      </c>
      <c r="E2756" s="5" t="s">
        <v>2</v>
      </c>
      <c r="F2756" s="5" t="s">
        <v>11089</v>
      </c>
      <c r="G2756" s="5" t="s">
        <v>9323</v>
      </c>
      <c r="H2756" s="5" t="s">
        <v>9347</v>
      </c>
      <c r="I2756" s="5" t="s">
        <v>9367</v>
      </c>
      <c r="J2756" s="9" t="s">
        <v>2</v>
      </c>
      <c r="K2756" s="5" t="s">
        <v>2728</v>
      </c>
      <c r="L2756" s="10" t="s">
        <v>2808</v>
      </c>
      <c r="M2756" s="5" t="s">
        <v>2827</v>
      </c>
      <c r="N2756" s="11"/>
    </row>
    <row r="2757" spans="1:14" x14ac:dyDescent="0.2">
      <c r="A2757" s="12" t="s">
        <v>4078</v>
      </c>
      <c r="B2757" s="50">
        <v>2756</v>
      </c>
      <c r="C2757" s="9">
        <v>2019</v>
      </c>
      <c r="D2757" s="5" t="s">
        <v>9322</v>
      </c>
      <c r="E2757" s="5" t="s">
        <v>2</v>
      </c>
      <c r="F2757" s="5" t="s">
        <v>11089</v>
      </c>
      <c r="G2757" s="5" t="s">
        <v>9323</v>
      </c>
      <c r="H2757" s="5" t="s">
        <v>9328</v>
      </c>
      <c r="I2757" s="5" t="s">
        <v>9415</v>
      </c>
      <c r="J2757" s="9">
        <v>0</v>
      </c>
      <c r="K2757" s="5" t="s">
        <v>2728</v>
      </c>
      <c r="L2757" s="10" t="s">
        <v>2808</v>
      </c>
      <c r="M2757" s="5" t="s">
        <v>2828</v>
      </c>
      <c r="N2757" s="11"/>
    </row>
    <row r="2758" spans="1:14" x14ac:dyDescent="0.2">
      <c r="A2758" s="12" t="s">
        <v>4079</v>
      </c>
      <c r="B2758" s="50">
        <v>2757</v>
      </c>
      <c r="C2758" s="9">
        <v>2020</v>
      </c>
      <c r="D2758" s="5" t="s">
        <v>9322</v>
      </c>
      <c r="E2758" s="5" t="s">
        <v>2</v>
      </c>
      <c r="F2758" s="5" t="s">
        <v>11089</v>
      </c>
      <c r="G2758" s="5" t="s">
        <v>9379</v>
      </c>
      <c r="H2758" s="5" t="s">
        <v>9321</v>
      </c>
      <c r="I2758" s="5" t="s">
        <v>9321</v>
      </c>
      <c r="J2758" s="9">
        <v>2</v>
      </c>
      <c r="K2758" s="5" t="s">
        <v>2829</v>
      </c>
      <c r="L2758" s="10" t="s">
        <v>2830</v>
      </c>
      <c r="M2758" s="5" t="s">
        <v>9705</v>
      </c>
      <c r="N2758" s="11"/>
    </row>
    <row r="2759" spans="1:14" x14ac:dyDescent="0.2">
      <c r="A2759" s="12" t="s">
        <v>7867</v>
      </c>
      <c r="B2759" s="50">
        <v>2758</v>
      </c>
      <c r="C2759" s="9">
        <v>2015</v>
      </c>
      <c r="D2759" s="5" t="s">
        <v>9325</v>
      </c>
      <c r="E2759" s="8" t="s">
        <v>2</v>
      </c>
      <c r="F2759" s="5" t="s">
        <v>11089</v>
      </c>
      <c r="G2759" s="5" t="s">
        <v>9337</v>
      </c>
      <c r="H2759" s="5" t="s">
        <v>9347</v>
      </c>
      <c r="I2759" s="5" t="s">
        <v>9345</v>
      </c>
      <c r="J2759" s="9">
        <v>1</v>
      </c>
      <c r="K2759" s="5" t="s">
        <v>3</v>
      </c>
      <c r="L2759" s="10" t="str">
        <f t="shared" ref="L2759:L2790" si="38">HYPERLINK("https://hatecrime.osce.org/italy?year=2015","OSCE Hate Crime Report 2015")</f>
        <v>OSCE Hate Crime Report 2015</v>
      </c>
      <c r="M2759" s="5" t="s">
        <v>2</v>
      </c>
      <c r="N2759" s="5"/>
    </row>
    <row r="2760" spans="1:14" x14ac:dyDescent="0.2">
      <c r="A2760" s="12" t="s">
        <v>7868</v>
      </c>
      <c r="B2760" s="50">
        <v>2759</v>
      </c>
      <c r="C2760" s="9">
        <v>2015</v>
      </c>
      <c r="D2760" s="5" t="s">
        <v>9325</v>
      </c>
      <c r="E2760" s="8" t="s">
        <v>2</v>
      </c>
      <c r="F2760" s="5" t="s">
        <v>11089</v>
      </c>
      <c r="G2760" s="5" t="s">
        <v>9337</v>
      </c>
      <c r="H2760" s="5" t="s">
        <v>9347</v>
      </c>
      <c r="I2760" s="5" t="s">
        <v>9315</v>
      </c>
      <c r="J2760" s="9" t="s">
        <v>2</v>
      </c>
      <c r="K2760" s="5" t="s">
        <v>3</v>
      </c>
      <c r="L2760" s="10" t="str">
        <f t="shared" si="38"/>
        <v>OSCE Hate Crime Report 2015</v>
      </c>
      <c r="M2760" s="5" t="s">
        <v>2</v>
      </c>
      <c r="N2760" s="5"/>
    </row>
    <row r="2761" spans="1:14" x14ac:dyDescent="0.2">
      <c r="A2761" s="12" t="s">
        <v>7869</v>
      </c>
      <c r="B2761" s="50">
        <v>2760</v>
      </c>
      <c r="C2761" s="9">
        <v>2015</v>
      </c>
      <c r="D2761" s="5" t="s">
        <v>9325</v>
      </c>
      <c r="E2761" s="8" t="s">
        <v>2</v>
      </c>
      <c r="F2761" s="5" t="s">
        <v>11089</v>
      </c>
      <c r="G2761" s="5" t="s">
        <v>9337</v>
      </c>
      <c r="H2761" s="5" t="s">
        <v>9347</v>
      </c>
      <c r="I2761" s="5" t="s">
        <v>9315</v>
      </c>
      <c r="J2761" s="9" t="s">
        <v>2</v>
      </c>
      <c r="K2761" s="5" t="s">
        <v>3</v>
      </c>
      <c r="L2761" s="10" t="str">
        <f t="shared" si="38"/>
        <v>OSCE Hate Crime Report 2015</v>
      </c>
      <c r="M2761" s="5" t="s">
        <v>2</v>
      </c>
      <c r="N2761" s="5"/>
    </row>
    <row r="2762" spans="1:14" x14ac:dyDescent="0.2">
      <c r="A2762" s="12" t="s">
        <v>7870</v>
      </c>
      <c r="B2762" s="50">
        <v>2761</v>
      </c>
      <c r="C2762" s="9">
        <v>2015</v>
      </c>
      <c r="D2762" s="5" t="s">
        <v>9325</v>
      </c>
      <c r="E2762" s="8" t="s">
        <v>2</v>
      </c>
      <c r="F2762" s="5" t="s">
        <v>11089</v>
      </c>
      <c r="G2762" s="5" t="s">
        <v>9337</v>
      </c>
      <c r="H2762" s="5" t="s">
        <v>9347</v>
      </c>
      <c r="I2762" s="5" t="s">
        <v>9315</v>
      </c>
      <c r="J2762" s="9" t="s">
        <v>2</v>
      </c>
      <c r="K2762" s="5" t="s">
        <v>3</v>
      </c>
      <c r="L2762" s="10" t="str">
        <f t="shared" si="38"/>
        <v>OSCE Hate Crime Report 2015</v>
      </c>
      <c r="M2762" s="5" t="s">
        <v>2</v>
      </c>
      <c r="N2762" s="5"/>
    </row>
    <row r="2763" spans="1:14" x14ac:dyDescent="0.2">
      <c r="A2763" s="12" t="s">
        <v>7871</v>
      </c>
      <c r="B2763" s="50">
        <v>2762</v>
      </c>
      <c r="C2763" s="9">
        <v>2015</v>
      </c>
      <c r="D2763" s="5" t="s">
        <v>9325</v>
      </c>
      <c r="E2763" s="8" t="s">
        <v>2</v>
      </c>
      <c r="F2763" s="5" t="s">
        <v>11089</v>
      </c>
      <c r="G2763" s="5" t="s">
        <v>9337</v>
      </c>
      <c r="H2763" s="5" t="s">
        <v>9347</v>
      </c>
      <c r="I2763" s="5" t="s">
        <v>9315</v>
      </c>
      <c r="J2763" s="9" t="s">
        <v>2</v>
      </c>
      <c r="K2763" s="5" t="s">
        <v>3</v>
      </c>
      <c r="L2763" s="10" t="str">
        <f t="shared" si="38"/>
        <v>OSCE Hate Crime Report 2015</v>
      </c>
      <c r="M2763" s="5" t="s">
        <v>2</v>
      </c>
      <c r="N2763" s="5"/>
    </row>
    <row r="2764" spans="1:14" x14ac:dyDescent="0.2">
      <c r="A2764" s="12" t="s">
        <v>7872</v>
      </c>
      <c r="B2764" s="50">
        <v>2763</v>
      </c>
      <c r="C2764" s="9">
        <v>2015</v>
      </c>
      <c r="D2764" s="5" t="s">
        <v>9325</v>
      </c>
      <c r="E2764" s="8" t="s">
        <v>2</v>
      </c>
      <c r="F2764" s="5" t="s">
        <v>11089</v>
      </c>
      <c r="G2764" s="5" t="s">
        <v>9337</v>
      </c>
      <c r="H2764" s="5" t="s">
        <v>9347</v>
      </c>
      <c r="I2764" s="5" t="s">
        <v>9315</v>
      </c>
      <c r="J2764" s="9" t="s">
        <v>2</v>
      </c>
      <c r="K2764" s="5" t="s">
        <v>3</v>
      </c>
      <c r="L2764" s="10" t="str">
        <f t="shared" si="38"/>
        <v>OSCE Hate Crime Report 2015</v>
      </c>
      <c r="M2764" s="5" t="s">
        <v>2</v>
      </c>
      <c r="N2764" s="5"/>
    </row>
    <row r="2765" spans="1:14" x14ac:dyDescent="0.2">
      <c r="A2765" s="12" t="s">
        <v>7873</v>
      </c>
      <c r="B2765" s="50">
        <v>2764</v>
      </c>
      <c r="C2765" s="9">
        <v>2015</v>
      </c>
      <c r="D2765" s="5" t="s">
        <v>9325</v>
      </c>
      <c r="E2765" s="8" t="s">
        <v>2</v>
      </c>
      <c r="F2765" s="5" t="s">
        <v>11089</v>
      </c>
      <c r="G2765" s="5" t="s">
        <v>9337</v>
      </c>
      <c r="H2765" s="5" t="s">
        <v>9347</v>
      </c>
      <c r="I2765" s="5" t="s">
        <v>9315</v>
      </c>
      <c r="J2765" s="9" t="s">
        <v>2</v>
      </c>
      <c r="K2765" s="5" t="s">
        <v>3</v>
      </c>
      <c r="L2765" s="10" t="str">
        <f t="shared" si="38"/>
        <v>OSCE Hate Crime Report 2015</v>
      </c>
      <c r="M2765" s="5" t="s">
        <v>2</v>
      </c>
      <c r="N2765" s="5"/>
    </row>
    <row r="2766" spans="1:14" x14ac:dyDescent="0.2">
      <c r="A2766" s="12" t="s">
        <v>7874</v>
      </c>
      <c r="B2766" s="50">
        <v>2765</v>
      </c>
      <c r="C2766" s="9">
        <v>2015</v>
      </c>
      <c r="D2766" s="5" t="s">
        <v>9325</v>
      </c>
      <c r="E2766" s="8" t="s">
        <v>2</v>
      </c>
      <c r="F2766" s="5" t="s">
        <v>11089</v>
      </c>
      <c r="G2766" s="5" t="s">
        <v>9337</v>
      </c>
      <c r="H2766" s="5" t="s">
        <v>9347</v>
      </c>
      <c r="I2766" s="5" t="s">
        <v>9315</v>
      </c>
      <c r="J2766" s="9" t="s">
        <v>2</v>
      </c>
      <c r="K2766" s="5" t="s">
        <v>3</v>
      </c>
      <c r="L2766" s="10" t="str">
        <f t="shared" si="38"/>
        <v>OSCE Hate Crime Report 2015</v>
      </c>
      <c r="M2766" s="5" t="s">
        <v>2</v>
      </c>
      <c r="N2766" s="5"/>
    </row>
    <row r="2767" spans="1:14" x14ac:dyDescent="0.2">
      <c r="A2767" s="12" t="s">
        <v>7875</v>
      </c>
      <c r="B2767" s="50">
        <v>2766</v>
      </c>
      <c r="C2767" s="9">
        <v>2015</v>
      </c>
      <c r="D2767" s="5" t="s">
        <v>9325</v>
      </c>
      <c r="E2767" s="8" t="s">
        <v>2</v>
      </c>
      <c r="F2767" s="5" t="s">
        <v>11089</v>
      </c>
      <c r="G2767" s="5" t="s">
        <v>9337</v>
      </c>
      <c r="H2767" s="5" t="s">
        <v>9347</v>
      </c>
      <c r="I2767" s="5" t="s">
        <v>9315</v>
      </c>
      <c r="J2767" s="9" t="s">
        <v>2</v>
      </c>
      <c r="K2767" s="5" t="s">
        <v>3</v>
      </c>
      <c r="L2767" s="10" t="str">
        <f t="shared" si="38"/>
        <v>OSCE Hate Crime Report 2015</v>
      </c>
      <c r="M2767" s="5" t="s">
        <v>2</v>
      </c>
      <c r="N2767" s="5"/>
    </row>
    <row r="2768" spans="1:14" x14ac:dyDescent="0.2">
      <c r="A2768" s="12" t="s">
        <v>7876</v>
      </c>
      <c r="B2768" s="50">
        <v>2767</v>
      </c>
      <c r="C2768" s="9">
        <v>2015</v>
      </c>
      <c r="D2768" s="5" t="s">
        <v>9325</v>
      </c>
      <c r="E2768" s="8" t="s">
        <v>2</v>
      </c>
      <c r="F2768" s="5" t="s">
        <v>11089</v>
      </c>
      <c r="G2768" s="5" t="s">
        <v>9337</v>
      </c>
      <c r="H2768" s="5" t="s">
        <v>9347</v>
      </c>
      <c r="I2768" s="5" t="s">
        <v>9315</v>
      </c>
      <c r="J2768" s="9" t="s">
        <v>2</v>
      </c>
      <c r="K2768" s="5" t="s">
        <v>3</v>
      </c>
      <c r="L2768" s="10" t="str">
        <f t="shared" si="38"/>
        <v>OSCE Hate Crime Report 2015</v>
      </c>
      <c r="M2768" s="5" t="s">
        <v>2</v>
      </c>
      <c r="N2768" s="5"/>
    </row>
    <row r="2769" spans="1:14" x14ac:dyDescent="0.2">
      <c r="A2769" s="12" t="s">
        <v>7877</v>
      </c>
      <c r="B2769" s="50">
        <v>2768</v>
      </c>
      <c r="C2769" s="9">
        <v>2015</v>
      </c>
      <c r="D2769" s="5" t="s">
        <v>9325</v>
      </c>
      <c r="E2769" s="8" t="s">
        <v>2</v>
      </c>
      <c r="F2769" s="5" t="s">
        <v>11089</v>
      </c>
      <c r="G2769" s="5" t="s">
        <v>9337</v>
      </c>
      <c r="H2769" s="5" t="s">
        <v>9347</v>
      </c>
      <c r="I2769" s="5" t="s">
        <v>9315</v>
      </c>
      <c r="J2769" s="9" t="s">
        <v>2</v>
      </c>
      <c r="K2769" s="5" t="s">
        <v>3</v>
      </c>
      <c r="L2769" s="10" t="str">
        <f t="shared" si="38"/>
        <v>OSCE Hate Crime Report 2015</v>
      </c>
      <c r="M2769" s="5" t="s">
        <v>2</v>
      </c>
      <c r="N2769" s="5"/>
    </row>
    <row r="2770" spans="1:14" x14ac:dyDescent="0.2">
      <c r="A2770" s="12" t="s">
        <v>7878</v>
      </c>
      <c r="B2770" s="50">
        <v>2769</v>
      </c>
      <c r="C2770" s="9">
        <v>2015</v>
      </c>
      <c r="D2770" s="5" t="s">
        <v>9325</v>
      </c>
      <c r="E2770" s="8" t="s">
        <v>2</v>
      </c>
      <c r="F2770" s="5" t="s">
        <v>11089</v>
      </c>
      <c r="G2770" s="5" t="s">
        <v>9337</v>
      </c>
      <c r="H2770" s="5" t="s">
        <v>9347</v>
      </c>
      <c r="I2770" s="5" t="s">
        <v>9315</v>
      </c>
      <c r="J2770" s="9" t="s">
        <v>2</v>
      </c>
      <c r="K2770" s="5" t="s">
        <v>3</v>
      </c>
      <c r="L2770" s="10" t="str">
        <f t="shared" si="38"/>
        <v>OSCE Hate Crime Report 2015</v>
      </c>
      <c r="M2770" s="5" t="s">
        <v>2</v>
      </c>
      <c r="N2770" s="5"/>
    </row>
    <row r="2771" spans="1:14" x14ac:dyDescent="0.2">
      <c r="A2771" s="12" t="s">
        <v>7879</v>
      </c>
      <c r="B2771" s="50">
        <v>2770</v>
      </c>
      <c r="C2771" s="9">
        <v>2015</v>
      </c>
      <c r="D2771" s="5" t="s">
        <v>9325</v>
      </c>
      <c r="E2771" s="8" t="s">
        <v>2</v>
      </c>
      <c r="F2771" s="5" t="s">
        <v>11089</v>
      </c>
      <c r="G2771" s="5" t="s">
        <v>9337</v>
      </c>
      <c r="H2771" s="5" t="s">
        <v>9347</v>
      </c>
      <c r="I2771" s="5" t="s">
        <v>9315</v>
      </c>
      <c r="J2771" s="9" t="s">
        <v>2</v>
      </c>
      <c r="K2771" s="5" t="s">
        <v>3</v>
      </c>
      <c r="L2771" s="10" t="str">
        <f t="shared" si="38"/>
        <v>OSCE Hate Crime Report 2015</v>
      </c>
      <c r="M2771" s="5" t="s">
        <v>2</v>
      </c>
      <c r="N2771" s="5"/>
    </row>
    <row r="2772" spans="1:14" x14ac:dyDescent="0.2">
      <c r="A2772" s="12" t="s">
        <v>7880</v>
      </c>
      <c r="B2772" s="50">
        <v>2771</v>
      </c>
      <c r="C2772" s="9">
        <v>2015</v>
      </c>
      <c r="D2772" s="5" t="s">
        <v>9325</v>
      </c>
      <c r="E2772" s="8" t="s">
        <v>2</v>
      </c>
      <c r="F2772" s="5" t="s">
        <v>11089</v>
      </c>
      <c r="G2772" s="5" t="s">
        <v>9337</v>
      </c>
      <c r="H2772" s="5" t="s">
        <v>9347</v>
      </c>
      <c r="I2772" s="5" t="s">
        <v>9315</v>
      </c>
      <c r="J2772" s="9" t="s">
        <v>2</v>
      </c>
      <c r="K2772" s="5" t="s">
        <v>3</v>
      </c>
      <c r="L2772" s="10" t="str">
        <f t="shared" si="38"/>
        <v>OSCE Hate Crime Report 2015</v>
      </c>
      <c r="M2772" s="5" t="s">
        <v>2</v>
      </c>
      <c r="N2772" s="5"/>
    </row>
    <row r="2773" spans="1:14" x14ac:dyDescent="0.2">
      <c r="A2773" s="12" t="s">
        <v>7881</v>
      </c>
      <c r="B2773" s="50">
        <v>2772</v>
      </c>
      <c r="C2773" s="9">
        <v>2015</v>
      </c>
      <c r="D2773" s="5" t="s">
        <v>9325</v>
      </c>
      <c r="E2773" s="8" t="s">
        <v>2</v>
      </c>
      <c r="F2773" s="5" t="s">
        <v>11089</v>
      </c>
      <c r="G2773" s="5" t="s">
        <v>9337</v>
      </c>
      <c r="H2773" s="5" t="s">
        <v>9347</v>
      </c>
      <c r="I2773" s="5" t="s">
        <v>9315</v>
      </c>
      <c r="J2773" s="9" t="s">
        <v>2</v>
      </c>
      <c r="K2773" s="5" t="s">
        <v>3</v>
      </c>
      <c r="L2773" s="10" t="str">
        <f t="shared" si="38"/>
        <v>OSCE Hate Crime Report 2015</v>
      </c>
      <c r="M2773" s="5" t="s">
        <v>2</v>
      </c>
      <c r="N2773" s="5"/>
    </row>
    <row r="2774" spans="1:14" x14ac:dyDescent="0.2">
      <c r="A2774" s="12" t="s">
        <v>7882</v>
      </c>
      <c r="B2774" s="50">
        <v>2773</v>
      </c>
      <c r="C2774" s="9">
        <v>2015</v>
      </c>
      <c r="D2774" s="5" t="s">
        <v>9325</v>
      </c>
      <c r="E2774" s="8" t="s">
        <v>2</v>
      </c>
      <c r="F2774" s="5" t="s">
        <v>11089</v>
      </c>
      <c r="G2774" s="5" t="s">
        <v>9337</v>
      </c>
      <c r="H2774" s="5" t="s">
        <v>9347</v>
      </c>
      <c r="I2774" s="5" t="s">
        <v>9315</v>
      </c>
      <c r="J2774" s="9" t="s">
        <v>2</v>
      </c>
      <c r="K2774" s="5" t="s">
        <v>3</v>
      </c>
      <c r="L2774" s="10" t="str">
        <f t="shared" si="38"/>
        <v>OSCE Hate Crime Report 2015</v>
      </c>
      <c r="M2774" s="5" t="s">
        <v>2</v>
      </c>
      <c r="N2774" s="5"/>
    </row>
    <row r="2775" spans="1:14" x14ac:dyDescent="0.2">
      <c r="A2775" s="12" t="s">
        <v>7883</v>
      </c>
      <c r="B2775" s="50">
        <v>2774</v>
      </c>
      <c r="C2775" s="9">
        <v>2015</v>
      </c>
      <c r="D2775" s="5" t="s">
        <v>9325</v>
      </c>
      <c r="E2775" s="8" t="s">
        <v>2</v>
      </c>
      <c r="F2775" s="5" t="s">
        <v>11089</v>
      </c>
      <c r="G2775" s="5" t="s">
        <v>9337</v>
      </c>
      <c r="H2775" s="5" t="s">
        <v>9347</v>
      </c>
      <c r="I2775" s="5" t="s">
        <v>9315</v>
      </c>
      <c r="J2775" s="9" t="s">
        <v>2</v>
      </c>
      <c r="K2775" s="5" t="s">
        <v>3</v>
      </c>
      <c r="L2775" s="10" t="str">
        <f t="shared" si="38"/>
        <v>OSCE Hate Crime Report 2015</v>
      </c>
      <c r="M2775" s="5" t="s">
        <v>2</v>
      </c>
      <c r="N2775" s="5"/>
    </row>
    <row r="2776" spans="1:14" x14ac:dyDescent="0.2">
      <c r="A2776" s="12" t="s">
        <v>7884</v>
      </c>
      <c r="B2776" s="50">
        <v>2775</v>
      </c>
      <c r="C2776" s="9">
        <v>2015</v>
      </c>
      <c r="D2776" s="5" t="s">
        <v>9325</v>
      </c>
      <c r="E2776" s="8" t="s">
        <v>2</v>
      </c>
      <c r="F2776" s="5" t="s">
        <v>11089</v>
      </c>
      <c r="G2776" s="5" t="s">
        <v>9337</v>
      </c>
      <c r="H2776" s="5" t="s">
        <v>9347</v>
      </c>
      <c r="I2776" s="5" t="s">
        <v>9315</v>
      </c>
      <c r="J2776" s="9" t="s">
        <v>2</v>
      </c>
      <c r="K2776" s="5" t="s">
        <v>3</v>
      </c>
      <c r="L2776" s="10" t="str">
        <f t="shared" si="38"/>
        <v>OSCE Hate Crime Report 2015</v>
      </c>
      <c r="M2776" s="5" t="s">
        <v>2</v>
      </c>
      <c r="N2776" s="5"/>
    </row>
    <row r="2777" spans="1:14" x14ac:dyDescent="0.2">
      <c r="A2777" s="12" t="s">
        <v>7885</v>
      </c>
      <c r="B2777" s="50">
        <v>2776</v>
      </c>
      <c r="C2777" s="9">
        <v>2015</v>
      </c>
      <c r="D2777" s="5" t="s">
        <v>9325</v>
      </c>
      <c r="E2777" s="8" t="s">
        <v>2</v>
      </c>
      <c r="F2777" s="5" t="s">
        <v>11089</v>
      </c>
      <c r="G2777" s="5" t="s">
        <v>9337</v>
      </c>
      <c r="H2777" s="5" t="s">
        <v>9347</v>
      </c>
      <c r="I2777" s="5" t="s">
        <v>9315</v>
      </c>
      <c r="J2777" s="9" t="s">
        <v>2</v>
      </c>
      <c r="K2777" s="5" t="s">
        <v>3</v>
      </c>
      <c r="L2777" s="10" t="str">
        <f t="shared" si="38"/>
        <v>OSCE Hate Crime Report 2015</v>
      </c>
      <c r="M2777" s="5" t="s">
        <v>2</v>
      </c>
      <c r="N2777" s="5"/>
    </row>
    <row r="2778" spans="1:14" x14ac:dyDescent="0.2">
      <c r="A2778" s="12" t="s">
        <v>7886</v>
      </c>
      <c r="B2778" s="50">
        <v>2777</v>
      </c>
      <c r="C2778" s="9">
        <v>2015</v>
      </c>
      <c r="D2778" s="5" t="s">
        <v>9325</v>
      </c>
      <c r="E2778" s="8" t="s">
        <v>2</v>
      </c>
      <c r="F2778" s="5" t="s">
        <v>11089</v>
      </c>
      <c r="G2778" s="5" t="s">
        <v>9337</v>
      </c>
      <c r="H2778" s="5" t="s">
        <v>9347</v>
      </c>
      <c r="I2778" s="5" t="s">
        <v>9315</v>
      </c>
      <c r="J2778" s="9" t="s">
        <v>2</v>
      </c>
      <c r="K2778" s="5" t="s">
        <v>3</v>
      </c>
      <c r="L2778" s="10" t="str">
        <f t="shared" si="38"/>
        <v>OSCE Hate Crime Report 2015</v>
      </c>
      <c r="M2778" s="5" t="s">
        <v>2</v>
      </c>
      <c r="N2778" s="5"/>
    </row>
    <row r="2779" spans="1:14" x14ac:dyDescent="0.2">
      <c r="A2779" s="12" t="s">
        <v>7887</v>
      </c>
      <c r="B2779" s="50">
        <v>2778</v>
      </c>
      <c r="C2779" s="9">
        <v>2015</v>
      </c>
      <c r="D2779" s="5" t="s">
        <v>9325</v>
      </c>
      <c r="E2779" s="8" t="s">
        <v>2</v>
      </c>
      <c r="F2779" s="5" t="s">
        <v>11089</v>
      </c>
      <c r="G2779" s="5" t="s">
        <v>9337</v>
      </c>
      <c r="H2779" s="5" t="s">
        <v>9347</v>
      </c>
      <c r="I2779" s="5" t="s">
        <v>9315</v>
      </c>
      <c r="J2779" s="9" t="s">
        <v>2</v>
      </c>
      <c r="K2779" s="5" t="s">
        <v>3</v>
      </c>
      <c r="L2779" s="10" t="str">
        <f t="shared" si="38"/>
        <v>OSCE Hate Crime Report 2015</v>
      </c>
      <c r="M2779" s="5" t="s">
        <v>2</v>
      </c>
      <c r="N2779" s="5"/>
    </row>
    <row r="2780" spans="1:14" x14ac:dyDescent="0.2">
      <c r="A2780" s="12" t="s">
        <v>7888</v>
      </c>
      <c r="B2780" s="50">
        <v>2779</v>
      </c>
      <c r="C2780" s="9">
        <v>2015</v>
      </c>
      <c r="D2780" s="5" t="s">
        <v>9325</v>
      </c>
      <c r="E2780" s="8" t="s">
        <v>2</v>
      </c>
      <c r="F2780" s="5" t="s">
        <v>11089</v>
      </c>
      <c r="G2780" s="5" t="s">
        <v>9337</v>
      </c>
      <c r="H2780" s="5" t="s">
        <v>9347</v>
      </c>
      <c r="I2780" s="5" t="s">
        <v>9315</v>
      </c>
      <c r="J2780" s="9" t="s">
        <v>2</v>
      </c>
      <c r="K2780" s="5" t="s">
        <v>3</v>
      </c>
      <c r="L2780" s="10" t="str">
        <f t="shared" si="38"/>
        <v>OSCE Hate Crime Report 2015</v>
      </c>
      <c r="M2780" s="5" t="s">
        <v>2</v>
      </c>
      <c r="N2780" s="5"/>
    </row>
    <row r="2781" spans="1:14" x14ac:dyDescent="0.2">
      <c r="A2781" s="12" t="s">
        <v>7889</v>
      </c>
      <c r="B2781" s="50">
        <v>2780</v>
      </c>
      <c r="C2781" s="9">
        <v>2015</v>
      </c>
      <c r="D2781" s="5" t="s">
        <v>9325</v>
      </c>
      <c r="E2781" s="8" t="s">
        <v>2</v>
      </c>
      <c r="F2781" s="5" t="s">
        <v>11089</v>
      </c>
      <c r="G2781" s="5" t="s">
        <v>9337</v>
      </c>
      <c r="H2781" s="5" t="s">
        <v>9347</v>
      </c>
      <c r="I2781" s="5" t="s">
        <v>9315</v>
      </c>
      <c r="J2781" s="9" t="s">
        <v>2</v>
      </c>
      <c r="K2781" s="5" t="s">
        <v>3</v>
      </c>
      <c r="L2781" s="10" t="str">
        <f t="shared" si="38"/>
        <v>OSCE Hate Crime Report 2015</v>
      </c>
      <c r="M2781" s="5" t="s">
        <v>2</v>
      </c>
      <c r="N2781" s="5"/>
    </row>
    <row r="2782" spans="1:14" x14ac:dyDescent="0.2">
      <c r="A2782" s="12" t="s">
        <v>7890</v>
      </c>
      <c r="B2782" s="50">
        <v>2781</v>
      </c>
      <c r="C2782" s="9">
        <v>2015</v>
      </c>
      <c r="D2782" s="5" t="s">
        <v>9325</v>
      </c>
      <c r="E2782" s="8" t="s">
        <v>2</v>
      </c>
      <c r="F2782" s="5" t="s">
        <v>11089</v>
      </c>
      <c r="G2782" s="5" t="s">
        <v>9337</v>
      </c>
      <c r="H2782" s="5" t="s">
        <v>9347</v>
      </c>
      <c r="I2782" s="5" t="s">
        <v>9315</v>
      </c>
      <c r="J2782" s="9" t="s">
        <v>2</v>
      </c>
      <c r="K2782" s="5" t="s">
        <v>3</v>
      </c>
      <c r="L2782" s="10" t="str">
        <f t="shared" si="38"/>
        <v>OSCE Hate Crime Report 2015</v>
      </c>
      <c r="M2782" s="5" t="s">
        <v>2</v>
      </c>
      <c r="N2782" s="5"/>
    </row>
    <row r="2783" spans="1:14" x14ac:dyDescent="0.2">
      <c r="A2783" s="12" t="s">
        <v>7891</v>
      </c>
      <c r="B2783" s="50">
        <v>2782</v>
      </c>
      <c r="C2783" s="9">
        <v>2015</v>
      </c>
      <c r="D2783" s="5" t="s">
        <v>9325</v>
      </c>
      <c r="E2783" s="8" t="s">
        <v>2</v>
      </c>
      <c r="F2783" s="5" t="s">
        <v>11089</v>
      </c>
      <c r="G2783" s="5" t="s">
        <v>9337</v>
      </c>
      <c r="H2783" s="5" t="s">
        <v>9347</v>
      </c>
      <c r="I2783" s="5" t="s">
        <v>9315</v>
      </c>
      <c r="J2783" s="9" t="s">
        <v>2</v>
      </c>
      <c r="K2783" s="5" t="s">
        <v>3</v>
      </c>
      <c r="L2783" s="10" t="str">
        <f t="shared" si="38"/>
        <v>OSCE Hate Crime Report 2015</v>
      </c>
      <c r="M2783" s="5" t="s">
        <v>2</v>
      </c>
      <c r="N2783" s="5"/>
    </row>
    <row r="2784" spans="1:14" x14ac:dyDescent="0.2">
      <c r="A2784" s="12" t="s">
        <v>7892</v>
      </c>
      <c r="B2784" s="50">
        <v>2783</v>
      </c>
      <c r="C2784" s="9">
        <v>2015</v>
      </c>
      <c r="D2784" s="5" t="s">
        <v>9325</v>
      </c>
      <c r="E2784" s="8" t="s">
        <v>2</v>
      </c>
      <c r="F2784" s="5" t="s">
        <v>11089</v>
      </c>
      <c r="G2784" s="5" t="s">
        <v>9337</v>
      </c>
      <c r="H2784" s="5" t="s">
        <v>9347</v>
      </c>
      <c r="I2784" s="5" t="s">
        <v>9315</v>
      </c>
      <c r="J2784" s="9" t="s">
        <v>2</v>
      </c>
      <c r="K2784" s="5" t="s">
        <v>3</v>
      </c>
      <c r="L2784" s="10" t="str">
        <f t="shared" si="38"/>
        <v>OSCE Hate Crime Report 2015</v>
      </c>
      <c r="M2784" s="5" t="s">
        <v>2</v>
      </c>
      <c r="N2784" s="5"/>
    </row>
    <row r="2785" spans="1:14" x14ac:dyDescent="0.2">
      <c r="A2785" s="12" t="s">
        <v>7893</v>
      </c>
      <c r="B2785" s="50">
        <v>2784</v>
      </c>
      <c r="C2785" s="9">
        <v>2015</v>
      </c>
      <c r="D2785" s="5" t="s">
        <v>9325</v>
      </c>
      <c r="E2785" s="8" t="s">
        <v>2</v>
      </c>
      <c r="F2785" s="5" t="s">
        <v>11089</v>
      </c>
      <c r="G2785" s="5" t="s">
        <v>9337</v>
      </c>
      <c r="H2785" s="5" t="s">
        <v>9347</v>
      </c>
      <c r="I2785" s="5" t="s">
        <v>9315</v>
      </c>
      <c r="J2785" s="9" t="s">
        <v>2</v>
      </c>
      <c r="K2785" s="5" t="s">
        <v>3</v>
      </c>
      <c r="L2785" s="10" t="str">
        <f t="shared" si="38"/>
        <v>OSCE Hate Crime Report 2015</v>
      </c>
      <c r="M2785" s="5" t="s">
        <v>2</v>
      </c>
      <c r="N2785" s="5"/>
    </row>
    <row r="2786" spans="1:14" x14ac:dyDescent="0.2">
      <c r="A2786" s="12" t="s">
        <v>7894</v>
      </c>
      <c r="B2786" s="50">
        <v>2785</v>
      </c>
      <c r="C2786" s="9">
        <v>2015</v>
      </c>
      <c r="D2786" s="5" t="s">
        <v>9325</v>
      </c>
      <c r="E2786" s="8" t="s">
        <v>2</v>
      </c>
      <c r="F2786" s="5" t="s">
        <v>11089</v>
      </c>
      <c r="G2786" s="5" t="s">
        <v>9337</v>
      </c>
      <c r="H2786" s="5" t="s">
        <v>9347</v>
      </c>
      <c r="I2786" s="5" t="s">
        <v>9315</v>
      </c>
      <c r="J2786" s="9" t="s">
        <v>2</v>
      </c>
      <c r="K2786" s="5" t="s">
        <v>3</v>
      </c>
      <c r="L2786" s="10" t="str">
        <f t="shared" si="38"/>
        <v>OSCE Hate Crime Report 2015</v>
      </c>
      <c r="M2786" s="5" t="s">
        <v>2</v>
      </c>
      <c r="N2786" s="5"/>
    </row>
    <row r="2787" spans="1:14" x14ac:dyDescent="0.2">
      <c r="A2787" s="12" t="s">
        <v>7895</v>
      </c>
      <c r="B2787" s="50">
        <v>2786</v>
      </c>
      <c r="C2787" s="9">
        <v>2015</v>
      </c>
      <c r="D2787" s="5" t="s">
        <v>9325</v>
      </c>
      <c r="E2787" s="8" t="s">
        <v>2</v>
      </c>
      <c r="F2787" s="5" t="s">
        <v>11089</v>
      </c>
      <c r="G2787" s="5" t="s">
        <v>9337</v>
      </c>
      <c r="H2787" s="5" t="s">
        <v>9347</v>
      </c>
      <c r="I2787" s="5" t="s">
        <v>9315</v>
      </c>
      <c r="J2787" s="9" t="s">
        <v>2</v>
      </c>
      <c r="K2787" s="5" t="s">
        <v>3</v>
      </c>
      <c r="L2787" s="10" t="str">
        <f t="shared" si="38"/>
        <v>OSCE Hate Crime Report 2015</v>
      </c>
      <c r="M2787" s="5" t="s">
        <v>2</v>
      </c>
      <c r="N2787" s="5"/>
    </row>
    <row r="2788" spans="1:14" x14ac:dyDescent="0.2">
      <c r="A2788" s="12" t="s">
        <v>7896</v>
      </c>
      <c r="B2788" s="50">
        <v>2787</v>
      </c>
      <c r="C2788" s="9">
        <v>2015</v>
      </c>
      <c r="D2788" s="5" t="s">
        <v>9325</v>
      </c>
      <c r="E2788" s="8" t="s">
        <v>2</v>
      </c>
      <c r="F2788" s="5" t="s">
        <v>11089</v>
      </c>
      <c r="G2788" s="5" t="s">
        <v>9337</v>
      </c>
      <c r="H2788" s="5" t="s">
        <v>9347</v>
      </c>
      <c r="I2788" s="5" t="s">
        <v>9315</v>
      </c>
      <c r="J2788" s="9" t="s">
        <v>2</v>
      </c>
      <c r="K2788" s="5" t="s">
        <v>3</v>
      </c>
      <c r="L2788" s="10" t="str">
        <f t="shared" si="38"/>
        <v>OSCE Hate Crime Report 2015</v>
      </c>
      <c r="M2788" s="5" t="s">
        <v>2</v>
      </c>
      <c r="N2788" s="5"/>
    </row>
    <row r="2789" spans="1:14" x14ac:dyDescent="0.2">
      <c r="A2789" s="12" t="s">
        <v>7897</v>
      </c>
      <c r="B2789" s="50">
        <v>2788</v>
      </c>
      <c r="C2789" s="9">
        <v>2015</v>
      </c>
      <c r="D2789" s="5" t="s">
        <v>9325</v>
      </c>
      <c r="E2789" s="8" t="s">
        <v>2</v>
      </c>
      <c r="F2789" s="5" t="s">
        <v>11089</v>
      </c>
      <c r="G2789" s="5" t="s">
        <v>9337</v>
      </c>
      <c r="H2789" s="5" t="s">
        <v>9347</v>
      </c>
      <c r="I2789" s="5" t="s">
        <v>9315</v>
      </c>
      <c r="J2789" s="9" t="s">
        <v>2</v>
      </c>
      <c r="K2789" s="5" t="s">
        <v>3</v>
      </c>
      <c r="L2789" s="10" t="str">
        <f t="shared" si="38"/>
        <v>OSCE Hate Crime Report 2015</v>
      </c>
      <c r="M2789" s="5" t="s">
        <v>2</v>
      </c>
      <c r="N2789" s="5"/>
    </row>
    <row r="2790" spans="1:14" x14ac:dyDescent="0.2">
      <c r="A2790" s="12" t="s">
        <v>7898</v>
      </c>
      <c r="B2790" s="50">
        <v>2789</v>
      </c>
      <c r="C2790" s="9">
        <v>2015</v>
      </c>
      <c r="D2790" s="5" t="s">
        <v>9325</v>
      </c>
      <c r="E2790" s="8" t="s">
        <v>2</v>
      </c>
      <c r="F2790" s="5" t="s">
        <v>11089</v>
      </c>
      <c r="G2790" s="5" t="s">
        <v>9337</v>
      </c>
      <c r="H2790" s="5" t="s">
        <v>9347</v>
      </c>
      <c r="I2790" s="5" t="s">
        <v>9315</v>
      </c>
      <c r="J2790" s="9" t="s">
        <v>2</v>
      </c>
      <c r="K2790" s="5" t="s">
        <v>3</v>
      </c>
      <c r="L2790" s="10" t="str">
        <f t="shared" si="38"/>
        <v>OSCE Hate Crime Report 2015</v>
      </c>
      <c r="M2790" s="5" t="s">
        <v>2</v>
      </c>
      <c r="N2790" s="5"/>
    </row>
    <row r="2791" spans="1:14" x14ac:dyDescent="0.2">
      <c r="A2791" s="12" t="s">
        <v>7899</v>
      </c>
      <c r="B2791" s="50">
        <v>2790</v>
      </c>
      <c r="C2791" s="9">
        <v>2015</v>
      </c>
      <c r="D2791" s="5" t="s">
        <v>9325</v>
      </c>
      <c r="E2791" s="8" t="s">
        <v>2</v>
      </c>
      <c r="F2791" s="5" t="s">
        <v>11089</v>
      </c>
      <c r="G2791" s="5" t="s">
        <v>9337</v>
      </c>
      <c r="H2791" s="5" t="s">
        <v>9328</v>
      </c>
      <c r="I2791" s="5" t="s">
        <v>9338</v>
      </c>
      <c r="J2791" s="9" t="s">
        <v>2</v>
      </c>
      <c r="K2791" s="5" t="s">
        <v>3</v>
      </c>
      <c r="L2791" s="10" t="str">
        <f t="shared" ref="L2791:L2822" si="39">HYPERLINK("https://hatecrime.osce.org/italy?year=2015","OSCE Hate Crime Report 2015")</f>
        <v>OSCE Hate Crime Report 2015</v>
      </c>
      <c r="M2791" s="5" t="s">
        <v>2</v>
      </c>
      <c r="N2791" s="5"/>
    </row>
    <row r="2792" spans="1:14" x14ac:dyDescent="0.2">
      <c r="A2792" s="12" t="s">
        <v>7900</v>
      </c>
      <c r="B2792" s="50">
        <v>2791</v>
      </c>
      <c r="C2792" s="9">
        <v>2015</v>
      </c>
      <c r="D2792" s="5" t="s">
        <v>9325</v>
      </c>
      <c r="E2792" s="8" t="s">
        <v>2</v>
      </c>
      <c r="F2792" s="5" t="s">
        <v>11089</v>
      </c>
      <c r="G2792" s="5" t="s">
        <v>9337</v>
      </c>
      <c r="H2792" s="5" t="s">
        <v>9328</v>
      </c>
      <c r="I2792" s="5" t="s">
        <v>9338</v>
      </c>
      <c r="J2792" s="9" t="s">
        <v>2</v>
      </c>
      <c r="K2792" s="5" t="s">
        <v>3</v>
      </c>
      <c r="L2792" s="10" t="str">
        <f t="shared" si="39"/>
        <v>OSCE Hate Crime Report 2015</v>
      </c>
      <c r="M2792" s="5" t="s">
        <v>2</v>
      </c>
      <c r="N2792" s="5"/>
    </row>
    <row r="2793" spans="1:14" x14ac:dyDescent="0.2">
      <c r="A2793" s="12" t="s">
        <v>7901</v>
      </c>
      <c r="B2793" s="50">
        <v>2792</v>
      </c>
      <c r="C2793" s="9">
        <v>2015</v>
      </c>
      <c r="D2793" s="5" t="s">
        <v>9325</v>
      </c>
      <c r="E2793" s="8" t="s">
        <v>2</v>
      </c>
      <c r="F2793" s="5" t="s">
        <v>11089</v>
      </c>
      <c r="G2793" s="5" t="s">
        <v>9337</v>
      </c>
      <c r="H2793" s="5" t="s">
        <v>9328</v>
      </c>
      <c r="I2793" s="5" t="s">
        <v>9338</v>
      </c>
      <c r="J2793" s="9" t="s">
        <v>2</v>
      </c>
      <c r="K2793" s="5" t="s">
        <v>3</v>
      </c>
      <c r="L2793" s="10" t="str">
        <f t="shared" si="39"/>
        <v>OSCE Hate Crime Report 2015</v>
      </c>
      <c r="M2793" s="5" t="s">
        <v>2</v>
      </c>
      <c r="N2793" s="5"/>
    </row>
    <row r="2794" spans="1:14" x14ac:dyDescent="0.2">
      <c r="A2794" s="12" t="s">
        <v>7902</v>
      </c>
      <c r="B2794" s="50">
        <v>2793</v>
      </c>
      <c r="C2794" s="9">
        <v>2015</v>
      </c>
      <c r="D2794" s="5" t="s">
        <v>9325</v>
      </c>
      <c r="E2794" s="8" t="s">
        <v>2</v>
      </c>
      <c r="F2794" s="5" t="s">
        <v>11089</v>
      </c>
      <c r="G2794" s="5" t="s">
        <v>9337</v>
      </c>
      <c r="H2794" s="5" t="s">
        <v>9328</v>
      </c>
      <c r="I2794" s="5" t="s">
        <v>9338</v>
      </c>
      <c r="J2794" s="9" t="s">
        <v>2</v>
      </c>
      <c r="K2794" s="5" t="s">
        <v>3</v>
      </c>
      <c r="L2794" s="10" t="str">
        <f t="shared" si="39"/>
        <v>OSCE Hate Crime Report 2015</v>
      </c>
      <c r="M2794" s="5" t="s">
        <v>2</v>
      </c>
      <c r="N2794" s="5"/>
    </row>
    <row r="2795" spans="1:14" x14ac:dyDescent="0.2">
      <c r="A2795" s="12" t="s">
        <v>7903</v>
      </c>
      <c r="B2795" s="50">
        <v>2794</v>
      </c>
      <c r="C2795" s="9">
        <v>2015</v>
      </c>
      <c r="D2795" s="5" t="s">
        <v>9325</v>
      </c>
      <c r="E2795" s="8" t="s">
        <v>2</v>
      </c>
      <c r="F2795" s="5" t="s">
        <v>11089</v>
      </c>
      <c r="G2795" s="5" t="s">
        <v>9337</v>
      </c>
      <c r="H2795" s="5" t="s">
        <v>9328</v>
      </c>
      <c r="I2795" s="5" t="s">
        <v>9338</v>
      </c>
      <c r="J2795" s="9" t="s">
        <v>2</v>
      </c>
      <c r="K2795" s="5" t="s">
        <v>3</v>
      </c>
      <c r="L2795" s="10" t="str">
        <f t="shared" si="39"/>
        <v>OSCE Hate Crime Report 2015</v>
      </c>
      <c r="M2795" s="5" t="s">
        <v>2</v>
      </c>
      <c r="N2795" s="5"/>
    </row>
    <row r="2796" spans="1:14" x14ac:dyDescent="0.2">
      <c r="A2796" s="12" t="s">
        <v>7904</v>
      </c>
      <c r="B2796" s="50">
        <v>2795</v>
      </c>
      <c r="C2796" s="9">
        <v>2015</v>
      </c>
      <c r="D2796" s="5" t="s">
        <v>9325</v>
      </c>
      <c r="E2796" s="8" t="s">
        <v>2</v>
      </c>
      <c r="F2796" s="5" t="s">
        <v>11089</v>
      </c>
      <c r="G2796" s="5" t="s">
        <v>9337</v>
      </c>
      <c r="H2796" s="5" t="s">
        <v>9328</v>
      </c>
      <c r="I2796" s="5" t="s">
        <v>9338</v>
      </c>
      <c r="J2796" s="9" t="s">
        <v>2</v>
      </c>
      <c r="K2796" s="5" t="s">
        <v>3</v>
      </c>
      <c r="L2796" s="10" t="str">
        <f t="shared" si="39"/>
        <v>OSCE Hate Crime Report 2015</v>
      </c>
      <c r="M2796" s="5" t="s">
        <v>2</v>
      </c>
      <c r="N2796" s="5"/>
    </row>
    <row r="2797" spans="1:14" x14ac:dyDescent="0.2">
      <c r="A2797" s="12" t="s">
        <v>7905</v>
      </c>
      <c r="B2797" s="50">
        <v>2796</v>
      </c>
      <c r="C2797" s="9">
        <v>2015</v>
      </c>
      <c r="D2797" s="5" t="s">
        <v>9325</v>
      </c>
      <c r="E2797" s="8" t="s">
        <v>2</v>
      </c>
      <c r="F2797" s="5" t="s">
        <v>11089</v>
      </c>
      <c r="G2797" s="5" t="s">
        <v>9337</v>
      </c>
      <c r="H2797" s="5" t="s">
        <v>9328</v>
      </c>
      <c r="I2797" s="5" t="s">
        <v>9338</v>
      </c>
      <c r="J2797" s="9" t="s">
        <v>2</v>
      </c>
      <c r="K2797" s="5" t="s">
        <v>3</v>
      </c>
      <c r="L2797" s="10" t="str">
        <f t="shared" si="39"/>
        <v>OSCE Hate Crime Report 2015</v>
      </c>
      <c r="M2797" s="5" t="s">
        <v>2</v>
      </c>
      <c r="N2797" s="5"/>
    </row>
    <row r="2798" spans="1:14" x14ac:dyDescent="0.2">
      <c r="A2798" s="12" t="s">
        <v>7906</v>
      </c>
      <c r="B2798" s="50">
        <v>2797</v>
      </c>
      <c r="C2798" s="9">
        <v>2015</v>
      </c>
      <c r="D2798" s="5" t="s">
        <v>9325</v>
      </c>
      <c r="E2798" s="8" t="s">
        <v>2</v>
      </c>
      <c r="F2798" s="5" t="s">
        <v>11089</v>
      </c>
      <c r="G2798" s="5" t="s">
        <v>9337</v>
      </c>
      <c r="H2798" s="5" t="s">
        <v>9328</v>
      </c>
      <c r="I2798" s="5" t="s">
        <v>9342</v>
      </c>
      <c r="J2798" s="9" t="s">
        <v>2</v>
      </c>
      <c r="K2798" s="5" t="s">
        <v>3</v>
      </c>
      <c r="L2798" s="10" t="str">
        <f t="shared" si="39"/>
        <v>OSCE Hate Crime Report 2015</v>
      </c>
      <c r="M2798" s="5" t="s">
        <v>2</v>
      </c>
      <c r="N2798" s="5"/>
    </row>
    <row r="2799" spans="1:14" x14ac:dyDescent="0.2">
      <c r="A2799" s="12" t="s">
        <v>7907</v>
      </c>
      <c r="B2799" s="50">
        <v>2798</v>
      </c>
      <c r="C2799" s="9">
        <v>2015</v>
      </c>
      <c r="D2799" s="5" t="s">
        <v>9325</v>
      </c>
      <c r="E2799" s="8" t="s">
        <v>2</v>
      </c>
      <c r="F2799" s="5" t="s">
        <v>11089</v>
      </c>
      <c r="G2799" s="5" t="s">
        <v>9337</v>
      </c>
      <c r="H2799" s="5" t="s">
        <v>9328</v>
      </c>
      <c r="I2799" s="5" t="s">
        <v>9342</v>
      </c>
      <c r="J2799" s="9" t="s">
        <v>2</v>
      </c>
      <c r="K2799" s="5" t="s">
        <v>3</v>
      </c>
      <c r="L2799" s="10" t="str">
        <f t="shared" si="39"/>
        <v>OSCE Hate Crime Report 2015</v>
      </c>
      <c r="M2799" s="5" t="s">
        <v>2</v>
      </c>
      <c r="N2799" s="5"/>
    </row>
    <row r="2800" spans="1:14" x14ac:dyDescent="0.2">
      <c r="A2800" s="12" t="s">
        <v>7908</v>
      </c>
      <c r="B2800" s="50">
        <v>2799</v>
      </c>
      <c r="C2800" s="9">
        <v>2015</v>
      </c>
      <c r="D2800" s="5" t="s">
        <v>9325</v>
      </c>
      <c r="E2800" s="8" t="s">
        <v>2</v>
      </c>
      <c r="F2800" s="5" t="s">
        <v>11089</v>
      </c>
      <c r="G2800" s="5" t="s">
        <v>9337</v>
      </c>
      <c r="H2800" s="5" t="s">
        <v>9328</v>
      </c>
      <c r="I2800" s="5" t="s">
        <v>9342</v>
      </c>
      <c r="J2800" s="9" t="s">
        <v>2</v>
      </c>
      <c r="K2800" s="5" t="s">
        <v>3</v>
      </c>
      <c r="L2800" s="10" t="str">
        <f t="shared" si="39"/>
        <v>OSCE Hate Crime Report 2015</v>
      </c>
      <c r="M2800" s="5" t="s">
        <v>2</v>
      </c>
      <c r="N2800" s="5"/>
    </row>
    <row r="2801" spans="1:15" x14ac:dyDescent="0.2">
      <c r="A2801" s="12" t="s">
        <v>7909</v>
      </c>
      <c r="B2801" s="50">
        <v>2800</v>
      </c>
      <c r="C2801" s="9">
        <v>2015</v>
      </c>
      <c r="D2801" s="5" t="s">
        <v>9325</v>
      </c>
      <c r="E2801" s="8" t="s">
        <v>2</v>
      </c>
      <c r="F2801" s="5" t="s">
        <v>11089</v>
      </c>
      <c r="G2801" s="5" t="s">
        <v>9337</v>
      </c>
      <c r="H2801" s="5" t="s">
        <v>9328</v>
      </c>
      <c r="I2801" s="5" t="s">
        <v>9342</v>
      </c>
      <c r="J2801" s="9" t="s">
        <v>2</v>
      </c>
      <c r="K2801" s="5" t="s">
        <v>3</v>
      </c>
      <c r="L2801" s="10" t="str">
        <f t="shared" si="39"/>
        <v>OSCE Hate Crime Report 2015</v>
      </c>
      <c r="M2801" s="5" t="s">
        <v>2</v>
      </c>
      <c r="N2801" s="5"/>
    </row>
    <row r="2802" spans="1:15" x14ac:dyDescent="0.2">
      <c r="A2802" s="12" t="s">
        <v>7910</v>
      </c>
      <c r="B2802" s="50">
        <v>2801</v>
      </c>
      <c r="C2802" s="9">
        <v>2015</v>
      </c>
      <c r="D2802" s="5" t="s">
        <v>9325</v>
      </c>
      <c r="E2802" s="8" t="s">
        <v>2</v>
      </c>
      <c r="F2802" s="5" t="s">
        <v>11089</v>
      </c>
      <c r="G2802" s="5" t="s">
        <v>9337</v>
      </c>
      <c r="H2802" s="5" t="s">
        <v>9328</v>
      </c>
      <c r="I2802" s="5" t="s">
        <v>9342</v>
      </c>
      <c r="J2802" s="9" t="s">
        <v>2</v>
      </c>
      <c r="K2802" s="5" t="s">
        <v>3</v>
      </c>
      <c r="L2802" s="10" t="str">
        <f t="shared" si="39"/>
        <v>OSCE Hate Crime Report 2015</v>
      </c>
      <c r="M2802" s="5" t="s">
        <v>2</v>
      </c>
      <c r="N2802" s="5"/>
    </row>
    <row r="2803" spans="1:15" x14ac:dyDescent="0.2">
      <c r="A2803" s="12" t="s">
        <v>7911</v>
      </c>
      <c r="B2803" s="50">
        <v>2802</v>
      </c>
      <c r="C2803" s="9">
        <v>2015</v>
      </c>
      <c r="D2803" s="5" t="s">
        <v>9325</v>
      </c>
      <c r="E2803" s="8" t="s">
        <v>2</v>
      </c>
      <c r="F2803" s="5" t="s">
        <v>11089</v>
      </c>
      <c r="G2803" s="5" t="s">
        <v>9337</v>
      </c>
      <c r="H2803" s="5" t="s">
        <v>9328</v>
      </c>
      <c r="I2803" s="5" t="s">
        <v>9342</v>
      </c>
      <c r="J2803" s="9" t="s">
        <v>2</v>
      </c>
      <c r="K2803" s="5" t="s">
        <v>3</v>
      </c>
      <c r="L2803" s="10" t="str">
        <f t="shared" si="39"/>
        <v>OSCE Hate Crime Report 2015</v>
      </c>
      <c r="M2803" s="5" t="s">
        <v>2</v>
      </c>
      <c r="N2803" s="5"/>
    </row>
    <row r="2804" spans="1:15" x14ac:dyDescent="0.2">
      <c r="A2804" s="12" t="s">
        <v>7912</v>
      </c>
      <c r="B2804" s="50">
        <v>2803</v>
      </c>
      <c r="C2804" s="9">
        <v>2015</v>
      </c>
      <c r="D2804" s="5" t="s">
        <v>9325</v>
      </c>
      <c r="E2804" s="8" t="s">
        <v>2</v>
      </c>
      <c r="F2804" s="5" t="s">
        <v>11089</v>
      </c>
      <c r="G2804" s="5" t="s">
        <v>9337</v>
      </c>
      <c r="H2804" s="5" t="s">
        <v>9328</v>
      </c>
      <c r="I2804" s="5" t="s">
        <v>9342</v>
      </c>
      <c r="J2804" s="9" t="s">
        <v>2</v>
      </c>
      <c r="K2804" s="5" t="s">
        <v>3</v>
      </c>
      <c r="L2804" s="10" t="str">
        <f t="shared" si="39"/>
        <v>OSCE Hate Crime Report 2015</v>
      </c>
      <c r="M2804" s="5" t="s">
        <v>2</v>
      </c>
      <c r="N2804" s="5"/>
    </row>
    <row r="2805" spans="1:15" x14ac:dyDescent="0.2">
      <c r="A2805" s="12" t="s">
        <v>7913</v>
      </c>
      <c r="B2805" s="50">
        <v>2804</v>
      </c>
      <c r="C2805" s="9">
        <v>2015</v>
      </c>
      <c r="D2805" s="5" t="s">
        <v>9325</v>
      </c>
      <c r="E2805" s="8" t="s">
        <v>2</v>
      </c>
      <c r="F2805" s="5" t="s">
        <v>11089</v>
      </c>
      <c r="G2805" s="5" t="s">
        <v>9337</v>
      </c>
      <c r="H2805" s="5" t="s">
        <v>9328</v>
      </c>
      <c r="I2805" s="5" t="s">
        <v>9342</v>
      </c>
      <c r="J2805" s="9" t="s">
        <v>2</v>
      </c>
      <c r="K2805" s="5" t="s">
        <v>3</v>
      </c>
      <c r="L2805" s="10" t="str">
        <f t="shared" si="39"/>
        <v>OSCE Hate Crime Report 2015</v>
      </c>
      <c r="M2805" s="5" t="s">
        <v>2</v>
      </c>
      <c r="N2805" s="5"/>
      <c r="O2805" s="11"/>
    </row>
    <row r="2806" spans="1:15" x14ac:dyDescent="0.2">
      <c r="A2806" s="12" t="s">
        <v>7914</v>
      </c>
      <c r="B2806" s="50">
        <v>2805</v>
      </c>
      <c r="C2806" s="9">
        <v>2015</v>
      </c>
      <c r="D2806" s="5" t="s">
        <v>9325</v>
      </c>
      <c r="E2806" s="8" t="s">
        <v>2</v>
      </c>
      <c r="F2806" s="5" t="s">
        <v>11089</v>
      </c>
      <c r="G2806" s="5" t="s">
        <v>9337</v>
      </c>
      <c r="H2806" s="5" t="s">
        <v>9328</v>
      </c>
      <c r="I2806" s="5" t="s">
        <v>9344</v>
      </c>
      <c r="J2806" s="9" t="s">
        <v>2</v>
      </c>
      <c r="K2806" s="5" t="s">
        <v>3</v>
      </c>
      <c r="L2806" s="10" t="str">
        <f t="shared" si="39"/>
        <v>OSCE Hate Crime Report 2015</v>
      </c>
      <c r="M2806" s="5" t="s">
        <v>2</v>
      </c>
      <c r="N2806" s="5"/>
    </row>
    <row r="2807" spans="1:15" x14ac:dyDescent="0.2">
      <c r="A2807" s="12" t="s">
        <v>7915</v>
      </c>
      <c r="B2807" s="50">
        <v>2806</v>
      </c>
      <c r="C2807" s="9">
        <v>2015</v>
      </c>
      <c r="D2807" s="5" t="s">
        <v>9325</v>
      </c>
      <c r="E2807" s="8" t="s">
        <v>2</v>
      </c>
      <c r="F2807" s="5" t="s">
        <v>11089</v>
      </c>
      <c r="G2807" s="5" t="s">
        <v>9337</v>
      </c>
      <c r="H2807" s="5" t="s">
        <v>9328</v>
      </c>
      <c r="I2807" s="5" t="s">
        <v>9344</v>
      </c>
      <c r="J2807" s="9" t="s">
        <v>2</v>
      </c>
      <c r="K2807" s="5" t="s">
        <v>3</v>
      </c>
      <c r="L2807" s="10" t="str">
        <f t="shared" si="39"/>
        <v>OSCE Hate Crime Report 2015</v>
      </c>
      <c r="M2807" s="5" t="s">
        <v>2</v>
      </c>
      <c r="N2807" s="5"/>
    </row>
    <row r="2808" spans="1:15" x14ac:dyDescent="0.2">
      <c r="A2808" s="12" t="s">
        <v>7916</v>
      </c>
      <c r="B2808" s="50">
        <v>2807</v>
      </c>
      <c r="C2808" s="9">
        <v>2015</v>
      </c>
      <c r="D2808" s="5" t="s">
        <v>9325</v>
      </c>
      <c r="E2808" s="8" t="s">
        <v>2</v>
      </c>
      <c r="F2808" s="5" t="s">
        <v>11089</v>
      </c>
      <c r="G2808" s="5" t="s">
        <v>9337</v>
      </c>
      <c r="H2808" s="5" t="s">
        <v>9328</v>
      </c>
      <c r="I2808" s="5" t="s">
        <v>9344</v>
      </c>
      <c r="J2808" s="9" t="s">
        <v>2</v>
      </c>
      <c r="K2808" s="5" t="s">
        <v>3</v>
      </c>
      <c r="L2808" s="10" t="str">
        <f t="shared" si="39"/>
        <v>OSCE Hate Crime Report 2015</v>
      </c>
      <c r="M2808" s="5" t="s">
        <v>2</v>
      </c>
      <c r="N2808" s="5"/>
    </row>
    <row r="2809" spans="1:15" x14ac:dyDescent="0.2">
      <c r="A2809" s="12" t="s">
        <v>7917</v>
      </c>
      <c r="B2809" s="50">
        <v>2808</v>
      </c>
      <c r="C2809" s="9">
        <v>2015</v>
      </c>
      <c r="D2809" s="5" t="s">
        <v>9325</v>
      </c>
      <c r="E2809" s="8" t="s">
        <v>2</v>
      </c>
      <c r="F2809" s="5" t="s">
        <v>11089</v>
      </c>
      <c r="G2809" s="5" t="s">
        <v>9337</v>
      </c>
      <c r="H2809" s="5" t="s">
        <v>9328</v>
      </c>
      <c r="I2809" s="5" t="s">
        <v>9344</v>
      </c>
      <c r="J2809" s="9" t="s">
        <v>2</v>
      </c>
      <c r="K2809" s="5" t="s">
        <v>3</v>
      </c>
      <c r="L2809" s="10" t="str">
        <f t="shared" si="39"/>
        <v>OSCE Hate Crime Report 2015</v>
      </c>
      <c r="M2809" s="5" t="s">
        <v>2</v>
      </c>
      <c r="N2809" s="5"/>
    </row>
    <row r="2810" spans="1:15" x14ac:dyDescent="0.2">
      <c r="A2810" s="12" t="s">
        <v>7918</v>
      </c>
      <c r="B2810" s="50">
        <v>2809</v>
      </c>
      <c r="C2810" s="9">
        <v>2015</v>
      </c>
      <c r="D2810" s="5" t="s">
        <v>9325</v>
      </c>
      <c r="E2810" s="8" t="s">
        <v>2</v>
      </c>
      <c r="F2810" s="5" t="s">
        <v>11089</v>
      </c>
      <c r="G2810" s="5" t="s">
        <v>9337</v>
      </c>
      <c r="H2810" s="5" t="s">
        <v>9321</v>
      </c>
      <c r="I2810" s="5" t="s">
        <v>9321</v>
      </c>
      <c r="J2810" s="9" t="s">
        <v>2</v>
      </c>
      <c r="K2810" s="5" t="s">
        <v>3</v>
      </c>
      <c r="L2810" s="10" t="str">
        <f t="shared" si="39"/>
        <v>OSCE Hate Crime Report 2015</v>
      </c>
      <c r="M2810" s="5" t="s">
        <v>2</v>
      </c>
      <c r="N2810" s="5"/>
    </row>
    <row r="2811" spans="1:15" x14ac:dyDescent="0.2">
      <c r="A2811" s="12" t="s">
        <v>7919</v>
      </c>
      <c r="B2811" s="50">
        <v>2810</v>
      </c>
      <c r="C2811" s="9">
        <v>2015</v>
      </c>
      <c r="D2811" s="5" t="s">
        <v>9325</v>
      </c>
      <c r="E2811" s="8" t="s">
        <v>2</v>
      </c>
      <c r="F2811" s="5" t="s">
        <v>11089</v>
      </c>
      <c r="G2811" s="5" t="s">
        <v>9337</v>
      </c>
      <c r="H2811" s="5" t="s">
        <v>9321</v>
      </c>
      <c r="I2811" s="5" t="s">
        <v>9321</v>
      </c>
      <c r="J2811" s="9" t="s">
        <v>2</v>
      </c>
      <c r="K2811" s="5" t="s">
        <v>3</v>
      </c>
      <c r="L2811" s="10" t="str">
        <f t="shared" si="39"/>
        <v>OSCE Hate Crime Report 2015</v>
      </c>
      <c r="M2811" s="5" t="s">
        <v>2</v>
      </c>
      <c r="N2811" s="5"/>
    </row>
    <row r="2812" spans="1:15" x14ac:dyDescent="0.2">
      <c r="A2812" s="12" t="s">
        <v>7920</v>
      </c>
      <c r="B2812" s="50">
        <v>2811</v>
      </c>
      <c r="C2812" s="9">
        <v>2015</v>
      </c>
      <c r="D2812" s="5" t="s">
        <v>9325</v>
      </c>
      <c r="E2812" s="8" t="s">
        <v>2</v>
      </c>
      <c r="F2812" s="5" t="s">
        <v>11089</v>
      </c>
      <c r="G2812" s="5" t="s">
        <v>9337</v>
      </c>
      <c r="H2812" s="5" t="s">
        <v>9321</v>
      </c>
      <c r="I2812" s="5" t="s">
        <v>9321</v>
      </c>
      <c r="J2812" s="9" t="s">
        <v>2</v>
      </c>
      <c r="K2812" s="5" t="s">
        <v>3</v>
      </c>
      <c r="L2812" s="10" t="str">
        <f t="shared" si="39"/>
        <v>OSCE Hate Crime Report 2015</v>
      </c>
      <c r="M2812" s="5" t="s">
        <v>2</v>
      </c>
      <c r="N2812" s="5"/>
      <c r="O2812" s="11"/>
    </row>
    <row r="2813" spans="1:15" x14ac:dyDescent="0.2">
      <c r="A2813" s="12" t="s">
        <v>7921</v>
      </c>
      <c r="B2813" s="50">
        <v>2812</v>
      </c>
      <c r="C2813" s="9">
        <v>2015</v>
      </c>
      <c r="D2813" s="5" t="s">
        <v>9325</v>
      </c>
      <c r="E2813" s="8" t="s">
        <v>2</v>
      </c>
      <c r="F2813" s="5" t="s">
        <v>11089</v>
      </c>
      <c r="G2813" s="5" t="s">
        <v>9337</v>
      </c>
      <c r="H2813" s="5" t="s">
        <v>9321</v>
      </c>
      <c r="I2813" s="5" t="s">
        <v>9321</v>
      </c>
      <c r="J2813" s="9" t="s">
        <v>2</v>
      </c>
      <c r="K2813" s="5" t="s">
        <v>3</v>
      </c>
      <c r="L2813" s="10" t="str">
        <f t="shared" si="39"/>
        <v>OSCE Hate Crime Report 2015</v>
      </c>
      <c r="M2813" s="5" t="s">
        <v>2</v>
      </c>
      <c r="N2813" s="5"/>
    </row>
    <row r="2814" spans="1:15" x14ac:dyDescent="0.2">
      <c r="A2814" s="12" t="s">
        <v>7922</v>
      </c>
      <c r="B2814" s="50">
        <v>2813</v>
      </c>
      <c r="C2814" s="9">
        <v>2015</v>
      </c>
      <c r="D2814" s="5" t="s">
        <v>9325</v>
      </c>
      <c r="E2814" s="8" t="s">
        <v>2</v>
      </c>
      <c r="F2814" s="5" t="s">
        <v>11089</v>
      </c>
      <c r="G2814" s="5" t="s">
        <v>9337</v>
      </c>
      <c r="H2814" s="5" t="s">
        <v>9321</v>
      </c>
      <c r="I2814" s="5" t="s">
        <v>9321</v>
      </c>
      <c r="J2814" s="9" t="s">
        <v>2</v>
      </c>
      <c r="K2814" s="5" t="s">
        <v>3</v>
      </c>
      <c r="L2814" s="10" t="str">
        <f t="shared" si="39"/>
        <v>OSCE Hate Crime Report 2015</v>
      </c>
      <c r="M2814" s="5" t="s">
        <v>2</v>
      </c>
      <c r="N2814" s="5"/>
    </row>
    <row r="2815" spans="1:15" x14ac:dyDescent="0.2">
      <c r="A2815" s="12" t="s">
        <v>7923</v>
      </c>
      <c r="B2815" s="50">
        <v>2814</v>
      </c>
      <c r="C2815" s="9">
        <v>2015</v>
      </c>
      <c r="D2815" s="5" t="s">
        <v>9325</v>
      </c>
      <c r="E2815" s="8" t="s">
        <v>2</v>
      </c>
      <c r="F2815" s="5" t="s">
        <v>11089</v>
      </c>
      <c r="G2815" s="5" t="s">
        <v>9337</v>
      </c>
      <c r="H2815" s="5" t="s">
        <v>9321</v>
      </c>
      <c r="I2815" s="5" t="s">
        <v>9321</v>
      </c>
      <c r="J2815" s="9" t="s">
        <v>2</v>
      </c>
      <c r="K2815" s="5" t="s">
        <v>3</v>
      </c>
      <c r="L2815" s="10" t="str">
        <f t="shared" si="39"/>
        <v>OSCE Hate Crime Report 2015</v>
      </c>
      <c r="M2815" s="5" t="s">
        <v>2</v>
      </c>
      <c r="N2815" s="5"/>
    </row>
    <row r="2816" spans="1:15" x14ac:dyDescent="0.2">
      <c r="A2816" s="12" t="s">
        <v>7924</v>
      </c>
      <c r="B2816" s="50">
        <v>2815</v>
      </c>
      <c r="C2816" s="9">
        <v>2015</v>
      </c>
      <c r="D2816" s="5" t="s">
        <v>9325</v>
      </c>
      <c r="E2816" s="8" t="s">
        <v>2</v>
      </c>
      <c r="F2816" s="5" t="s">
        <v>11089</v>
      </c>
      <c r="G2816" s="5" t="s">
        <v>9337</v>
      </c>
      <c r="H2816" s="5" t="s">
        <v>9321</v>
      </c>
      <c r="I2816" s="5" t="s">
        <v>9321</v>
      </c>
      <c r="J2816" s="9" t="s">
        <v>2</v>
      </c>
      <c r="K2816" s="5" t="s">
        <v>3</v>
      </c>
      <c r="L2816" s="10" t="str">
        <f t="shared" si="39"/>
        <v>OSCE Hate Crime Report 2015</v>
      </c>
      <c r="M2816" s="5" t="s">
        <v>2</v>
      </c>
      <c r="N2816" s="5"/>
    </row>
    <row r="2817" spans="1:14" x14ac:dyDescent="0.2">
      <c r="A2817" s="12" t="s">
        <v>7925</v>
      </c>
      <c r="B2817" s="50">
        <v>2816</v>
      </c>
      <c r="C2817" s="9">
        <v>2015</v>
      </c>
      <c r="D2817" s="5" t="s">
        <v>9325</v>
      </c>
      <c r="E2817" s="8" t="s">
        <v>2</v>
      </c>
      <c r="F2817" s="5" t="s">
        <v>11089</v>
      </c>
      <c r="G2817" s="5" t="s">
        <v>9337</v>
      </c>
      <c r="H2817" s="5" t="s">
        <v>9321</v>
      </c>
      <c r="I2817" s="5" t="s">
        <v>9321</v>
      </c>
      <c r="J2817" s="9" t="s">
        <v>2</v>
      </c>
      <c r="K2817" s="5" t="s">
        <v>3</v>
      </c>
      <c r="L2817" s="10" t="str">
        <f t="shared" si="39"/>
        <v>OSCE Hate Crime Report 2015</v>
      </c>
      <c r="M2817" s="5" t="s">
        <v>2</v>
      </c>
      <c r="N2817" s="5"/>
    </row>
    <row r="2818" spans="1:14" x14ac:dyDescent="0.2">
      <c r="A2818" s="12" t="s">
        <v>7926</v>
      </c>
      <c r="B2818" s="50">
        <v>2817</v>
      </c>
      <c r="C2818" s="9">
        <v>2015</v>
      </c>
      <c r="D2818" s="5" t="s">
        <v>9325</v>
      </c>
      <c r="E2818" s="8" t="s">
        <v>2</v>
      </c>
      <c r="F2818" s="5" t="s">
        <v>11089</v>
      </c>
      <c r="G2818" s="5" t="s">
        <v>9337</v>
      </c>
      <c r="H2818" s="5" t="s">
        <v>9321</v>
      </c>
      <c r="I2818" s="5" t="s">
        <v>9321</v>
      </c>
      <c r="J2818" s="9" t="s">
        <v>2</v>
      </c>
      <c r="K2818" s="5" t="s">
        <v>3</v>
      </c>
      <c r="L2818" s="10" t="str">
        <f t="shared" si="39"/>
        <v>OSCE Hate Crime Report 2015</v>
      </c>
      <c r="M2818" s="5" t="s">
        <v>2</v>
      </c>
      <c r="N2818" s="5"/>
    </row>
    <row r="2819" spans="1:14" x14ac:dyDescent="0.2">
      <c r="A2819" s="12" t="s">
        <v>7927</v>
      </c>
      <c r="B2819" s="50">
        <v>2818</v>
      </c>
      <c r="C2819" s="9">
        <v>2015</v>
      </c>
      <c r="D2819" s="5" t="s">
        <v>9325</v>
      </c>
      <c r="E2819" s="8" t="s">
        <v>2</v>
      </c>
      <c r="F2819" s="5" t="s">
        <v>11089</v>
      </c>
      <c r="G2819" s="5" t="s">
        <v>9337</v>
      </c>
      <c r="H2819" s="5" t="s">
        <v>9321</v>
      </c>
      <c r="I2819" s="5" t="s">
        <v>9321</v>
      </c>
      <c r="J2819" s="9" t="s">
        <v>2</v>
      </c>
      <c r="K2819" s="5" t="s">
        <v>3</v>
      </c>
      <c r="L2819" s="10" t="str">
        <f t="shared" si="39"/>
        <v>OSCE Hate Crime Report 2015</v>
      </c>
      <c r="M2819" s="5" t="s">
        <v>2</v>
      </c>
      <c r="N2819" s="5"/>
    </row>
    <row r="2820" spans="1:14" x14ac:dyDescent="0.2">
      <c r="A2820" s="12" t="s">
        <v>7928</v>
      </c>
      <c r="B2820" s="50">
        <v>2819</v>
      </c>
      <c r="C2820" s="9">
        <v>2015</v>
      </c>
      <c r="D2820" s="5" t="s">
        <v>9325</v>
      </c>
      <c r="E2820" s="8" t="s">
        <v>2</v>
      </c>
      <c r="F2820" s="5" t="s">
        <v>11089</v>
      </c>
      <c r="G2820" s="5" t="s">
        <v>9337</v>
      </c>
      <c r="H2820" s="5" t="s">
        <v>9321</v>
      </c>
      <c r="I2820" s="5" t="s">
        <v>9321</v>
      </c>
      <c r="J2820" s="9" t="s">
        <v>2</v>
      </c>
      <c r="K2820" s="5" t="s">
        <v>3</v>
      </c>
      <c r="L2820" s="10" t="str">
        <f t="shared" si="39"/>
        <v>OSCE Hate Crime Report 2015</v>
      </c>
      <c r="M2820" s="5" t="s">
        <v>2</v>
      </c>
      <c r="N2820" s="5"/>
    </row>
    <row r="2821" spans="1:14" x14ac:dyDescent="0.2">
      <c r="A2821" s="12" t="s">
        <v>7929</v>
      </c>
      <c r="B2821" s="50">
        <v>2820</v>
      </c>
      <c r="C2821" s="9">
        <v>2015</v>
      </c>
      <c r="D2821" s="5" t="s">
        <v>9325</v>
      </c>
      <c r="E2821" s="8" t="s">
        <v>2</v>
      </c>
      <c r="F2821" s="5" t="s">
        <v>11089</v>
      </c>
      <c r="G2821" s="5" t="s">
        <v>9337</v>
      </c>
      <c r="H2821" s="5" t="s">
        <v>9321</v>
      </c>
      <c r="I2821" s="5" t="s">
        <v>9321</v>
      </c>
      <c r="J2821" s="9" t="s">
        <v>2</v>
      </c>
      <c r="K2821" s="5" t="s">
        <v>3</v>
      </c>
      <c r="L2821" s="10" t="str">
        <f t="shared" si="39"/>
        <v>OSCE Hate Crime Report 2015</v>
      </c>
      <c r="M2821" s="5" t="s">
        <v>2</v>
      </c>
      <c r="N2821" s="5"/>
    </row>
    <row r="2822" spans="1:14" x14ac:dyDescent="0.2">
      <c r="A2822" s="12" t="s">
        <v>7930</v>
      </c>
      <c r="B2822" s="50">
        <v>2821</v>
      </c>
      <c r="C2822" s="9">
        <v>2015</v>
      </c>
      <c r="D2822" s="5" t="s">
        <v>9325</v>
      </c>
      <c r="E2822" s="8" t="s">
        <v>2</v>
      </c>
      <c r="F2822" s="5" t="s">
        <v>11089</v>
      </c>
      <c r="G2822" s="5" t="s">
        <v>9337</v>
      </c>
      <c r="H2822" s="5" t="s">
        <v>9321</v>
      </c>
      <c r="I2822" s="5" t="s">
        <v>9321</v>
      </c>
      <c r="J2822" s="9" t="s">
        <v>2</v>
      </c>
      <c r="K2822" s="5" t="s">
        <v>3</v>
      </c>
      <c r="L2822" s="10" t="str">
        <f t="shared" si="39"/>
        <v>OSCE Hate Crime Report 2015</v>
      </c>
      <c r="M2822" s="5" t="s">
        <v>2</v>
      </c>
      <c r="N2822" s="5"/>
    </row>
    <row r="2823" spans="1:14" x14ac:dyDescent="0.2">
      <c r="A2823" s="12" t="s">
        <v>7931</v>
      </c>
      <c r="B2823" s="50">
        <v>2822</v>
      </c>
      <c r="C2823" s="9">
        <v>2015</v>
      </c>
      <c r="D2823" s="5" t="s">
        <v>9325</v>
      </c>
      <c r="E2823" s="8" t="s">
        <v>2</v>
      </c>
      <c r="F2823" s="5" t="s">
        <v>11089</v>
      </c>
      <c r="G2823" s="5" t="s">
        <v>9337</v>
      </c>
      <c r="H2823" s="5" t="s">
        <v>9321</v>
      </c>
      <c r="I2823" s="5" t="s">
        <v>9321</v>
      </c>
      <c r="J2823" s="9" t="s">
        <v>2</v>
      </c>
      <c r="K2823" s="5" t="s">
        <v>3</v>
      </c>
      <c r="L2823" s="10" t="str">
        <f t="shared" ref="L2823:L2854" si="40">HYPERLINK("https://hatecrime.osce.org/italy?year=2015","OSCE Hate Crime Report 2015")</f>
        <v>OSCE Hate Crime Report 2015</v>
      </c>
      <c r="M2823" s="5" t="s">
        <v>2</v>
      </c>
      <c r="N2823" s="5"/>
    </row>
    <row r="2824" spans="1:14" x14ac:dyDescent="0.2">
      <c r="A2824" s="12" t="s">
        <v>7932</v>
      </c>
      <c r="B2824" s="50">
        <v>2823</v>
      </c>
      <c r="C2824" s="9">
        <v>2015</v>
      </c>
      <c r="D2824" s="5" t="s">
        <v>9325</v>
      </c>
      <c r="E2824" s="8" t="s">
        <v>2</v>
      </c>
      <c r="F2824" s="5" t="s">
        <v>11089</v>
      </c>
      <c r="G2824" s="5" t="s">
        <v>9337</v>
      </c>
      <c r="H2824" s="5" t="s">
        <v>9321</v>
      </c>
      <c r="I2824" s="5" t="s">
        <v>9321</v>
      </c>
      <c r="J2824" s="9" t="s">
        <v>2</v>
      </c>
      <c r="K2824" s="5" t="s">
        <v>3</v>
      </c>
      <c r="L2824" s="10" t="str">
        <f t="shared" si="40"/>
        <v>OSCE Hate Crime Report 2015</v>
      </c>
      <c r="M2824" s="5" t="s">
        <v>2</v>
      </c>
      <c r="N2824" s="5"/>
    </row>
    <row r="2825" spans="1:14" x14ac:dyDescent="0.2">
      <c r="A2825" s="12" t="s">
        <v>7933</v>
      </c>
      <c r="B2825" s="50">
        <v>2824</v>
      </c>
      <c r="C2825" s="9">
        <v>2015</v>
      </c>
      <c r="D2825" s="5" t="s">
        <v>9325</v>
      </c>
      <c r="E2825" s="8" t="s">
        <v>2</v>
      </c>
      <c r="F2825" s="5" t="s">
        <v>11089</v>
      </c>
      <c r="G2825" s="5" t="s">
        <v>9337</v>
      </c>
      <c r="H2825" s="5" t="s">
        <v>9321</v>
      </c>
      <c r="I2825" s="5" t="s">
        <v>9321</v>
      </c>
      <c r="J2825" s="9" t="s">
        <v>2</v>
      </c>
      <c r="K2825" s="5" t="s">
        <v>3</v>
      </c>
      <c r="L2825" s="10" t="str">
        <f t="shared" si="40"/>
        <v>OSCE Hate Crime Report 2015</v>
      </c>
      <c r="M2825" s="5" t="s">
        <v>2</v>
      </c>
      <c r="N2825" s="5"/>
    </row>
    <row r="2826" spans="1:14" x14ac:dyDescent="0.2">
      <c r="A2826" s="12" t="s">
        <v>7934</v>
      </c>
      <c r="B2826" s="50">
        <v>2825</v>
      </c>
      <c r="C2826" s="9">
        <v>2015</v>
      </c>
      <c r="D2826" s="5" t="s">
        <v>9325</v>
      </c>
      <c r="E2826" s="8" t="s">
        <v>2</v>
      </c>
      <c r="F2826" s="5" t="s">
        <v>11089</v>
      </c>
      <c r="G2826" s="5" t="s">
        <v>9337</v>
      </c>
      <c r="H2826" s="5" t="s">
        <v>9321</v>
      </c>
      <c r="I2826" s="5" t="s">
        <v>9321</v>
      </c>
      <c r="J2826" s="9" t="s">
        <v>2</v>
      </c>
      <c r="K2826" s="5" t="s">
        <v>3</v>
      </c>
      <c r="L2826" s="10" t="str">
        <f t="shared" si="40"/>
        <v>OSCE Hate Crime Report 2015</v>
      </c>
      <c r="M2826" s="5" t="s">
        <v>2</v>
      </c>
      <c r="N2826" s="5"/>
    </row>
    <row r="2827" spans="1:14" x14ac:dyDescent="0.2">
      <c r="A2827" s="12" t="s">
        <v>7935</v>
      </c>
      <c r="B2827" s="50">
        <v>2826</v>
      </c>
      <c r="C2827" s="9">
        <v>2015</v>
      </c>
      <c r="D2827" s="5" t="s">
        <v>9325</v>
      </c>
      <c r="E2827" s="8" t="s">
        <v>2</v>
      </c>
      <c r="F2827" s="5" t="s">
        <v>11089</v>
      </c>
      <c r="G2827" s="5" t="s">
        <v>9337</v>
      </c>
      <c r="H2827" s="5" t="s">
        <v>9321</v>
      </c>
      <c r="I2827" s="5" t="s">
        <v>9321</v>
      </c>
      <c r="J2827" s="9" t="s">
        <v>2</v>
      </c>
      <c r="K2827" s="5" t="s">
        <v>3</v>
      </c>
      <c r="L2827" s="10" t="str">
        <f t="shared" si="40"/>
        <v>OSCE Hate Crime Report 2015</v>
      </c>
      <c r="M2827" s="5" t="s">
        <v>2</v>
      </c>
      <c r="N2827" s="5"/>
    </row>
    <row r="2828" spans="1:14" x14ac:dyDescent="0.2">
      <c r="A2828" s="12" t="s">
        <v>7936</v>
      </c>
      <c r="B2828" s="50">
        <v>2827</v>
      </c>
      <c r="C2828" s="9">
        <v>2015</v>
      </c>
      <c r="D2828" s="5" t="s">
        <v>9325</v>
      </c>
      <c r="E2828" s="8" t="s">
        <v>2</v>
      </c>
      <c r="F2828" s="5" t="s">
        <v>11089</v>
      </c>
      <c r="G2828" s="5" t="s">
        <v>9337</v>
      </c>
      <c r="H2828" s="5" t="s">
        <v>9321</v>
      </c>
      <c r="I2828" s="5" t="s">
        <v>9321</v>
      </c>
      <c r="J2828" s="9" t="s">
        <v>2</v>
      </c>
      <c r="K2828" s="5" t="s">
        <v>3</v>
      </c>
      <c r="L2828" s="10" t="str">
        <f t="shared" si="40"/>
        <v>OSCE Hate Crime Report 2015</v>
      </c>
      <c r="M2828" s="5" t="s">
        <v>2</v>
      </c>
      <c r="N2828" s="5"/>
    </row>
    <row r="2829" spans="1:14" x14ac:dyDescent="0.2">
      <c r="A2829" s="12" t="s">
        <v>7937</v>
      </c>
      <c r="B2829" s="50">
        <v>2828</v>
      </c>
      <c r="C2829" s="9">
        <v>2015</v>
      </c>
      <c r="D2829" s="5" t="s">
        <v>9325</v>
      </c>
      <c r="E2829" s="8" t="s">
        <v>2</v>
      </c>
      <c r="F2829" s="5" t="s">
        <v>11089</v>
      </c>
      <c r="G2829" s="5" t="s">
        <v>9337</v>
      </c>
      <c r="H2829" s="5" t="s">
        <v>9321</v>
      </c>
      <c r="I2829" s="5" t="s">
        <v>9321</v>
      </c>
      <c r="J2829" s="9" t="s">
        <v>2</v>
      </c>
      <c r="K2829" s="5" t="s">
        <v>3</v>
      </c>
      <c r="L2829" s="10" t="str">
        <f t="shared" si="40"/>
        <v>OSCE Hate Crime Report 2015</v>
      </c>
      <c r="M2829" s="5" t="s">
        <v>2</v>
      </c>
      <c r="N2829" s="5"/>
    </row>
    <row r="2830" spans="1:14" x14ac:dyDescent="0.2">
      <c r="A2830" s="12" t="s">
        <v>7938</v>
      </c>
      <c r="B2830" s="50">
        <v>2829</v>
      </c>
      <c r="C2830" s="9">
        <v>2015</v>
      </c>
      <c r="D2830" s="5" t="s">
        <v>9325</v>
      </c>
      <c r="E2830" s="8" t="s">
        <v>2</v>
      </c>
      <c r="F2830" s="5" t="s">
        <v>11089</v>
      </c>
      <c r="G2830" s="5" t="s">
        <v>9337</v>
      </c>
      <c r="H2830" s="5" t="s">
        <v>9321</v>
      </c>
      <c r="I2830" s="5" t="s">
        <v>9321</v>
      </c>
      <c r="J2830" s="9" t="s">
        <v>2</v>
      </c>
      <c r="K2830" s="5" t="s">
        <v>3</v>
      </c>
      <c r="L2830" s="10" t="str">
        <f t="shared" si="40"/>
        <v>OSCE Hate Crime Report 2015</v>
      </c>
      <c r="M2830" s="5" t="s">
        <v>2</v>
      </c>
      <c r="N2830" s="5"/>
    </row>
    <row r="2831" spans="1:14" x14ac:dyDescent="0.2">
      <c r="A2831" s="12" t="s">
        <v>7939</v>
      </c>
      <c r="B2831" s="50">
        <v>2830</v>
      </c>
      <c r="C2831" s="9">
        <v>2015</v>
      </c>
      <c r="D2831" s="5" t="s">
        <v>9325</v>
      </c>
      <c r="E2831" s="8" t="s">
        <v>2</v>
      </c>
      <c r="F2831" s="5" t="s">
        <v>11089</v>
      </c>
      <c r="G2831" s="5" t="s">
        <v>9337</v>
      </c>
      <c r="H2831" s="5" t="s">
        <v>9321</v>
      </c>
      <c r="I2831" s="5" t="s">
        <v>9321</v>
      </c>
      <c r="J2831" s="9" t="s">
        <v>2</v>
      </c>
      <c r="K2831" s="5" t="s">
        <v>3</v>
      </c>
      <c r="L2831" s="10" t="str">
        <f t="shared" si="40"/>
        <v>OSCE Hate Crime Report 2015</v>
      </c>
      <c r="M2831" s="5" t="s">
        <v>2</v>
      </c>
      <c r="N2831" s="5"/>
    </row>
    <row r="2832" spans="1:14" x14ac:dyDescent="0.2">
      <c r="A2832" s="12" t="s">
        <v>7940</v>
      </c>
      <c r="B2832" s="50">
        <v>2831</v>
      </c>
      <c r="C2832" s="9">
        <v>2015</v>
      </c>
      <c r="D2832" s="5" t="s">
        <v>9325</v>
      </c>
      <c r="E2832" s="8" t="s">
        <v>2</v>
      </c>
      <c r="F2832" s="5" t="s">
        <v>11089</v>
      </c>
      <c r="G2832" s="5" t="s">
        <v>9337</v>
      </c>
      <c r="H2832" s="5" t="s">
        <v>9321</v>
      </c>
      <c r="I2832" s="5" t="s">
        <v>9321</v>
      </c>
      <c r="J2832" s="9" t="s">
        <v>2</v>
      </c>
      <c r="K2832" s="5" t="s">
        <v>3</v>
      </c>
      <c r="L2832" s="10" t="str">
        <f t="shared" si="40"/>
        <v>OSCE Hate Crime Report 2015</v>
      </c>
      <c r="M2832" s="5" t="s">
        <v>2</v>
      </c>
      <c r="N2832" s="5"/>
    </row>
    <row r="2833" spans="1:14" x14ac:dyDescent="0.2">
      <c r="A2833" s="12" t="s">
        <v>7941</v>
      </c>
      <c r="B2833" s="50">
        <v>2832</v>
      </c>
      <c r="C2833" s="9">
        <v>2015</v>
      </c>
      <c r="D2833" s="5" t="s">
        <v>9325</v>
      </c>
      <c r="E2833" s="8" t="s">
        <v>2</v>
      </c>
      <c r="F2833" s="5" t="s">
        <v>11089</v>
      </c>
      <c r="G2833" s="5" t="s">
        <v>9337</v>
      </c>
      <c r="H2833" s="5" t="s">
        <v>9321</v>
      </c>
      <c r="I2833" s="5" t="s">
        <v>9321</v>
      </c>
      <c r="J2833" s="9" t="s">
        <v>2</v>
      </c>
      <c r="K2833" s="5" t="s">
        <v>3</v>
      </c>
      <c r="L2833" s="10" t="str">
        <f t="shared" si="40"/>
        <v>OSCE Hate Crime Report 2015</v>
      </c>
      <c r="M2833" s="5" t="s">
        <v>2</v>
      </c>
      <c r="N2833" s="5"/>
    </row>
    <row r="2834" spans="1:14" x14ac:dyDescent="0.2">
      <c r="A2834" s="12" t="s">
        <v>7942</v>
      </c>
      <c r="B2834" s="50">
        <v>2833</v>
      </c>
      <c r="C2834" s="9">
        <v>2015</v>
      </c>
      <c r="D2834" s="5" t="s">
        <v>9325</v>
      </c>
      <c r="E2834" s="8" t="s">
        <v>2</v>
      </c>
      <c r="F2834" s="5" t="s">
        <v>11089</v>
      </c>
      <c r="G2834" s="5" t="s">
        <v>9337</v>
      </c>
      <c r="H2834" s="5" t="s">
        <v>9321</v>
      </c>
      <c r="I2834" s="5" t="s">
        <v>9321</v>
      </c>
      <c r="J2834" s="9" t="s">
        <v>2</v>
      </c>
      <c r="K2834" s="5" t="s">
        <v>3</v>
      </c>
      <c r="L2834" s="10" t="str">
        <f t="shared" si="40"/>
        <v>OSCE Hate Crime Report 2015</v>
      </c>
      <c r="M2834" s="5" t="s">
        <v>2</v>
      </c>
      <c r="N2834" s="5"/>
    </row>
    <row r="2835" spans="1:14" x14ac:dyDescent="0.2">
      <c r="A2835" s="12" t="s">
        <v>7943</v>
      </c>
      <c r="B2835" s="50">
        <v>2834</v>
      </c>
      <c r="C2835" s="9">
        <v>2015</v>
      </c>
      <c r="D2835" s="5" t="s">
        <v>9325</v>
      </c>
      <c r="E2835" s="8" t="s">
        <v>2</v>
      </c>
      <c r="F2835" s="5" t="s">
        <v>11089</v>
      </c>
      <c r="G2835" s="5" t="s">
        <v>9337</v>
      </c>
      <c r="H2835" s="5" t="s">
        <v>9321</v>
      </c>
      <c r="I2835" s="5" t="s">
        <v>9321</v>
      </c>
      <c r="J2835" s="9" t="s">
        <v>2</v>
      </c>
      <c r="K2835" s="5" t="s">
        <v>3</v>
      </c>
      <c r="L2835" s="10" t="str">
        <f t="shared" si="40"/>
        <v>OSCE Hate Crime Report 2015</v>
      </c>
      <c r="M2835" s="5" t="s">
        <v>2</v>
      </c>
      <c r="N2835" s="5"/>
    </row>
    <row r="2836" spans="1:14" x14ac:dyDescent="0.2">
      <c r="A2836" s="12" t="s">
        <v>7944</v>
      </c>
      <c r="B2836" s="50">
        <v>2835</v>
      </c>
      <c r="C2836" s="9">
        <v>2015</v>
      </c>
      <c r="D2836" s="5" t="s">
        <v>9325</v>
      </c>
      <c r="E2836" s="8" t="s">
        <v>2</v>
      </c>
      <c r="F2836" s="5" t="s">
        <v>11089</v>
      </c>
      <c r="G2836" s="5" t="s">
        <v>9337</v>
      </c>
      <c r="H2836" s="5" t="s">
        <v>9321</v>
      </c>
      <c r="I2836" s="5" t="s">
        <v>9321</v>
      </c>
      <c r="J2836" s="9" t="s">
        <v>2</v>
      </c>
      <c r="K2836" s="5" t="s">
        <v>3</v>
      </c>
      <c r="L2836" s="10" t="str">
        <f t="shared" si="40"/>
        <v>OSCE Hate Crime Report 2015</v>
      </c>
      <c r="M2836" s="5" t="s">
        <v>2</v>
      </c>
      <c r="N2836" s="5"/>
    </row>
    <row r="2837" spans="1:14" x14ac:dyDescent="0.2">
      <c r="A2837" s="12" t="s">
        <v>7945</v>
      </c>
      <c r="B2837" s="50">
        <v>2836</v>
      </c>
      <c r="C2837" s="9">
        <v>2015</v>
      </c>
      <c r="D2837" s="5" t="s">
        <v>9325</v>
      </c>
      <c r="E2837" s="8" t="s">
        <v>2</v>
      </c>
      <c r="F2837" s="5" t="s">
        <v>11089</v>
      </c>
      <c r="G2837" s="5" t="s">
        <v>9337</v>
      </c>
      <c r="H2837" s="5" t="s">
        <v>9321</v>
      </c>
      <c r="I2837" s="5" t="s">
        <v>9321</v>
      </c>
      <c r="J2837" s="9" t="s">
        <v>2</v>
      </c>
      <c r="K2837" s="5" t="s">
        <v>3</v>
      </c>
      <c r="L2837" s="10" t="str">
        <f t="shared" si="40"/>
        <v>OSCE Hate Crime Report 2015</v>
      </c>
      <c r="M2837" s="5" t="s">
        <v>2</v>
      </c>
      <c r="N2837" s="5"/>
    </row>
    <row r="2838" spans="1:14" x14ac:dyDescent="0.2">
      <c r="A2838" s="12" t="s">
        <v>7946</v>
      </c>
      <c r="B2838" s="50">
        <v>2837</v>
      </c>
      <c r="C2838" s="9">
        <v>2015</v>
      </c>
      <c r="D2838" s="5" t="s">
        <v>9325</v>
      </c>
      <c r="E2838" s="8" t="s">
        <v>2</v>
      </c>
      <c r="F2838" s="5" t="s">
        <v>11089</v>
      </c>
      <c r="G2838" s="5" t="s">
        <v>9337</v>
      </c>
      <c r="H2838" s="5" t="s">
        <v>9321</v>
      </c>
      <c r="I2838" s="5" t="s">
        <v>9321</v>
      </c>
      <c r="J2838" s="9" t="s">
        <v>2</v>
      </c>
      <c r="K2838" s="5" t="s">
        <v>3</v>
      </c>
      <c r="L2838" s="10" t="str">
        <f t="shared" si="40"/>
        <v>OSCE Hate Crime Report 2015</v>
      </c>
      <c r="M2838" s="5" t="s">
        <v>2</v>
      </c>
      <c r="N2838" s="5"/>
    </row>
    <row r="2839" spans="1:14" x14ac:dyDescent="0.2">
      <c r="A2839" s="12" t="s">
        <v>7947</v>
      </c>
      <c r="B2839" s="50">
        <v>2838</v>
      </c>
      <c r="C2839" s="9">
        <v>2015</v>
      </c>
      <c r="D2839" s="5" t="s">
        <v>9325</v>
      </c>
      <c r="E2839" s="8" t="s">
        <v>2</v>
      </c>
      <c r="F2839" s="5" t="s">
        <v>11089</v>
      </c>
      <c r="G2839" s="5" t="s">
        <v>9337</v>
      </c>
      <c r="H2839" s="5" t="s">
        <v>9321</v>
      </c>
      <c r="I2839" s="5" t="s">
        <v>9321</v>
      </c>
      <c r="J2839" s="9" t="s">
        <v>2</v>
      </c>
      <c r="K2839" s="5" t="s">
        <v>3</v>
      </c>
      <c r="L2839" s="10" t="str">
        <f t="shared" si="40"/>
        <v>OSCE Hate Crime Report 2015</v>
      </c>
      <c r="M2839" s="5" t="s">
        <v>2</v>
      </c>
      <c r="N2839" s="5"/>
    </row>
    <row r="2840" spans="1:14" x14ac:dyDescent="0.2">
      <c r="A2840" s="12" t="s">
        <v>7948</v>
      </c>
      <c r="B2840" s="50">
        <v>2839</v>
      </c>
      <c r="C2840" s="9">
        <v>2015</v>
      </c>
      <c r="D2840" s="5" t="s">
        <v>9325</v>
      </c>
      <c r="E2840" s="8" t="s">
        <v>2</v>
      </c>
      <c r="F2840" s="5" t="s">
        <v>11089</v>
      </c>
      <c r="G2840" s="5" t="s">
        <v>9337</v>
      </c>
      <c r="H2840" s="5" t="s">
        <v>9321</v>
      </c>
      <c r="I2840" s="5" t="s">
        <v>9321</v>
      </c>
      <c r="J2840" s="9" t="s">
        <v>2</v>
      </c>
      <c r="K2840" s="5" t="s">
        <v>3</v>
      </c>
      <c r="L2840" s="10" t="str">
        <f t="shared" si="40"/>
        <v>OSCE Hate Crime Report 2015</v>
      </c>
      <c r="M2840" s="5" t="s">
        <v>2</v>
      </c>
      <c r="N2840" s="5"/>
    </row>
    <row r="2841" spans="1:14" x14ac:dyDescent="0.2">
      <c r="A2841" s="12" t="s">
        <v>7949</v>
      </c>
      <c r="B2841" s="50">
        <v>2840</v>
      </c>
      <c r="C2841" s="9">
        <v>2015</v>
      </c>
      <c r="D2841" s="5" t="s">
        <v>9325</v>
      </c>
      <c r="E2841" s="8" t="s">
        <v>2</v>
      </c>
      <c r="F2841" s="5" t="s">
        <v>11089</v>
      </c>
      <c r="G2841" s="5" t="s">
        <v>9337</v>
      </c>
      <c r="H2841" s="5" t="s">
        <v>9321</v>
      </c>
      <c r="I2841" s="5" t="s">
        <v>9321</v>
      </c>
      <c r="J2841" s="9" t="s">
        <v>2</v>
      </c>
      <c r="K2841" s="5" t="s">
        <v>3</v>
      </c>
      <c r="L2841" s="10" t="str">
        <f t="shared" si="40"/>
        <v>OSCE Hate Crime Report 2015</v>
      </c>
      <c r="M2841" s="5" t="s">
        <v>2</v>
      </c>
      <c r="N2841" s="5"/>
    </row>
    <row r="2842" spans="1:14" x14ac:dyDescent="0.2">
      <c r="A2842" s="12" t="s">
        <v>7950</v>
      </c>
      <c r="B2842" s="50">
        <v>2841</v>
      </c>
      <c r="C2842" s="9">
        <v>2015</v>
      </c>
      <c r="D2842" s="5" t="s">
        <v>9325</v>
      </c>
      <c r="E2842" s="8" t="s">
        <v>2</v>
      </c>
      <c r="F2842" s="5" t="s">
        <v>11089</v>
      </c>
      <c r="G2842" s="5" t="s">
        <v>9337</v>
      </c>
      <c r="H2842" s="5" t="s">
        <v>9321</v>
      </c>
      <c r="I2842" s="5" t="s">
        <v>9321</v>
      </c>
      <c r="J2842" s="9" t="s">
        <v>2</v>
      </c>
      <c r="K2842" s="5" t="s">
        <v>3</v>
      </c>
      <c r="L2842" s="10" t="str">
        <f t="shared" si="40"/>
        <v>OSCE Hate Crime Report 2015</v>
      </c>
      <c r="M2842" s="5" t="s">
        <v>2</v>
      </c>
      <c r="N2842" s="5"/>
    </row>
    <row r="2843" spans="1:14" x14ac:dyDescent="0.2">
      <c r="A2843" s="12" t="s">
        <v>7951</v>
      </c>
      <c r="B2843" s="50">
        <v>2842</v>
      </c>
      <c r="C2843" s="9">
        <v>2015</v>
      </c>
      <c r="D2843" s="5" t="s">
        <v>9325</v>
      </c>
      <c r="E2843" s="8" t="s">
        <v>2</v>
      </c>
      <c r="F2843" s="5" t="s">
        <v>11089</v>
      </c>
      <c r="G2843" s="5" t="s">
        <v>9337</v>
      </c>
      <c r="H2843" s="5" t="s">
        <v>9321</v>
      </c>
      <c r="I2843" s="5" t="s">
        <v>9321</v>
      </c>
      <c r="J2843" s="9" t="s">
        <v>2</v>
      </c>
      <c r="K2843" s="5" t="s">
        <v>3</v>
      </c>
      <c r="L2843" s="10" t="str">
        <f t="shared" si="40"/>
        <v>OSCE Hate Crime Report 2015</v>
      </c>
      <c r="M2843" s="5" t="s">
        <v>2</v>
      </c>
      <c r="N2843" s="5"/>
    </row>
    <row r="2844" spans="1:14" x14ac:dyDescent="0.2">
      <c r="A2844" s="12" t="s">
        <v>7952</v>
      </c>
      <c r="B2844" s="50">
        <v>2843</v>
      </c>
      <c r="C2844" s="9">
        <v>2015</v>
      </c>
      <c r="D2844" s="5" t="s">
        <v>9325</v>
      </c>
      <c r="E2844" s="8" t="s">
        <v>2</v>
      </c>
      <c r="F2844" s="5" t="s">
        <v>11089</v>
      </c>
      <c r="G2844" s="5" t="s">
        <v>9337</v>
      </c>
      <c r="H2844" s="5" t="s">
        <v>9321</v>
      </c>
      <c r="I2844" s="5" t="s">
        <v>9321</v>
      </c>
      <c r="J2844" s="9" t="s">
        <v>2</v>
      </c>
      <c r="K2844" s="5" t="s">
        <v>3</v>
      </c>
      <c r="L2844" s="10" t="str">
        <f t="shared" si="40"/>
        <v>OSCE Hate Crime Report 2015</v>
      </c>
      <c r="M2844" s="5" t="s">
        <v>2</v>
      </c>
      <c r="N2844" s="5"/>
    </row>
    <row r="2845" spans="1:14" x14ac:dyDescent="0.2">
      <c r="A2845" s="12" t="s">
        <v>7953</v>
      </c>
      <c r="B2845" s="50">
        <v>2844</v>
      </c>
      <c r="C2845" s="9">
        <v>2015</v>
      </c>
      <c r="D2845" s="5" t="s">
        <v>9325</v>
      </c>
      <c r="E2845" s="8" t="s">
        <v>2</v>
      </c>
      <c r="F2845" s="5" t="s">
        <v>11089</v>
      </c>
      <c r="G2845" s="5" t="s">
        <v>9337</v>
      </c>
      <c r="H2845" s="5" t="s">
        <v>9321</v>
      </c>
      <c r="I2845" s="5" t="s">
        <v>9321</v>
      </c>
      <c r="J2845" s="9" t="s">
        <v>2</v>
      </c>
      <c r="K2845" s="5" t="s">
        <v>3</v>
      </c>
      <c r="L2845" s="10" t="str">
        <f t="shared" si="40"/>
        <v>OSCE Hate Crime Report 2015</v>
      </c>
      <c r="M2845" s="5" t="s">
        <v>2</v>
      </c>
      <c r="N2845" s="5"/>
    </row>
    <row r="2846" spans="1:14" x14ac:dyDescent="0.2">
      <c r="A2846" s="12" t="s">
        <v>7954</v>
      </c>
      <c r="B2846" s="50">
        <v>2845</v>
      </c>
      <c r="C2846" s="9">
        <v>2015</v>
      </c>
      <c r="D2846" s="5" t="s">
        <v>9325</v>
      </c>
      <c r="E2846" s="8" t="s">
        <v>2</v>
      </c>
      <c r="F2846" s="5" t="s">
        <v>11089</v>
      </c>
      <c r="G2846" s="5" t="s">
        <v>9337</v>
      </c>
      <c r="H2846" s="5" t="s">
        <v>9321</v>
      </c>
      <c r="I2846" s="5" t="s">
        <v>9321</v>
      </c>
      <c r="J2846" s="9" t="s">
        <v>2</v>
      </c>
      <c r="K2846" s="5" t="s">
        <v>3</v>
      </c>
      <c r="L2846" s="10" t="str">
        <f t="shared" si="40"/>
        <v>OSCE Hate Crime Report 2015</v>
      </c>
      <c r="M2846" s="5" t="s">
        <v>2</v>
      </c>
      <c r="N2846" s="5"/>
    </row>
    <row r="2847" spans="1:14" x14ac:dyDescent="0.2">
      <c r="A2847" s="12" t="s">
        <v>7955</v>
      </c>
      <c r="B2847" s="50">
        <v>2846</v>
      </c>
      <c r="C2847" s="9">
        <v>2015</v>
      </c>
      <c r="D2847" s="5" t="s">
        <v>9325</v>
      </c>
      <c r="E2847" s="8" t="s">
        <v>2</v>
      </c>
      <c r="F2847" s="5" t="s">
        <v>11089</v>
      </c>
      <c r="G2847" s="5" t="s">
        <v>9337</v>
      </c>
      <c r="H2847" s="5" t="s">
        <v>9328</v>
      </c>
      <c r="I2847" s="5" t="s">
        <v>9387</v>
      </c>
      <c r="J2847" s="9" t="s">
        <v>2</v>
      </c>
      <c r="K2847" s="5" t="s">
        <v>3</v>
      </c>
      <c r="L2847" s="10" t="str">
        <f t="shared" si="40"/>
        <v>OSCE Hate Crime Report 2015</v>
      </c>
      <c r="M2847" s="5" t="s">
        <v>2</v>
      </c>
      <c r="N2847" s="5"/>
    </row>
    <row r="2848" spans="1:14" x14ac:dyDescent="0.2">
      <c r="A2848" s="12" t="s">
        <v>7956</v>
      </c>
      <c r="B2848" s="50">
        <v>2847</v>
      </c>
      <c r="C2848" s="9">
        <v>2015</v>
      </c>
      <c r="D2848" s="5" t="s">
        <v>9325</v>
      </c>
      <c r="E2848" s="8" t="s">
        <v>2</v>
      </c>
      <c r="F2848" s="5" t="s">
        <v>11089</v>
      </c>
      <c r="G2848" s="5" t="s">
        <v>9337</v>
      </c>
      <c r="H2848" s="5" t="s">
        <v>9328</v>
      </c>
      <c r="I2848" s="5" t="s">
        <v>9387</v>
      </c>
      <c r="J2848" s="9" t="s">
        <v>2</v>
      </c>
      <c r="K2848" s="5" t="s">
        <v>3</v>
      </c>
      <c r="L2848" s="10" t="str">
        <f t="shared" si="40"/>
        <v>OSCE Hate Crime Report 2015</v>
      </c>
      <c r="M2848" s="5" t="s">
        <v>2</v>
      </c>
      <c r="N2848" s="5"/>
    </row>
    <row r="2849" spans="1:14" x14ac:dyDescent="0.2">
      <c r="A2849" s="12" t="s">
        <v>7957</v>
      </c>
      <c r="B2849" s="50">
        <v>2848</v>
      </c>
      <c r="C2849" s="9">
        <v>2015</v>
      </c>
      <c r="D2849" s="5" t="s">
        <v>9325</v>
      </c>
      <c r="E2849" s="8" t="s">
        <v>2</v>
      </c>
      <c r="F2849" s="5" t="s">
        <v>11089</v>
      </c>
      <c r="G2849" s="5" t="s">
        <v>9337</v>
      </c>
      <c r="H2849" s="5" t="s">
        <v>9328</v>
      </c>
      <c r="I2849" s="5" t="s">
        <v>9387</v>
      </c>
      <c r="J2849" s="9" t="s">
        <v>2</v>
      </c>
      <c r="K2849" s="5" t="s">
        <v>3</v>
      </c>
      <c r="L2849" s="10" t="str">
        <f t="shared" si="40"/>
        <v>OSCE Hate Crime Report 2015</v>
      </c>
      <c r="M2849" s="5" t="s">
        <v>2</v>
      </c>
      <c r="N2849" s="5"/>
    </row>
    <row r="2850" spans="1:14" x14ac:dyDescent="0.2">
      <c r="A2850" s="12" t="s">
        <v>7958</v>
      </c>
      <c r="B2850" s="50">
        <v>2849</v>
      </c>
      <c r="C2850" s="9">
        <v>2015</v>
      </c>
      <c r="D2850" s="5" t="s">
        <v>9325</v>
      </c>
      <c r="E2850" s="8" t="s">
        <v>2</v>
      </c>
      <c r="F2850" s="5" t="s">
        <v>11089</v>
      </c>
      <c r="G2850" s="5" t="s">
        <v>9329</v>
      </c>
      <c r="H2850" s="5" t="s">
        <v>9347</v>
      </c>
      <c r="I2850" s="5" t="s">
        <v>9315</v>
      </c>
      <c r="J2850" s="9" t="s">
        <v>2</v>
      </c>
      <c r="K2850" s="5" t="s">
        <v>3</v>
      </c>
      <c r="L2850" s="10" t="str">
        <f t="shared" si="40"/>
        <v>OSCE Hate Crime Report 2015</v>
      </c>
      <c r="M2850" s="5" t="s">
        <v>2</v>
      </c>
      <c r="N2850" s="5"/>
    </row>
    <row r="2851" spans="1:14" x14ac:dyDescent="0.2">
      <c r="A2851" s="12" t="s">
        <v>7959</v>
      </c>
      <c r="B2851" s="50">
        <v>2850</v>
      </c>
      <c r="C2851" s="9">
        <v>2015</v>
      </c>
      <c r="D2851" s="5" t="s">
        <v>9325</v>
      </c>
      <c r="E2851" s="8" t="s">
        <v>2</v>
      </c>
      <c r="F2851" s="5" t="s">
        <v>11089</v>
      </c>
      <c r="G2851" s="5" t="s">
        <v>9329</v>
      </c>
      <c r="H2851" s="5" t="s">
        <v>9347</v>
      </c>
      <c r="I2851" s="5" t="s">
        <v>9315</v>
      </c>
      <c r="J2851" s="9" t="s">
        <v>2</v>
      </c>
      <c r="K2851" s="5" t="s">
        <v>3</v>
      </c>
      <c r="L2851" s="10" t="str">
        <f t="shared" si="40"/>
        <v>OSCE Hate Crime Report 2015</v>
      </c>
      <c r="M2851" s="5" t="s">
        <v>2</v>
      </c>
      <c r="N2851" s="5"/>
    </row>
    <row r="2852" spans="1:14" x14ac:dyDescent="0.2">
      <c r="A2852" s="12" t="s">
        <v>7960</v>
      </c>
      <c r="B2852" s="50">
        <v>2851</v>
      </c>
      <c r="C2852" s="9">
        <v>2015</v>
      </c>
      <c r="D2852" s="5" t="s">
        <v>9325</v>
      </c>
      <c r="E2852" s="8" t="s">
        <v>2</v>
      </c>
      <c r="F2852" s="5" t="s">
        <v>11089</v>
      </c>
      <c r="G2852" s="5" t="s">
        <v>9329</v>
      </c>
      <c r="H2852" s="5" t="s">
        <v>9347</v>
      </c>
      <c r="I2852" s="5" t="s">
        <v>9315</v>
      </c>
      <c r="J2852" s="9" t="s">
        <v>2</v>
      </c>
      <c r="K2852" s="5" t="s">
        <v>3</v>
      </c>
      <c r="L2852" s="10" t="str">
        <f t="shared" si="40"/>
        <v>OSCE Hate Crime Report 2015</v>
      </c>
      <c r="M2852" s="5" t="s">
        <v>2</v>
      </c>
      <c r="N2852" s="5"/>
    </row>
    <row r="2853" spans="1:14" x14ac:dyDescent="0.2">
      <c r="A2853" s="12" t="s">
        <v>7961</v>
      </c>
      <c r="B2853" s="50">
        <v>2852</v>
      </c>
      <c r="C2853" s="9">
        <v>2015</v>
      </c>
      <c r="D2853" s="5" t="s">
        <v>9325</v>
      </c>
      <c r="E2853" s="8" t="s">
        <v>2</v>
      </c>
      <c r="F2853" s="5" t="s">
        <v>11089</v>
      </c>
      <c r="G2853" s="5" t="s">
        <v>9329</v>
      </c>
      <c r="H2853" s="5" t="s">
        <v>9347</v>
      </c>
      <c r="I2853" s="5" t="s">
        <v>9315</v>
      </c>
      <c r="J2853" s="9" t="s">
        <v>2</v>
      </c>
      <c r="K2853" s="5" t="s">
        <v>3</v>
      </c>
      <c r="L2853" s="10" t="str">
        <f t="shared" si="40"/>
        <v>OSCE Hate Crime Report 2015</v>
      </c>
      <c r="M2853" s="5" t="s">
        <v>2</v>
      </c>
      <c r="N2853" s="5"/>
    </row>
    <row r="2854" spans="1:14" x14ac:dyDescent="0.2">
      <c r="A2854" s="12" t="s">
        <v>7962</v>
      </c>
      <c r="B2854" s="50">
        <v>2853</v>
      </c>
      <c r="C2854" s="9">
        <v>2015</v>
      </c>
      <c r="D2854" s="5" t="s">
        <v>9325</v>
      </c>
      <c r="E2854" s="8" t="s">
        <v>2</v>
      </c>
      <c r="F2854" s="5" t="s">
        <v>11089</v>
      </c>
      <c r="G2854" s="5" t="s">
        <v>9329</v>
      </c>
      <c r="H2854" s="5" t="s">
        <v>9347</v>
      </c>
      <c r="I2854" s="5" t="s">
        <v>9315</v>
      </c>
      <c r="J2854" s="9" t="s">
        <v>2</v>
      </c>
      <c r="K2854" s="5" t="s">
        <v>3</v>
      </c>
      <c r="L2854" s="10" t="str">
        <f t="shared" si="40"/>
        <v>OSCE Hate Crime Report 2015</v>
      </c>
      <c r="M2854" s="5" t="s">
        <v>2</v>
      </c>
      <c r="N2854" s="5"/>
    </row>
    <row r="2855" spans="1:14" x14ac:dyDescent="0.2">
      <c r="A2855" s="12" t="s">
        <v>7963</v>
      </c>
      <c r="B2855" s="50">
        <v>2854</v>
      </c>
      <c r="C2855" s="9">
        <v>2015</v>
      </c>
      <c r="D2855" s="5" t="s">
        <v>9325</v>
      </c>
      <c r="E2855" s="8" t="s">
        <v>2</v>
      </c>
      <c r="F2855" s="5" t="s">
        <v>11089</v>
      </c>
      <c r="G2855" s="5" t="s">
        <v>9329</v>
      </c>
      <c r="H2855" s="5" t="s">
        <v>9347</v>
      </c>
      <c r="I2855" s="5" t="s">
        <v>9315</v>
      </c>
      <c r="J2855" s="9" t="s">
        <v>2</v>
      </c>
      <c r="K2855" s="5" t="s">
        <v>3</v>
      </c>
      <c r="L2855" s="10" t="str">
        <f t="shared" ref="L2855:L2886" si="41">HYPERLINK("https://hatecrime.osce.org/italy?year=2015","OSCE Hate Crime Report 2015")</f>
        <v>OSCE Hate Crime Report 2015</v>
      </c>
      <c r="M2855" s="5" t="s">
        <v>2</v>
      </c>
      <c r="N2855" s="5"/>
    </row>
    <row r="2856" spans="1:14" x14ac:dyDescent="0.2">
      <c r="A2856" s="12" t="s">
        <v>7964</v>
      </c>
      <c r="B2856" s="50">
        <v>2855</v>
      </c>
      <c r="C2856" s="9">
        <v>2015</v>
      </c>
      <c r="D2856" s="5" t="s">
        <v>9325</v>
      </c>
      <c r="E2856" s="8" t="s">
        <v>2</v>
      </c>
      <c r="F2856" s="5" t="s">
        <v>11089</v>
      </c>
      <c r="G2856" s="5" t="s">
        <v>9329</v>
      </c>
      <c r="H2856" s="5" t="s">
        <v>9347</v>
      </c>
      <c r="I2856" s="5" t="s">
        <v>9315</v>
      </c>
      <c r="J2856" s="9" t="s">
        <v>2</v>
      </c>
      <c r="K2856" s="5" t="s">
        <v>3</v>
      </c>
      <c r="L2856" s="10" t="str">
        <f t="shared" si="41"/>
        <v>OSCE Hate Crime Report 2015</v>
      </c>
      <c r="M2856" s="5" t="s">
        <v>2</v>
      </c>
      <c r="N2856" s="5"/>
    </row>
    <row r="2857" spans="1:14" x14ac:dyDescent="0.2">
      <c r="A2857" s="12" t="s">
        <v>7965</v>
      </c>
      <c r="B2857" s="50">
        <v>2856</v>
      </c>
      <c r="C2857" s="9">
        <v>2015</v>
      </c>
      <c r="D2857" s="5" t="s">
        <v>9325</v>
      </c>
      <c r="E2857" s="8" t="s">
        <v>2</v>
      </c>
      <c r="F2857" s="5" t="s">
        <v>11089</v>
      </c>
      <c r="G2857" s="5" t="s">
        <v>9329</v>
      </c>
      <c r="H2857" s="5" t="s">
        <v>9347</v>
      </c>
      <c r="I2857" s="5" t="s">
        <v>9315</v>
      </c>
      <c r="J2857" s="9" t="s">
        <v>2</v>
      </c>
      <c r="K2857" s="5" t="s">
        <v>3</v>
      </c>
      <c r="L2857" s="10" t="str">
        <f t="shared" si="41"/>
        <v>OSCE Hate Crime Report 2015</v>
      </c>
      <c r="M2857" s="5" t="s">
        <v>2</v>
      </c>
      <c r="N2857" s="5"/>
    </row>
    <row r="2858" spans="1:14" x14ac:dyDescent="0.2">
      <c r="A2858" s="12" t="s">
        <v>6473</v>
      </c>
      <c r="B2858" s="50">
        <v>2857</v>
      </c>
      <c r="C2858" s="9">
        <v>2015</v>
      </c>
      <c r="D2858" s="5" t="s">
        <v>9325</v>
      </c>
      <c r="E2858" s="8" t="s">
        <v>2</v>
      </c>
      <c r="F2858" s="5" t="s">
        <v>11089</v>
      </c>
      <c r="G2858" s="5" t="s">
        <v>9329</v>
      </c>
      <c r="H2858" s="5" t="s">
        <v>9347</v>
      </c>
      <c r="I2858" s="5" t="s">
        <v>9315</v>
      </c>
      <c r="J2858" s="9" t="s">
        <v>2</v>
      </c>
      <c r="K2858" s="5" t="s">
        <v>3</v>
      </c>
      <c r="L2858" s="10" t="str">
        <f t="shared" si="41"/>
        <v>OSCE Hate Crime Report 2015</v>
      </c>
      <c r="M2858" s="5" t="s">
        <v>2</v>
      </c>
      <c r="N2858" s="5"/>
    </row>
    <row r="2859" spans="1:14" x14ac:dyDescent="0.2">
      <c r="A2859" s="12" t="s">
        <v>6474</v>
      </c>
      <c r="B2859" s="50">
        <v>2858</v>
      </c>
      <c r="C2859" s="9">
        <v>2015</v>
      </c>
      <c r="D2859" s="5" t="s">
        <v>9325</v>
      </c>
      <c r="E2859" s="8" t="s">
        <v>2</v>
      </c>
      <c r="F2859" s="5" t="s">
        <v>11089</v>
      </c>
      <c r="G2859" s="5" t="s">
        <v>9329</v>
      </c>
      <c r="H2859" s="5" t="s">
        <v>9347</v>
      </c>
      <c r="I2859" s="5" t="s">
        <v>9315</v>
      </c>
      <c r="J2859" s="9" t="s">
        <v>2</v>
      </c>
      <c r="K2859" s="5" t="s">
        <v>3</v>
      </c>
      <c r="L2859" s="10" t="str">
        <f t="shared" si="41"/>
        <v>OSCE Hate Crime Report 2015</v>
      </c>
      <c r="M2859" s="5" t="s">
        <v>2</v>
      </c>
      <c r="N2859" s="5"/>
    </row>
    <row r="2860" spans="1:14" x14ac:dyDescent="0.2">
      <c r="A2860" s="12" t="s">
        <v>6475</v>
      </c>
      <c r="B2860" s="50">
        <v>2859</v>
      </c>
      <c r="C2860" s="9">
        <v>2015</v>
      </c>
      <c r="D2860" s="5" t="s">
        <v>9325</v>
      </c>
      <c r="E2860" s="8" t="s">
        <v>2</v>
      </c>
      <c r="F2860" s="5" t="s">
        <v>11089</v>
      </c>
      <c r="G2860" s="5" t="s">
        <v>9329</v>
      </c>
      <c r="H2860" s="5" t="s">
        <v>9347</v>
      </c>
      <c r="I2860" s="5" t="s">
        <v>9315</v>
      </c>
      <c r="J2860" s="9" t="s">
        <v>2</v>
      </c>
      <c r="K2860" s="5" t="s">
        <v>3</v>
      </c>
      <c r="L2860" s="10" t="str">
        <f t="shared" si="41"/>
        <v>OSCE Hate Crime Report 2015</v>
      </c>
      <c r="M2860" s="5" t="s">
        <v>2</v>
      </c>
      <c r="N2860" s="5"/>
    </row>
    <row r="2861" spans="1:14" x14ac:dyDescent="0.2">
      <c r="A2861" s="12" t="s">
        <v>6476</v>
      </c>
      <c r="B2861" s="50">
        <v>2860</v>
      </c>
      <c r="C2861" s="9">
        <v>2015</v>
      </c>
      <c r="D2861" s="5" t="s">
        <v>9325</v>
      </c>
      <c r="E2861" s="8" t="s">
        <v>2</v>
      </c>
      <c r="F2861" s="5" t="s">
        <v>11089</v>
      </c>
      <c r="G2861" s="5" t="s">
        <v>9329</v>
      </c>
      <c r="H2861" s="5" t="s">
        <v>9347</v>
      </c>
      <c r="I2861" s="5" t="s">
        <v>9315</v>
      </c>
      <c r="J2861" s="9" t="s">
        <v>2</v>
      </c>
      <c r="K2861" s="5" t="s">
        <v>3</v>
      </c>
      <c r="L2861" s="10" t="str">
        <f t="shared" si="41"/>
        <v>OSCE Hate Crime Report 2015</v>
      </c>
      <c r="M2861" s="5" t="s">
        <v>2</v>
      </c>
      <c r="N2861" s="5"/>
    </row>
    <row r="2862" spans="1:14" x14ac:dyDescent="0.2">
      <c r="A2862" s="12" t="s">
        <v>6477</v>
      </c>
      <c r="B2862" s="50">
        <v>2861</v>
      </c>
      <c r="C2862" s="9">
        <v>2015</v>
      </c>
      <c r="D2862" s="5" t="s">
        <v>9325</v>
      </c>
      <c r="E2862" s="8" t="s">
        <v>2</v>
      </c>
      <c r="F2862" s="5" t="s">
        <v>11089</v>
      </c>
      <c r="G2862" s="5" t="s">
        <v>9329</v>
      </c>
      <c r="H2862" s="5" t="s">
        <v>9347</v>
      </c>
      <c r="I2862" s="5" t="s">
        <v>9315</v>
      </c>
      <c r="J2862" s="9" t="s">
        <v>2</v>
      </c>
      <c r="K2862" s="5" t="s">
        <v>3</v>
      </c>
      <c r="L2862" s="10" t="str">
        <f t="shared" si="41"/>
        <v>OSCE Hate Crime Report 2015</v>
      </c>
      <c r="M2862" s="5" t="s">
        <v>2</v>
      </c>
      <c r="N2862" s="5"/>
    </row>
    <row r="2863" spans="1:14" x14ac:dyDescent="0.2">
      <c r="A2863" s="12" t="s">
        <v>6478</v>
      </c>
      <c r="B2863" s="50">
        <v>2862</v>
      </c>
      <c r="C2863" s="9">
        <v>2015</v>
      </c>
      <c r="D2863" s="5" t="s">
        <v>9325</v>
      </c>
      <c r="E2863" s="8" t="s">
        <v>2</v>
      </c>
      <c r="F2863" s="5" t="s">
        <v>11089</v>
      </c>
      <c r="G2863" s="5" t="s">
        <v>9329</v>
      </c>
      <c r="H2863" s="5" t="s">
        <v>9347</v>
      </c>
      <c r="I2863" s="5" t="s">
        <v>9315</v>
      </c>
      <c r="J2863" s="9" t="s">
        <v>2</v>
      </c>
      <c r="K2863" s="5" t="s">
        <v>3</v>
      </c>
      <c r="L2863" s="10" t="str">
        <f t="shared" si="41"/>
        <v>OSCE Hate Crime Report 2015</v>
      </c>
      <c r="M2863" s="5" t="s">
        <v>2</v>
      </c>
      <c r="N2863" s="5"/>
    </row>
    <row r="2864" spans="1:14" x14ac:dyDescent="0.2">
      <c r="A2864" s="12" t="s">
        <v>6479</v>
      </c>
      <c r="B2864" s="50">
        <v>2863</v>
      </c>
      <c r="C2864" s="9">
        <v>2015</v>
      </c>
      <c r="D2864" s="5" t="s">
        <v>9325</v>
      </c>
      <c r="E2864" s="8" t="s">
        <v>2</v>
      </c>
      <c r="F2864" s="5" t="s">
        <v>11089</v>
      </c>
      <c r="G2864" s="5" t="s">
        <v>9329</v>
      </c>
      <c r="H2864" s="5" t="s">
        <v>9347</v>
      </c>
      <c r="I2864" s="5" t="s">
        <v>9315</v>
      </c>
      <c r="J2864" s="9" t="s">
        <v>2</v>
      </c>
      <c r="K2864" s="5" t="s">
        <v>3</v>
      </c>
      <c r="L2864" s="10" t="str">
        <f t="shared" si="41"/>
        <v>OSCE Hate Crime Report 2015</v>
      </c>
      <c r="M2864" s="5" t="s">
        <v>2</v>
      </c>
      <c r="N2864" s="5"/>
    </row>
    <row r="2865" spans="1:14" x14ac:dyDescent="0.2">
      <c r="A2865" s="12" t="s">
        <v>6480</v>
      </c>
      <c r="B2865" s="50">
        <v>2864</v>
      </c>
      <c r="C2865" s="9">
        <v>2015</v>
      </c>
      <c r="D2865" s="5" t="s">
        <v>9325</v>
      </c>
      <c r="E2865" s="8" t="s">
        <v>2</v>
      </c>
      <c r="F2865" s="5" t="s">
        <v>11089</v>
      </c>
      <c r="G2865" s="5" t="s">
        <v>9329</v>
      </c>
      <c r="H2865" s="5" t="s">
        <v>9347</v>
      </c>
      <c r="I2865" s="5" t="s">
        <v>9315</v>
      </c>
      <c r="J2865" s="9" t="s">
        <v>2</v>
      </c>
      <c r="K2865" s="5" t="s">
        <v>3</v>
      </c>
      <c r="L2865" s="10" t="str">
        <f t="shared" si="41"/>
        <v>OSCE Hate Crime Report 2015</v>
      </c>
      <c r="M2865" s="5" t="s">
        <v>2</v>
      </c>
      <c r="N2865" s="5"/>
    </row>
    <row r="2866" spans="1:14" x14ac:dyDescent="0.2">
      <c r="A2866" s="12" t="s">
        <v>6481</v>
      </c>
      <c r="B2866" s="50">
        <v>2865</v>
      </c>
      <c r="C2866" s="9">
        <v>2015</v>
      </c>
      <c r="D2866" s="5" t="s">
        <v>9325</v>
      </c>
      <c r="E2866" s="8" t="s">
        <v>2</v>
      </c>
      <c r="F2866" s="5" t="s">
        <v>11089</v>
      </c>
      <c r="G2866" s="5" t="s">
        <v>9329</v>
      </c>
      <c r="H2866" s="5" t="s">
        <v>9347</v>
      </c>
      <c r="I2866" s="5" t="s">
        <v>9315</v>
      </c>
      <c r="J2866" s="9" t="s">
        <v>2</v>
      </c>
      <c r="K2866" s="5" t="s">
        <v>3</v>
      </c>
      <c r="L2866" s="10" t="str">
        <f t="shared" si="41"/>
        <v>OSCE Hate Crime Report 2015</v>
      </c>
      <c r="M2866" s="5" t="s">
        <v>2</v>
      </c>
      <c r="N2866" s="5"/>
    </row>
    <row r="2867" spans="1:14" x14ac:dyDescent="0.2">
      <c r="A2867" s="12" t="s">
        <v>6482</v>
      </c>
      <c r="B2867" s="50">
        <v>2866</v>
      </c>
      <c r="C2867" s="9">
        <v>2015</v>
      </c>
      <c r="D2867" s="5" t="s">
        <v>9325</v>
      </c>
      <c r="E2867" s="8" t="s">
        <v>2</v>
      </c>
      <c r="F2867" s="5" t="s">
        <v>11089</v>
      </c>
      <c r="G2867" s="5" t="s">
        <v>9329</v>
      </c>
      <c r="H2867" s="5" t="s">
        <v>9347</v>
      </c>
      <c r="I2867" s="5" t="s">
        <v>9315</v>
      </c>
      <c r="J2867" s="9" t="s">
        <v>2</v>
      </c>
      <c r="K2867" s="5" t="s">
        <v>3</v>
      </c>
      <c r="L2867" s="10" t="str">
        <f t="shared" si="41"/>
        <v>OSCE Hate Crime Report 2015</v>
      </c>
      <c r="M2867" s="5" t="s">
        <v>2</v>
      </c>
      <c r="N2867" s="5"/>
    </row>
    <row r="2868" spans="1:14" x14ac:dyDescent="0.2">
      <c r="A2868" s="12" t="s">
        <v>6483</v>
      </c>
      <c r="B2868" s="50">
        <v>2867</v>
      </c>
      <c r="C2868" s="9">
        <v>2015</v>
      </c>
      <c r="D2868" s="5" t="s">
        <v>9325</v>
      </c>
      <c r="E2868" s="8" t="s">
        <v>2</v>
      </c>
      <c r="F2868" s="5" t="s">
        <v>11089</v>
      </c>
      <c r="G2868" s="5" t="s">
        <v>9329</v>
      </c>
      <c r="H2868" s="5" t="s">
        <v>9328</v>
      </c>
      <c r="I2868" s="5" t="s">
        <v>9338</v>
      </c>
      <c r="J2868" s="9" t="s">
        <v>2</v>
      </c>
      <c r="K2868" s="5" t="s">
        <v>3</v>
      </c>
      <c r="L2868" s="10" t="str">
        <f t="shared" si="41"/>
        <v>OSCE Hate Crime Report 2015</v>
      </c>
      <c r="M2868" s="5" t="s">
        <v>2</v>
      </c>
      <c r="N2868" s="5"/>
    </row>
    <row r="2869" spans="1:14" x14ac:dyDescent="0.2">
      <c r="A2869" s="12" t="s">
        <v>6484</v>
      </c>
      <c r="B2869" s="50">
        <v>2868</v>
      </c>
      <c r="C2869" s="9">
        <v>2015</v>
      </c>
      <c r="D2869" s="5" t="s">
        <v>9325</v>
      </c>
      <c r="E2869" s="8" t="s">
        <v>2</v>
      </c>
      <c r="F2869" s="5" t="s">
        <v>11089</v>
      </c>
      <c r="G2869" s="5" t="s">
        <v>9329</v>
      </c>
      <c r="H2869" s="5" t="s">
        <v>9328</v>
      </c>
      <c r="I2869" s="5" t="s">
        <v>9338</v>
      </c>
      <c r="J2869" s="9" t="s">
        <v>2</v>
      </c>
      <c r="K2869" s="5" t="s">
        <v>3</v>
      </c>
      <c r="L2869" s="10" t="str">
        <f t="shared" si="41"/>
        <v>OSCE Hate Crime Report 2015</v>
      </c>
      <c r="M2869" s="5" t="s">
        <v>2</v>
      </c>
      <c r="N2869" s="5"/>
    </row>
    <row r="2870" spans="1:14" x14ac:dyDescent="0.2">
      <c r="A2870" s="12" t="s">
        <v>6485</v>
      </c>
      <c r="B2870" s="50">
        <v>2869</v>
      </c>
      <c r="C2870" s="9">
        <v>2015</v>
      </c>
      <c r="D2870" s="5" t="s">
        <v>9325</v>
      </c>
      <c r="E2870" s="8" t="s">
        <v>2</v>
      </c>
      <c r="F2870" s="5" t="s">
        <v>11089</v>
      </c>
      <c r="G2870" s="5" t="s">
        <v>9329</v>
      </c>
      <c r="H2870" s="5" t="s">
        <v>9328</v>
      </c>
      <c r="I2870" s="5" t="s">
        <v>9338</v>
      </c>
      <c r="J2870" s="9" t="s">
        <v>2</v>
      </c>
      <c r="K2870" s="5" t="s">
        <v>3</v>
      </c>
      <c r="L2870" s="10" t="str">
        <f t="shared" si="41"/>
        <v>OSCE Hate Crime Report 2015</v>
      </c>
      <c r="M2870" s="5" t="s">
        <v>2</v>
      </c>
      <c r="N2870" s="5"/>
    </row>
    <row r="2871" spans="1:14" x14ac:dyDescent="0.2">
      <c r="A2871" s="12" t="s">
        <v>6486</v>
      </c>
      <c r="B2871" s="50">
        <v>2870</v>
      </c>
      <c r="C2871" s="9">
        <v>2015</v>
      </c>
      <c r="D2871" s="5" t="s">
        <v>9325</v>
      </c>
      <c r="E2871" s="8" t="s">
        <v>2</v>
      </c>
      <c r="F2871" s="5" t="s">
        <v>11089</v>
      </c>
      <c r="G2871" s="5" t="s">
        <v>9329</v>
      </c>
      <c r="H2871" s="5" t="s">
        <v>9321</v>
      </c>
      <c r="I2871" s="5" t="s">
        <v>9338</v>
      </c>
      <c r="J2871" s="9" t="s">
        <v>2</v>
      </c>
      <c r="K2871" s="5" t="s">
        <v>3</v>
      </c>
      <c r="L2871" s="10" t="str">
        <f t="shared" si="41"/>
        <v>OSCE Hate Crime Report 2015</v>
      </c>
      <c r="M2871" s="5" t="s">
        <v>2</v>
      </c>
      <c r="N2871" s="5"/>
    </row>
    <row r="2872" spans="1:14" x14ac:dyDescent="0.2">
      <c r="A2872" s="12" t="s">
        <v>6487</v>
      </c>
      <c r="B2872" s="50">
        <v>2871</v>
      </c>
      <c r="C2872" s="9">
        <v>2015</v>
      </c>
      <c r="D2872" s="5" t="s">
        <v>9325</v>
      </c>
      <c r="E2872" s="8" t="s">
        <v>2</v>
      </c>
      <c r="F2872" s="5" t="s">
        <v>11089</v>
      </c>
      <c r="G2872" s="5" t="s">
        <v>9329</v>
      </c>
      <c r="H2872" s="5" t="s">
        <v>9321</v>
      </c>
      <c r="I2872" s="5" t="s">
        <v>9338</v>
      </c>
      <c r="J2872" s="9" t="s">
        <v>2</v>
      </c>
      <c r="K2872" s="5" t="s">
        <v>3</v>
      </c>
      <c r="L2872" s="10" t="str">
        <f t="shared" si="41"/>
        <v>OSCE Hate Crime Report 2015</v>
      </c>
      <c r="M2872" s="5" t="s">
        <v>2</v>
      </c>
      <c r="N2872" s="5"/>
    </row>
    <row r="2873" spans="1:14" x14ac:dyDescent="0.2">
      <c r="A2873" s="12" t="s">
        <v>6488</v>
      </c>
      <c r="B2873" s="50">
        <v>2872</v>
      </c>
      <c r="C2873" s="9">
        <v>2015</v>
      </c>
      <c r="D2873" s="5" t="s">
        <v>9325</v>
      </c>
      <c r="E2873" s="8" t="s">
        <v>2</v>
      </c>
      <c r="F2873" s="5" t="s">
        <v>11089</v>
      </c>
      <c r="G2873" s="5" t="s">
        <v>9329</v>
      </c>
      <c r="H2873" s="5" t="s">
        <v>9321</v>
      </c>
      <c r="I2873" s="5" t="s">
        <v>9338</v>
      </c>
      <c r="J2873" s="9" t="s">
        <v>2</v>
      </c>
      <c r="K2873" s="5" t="s">
        <v>3</v>
      </c>
      <c r="L2873" s="10" t="str">
        <f t="shared" si="41"/>
        <v>OSCE Hate Crime Report 2015</v>
      </c>
      <c r="M2873" s="5" t="s">
        <v>2</v>
      </c>
      <c r="N2873" s="5"/>
    </row>
    <row r="2874" spans="1:14" x14ac:dyDescent="0.2">
      <c r="A2874" s="12" t="s">
        <v>6489</v>
      </c>
      <c r="B2874" s="50">
        <v>2873</v>
      </c>
      <c r="C2874" s="9">
        <v>2015</v>
      </c>
      <c r="D2874" s="5" t="s">
        <v>9325</v>
      </c>
      <c r="E2874" s="8" t="s">
        <v>2</v>
      </c>
      <c r="F2874" s="5" t="s">
        <v>11089</v>
      </c>
      <c r="G2874" s="5" t="s">
        <v>9329</v>
      </c>
      <c r="H2874" s="5" t="s">
        <v>9321</v>
      </c>
      <c r="I2874" s="5" t="s">
        <v>9338</v>
      </c>
      <c r="J2874" s="9" t="s">
        <v>2</v>
      </c>
      <c r="K2874" s="5" t="s">
        <v>3</v>
      </c>
      <c r="L2874" s="10" t="str">
        <f t="shared" si="41"/>
        <v>OSCE Hate Crime Report 2015</v>
      </c>
      <c r="M2874" s="5" t="s">
        <v>2</v>
      </c>
      <c r="N2874" s="5"/>
    </row>
    <row r="2875" spans="1:14" x14ac:dyDescent="0.2">
      <c r="A2875" s="12" t="s">
        <v>6490</v>
      </c>
      <c r="B2875" s="50">
        <v>2874</v>
      </c>
      <c r="C2875" s="9">
        <v>2015</v>
      </c>
      <c r="D2875" s="5" t="s">
        <v>9325</v>
      </c>
      <c r="E2875" s="8" t="s">
        <v>2</v>
      </c>
      <c r="F2875" s="5" t="s">
        <v>11089</v>
      </c>
      <c r="G2875" s="5" t="s">
        <v>9329</v>
      </c>
      <c r="H2875" s="5" t="s">
        <v>9321</v>
      </c>
      <c r="I2875" s="5" t="s">
        <v>9338</v>
      </c>
      <c r="J2875" s="9" t="s">
        <v>2</v>
      </c>
      <c r="K2875" s="5" t="s">
        <v>3</v>
      </c>
      <c r="L2875" s="10" t="str">
        <f t="shared" si="41"/>
        <v>OSCE Hate Crime Report 2015</v>
      </c>
      <c r="M2875" s="5" t="s">
        <v>2</v>
      </c>
      <c r="N2875" s="5"/>
    </row>
    <row r="2876" spans="1:14" x14ac:dyDescent="0.2">
      <c r="A2876" s="12" t="s">
        <v>6491</v>
      </c>
      <c r="B2876" s="50">
        <v>2875</v>
      </c>
      <c r="C2876" s="9">
        <v>2015</v>
      </c>
      <c r="D2876" s="5" t="s">
        <v>9325</v>
      </c>
      <c r="E2876" s="8" t="s">
        <v>2</v>
      </c>
      <c r="F2876" s="5" t="s">
        <v>11089</v>
      </c>
      <c r="G2876" s="5" t="s">
        <v>9329</v>
      </c>
      <c r="H2876" s="5" t="s">
        <v>9321</v>
      </c>
      <c r="I2876" s="5" t="s">
        <v>9338</v>
      </c>
      <c r="J2876" s="9" t="s">
        <v>2</v>
      </c>
      <c r="K2876" s="5" t="s">
        <v>3</v>
      </c>
      <c r="L2876" s="10" t="str">
        <f t="shared" si="41"/>
        <v>OSCE Hate Crime Report 2015</v>
      </c>
      <c r="M2876" s="5" t="s">
        <v>2</v>
      </c>
      <c r="N2876" s="5"/>
    </row>
    <row r="2877" spans="1:14" x14ac:dyDescent="0.2">
      <c r="A2877" s="12" t="s">
        <v>6492</v>
      </c>
      <c r="B2877" s="50">
        <v>2876</v>
      </c>
      <c r="C2877" s="9">
        <v>2015</v>
      </c>
      <c r="D2877" s="5" t="s">
        <v>9325</v>
      </c>
      <c r="E2877" s="8" t="s">
        <v>2</v>
      </c>
      <c r="F2877" s="5" t="s">
        <v>11089</v>
      </c>
      <c r="G2877" s="5" t="s">
        <v>9329</v>
      </c>
      <c r="H2877" s="5" t="s">
        <v>9321</v>
      </c>
      <c r="I2877" s="5" t="s">
        <v>9338</v>
      </c>
      <c r="J2877" s="9" t="s">
        <v>2</v>
      </c>
      <c r="K2877" s="5" t="s">
        <v>3</v>
      </c>
      <c r="L2877" s="10" t="str">
        <f t="shared" si="41"/>
        <v>OSCE Hate Crime Report 2015</v>
      </c>
      <c r="M2877" s="5" t="s">
        <v>2</v>
      </c>
      <c r="N2877" s="5"/>
    </row>
    <row r="2878" spans="1:14" x14ac:dyDescent="0.2">
      <c r="A2878" s="12" t="s">
        <v>6493</v>
      </c>
      <c r="B2878" s="50">
        <v>2877</v>
      </c>
      <c r="C2878" s="9">
        <v>2015</v>
      </c>
      <c r="D2878" s="5" t="s">
        <v>9325</v>
      </c>
      <c r="E2878" s="8" t="s">
        <v>2</v>
      </c>
      <c r="F2878" s="5" t="s">
        <v>11089</v>
      </c>
      <c r="G2878" s="6" t="s">
        <v>9335</v>
      </c>
      <c r="H2878" s="5" t="s">
        <v>9347</v>
      </c>
      <c r="I2878" s="5" t="s">
        <v>9315</v>
      </c>
      <c r="J2878" s="9" t="s">
        <v>2</v>
      </c>
      <c r="K2878" s="5" t="s">
        <v>3</v>
      </c>
      <c r="L2878" s="10" t="str">
        <f t="shared" si="41"/>
        <v>OSCE Hate Crime Report 2015</v>
      </c>
      <c r="M2878" s="5" t="s">
        <v>2</v>
      </c>
      <c r="N2878" s="5"/>
    </row>
    <row r="2879" spans="1:14" x14ac:dyDescent="0.2">
      <c r="A2879" s="12" t="s">
        <v>6494</v>
      </c>
      <c r="B2879" s="50">
        <v>2878</v>
      </c>
      <c r="C2879" s="9">
        <v>2015</v>
      </c>
      <c r="D2879" s="5" t="s">
        <v>9325</v>
      </c>
      <c r="E2879" s="8" t="s">
        <v>2</v>
      </c>
      <c r="F2879" s="5" t="s">
        <v>11089</v>
      </c>
      <c r="G2879" s="6" t="s">
        <v>9335</v>
      </c>
      <c r="H2879" s="5" t="s">
        <v>9347</v>
      </c>
      <c r="I2879" s="5" t="s">
        <v>9315</v>
      </c>
      <c r="J2879" s="9" t="s">
        <v>2</v>
      </c>
      <c r="K2879" s="5" t="s">
        <v>3</v>
      </c>
      <c r="L2879" s="10" t="str">
        <f t="shared" si="41"/>
        <v>OSCE Hate Crime Report 2015</v>
      </c>
      <c r="M2879" s="5" t="s">
        <v>2</v>
      </c>
      <c r="N2879" s="5"/>
    </row>
    <row r="2880" spans="1:14" x14ac:dyDescent="0.2">
      <c r="A2880" s="12" t="s">
        <v>6495</v>
      </c>
      <c r="B2880" s="50">
        <v>2879</v>
      </c>
      <c r="C2880" s="9">
        <v>2015</v>
      </c>
      <c r="D2880" s="5" t="s">
        <v>9325</v>
      </c>
      <c r="E2880" s="8" t="s">
        <v>2</v>
      </c>
      <c r="F2880" s="5" t="s">
        <v>11089</v>
      </c>
      <c r="G2880" s="6" t="s">
        <v>9335</v>
      </c>
      <c r="H2880" s="5" t="s">
        <v>9347</v>
      </c>
      <c r="I2880" s="5" t="s">
        <v>9315</v>
      </c>
      <c r="J2880" s="9" t="s">
        <v>2</v>
      </c>
      <c r="K2880" s="5" t="s">
        <v>3</v>
      </c>
      <c r="L2880" s="10" t="str">
        <f t="shared" si="41"/>
        <v>OSCE Hate Crime Report 2015</v>
      </c>
      <c r="M2880" s="5" t="s">
        <v>2</v>
      </c>
      <c r="N2880" s="5"/>
    </row>
    <row r="2881" spans="1:14" x14ac:dyDescent="0.2">
      <c r="A2881" s="12" t="s">
        <v>6496</v>
      </c>
      <c r="B2881" s="50">
        <v>2880</v>
      </c>
      <c r="C2881" s="9">
        <v>2015</v>
      </c>
      <c r="D2881" s="5" t="s">
        <v>9325</v>
      </c>
      <c r="E2881" s="8" t="s">
        <v>2</v>
      </c>
      <c r="F2881" s="5" t="s">
        <v>11089</v>
      </c>
      <c r="G2881" s="6" t="s">
        <v>9335</v>
      </c>
      <c r="H2881" s="5" t="s">
        <v>9347</v>
      </c>
      <c r="I2881" s="5" t="s">
        <v>9315</v>
      </c>
      <c r="J2881" s="9" t="s">
        <v>2</v>
      </c>
      <c r="K2881" s="5" t="s">
        <v>3</v>
      </c>
      <c r="L2881" s="10" t="str">
        <f t="shared" si="41"/>
        <v>OSCE Hate Crime Report 2015</v>
      </c>
      <c r="M2881" s="5" t="s">
        <v>2</v>
      </c>
      <c r="N2881" s="5"/>
    </row>
    <row r="2882" spans="1:14" x14ac:dyDescent="0.2">
      <c r="A2882" s="12" t="s">
        <v>6497</v>
      </c>
      <c r="B2882" s="50">
        <v>2881</v>
      </c>
      <c r="C2882" s="9">
        <v>2015</v>
      </c>
      <c r="D2882" s="5" t="s">
        <v>9325</v>
      </c>
      <c r="E2882" s="8" t="s">
        <v>2</v>
      </c>
      <c r="F2882" s="5" t="s">
        <v>11089</v>
      </c>
      <c r="G2882" s="6" t="s">
        <v>9335</v>
      </c>
      <c r="H2882" s="5" t="s">
        <v>9347</v>
      </c>
      <c r="I2882" s="5" t="s">
        <v>9315</v>
      </c>
      <c r="J2882" s="9" t="s">
        <v>2</v>
      </c>
      <c r="K2882" s="5" t="s">
        <v>3</v>
      </c>
      <c r="L2882" s="10" t="str">
        <f t="shared" si="41"/>
        <v>OSCE Hate Crime Report 2015</v>
      </c>
      <c r="M2882" s="5" t="s">
        <v>2</v>
      </c>
      <c r="N2882" s="5"/>
    </row>
    <row r="2883" spans="1:14" x14ac:dyDescent="0.2">
      <c r="A2883" s="12" t="s">
        <v>6498</v>
      </c>
      <c r="B2883" s="50">
        <v>2882</v>
      </c>
      <c r="C2883" s="9">
        <v>2015</v>
      </c>
      <c r="D2883" s="5" t="s">
        <v>9325</v>
      </c>
      <c r="E2883" s="8" t="s">
        <v>2</v>
      </c>
      <c r="F2883" s="5" t="s">
        <v>11089</v>
      </c>
      <c r="G2883" s="6" t="s">
        <v>9335</v>
      </c>
      <c r="H2883" s="5" t="s">
        <v>9347</v>
      </c>
      <c r="I2883" s="5" t="s">
        <v>9315</v>
      </c>
      <c r="J2883" s="9" t="s">
        <v>2</v>
      </c>
      <c r="K2883" s="5" t="s">
        <v>3</v>
      </c>
      <c r="L2883" s="10" t="str">
        <f t="shared" si="41"/>
        <v>OSCE Hate Crime Report 2015</v>
      </c>
      <c r="M2883" s="5" t="s">
        <v>2</v>
      </c>
      <c r="N2883" s="5"/>
    </row>
    <row r="2884" spans="1:14" x14ac:dyDescent="0.2">
      <c r="A2884" s="12" t="s">
        <v>6499</v>
      </c>
      <c r="B2884" s="50">
        <v>2883</v>
      </c>
      <c r="C2884" s="9">
        <v>2015</v>
      </c>
      <c r="D2884" s="5" t="s">
        <v>9325</v>
      </c>
      <c r="E2884" s="8" t="s">
        <v>2</v>
      </c>
      <c r="F2884" s="5" t="s">
        <v>11089</v>
      </c>
      <c r="G2884" s="6" t="s">
        <v>9335</v>
      </c>
      <c r="H2884" s="5" t="s">
        <v>9347</v>
      </c>
      <c r="I2884" s="5" t="s">
        <v>9315</v>
      </c>
      <c r="J2884" s="9" t="s">
        <v>2</v>
      </c>
      <c r="K2884" s="5" t="s">
        <v>3</v>
      </c>
      <c r="L2884" s="10" t="str">
        <f t="shared" si="41"/>
        <v>OSCE Hate Crime Report 2015</v>
      </c>
      <c r="M2884" s="5" t="s">
        <v>2</v>
      </c>
      <c r="N2884" s="5"/>
    </row>
    <row r="2885" spans="1:14" x14ac:dyDescent="0.2">
      <c r="A2885" s="12" t="s">
        <v>6500</v>
      </c>
      <c r="B2885" s="50">
        <v>2884</v>
      </c>
      <c r="C2885" s="9">
        <v>2015</v>
      </c>
      <c r="D2885" s="5" t="s">
        <v>9325</v>
      </c>
      <c r="E2885" s="8" t="s">
        <v>2</v>
      </c>
      <c r="F2885" s="5" t="s">
        <v>11089</v>
      </c>
      <c r="G2885" s="6" t="s">
        <v>9335</v>
      </c>
      <c r="H2885" s="5" t="s">
        <v>9347</v>
      </c>
      <c r="I2885" s="5" t="s">
        <v>9315</v>
      </c>
      <c r="J2885" s="9" t="s">
        <v>2</v>
      </c>
      <c r="K2885" s="5" t="s">
        <v>3</v>
      </c>
      <c r="L2885" s="10" t="str">
        <f t="shared" si="41"/>
        <v>OSCE Hate Crime Report 2015</v>
      </c>
      <c r="M2885" s="5" t="s">
        <v>2</v>
      </c>
      <c r="N2885" s="5"/>
    </row>
    <row r="2886" spans="1:14" x14ac:dyDescent="0.2">
      <c r="A2886" s="12" t="s">
        <v>6501</v>
      </c>
      <c r="B2886" s="50">
        <v>2885</v>
      </c>
      <c r="C2886" s="9">
        <v>2015</v>
      </c>
      <c r="D2886" s="5" t="s">
        <v>9325</v>
      </c>
      <c r="E2886" s="8" t="s">
        <v>2</v>
      </c>
      <c r="F2886" s="5" t="s">
        <v>11089</v>
      </c>
      <c r="G2886" s="6" t="s">
        <v>9335</v>
      </c>
      <c r="H2886" s="5" t="s">
        <v>9347</v>
      </c>
      <c r="I2886" s="5" t="s">
        <v>9315</v>
      </c>
      <c r="J2886" s="9" t="s">
        <v>2</v>
      </c>
      <c r="K2886" s="5" t="s">
        <v>3</v>
      </c>
      <c r="L2886" s="10" t="str">
        <f t="shared" si="41"/>
        <v>OSCE Hate Crime Report 2015</v>
      </c>
      <c r="M2886" s="5" t="s">
        <v>2</v>
      </c>
      <c r="N2886" s="5"/>
    </row>
    <row r="2887" spans="1:14" x14ac:dyDescent="0.2">
      <c r="A2887" s="12" t="s">
        <v>6502</v>
      </c>
      <c r="B2887" s="50">
        <v>2886</v>
      </c>
      <c r="C2887" s="9">
        <v>2015</v>
      </c>
      <c r="D2887" s="5" t="s">
        <v>9325</v>
      </c>
      <c r="E2887" s="8" t="s">
        <v>2</v>
      </c>
      <c r="F2887" s="5" t="s">
        <v>11089</v>
      </c>
      <c r="G2887" s="6" t="s">
        <v>9335</v>
      </c>
      <c r="H2887" s="5" t="s">
        <v>9347</v>
      </c>
      <c r="I2887" s="5" t="s">
        <v>9315</v>
      </c>
      <c r="J2887" s="9" t="s">
        <v>2</v>
      </c>
      <c r="K2887" s="5" t="s">
        <v>3</v>
      </c>
      <c r="L2887" s="10" t="str">
        <f t="shared" ref="L2887:L2918" si="42">HYPERLINK("https://hatecrime.osce.org/italy?year=2015","OSCE Hate Crime Report 2015")</f>
        <v>OSCE Hate Crime Report 2015</v>
      </c>
      <c r="M2887" s="5" t="s">
        <v>2</v>
      </c>
      <c r="N2887" s="5"/>
    </row>
    <row r="2888" spans="1:14" x14ac:dyDescent="0.2">
      <c r="A2888" s="12" t="s">
        <v>6503</v>
      </c>
      <c r="B2888" s="50">
        <v>2887</v>
      </c>
      <c r="C2888" s="9">
        <v>2015</v>
      </c>
      <c r="D2888" s="5" t="s">
        <v>9325</v>
      </c>
      <c r="E2888" s="8" t="s">
        <v>2</v>
      </c>
      <c r="F2888" s="5" t="s">
        <v>11089</v>
      </c>
      <c r="G2888" s="6" t="s">
        <v>9335</v>
      </c>
      <c r="H2888" s="5" t="s">
        <v>9347</v>
      </c>
      <c r="I2888" s="5" t="s">
        <v>9315</v>
      </c>
      <c r="J2888" s="9" t="s">
        <v>2</v>
      </c>
      <c r="K2888" s="5" t="s">
        <v>3</v>
      </c>
      <c r="L2888" s="10" t="str">
        <f t="shared" si="42"/>
        <v>OSCE Hate Crime Report 2015</v>
      </c>
      <c r="M2888" s="5" t="s">
        <v>2</v>
      </c>
      <c r="N2888" s="5"/>
    </row>
    <row r="2889" spans="1:14" x14ac:dyDescent="0.2">
      <c r="A2889" s="12" t="s">
        <v>6504</v>
      </c>
      <c r="B2889" s="50">
        <v>2888</v>
      </c>
      <c r="C2889" s="9">
        <v>2015</v>
      </c>
      <c r="D2889" s="5" t="s">
        <v>9325</v>
      </c>
      <c r="E2889" s="8" t="s">
        <v>2</v>
      </c>
      <c r="F2889" s="5" t="s">
        <v>11089</v>
      </c>
      <c r="G2889" s="6" t="s">
        <v>9335</v>
      </c>
      <c r="H2889" s="5" t="s">
        <v>9347</v>
      </c>
      <c r="I2889" s="5" t="s">
        <v>9315</v>
      </c>
      <c r="J2889" s="9" t="s">
        <v>2</v>
      </c>
      <c r="K2889" s="5" t="s">
        <v>3</v>
      </c>
      <c r="L2889" s="10" t="str">
        <f t="shared" si="42"/>
        <v>OSCE Hate Crime Report 2015</v>
      </c>
      <c r="M2889" s="5" t="s">
        <v>2</v>
      </c>
      <c r="N2889" s="5"/>
    </row>
    <row r="2890" spans="1:14" x14ac:dyDescent="0.2">
      <c r="A2890" s="12" t="s">
        <v>6505</v>
      </c>
      <c r="B2890" s="50">
        <v>2889</v>
      </c>
      <c r="C2890" s="9">
        <v>2015</v>
      </c>
      <c r="D2890" s="5" t="s">
        <v>9325</v>
      </c>
      <c r="E2890" s="8" t="s">
        <v>2</v>
      </c>
      <c r="F2890" s="5" t="s">
        <v>11089</v>
      </c>
      <c r="G2890" s="6" t="s">
        <v>9335</v>
      </c>
      <c r="H2890" s="5" t="s">
        <v>9347</v>
      </c>
      <c r="I2890" s="5" t="s">
        <v>9315</v>
      </c>
      <c r="J2890" s="9" t="s">
        <v>2</v>
      </c>
      <c r="K2890" s="5" t="s">
        <v>3</v>
      </c>
      <c r="L2890" s="10" t="str">
        <f t="shared" si="42"/>
        <v>OSCE Hate Crime Report 2015</v>
      </c>
      <c r="M2890" s="5" t="s">
        <v>2</v>
      </c>
      <c r="N2890" s="5"/>
    </row>
    <row r="2891" spans="1:14" x14ac:dyDescent="0.2">
      <c r="A2891" s="12" t="s">
        <v>6506</v>
      </c>
      <c r="B2891" s="50">
        <v>2890</v>
      </c>
      <c r="C2891" s="9">
        <v>2015</v>
      </c>
      <c r="D2891" s="5" t="s">
        <v>9325</v>
      </c>
      <c r="E2891" s="8" t="s">
        <v>2</v>
      </c>
      <c r="F2891" s="5" t="s">
        <v>11089</v>
      </c>
      <c r="G2891" s="6" t="s">
        <v>9335</v>
      </c>
      <c r="H2891" s="5" t="s">
        <v>9347</v>
      </c>
      <c r="I2891" s="5" t="s">
        <v>9315</v>
      </c>
      <c r="J2891" s="9" t="s">
        <v>2</v>
      </c>
      <c r="K2891" s="5" t="s">
        <v>3</v>
      </c>
      <c r="L2891" s="10" t="str">
        <f t="shared" si="42"/>
        <v>OSCE Hate Crime Report 2015</v>
      </c>
      <c r="M2891" s="5" t="s">
        <v>2</v>
      </c>
      <c r="N2891" s="5"/>
    </row>
    <row r="2892" spans="1:14" x14ac:dyDescent="0.2">
      <c r="A2892" s="12" t="s">
        <v>6507</v>
      </c>
      <c r="B2892" s="50">
        <v>2891</v>
      </c>
      <c r="C2892" s="9">
        <v>2015</v>
      </c>
      <c r="D2892" s="5" t="s">
        <v>9325</v>
      </c>
      <c r="E2892" s="8" t="s">
        <v>2</v>
      </c>
      <c r="F2892" s="5" t="s">
        <v>11089</v>
      </c>
      <c r="G2892" s="6" t="s">
        <v>9335</v>
      </c>
      <c r="H2892" s="5" t="s">
        <v>9347</v>
      </c>
      <c r="I2892" s="5" t="s">
        <v>9315</v>
      </c>
      <c r="J2892" s="9" t="s">
        <v>2</v>
      </c>
      <c r="K2892" s="5" t="s">
        <v>3</v>
      </c>
      <c r="L2892" s="10" t="str">
        <f t="shared" si="42"/>
        <v>OSCE Hate Crime Report 2015</v>
      </c>
      <c r="M2892" s="5" t="s">
        <v>2</v>
      </c>
      <c r="N2892" s="5"/>
    </row>
    <row r="2893" spans="1:14" x14ac:dyDescent="0.2">
      <c r="A2893" s="12" t="s">
        <v>6508</v>
      </c>
      <c r="B2893" s="50">
        <v>2892</v>
      </c>
      <c r="C2893" s="9">
        <v>2015</v>
      </c>
      <c r="D2893" s="5" t="s">
        <v>9325</v>
      </c>
      <c r="E2893" s="8" t="s">
        <v>2</v>
      </c>
      <c r="F2893" s="5" t="s">
        <v>11089</v>
      </c>
      <c r="G2893" s="6" t="s">
        <v>9335</v>
      </c>
      <c r="H2893" s="5" t="s">
        <v>9347</v>
      </c>
      <c r="I2893" s="5" t="s">
        <v>9315</v>
      </c>
      <c r="J2893" s="9" t="s">
        <v>2</v>
      </c>
      <c r="K2893" s="5" t="s">
        <v>3</v>
      </c>
      <c r="L2893" s="10" t="str">
        <f t="shared" si="42"/>
        <v>OSCE Hate Crime Report 2015</v>
      </c>
      <c r="M2893" s="5" t="s">
        <v>2</v>
      </c>
      <c r="N2893" s="5"/>
    </row>
    <row r="2894" spans="1:14" x14ac:dyDescent="0.2">
      <c r="A2894" s="12" t="s">
        <v>6509</v>
      </c>
      <c r="B2894" s="50">
        <v>2893</v>
      </c>
      <c r="C2894" s="9">
        <v>2015</v>
      </c>
      <c r="D2894" s="5" t="s">
        <v>9325</v>
      </c>
      <c r="E2894" s="8" t="s">
        <v>2</v>
      </c>
      <c r="F2894" s="5" t="s">
        <v>11089</v>
      </c>
      <c r="G2894" s="6" t="s">
        <v>9335</v>
      </c>
      <c r="H2894" s="5" t="s">
        <v>9347</v>
      </c>
      <c r="I2894" s="5" t="s">
        <v>9315</v>
      </c>
      <c r="J2894" s="9" t="s">
        <v>2</v>
      </c>
      <c r="K2894" s="5" t="s">
        <v>3</v>
      </c>
      <c r="L2894" s="10" t="str">
        <f t="shared" si="42"/>
        <v>OSCE Hate Crime Report 2015</v>
      </c>
      <c r="M2894" s="5" t="s">
        <v>2</v>
      </c>
      <c r="N2894" s="5"/>
    </row>
    <row r="2895" spans="1:14" x14ac:dyDescent="0.2">
      <c r="A2895" s="12" t="s">
        <v>6510</v>
      </c>
      <c r="B2895" s="50">
        <v>2894</v>
      </c>
      <c r="C2895" s="9">
        <v>2015</v>
      </c>
      <c r="D2895" s="5" t="s">
        <v>9325</v>
      </c>
      <c r="E2895" s="8" t="s">
        <v>2</v>
      </c>
      <c r="F2895" s="5" t="s">
        <v>11089</v>
      </c>
      <c r="G2895" s="6" t="s">
        <v>9335</v>
      </c>
      <c r="H2895" s="5" t="s">
        <v>9347</v>
      </c>
      <c r="I2895" s="5" t="s">
        <v>9315</v>
      </c>
      <c r="J2895" s="9" t="s">
        <v>2</v>
      </c>
      <c r="K2895" s="5" t="s">
        <v>3</v>
      </c>
      <c r="L2895" s="10" t="str">
        <f t="shared" si="42"/>
        <v>OSCE Hate Crime Report 2015</v>
      </c>
      <c r="M2895" s="5" t="s">
        <v>2</v>
      </c>
      <c r="N2895" s="5"/>
    </row>
    <row r="2896" spans="1:14" x14ac:dyDescent="0.2">
      <c r="A2896" s="12" t="s">
        <v>6511</v>
      </c>
      <c r="B2896" s="50">
        <v>2895</v>
      </c>
      <c r="C2896" s="9">
        <v>2015</v>
      </c>
      <c r="D2896" s="5" t="s">
        <v>9325</v>
      </c>
      <c r="E2896" s="8" t="s">
        <v>2</v>
      </c>
      <c r="F2896" s="5" t="s">
        <v>11089</v>
      </c>
      <c r="G2896" s="6" t="s">
        <v>9335</v>
      </c>
      <c r="H2896" s="5" t="s">
        <v>9347</v>
      </c>
      <c r="I2896" s="5" t="s">
        <v>9315</v>
      </c>
      <c r="J2896" s="9" t="s">
        <v>2</v>
      </c>
      <c r="K2896" s="5" t="s">
        <v>3</v>
      </c>
      <c r="L2896" s="10" t="str">
        <f t="shared" si="42"/>
        <v>OSCE Hate Crime Report 2015</v>
      </c>
      <c r="M2896" s="5" t="s">
        <v>2</v>
      </c>
      <c r="N2896" s="5"/>
    </row>
    <row r="2897" spans="1:14" x14ac:dyDescent="0.2">
      <c r="A2897" s="12" t="s">
        <v>6512</v>
      </c>
      <c r="B2897" s="50">
        <v>2896</v>
      </c>
      <c r="C2897" s="9">
        <v>2015</v>
      </c>
      <c r="D2897" s="5" t="s">
        <v>9325</v>
      </c>
      <c r="E2897" s="8" t="s">
        <v>2</v>
      </c>
      <c r="F2897" s="5" t="s">
        <v>11089</v>
      </c>
      <c r="G2897" s="6" t="s">
        <v>9335</v>
      </c>
      <c r="H2897" s="5" t="s">
        <v>9347</v>
      </c>
      <c r="I2897" s="5" t="s">
        <v>9315</v>
      </c>
      <c r="J2897" s="9" t="s">
        <v>2</v>
      </c>
      <c r="K2897" s="5" t="s">
        <v>3</v>
      </c>
      <c r="L2897" s="10" t="str">
        <f t="shared" si="42"/>
        <v>OSCE Hate Crime Report 2015</v>
      </c>
      <c r="M2897" s="5" t="s">
        <v>2</v>
      </c>
      <c r="N2897" s="5"/>
    </row>
    <row r="2898" spans="1:14" x14ac:dyDescent="0.2">
      <c r="A2898" s="12" t="s">
        <v>6513</v>
      </c>
      <c r="B2898" s="50">
        <v>2897</v>
      </c>
      <c r="C2898" s="9">
        <v>2015</v>
      </c>
      <c r="D2898" s="5" t="s">
        <v>9325</v>
      </c>
      <c r="E2898" s="8" t="s">
        <v>2</v>
      </c>
      <c r="F2898" s="5" t="s">
        <v>11089</v>
      </c>
      <c r="G2898" s="6" t="s">
        <v>9335</v>
      </c>
      <c r="H2898" s="5" t="s">
        <v>9347</v>
      </c>
      <c r="I2898" s="5" t="s">
        <v>9315</v>
      </c>
      <c r="J2898" s="9" t="s">
        <v>2</v>
      </c>
      <c r="K2898" s="5" t="s">
        <v>3</v>
      </c>
      <c r="L2898" s="10" t="str">
        <f t="shared" si="42"/>
        <v>OSCE Hate Crime Report 2015</v>
      </c>
      <c r="M2898" s="5" t="s">
        <v>2</v>
      </c>
      <c r="N2898" s="5"/>
    </row>
    <row r="2899" spans="1:14" x14ac:dyDescent="0.2">
      <c r="A2899" s="12" t="s">
        <v>6514</v>
      </c>
      <c r="B2899" s="50">
        <v>2898</v>
      </c>
      <c r="C2899" s="9">
        <v>2015</v>
      </c>
      <c r="D2899" s="5" t="s">
        <v>9325</v>
      </c>
      <c r="E2899" s="8" t="s">
        <v>2</v>
      </c>
      <c r="F2899" s="5" t="s">
        <v>11089</v>
      </c>
      <c r="G2899" s="6" t="s">
        <v>9335</v>
      </c>
      <c r="H2899" s="5" t="s">
        <v>9328</v>
      </c>
      <c r="I2899" s="5" t="s">
        <v>9338</v>
      </c>
      <c r="J2899" s="9" t="s">
        <v>2</v>
      </c>
      <c r="K2899" s="5" t="s">
        <v>3</v>
      </c>
      <c r="L2899" s="10" t="str">
        <f t="shared" si="42"/>
        <v>OSCE Hate Crime Report 2015</v>
      </c>
      <c r="M2899" s="5" t="s">
        <v>2</v>
      </c>
      <c r="N2899" s="5"/>
    </row>
    <row r="2900" spans="1:14" x14ac:dyDescent="0.2">
      <c r="A2900" s="12" t="s">
        <v>6515</v>
      </c>
      <c r="B2900" s="50">
        <v>2899</v>
      </c>
      <c r="C2900" s="9">
        <v>2015</v>
      </c>
      <c r="D2900" s="5" t="s">
        <v>9325</v>
      </c>
      <c r="E2900" s="8" t="s">
        <v>2</v>
      </c>
      <c r="F2900" s="5" t="s">
        <v>11089</v>
      </c>
      <c r="G2900" s="6" t="s">
        <v>9335</v>
      </c>
      <c r="H2900" s="5" t="s">
        <v>9328</v>
      </c>
      <c r="I2900" s="5" t="s">
        <v>9338</v>
      </c>
      <c r="J2900" s="9" t="s">
        <v>2</v>
      </c>
      <c r="K2900" s="5" t="s">
        <v>3</v>
      </c>
      <c r="L2900" s="10" t="str">
        <f t="shared" si="42"/>
        <v>OSCE Hate Crime Report 2015</v>
      </c>
      <c r="M2900" s="5" t="s">
        <v>2</v>
      </c>
      <c r="N2900" s="5"/>
    </row>
    <row r="2901" spans="1:14" x14ac:dyDescent="0.2">
      <c r="A2901" s="12" t="s">
        <v>6516</v>
      </c>
      <c r="B2901" s="50">
        <v>2900</v>
      </c>
      <c r="C2901" s="9">
        <v>2015</v>
      </c>
      <c r="D2901" s="5" t="s">
        <v>9325</v>
      </c>
      <c r="E2901" s="8" t="s">
        <v>2</v>
      </c>
      <c r="F2901" s="5" t="s">
        <v>11089</v>
      </c>
      <c r="G2901" s="6" t="s">
        <v>9335</v>
      </c>
      <c r="H2901" s="5" t="s">
        <v>9328</v>
      </c>
      <c r="I2901" s="5" t="s">
        <v>9338</v>
      </c>
      <c r="J2901" s="9" t="s">
        <v>2</v>
      </c>
      <c r="K2901" s="5" t="s">
        <v>3</v>
      </c>
      <c r="L2901" s="10" t="str">
        <f t="shared" si="42"/>
        <v>OSCE Hate Crime Report 2015</v>
      </c>
      <c r="M2901" s="5" t="s">
        <v>2</v>
      </c>
      <c r="N2901" s="5"/>
    </row>
    <row r="2902" spans="1:14" x14ac:dyDescent="0.2">
      <c r="A2902" s="12" t="s">
        <v>6517</v>
      </c>
      <c r="B2902" s="50">
        <v>2901</v>
      </c>
      <c r="C2902" s="9">
        <v>2015</v>
      </c>
      <c r="D2902" s="5" t="s">
        <v>9325</v>
      </c>
      <c r="E2902" s="8" t="s">
        <v>2</v>
      </c>
      <c r="F2902" s="5" t="s">
        <v>11089</v>
      </c>
      <c r="G2902" s="6" t="s">
        <v>9335</v>
      </c>
      <c r="H2902" s="5" t="s">
        <v>9328</v>
      </c>
      <c r="I2902" s="5" t="s">
        <v>9338</v>
      </c>
      <c r="J2902" s="9" t="s">
        <v>2</v>
      </c>
      <c r="K2902" s="5" t="s">
        <v>3</v>
      </c>
      <c r="L2902" s="10" t="str">
        <f t="shared" si="42"/>
        <v>OSCE Hate Crime Report 2015</v>
      </c>
      <c r="M2902" s="5" t="s">
        <v>2</v>
      </c>
      <c r="N2902" s="5"/>
    </row>
    <row r="2903" spans="1:14" x14ac:dyDescent="0.2">
      <c r="A2903" s="12" t="s">
        <v>6518</v>
      </c>
      <c r="B2903" s="50">
        <v>2902</v>
      </c>
      <c r="C2903" s="9">
        <v>2015</v>
      </c>
      <c r="D2903" s="5" t="s">
        <v>9325</v>
      </c>
      <c r="E2903" s="8" t="s">
        <v>2</v>
      </c>
      <c r="F2903" s="5" t="s">
        <v>11089</v>
      </c>
      <c r="G2903" s="6" t="s">
        <v>9335</v>
      </c>
      <c r="H2903" s="5" t="s">
        <v>9328</v>
      </c>
      <c r="I2903" s="5" t="s">
        <v>9338</v>
      </c>
      <c r="J2903" s="9" t="s">
        <v>2</v>
      </c>
      <c r="K2903" s="5" t="s">
        <v>3</v>
      </c>
      <c r="L2903" s="10" t="str">
        <f t="shared" si="42"/>
        <v>OSCE Hate Crime Report 2015</v>
      </c>
      <c r="M2903" s="5" t="s">
        <v>2</v>
      </c>
      <c r="N2903" s="5"/>
    </row>
    <row r="2904" spans="1:14" x14ac:dyDescent="0.2">
      <c r="A2904" s="12" t="s">
        <v>6519</v>
      </c>
      <c r="B2904" s="50">
        <v>2903</v>
      </c>
      <c r="C2904" s="9">
        <v>2015</v>
      </c>
      <c r="D2904" s="5" t="s">
        <v>9325</v>
      </c>
      <c r="E2904" s="8" t="s">
        <v>2</v>
      </c>
      <c r="F2904" s="5" t="s">
        <v>11089</v>
      </c>
      <c r="G2904" s="6" t="s">
        <v>9335</v>
      </c>
      <c r="H2904" s="5" t="s">
        <v>9328</v>
      </c>
      <c r="I2904" s="5" t="s">
        <v>9338</v>
      </c>
      <c r="J2904" s="9" t="s">
        <v>2</v>
      </c>
      <c r="K2904" s="5" t="s">
        <v>3</v>
      </c>
      <c r="L2904" s="10" t="str">
        <f t="shared" si="42"/>
        <v>OSCE Hate Crime Report 2015</v>
      </c>
      <c r="M2904" s="5" t="s">
        <v>2</v>
      </c>
      <c r="N2904" s="5"/>
    </row>
    <row r="2905" spans="1:14" x14ac:dyDescent="0.2">
      <c r="A2905" s="12" t="s">
        <v>6520</v>
      </c>
      <c r="B2905" s="50">
        <v>2904</v>
      </c>
      <c r="C2905" s="9">
        <v>2015</v>
      </c>
      <c r="D2905" s="5" t="s">
        <v>9325</v>
      </c>
      <c r="E2905" s="8" t="s">
        <v>2</v>
      </c>
      <c r="F2905" s="5" t="s">
        <v>11089</v>
      </c>
      <c r="G2905" s="6" t="s">
        <v>9335</v>
      </c>
      <c r="H2905" s="5" t="s">
        <v>9328</v>
      </c>
      <c r="I2905" s="5" t="s">
        <v>9338</v>
      </c>
      <c r="J2905" s="9" t="s">
        <v>2</v>
      </c>
      <c r="K2905" s="5" t="s">
        <v>3</v>
      </c>
      <c r="L2905" s="10" t="str">
        <f t="shared" si="42"/>
        <v>OSCE Hate Crime Report 2015</v>
      </c>
      <c r="M2905" s="5" t="s">
        <v>2</v>
      </c>
      <c r="N2905" s="5"/>
    </row>
    <row r="2906" spans="1:14" x14ac:dyDescent="0.2">
      <c r="A2906" s="12" t="s">
        <v>6521</v>
      </c>
      <c r="B2906" s="50">
        <v>2905</v>
      </c>
      <c r="C2906" s="9">
        <v>2015</v>
      </c>
      <c r="D2906" s="5" t="s">
        <v>9325</v>
      </c>
      <c r="E2906" s="8" t="s">
        <v>2</v>
      </c>
      <c r="F2906" s="5" t="s">
        <v>11089</v>
      </c>
      <c r="G2906" s="6" t="s">
        <v>9335</v>
      </c>
      <c r="H2906" s="5" t="s">
        <v>9328</v>
      </c>
      <c r="I2906" s="5" t="s">
        <v>9338</v>
      </c>
      <c r="J2906" s="9" t="s">
        <v>2</v>
      </c>
      <c r="K2906" s="5" t="s">
        <v>3</v>
      </c>
      <c r="L2906" s="10" t="str">
        <f t="shared" si="42"/>
        <v>OSCE Hate Crime Report 2015</v>
      </c>
      <c r="M2906" s="5" t="s">
        <v>2</v>
      </c>
      <c r="N2906" s="5"/>
    </row>
    <row r="2907" spans="1:14" x14ac:dyDescent="0.2">
      <c r="A2907" s="12" t="s">
        <v>6522</v>
      </c>
      <c r="B2907" s="50">
        <v>2906</v>
      </c>
      <c r="C2907" s="9">
        <v>2015</v>
      </c>
      <c r="D2907" s="5" t="s">
        <v>9325</v>
      </c>
      <c r="E2907" s="8" t="s">
        <v>2</v>
      </c>
      <c r="F2907" s="5" t="s">
        <v>11089</v>
      </c>
      <c r="G2907" s="6" t="s">
        <v>9335</v>
      </c>
      <c r="H2907" s="5" t="s">
        <v>9328</v>
      </c>
      <c r="I2907" s="5" t="s">
        <v>9338</v>
      </c>
      <c r="J2907" s="9" t="s">
        <v>2</v>
      </c>
      <c r="K2907" s="5" t="s">
        <v>3</v>
      </c>
      <c r="L2907" s="10" t="str">
        <f t="shared" si="42"/>
        <v>OSCE Hate Crime Report 2015</v>
      </c>
      <c r="M2907" s="5" t="s">
        <v>2</v>
      </c>
      <c r="N2907" s="5"/>
    </row>
    <row r="2908" spans="1:14" x14ac:dyDescent="0.2">
      <c r="A2908" s="12" t="s">
        <v>6523</v>
      </c>
      <c r="B2908" s="50">
        <v>2907</v>
      </c>
      <c r="C2908" s="9">
        <v>2015</v>
      </c>
      <c r="D2908" s="5" t="s">
        <v>9325</v>
      </c>
      <c r="E2908" s="8" t="s">
        <v>2</v>
      </c>
      <c r="F2908" s="5" t="s">
        <v>11089</v>
      </c>
      <c r="G2908" s="6" t="s">
        <v>9335</v>
      </c>
      <c r="H2908" s="5" t="s">
        <v>9328</v>
      </c>
      <c r="I2908" s="5" t="s">
        <v>9338</v>
      </c>
      <c r="J2908" s="9" t="s">
        <v>2</v>
      </c>
      <c r="K2908" s="5" t="s">
        <v>3</v>
      </c>
      <c r="L2908" s="10" t="str">
        <f t="shared" si="42"/>
        <v>OSCE Hate Crime Report 2015</v>
      </c>
      <c r="M2908" s="5" t="s">
        <v>2</v>
      </c>
      <c r="N2908" s="5"/>
    </row>
    <row r="2909" spans="1:14" x14ac:dyDescent="0.2">
      <c r="A2909" s="12" t="s">
        <v>6524</v>
      </c>
      <c r="B2909" s="50">
        <v>2908</v>
      </c>
      <c r="C2909" s="9">
        <v>2015</v>
      </c>
      <c r="D2909" s="5" t="s">
        <v>9325</v>
      </c>
      <c r="E2909" s="8" t="s">
        <v>2</v>
      </c>
      <c r="F2909" s="5" t="s">
        <v>11089</v>
      </c>
      <c r="G2909" s="6" t="s">
        <v>9335</v>
      </c>
      <c r="H2909" s="5" t="s">
        <v>9328</v>
      </c>
      <c r="I2909" s="5" t="s">
        <v>9338</v>
      </c>
      <c r="J2909" s="9" t="s">
        <v>2</v>
      </c>
      <c r="K2909" s="5" t="s">
        <v>3</v>
      </c>
      <c r="L2909" s="10" t="str">
        <f t="shared" si="42"/>
        <v>OSCE Hate Crime Report 2015</v>
      </c>
      <c r="M2909" s="5" t="s">
        <v>2</v>
      </c>
      <c r="N2909" s="5"/>
    </row>
    <row r="2910" spans="1:14" x14ac:dyDescent="0.2">
      <c r="A2910" s="12" t="s">
        <v>6525</v>
      </c>
      <c r="B2910" s="50">
        <v>2909</v>
      </c>
      <c r="C2910" s="9">
        <v>2015</v>
      </c>
      <c r="D2910" s="5" t="s">
        <v>9325</v>
      </c>
      <c r="E2910" s="8" t="s">
        <v>2</v>
      </c>
      <c r="F2910" s="5" t="s">
        <v>11089</v>
      </c>
      <c r="G2910" s="6" t="s">
        <v>9335</v>
      </c>
      <c r="H2910" s="5" t="s">
        <v>9328</v>
      </c>
      <c r="I2910" s="5" t="s">
        <v>9338</v>
      </c>
      <c r="J2910" s="9" t="s">
        <v>2</v>
      </c>
      <c r="K2910" s="5" t="s">
        <v>3</v>
      </c>
      <c r="L2910" s="10" t="str">
        <f t="shared" si="42"/>
        <v>OSCE Hate Crime Report 2015</v>
      </c>
      <c r="M2910" s="5" t="s">
        <v>2</v>
      </c>
      <c r="N2910" s="5"/>
    </row>
    <row r="2911" spans="1:14" x14ac:dyDescent="0.2">
      <c r="A2911" s="12" t="s">
        <v>6526</v>
      </c>
      <c r="B2911" s="50">
        <v>2910</v>
      </c>
      <c r="C2911" s="9">
        <v>2015</v>
      </c>
      <c r="D2911" s="5" t="s">
        <v>9325</v>
      </c>
      <c r="E2911" s="8" t="s">
        <v>2</v>
      </c>
      <c r="F2911" s="5" t="s">
        <v>11089</v>
      </c>
      <c r="G2911" s="6" t="s">
        <v>9335</v>
      </c>
      <c r="H2911" s="5" t="s">
        <v>9328</v>
      </c>
      <c r="I2911" s="5" t="s">
        <v>9338</v>
      </c>
      <c r="J2911" s="9" t="s">
        <v>2</v>
      </c>
      <c r="K2911" s="5" t="s">
        <v>3</v>
      </c>
      <c r="L2911" s="10" t="str">
        <f t="shared" si="42"/>
        <v>OSCE Hate Crime Report 2015</v>
      </c>
      <c r="M2911" s="5" t="s">
        <v>2</v>
      </c>
      <c r="N2911" s="5"/>
    </row>
    <row r="2912" spans="1:14" x14ac:dyDescent="0.2">
      <c r="A2912" s="12" t="s">
        <v>6527</v>
      </c>
      <c r="B2912" s="50">
        <v>2911</v>
      </c>
      <c r="C2912" s="9">
        <v>2015</v>
      </c>
      <c r="D2912" s="5" t="s">
        <v>9325</v>
      </c>
      <c r="E2912" s="8" t="s">
        <v>2</v>
      </c>
      <c r="F2912" s="5" t="s">
        <v>11089</v>
      </c>
      <c r="G2912" s="6" t="s">
        <v>9335</v>
      </c>
      <c r="H2912" s="5" t="s">
        <v>9328</v>
      </c>
      <c r="I2912" s="5" t="s">
        <v>9338</v>
      </c>
      <c r="J2912" s="9" t="s">
        <v>2</v>
      </c>
      <c r="K2912" s="5" t="s">
        <v>3</v>
      </c>
      <c r="L2912" s="10" t="str">
        <f t="shared" si="42"/>
        <v>OSCE Hate Crime Report 2015</v>
      </c>
      <c r="M2912" s="5" t="s">
        <v>2</v>
      </c>
      <c r="N2912" s="5"/>
    </row>
    <row r="2913" spans="1:14" x14ac:dyDescent="0.2">
      <c r="A2913" s="12" t="s">
        <v>6528</v>
      </c>
      <c r="B2913" s="50">
        <v>2912</v>
      </c>
      <c r="C2913" s="9">
        <v>2015</v>
      </c>
      <c r="D2913" s="5" t="s">
        <v>9325</v>
      </c>
      <c r="E2913" s="8" t="s">
        <v>2</v>
      </c>
      <c r="F2913" s="5" t="s">
        <v>11089</v>
      </c>
      <c r="G2913" s="6" t="s">
        <v>9335</v>
      </c>
      <c r="H2913" s="5" t="s">
        <v>9328</v>
      </c>
      <c r="I2913" s="5" t="s">
        <v>9338</v>
      </c>
      <c r="J2913" s="9" t="s">
        <v>2</v>
      </c>
      <c r="K2913" s="5" t="s">
        <v>3</v>
      </c>
      <c r="L2913" s="10" t="str">
        <f t="shared" si="42"/>
        <v>OSCE Hate Crime Report 2015</v>
      </c>
      <c r="M2913" s="5" t="s">
        <v>2</v>
      </c>
      <c r="N2913" s="5"/>
    </row>
    <row r="2914" spans="1:14" x14ac:dyDescent="0.2">
      <c r="A2914" s="12" t="s">
        <v>6529</v>
      </c>
      <c r="B2914" s="50">
        <v>2913</v>
      </c>
      <c r="C2914" s="9">
        <v>2015</v>
      </c>
      <c r="D2914" s="5" t="s">
        <v>9325</v>
      </c>
      <c r="E2914" s="8" t="s">
        <v>2</v>
      </c>
      <c r="F2914" s="5" t="s">
        <v>11089</v>
      </c>
      <c r="G2914" s="6" t="s">
        <v>9335</v>
      </c>
      <c r="H2914" s="5" t="s">
        <v>9328</v>
      </c>
      <c r="I2914" s="5" t="s">
        <v>9338</v>
      </c>
      <c r="J2914" s="9" t="s">
        <v>2</v>
      </c>
      <c r="K2914" s="5" t="s">
        <v>3</v>
      </c>
      <c r="L2914" s="10" t="str">
        <f t="shared" si="42"/>
        <v>OSCE Hate Crime Report 2015</v>
      </c>
      <c r="M2914" s="5" t="s">
        <v>2</v>
      </c>
      <c r="N2914" s="5"/>
    </row>
    <row r="2915" spans="1:14" x14ac:dyDescent="0.2">
      <c r="A2915" s="12" t="s">
        <v>6530</v>
      </c>
      <c r="B2915" s="50">
        <v>2914</v>
      </c>
      <c r="C2915" s="9">
        <v>2015</v>
      </c>
      <c r="D2915" s="5" t="s">
        <v>9325</v>
      </c>
      <c r="E2915" s="8" t="s">
        <v>2</v>
      </c>
      <c r="F2915" s="5" t="s">
        <v>11089</v>
      </c>
      <c r="G2915" s="6" t="s">
        <v>9335</v>
      </c>
      <c r="H2915" s="5" t="s">
        <v>9328</v>
      </c>
      <c r="I2915" s="5" t="s">
        <v>9338</v>
      </c>
      <c r="J2915" s="9" t="s">
        <v>2</v>
      </c>
      <c r="K2915" s="5" t="s">
        <v>3</v>
      </c>
      <c r="L2915" s="10" t="str">
        <f t="shared" si="42"/>
        <v>OSCE Hate Crime Report 2015</v>
      </c>
      <c r="M2915" s="5" t="s">
        <v>2</v>
      </c>
      <c r="N2915" s="5"/>
    </row>
    <row r="2916" spans="1:14" x14ac:dyDescent="0.2">
      <c r="A2916" s="12" t="s">
        <v>6531</v>
      </c>
      <c r="B2916" s="50">
        <v>2915</v>
      </c>
      <c r="C2916" s="9">
        <v>2015</v>
      </c>
      <c r="D2916" s="5" t="s">
        <v>9325</v>
      </c>
      <c r="E2916" s="8" t="s">
        <v>2</v>
      </c>
      <c r="F2916" s="5" t="s">
        <v>11089</v>
      </c>
      <c r="G2916" s="6" t="s">
        <v>9335</v>
      </c>
      <c r="H2916" s="5" t="s">
        <v>9328</v>
      </c>
      <c r="I2916" s="5" t="s">
        <v>9338</v>
      </c>
      <c r="J2916" s="9" t="s">
        <v>2</v>
      </c>
      <c r="K2916" s="5" t="s">
        <v>3</v>
      </c>
      <c r="L2916" s="10" t="str">
        <f t="shared" si="42"/>
        <v>OSCE Hate Crime Report 2015</v>
      </c>
      <c r="M2916" s="5" t="s">
        <v>2</v>
      </c>
      <c r="N2916" s="5"/>
    </row>
    <row r="2917" spans="1:14" x14ac:dyDescent="0.2">
      <c r="A2917" s="12" t="s">
        <v>6532</v>
      </c>
      <c r="B2917" s="50">
        <v>2916</v>
      </c>
      <c r="C2917" s="9">
        <v>2015</v>
      </c>
      <c r="D2917" s="5" t="s">
        <v>9325</v>
      </c>
      <c r="E2917" s="8" t="s">
        <v>2</v>
      </c>
      <c r="F2917" s="5" t="s">
        <v>11089</v>
      </c>
      <c r="G2917" s="6" t="s">
        <v>9335</v>
      </c>
      <c r="H2917" s="5" t="s">
        <v>9321</v>
      </c>
      <c r="I2917" s="5" t="s">
        <v>9321</v>
      </c>
      <c r="J2917" s="9" t="s">
        <v>2</v>
      </c>
      <c r="K2917" s="5" t="s">
        <v>3</v>
      </c>
      <c r="L2917" s="10" t="str">
        <f t="shared" si="42"/>
        <v>OSCE Hate Crime Report 2015</v>
      </c>
      <c r="M2917" s="5" t="s">
        <v>2</v>
      </c>
      <c r="N2917" s="5"/>
    </row>
    <row r="2918" spans="1:14" x14ac:dyDescent="0.2">
      <c r="A2918" s="12" t="s">
        <v>6533</v>
      </c>
      <c r="B2918" s="50">
        <v>2917</v>
      </c>
      <c r="C2918" s="9">
        <v>2015</v>
      </c>
      <c r="D2918" s="5" t="s">
        <v>9325</v>
      </c>
      <c r="E2918" s="8" t="s">
        <v>2</v>
      </c>
      <c r="F2918" s="5" t="s">
        <v>11089</v>
      </c>
      <c r="G2918" s="6" t="s">
        <v>9335</v>
      </c>
      <c r="H2918" s="5" t="s">
        <v>9321</v>
      </c>
      <c r="I2918" s="5" t="s">
        <v>9321</v>
      </c>
      <c r="J2918" s="9" t="s">
        <v>2</v>
      </c>
      <c r="K2918" s="5" t="s">
        <v>3</v>
      </c>
      <c r="L2918" s="10" t="str">
        <f t="shared" si="42"/>
        <v>OSCE Hate Crime Report 2015</v>
      </c>
      <c r="M2918" s="5" t="s">
        <v>2</v>
      </c>
      <c r="N2918" s="5"/>
    </row>
    <row r="2919" spans="1:14" s="11" customFormat="1" x14ac:dyDescent="0.2">
      <c r="A2919" s="12" t="s">
        <v>6534</v>
      </c>
      <c r="B2919" s="50">
        <v>2918</v>
      </c>
      <c r="C2919" s="9">
        <v>2015</v>
      </c>
      <c r="D2919" s="5" t="s">
        <v>9325</v>
      </c>
      <c r="E2919" s="8" t="s">
        <v>1404</v>
      </c>
      <c r="F2919" s="5" t="s">
        <v>11089</v>
      </c>
      <c r="G2919" s="6" t="s">
        <v>9337</v>
      </c>
      <c r="H2919" s="5" t="s">
        <v>9347</v>
      </c>
      <c r="I2919" s="5" t="s">
        <v>9345</v>
      </c>
      <c r="J2919" s="9">
        <v>1</v>
      </c>
      <c r="K2919" s="5" t="s">
        <v>2</v>
      </c>
      <c r="L2919" s="5" t="s">
        <v>2</v>
      </c>
      <c r="M2919" s="5" t="s">
        <v>11389</v>
      </c>
      <c r="N2919" s="5"/>
    </row>
    <row r="2920" spans="1:14" s="11" customFormat="1" x14ac:dyDescent="0.2">
      <c r="A2920" s="12" t="s">
        <v>6535</v>
      </c>
      <c r="B2920" s="50">
        <v>2919</v>
      </c>
      <c r="C2920" s="9">
        <v>2015</v>
      </c>
      <c r="D2920" s="5" t="s">
        <v>9325</v>
      </c>
      <c r="E2920" s="8" t="s">
        <v>11387</v>
      </c>
      <c r="F2920" s="5" t="s">
        <v>11089</v>
      </c>
      <c r="G2920" s="6" t="s">
        <v>9320</v>
      </c>
      <c r="H2920" s="5" t="s">
        <v>9347</v>
      </c>
      <c r="I2920" s="5" t="s">
        <v>9345</v>
      </c>
      <c r="J2920" s="9">
        <v>1</v>
      </c>
      <c r="K2920" s="5" t="s">
        <v>2</v>
      </c>
      <c r="L2920" s="5" t="s">
        <v>2</v>
      </c>
      <c r="M2920" s="5" t="s">
        <v>11390</v>
      </c>
      <c r="N2920" s="5"/>
    </row>
    <row r="2921" spans="1:14" s="11" customFormat="1" x14ac:dyDescent="0.2">
      <c r="A2921" s="12" t="s">
        <v>6536</v>
      </c>
      <c r="B2921" s="50">
        <v>2920</v>
      </c>
      <c r="C2921" s="9">
        <v>2015</v>
      </c>
      <c r="D2921" s="5" t="s">
        <v>9325</v>
      </c>
      <c r="E2921" s="8" t="s">
        <v>11388</v>
      </c>
      <c r="F2921" s="5" t="s">
        <v>11089</v>
      </c>
      <c r="G2921" s="6" t="s">
        <v>9337</v>
      </c>
      <c r="H2921" s="5" t="s">
        <v>9347</v>
      </c>
      <c r="I2921" s="5" t="s">
        <v>9345</v>
      </c>
      <c r="J2921" s="9">
        <v>1</v>
      </c>
      <c r="K2921" s="5" t="s">
        <v>2</v>
      </c>
      <c r="L2921" s="5" t="s">
        <v>2</v>
      </c>
      <c r="M2921" s="5" t="s">
        <v>11391</v>
      </c>
      <c r="N2921" s="5"/>
    </row>
    <row r="2922" spans="1:14" s="11" customFormat="1" x14ac:dyDescent="0.2">
      <c r="A2922" s="12" t="s">
        <v>6537</v>
      </c>
      <c r="B2922" s="50">
        <v>2921</v>
      </c>
      <c r="C2922" s="9">
        <v>2015</v>
      </c>
      <c r="D2922" s="5" t="s">
        <v>9325</v>
      </c>
      <c r="E2922" s="8" t="s">
        <v>11244</v>
      </c>
      <c r="F2922" s="5" t="s">
        <v>11089</v>
      </c>
      <c r="G2922" s="6" t="s">
        <v>9337</v>
      </c>
      <c r="H2922" s="5" t="s">
        <v>9347</v>
      </c>
      <c r="I2922" s="5" t="s">
        <v>9345</v>
      </c>
      <c r="J2922" s="9">
        <v>1</v>
      </c>
      <c r="K2922" s="5" t="s">
        <v>2</v>
      </c>
      <c r="L2922" s="5" t="s">
        <v>2</v>
      </c>
      <c r="M2922" s="5" t="s">
        <v>11392</v>
      </c>
      <c r="N2922" s="5"/>
    </row>
    <row r="2923" spans="1:14" x14ac:dyDescent="0.2">
      <c r="A2923" s="12" t="s">
        <v>6538</v>
      </c>
      <c r="B2923" s="50">
        <v>2922</v>
      </c>
      <c r="C2923" s="9">
        <v>2016</v>
      </c>
      <c r="D2923" s="5" t="s">
        <v>9325</v>
      </c>
      <c r="E2923" s="8" t="s">
        <v>2</v>
      </c>
      <c r="F2923" s="5" t="s">
        <v>11089</v>
      </c>
      <c r="G2923" s="5" t="s">
        <v>9314</v>
      </c>
      <c r="H2923" s="5" t="s">
        <v>9328</v>
      </c>
      <c r="I2923" s="5" t="s">
        <v>9344</v>
      </c>
      <c r="J2923" s="9">
        <v>0</v>
      </c>
      <c r="K2923" s="5" t="s">
        <v>46</v>
      </c>
      <c r="L2923" s="10" t="str">
        <f t="shared" ref="L2923:L2954" si="43">HYPERLINK("https://hatecrime.osce.org/italy?year=2016","OSCE Hate Crime Report 2016")</f>
        <v>OSCE Hate Crime Report 2016</v>
      </c>
      <c r="M2923" s="5" t="s">
        <v>791</v>
      </c>
      <c r="N2923" s="11"/>
    </row>
    <row r="2924" spans="1:14" x14ac:dyDescent="0.2">
      <c r="A2924" s="12" t="s">
        <v>6539</v>
      </c>
      <c r="B2924" s="50">
        <v>2923</v>
      </c>
      <c r="C2924" s="9">
        <v>2016</v>
      </c>
      <c r="D2924" s="5" t="s">
        <v>9325</v>
      </c>
      <c r="E2924" s="8" t="s">
        <v>2</v>
      </c>
      <c r="F2924" s="5" t="s">
        <v>11089</v>
      </c>
      <c r="G2924" s="5" t="s">
        <v>9314</v>
      </c>
      <c r="H2924" s="5" t="s">
        <v>9328</v>
      </c>
      <c r="I2924" s="5" t="s">
        <v>9344</v>
      </c>
      <c r="J2924" s="9">
        <v>0</v>
      </c>
      <c r="K2924" s="5" t="s">
        <v>46</v>
      </c>
      <c r="L2924" s="10" t="str">
        <f t="shared" si="43"/>
        <v>OSCE Hate Crime Report 2016</v>
      </c>
      <c r="M2924" s="5" t="s">
        <v>792</v>
      </c>
      <c r="N2924" s="5"/>
    </row>
    <row r="2925" spans="1:14" x14ac:dyDescent="0.2">
      <c r="A2925" s="12" t="s">
        <v>6540</v>
      </c>
      <c r="B2925" s="50">
        <v>2924</v>
      </c>
      <c r="C2925" s="9">
        <v>2016</v>
      </c>
      <c r="D2925" s="5" t="s">
        <v>9325</v>
      </c>
      <c r="E2925" s="8" t="s">
        <v>2</v>
      </c>
      <c r="F2925" s="5" t="s">
        <v>11089</v>
      </c>
      <c r="G2925" s="5" t="s">
        <v>9314</v>
      </c>
      <c r="H2925" s="5" t="s">
        <v>9328</v>
      </c>
      <c r="I2925" s="5" t="s">
        <v>9344</v>
      </c>
      <c r="J2925" s="9">
        <v>0</v>
      </c>
      <c r="K2925" s="5" t="s">
        <v>46</v>
      </c>
      <c r="L2925" s="10" t="str">
        <f t="shared" si="43"/>
        <v>OSCE Hate Crime Report 2016</v>
      </c>
      <c r="M2925" s="5" t="s">
        <v>793</v>
      </c>
      <c r="N2925" s="5"/>
    </row>
    <row r="2926" spans="1:14" x14ac:dyDescent="0.2">
      <c r="A2926" s="12" t="s">
        <v>6541</v>
      </c>
      <c r="B2926" s="50">
        <v>2925</v>
      </c>
      <c r="C2926" s="9">
        <v>2016</v>
      </c>
      <c r="D2926" s="5" t="s">
        <v>9325</v>
      </c>
      <c r="E2926" s="8" t="s">
        <v>2</v>
      </c>
      <c r="F2926" s="5" t="s">
        <v>11089</v>
      </c>
      <c r="G2926" s="5" t="s">
        <v>9329</v>
      </c>
      <c r="H2926" s="5" t="s">
        <v>9347</v>
      </c>
      <c r="I2926" s="5" t="s">
        <v>9345</v>
      </c>
      <c r="J2926" s="9">
        <v>1</v>
      </c>
      <c r="K2926" s="5" t="s">
        <v>794</v>
      </c>
      <c r="L2926" s="10" t="str">
        <f t="shared" si="43"/>
        <v>OSCE Hate Crime Report 2016</v>
      </c>
      <c r="M2926" s="5" t="s">
        <v>795</v>
      </c>
      <c r="N2926" s="5"/>
    </row>
    <row r="2927" spans="1:14" x14ac:dyDescent="0.2">
      <c r="A2927" s="12" t="s">
        <v>6542</v>
      </c>
      <c r="B2927" s="50">
        <v>2926</v>
      </c>
      <c r="C2927" s="9">
        <v>2016</v>
      </c>
      <c r="D2927" s="5" t="s">
        <v>9325</v>
      </c>
      <c r="E2927" s="8" t="s">
        <v>2</v>
      </c>
      <c r="F2927" s="5" t="s">
        <v>11089</v>
      </c>
      <c r="G2927" s="5" t="s">
        <v>9337</v>
      </c>
      <c r="H2927" s="5" t="s">
        <v>9347</v>
      </c>
      <c r="I2927" s="5" t="s">
        <v>9315</v>
      </c>
      <c r="J2927" s="9">
        <v>1</v>
      </c>
      <c r="K2927" s="5" t="s">
        <v>217</v>
      </c>
      <c r="L2927" s="10" t="str">
        <f t="shared" si="43"/>
        <v>OSCE Hate Crime Report 2016</v>
      </c>
      <c r="M2927" s="5" t="s">
        <v>796</v>
      </c>
      <c r="N2927" s="5"/>
    </row>
    <row r="2928" spans="1:14" x14ac:dyDescent="0.2">
      <c r="A2928" s="12" t="s">
        <v>6543</v>
      </c>
      <c r="B2928" s="50">
        <v>2927</v>
      </c>
      <c r="C2928" s="9">
        <v>2016</v>
      </c>
      <c r="D2928" s="5" t="s">
        <v>9325</v>
      </c>
      <c r="E2928" s="8" t="s">
        <v>2</v>
      </c>
      <c r="F2928" s="5" t="s">
        <v>11089</v>
      </c>
      <c r="G2928" s="5" t="s">
        <v>9331</v>
      </c>
      <c r="H2928" s="5" t="s">
        <v>9347</v>
      </c>
      <c r="I2928" s="5" t="s">
        <v>11065</v>
      </c>
      <c r="J2928" s="9">
        <v>2</v>
      </c>
      <c r="K2928" s="5" t="s">
        <v>217</v>
      </c>
      <c r="L2928" s="10" t="str">
        <f t="shared" si="43"/>
        <v>OSCE Hate Crime Report 2016</v>
      </c>
      <c r="M2928" s="5" t="s">
        <v>797</v>
      </c>
      <c r="N2928" s="5"/>
    </row>
    <row r="2929" spans="1:14" x14ac:dyDescent="0.2">
      <c r="A2929" s="12" t="s">
        <v>6544</v>
      </c>
      <c r="B2929" s="50">
        <v>2928</v>
      </c>
      <c r="C2929" s="9">
        <v>2016</v>
      </c>
      <c r="D2929" s="5" t="s">
        <v>9325</v>
      </c>
      <c r="E2929" s="8" t="s">
        <v>2</v>
      </c>
      <c r="F2929" s="5" t="s">
        <v>11089</v>
      </c>
      <c r="G2929" s="5" t="s">
        <v>9337</v>
      </c>
      <c r="H2929" s="5" t="s">
        <v>9347</v>
      </c>
      <c r="I2929" s="5" t="s">
        <v>11065</v>
      </c>
      <c r="J2929" s="9">
        <v>1</v>
      </c>
      <c r="K2929" s="5" t="s">
        <v>217</v>
      </c>
      <c r="L2929" s="10" t="str">
        <f t="shared" si="43"/>
        <v>OSCE Hate Crime Report 2016</v>
      </c>
      <c r="M2929" s="5" t="s">
        <v>798</v>
      </c>
      <c r="N2929" s="5"/>
    </row>
    <row r="2930" spans="1:14" x14ac:dyDescent="0.2">
      <c r="A2930" s="12" t="s">
        <v>6545</v>
      </c>
      <c r="B2930" s="50">
        <v>2929</v>
      </c>
      <c r="C2930" s="9">
        <v>2016</v>
      </c>
      <c r="D2930" s="5" t="s">
        <v>9325</v>
      </c>
      <c r="E2930" s="8" t="s">
        <v>2</v>
      </c>
      <c r="F2930" s="5" t="s">
        <v>11089</v>
      </c>
      <c r="G2930" s="5" t="s">
        <v>9331</v>
      </c>
      <c r="H2930" s="5" t="s">
        <v>9321</v>
      </c>
      <c r="I2930" s="5" t="s">
        <v>9321</v>
      </c>
      <c r="J2930" s="9">
        <v>1</v>
      </c>
      <c r="K2930" s="5" t="s">
        <v>217</v>
      </c>
      <c r="L2930" s="10" t="str">
        <f t="shared" si="43"/>
        <v>OSCE Hate Crime Report 2016</v>
      </c>
      <c r="M2930" s="5" t="s">
        <v>799</v>
      </c>
      <c r="N2930" s="5"/>
    </row>
    <row r="2931" spans="1:14" x14ac:dyDescent="0.2">
      <c r="A2931" s="12" t="s">
        <v>6546</v>
      </c>
      <c r="B2931" s="50">
        <v>2930</v>
      </c>
      <c r="C2931" s="9">
        <v>2016</v>
      </c>
      <c r="D2931" s="5" t="s">
        <v>9325</v>
      </c>
      <c r="E2931" s="8" t="s">
        <v>2</v>
      </c>
      <c r="F2931" s="5" t="s">
        <v>11089</v>
      </c>
      <c r="G2931" s="5" t="s">
        <v>9331</v>
      </c>
      <c r="H2931" s="5" t="s">
        <v>9328</v>
      </c>
      <c r="I2931" s="5" t="s">
        <v>9404</v>
      </c>
      <c r="J2931" s="9">
        <v>0</v>
      </c>
      <c r="K2931" s="5" t="s">
        <v>217</v>
      </c>
      <c r="L2931" s="10" t="str">
        <f t="shared" si="43"/>
        <v>OSCE Hate Crime Report 2016</v>
      </c>
      <c r="M2931" s="5" t="s">
        <v>800</v>
      </c>
      <c r="N2931" s="5"/>
    </row>
    <row r="2932" spans="1:14" x14ac:dyDescent="0.2">
      <c r="A2932" s="12" t="s">
        <v>6547</v>
      </c>
      <c r="B2932" s="50">
        <v>2931</v>
      </c>
      <c r="C2932" s="9">
        <v>2016</v>
      </c>
      <c r="D2932" s="5" t="s">
        <v>9325</v>
      </c>
      <c r="E2932" s="8" t="s">
        <v>2</v>
      </c>
      <c r="F2932" s="5" t="s">
        <v>11089</v>
      </c>
      <c r="G2932" s="5" t="s">
        <v>9331</v>
      </c>
      <c r="H2932" s="5" t="s">
        <v>9328</v>
      </c>
      <c r="I2932" s="5" t="s">
        <v>9415</v>
      </c>
      <c r="J2932" s="9">
        <v>0</v>
      </c>
      <c r="K2932" s="5" t="s">
        <v>217</v>
      </c>
      <c r="L2932" s="10" t="str">
        <f t="shared" si="43"/>
        <v>OSCE Hate Crime Report 2016</v>
      </c>
      <c r="M2932" s="5" t="s">
        <v>801</v>
      </c>
      <c r="N2932" s="5"/>
    </row>
    <row r="2933" spans="1:14" x14ac:dyDescent="0.2">
      <c r="A2933" s="12" t="s">
        <v>6548</v>
      </c>
      <c r="B2933" s="50">
        <v>2932</v>
      </c>
      <c r="C2933" s="9">
        <v>2016</v>
      </c>
      <c r="D2933" s="5" t="s">
        <v>9325</v>
      </c>
      <c r="E2933" s="5" t="s">
        <v>1392</v>
      </c>
      <c r="F2933" s="5" t="s">
        <v>11089</v>
      </c>
      <c r="G2933" s="5" t="s">
        <v>9337</v>
      </c>
      <c r="H2933" s="5" t="s">
        <v>9347</v>
      </c>
      <c r="I2933" s="5" t="s">
        <v>9345</v>
      </c>
      <c r="J2933" s="9">
        <v>1</v>
      </c>
      <c r="K2933" s="5" t="s">
        <v>802</v>
      </c>
      <c r="L2933" s="10" t="str">
        <f t="shared" si="43"/>
        <v>OSCE Hate Crime Report 2016</v>
      </c>
      <c r="M2933" s="5" t="s">
        <v>803</v>
      </c>
      <c r="N2933" s="5"/>
    </row>
    <row r="2934" spans="1:14" x14ac:dyDescent="0.2">
      <c r="A2934" s="12" t="s">
        <v>6549</v>
      </c>
      <c r="B2934" s="50">
        <v>2933</v>
      </c>
      <c r="C2934" s="9">
        <v>2016</v>
      </c>
      <c r="D2934" s="5" t="s">
        <v>9325</v>
      </c>
      <c r="E2934" s="5" t="s">
        <v>11243</v>
      </c>
      <c r="F2934" s="5" t="s">
        <v>11089</v>
      </c>
      <c r="G2934" s="5" t="s">
        <v>9337</v>
      </c>
      <c r="H2934" s="5" t="s">
        <v>9347</v>
      </c>
      <c r="I2934" s="5" t="s">
        <v>9345</v>
      </c>
      <c r="J2934" s="9">
        <v>1</v>
      </c>
      <c r="K2934" s="5" t="s">
        <v>802</v>
      </c>
      <c r="L2934" s="10" t="str">
        <f t="shared" si="43"/>
        <v>OSCE Hate Crime Report 2016</v>
      </c>
      <c r="M2934" s="5" t="s">
        <v>804</v>
      </c>
      <c r="N2934" s="5"/>
    </row>
    <row r="2935" spans="1:14" x14ac:dyDescent="0.2">
      <c r="A2935" s="12" t="s">
        <v>6550</v>
      </c>
      <c r="B2935" s="50">
        <v>2934</v>
      </c>
      <c r="C2935" s="9">
        <v>2016</v>
      </c>
      <c r="D2935" s="5" t="s">
        <v>9325</v>
      </c>
      <c r="E2935" s="8" t="s">
        <v>2</v>
      </c>
      <c r="F2935" s="5" t="s">
        <v>11089</v>
      </c>
      <c r="G2935" s="5" t="s">
        <v>9337</v>
      </c>
      <c r="H2935" s="5" t="s">
        <v>9347</v>
      </c>
      <c r="I2935" s="5" t="s">
        <v>9315</v>
      </c>
      <c r="J2935" s="9">
        <v>1</v>
      </c>
      <c r="K2935" s="5" t="s">
        <v>805</v>
      </c>
      <c r="L2935" s="10" t="str">
        <f t="shared" si="43"/>
        <v>OSCE Hate Crime Report 2016</v>
      </c>
      <c r="M2935" s="5" t="s">
        <v>806</v>
      </c>
      <c r="N2935" s="5"/>
    </row>
    <row r="2936" spans="1:14" x14ac:dyDescent="0.2">
      <c r="A2936" s="12" t="s">
        <v>6551</v>
      </c>
      <c r="B2936" s="50">
        <v>2935</v>
      </c>
      <c r="C2936" s="9">
        <v>2016</v>
      </c>
      <c r="D2936" s="5" t="s">
        <v>9325</v>
      </c>
      <c r="E2936" s="8" t="s">
        <v>2</v>
      </c>
      <c r="F2936" s="5" t="s">
        <v>11089</v>
      </c>
      <c r="G2936" s="5" t="s">
        <v>9337</v>
      </c>
      <c r="H2936" s="5" t="s">
        <v>9347</v>
      </c>
      <c r="I2936" s="5" t="s">
        <v>9315</v>
      </c>
      <c r="J2936" s="9">
        <v>1</v>
      </c>
      <c r="K2936" s="5" t="s">
        <v>805</v>
      </c>
      <c r="L2936" s="10" t="str">
        <f t="shared" si="43"/>
        <v>OSCE Hate Crime Report 2016</v>
      </c>
      <c r="M2936" s="5" t="s">
        <v>807</v>
      </c>
      <c r="N2936" s="5"/>
    </row>
    <row r="2937" spans="1:14" x14ac:dyDescent="0.2">
      <c r="A2937" s="12" t="s">
        <v>6552</v>
      </c>
      <c r="B2937" s="50">
        <v>2936</v>
      </c>
      <c r="C2937" s="9">
        <v>2016</v>
      </c>
      <c r="D2937" s="5" t="s">
        <v>9325</v>
      </c>
      <c r="E2937" s="8" t="s">
        <v>2</v>
      </c>
      <c r="F2937" s="5" t="s">
        <v>11089</v>
      </c>
      <c r="G2937" s="5" t="s">
        <v>9337</v>
      </c>
      <c r="H2937" s="5" t="s">
        <v>9347</v>
      </c>
      <c r="I2937" s="5" t="s">
        <v>9315</v>
      </c>
      <c r="J2937" s="9">
        <v>1</v>
      </c>
      <c r="K2937" s="5" t="s">
        <v>805</v>
      </c>
      <c r="L2937" s="10" t="str">
        <f t="shared" si="43"/>
        <v>OSCE Hate Crime Report 2016</v>
      </c>
      <c r="M2937" s="5" t="s">
        <v>808</v>
      </c>
      <c r="N2937" s="5"/>
    </row>
    <row r="2938" spans="1:14" x14ac:dyDescent="0.2">
      <c r="A2938" s="12" t="s">
        <v>6553</v>
      </c>
      <c r="B2938" s="50">
        <v>2937</v>
      </c>
      <c r="C2938" s="9">
        <v>2016</v>
      </c>
      <c r="D2938" s="5" t="s">
        <v>9325</v>
      </c>
      <c r="E2938" s="8" t="s">
        <v>2</v>
      </c>
      <c r="F2938" s="5" t="s">
        <v>11089</v>
      </c>
      <c r="G2938" s="5" t="s">
        <v>9337</v>
      </c>
      <c r="H2938" s="5" t="s">
        <v>9347</v>
      </c>
      <c r="I2938" s="5" t="s">
        <v>11065</v>
      </c>
      <c r="J2938" s="9">
        <v>3</v>
      </c>
      <c r="K2938" s="5" t="s">
        <v>802</v>
      </c>
      <c r="L2938" s="10" t="str">
        <f t="shared" si="43"/>
        <v>OSCE Hate Crime Report 2016</v>
      </c>
      <c r="M2938" s="5" t="s">
        <v>809</v>
      </c>
      <c r="N2938" s="5"/>
    </row>
    <row r="2939" spans="1:14" x14ac:dyDescent="0.2">
      <c r="A2939" s="12" t="s">
        <v>6554</v>
      </c>
      <c r="B2939" s="50">
        <v>2938</v>
      </c>
      <c r="C2939" s="9">
        <v>2016</v>
      </c>
      <c r="D2939" s="5" t="s">
        <v>9325</v>
      </c>
      <c r="E2939" s="8" t="s">
        <v>2</v>
      </c>
      <c r="F2939" s="5" t="s">
        <v>11088</v>
      </c>
      <c r="G2939" s="5" t="s">
        <v>9375</v>
      </c>
      <c r="H2939" s="5" t="s">
        <v>9347</v>
      </c>
      <c r="I2939" s="5" t="s">
        <v>9315</v>
      </c>
      <c r="J2939" s="9">
        <v>1</v>
      </c>
      <c r="K2939" s="5" t="s">
        <v>805</v>
      </c>
      <c r="L2939" s="10" t="str">
        <f t="shared" si="43"/>
        <v>OSCE Hate Crime Report 2016</v>
      </c>
      <c r="M2939" s="5" t="s">
        <v>810</v>
      </c>
      <c r="N2939" s="5"/>
    </row>
    <row r="2940" spans="1:14" x14ac:dyDescent="0.2">
      <c r="A2940" s="12" t="s">
        <v>6555</v>
      </c>
      <c r="B2940" s="50">
        <v>2939</v>
      </c>
      <c r="C2940" s="9">
        <v>2016</v>
      </c>
      <c r="D2940" s="5" t="s">
        <v>9325</v>
      </c>
      <c r="E2940" s="8" t="s">
        <v>2</v>
      </c>
      <c r="F2940" s="5" t="s">
        <v>11089</v>
      </c>
      <c r="G2940" s="5" t="s">
        <v>9337</v>
      </c>
      <c r="H2940" s="5" t="s">
        <v>9347</v>
      </c>
      <c r="I2940" s="5" t="s">
        <v>11065</v>
      </c>
      <c r="J2940" s="9">
        <v>2</v>
      </c>
      <c r="K2940" s="5" t="s">
        <v>805</v>
      </c>
      <c r="L2940" s="10" t="str">
        <f t="shared" si="43"/>
        <v>OSCE Hate Crime Report 2016</v>
      </c>
      <c r="M2940" s="5" t="s">
        <v>811</v>
      </c>
      <c r="N2940" s="5"/>
    </row>
    <row r="2941" spans="1:14" x14ac:dyDescent="0.2">
      <c r="A2941" s="12" t="s">
        <v>6556</v>
      </c>
      <c r="B2941" s="50">
        <v>2940</v>
      </c>
      <c r="C2941" s="9">
        <v>2016</v>
      </c>
      <c r="D2941" s="5" t="s">
        <v>9325</v>
      </c>
      <c r="E2941" s="8" t="s">
        <v>2</v>
      </c>
      <c r="F2941" s="5" t="s">
        <v>11089</v>
      </c>
      <c r="G2941" s="5" t="s">
        <v>9337</v>
      </c>
      <c r="H2941" s="5" t="s">
        <v>9347</v>
      </c>
      <c r="I2941" s="5" t="s">
        <v>9315</v>
      </c>
      <c r="J2941" s="9">
        <v>1</v>
      </c>
      <c r="K2941" s="5" t="s">
        <v>805</v>
      </c>
      <c r="L2941" s="10" t="str">
        <f t="shared" si="43"/>
        <v>OSCE Hate Crime Report 2016</v>
      </c>
      <c r="M2941" s="5" t="s">
        <v>812</v>
      </c>
      <c r="N2941" s="5"/>
    </row>
    <row r="2942" spans="1:14" x14ac:dyDescent="0.2">
      <c r="A2942" s="12" t="s">
        <v>6557</v>
      </c>
      <c r="B2942" s="50">
        <v>2941</v>
      </c>
      <c r="C2942" s="9">
        <v>2016</v>
      </c>
      <c r="D2942" s="5" t="s">
        <v>9325</v>
      </c>
      <c r="E2942" s="8" t="s">
        <v>2</v>
      </c>
      <c r="F2942" s="5" t="s">
        <v>11089</v>
      </c>
      <c r="G2942" s="5" t="s">
        <v>9337</v>
      </c>
      <c r="H2942" s="5" t="s">
        <v>9347</v>
      </c>
      <c r="I2942" s="5" t="s">
        <v>11065</v>
      </c>
      <c r="J2942" s="9">
        <v>1</v>
      </c>
      <c r="K2942" s="5" t="s">
        <v>805</v>
      </c>
      <c r="L2942" s="10" t="str">
        <f t="shared" si="43"/>
        <v>OSCE Hate Crime Report 2016</v>
      </c>
      <c r="M2942" s="5" t="s">
        <v>813</v>
      </c>
      <c r="N2942" s="5"/>
    </row>
    <row r="2943" spans="1:14" x14ac:dyDescent="0.2">
      <c r="A2943" s="12" t="s">
        <v>6558</v>
      </c>
      <c r="B2943" s="50">
        <v>2942</v>
      </c>
      <c r="C2943" s="9">
        <v>2016</v>
      </c>
      <c r="D2943" s="5" t="s">
        <v>9325</v>
      </c>
      <c r="E2943" s="8" t="s">
        <v>2</v>
      </c>
      <c r="F2943" s="5" t="s">
        <v>11089</v>
      </c>
      <c r="G2943" s="5" t="s">
        <v>9337</v>
      </c>
      <c r="H2943" s="5" t="s">
        <v>9347</v>
      </c>
      <c r="I2943" s="5" t="s">
        <v>11065</v>
      </c>
      <c r="J2943" s="9">
        <v>1</v>
      </c>
      <c r="K2943" s="5" t="s">
        <v>805</v>
      </c>
      <c r="L2943" s="10" t="str">
        <f t="shared" si="43"/>
        <v>OSCE Hate Crime Report 2016</v>
      </c>
      <c r="M2943" s="5" t="s">
        <v>814</v>
      </c>
      <c r="N2943" s="5"/>
    </row>
    <row r="2944" spans="1:14" x14ac:dyDescent="0.2">
      <c r="A2944" s="12" t="s">
        <v>6559</v>
      </c>
      <c r="B2944" s="50">
        <v>2943</v>
      </c>
      <c r="C2944" s="9">
        <v>2016</v>
      </c>
      <c r="D2944" s="5" t="s">
        <v>9325</v>
      </c>
      <c r="E2944" s="8" t="s">
        <v>2</v>
      </c>
      <c r="F2944" s="5" t="s">
        <v>11088</v>
      </c>
      <c r="G2944" s="5" t="s">
        <v>9352</v>
      </c>
      <c r="H2944" s="5" t="s">
        <v>9347</v>
      </c>
      <c r="I2944" s="5" t="s">
        <v>9315</v>
      </c>
      <c r="J2944" s="9">
        <v>3</v>
      </c>
      <c r="K2944" s="5" t="s">
        <v>805</v>
      </c>
      <c r="L2944" s="10" t="str">
        <f t="shared" si="43"/>
        <v>OSCE Hate Crime Report 2016</v>
      </c>
      <c r="M2944" s="5" t="s">
        <v>815</v>
      </c>
      <c r="N2944" s="5"/>
    </row>
    <row r="2945" spans="1:14" x14ac:dyDescent="0.2">
      <c r="A2945" s="12" t="s">
        <v>6560</v>
      </c>
      <c r="B2945" s="50">
        <v>2944</v>
      </c>
      <c r="C2945" s="9">
        <v>2016</v>
      </c>
      <c r="D2945" s="5" t="s">
        <v>9325</v>
      </c>
      <c r="E2945" s="8" t="s">
        <v>2</v>
      </c>
      <c r="F2945" s="5" t="s">
        <v>11089</v>
      </c>
      <c r="G2945" s="5" t="s">
        <v>9320</v>
      </c>
      <c r="H2945" s="5" t="s">
        <v>9347</v>
      </c>
      <c r="I2945" s="5" t="s">
        <v>9315</v>
      </c>
      <c r="J2945" s="9">
        <v>1</v>
      </c>
      <c r="K2945" s="5" t="s">
        <v>805</v>
      </c>
      <c r="L2945" s="10" t="str">
        <f t="shared" si="43"/>
        <v>OSCE Hate Crime Report 2016</v>
      </c>
      <c r="M2945" s="5" t="s">
        <v>816</v>
      </c>
      <c r="N2945" s="5"/>
    </row>
    <row r="2946" spans="1:14" x14ac:dyDescent="0.2">
      <c r="A2946" s="12" t="s">
        <v>6561</v>
      </c>
      <c r="B2946" s="50">
        <v>2945</v>
      </c>
      <c r="C2946" s="9">
        <v>2016</v>
      </c>
      <c r="D2946" s="5" t="s">
        <v>9325</v>
      </c>
      <c r="E2946" s="8" t="s">
        <v>2</v>
      </c>
      <c r="F2946" s="5" t="s">
        <v>11089</v>
      </c>
      <c r="G2946" s="5" t="s">
        <v>9337</v>
      </c>
      <c r="H2946" s="5" t="s">
        <v>9347</v>
      </c>
      <c r="I2946" s="5" t="s">
        <v>9315</v>
      </c>
      <c r="J2946" s="9">
        <v>2</v>
      </c>
      <c r="K2946" s="5" t="s">
        <v>805</v>
      </c>
      <c r="L2946" s="10" t="str">
        <f t="shared" si="43"/>
        <v>OSCE Hate Crime Report 2016</v>
      </c>
      <c r="M2946" s="5" t="s">
        <v>817</v>
      </c>
      <c r="N2946" s="5"/>
    </row>
    <row r="2947" spans="1:14" x14ac:dyDescent="0.2">
      <c r="A2947" s="12" t="s">
        <v>6562</v>
      </c>
      <c r="B2947" s="50">
        <v>2946</v>
      </c>
      <c r="C2947" s="9">
        <v>2016</v>
      </c>
      <c r="D2947" s="5" t="s">
        <v>9325</v>
      </c>
      <c r="E2947" s="8" t="s">
        <v>2</v>
      </c>
      <c r="F2947" s="5" t="s">
        <v>11089</v>
      </c>
      <c r="G2947" s="5" t="s">
        <v>9337</v>
      </c>
      <c r="H2947" s="5" t="s">
        <v>9347</v>
      </c>
      <c r="I2947" s="5" t="s">
        <v>11066</v>
      </c>
      <c r="J2947" s="9">
        <v>1</v>
      </c>
      <c r="K2947" s="5" t="s">
        <v>805</v>
      </c>
      <c r="L2947" s="10" t="str">
        <f t="shared" si="43"/>
        <v>OSCE Hate Crime Report 2016</v>
      </c>
      <c r="M2947" s="5" t="s">
        <v>818</v>
      </c>
      <c r="N2947" s="5"/>
    </row>
    <row r="2948" spans="1:14" x14ac:dyDescent="0.2">
      <c r="A2948" s="12" t="s">
        <v>6563</v>
      </c>
      <c r="B2948" s="50">
        <v>2947</v>
      </c>
      <c r="C2948" s="9">
        <v>2016</v>
      </c>
      <c r="D2948" s="5" t="s">
        <v>9325</v>
      </c>
      <c r="E2948" s="8" t="s">
        <v>2</v>
      </c>
      <c r="F2948" s="5" t="s">
        <v>11089</v>
      </c>
      <c r="G2948" s="5" t="s">
        <v>9331</v>
      </c>
      <c r="H2948" s="5" t="s">
        <v>9347</v>
      </c>
      <c r="I2948" s="5" t="s">
        <v>9408</v>
      </c>
      <c r="J2948" s="9">
        <v>1</v>
      </c>
      <c r="K2948" s="5" t="s">
        <v>802</v>
      </c>
      <c r="L2948" s="10" t="str">
        <f t="shared" si="43"/>
        <v>OSCE Hate Crime Report 2016</v>
      </c>
      <c r="M2948" s="5" t="s">
        <v>819</v>
      </c>
      <c r="N2948" s="5"/>
    </row>
    <row r="2949" spans="1:14" x14ac:dyDescent="0.2">
      <c r="A2949" s="12" t="s">
        <v>6564</v>
      </c>
      <c r="B2949" s="50">
        <v>2948</v>
      </c>
      <c r="C2949" s="9">
        <v>2016</v>
      </c>
      <c r="D2949" s="5" t="s">
        <v>9325</v>
      </c>
      <c r="E2949" s="8" t="s">
        <v>2</v>
      </c>
      <c r="F2949" s="5" t="s">
        <v>11089</v>
      </c>
      <c r="G2949" s="5" t="s">
        <v>9337</v>
      </c>
      <c r="H2949" s="5" t="s">
        <v>9347</v>
      </c>
      <c r="I2949" s="5" t="s">
        <v>9408</v>
      </c>
      <c r="J2949" s="9">
        <v>1</v>
      </c>
      <c r="K2949" s="5" t="s">
        <v>805</v>
      </c>
      <c r="L2949" s="10" t="str">
        <f t="shared" si="43"/>
        <v>OSCE Hate Crime Report 2016</v>
      </c>
      <c r="M2949" s="5" t="s">
        <v>820</v>
      </c>
      <c r="N2949" s="5"/>
    </row>
    <row r="2950" spans="1:14" x14ac:dyDescent="0.2">
      <c r="A2950" s="12" t="s">
        <v>6565</v>
      </c>
      <c r="B2950" s="50">
        <v>2949</v>
      </c>
      <c r="C2950" s="9">
        <v>2016</v>
      </c>
      <c r="D2950" s="5" t="s">
        <v>9325</v>
      </c>
      <c r="E2950" s="8" t="s">
        <v>2</v>
      </c>
      <c r="F2950" s="5" t="s">
        <v>11089</v>
      </c>
      <c r="G2950" s="5" t="s">
        <v>9337</v>
      </c>
      <c r="H2950" s="5" t="s">
        <v>9347</v>
      </c>
      <c r="I2950" s="5" t="s">
        <v>9315</v>
      </c>
      <c r="J2950" s="9">
        <v>1</v>
      </c>
      <c r="K2950" s="5" t="s">
        <v>805</v>
      </c>
      <c r="L2950" s="10" t="str">
        <f t="shared" si="43"/>
        <v>OSCE Hate Crime Report 2016</v>
      </c>
      <c r="M2950" s="5" t="s">
        <v>821</v>
      </c>
      <c r="N2950" s="5"/>
    </row>
    <row r="2951" spans="1:14" x14ac:dyDescent="0.2">
      <c r="A2951" s="12" t="s">
        <v>6566</v>
      </c>
      <c r="B2951" s="50">
        <v>2950</v>
      </c>
      <c r="C2951" s="9">
        <v>2016</v>
      </c>
      <c r="D2951" s="5" t="s">
        <v>9325</v>
      </c>
      <c r="E2951" s="8" t="s">
        <v>2</v>
      </c>
      <c r="F2951" s="5" t="s">
        <v>11089</v>
      </c>
      <c r="G2951" s="5" t="s">
        <v>9337</v>
      </c>
      <c r="H2951" s="5" t="s">
        <v>9347</v>
      </c>
      <c r="I2951" s="5" t="s">
        <v>9408</v>
      </c>
      <c r="J2951" s="9">
        <v>2</v>
      </c>
      <c r="K2951" s="5" t="s">
        <v>805</v>
      </c>
      <c r="L2951" s="10" t="str">
        <f t="shared" si="43"/>
        <v>OSCE Hate Crime Report 2016</v>
      </c>
      <c r="M2951" s="5" t="s">
        <v>822</v>
      </c>
      <c r="N2951" s="5"/>
    </row>
    <row r="2952" spans="1:14" x14ac:dyDescent="0.2">
      <c r="A2952" s="12" t="s">
        <v>6567</v>
      </c>
      <c r="B2952" s="50">
        <v>2951</v>
      </c>
      <c r="C2952" s="9">
        <v>2016</v>
      </c>
      <c r="D2952" s="5" t="s">
        <v>9325</v>
      </c>
      <c r="E2952" s="8" t="s">
        <v>2</v>
      </c>
      <c r="F2952" s="5" t="s">
        <v>11089</v>
      </c>
      <c r="G2952" s="5" t="s">
        <v>9337</v>
      </c>
      <c r="H2952" s="5" t="s">
        <v>9347</v>
      </c>
      <c r="I2952" s="5" t="s">
        <v>9315</v>
      </c>
      <c r="J2952" s="9">
        <v>1</v>
      </c>
      <c r="K2952" s="5" t="s">
        <v>805</v>
      </c>
      <c r="L2952" s="10" t="str">
        <f t="shared" si="43"/>
        <v>OSCE Hate Crime Report 2016</v>
      </c>
      <c r="M2952" s="5" t="s">
        <v>823</v>
      </c>
      <c r="N2952" s="5"/>
    </row>
    <row r="2953" spans="1:14" x14ac:dyDescent="0.2">
      <c r="A2953" s="12" t="s">
        <v>6568</v>
      </c>
      <c r="B2953" s="50">
        <v>2952</v>
      </c>
      <c r="C2953" s="9">
        <v>2016</v>
      </c>
      <c r="D2953" s="5" t="s">
        <v>9325</v>
      </c>
      <c r="E2953" s="8" t="s">
        <v>2</v>
      </c>
      <c r="F2953" s="5" t="s">
        <v>11089</v>
      </c>
      <c r="G2953" s="5" t="s">
        <v>9337</v>
      </c>
      <c r="H2953" s="5" t="s">
        <v>9347</v>
      </c>
      <c r="I2953" s="5" t="s">
        <v>9315</v>
      </c>
      <c r="J2953" s="9">
        <v>2</v>
      </c>
      <c r="K2953" s="5" t="s">
        <v>805</v>
      </c>
      <c r="L2953" s="10" t="str">
        <f t="shared" si="43"/>
        <v>OSCE Hate Crime Report 2016</v>
      </c>
      <c r="M2953" s="5" t="s">
        <v>824</v>
      </c>
      <c r="N2953" s="5"/>
    </row>
    <row r="2954" spans="1:14" x14ac:dyDescent="0.2">
      <c r="A2954" s="12" t="s">
        <v>6569</v>
      </c>
      <c r="B2954" s="50">
        <v>2953</v>
      </c>
      <c r="C2954" s="9">
        <v>2016</v>
      </c>
      <c r="D2954" s="5" t="s">
        <v>9325</v>
      </c>
      <c r="E2954" s="8" t="s">
        <v>2</v>
      </c>
      <c r="F2954" s="5" t="s">
        <v>11089</v>
      </c>
      <c r="G2954" s="5" t="s">
        <v>9337</v>
      </c>
      <c r="H2954" s="5" t="s">
        <v>9347</v>
      </c>
      <c r="I2954" s="5" t="s">
        <v>9315</v>
      </c>
      <c r="J2954" s="9">
        <v>2</v>
      </c>
      <c r="K2954" s="5" t="s">
        <v>805</v>
      </c>
      <c r="L2954" s="10" t="str">
        <f t="shared" si="43"/>
        <v>OSCE Hate Crime Report 2016</v>
      </c>
      <c r="M2954" s="5" t="s">
        <v>825</v>
      </c>
      <c r="N2954" s="5"/>
    </row>
    <row r="2955" spans="1:14" x14ac:dyDescent="0.2">
      <c r="A2955" s="12" t="s">
        <v>6570</v>
      </c>
      <c r="B2955" s="50">
        <v>2954</v>
      </c>
      <c r="C2955" s="9">
        <v>2016</v>
      </c>
      <c r="D2955" s="5" t="s">
        <v>9325</v>
      </c>
      <c r="E2955" s="8" t="s">
        <v>2</v>
      </c>
      <c r="F2955" s="5" t="s">
        <v>11089</v>
      </c>
      <c r="G2955" s="5" t="s">
        <v>9323</v>
      </c>
      <c r="H2955" s="5" t="s">
        <v>9347</v>
      </c>
      <c r="I2955" s="5" t="s">
        <v>9315</v>
      </c>
      <c r="J2955" s="9">
        <v>1</v>
      </c>
      <c r="K2955" s="5" t="s">
        <v>805</v>
      </c>
      <c r="L2955" s="10" t="str">
        <f t="shared" ref="L2955:L2986" si="44">HYPERLINK("https://hatecrime.osce.org/italy?year=2016","OSCE Hate Crime Report 2016")</f>
        <v>OSCE Hate Crime Report 2016</v>
      </c>
      <c r="M2955" s="5" t="s">
        <v>826</v>
      </c>
      <c r="N2955" s="5"/>
    </row>
    <row r="2956" spans="1:14" x14ac:dyDescent="0.2">
      <c r="A2956" s="12" t="s">
        <v>6571</v>
      </c>
      <c r="B2956" s="50">
        <v>2955</v>
      </c>
      <c r="C2956" s="9">
        <v>2016</v>
      </c>
      <c r="D2956" s="5" t="s">
        <v>9325</v>
      </c>
      <c r="E2956" s="8" t="s">
        <v>2</v>
      </c>
      <c r="F2956" s="5" t="s">
        <v>11089</v>
      </c>
      <c r="G2956" s="5" t="s">
        <v>9337</v>
      </c>
      <c r="H2956" s="5" t="s">
        <v>9347</v>
      </c>
      <c r="I2956" s="5" t="s">
        <v>9353</v>
      </c>
      <c r="J2956" s="9">
        <v>1</v>
      </c>
      <c r="K2956" s="5" t="s">
        <v>805</v>
      </c>
      <c r="L2956" s="10" t="str">
        <f t="shared" si="44"/>
        <v>OSCE Hate Crime Report 2016</v>
      </c>
      <c r="M2956" s="5" t="s">
        <v>827</v>
      </c>
      <c r="N2956" s="5"/>
    </row>
    <row r="2957" spans="1:14" x14ac:dyDescent="0.2">
      <c r="A2957" s="12" t="s">
        <v>6572</v>
      </c>
      <c r="B2957" s="50">
        <v>2956</v>
      </c>
      <c r="C2957" s="9">
        <v>2016</v>
      </c>
      <c r="D2957" s="5" t="s">
        <v>9325</v>
      </c>
      <c r="E2957" s="8" t="s">
        <v>2</v>
      </c>
      <c r="F2957" s="5" t="s">
        <v>11089</v>
      </c>
      <c r="G2957" s="5" t="s">
        <v>9337</v>
      </c>
      <c r="H2957" s="5" t="s">
        <v>9321</v>
      </c>
      <c r="I2957" s="5" t="s">
        <v>9344</v>
      </c>
      <c r="J2957" s="9">
        <v>0</v>
      </c>
      <c r="K2957" s="5" t="s">
        <v>805</v>
      </c>
      <c r="L2957" s="10" t="str">
        <f t="shared" si="44"/>
        <v>OSCE Hate Crime Report 2016</v>
      </c>
      <c r="M2957" s="5" t="s">
        <v>828</v>
      </c>
      <c r="N2957" s="5"/>
    </row>
    <row r="2958" spans="1:14" x14ac:dyDescent="0.2">
      <c r="A2958" s="12" t="s">
        <v>6573</v>
      </c>
      <c r="B2958" s="50">
        <v>2957</v>
      </c>
      <c r="C2958" s="9">
        <v>2016</v>
      </c>
      <c r="D2958" s="5" t="s">
        <v>9325</v>
      </c>
      <c r="E2958" s="8" t="s">
        <v>2</v>
      </c>
      <c r="F2958" s="5" t="s">
        <v>11089</v>
      </c>
      <c r="G2958" s="5" t="s">
        <v>9337</v>
      </c>
      <c r="H2958" s="5" t="s">
        <v>9328</v>
      </c>
      <c r="I2958" s="5" t="s">
        <v>9344</v>
      </c>
      <c r="J2958" s="9">
        <v>0</v>
      </c>
      <c r="K2958" s="5" t="s">
        <v>805</v>
      </c>
      <c r="L2958" s="10" t="str">
        <f t="shared" si="44"/>
        <v>OSCE Hate Crime Report 2016</v>
      </c>
      <c r="M2958" s="5" t="s">
        <v>829</v>
      </c>
      <c r="N2958" s="5"/>
    </row>
    <row r="2959" spans="1:14" x14ac:dyDescent="0.2">
      <c r="A2959" s="12" t="s">
        <v>6574</v>
      </c>
      <c r="B2959" s="50">
        <v>2958</v>
      </c>
      <c r="C2959" s="9">
        <v>2016</v>
      </c>
      <c r="D2959" s="5" t="s">
        <v>9325</v>
      </c>
      <c r="E2959" s="8" t="s">
        <v>2</v>
      </c>
      <c r="F2959" s="5" t="s">
        <v>11089</v>
      </c>
      <c r="G2959" s="5" t="s">
        <v>9320</v>
      </c>
      <c r="H2959" s="5" t="s">
        <v>9328</v>
      </c>
      <c r="I2959" s="5" t="s">
        <v>9334</v>
      </c>
      <c r="J2959" s="9">
        <v>0</v>
      </c>
      <c r="K2959" s="5" t="s">
        <v>805</v>
      </c>
      <c r="L2959" s="10" t="str">
        <f t="shared" si="44"/>
        <v>OSCE Hate Crime Report 2016</v>
      </c>
      <c r="M2959" s="5" t="s">
        <v>830</v>
      </c>
      <c r="N2959" s="5"/>
    </row>
    <row r="2960" spans="1:14" x14ac:dyDescent="0.2">
      <c r="A2960" s="12" t="s">
        <v>6575</v>
      </c>
      <c r="B2960" s="50">
        <v>2959</v>
      </c>
      <c r="C2960" s="9">
        <v>2016</v>
      </c>
      <c r="D2960" s="5" t="s">
        <v>9325</v>
      </c>
      <c r="E2960" s="8" t="s">
        <v>2</v>
      </c>
      <c r="F2960" s="5" t="s">
        <v>11089</v>
      </c>
      <c r="G2960" s="5" t="s">
        <v>9337</v>
      </c>
      <c r="H2960" s="5" t="s">
        <v>9328</v>
      </c>
      <c r="I2960" s="5" t="s">
        <v>9334</v>
      </c>
      <c r="J2960" s="9">
        <v>0</v>
      </c>
      <c r="K2960" s="5" t="s">
        <v>805</v>
      </c>
      <c r="L2960" s="10" t="str">
        <f t="shared" si="44"/>
        <v>OSCE Hate Crime Report 2016</v>
      </c>
      <c r="M2960" s="5" t="s">
        <v>831</v>
      </c>
      <c r="N2960" s="5"/>
    </row>
    <row r="2961" spans="1:14" x14ac:dyDescent="0.2">
      <c r="A2961" s="12" t="s">
        <v>6576</v>
      </c>
      <c r="B2961" s="50">
        <v>2960</v>
      </c>
      <c r="C2961" s="9">
        <v>2016</v>
      </c>
      <c r="D2961" s="5" t="s">
        <v>9325</v>
      </c>
      <c r="E2961" s="8" t="s">
        <v>2</v>
      </c>
      <c r="F2961" s="5" t="s">
        <v>11089</v>
      </c>
      <c r="G2961" s="5" t="s">
        <v>9337</v>
      </c>
      <c r="H2961" s="5" t="s">
        <v>9328</v>
      </c>
      <c r="I2961" s="5" t="s">
        <v>9334</v>
      </c>
      <c r="J2961" s="9">
        <v>0</v>
      </c>
      <c r="K2961" s="5" t="s">
        <v>805</v>
      </c>
      <c r="L2961" s="10" t="str">
        <f t="shared" si="44"/>
        <v>OSCE Hate Crime Report 2016</v>
      </c>
      <c r="M2961" s="5" t="s">
        <v>832</v>
      </c>
      <c r="N2961" s="5"/>
    </row>
    <row r="2962" spans="1:14" x14ac:dyDescent="0.2">
      <c r="A2962" s="12" t="s">
        <v>6577</v>
      </c>
      <c r="B2962" s="50">
        <v>2961</v>
      </c>
      <c r="C2962" s="9">
        <v>2016</v>
      </c>
      <c r="D2962" s="5" t="s">
        <v>9325</v>
      </c>
      <c r="E2962" s="8" t="s">
        <v>2</v>
      </c>
      <c r="F2962" s="5" t="s">
        <v>11089</v>
      </c>
      <c r="G2962" s="5" t="s">
        <v>9337</v>
      </c>
      <c r="H2962" s="5" t="s">
        <v>9328</v>
      </c>
      <c r="I2962" s="5" t="s">
        <v>9334</v>
      </c>
      <c r="J2962" s="9">
        <v>0</v>
      </c>
      <c r="K2962" s="5" t="s">
        <v>805</v>
      </c>
      <c r="L2962" s="10" t="str">
        <f t="shared" si="44"/>
        <v>OSCE Hate Crime Report 2016</v>
      </c>
      <c r="M2962" s="5" t="s">
        <v>833</v>
      </c>
      <c r="N2962" s="5"/>
    </row>
    <row r="2963" spans="1:14" x14ac:dyDescent="0.2">
      <c r="A2963" s="12" t="s">
        <v>6578</v>
      </c>
      <c r="B2963" s="50">
        <v>2962</v>
      </c>
      <c r="C2963" s="9">
        <v>2016</v>
      </c>
      <c r="D2963" s="5" t="s">
        <v>9325</v>
      </c>
      <c r="E2963" s="8" t="s">
        <v>2</v>
      </c>
      <c r="F2963" s="5" t="s">
        <v>11089</v>
      </c>
      <c r="G2963" s="5" t="s">
        <v>9337</v>
      </c>
      <c r="H2963" s="5" t="s">
        <v>9328</v>
      </c>
      <c r="I2963" s="5" t="s">
        <v>9334</v>
      </c>
      <c r="J2963" s="9">
        <v>0</v>
      </c>
      <c r="K2963" s="5" t="s">
        <v>805</v>
      </c>
      <c r="L2963" s="10" t="str">
        <f t="shared" si="44"/>
        <v>OSCE Hate Crime Report 2016</v>
      </c>
      <c r="M2963" s="5" t="s">
        <v>834</v>
      </c>
      <c r="N2963" s="5"/>
    </row>
    <row r="2964" spans="1:14" x14ac:dyDescent="0.2">
      <c r="A2964" s="12" t="s">
        <v>6579</v>
      </c>
      <c r="B2964" s="50">
        <v>2963</v>
      </c>
      <c r="C2964" s="9">
        <v>2016</v>
      </c>
      <c r="D2964" s="5" t="s">
        <v>9325</v>
      </c>
      <c r="E2964" s="8" t="s">
        <v>2</v>
      </c>
      <c r="F2964" s="5" t="s">
        <v>11089</v>
      </c>
      <c r="G2964" s="5" t="s">
        <v>9337</v>
      </c>
      <c r="H2964" s="5" t="s">
        <v>9328</v>
      </c>
      <c r="I2964" s="5" t="s">
        <v>9344</v>
      </c>
      <c r="J2964" s="9">
        <v>0</v>
      </c>
      <c r="K2964" s="5" t="s">
        <v>805</v>
      </c>
      <c r="L2964" s="10" t="str">
        <f t="shared" si="44"/>
        <v>OSCE Hate Crime Report 2016</v>
      </c>
      <c r="M2964" s="5" t="s">
        <v>835</v>
      </c>
      <c r="N2964" s="5"/>
    </row>
    <row r="2965" spans="1:14" x14ac:dyDescent="0.2">
      <c r="A2965" s="12" t="s">
        <v>6580</v>
      </c>
      <c r="B2965" s="50">
        <v>2964</v>
      </c>
      <c r="C2965" s="9">
        <v>2016</v>
      </c>
      <c r="D2965" s="5" t="s">
        <v>9325</v>
      </c>
      <c r="E2965" s="8" t="s">
        <v>2</v>
      </c>
      <c r="F2965" s="5" t="s">
        <v>11088</v>
      </c>
      <c r="G2965" s="5" t="s">
        <v>9383</v>
      </c>
      <c r="H2965" s="5" t="s">
        <v>9328</v>
      </c>
      <c r="I2965" s="5" t="s">
        <v>9415</v>
      </c>
      <c r="J2965" s="9">
        <v>0</v>
      </c>
      <c r="K2965" s="5" t="s">
        <v>805</v>
      </c>
      <c r="L2965" s="10" t="str">
        <f t="shared" si="44"/>
        <v>OSCE Hate Crime Report 2016</v>
      </c>
      <c r="M2965" s="5" t="s">
        <v>836</v>
      </c>
      <c r="N2965" s="5"/>
    </row>
    <row r="2966" spans="1:14" x14ac:dyDescent="0.2">
      <c r="A2966" s="12" t="s">
        <v>6581</v>
      </c>
      <c r="B2966" s="50">
        <v>2965</v>
      </c>
      <c r="C2966" s="9">
        <v>2016</v>
      </c>
      <c r="D2966" s="5" t="s">
        <v>9325</v>
      </c>
      <c r="E2966" s="8" t="s">
        <v>2</v>
      </c>
      <c r="F2966" s="5" t="s">
        <v>11089</v>
      </c>
      <c r="G2966" s="5" t="s">
        <v>9323</v>
      </c>
      <c r="H2966" s="5" t="s">
        <v>9328</v>
      </c>
      <c r="I2966" s="5" t="s">
        <v>11218</v>
      </c>
      <c r="J2966" s="9">
        <v>0</v>
      </c>
      <c r="K2966" s="13" t="s">
        <v>842</v>
      </c>
      <c r="L2966" s="10" t="str">
        <f t="shared" si="44"/>
        <v>OSCE Hate Crime Report 2016</v>
      </c>
      <c r="M2966" s="5" t="s">
        <v>837</v>
      </c>
      <c r="N2966" s="5"/>
    </row>
    <row r="2967" spans="1:14" x14ac:dyDescent="0.2">
      <c r="A2967" s="12" t="s">
        <v>6582</v>
      </c>
      <c r="B2967" s="50">
        <v>2966</v>
      </c>
      <c r="C2967" s="9">
        <v>2016</v>
      </c>
      <c r="D2967" s="5" t="s">
        <v>9325</v>
      </c>
      <c r="E2967" s="8" t="s">
        <v>2</v>
      </c>
      <c r="F2967" s="5" t="s">
        <v>11089</v>
      </c>
      <c r="G2967" s="5" t="s">
        <v>9337</v>
      </c>
      <c r="H2967" s="5" t="s">
        <v>9328</v>
      </c>
      <c r="I2967" s="5" t="s">
        <v>9415</v>
      </c>
      <c r="J2967" s="9">
        <v>0</v>
      </c>
      <c r="K2967" s="5" t="s">
        <v>805</v>
      </c>
      <c r="L2967" s="10" t="str">
        <f t="shared" si="44"/>
        <v>OSCE Hate Crime Report 2016</v>
      </c>
      <c r="M2967" s="5" t="s">
        <v>838</v>
      </c>
      <c r="N2967" s="5"/>
    </row>
    <row r="2968" spans="1:14" x14ac:dyDescent="0.2">
      <c r="A2968" s="12" t="s">
        <v>6583</v>
      </c>
      <c r="B2968" s="50">
        <v>2967</v>
      </c>
      <c r="C2968" s="9">
        <v>2016</v>
      </c>
      <c r="D2968" s="5" t="s">
        <v>9325</v>
      </c>
      <c r="E2968" s="8" t="s">
        <v>2</v>
      </c>
      <c r="F2968" s="5" t="s">
        <v>11089</v>
      </c>
      <c r="G2968" s="5" t="s">
        <v>9331</v>
      </c>
      <c r="H2968" s="5" t="s">
        <v>9328</v>
      </c>
      <c r="I2968" s="5" t="s">
        <v>9415</v>
      </c>
      <c r="J2968" s="9">
        <v>0</v>
      </c>
      <c r="K2968" s="5" t="s">
        <v>805</v>
      </c>
      <c r="L2968" s="10" t="str">
        <f t="shared" si="44"/>
        <v>OSCE Hate Crime Report 2016</v>
      </c>
      <c r="M2968" s="5" t="s">
        <v>839</v>
      </c>
      <c r="N2968" s="5"/>
    </row>
    <row r="2969" spans="1:14" x14ac:dyDescent="0.2">
      <c r="A2969" s="12" t="s">
        <v>6584</v>
      </c>
      <c r="B2969" s="50">
        <v>2968</v>
      </c>
      <c r="C2969" s="9">
        <v>2016</v>
      </c>
      <c r="D2969" s="5" t="s">
        <v>9325</v>
      </c>
      <c r="E2969" s="8" t="s">
        <v>2</v>
      </c>
      <c r="F2969" s="5" t="s">
        <v>11088</v>
      </c>
      <c r="G2969" s="5" t="s">
        <v>9363</v>
      </c>
      <c r="H2969" s="5" t="s">
        <v>9328</v>
      </c>
      <c r="I2969" s="5" t="s">
        <v>9415</v>
      </c>
      <c r="J2969" s="9">
        <v>0</v>
      </c>
      <c r="K2969" s="5" t="s">
        <v>805</v>
      </c>
      <c r="L2969" s="10" t="str">
        <f t="shared" si="44"/>
        <v>OSCE Hate Crime Report 2016</v>
      </c>
      <c r="M2969" s="5" t="s">
        <v>840</v>
      </c>
      <c r="N2969" s="5"/>
    </row>
    <row r="2970" spans="1:14" x14ac:dyDescent="0.2">
      <c r="A2970" s="12" t="s">
        <v>6585</v>
      </c>
      <c r="B2970" s="50">
        <v>2969</v>
      </c>
      <c r="C2970" s="9">
        <v>2016</v>
      </c>
      <c r="D2970" s="5" t="s">
        <v>9325</v>
      </c>
      <c r="E2970" s="8" t="s">
        <v>2</v>
      </c>
      <c r="F2970" s="5" t="s">
        <v>11088</v>
      </c>
      <c r="G2970" s="5" t="s">
        <v>9363</v>
      </c>
      <c r="H2970" s="5" t="s">
        <v>9328</v>
      </c>
      <c r="I2970" s="5" t="s">
        <v>9415</v>
      </c>
      <c r="J2970" s="9">
        <v>0</v>
      </c>
      <c r="K2970" s="5" t="s">
        <v>805</v>
      </c>
      <c r="L2970" s="10" t="str">
        <f t="shared" si="44"/>
        <v>OSCE Hate Crime Report 2016</v>
      </c>
      <c r="M2970" s="5" t="s">
        <v>841</v>
      </c>
      <c r="N2970" s="5"/>
    </row>
    <row r="2971" spans="1:14" x14ac:dyDescent="0.2">
      <c r="A2971" s="12" t="s">
        <v>6586</v>
      </c>
      <c r="B2971" s="50">
        <v>2970</v>
      </c>
      <c r="C2971" s="9">
        <v>2016</v>
      </c>
      <c r="D2971" s="5" t="s">
        <v>9325</v>
      </c>
      <c r="E2971" s="8" t="s">
        <v>2</v>
      </c>
      <c r="F2971" s="5" t="s">
        <v>11089</v>
      </c>
      <c r="G2971" s="5" t="s">
        <v>9323</v>
      </c>
      <c r="H2971" s="5" t="s">
        <v>9328</v>
      </c>
      <c r="I2971" s="5" t="s">
        <v>11218</v>
      </c>
      <c r="J2971" s="9">
        <v>0</v>
      </c>
      <c r="K2971" s="13" t="s">
        <v>842</v>
      </c>
      <c r="L2971" s="10" t="str">
        <f t="shared" si="44"/>
        <v>OSCE Hate Crime Report 2016</v>
      </c>
      <c r="M2971" s="5" t="s">
        <v>843</v>
      </c>
      <c r="N2971" s="5"/>
    </row>
    <row r="2972" spans="1:14" x14ac:dyDescent="0.2">
      <c r="A2972" s="12" t="s">
        <v>6587</v>
      </c>
      <c r="B2972" s="50">
        <v>2971</v>
      </c>
      <c r="C2972" s="9">
        <v>2016</v>
      </c>
      <c r="D2972" s="5" t="s">
        <v>9325</v>
      </c>
      <c r="E2972" s="8" t="s">
        <v>2</v>
      </c>
      <c r="F2972" s="5" t="s">
        <v>11089</v>
      </c>
      <c r="G2972" s="5" t="s">
        <v>9331</v>
      </c>
      <c r="H2972" s="5" t="s">
        <v>9328</v>
      </c>
      <c r="I2972" s="5" t="s">
        <v>9344</v>
      </c>
      <c r="J2972" s="9">
        <v>0</v>
      </c>
      <c r="K2972" s="5" t="s">
        <v>805</v>
      </c>
      <c r="L2972" s="10" t="str">
        <f t="shared" si="44"/>
        <v>OSCE Hate Crime Report 2016</v>
      </c>
      <c r="M2972" s="5" t="s">
        <v>844</v>
      </c>
      <c r="N2972" s="5"/>
    </row>
    <row r="2973" spans="1:14" x14ac:dyDescent="0.2">
      <c r="A2973" s="12" t="s">
        <v>6588</v>
      </c>
      <c r="B2973" s="50">
        <v>2972</v>
      </c>
      <c r="C2973" s="9">
        <v>2016</v>
      </c>
      <c r="D2973" s="5" t="s">
        <v>9325</v>
      </c>
      <c r="E2973" s="8" t="s">
        <v>2</v>
      </c>
      <c r="F2973" s="5" t="s">
        <v>11089</v>
      </c>
      <c r="G2973" s="5" t="s">
        <v>9314</v>
      </c>
      <c r="H2973" s="5" t="s">
        <v>9328</v>
      </c>
      <c r="I2973" s="5" t="s">
        <v>9344</v>
      </c>
      <c r="J2973" s="9">
        <v>0</v>
      </c>
      <c r="K2973" s="5" t="s">
        <v>542</v>
      </c>
      <c r="L2973" s="10" t="str">
        <f t="shared" si="44"/>
        <v>OSCE Hate Crime Report 2016</v>
      </c>
      <c r="M2973" s="5" t="s">
        <v>845</v>
      </c>
      <c r="N2973" s="5"/>
    </row>
    <row r="2974" spans="1:14" x14ac:dyDescent="0.2">
      <c r="A2974" s="12" t="s">
        <v>6589</v>
      </c>
      <c r="B2974" s="50">
        <v>2973</v>
      </c>
      <c r="C2974" s="9">
        <v>2016</v>
      </c>
      <c r="D2974" s="5" t="s">
        <v>9325</v>
      </c>
      <c r="E2974" s="8" t="s">
        <v>2</v>
      </c>
      <c r="F2974" s="5" t="s">
        <v>11089</v>
      </c>
      <c r="G2974" s="5" t="s">
        <v>9314</v>
      </c>
      <c r="H2974" s="5" t="s">
        <v>9328</v>
      </c>
      <c r="I2974" s="5" t="s">
        <v>9344</v>
      </c>
      <c r="J2974" s="9">
        <v>0</v>
      </c>
      <c r="K2974" s="5" t="s">
        <v>542</v>
      </c>
      <c r="L2974" s="10" t="str">
        <f t="shared" si="44"/>
        <v>OSCE Hate Crime Report 2016</v>
      </c>
      <c r="M2974" s="5" t="s">
        <v>846</v>
      </c>
      <c r="N2974" s="5"/>
    </row>
    <row r="2975" spans="1:14" x14ac:dyDescent="0.2">
      <c r="A2975" s="12" t="s">
        <v>6590</v>
      </c>
      <c r="B2975" s="50">
        <v>2974</v>
      </c>
      <c r="C2975" s="9">
        <v>2016</v>
      </c>
      <c r="D2975" s="5" t="s">
        <v>9325</v>
      </c>
      <c r="E2975" s="8" t="s">
        <v>2</v>
      </c>
      <c r="F2975" s="5" t="s">
        <v>11089</v>
      </c>
      <c r="G2975" s="5" t="s">
        <v>9314</v>
      </c>
      <c r="H2975" s="5" t="s">
        <v>9328</v>
      </c>
      <c r="I2975" s="5" t="s">
        <v>9344</v>
      </c>
      <c r="J2975" s="9">
        <v>0</v>
      </c>
      <c r="K2975" s="5" t="s">
        <v>542</v>
      </c>
      <c r="L2975" s="10" t="str">
        <f t="shared" si="44"/>
        <v>OSCE Hate Crime Report 2016</v>
      </c>
      <c r="M2975" s="5" t="s">
        <v>847</v>
      </c>
      <c r="N2975" s="5"/>
    </row>
    <row r="2976" spans="1:14" x14ac:dyDescent="0.2">
      <c r="A2976" s="12" t="s">
        <v>6591</v>
      </c>
      <c r="B2976" s="50">
        <v>2975</v>
      </c>
      <c r="C2976" s="9">
        <v>2016</v>
      </c>
      <c r="D2976" s="5" t="s">
        <v>9325</v>
      </c>
      <c r="E2976" s="8" t="s">
        <v>2</v>
      </c>
      <c r="F2976" s="5" t="s">
        <v>11089</v>
      </c>
      <c r="G2976" s="5" t="s">
        <v>9320</v>
      </c>
      <c r="H2976" s="5" t="s">
        <v>9328</v>
      </c>
      <c r="I2976" s="5" t="s">
        <v>9334</v>
      </c>
      <c r="J2976" s="9">
        <v>0</v>
      </c>
      <c r="K2976" s="5" t="s">
        <v>848</v>
      </c>
      <c r="L2976" s="10" t="str">
        <f t="shared" si="44"/>
        <v>OSCE Hate Crime Report 2016</v>
      </c>
      <c r="M2976" s="5" t="s">
        <v>849</v>
      </c>
      <c r="N2976" s="5"/>
    </row>
    <row r="2977" spans="1:14" x14ac:dyDescent="0.2">
      <c r="A2977" s="12" t="s">
        <v>6592</v>
      </c>
      <c r="B2977" s="50">
        <v>2976</v>
      </c>
      <c r="C2977" s="9">
        <v>2016</v>
      </c>
      <c r="D2977" s="5" t="s">
        <v>9325</v>
      </c>
      <c r="E2977" s="8" t="s">
        <v>2</v>
      </c>
      <c r="F2977" s="5" t="s">
        <v>11089</v>
      </c>
      <c r="G2977" s="5" t="s">
        <v>9320</v>
      </c>
      <c r="H2977" s="5" t="s">
        <v>9328</v>
      </c>
      <c r="I2977" s="5" t="s">
        <v>9344</v>
      </c>
      <c r="J2977" s="9">
        <v>0</v>
      </c>
      <c r="K2977" s="5" t="s">
        <v>848</v>
      </c>
      <c r="L2977" s="10" t="str">
        <f t="shared" si="44"/>
        <v>OSCE Hate Crime Report 2016</v>
      </c>
      <c r="M2977" s="5" t="s">
        <v>850</v>
      </c>
      <c r="N2977" s="5"/>
    </row>
    <row r="2978" spans="1:14" x14ac:dyDescent="0.2">
      <c r="A2978" s="12" t="s">
        <v>6593</v>
      </c>
      <c r="B2978" s="50">
        <v>2977</v>
      </c>
      <c r="C2978" s="9">
        <v>2016</v>
      </c>
      <c r="D2978" s="5" t="s">
        <v>9325</v>
      </c>
      <c r="E2978" s="8" t="s">
        <v>2</v>
      </c>
      <c r="F2978" s="5" t="s">
        <v>11089</v>
      </c>
      <c r="G2978" s="5" t="s">
        <v>9320</v>
      </c>
      <c r="H2978" s="5" t="s">
        <v>9328</v>
      </c>
      <c r="I2978" s="5" t="s">
        <v>9344</v>
      </c>
      <c r="J2978" s="9">
        <v>0</v>
      </c>
      <c r="K2978" s="5" t="s">
        <v>848</v>
      </c>
      <c r="L2978" s="10" t="str">
        <f t="shared" si="44"/>
        <v>OSCE Hate Crime Report 2016</v>
      </c>
      <c r="M2978" s="5" t="s">
        <v>851</v>
      </c>
      <c r="N2978" s="5"/>
    </row>
    <row r="2979" spans="1:14" x14ac:dyDescent="0.2">
      <c r="A2979" s="12" t="s">
        <v>6594</v>
      </c>
      <c r="B2979" s="50">
        <v>2978</v>
      </c>
      <c r="C2979" s="9">
        <v>2016</v>
      </c>
      <c r="D2979" s="5" t="s">
        <v>9325</v>
      </c>
      <c r="E2979" s="8" t="s">
        <v>2</v>
      </c>
      <c r="F2979" s="5" t="s">
        <v>11089</v>
      </c>
      <c r="G2979" s="5" t="s">
        <v>9320</v>
      </c>
      <c r="H2979" s="5" t="s">
        <v>9321</v>
      </c>
      <c r="I2979" s="5" t="s">
        <v>9344</v>
      </c>
      <c r="J2979" s="9">
        <v>0</v>
      </c>
      <c r="K2979" s="5" t="s">
        <v>848</v>
      </c>
      <c r="L2979" s="10" t="str">
        <f t="shared" si="44"/>
        <v>OSCE Hate Crime Report 2016</v>
      </c>
      <c r="M2979" s="5" t="s">
        <v>852</v>
      </c>
      <c r="N2979" s="5"/>
    </row>
    <row r="2980" spans="1:14" x14ac:dyDescent="0.2">
      <c r="A2980" s="12" t="s">
        <v>6595</v>
      </c>
      <c r="B2980" s="50">
        <v>2979</v>
      </c>
      <c r="C2980" s="9">
        <v>2016</v>
      </c>
      <c r="D2980" s="5" t="s">
        <v>9325</v>
      </c>
      <c r="E2980" s="8" t="s">
        <v>2</v>
      </c>
      <c r="F2980" s="5" t="s">
        <v>11089</v>
      </c>
      <c r="G2980" s="5" t="s">
        <v>9320</v>
      </c>
      <c r="H2980" s="5" t="s">
        <v>9347</v>
      </c>
      <c r="I2980" s="5" t="s">
        <v>9315</v>
      </c>
      <c r="J2980" s="9">
        <v>1</v>
      </c>
      <c r="K2980" s="5" t="s">
        <v>848</v>
      </c>
      <c r="L2980" s="10" t="str">
        <f t="shared" si="44"/>
        <v>OSCE Hate Crime Report 2016</v>
      </c>
      <c r="M2980" s="5" t="s">
        <v>853</v>
      </c>
      <c r="N2980" s="5"/>
    </row>
    <row r="2981" spans="1:14" x14ac:dyDescent="0.2">
      <c r="A2981" s="12" t="s">
        <v>6596</v>
      </c>
      <c r="B2981" s="50">
        <v>2980</v>
      </c>
      <c r="C2981" s="9">
        <v>2016</v>
      </c>
      <c r="D2981" s="5" t="s">
        <v>9325</v>
      </c>
      <c r="E2981" s="8" t="s">
        <v>2</v>
      </c>
      <c r="F2981" s="5" t="s">
        <v>11089</v>
      </c>
      <c r="G2981" s="5" t="s">
        <v>9320</v>
      </c>
      <c r="H2981" s="5" t="s">
        <v>9328</v>
      </c>
      <c r="I2981" s="5" t="s">
        <v>9344</v>
      </c>
      <c r="J2981" s="9">
        <v>0</v>
      </c>
      <c r="K2981" s="5" t="s">
        <v>848</v>
      </c>
      <c r="L2981" s="10" t="str">
        <f t="shared" si="44"/>
        <v>OSCE Hate Crime Report 2016</v>
      </c>
      <c r="M2981" s="5" t="s">
        <v>854</v>
      </c>
      <c r="N2981" s="5"/>
    </row>
    <row r="2982" spans="1:14" x14ac:dyDescent="0.2">
      <c r="A2982" s="12" t="s">
        <v>6597</v>
      </c>
      <c r="B2982" s="50">
        <v>2981</v>
      </c>
      <c r="C2982" s="9">
        <v>2016</v>
      </c>
      <c r="D2982" s="5" t="s">
        <v>9325</v>
      </c>
      <c r="E2982" s="8" t="s">
        <v>2</v>
      </c>
      <c r="F2982" s="5" t="s">
        <v>11089</v>
      </c>
      <c r="G2982" s="5" t="s">
        <v>9320</v>
      </c>
      <c r="H2982" s="5" t="s">
        <v>9328</v>
      </c>
      <c r="I2982" s="5" t="s">
        <v>9334</v>
      </c>
      <c r="J2982" s="9">
        <v>0</v>
      </c>
      <c r="K2982" s="5" t="s">
        <v>848</v>
      </c>
      <c r="L2982" s="10" t="str">
        <f t="shared" si="44"/>
        <v>OSCE Hate Crime Report 2016</v>
      </c>
      <c r="M2982" s="5" t="s">
        <v>855</v>
      </c>
      <c r="N2982" s="5"/>
    </row>
    <row r="2983" spans="1:14" x14ac:dyDescent="0.2">
      <c r="A2983" s="12" t="s">
        <v>6598</v>
      </c>
      <c r="B2983" s="50">
        <v>2982</v>
      </c>
      <c r="C2983" s="9">
        <v>2016</v>
      </c>
      <c r="D2983" s="5" t="s">
        <v>9325</v>
      </c>
      <c r="E2983" s="8" t="s">
        <v>2</v>
      </c>
      <c r="F2983" s="5" t="s">
        <v>11089</v>
      </c>
      <c r="G2983" s="5" t="s">
        <v>9320</v>
      </c>
      <c r="H2983" s="5" t="s">
        <v>9328</v>
      </c>
      <c r="I2983" s="5" t="s">
        <v>9334</v>
      </c>
      <c r="J2983" s="9">
        <v>0</v>
      </c>
      <c r="K2983" s="5" t="s">
        <v>848</v>
      </c>
      <c r="L2983" s="10" t="str">
        <f t="shared" si="44"/>
        <v>OSCE Hate Crime Report 2016</v>
      </c>
      <c r="M2983" s="5" t="s">
        <v>856</v>
      </c>
      <c r="N2983" s="5"/>
    </row>
    <row r="2984" spans="1:14" x14ac:dyDescent="0.2">
      <c r="A2984" s="12" t="s">
        <v>6599</v>
      </c>
      <c r="B2984" s="50">
        <v>2983</v>
      </c>
      <c r="C2984" s="9">
        <v>2016</v>
      </c>
      <c r="D2984" s="5" t="s">
        <v>9325</v>
      </c>
      <c r="E2984" s="8" t="s">
        <v>2</v>
      </c>
      <c r="F2984" s="5" t="s">
        <v>11089</v>
      </c>
      <c r="G2984" s="5" t="s">
        <v>9320</v>
      </c>
      <c r="H2984" s="5" t="s">
        <v>9328</v>
      </c>
      <c r="I2984" s="5" t="s">
        <v>9344</v>
      </c>
      <c r="J2984" s="9">
        <v>0</v>
      </c>
      <c r="K2984" s="5" t="s">
        <v>848</v>
      </c>
      <c r="L2984" s="10" t="str">
        <f t="shared" si="44"/>
        <v>OSCE Hate Crime Report 2016</v>
      </c>
      <c r="M2984" s="5" t="s">
        <v>857</v>
      </c>
      <c r="N2984" s="5"/>
    </row>
    <row r="2985" spans="1:14" x14ac:dyDescent="0.2">
      <c r="A2985" s="12" t="s">
        <v>6600</v>
      </c>
      <c r="B2985" s="50">
        <v>2984</v>
      </c>
      <c r="C2985" s="9">
        <v>2016</v>
      </c>
      <c r="D2985" s="5" t="s">
        <v>9325</v>
      </c>
      <c r="E2985" s="8" t="s">
        <v>2</v>
      </c>
      <c r="F2985" s="5" t="s">
        <v>11089</v>
      </c>
      <c r="G2985" s="5" t="s">
        <v>9320</v>
      </c>
      <c r="H2985" s="5" t="s">
        <v>9328</v>
      </c>
      <c r="I2985" s="5" t="s">
        <v>9334</v>
      </c>
      <c r="J2985" s="9">
        <v>0</v>
      </c>
      <c r="K2985" s="5" t="s">
        <v>848</v>
      </c>
      <c r="L2985" s="10" t="str">
        <f t="shared" si="44"/>
        <v>OSCE Hate Crime Report 2016</v>
      </c>
      <c r="M2985" s="5" t="s">
        <v>858</v>
      </c>
      <c r="N2985" s="5"/>
    </row>
    <row r="2986" spans="1:14" x14ac:dyDescent="0.2">
      <c r="A2986" s="12" t="s">
        <v>6601</v>
      </c>
      <c r="B2986" s="50">
        <v>2985</v>
      </c>
      <c r="C2986" s="9">
        <v>2016</v>
      </c>
      <c r="D2986" s="5" t="s">
        <v>9325</v>
      </c>
      <c r="E2986" s="8" t="s">
        <v>2</v>
      </c>
      <c r="F2986" s="5" t="s">
        <v>11089</v>
      </c>
      <c r="G2986" s="5" t="s">
        <v>9314</v>
      </c>
      <c r="H2986" s="5" t="s">
        <v>9328</v>
      </c>
      <c r="I2986" s="5" t="s">
        <v>9415</v>
      </c>
      <c r="J2986" s="9">
        <v>0</v>
      </c>
      <c r="K2986" s="5" t="s">
        <v>46</v>
      </c>
      <c r="L2986" s="10" t="str">
        <f t="shared" si="44"/>
        <v>OSCE Hate Crime Report 2016</v>
      </c>
      <c r="M2986" s="5" t="s">
        <v>461</v>
      </c>
      <c r="N2986" s="5"/>
    </row>
    <row r="2987" spans="1:14" x14ac:dyDescent="0.2">
      <c r="A2987" s="12" t="s">
        <v>6602</v>
      </c>
      <c r="B2987" s="50">
        <v>2986</v>
      </c>
      <c r="C2987" s="9">
        <v>2016</v>
      </c>
      <c r="D2987" s="5" t="s">
        <v>9325</v>
      </c>
      <c r="E2987" s="8" t="s">
        <v>2</v>
      </c>
      <c r="F2987" s="5" t="s">
        <v>11089</v>
      </c>
      <c r="G2987" s="5" t="s">
        <v>9314</v>
      </c>
      <c r="H2987" s="5" t="s">
        <v>9328</v>
      </c>
      <c r="I2987" s="5" t="s">
        <v>9344</v>
      </c>
      <c r="J2987" s="9">
        <v>0</v>
      </c>
      <c r="K2987" s="5" t="s">
        <v>46</v>
      </c>
      <c r="L2987" s="10" t="str">
        <f t="shared" ref="L2987:L3023" si="45">HYPERLINK("https://hatecrime.osce.org/italy?year=2016","OSCE Hate Crime Report 2016")</f>
        <v>OSCE Hate Crime Report 2016</v>
      </c>
      <c r="M2987" s="5" t="s">
        <v>859</v>
      </c>
      <c r="N2987" s="5"/>
    </row>
    <row r="2988" spans="1:14" x14ac:dyDescent="0.2">
      <c r="A2988" s="12" t="s">
        <v>6603</v>
      </c>
      <c r="B2988" s="50">
        <v>2987</v>
      </c>
      <c r="C2988" s="9">
        <v>2016</v>
      </c>
      <c r="D2988" s="5" t="s">
        <v>9325</v>
      </c>
      <c r="E2988" s="8" t="s">
        <v>2</v>
      </c>
      <c r="F2988" s="5" t="s">
        <v>11089</v>
      </c>
      <c r="G2988" s="5" t="s">
        <v>9323</v>
      </c>
      <c r="H2988" s="5" t="s">
        <v>9347</v>
      </c>
      <c r="I2988" s="5" t="s">
        <v>11065</v>
      </c>
      <c r="J2988" s="9">
        <v>2</v>
      </c>
      <c r="K2988" s="5" t="s">
        <v>860</v>
      </c>
      <c r="L2988" s="10" t="str">
        <f t="shared" si="45"/>
        <v>OSCE Hate Crime Report 2016</v>
      </c>
      <c r="M2988" s="5" t="s">
        <v>861</v>
      </c>
      <c r="N2988" s="5"/>
    </row>
    <row r="2989" spans="1:14" x14ac:dyDescent="0.2">
      <c r="A2989" s="12" t="s">
        <v>6604</v>
      </c>
      <c r="B2989" s="50">
        <v>2988</v>
      </c>
      <c r="C2989" s="9">
        <v>2016</v>
      </c>
      <c r="D2989" s="5" t="s">
        <v>9325</v>
      </c>
      <c r="E2989" s="8" t="s">
        <v>2</v>
      </c>
      <c r="F2989" s="5" t="s">
        <v>11089</v>
      </c>
      <c r="G2989" s="5" t="s">
        <v>9323</v>
      </c>
      <c r="H2989" s="5" t="s">
        <v>9328</v>
      </c>
      <c r="I2989" s="5" t="s">
        <v>9341</v>
      </c>
      <c r="J2989" s="9">
        <v>0</v>
      </c>
      <c r="K2989" s="5" t="s">
        <v>860</v>
      </c>
      <c r="L2989" s="10" t="str">
        <f t="shared" si="45"/>
        <v>OSCE Hate Crime Report 2016</v>
      </c>
      <c r="M2989" s="5" t="s">
        <v>862</v>
      </c>
      <c r="N2989" s="5"/>
    </row>
    <row r="2990" spans="1:14" x14ac:dyDescent="0.2">
      <c r="A2990" s="12" t="s">
        <v>6605</v>
      </c>
      <c r="B2990" s="50">
        <v>2989</v>
      </c>
      <c r="C2990" s="9">
        <v>2016</v>
      </c>
      <c r="D2990" s="5" t="s">
        <v>9325</v>
      </c>
      <c r="E2990" s="8" t="s">
        <v>2</v>
      </c>
      <c r="F2990" s="5" t="s">
        <v>11089</v>
      </c>
      <c r="G2990" s="5" t="s">
        <v>9323</v>
      </c>
      <c r="H2990" s="5" t="s">
        <v>9328</v>
      </c>
      <c r="I2990" s="5" t="s">
        <v>9341</v>
      </c>
      <c r="J2990" s="9">
        <v>0</v>
      </c>
      <c r="K2990" s="5" t="s">
        <v>860</v>
      </c>
      <c r="L2990" s="10" t="str">
        <f t="shared" si="45"/>
        <v>OSCE Hate Crime Report 2016</v>
      </c>
      <c r="M2990" s="5" t="s">
        <v>863</v>
      </c>
      <c r="N2990" s="5"/>
    </row>
    <row r="2991" spans="1:14" x14ac:dyDescent="0.2">
      <c r="A2991" s="12" t="s">
        <v>6606</v>
      </c>
      <c r="B2991" s="50">
        <v>2990</v>
      </c>
      <c r="C2991" s="9">
        <v>2016</v>
      </c>
      <c r="D2991" s="5" t="s">
        <v>9325</v>
      </c>
      <c r="E2991" s="8" t="s">
        <v>2</v>
      </c>
      <c r="F2991" s="5" t="s">
        <v>11089</v>
      </c>
      <c r="G2991" s="5" t="s">
        <v>9337</v>
      </c>
      <c r="H2991" s="5" t="s">
        <v>9328</v>
      </c>
      <c r="I2991" s="5" t="s">
        <v>9415</v>
      </c>
      <c r="J2991" s="9">
        <v>0</v>
      </c>
      <c r="K2991" s="5" t="s">
        <v>860</v>
      </c>
      <c r="L2991" s="10" t="str">
        <f t="shared" si="45"/>
        <v>OSCE Hate Crime Report 2016</v>
      </c>
      <c r="M2991" s="5" t="s">
        <v>864</v>
      </c>
      <c r="N2991" s="5"/>
    </row>
    <row r="2992" spans="1:14" x14ac:dyDescent="0.2">
      <c r="A2992" s="12" t="s">
        <v>6607</v>
      </c>
      <c r="B2992" s="50">
        <v>2991</v>
      </c>
      <c r="C2992" s="9">
        <v>2016</v>
      </c>
      <c r="D2992" s="5" t="s">
        <v>9325</v>
      </c>
      <c r="E2992" s="8" t="s">
        <v>2</v>
      </c>
      <c r="F2992" s="5" t="s">
        <v>11089</v>
      </c>
      <c r="G2992" s="5" t="s">
        <v>9337</v>
      </c>
      <c r="H2992" s="5" t="s">
        <v>9328</v>
      </c>
      <c r="I2992" s="5" t="s">
        <v>9415</v>
      </c>
      <c r="J2992" s="9">
        <v>0</v>
      </c>
      <c r="K2992" s="5" t="s">
        <v>860</v>
      </c>
      <c r="L2992" s="10" t="str">
        <f t="shared" si="45"/>
        <v>OSCE Hate Crime Report 2016</v>
      </c>
      <c r="M2992" s="5" t="s">
        <v>865</v>
      </c>
      <c r="N2992" s="5"/>
    </row>
    <row r="2993" spans="1:15" x14ac:dyDescent="0.2">
      <c r="A2993" s="12" t="s">
        <v>6608</v>
      </c>
      <c r="B2993" s="50">
        <v>2992</v>
      </c>
      <c r="C2993" s="9">
        <v>2016</v>
      </c>
      <c r="D2993" s="5" t="s">
        <v>9325</v>
      </c>
      <c r="E2993" s="8" t="s">
        <v>2</v>
      </c>
      <c r="F2993" s="5" t="s">
        <v>11089</v>
      </c>
      <c r="G2993" s="5" t="s">
        <v>9337</v>
      </c>
      <c r="H2993" s="5" t="s">
        <v>9328</v>
      </c>
      <c r="I2993" s="5" t="s">
        <v>9415</v>
      </c>
      <c r="J2993" s="9">
        <v>0</v>
      </c>
      <c r="K2993" s="5" t="s">
        <v>860</v>
      </c>
      <c r="L2993" s="10" t="str">
        <f t="shared" si="45"/>
        <v>OSCE Hate Crime Report 2016</v>
      </c>
      <c r="M2993" s="5" t="s">
        <v>866</v>
      </c>
      <c r="N2993" s="5"/>
    </row>
    <row r="2994" spans="1:15" x14ac:dyDescent="0.2">
      <c r="A2994" s="12" t="s">
        <v>6609</v>
      </c>
      <c r="B2994" s="50">
        <v>2993</v>
      </c>
      <c r="C2994" s="9">
        <v>2016</v>
      </c>
      <c r="D2994" s="5" t="s">
        <v>9325</v>
      </c>
      <c r="E2994" s="8" t="s">
        <v>2</v>
      </c>
      <c r="F2994" s="5" t="s">
        <v>11089</v>
      </c>
      <c r="G2994" s="5" t="s">
        <v>9323</v>
      </c>
      <c r="H2994" s="5" t="s">
        <v>9328</v>
      </c>
      <c r="I2994" s="5" t="s">
        <v>9415</v>
      </c>
      <c r="J2994" s="9">
        <v>0</v>
      </c>
      <c r="K2994" s="5" t="s">
        <v>860</v>
      </c>
      <c r="L2994" s="10" t="str">
        <f t="shared" si="45"/>
        <v>OSCE Hate Crime Report 2016</v>
      </c>
      <c r="M2994" s="5" t="s">
        <v>867</v>
      </c>
      <c r="N2994" s="5"/>
    </row>
    <row r="2995" spans="1:15" x14ac:dyDescent="0.2">
      <c r="A2995" s="12" t="s">
        <v>6610</v>
      </c>
      <c r="B2995" s="50">
        <v>2994</v>
      </c>
      <c r="C2995" s="9">
        <v>2016</v>
      </c>
      <c r="D2995" s="5" t="s">
        <v>9325</v>
      </c>
      <c r="E2995" s="8" t="s">
        <v>2</v>
      </c>
      <c r="F2995" s="5" t="s">
        <v>11089</v>
      </c>
      <c r="G2995" s="5" t="s">
        <v>9323</v>
      </c>
      <c r="H2995" s="5" t="s">
        <v>9328</v>
      </c>
      <c r="I2995" s="5" t="s">
        <v>9344</v>
      </c>
      <c r="J2995" s="9">
        <v>0</v>
      </c>
      <c r="K2995" s="5" t="s">
        <v>860</v>
      </c>
      <c r="L2995" s="10" t="str">
        <f t="shared" si="45"/>
        <v>OSCE Hate Crime Report 2016</v>
      </c>
      <c r="M2995" s="5" t="s">
        <v>868</v>
      </c>
      <c r="N2995" s="5"/>
    </row>
    <row r="2996" spans="1:15" x14ac:dyDescent="0.2">
      <c r="A2996" s="12" t="s">
        <v>6611</v>
      </c>
      <c r="B2996" s="50">
        <v>2995</v>
      </c>
      <c r="C2996" s="9">
        <v>2016</v>
      </c>
      <c r="D2996" s="5" t="s">
        <v>9325</v>
      </c>
      <c r="E2996" s="8" t="s">
        <v>2</v>
      </c>
      <c r="F2996" s="5" t="s">
        <v>11089</v>
      </c>
      <c r="G2996" s="5" t="s">
        <v>9337</v>
      </c>
      <c r="H2996" s="5" t="s">
        <v>9328</v>
      </c>
      <c r="I2996" s="5" t="s">
        <v>9415</v>
      </c>
      <c r="J2996" s="9">
        <v>0</v>
      </c>
      <c r="K2996" s="5" t="s">
        <v>860</v>
      </c>
      <c r="L2996" s="10" t="str">
        <f t="shared" si="45"/>
        <v>OSCE Hate Crime Report 2016</v>
      </c>
      <c r="M2996" s="5" t="s">
        <v>869</v>
      </c>
      <c r="N2996" s="5"/>
    </row>
    <row r="2997" spans="1:15" x14ac:dyDescent="0.2">
      <c r="A2997" s="12" t="s">
        <v>6612</v>
      </c>
      <c r="B2997" s="50">
        <v>2996</v>
      </c>
      <c r="C2997" s="9">
        <v>2016</v>
      </c>
      <c r="D2997" s="5" t="s">
        <v>9325</v>
      </c>
      <c r="E2997" s="8" t="s">
        <v>2</v>
      </c>
      <c r="F2997" s="5" t="s">
        <v>11089</v>
      </c>
      <c r="G2997" s="5" t="s">
        <v>9323</v>
      </c>
      <c r="H2997" s="5" t="s">
        <v>9328</v>
      </c>
      <c r="I2997" s="5" t="s">
        <v>9385</v>
      </c>
      <c r="J2997" s="9">
        <v>0</v>
      </c>
      <c r="K2997" s="5" t="s">
        <v>860</v>
      </c>
      <c r="L2997" s="10" t="str">
        <f t="shared" si="45"/>
        <v>OSCE Hate Crime Report 2016</v>
      </c>
      <c r="M2997" s="5" t="s">
        <v>870</v>
      </c>
      <c r="N2997" s="5"/>
    </row>
    <row r="2998" spans="1:15" x14ac:dyDescent="0.2">
      <c r="A2998" s="12" t="s">
        <v>6613</v>
      </c>
      <c r="B2998" s="50">
        <v>2997</v>
      </c>
      <c r="C2998" s="9">
        <v>2016</v>
      </c>
      <c r="D2998" s="5" t="s">
        <v>9325</v>
      </c>
      <c r="E2998" s="8" t="s">
        <v>2</v>
      </c>
      <c r="F2998" s="5" t="s">
        <v>11089</v>
      </c>
      <c r="G2998" s="5" t="s">
        <v>9314</v>
      </c>
      <c r="H2998" s="5" t="s">
        <v>9328</v>
      </c>
      <c r="I2998" s="5" t="s">
        <v>9334</v>
      </c>
      <c r="J2998" s="9">
        <v>0</v>
      </c>
      <c r="K2998" s="5" t="s">
        <v>46</v>
      </c>
      <c r="L2998" s="10" t="str">
        <f t="shared" si="45"/>
        <v>OSCE Hate Crime Report 2016</v>
      </c>
      <c r="M2998" s="5" t="s">
        <v>871</v>
      </c>
      <c r="N2998" s="5"/>
    </row>
    <row r="2999" spans="1:15" x14ac:dyDescent="0.2">
      <c r="A2999" s="12" t="s">
        <v>6614</v>
      </c>
      <c r="B2999" s="50">
        <v>2998</v>
      </c>
      <c r="C2999" s="9">
        <v>2016</v>
      </c>
      <c r="D2999" s="5" t="s">
        <v>9325</v>
      </c>
      <c r="E2999" s="8" t="s">
        <v>2</v>
      </c>
      <c r="F2999" s="5" t="s">
        <v>11089</v>
      </c>
      <c r="G2999" s="5" t="s">
        <v>9314</v>
      </c>
      <c r="H2999" s="5" t="s">
        <v>9328</v>
      </c>
      <c r="I2999" s="5" t="s">
        <v>9344</v>
      </c>
      <c r="J2999" s="9">
        <v>0</v>
      </c>
      <c r="K2999" s="5" t="s">
        <v>46</v>
      </c>
      <c r="L2999" s="10" t="str">
        <f t="shared" si="45"/>
        <v>OSCE Hate Crime Report 2016</v>
      </c>
      <c r="M2999" s="5" t="s">
        <v>872</v>
      </c>
      <c r="N2999" s="5"/>
    </row>
    <row r="3000" spans="1:15" x14ac:dyDescent="0.2">
      <c r="A3000" s="12" t="s">
        <v>6615</v>
      </c>
      <c r="B3000" s="50">
        <v>2999</v>
      </c>
      <c r="C3000" s="9">
        <v>2016</v>
      </c>
      <c r="D3000" s="5" t="s">
        <v>9325</v>
      </c>
      <c r="E3000" s="8" t="s">
        <v>2</v>
      </c>
      <c r="F3000" s="5" t="s">
        <v>11089</v>
      </c>
      <c r="G3000" s="5" t="s">
        <v>9314</v>
      </c>
      <c r="H3000" s="5" t="s">
        <v>9328</v>
      </c>
      <c r="I3000" s="5" t="s">
        <v>9344</v>
      </c>
      <c r="J3000" s="9">
        <v>0</v>
      </c>
      <c r="K3000" s="5" t="s">
        <v>873</v>
      </c>
      <c r="L3000" s="10" t="str">
        <f t="shared" si="45"/>
        <v>OSCE Hate Crime Report 2016</v>
      </c>
      <c r="M3000" s="5" t="s">
        <v>874</v>
      </c>
      <c r="N3000" s="5"/>
    </row>
    <row r="3001" spans="1:15" x14ac:dyDescent="0.2">
      <c r="A3001" s="12" t="s">
        <v>6616</v>
      </c>
      <c r="B3001" s="50">
        <v>3000</v>
      </c>
      <c r="C3001" s="9">
        <v>2016</v>
      </c>
      <c r="D3001" s="5" t="s">
        <v>9325</v>
      </c>
      <c r="E3001" s="8" t="s">
        <v>2</v>
      </c>
      <c r="F3001" s="5" t="s">
        <v>11089</v>
      </c>
      <c r="G3001" s="5" t="s">
        <v>9314</v>
      </c>
      <c r="H3001" s="5" t="s">
        <v>9328</v>
      </c>
      <c r="I3001" s="5" t="s">
        <v>9342</v>
      </c>
      <c r="J3001" s="9">
        <v>0</v>
      </c>
      <c r="K3001" s="5" t="s">
        <v>875</v>
      </c>
      <c r="L3001" s="10" t="str">
        <f t="shared" si="45"/>
        <v>OSCE Hate Crime Report 2016</v>
      </c>
      <c r="M3001" s="5" t="s">
        <v>876</v>
      </c>
      <c r="N3001" s="5"/>
      <c r="O3001" s="11"/>
    </row>
    <row r="3002" spans="1:15" x14ac:dyDescent="0.2">
      <c r="A3002" s="12" t="s">
        <v>6617</v>
      </c>
      <c r="B3002" s="50">
        <v>3001</v>
      </c>
      <c r="C3002" s="9">
        <v>2016</v>
      </c>
      <c r="D3002" s="5" t="s">
        <v>9325</v>
      </c>
      <c r="E3002" s="8" t="s">
        <v>2</v>
      </c>
      <c r="F3002" s="5" t="s">
        <v>11089</v>
      </c>
      <c r="G3002" s="5" t="s">
        <v>9314</v>
      </c>
      <c r="H3002" s="5" t="s">
        <v>9328</v>
      </c>
      <c r="I3002" s="5" t="s">
        <v>9342</v>
      </c>
      <c r="J3002" s="9">
        <v>0</v>
      </c>
      <c r="K3002" s="5" t="s">
        <v>875</v>
      </c>
      <c r="L3002" s="10" t="str">
        <f t="shared" si="45"/>
        <v>OSCE Hate Crime Report 2016</v>
      </c>
      <c r="M3002" s="5" t="s">
        <v>877</v>
      </c>
      <c r="N3002" s="5"/>
    </row>
    <row r="3003" spans="1:15" x14ac:dyDescent="0.2">
      <c r="A3003" s="12" t="s">
        <v>6618</v>
      </c>
      <c r="B3003" s="50">
        <v>3002</v>
      </c>
      <c r="C3003" s="9">
        <v>2016</v>
      </c>
      <c r="D3003" s="5" t="s">
        <v>9325</v>
      </c>
      <c r="E3003" s="8" t="s">
        <v>2</v>
      </c>
      <c r="F3003" s="5" t="s">
        <v>11089</v>
      </c>
      <c r="G3003" s="5" t="s">
        <v>9314</v>
      </c>
      <c r="H3003" s="5" t="s">
        <v>9328</v>
      </c>
      <c r="I3003" s="5" t="s">
        <v>9342</v>
      </c>
      <c r="J3003" s="9">
        <v>0</v>
      </c>
      <c r="K3003" s="5" t="s">
        <v>875</v>
      </c>
      <c r="L3003" s="10" t="str">
        <f t="shared" si="45"/>
        <v>OSCE Hate Crime Report 2016</v>
      </c>
      <c r="M3003" s="5" t="s">
        <v>878</v>
      </c>
      <c r="N3003" s="5"/>
    </row>
    <row r="3004" spans="1:15" x14ac:dyDescent="0.2">
      <c r="A3004" s="12" t="s">
        <v>6619</v>
      </c>
      <c r="B3004" s="50">
        <v>3003</v>
      </c>
      <c r="C3004" s="9">
        <v>2016</v>
      </c>
      <c r="D3004" s="5" t="s">
        <v>9325</v>
      </c>
      <c r="E3004" s="8" t="s">
        <v>2</v>
      </c>
      <c r="F3004" s="5" t="s">
        <v>11089</v>
      </c>
      <c r="G3004" s="5" t="s">
        <v>9314</v>
      </c>
      <c r="H3004" s="5" t="s">
        <v>9328</v>
      </c>
      <c r="I3004" s="5" t="s">
        <v>9342</v>
      </c>
      <c r="J3004" s="9">
        <v>0</v>
      </c>
      <c r="K3004" s="5" t="s">
        <v>875</v>
      </c>
      <c r="L3004" s="10" t="str">
        <f t="shared" si="45"/>
        <v>OSCE Hate Crime Report 2016</v>
      </c>
      <c r="M3004" s="5" t="s">
        <v>879</v>
      </c>
      <c r="N3004" s="5"/>
    </row>
    <row r="3005" spans="1:15" x14ac:dyDescent="0.2">
      <c r="A3005" s="12" t="s">
        <v>6620</v>
      </c>
      <c r="B3005" s="50">
        <v>3004</v>
      </c>
      <c r="C3005" s="9">
        <v>2016</v>
      </c>
      <c r="D3005" s="5" t="s">
        <v>9325</v>
      </c>
      <c r="E3005" s="8" t="s">
        <v>2</v>
      </c>
      <c r="F3005" s="5" t="s">
        <v>11089</v>
      </c>
      <c r="G3005" s="5" t="s">
        <v>9314</v>
      </c>
      <c r="H3005" s="5" t="s">
        <v>9328</v>
      </c>
      <c r="I3005" s="5" t="s">
        <v>9342</v>
      </c>
      <c r="J3005" s="9">
        <v>0</v>
      </c>
      <c r="K3005" s="5" t="s">
        <v>875</v>
      </c>
      <c r="L3005" s="10" t="str">
        <f t="shared" si="45"/>
        <v>OSCE Hate Crime Report 2016</v>
      </c>
      <c r="M3005" s="5" t="s">
        <v>880</v>
      </c>
      <c r="N3005" s="5"/>
    </row>
    <row r="3006" spans="1:15" x14ac:dyDescent="0.2">
      <c r="A3006" s="12" t="s">
        <v>6621</v>
      </c>
      <c r="B3006" s="50">
        <v>3005</v>
      </c>
      <c r="C3006" s="9">
        <v>2016</v>
      </c>
      <c r="D3006" s="5" t="s">
        <v>9325</v>
      </c>
      <c r="E3006" s="8" t="s">
        <v>2</v>
      </c>
      <c r="F3006" s="5" t="s">
        <v>11089</v>
      </c>
      <c r="G3006" s="5" t="s">
        <v>9314</v>
      </c>
      <c r="H3006" s="5" t="s">
        <v>9328</v>
      </c>
      <c r="I3006" s="5" t="s">
        <v>9342</v>
      </c>
      <c r="J3006" s="9">
        <v>0</v>
      </c>
      <c r="K3006" s="5" t="s">
        <v>875</v>
      </c>
      <c r="L3006" s="10" t="str">
        <f t="shared" si="45"/>
        <v>OSCE Hate Crime Report 2016</v>
      </c>
      <c r="M3006" s="5" t="s">
        <v>881</v>
      </c>
      <c r="N3006" s="5"/>
    </row>
    <row r="3007" spans="1:15" x14ac:dyDescent="0.2">
      <c r="A3007" s="12" t="s">
        <v>6622</v>
      </c>
      <c r="B3007" s="50">
        <v>3006</v>
      </c>
      <c r="C3007" s="9">
        <v>2016</v>
      </c>
      <c r="D3007" s="5" t="s">
        <v>9325</v>
      </c>
      <c r="E3007" s="8" t="s">
        <v>2</v>
      </c>
      <c r="F3007" s="5" t="s">
        <v>11089</v>
      </c>
      <c r="G3007" s="5" t="s">
        <v>9314</v>
      </c>
      <c r="H3007" s="5" t="s">
        <v>9328</v>
      </c>
      <c r="I3007" s="5" t="s">
        <v>9342</v>
      </c>
      <c r="J3007" s="9">
        <v>0</v>
      </c>
      <c r="K3007" s="5" t="s">
        <v>875</v>
      </c>
      <c r="L3007" s="10" t="str">
        <f t="shared" si="45"/>
        <v>OSCE Hate Crime Report 2016</v>
      </c>
      <c r="M3007" s="5" t="s">
        <v>882</v>
      </c>
      <c r="N3007" s="5"/>
    </row>
    <row r="3008" spans="1:15" x14ac:dyDescent="0.2">
      <c r="A3008" s="12" t="s">
        <v>6623</v>
      </c>
      <c r="B3008" s="50">
        <v>3007</v>
      </c>
      <c r="C3008" s="9">
        <v>2016</v>
      </c>
      <c r="D3008" s="5" t="s">
        <v>9325</v>
      </c>
      <c r="E3008" s="8" t="s">
        <v>2</v>
      </c>
      <c r="F3008" s="5" t="s">
        <v>11089</v>
      </c>
      <c r="G3008" s="5" t="s">
        <v>9314</v>
      </c>
      <c r="H3008" s="5" t="s">
        <v>9328</v>
      </c>
      <c r="I3008" s="5" t="s">
        <v>9341</v>
      </c>
      <c r="J3008" s="9">
        <v>0</v>
      </c>
      <c r="K3008" s="5" t="s">
        <v>875</v>
      </c>
      <c r="L3008" s="10" t="str">
        <f t="shared" si="45"/>
        <v>OSCE Hate Crime Report 2016</v>
      </c>
      <c r="M3008" s="5" t="s">
        <v>883</v>
      </c>
      <c r="N3008" s="5"/>
    </row>
    <row r="3009" spans="1:14" x14ac:dyDescent="0.2">
      <c r="A3009" s="12" t="s">
        <v>6624</v>
      </c>
      <c r="B3009" s="50">
        <v>3008</v>
      </c>
      <c r="C3009" s="9">
        <v>2016</v>
      </c>
      <c r="D3009" s="5" t="s">
        <v>9325</v>
      </c>
      <c r="E3009" s="8" t="s">
        <v>2</v>
      </c>
      <c r="F3009" s="5" t="s">
        <v>11089</v>
      </c>
      <c r="G3009" s="5" t="s">
        <v>9314</v>
      </c>
      <c r="H3009" s="5" t="s">
        <v>9328</v>
      </c>
      <c r="I3009" s="5" t="s">
        <v>9342</v>
      </c>
      <c r="J3009" s="9">
        <v>0</v>
      </c>
      <c r="K3009" s="5" t="s">
        <v>875</v>
      </c>
      <c r="L3009" s="10" t="str">
        <f t="shared" si="45"/>
        <v>OSCE Hate Crime Report 2016</v>
      </c>
      <c r="M3009" s="5" t="s">
        <v>884</v>
      </c>
      <c r="N3009" s="5"/>
    </row>
    <row r="3010" spans="1:14" x14ac:dyDescent="0.2">
      <c r="A3010" s="12" t="s">
        <v>6625</v>
      </c>
      <c r="B3010" s="50">
        <v>3009</v>
      </c>
      <c r="C3010" s="9">
        <v>2016</v>
      </c>
      <c r="D3010" s="5" t="s">
        <v>9325</v>
      </c>
      <c r="E3010" s="8" t="s">
        <v>2</v>
      </c>
      <c r="F3010" s="5" t="s">
        <v>11089</v>
      </c>
      <c r="G3010" s="5" t="s">
        <v>9314</v>
      </c>
      <c r="H3010" s="5" t="s">
        <v>9328</v>
      </c>
      <c r="I3010" s="5" t="s">
        <v>9341</v>
      </c>
      <c r="J3010" s="9">
        <v>0</v>
      </c>
      <c r="K3010" s="5" t="s">
        <v>875</v>
      </c>
      <c r="L3010" s="10" t="str">
        <f t="shared" si="45"/>
        <v>OSCE Hate Crime Report 2016</v>
      </c>
      <c r="M3010" s="5" t="s">
        <v>885</v>
      </c>
      <c r="N3010" s="5"/>
    </row>
    <row r="3011" spans="1:14" x14ac:dyDescent="0.2">
      <c r="A3011" s="12" t="s">
        <v>6626</v>
      </c>
      <c r="B3011" s="50">
        <v>3010</v>
      </c>
      <c r="C3011" s="9">
        <v>2016</v>
      </c>
      <c r="D3011" s="5" t="s">
        <v>9325</v>
      </c>
      <c r="E3011" s="8" t="s">
        <v>2</v>
      </c>
      <c r="F3011" s="5" t="s">
        <v>11089</v>
      </c>
      <c r="G3011" s="5" t="s">
        <v>9314</v>
      </c>
      <c r="H3011" s="5" t="s">
        <v>9328</v>
      </c>
      <c r="I3011" s="5" t="s">
        <v>9415</v>
      </c>
      <c r="J3011" s="9">
        <v>0</v>
      </c>
      <c r="K3011" s="5" t="s">
        <v>875</v>
      </c>
      <c r="L3011" s="10" t="str">
        <f t="shared" si="45"/>
        <v>OSCE Hate Crime Report 2016</v>
      </c>
      <c r="M3011" s="5" t="s">
        <v>886</v>
      </c>
      <c r="N3011" s="5"/>
    </row>
    <row r="3012" spans="1:14" x14ac:dyDescent="0.2">
      <c r="A3012" s="12" t="s">
        <v>6627</v>
      </c>
      <c r="B3012" s="50">
        <v>3011</v>
      </c>
      <c r="C3012" s="9">
        <v>2016</v>
      </c>
      <c r="D3012" s="5" t="s">
        <v>9325</v>
      </c>
      <c r="E3012" s="8" t="s">
        <v>2</v>
      </c>
      <c r="F3012" s="5" t="s">
        <v>11089</v>
      </c>
      <c r="G3012" s="5" t="s">
        <v>9314</v>
      </c>
      <c r="H3012" s="5" t="s">
        <v>9328</v>
      </c>
      <c r="I3012" s="5" t="s">
        <v>9415</v>
      </c>
      <c r="J3012" s="9">
        <v>0</v>
      </c>
      <c r="K3012" s="5" t="s">
        <v>875</v>
      </c>
      <c r="L3012" s="10" t="str">
        <f t="shared" si="45"/>
        <v>OSCE Hate Crime Report 2016</v>
      </c>
      <c r="M3012" s="5" t="s">
        <v>887</v>
      </c>
      <c r="N3012" s="5"/>
    </row>
    <row r="3013" spans="1:14" x14ac:dyDescent="0.2">
      <c r="A3013" s="12" t="s">
        <v>6628</v>
      </c>
      <c r="B3013" s="50">
        <v>3012</v>
      </c>
      <c r="C3013" s="9">
        <v>2016</v>
      </c>
      <c r="D3013" s="5" t="s">
        <v>9325</v>
      </c>
      <c r="E3013" s="8" t="s">
        <v>2</v>
      </c>
      <c r="F3013" s="5" t="s">
        <v>11089</v>
      </c>
      <c r="G3013" s="5" t="s">
        <v>9314</v>
      </c>
      <c r="H3013" s="5" t="s">
        <v>9328</v>
      </c>
      <c r="I3013" s="5" t="s">
        <v>9344</v>
      </c>
      <c r="J3013" s="9">
        <v>0</v>
      </c>
      <c r="K3013" s="5" t="s">
        <v>875</v>
      </c>
      <c r="L3013" s="10" t="str">
        <f t="shared" si="45"/>
        <v>OSCE Hate Crime Report 2016</v>
      </c>
      <c r="M3013" s="5" t="s">
        <v>888</v>
      </c>
      <c r="N3013" s="5"/>
    </row>
    <row r="3014" spans="1:14" x14ac:dyDescent="0.2">
      <c r="A3014" s="12" t="s">
        <v>6629</v>
      </c>
      <c r="B3014" s="50">
        <v>3013</v>
      </c>
      <c r="C3014" s="9">
        <v>2016</v>
      </c>
      <c r="D3014" s="5" t="s">
        <v>9325</v>
      </c>
      <c r="E3014" s="8" t="s">
        <v>2</v>
      </c>
      <c r="F3014" s="5" t="s">
        <v>11089</v>
      </c>
      <c r="G3014" s="5" t="s">
        <v>9314</v>
      </c>
      <c r="H3014" s="5" t="s">
        <v>9328</v>
      </c>
      <c r="I3014" s="5" t="s">
        <v>9344</v>
      </c>
      <c r="J3014" s="9">
        <v>0</v>
      </c>
      <c r="K3014" s="5" t="s">
        <v>46</v>
      </c>
      <c r="L3014" s="10" t="str">
        <f t="shared" si="45"/>
        <v>OSCE Hate Crime Report 2016</v>
      </c>
      <c r="M3014" s="5" t="s">
        <v>889</v>
      </c>
      <c r="N3014" s="5"/>
    </row>
    <row r="3015" spans="1:14" x14ac:dyDescent="0.2">
      <c r="A3015" s="12" t="s">
        <v>6630</v>
      </c>
      <c r="B3015" s="50">
        <v>3014</v>
      </c>
      <c r="C3015" s="9">
        <v>2016</v>
      </c>
      <c r="D3015" s="5" t="s">
        <v>9325</v>
      </c>
      <c r="E3015" s="8" t="s">
        <v>2</v>
      </c>
      <c r="F3015" s="5" t="s">
        <v>11089</v>
      </c>
      <c r="G3015" s="5" t="s">
        <v>9314</v>
      </c>
      <c r="H3015" s="5" t="s">
        <v>9328</v>
      </c>
      <c r="I3015" s="5" t="s">
        <v>9415</v>
      </c>
      <c r="J3015" s="9">
        <v>0</v>
      </c>
      <c r="K3015" s="5" t="s">
        <v>46</v>
      </c>
      <c r="L3015" s="10" t="str">
        <f t="shared" si="45"/>
        <v>OSCE Hate Crime Report 2016</v>
      </c>
      <c r="M3015" s="5" t="s">
        <v>890</v>
      </c>
      <c r="N3015" s="5"/>
    </row>
    <row r="3016" spans="1:14" x14ac:dyDescent="0.2">
      <c r="A3016" s="12" t="s">
        <v>6631</v>
      </c>
      <c r="B3016" s="50">
        <v>3015</v>
      </c>
      <c r="C3016" s="9">
        <v>2016</v>
      </c>
      <c r="D3016" s="5" t="s">
        <v>9325</v>
      </c>
      <c r="E3016" s="8" t="s">
        <v>2</v>
      </c>
      <c r="F3016" s="5" t="s">
        <v>11089</v>
      </c>
      <c r="G3016" s="5" t="s">
        <v>9337</v>
      </c>
      <c r="H3016" s="5" t="s">
        <v>9321</v>
      </c>
      <c r="I3016" s="5" t="s">
        <v>11221</v>
      </c>
      <c r="J3016" s="9">
        <v>3</v>
      </c>
      <c r="K3016" s="5" t="s">
        <v>805</v>
      </c>
      <c r="L3016" s="10" t="str">
        <f t="shared" si="45"/>
        <v>OSCE Hate Crime Report 2016</v>
      </c>
      <c r="M3016" s="5" t="s">
        <v>891</v>
      </c>
      <c r="N3016" s="5"/>
    </row>
    <row r="3017" spans="1:14" x14ac:dyDescent="0.2">
      <c r="A3017" s="12" t="s">
        <v>6632</v>
      </c>
      <c r="B3017" s="50">
        <v>3016</v>
      </c>
      <c r="C3017" s="9">
        <v>2016</v>
      </c>
      <c r="D3017" s="5" t="s">
        <v>9325</v>
      </c>
      <c r="E3017" s="8" t="s">
        <v>2</v>
      </c>
      <c r="F3017" s="5" t="s">
        <v>11089</v>
      </c>
      <c r="G3017" s="5" t="s">
        <v>9320</v>
      </c>
      <c r="H3017" s="5" t="s">
        <v>9328</v>
      </c>
      <c r="I3017" s="5" t="s">
        <v>9407</v>
      </c>
      <c r="J3017" s="9">
        <v>0</v>
      </c>
      <c r="K3017" s="5" t="s">
        <v>848</v>
      </c>
      <c r="L3017" s="10" t="str">
        <f t="shared" si="45"/>
        <v>OSCE Hate Crime Report 2016</v>
      </c>
      <c r="M3017" s="5" t="s">
        <v>892</v>
      </c>
      <c r="N3017" s="5"/>
    </row>
    <row r="3018" spans="1:14" x14ac:dyDescent="0.2">
      <c r="A3018" s="12" t="s">
        <v>6633</v>
      </c>
      <c r="B3018" s="50">
        <v>3017</v>
      </c>
      <c r="C3018" s="9">
        <v>2016</v>
      </c>
      <c r="D3018" s="5" t="s">
        <v>9325</v>
      </c>
      <c r="E3018" s="8" t="s">
        <v>2</v>
      </c>
      <c r="F3018" s="5" t="s">
        <v>11089</v>
      </c>
      <c r="G3018" s="5" t="s">
        <v>9314</v>
      </c>
      <c r="H3018" s="5" t="s">
        <v>9328</v>
      </c>
      <c r="I3018" s="5" t="s">
        <v>9416</v>
      </c>
      <c r="J3018" s="9">
        <v>0</v>
      </c>
      <c r="K3018" s="5" t="s">
        <v>46</v>
      </c>
      <c r="L3018" s="10" t="str">
        <f t="shared" si="45"/>
        <v>OSCE Hate Crime Report 2016</v>
      </c>
      <c r="M3018" s="5" t="s">
        <v>893</v>
      </c>
      <c r="N3018" s="5"/>
    </row>
    <row r="3019" spans="1:14" x14ac:dyDescent="0.2">
      <c r="A3019" s="12" t="s">
        <v>6634</v>
      </c>
      <c r="B3019" s="50">
        <v>3018</v>
      </c>
      <c r="C3019" s="9">
        <v>2016</v>
      </c>
      <c r="D3019" s="5" t="s">
        <v>9325</v>
      </c>
      <c r="E3019" s="8" t="s">
        <v>2</v>
      </c>
      <c r="F3019" s="5" t="s">
        <v>11089</v>
      </c>
      <c r="G3019" s="5" t="s">
        <v>9314</v>
      </c>
      <c r="H3019" s="5" t="s">
        <v>9328</v>
      </c>
      <c r="I3019" s="5" t="s">
        <v>9416</v>
      </c>
      <c r="J3019" s="9">
        <v>0</v>
      </c>
      <c r="K3019" s="5" t="s">
        <v>875</v>
      </c>
      <c r="L3019" s="10" t="str">
        <f t="shared" si="45"/>
        <v>OSCE Hate Crime Report 2016</v>
      </c>
      <c r="M3019" s="5" t="s">
        <v>894</v>
      </c>
      <c r="N3019" s="5"/>
    </row>
    <row r="3020" spans="1:14" x14ac:dyDescent="0.2">
      <c r="A3020" s="12" t="s">
        <v>6635</v>
      </c>
      <c r="B3020" s="50">
        <v>3019</v>
      </c>
      <c r="C3020" s="9">
        <v>2016</v>
      </c>
      <c r="D3020" s="5" t="s">
        <v>9325</v>
      </c>
      <c r="E3020" s="8" t="s">
        <v>2</v>
      </c>
      <c r="F3020" s="5" t="s">
        <v>11089</v>
      </c>
      <c r="G3020" s="5" t="s">
        <v>9314</v>
      </c>
      <c r="H3020" s="5" t="s">
        <v>9328</v>
      </c>
      <c r="I3020" s="5" t="s">
        <v>9419</v>
      </c>
      <c r="J3020" s="9">
        <v>0</v>
      </c>
      <c r="K3020" s="5" t="s">
        <v>875</v>
      </c>
      <c r="L3020" s="10" t="str">
        <f t="shared" si="45"/>
        <v>OSCE Hate Crime Report 2016</v>
      </c>
      <c r="M3020" s="5" t="s">
        <v>895</v>
      </c>
      <c r="N3020" s="5"/>
    </row>
    <row r="3021" spans="1:14" x14ac:dyDescent="0.2">
      <c r="A3021" s="12" t="s">
        <v>6636</v>
      </c>
      <c r="B3021" s="50">
        <v>3020</v>
      </c>
      <c r="C3021" s="9">
        <v>2016</v>
      </c>
      <c r="D3021" s="5" t="s">
        <v>9325</v>
      </c>
      <c r="E3021" s="8" t="s">
        <v>2</v>
      </c>
      <c r="F3021" s="5" t="s">
        <v>11089</v>
      </c>
      <c r="G3021" s="5" t="s">
        <v>9314</v>
      </c>
      <c r="H3021" s="5" t="s">
        <v>9328</v>
      </c>
      <c r="I3021" s="5" t="s">
        <v>9419</v>
      </c>
      <c r="J3021" s="9">
        <v>0</v>
      </c>
      <c r="K3021" s="5" t="s">
        <v>875</v>
      </c>
      <c r="L3021" s="10" t="str">
        <f t="shared" si="45"/>
        <v>OSCE Hate Crime Report 2016</v>
      </c>
      <c r="M3021" s="5" t="s">
        <v>896</v>
      </c>
      <c r="N3021" s="5"/>
    </row>
    <row r="3022" spans="1:14" x14ac:dyDescent="0.2">
      <c r="A3022" s="12" t="s">
        <v>6637</v>
      </c>
      <c r="B3022" s="50">
        <v>3021</v>
      </c>
      <c r="C3022" s="9">
        <v>2016</v>
      </c>
      <c r="D3022" s="5" t="s">
        <v>9325</v>
      </c>
      <c r="E3022" s="8" t="s">
        <v>2</v>
      </c>
      <c r="F3022" s="5" t="s">
        <v>11089</v>
      </c>
      <c r="G3022" s="5" t="s">
        <v>9314</v>
      </c>
      <c r="H3022" s="5" t="s">
        <v>9328</v>
      </c>
      <c r="I3022" s="5" t="s">
        <v>9419</v>
      </c>
      <c r="J3022" s="9">
        <v>0</v>
      </c>
      <c r="K3022" s="5" t="s">
        <v>46</v>
      </c>
      <c r="L3022" s="10" t="str">
        <f t="shared" si="45"/>
        <v>OSCE Hate Crime Report 2016</v>
      </c>
      <c r="M3022" s="5" t="s">
        <v>897</v>
      </c>
      <c r="N3022" s="5"/>
    </row>
    <row r="3023" spans="1:14" x14ac:dyDescent="0.2">
      <c r="A3023" s="12" t="s">
        <v>6638</v>
      </c>
      <c r="B3023" s="50">
        <v>3022</v>
      </c>
      <c r="C3023" s="9">
        <v>2016</v>
      </c>
      <c r="D3023" s="5" t="s">
        <v>9325</v>
      </c>
      <c r="E3023" s="8" t="s">
        <v>2</v>
      </c>
      <c r="F3023" s="5" t="s">
        <v>11089</v>
      </c>
      <c r="G3023" s="5" t="s">
        <v>9314</v>
      </c>
      <c r="H3023" s="5" t="s">
        <v>9328</v>
      </c>
      <c r="I3023" s="5" t="s">
        <v>9419</v>
      </c>
      <c r="J3023" s="9">
        <v>0</v>
      </c>
      <c r="K3023" s="5" t="s">
        <v>46</v>
      </c>
      <c r="L3023" s="10" t="str">
        <f t="shared" si="45"/>
        <v>OSCE Hate Crime Report 2016</v>
      </c>
      <c r="M3023" s="5" t="s">
        <v>898</v>
      </c>
      <c r="N3023" s="5"/>
    </row>
    <row r="3024" spans="1:14" x14ac:dyDescent="0.2">
      <c r="A3024" s="12" t="s">
        <v>6639</v>
      </c>
      <c r="B3024" s="50">
        <v>3023</v>
      </c>
      <c r="C3024" s="9">
        <v>2017</v>
      </c>
      <c r="D3024" s="5" t="s">
        <v>9325</v>
      </c>
      <c r="E3024" s="8" t="s">
        <v>2</v>
      </c>
      <c r="F3024" s="5" t="s">
        <v>11089</v>
      </c>
      <c r="G3024" s="5" t="s">
        <v>9337</v>
      </c>
      <c r="H3024" s="5" t="s">
        <v>9347</v>
      </c>
      <c r="I3024" s="5" t="s">
        <v>11066</v>
      </c>
      <c r="J3024" s="9">
        <v>1</v>
      </c>
      <c r="K3024" s="5" t="s">
        <v>805</v>
      </c>
      <c r="L3024" s="10" t="str">
        <f t="shared" ref="L3024:L3055" si="46">HYPERLINK("https://hatecrime.osce.org/italy?year=2017","OSCE Hate Crime Report 2017")</f>
        <v>OSCE Hate Crime Report 2017</v>
      </c>
      <c r="M3024" s="5" t="s">
        <v>899</v>
      </c>
      <c r="N3024" s="5"/>
    </row>
    <row r="3025" spans="1:14" x14ac:dyDescent="0.2">
      <c r="A3025" s="12" t="s">
        <v>6640</v>
      </c>
      <c r="B3025" s="50">
        <v>3024</v>
      </c>
      <c r="C3025" s="9">
        <v>2017</v>
      </c>
      <c r="D3025" s="5" t="s">
        <v>9325</v>
      </c>
      <c r="E3025" s="8" t="s">
        <v>2</v>
      </c>
      <c r="F3025" s="5" t="s">
        <v>11089</v>
      </c>
      <c r="G3025" s="5" t="s">
        <v>9337</v>
      </c>
      <c r="H3025" s="5" t="s">
        <v>9347</v>
      </c>
      <c r="I3025" s="5" t="s">
        <v>9354</v>
      </c>
      <c r="J3025" s="9">
        <v>1</v>
      </c>
      <c r="K3025" s="5" t="s">
        <v>217</v>
      </c>
      <c r="L3025" s="10" t="str">
        <f t="shared" si="46"/>
        <v>OSCE Hate Crime Report 2017</v>
      </c>
      <c r="M3025" s="5" t="s">
        <v>900</v>
      </c>
      <c r="N3025" s="5"/>
    </row>
    <row r="3026" spans="1:14" x14ac:dyDescent="0.2">
      <c r="A3026" s="12" t="s">
        <v>6641</v>
      </c>
      <c r="B3026" s="50">
        <v>3025</v>
      </c>
      <c r="C3026" s="9">
        <v>2017</v>
      </c>
      <c r="D3026" s="5" t="s">
        <v>9325</v>
      </c>
      <c r="E3026" s="8" t="s">
        <v>2</v>
      </c>
      <c r="F3026" s="5" t="s">
        <v>11088</v>
      </c>
      <c r="G3026" s="5" t="s">
        <v>9383</v>
      </c>
      <c r="H3026" s="5" t="s">
        <v>9347</v>
      </c>
      <c r="I3026" s="5" t="s">
        <v>11065</v>
      </c>
      <c r="J3026" s="9">
        <v>1</v>
      </c>
      <c r="K3026" s="5" t="s">
        <v>805</v>
      </c>
      <c r="L3026" s="10" t="str">
        <f t="shared" si="46"/>
        <v>OSCE Hate Crime Report 2017</v>
      </c>
      <c r="M3026" s="5" t="s">
        <v>901</v>
      </c>
      <c r="N3026" s="5"/>
    </row>
    <row r="3027" spans="1:14" x14ac:dyDescent="0.2">
      <c r="A3027" s="12" t="s">
        <v>6642</v>
      </c>
      <c r="B3027" s="50">
        <v>3026</v>
      </c>
      <c r="C3027" s="9">
        <v>2017</v>
      </c>
      <c r="D3027" s="5" t="s">
        <v>9325</v>
      </c>
      <c r="E3027" s="8" t="s">
        <v>2</v>
      </c>
      <c r="F3027" s="5" t="s">
        <v>11089</v>
      </c>
      <c r="G3027" s="5" t="s">
        <v>9337</v>
      </c>
      <c r="H3027" s="5" t="s">
        <v>9347</v>
      </c>
      <c r="I3027" s="5" t="s">
        <v>11065</v>
      </c>
      <c r="J3027" s="9">
        <v>1</v>
      </c>
      <c r="K3027" s="5" t="s">
        <v>805</v>
      </c>
      <c r="L3027" s="10" t="str">
        <f t="shared" si="46"/>
        <v>OSCE Hate Crime Report 2017</v>
      </c>
      <c r="M3027" s="5" t="s">
        <v>902</v>
      </c>
      <c r="N3027" s="5"/>
    </row>
    <row r="3028" spans="1:14" x14ac:dyDescent="0.2">
      <c r="A3028" s="12" t="s">
        <v>6643</v>
      </c>
      <c r="B3028" s="50">
        <v>3027</v>
      </c>
      <c r="C3028" s="9">
        <v>2017</v>
      </c>
      <c r="D3028" s="5" t="s">
        <v>9325</v>
      </c>
      <c r="E3028" s="8" t="s">
        <v>2</v>
      </c>
      <c r="F3028" s="5" t="s">
        <v>11089</v>
      </c>
      <c r="G3028" s="5" t="s">
        <v>9337</v>
      </c>
      <c r="H3028" s="5" t="s">
        <v>9347</v>
      </c>
      <c r="I3028" s="5" t="s">
        <v>11217</v>
      </c>
      <c r="J3028" s="9">
        <v>6</v>
      </c>
      <c r="K3028" s="5" t="s">
        <v>805</v>
      </c>
      <c r="L3028" s="10" t="str">
        <f t="shared" si="46"/>
        <v>OSCE Hate Crime Report 2017</v>
      </c>
      <c r="M3028" s="5" t="s">
        <v>903</v>
      </c>
      <c r="N3028" s="5"/>
    </row>
    <row r="3029" spans="1:14" x14ac:dyDescent="0.2">
      <c r="A3029" s="12" t="s">
        <v>6644</v>
      </c>
      <c r="B3029" s="50">
        <v>3028</v>
      </c>
      <c r="C3029" s="9">
        <v>2017</v>
      </c>
      <c r="D3029" s="5" t="s">
        <v>9325</v>
      </c>
      <c r="E3029" s="8" t="s">
        <v>2</v>
      </c>
      <c r="F3029" s="5" t="s">
        <v>11089</v>
      </c>
      <c r="G3029" s="5" t="s">
        <v>9331</v>
      </c>
      <c r="H3029" s="5" t="s">
        <v>9328</v>
      </c>
      <c r="I3029" s="5" t="s">
        <v>9344</v>
      </c>
      <c r="J3029" s="9">
        <v>0</v>
      </c>
      <c r="K3029" s="5" t="s">
        <v>805</v>
      </c>
      <c r="L3029" s="10" t="str">
        <f t="shared" si="46"/>
        <v>OSCE Hate Crime Report 2017</v>
      </c>
      <c r="M3029" s="5" t="s">
        <v>904</v>
      </c>
      <c r="N3029" s="5"/>
    </row>
    <row r="3030" spans="1:14" x14ac:dyDescent="0.2">
      <c r="A3030" s="12" t="s">
        <v>6645</v>
      </c>
      <c r="B3030" s="50">
        <v>3029</v>
      </c>
      <c r="C3030" s="9">
        <v>2017</v>
      </c>
      <c r="D3030" s="5" t="s">
        <v>9325</v>
      </c>
      <c r="E3030" s="8" t="s">
        <v>2</v>
      </c>
      <c r="F3030" s="5" t="s">
        <v>11089</v>
      </c>
      <c r="G3030" s="5" t="s">
        <v>9337</v>
      </c>
      <c r="H3030" s="5" t="s">
        <v>9321</v>
      </c>
      <c r="I3030" s="5" t="s">
        <v>9378</v>
      </c>
      <c r="J3030" s="9">
        <v>1</v>
      </c>
      <c r="K3030" s="5" t="s">
        <v>805</v>
      </c>
      <c r="L3030" s="10" t="str">
        <f t="shared" si="46"/>
        <v>OSCE Hate Crime Report 2017</v>
      </c>
      <c r="M3030" s="5" t="s">
        <v>905</v>
      </c>
      <c r="N3030" s="5"/>
    </row>
    <row r="3031" spans="1:14" x14ac:dyDescent="0.2">
      <c r="A3031" s="12" t="s">
        <v>6646</v>
      </c>
      <c r="B3031" s="50">
        <v>3030</v>
      </c>
      <c r="C3031" s="9">
        <v>2017</v>
      </c>
      <c r="D3031" s="5" t="s">
        <v>9325</v>
      </c>
      <c r="E3031" s="8" t="s">
        <v>2</v>
      </c>
      <c r="F3031" s="5" t="s">
        <v>11089</v>
      </c>
      <c r="G3031" s="5" t="s">
        <v>9337</v>
      </c>
      <c r="H3031" s="5" t="s">
        <v>9321</v>
      </c>
      <c r="I3031" s="5" t="s">
        <v>9378</v>
      </c>
      <c r="J3031" s="9">
        <v>1</v>
      </c>
      <c r="K3031" s="5" t="s">
        <v>805</v>
      </c>
      <c r="L3031" s="10" t="str">
        <f t="shared" si="46"/>
        <v>OSCE Hate Crime Report 2017</v>
      </c>
      <c r="M3031" s="5" t="s">
        <v>906</v>
      </c>
      <c r="N3031" s="5"/>
    </row>
    <row r="3032" spans="1:14" x14ac:dyDescent="0.2">
      <c r="A3032" s="12" t="s">
        <v>6647</v>
      </c>
      <c r="B3032" s="50">
        <v>3031</v>
      </c>
      <c r="C3032" s="9">
        <v>2017</v>
      </c>
      <c r="D3032" s="5" t="s">
        <v>9325</v>
      </c>
      <c r="E3032" s="8" t="s">
        <v>2</v>
      </c>
      <c r="F3032" s="5" t="s">
        <v>11089</v>
      </c>
      <c r="G3032" s="5" t="s">
        <v>9337</v>
      </c>
      <c r="H3032" s="5" t="s">
        <v>9347</v>
      </c>
      <c r="I3032" s="5" t="s">
        <v>9378</v>
      </c>
      <c r="J3032" s="9">
        <v>1</v>
      </c>
      <c r="K3032" s="5" t="s">
        <v>805</v>
      </c>
      <c r="L3032" s="10" t="str">
        <f t="shared" si="46"/>
        <v>OSCE Hate Crime Report 2017</v>
      </c>
      <c r="M3032" s="5" t="s">
        <v>907</v>
      </c>
      <c r="N3032" s="5"/>
    </row>
    <row r="3033" spans="1:14" x14ac:dyDescent="0.2">
      <c r="A3033" s="12" t="s">
        <v>6648</v>
      </c>
      <c r="B3033" s="50">
        <v>3032</v>
      </c>
      <c r="C3033" s="9">
        <v>2017</v>
      </c>
      <c r="D3033" s="5" t="s">
        <v>9325</v>
      </c>
      <c r="E3033" s="8" t="s">
        <v>2</v>
      </c>
      <c r="F3033" s="5" t="s">
        <v>11089</v>
      </c>
      <c r="G3033" s="5" t="s">
        <v>9337</v>
      </c>
      <c r="H3033" s="5" t="s">
        <v>9321</v>
      </c>
      <c r="I3033" s="5" t="s">
        <v>9378</v>
      </c>
      <c r="J3033" s="9">
        <v>1</v>
      </c>
      <c r="K3033" s="5" t="s">
        <v>805</v>
      </c>
      <c r="L3033" s="10" t="str">
        <f t="shared" si="46"/>
        <v>OSCE Hate Crime Report 2017</v>
      </c>
      <c r="M3033" s="5" t="s">
        <v>908</v>
      </c>
      <c r="N3033" s="5"/>
    </row>
    <row r="3034" spans="1:14" x14ac:dyDescent="0.2">
      <c r="A3034" s="12" t="s">
        <v>6649</v>
      </c>
      <c r="B3034" s="50">
        <v>3033</v>
      </c>
      <c r="C3034" s="9">
        <v>2017</v>
      </c>
      <c r="D3034" s="5" t="s">
        <v>9325</v>
      </c>
      <c r="E3034" s="8" t="s">
        <v>2</v>
      </c>
      <c r="F3034" s="5" t="s">
        <v>11088</v>
      </c>
      <c r="G3034" s="5" t="s">
        <v>9383</v>
      </c>
      <c r="H3034" s="5" t="s">
        <v>9321</v>
      </c>
      <c r="I3034" s="5" t="s">
        <v>9344</v>
      </c>
      <c r="J3034" s="9">
        <v>0</v>
      </c>
      <c r="K3034" s="5" t="s">
        <v>805</v>
      </c>
      <c r="L3034" s="10" t="str">
        <f t="shared" si="46"/>
        <v>OSCE Hate Crime Report 2017</v>
      </c>
      <c r="M3034" s="5" t="s">
        <v>909</v>
      </c>
      <c r="N3034" s="5"/>
    </row>
    <row r="3035" spans="1:14" x14ac:dyDescent="0.2">
      <c r="A3035" s="12" t="s">
        <v>6650</v>
      </c>
      <c r="B3035" s="50">
        <v>3034</v>
      </c>
      <c r="C3035" s="9">
        <v>2017</v>
      </c>
      <c r="D3035" s="5" t="s">
        <v>9325</v>
      </c>
      <c r="E3035" s="8" t="s">
        <v>2</v>
      </c>
      <c r="F3035" s="5" t="s">
        <v>11089</v>
      </c>
      <c r="G3035" s="5" t="s">
        <v>9337</v>
      </c>
      <c r="H3035" s="5" t="s">
        <v>9321</v>
      </c>
      <c r="I3035" s="5" t="s">
        <v>9378</v>
      </c>
      <c r="J3035" s="9">
        <v>1</v>
      </c>
      <c r="K3035" s="5" t="s">
        <v>805</v>
      </c>
      <c r="L3035" s="10" t="str">
        <f t="shared" si="46"/>
        <v>OSCE Hate Crime Report 2017</v>
      </c>
      <c r="M3035" s="5" t="s">
        <v>910</v>
      </c>
      <c r="N3035" s="5"/>
    </row>
    <row r="3036" spans="1:14" x14ac:dyDescent="0.2">
      <c r="A3036" s="12" t="s">
        <v>6651</v>
      </c>
      <c r="B3036" s="50">
        <v>3035</v>
      </c>
      <c r="C3036" s="9">
        <v>2017</v>
      </c>
      <c r="D3036" s="5" t="s">
        <v>9325</v>
      </c>
      <c r="E3036" s="8" t="s">
        <v>2</v>
      </c>
      <c r="F3036" s="5" t="s">
        <v>11089</v>
      </c>
      <c r="G3036" s="5" t="s">
        <v>9337</v>
      </c>
      <c r="H3036" s="5" t="s">
        <v>9347</v>
      </c>
      <c r="I3036" s="5" t="s">
        <v>9315</v>
      </c>
      <c r="J3036" s="9">
        <v>3</v>
      </c>
      <c r="K3036" s="5" t="s">
        <v>805</v>
      </c>
      <c r="L3036" s="10" t="str">
        <f t="shared" si="46"/>
        <v>OSCE Hate Crime Report 2017</v>
      </c>
      <c r="M3036" s="5" t="s">
        <v>911</v>
      </c>
      <c r="N3036" s="5"/>
    </row>
    <row r="3037" spans="1:14" x14ac:dyDescent="0.2">
      <c r="A3037" s="12" t="s">
        <v>6652</v>
      </c>
      <c r="B3037" s="50">
        <v>3036</v>
      </c>
      <c r="C3037" s="9">
        <v>2017</v>
      </c>
      <c r="D3037" s="5" t="s">
        <v>9325</v>
      </c>
      <c r="E3037" s="8" t="s">
        <v>2</v>
      </c>
      <c r="F3037" s="5" t="s">
        <v>11089</v>
      </c>
      <c r="G3037" s="5" t="s">
        <v>9337</v>
      </c>
      <c r="H3037" s="5" t="s">
        <v>9321</v>
      </c>
      <c r="I3037" s="5" t="s">
        <v>9321</v>
      </c>
      <c r="J3037" s="9">
        <v>3</v>
      </c>
      <c r="K3037" s="5" t="s">
        <v>805</v>
      </c>
      <c r="L3037" s="10" t="str">
        <f t="shared" si="46"/>
        <v>OSCE Hate Crime Report 2017</v>
      </c>
      <c r="M3037" s="5" t="s">
        <v>912</v>
      </c>
      <c r="N3037" s="5"/>
    </row>
    <row r="3038" spans="1:14" x14ac:dyDescent="0.2">
      <c r="A3038" s="12" t="s">
        <v>6653</v>
      </c>
      <c r="B3038" s="50">
        <v>3037</v>
      </c>
      <c r="C3038" s="9">
        <v>2017</v>
      </c>
      <c r="D3038" s="5" t="s">
        <v>9325</v>
      </c>
      <c r="E3038" s="8" t="s">
        <v>2</v>
      </c>
      <c r="F3038" s="5" t="s">
        <v>11089</v>
      </c>
      <c r="G3038" s="5" t="s">
        <v>9337</v>
      </c>
      <c r="H3038" s="5" t="s">
        <v>9347</v>
      </c>
      <c r="I3038" s="5" t="s">
        <v>9350</v>
      </c>
      <c r="J3038" s="9">
        <v>1</v>
      </c>
      <c r="K3038" s="5" t="s">
        <v>805</v>
      </c>
      <c r="L3038" s="10" t="str">
        <f t="shared" si="46"/>
        <v>OSCE Hate Crime Report 2017</v>
      </c>
      <c r="M3038" s="5" t="s">
        <v>913</v>
      </c>
      <c r="N3038" s="5"/>
    </row>
    <row r="3039" spans="1:14" x14ac:dyDescent="0.2">
      <c r="A3039" s="12" t="s">
        <v>6654</v>
      </c>
      <c r="B3039" s="50">
        <v>3038</v>
      </c>
      <c r="C3039" s="9">
        <v>2017</v>
      </c>
      <c r="D3039" s="5" t="s">
        <v>9325</v>
      </c>
      <c r="E3039" s="8" t="s">
        <v>2</v>
      </c>
      <c r="F3039" s="5" t="s">
        <v>11088</v>
      </c>
      <c r="G3039" s="5" t="s">
        <v>9383</v>
      </c>
      <c r="H3039" s="5" t="s">
        <v>9321</v>
      </c>
      <c r="I3039" s="5" t="s">
        <v>9378</v>
      </c>
      <c r="J3039" s="9">
        <v>1</v>
      </c>
      <c r="K3039" s="5" t="s">
        <v>805</v>
      </c>
      <c r="L3039" s="10" t="str">
        <f t="shared" si="46"/>
        <v>OSCE Hate Crime Report 2017</v>
      </c>
      <c r="M3039" s="5" t="s">
        <v>914</v>
      </c>
      <c r="N3039" s="5"/>
    </row>
    <row r="3040" spans="1:14" x14ac:dyDescent="0.2">
      <c r="A3040" s="12" t="s">
        <v>6655</v>
      </c>
      <c r="B3040" s="50">
        <v>3039</v>
      </c>
      <c r="C3040" s="9">
        <v>2017</v>
      </c>
      <c r="D3040" s="5" t="s">
        <v>9325</v>
      </c>
      <c r="E3040" s="8" t="s">
        <v>2</v>
      </c>
      <c r="F3040" s="5" t="s">
        <v>11089</v>
      </c>
      <c r="G3040" s="5" t="s">
        <v>9337</v>
      </c>
      <c r="H3040" s="5" t="s">
        <v>9347</v>
      </c>
      <c r="I3040" s="5" t="s">
        <v>9315</v>
      </c>
      <c r="J3040" s="9">
        <v>1</v>
      </c>
      <c r="K3040" s="5" t="s">
        <v>805</v>
      </c>
      <c r="L3040" s="10" t="str">
        <f t="shared" si="46"/>
        <v>OSCE Hate Crime Report 2017</v>
      </c>
      <c r="M3040" s="5" t="s">
        <v>915</v>
      </c>
      <c r="N3040" s="5"/>
    </row>
    <row r="3041" spans="1:15" x14ac:dyDescent="0.2">
      <c r="A3041" s="12" t="s">
        <v>6656</v>
      </c>
      <c r="B3041" s="50">
        <v>3040</v>
      </c>
      <c r="C3041" s="9">
        <v>2017</v>
      </c>
      <c r="D3041" s="5" t="s">
        <v>9325</v>
      </c>
      <c r="E3041" s="8" t="s">
        <v>2</v>
      </c>
      <c r="F3041" s="5" t="s">
        <v>11089</v>
      </c>
      <c r="G3041" s="5" t="s">
        <v>9337</v>
      </c>
      <c r="H3041" s="5" t="s">
        <v>9321</v>
      </c>
      <c r="I3041" s="5" t="s">
        <v>9378</v>
      </c>
      <c r="J3041" s="9">
        <v>1</v>
      </c>
      <c r="K3041" s="5" t="s">
        <v>805</v>
      </c>
      <c r="L3041" s="10" t="str">
        <f t="shared" si="46"/>
        <v>OSCE Hate Crime Report 2017</v>
      </c>
      <c r="M3041" s="5" t="s">
        <v>916</v>
      </c>
      <c r="N3041" s="5"/>
    </row>
    <row r="3042" spans="1:15" x14ac:dyDescent="0.2">
      <c r="A3042" s="12" t="s">
        <v>6657</v>
      </c>
      <c r="B3042" s="50">
        <v>3041</v>
      </c>
      <c r="C3042" s="9">
        <v>2017</v>
      </c>
      <c r="D3042" s="5" t="s">
        <v>9325</v>
      </c>
      <c r="E3042" s="8" t="s">
        <v>2</v>
      </c>
      <c r="F3042" s="5" t="s">
        <v>11089</v>
      </c>
      <c r="G3042" s="5" t="s">
        <v>9337</v>
      </c>
      <c r="H3042" s="5" t="s">
        <v>9347</v>
      </c>
      <c r="I3042" s="5" t="s">
        <v>9315</v>
      </c>
      <c r="J3042" s="9">
        <v>1</v>
      </c>
      <c r="K3042" s="5" t="s">
        <v>805</v>
      </c>
      <c r="L3042" s="10" t="str">
        <f t="shared" si="46"/>
        <v>OSCE Hate Crime Report 2017</v>
      </c>
      <c r="M3042" s="5" t="s">
        <v>917</v>
      </c>
      <c r="N3042" s="5"/>
    </row>
    <row r="3043" spans="1:15" x14ac:dyDescent="0.2">
      <c r="A3043" s="12" t="s">
        <v>6658</v>
      </c>
      <c r="B3043" s="50">
        <v>3042</v>
      </c>
      <c r="C3043" s="9">
        <v>2017</v>
      </c>
      <c r="D3043" s="5" t="s">
        <v>9325</v>
      </c>
      <c r="E3043" s="8" t="s">
        <v>2</v>
      </c>
      <c r="F3043" s="5" t="s">
        <v>11089</v>
      </c>
      <c r="G3043" s="5" t="s">
        <v>9337</v>
      </c>
      <c r="H3043" s="5" t="s">
        <v>9347</v>
      </c>
      <c r="I3043" s="5" t="s">
        <v>9315</v>
      </c>
      <c r="J3043" s="9">
        <v>1</v>
      </c>
      <c r="K3043" s="5" t="s">
        <v>805</v>
      </c>
      <c r="L3043" s="10" t="str">
        <f t="shared" si="46"/>
        <v>OSCE Hate Crime Report 2017</v>
      </c>
      <c r="M3043" s="5" t="s">
        <v>918</v>
      </c>
      <c r="N3043" s="5"/>
    </row>
    <row r="3044" spans="1:15" x14ac:dyDescent="0.2">
      <c r="A3044" s="12" t="s">
        <v>6659</v>
      </c>
      <c r="B3044" s="50">
        <v>3043</v>
      </c>
      <c r="C3044" s="9">
        <v>2017</v>
      </c>
      <c r="D3044" s="5" t="s">
        <v>9325</v>
      </c>
      <c r="E3044" s="8" t="s">
        <v>2</v>
      </c>
      <c r="F3044" s="5" t="s">
        <v>11089</v>
      </c>
      <c r="G3044" s="5" t="s">
        <v>9337</v>
      </c>
      <c r="H3044" s="5" t="s">
        <v>9347</v>
      </c>
      <c r="I3044" s="5" t="s">
        <v>11065</v>
      </c>
      <c r="J3044" s="9">
        <v>1</v>
      </c>
      <c r="K3044" s="5" t="s">
        <v>805</v>
      </c>
      <c r="L3044" s="10" t="str">
        <f t="shared" si="46"/>
        <v>OSCE Hate Crime Report 2017</v>
      </c>
      <c r="M3044" s="5" t="s">
        <v>919</v>
      </c>
      <c r="N3044" s="5"/>
    </row>
    <row r="3045" spans="1:15" x14ac:dyDescent="0.2">
      <c r="A3045" s="12" t="s">
        <v>6660</v>
      </c>
      <c r="B3045" s="50">
        <v>3044</v>
      </c>
      <c r="C3045" s="9">
        <v>2017</v>
      </c>
      <c r="D3045" s="5" t="s">
        <v>9325</v>
      </c>
      <c r="E3045" s="8" t="s">
        <v>2</v>
      </c>
      <c r="F3045" s="5" t="s">
        <v>11088</v>
      </c>
      <c r="G3045" s="5" t="s">
        <v>9383</v>
      </c>
      <c r="H3045" s="5" t="s">
        <v>9347</v>
      </c>
      <c r="I3045" s="5" t="s">
        <v>9353</v>
      </c>
      <c r="J3045" s="9">
        <v>1</v>
      </c>
      <c r="K3045" s="5" t="s">
        <v>805</v>
      </c>
      <c r="L3045" s="10" t="str">
        <f t="shared" si="46"/>
        <v>OSCE Hate Crime Report 2017</v>
      </c>
      <c r="M3045" s="5" t="s">
        <v>920</v>
      </c>
      <c r="N3045" s="5"/>
    </row>
    <row r="3046" spans="1:15" x14ac:dyDescent="0.2">
      <c r="A3046" s="12" t="s">
        <v>6661</v>
      </c>
      <c r="B3046" s="50">
        <v>3045</v>
      </c>
      <c r="C3046" s="9">
        <v>2017</v>
      </c>
      <c r="D3046" s="5" t="s">
        <v>9325</v>
      </c>
      <c r="E3046" s="8" t="s">
        <v>2</v>
      </c>
      <c r="F3046" s="5" t="s">
        <v>11089</v>
      </c>
      <c r="G3046" s="5" t="s">
        <v>9337</v>
      </c>
      <c r="H3046" s="5" t="s">
        <v>9347</v>
      </c>
      <c r="I3046" s="5" t="s">
        <v>11065</v>
      </c>
      <c r="J3046" s="9">
        <v>1</v>
      </c>
      <c r="K3046" s="5" t="s">
        <v>805</v>
      </c>
      <c r="L3046" s="10" t="str">
        <f t="shared" si="46"/>
        <v>OSCE Hate Crime Report 2017</v>
      </c>
      <c r="M3046" s="5" t="s">
        <v>921</v>
      </c>
      <c r="N3046" s="5"/>
    </row>
    <row r="3047" spans="1:15" x14ac:dyDescent="0.2">
      <c r="A3047" s="12" t="s">
        <v>6662</v>
      </c>
      <c r="B3047" s="50">
        <v>3046</v>
      </c>
      <c r="C3047" s="9">
        <v>2017</v>
      </c>
      <c r="D3047" s="5" t="s">
        <v>9325</v>
      </c>
      <c r="E3047" s="8" t="s">
        <v>2</v>
      </c>
      <c r="F3047" s="5" t="s">
        <v>11089</v>
      </c>
      <c r="G3047" s="5" t="s">
        <v>9337</v>
      </c>
      <c r="H3047" s="5" t="s">
        <v>9347</v>
      </c>
      <c r="I3047" s="5" t="s">
        <v>11065</v>
      </c>
      <c r="J3047" s="9">
        <v>1</v>
      </c>
      <c r="K3047" s="5" t="s">
        <v>805</v>
      </c>
      <c r="L3047" s="10" t="str">
        <f t="shared" si="46"/>
        <v>OSCE Hate Crime Report 2017</v>
      </c>
      <c r="M3047" s="5" t="s">
        <v>922</v>
      </c>
      <c r="N3047" s="5"/>
    </row>
    <row r="3048" spans="1:15" x14ac:dyDescent="0.2">
      <c r="A3048" s="12" t="s">
        <v>6663</v>
      </c>
      <c r="B3048" s="50">
        <v>3047</v>
      </c>
      <c r="C3048" s="9">
        <v>2017</v>
      </c>
      <c r="D3048" s="5" t="s">
        <v>9325</v>
      </c>
      <c r="E3048" s="8" t="s">
        <v>2</v>
      </c>
      <c r="F3048" s="5" t="s">
        <v>11088</v>
      </c>
      <c r="G3048" s="5" t="s">
        <v>9383</v>
      </c>
      <c r="H3048" s="5" t="s">
        <v>9347</v>
      </c>
      <c r="I3048" s="5" t="s">
        <v>11065</v>
      </c>
      <c r="J3048" s="9">
        <v>1</v>
      </c>
      <c r="K3048" s="5" t="s">
        <v>805</v>
      </c>
      <c r="L3048" s="10" t="str">
        <f t="shared" si="46"/>
        <v>OSCE Hate Crime Report 2017</v>
      </c>
      <c r="M3048" s="5" t="s">
        <v>923</v>
      </c>
      <c r="N3048" s="5"/>
    </row>
    <row r="3049" spans="1:15" x14ac:dyDescent="0.2">
      <c r="A3049" s="12" t="s">
        <v>6664</v>
      </c>
      <c r="B3049" s="50">
        <v>3048</v>
      </c>
      <c r="C3049" s="9">
        <v>2017</v>
      </c>
      <c r="D3049" s="5" t="s">
        <v>9325</v>
      </c>
      <c r="E3049" s="8" t="s">
        <v>2</v>
      </c>
      <c r="F3049" s="5" t="s">
        <v>11089</v>
      </c>
      <c r="G3049" s="5" t="s">
        <v>9337</v>
      </c>
      <c r="H3049" s="5" t="s">
        <v>9347</v>
      </c>
      <c r="I3049" s="5" t="s">
        <v>11065</v>
      </c>
      <c r="J3049" s="9">
        <v>1</v>
      </c>
      <c r="K3049" s="5" t="s">
        <v>805</v>
      </c>
      <c r="L3049" s="10" t="str">
        <f t="shared" si="46"/>
        <v>OSCE Hate Crime Report 2017</v>
      </c>
      <c r="M3049" s="5" t="s">
        <v>924</v>
      </c>
      <c r="N3049" s="5"/>
    </row>
    <row r="3050" spans="1:15" x14ac:dyDescent="0.2">
      <c r="A3050" s="12" t="s">
        <v>6665</v>
      </c>
      <c r="B3050" s="50">
        <v>3049</v>
      </c>
      <c r="C3050" s="9">
        <v>2017</v>
      </c>
      <c r="D3050" s="5" t="s">
        <v>9325</v>
      </c>
      <c r="E3050" s="8" t="s">
        <v>2</v>
      </c>
      <c r="F3050" s="5" t="s">
        <v>11089</v>
      </c>
      <c r="G3050" s="5" t="s">
        <v>9337</v>
      </c>
      <c r="H3050" s="5" t="s">
        <v>9347</v>
      </c>
      <c r="I3050" s="5" t="s">
        <v>11065</v>
      </c>
      <c r="J3050" s="9">
        <v>1</v>
      </c>
      <c r="K3050" s="5" t="s">
        <v>805</v>
      </c>
      <c r="L3050" s="10" t="str">
        <f t="shared" si="46"/>
        <v>OSCE Hate Crime Report 2017</v>
      </c>
      <c r="M3050" s="5" t="s">
        <v>925</v>
      </c>
      <c r="N3050" s="5"/>
    </row>
    <row r="3051" spans="1:15" x14ac:dyDescent="0.2">
      <c r="A3051" s="12" t="s">
        <v>6666</v>
      </c>
      <c r="B3051" s="50">
        <v>3050</v>
      </c>
      <c r="C3051" s="9">
        <v>2017</v>
      </c>
      <c r="D3051" s="5" t="s">
        <v>9325</v>
      </c>
      <c r="E3051" s="8" t="s">
        <v>2</v>
      </c>
      <c r="F3051" s="5" t="s">
        <v>11089</v>
      </c>
      <c r="G3051" s="5" t="s">
        <v>9337</v>
      </c>
      <c r="H3051" s="5" t="s">
        <v>9347</v>
      </c>
      <c r="I3051" s="5" t="s">
        <v>11065</v>
      </c>
      <c r="J3051" s="9">
        <v>1</v>
      </c>
      <c r="K3051" s="5" t="s">
        <v>805</v>
      </c>
      <c r="L3051" s="10" t="str">
        <f t="shared" si="46"/>
        <v>OSCE Hate Crime Report 2017</v>
      </c>
      <c r="M3051" s="5" t="s">
        <v>926</v>
      </c>
      <c r="N3051" s="5"/>
      <c r="O3051" s="11"/>
    </row>
    <row r="3052" spans="1:15" x14ac:dyDescent="0.2">
      <c r="A3052" s="12" t="s">
        <v>6667</v>
      </c>
      <c r="B3052" s="50">
        <v>3051</v>
      </c>
      <c r="C3052" s="9">
        <v>2017</v>
      </c>
      <c r="D3052" s="5" t="s">
        <v>9325</v>
      </c>
      <c r="E3052" s="8" t="s">
        <v>2</v>
      </c>
      <c r="F3052" s="5" t="s">
        <v>11089</v>
      </c>
      <c r="G3052" s="5" t="s">
        <v>9337</v>
      </c>
      <c r="H3052" s="5" t="s">
        <v>9347</v>
      </c>
      <c r="I3052" s="5" t="s">
        <v>11065</v>
      </c>
      <c r="J3052" s="9">
        <v>1</v>
      </c>
      <c r="K3052" s="5" t="s">
        <v>805</v>
      </c>
      <c r="L3052" s="10" t="str">
        <f t="shared" si="46"/>
        <v>OSCE Hate Crime Report 2017</v>
      </c>
      <c r="M3052" s="5" t="s">
        <v>927</v>
      </c>
      <c r="N3052" s="5"/>
    </row>
    <row r="3053" spans="1:15" x14ac:dyDescent="0.2">
      <c r="A3053" s="12" t="s">
        <v>6668</v>
      </c>
      <c r="B3053" s="50">
        <v>3052</v>
      </c>
      <c r="C3053" s="9">
        <v>2017</v>
      </c>
      <c r="D3053" s="5" t="s">
        <v>9325</v>
      </c>
      <c r="E3053" s="8" t="s">
        <v>2</v>
      </c>
      <c r="F3053" s="5" t="s">
        <v>11089</v>
      </c>
      <c r="G3053" s="5" t="s">
        <v>9337</v>
      </c>
      <c r="H3053" s="5" t="s">
        <v>9321</v>
      </c>
      <c r="I3053" s="5" t="s">
        <v>11221</v>
      </c>
      <c r="J3053" s="9">
        <v>1</v>
      </c>
      <c r="K3053" s="5" t="s">
        <v>805</v>
      </c>
      <c r="L3053" s="10" t="str">
        <f t="shared" si="46"/>
        <v>OSCE Hate Crime Report 2017</v>
      </c>
      <c r="M3053" s="5" t="s">
        <v>928</v>
      </c>
      <c r="N3053" s="5"/>
    </row>
    <row r="3054" spans="1:15" x14ac:dyDescent="0.2">
      <c r="A3054" s="12" t="s">
        <v>6669</v>
      </c>
      <c r="B3054" s="50">
        <v>3053</v>
      </c>
      <c r="C3054" s="9">
        <v>2017</v>
      </c>
      <c r="D3054" s="5" t="s">
        <v>9325</v>
      </c>
      <c r="E3054" s="8" t="s">
        <v>2</v>
      </c>
      <c r="F3054" s="5" t="s">
        <v>11089</v>
      </c>
      <c r="G3054" s="5" t="s">
        <v>9337</v>
      </c>
      <c r="H3054" s="5" t="s">
        <v>9347</v>
      </c>
      <c r="I3054" s="5" t="s">
        <v>11065</v>
      </c>
      <c r="J3054" s="9">
        <v>1</v>
      </c>
      <c r="K3054" s="5" t="s">
        <v>805</v>
      </c>
      <c r="L3054" s="10" t="str">
        <f t="shared" si="46"/>
        <v>OSCE Hate Crime Report 2017</v>
      </c>
      <c r="M3054" s="5" t="s">
        <v>929</v>
      </c>
      <c r="N3054" s="5"/>
    </row>
    <row r="3055" spans="1:15" x14ac:dyDescent="0.2">
      <c r="A3055" s="12" t="s">
        <v>6670</v>
      </c>
      <c r="B3055" s="50">
        <v>3054</v>
      </c>
      <c r="C3055" s="9">
        <v>2017</v>
      </c>
      <c r="D3055" s="5" t="s">
        <v>9325</v>
      </c>
      <c r="E3055" s="8" t="s">
        <v>2</v>
      </c>
      <c r="F3055" s="5" t="s">
        <v>11089</v>
      </c>
      <c r="G3055" s="5" t="s">
        <v>9337</v>
      </c>
      <c r="H3055" s="5" t="s">
        <v>9347</v>
      </c>
      <c r="I3055" s="5" t="s">
        <v>11065</v>
      </c>
      <c r="J3055" s="9">
        <v>1</v>
      </c>
      <c r="K3055" s="5" t="s">
        <v>805</v>
      </c>
      <c r="L3055" s="10" t="str">
        <f t="shared" si="46"/>
        <v>OSCE Hate Crime Report 2017</v>
      </c>
      <c r="M3055" s="5" t="s">
        <v>930</v>
      </c>
      <c r="N3055" s="5"/>
    </row>
    <row r="3056" spans="1:15" x14ac:dyDescent="0.2">
      <c r="A3056" s="12" t="s">
        <v>6671</v>
      </c>
      <c r="B3056" s="50">
        <v>3055</v>
      </c>
      <c r="C3056" s="9">
        <v>2017</v>
      </c>
      <c r="D3056" s="5" t="s">
        <v>9325</v>
      </c>
      <c r="E3056" s="8" t="s">
        <v>2</v>
      </c>
      <c r="F3056" s="5" t="s">
        <v>11089</v>
      </c>
      <c r="G3056" s="5" t="s">
        <v>9337</v>
      </c>
      <c r="H3056" s="5" t="s">
        <v>9347</v>
      </c>
      <c r="I3056" s="5" t="s">
        <v>11065</v>
      </c>
      <c r="J3056" s="9">
        <v>1</v>
      </c>
      <c r="K3056" s="5" t="s">
        <v>805</v>
      </c>
      <c r="L3056" s="10" t="str">
        <f t="shared" ref="L3056:L3087" si="47">HYPERLINK("https://hatecrime.osce.org/italy?year=2017","OSCE Hate Crime Report 2017")</f>
        <v>OSCE Hate Crime Report 2017</v>
      </c>
      <c r="M3056" s="5" t="s">
        <v>931</v>
      </c>
      <c r="N3056" s="5"/>
    </row>
    <row r="3057" spans="1:15" x14ac:dyDescent="0.2">
      <c r="A3057" s="12" t="s">
        <v>6672</v>
      </c>
      <c r="B3057" s="50">
        <v>3056</v>
      </c>
      <c r="C3057" s="9">
        <v>2017</v>
      </c>
      <c r="D3057" s="5" t="s">
        <v>9325</v>
      </c>
      <c r="E3057" s="8" t="s">
        <v>2</v>
      </c>
      <c r="F3057" s="5" t="s">
        <v>11089</v>
      </c>
      <c r="G3057" s="5" t="s">
        <v>9337</v>
      </c>
      <c r="H3057" s="5" t="s">
        <v>9347</v>
      </c>
      <c r="I3057" s="5" t="s">
        <v>11065</v>
      </c>
      <c r="J3057" s="9">
        <v>1</v>
      </c>
      <c r="K3057" s="5" t="s">
        <v>805</v>
      </c>
      <c r="L3057" s="10" t="str">
        <f t="shared" si="47"/>
        <v>OSCE Hate Crime Report 2017</v>
      </c>
      <c r="M3057" s="5" t="s">
        <v>932</v>
      </c>
      <c r="N3057" s="5"/>
    </row>
    <row r="3058" spans="1:15" x14ac:dyDescent="0.2">
      <c r="A3058" s="12" t="s">
        <v>6673</v>
      </c>
      <c r="B3058" s="50">
        <v>3057</v>
      </c>
      <c r="C3058" s="9">
        <v>2017</v>
      </c>
      <c r="D3058" s="5" t="s">
        <v>9325</v>
      </c>
      <c r="E3058" s="8" t="s">
        <v>2</v>
      </c>
      <c r="F3058" s="5" t="s">
        <v>11089</v>
      </c>
      <c r="G3058" s="5" t="s">
        <v>9337</v>
      </c>
      <c r="H3058" s="5" t="s">
        <v>9347</v>
      </c>
      <c r="I3058" s="5" t="s">
        <v>11065</v>
      </c>
      <c r="J3058" s="9">
        <v>3</v>
      </c>
      <c r="K3058" s="5" t="s">
        <v>805</v>
      </c>
      <c r="L3058" s="10" t="str">
        <f t="shared" si="47"/>
        <v>OSCE Hate Crime Report 2017</v>
      </c>
      <c r="M3058" s="5" t="s">
        <v>933</v>
      </c>
      <c r="N3058" s="5"/>
    </row>
    <row r="3059" spans="1:15" x14ac:dyDescent="0.2">
      <c r="A3059" s="12" t="s">
        <v>6674</v>
      </c>
      <c r="B3059" s="50">
        <v>3058</v>
      </c>
      <c r="C3059" s="9">
        <v>2017</v>
      </c>
      <c r="D3059" s="5" t="s">
        <v>9325</v>
      </c>
      <c r="E3059" s="8" t="s">
        <v>2</v>
      </c>
      <c r="F3059" s="5" t="s">
        <v>11089</v>
      </c>
      <c r="G3059" s="5" t="s">
        <v>9337</v>
      </c>
      <c r="H3059" s="5" t="s">
        <v>9321</v>
      </c>
      <c r="I3059" s="5" t="s">
        <v>9321</v>
      </c>
      <c r="J3059" s="9">
        <v>3</v>
      </c>
      <c r="K3059" s="5" t="s">
        <v>805</v>
      </c>
      <c r="L3059" s="10" t="str">
        <f t="shared" si="47"/>
        <v>OSCE Hate Crime Report 2017</v>
      </c>
      <c r="M3059" s="5" t="s">
        <v>934</v>
      </c>
      <c r="N3059" s="5"/>
    </row>
    <row r="3060" spans="1:15" x14ac:dyDescent="0.2">
      <c r="A3060" s="12" t="s">
        <v>6675</v>
      </c>
      <c r="B3060" s="50">
        <v>3059</v>
      </c>
      <c r="C3060" s="9">
        <v>2017</v>
      </c>
      <c r="D3060" s="5" t="s">
        <v>9325</v>
      </c>
      <c r="E3060" s="8" t="s">
        <v>2</v>
      </c>
      <c r="F3060" s="5" t="s">
        <v>11088</v>
      </c>
      <c r="G3060" s="5" t="s">
        <v>9375</v>
      </c>
      <c r="H3060" s="5" t="s">
        <v>9347</v>
      </c>
      <c r="I3060" s="5" t="s">
        <v>9345</v>
      </c>
      <c r="J3060" s="9">
        <v>1</v>
      </c>
      <c r="K3060" s="5" t="s">
        <v>794</v>
      </c>
      <c r="L3060" s="10" t="str">
        <f t="shared" si="47"/>
        <v>OSCE Hate Crime Report 2017</v>
      </c>
      <c r="M3060" s="5" t="s">
        <v>935</v>
      </c>
      <c r="N3060" s="5"/>
    </row>
    <row r="3061" spans="1:15" x14ac:dyDescent="0.2">
      <c r="A3061" s="12" t="s">
        <v>6676</v>
      </c>
      <c r="B3061" s="50">
        <v>3060</v>
      </c>
      <c r="C3061" s="9">
        <v>2017</v>
      </c>
      <c r="D3061" s="5" t="s">
        <v>9325</v>
      </c>
      <c r="E3061" s="8" t="s">
        <v>2</v>
      </c>
      <c r="F3061" s="5" t="s">
        <v>11089</v>
      </c>
      <c r="G3061" s="5" t="s">
        <v>9337</v>
      </c>
      <c r="H3061" s="5" t="s">
        <v>9321</v>
      </c>
      <c r="I3061" s="5" t="s">
        <v>9321</v>
      </c>
      <c r="J3061" s="9">
        <v>1</v>
      </c>
      <c r="K3061" s="5" t="s">
        <v>805</v>
      </c>
      <c r="L3061" s="10" t="str">
        <f t="shared" si="47"/>
        <v>OSCE Hate Crime Report 2017</v>
      </c>
      <c r="M3061" s="5" t="s">
        <v>936</v>
      </c>
      <c r="N3061" s="5"/>
    </row>
    <row r="3062" spans="1:15" x14ac:dyDescent="0.2">
      <c r="A3062" s="12" t="s">
        <v>6677</v>
      </c>
      <c r="B3062" s="50">
        <v>3061</v>
      </c>
      <c r="C3062" s="9">
        <v>2017</v>
      </c>
      <c r="D3062" s="5" t="s">
        <v>9325</v>
      </c>
      <c r="E3062" s="8" t="s">
        <v>2</v>
      </c>
      <c r="F3062" s="5" t="s">
        <v>11089</v>
      </c>
      <c r="G3062" s="5" t="s">
        <v>9337</v>
      </c>
      <c r="H3062" s="5" t="s">
        <v>9321</v>
      </c>
      <c r="I3062" s="5" t="s">
        <v>9321</v>
      </c>
      <c r="J3062" s="9">
        <v>1</v>
      </c>
      <c r="K3062" s="5" t="s">
        <v>805</v>
      </c>
      <c r="L3062" s="10" t="str">
        <f t="shared" si="47"/>
        <v>OSCE Hate Crime Report 2017</v>
      </c>
      <c r="M3062" s="5" t="s">
        <v>937</v>
      </c>
      <c r="N3062" s="5"/>
    </row>
    <row r="3063" spans="1:15" x14ac:dyDescent="0.2">
      <c r="A3063" s="12" t="s">
        <v>6678</v>
      </c>
      <c r="B3063" s="50">
        <v>3062</v>
      </c>
      <c r="C3063" s="9">
        <v>2017</v>
      </c>
      <c r="D3063" s="5" t="s">
        <v>9325</v>
      </c>
      <c r="E3063" s="8" t="s">
        <v>2</v>
      </c>
      <c r="F3063" s="5" t="s">
        <v>11089</v>
      </c>
      <c r="G3063" s="5" t="s">
        <v>9337</v>
      </c>
      <c r="H3063" s="5" t="s">
        <v>9347</v>
      </c>
      <c r="I3063" s="5" t="s">
        <v>11065</v>
      </c>
      <c r="J3063" s="9">
        <v>2</v>
      </c>
      <c r="K3063" s="5" t="s">
        <v>805</v>
      </c>
      <c r="L3063" s="10" t="str">
        <f t="shared" si="47"/>
        <v>OSCE Hate Crime Report 2017</v>
      </c>
      <c r="M3063" s="5" t="s">
        <v>938</v>
      </c>
      <c r="N3063" s="5"/>
      <c r="O3063" s="11"/>
    </row>
    <row r="3064" spans="1:15" x14ac:dyDescent="0.2">
      <c r="A3064" s="12" t="s">
        <v>6679</v>
      </c>
      <c r="B3064" s="50">
        <v>3063</v>
      </c>
      <c r="C3064" s="9">
        <v>2017</v>
      </c>
      <c r="D3064" s="5" t="s">
        <v>9325</v>
      </c>
      <c r="E3064" s="8" t="s">
        <v>2</v>
      </c>
      <c r="F3064" s="5" t="s">
        <v>11089</v>
      </c>
      <c r="G3064" s="5" t="s">
        <v>9337</v>
      </c>
      <c r="H3064" s="5" t="s">
        <v>9347</v>
      </c>
      <c r="I3064" s="5" t="s">
        <v>11065</v>
      </c>
      <c r="J3064" s="9">
        <v>1</v>
      </c>
      <c r="K3064" s="5" t="s">
        <v>805</v>
      </c>
      <c r="L3064" s="10" t="str">
        <f t="shared" si="47"/>
        <v>OSCE Hate Crime Report 2017</v>
      </c>
      <c r="M3064" s="5" t="s">
        <v>939</v>
      </c>
      <c r="N3064" s="5"/>
    </row>
    <row r="3065" spans="1:15" x14ac:dyDescent="0.2">
      <c r="A3065" s="12" t="s">
        <v>6680</v>
      </c>
      <c r="B3065" s="50">
        <v>3064</v>
      </c>
      <c r="C3065" s="9">
        <v>2017</v>
      </c>
      <c r="D3065" s="5" t="s">
        <v>9325</v>
      </c>
      <c r="E3065" s="8" t="s">
        <v>2</v>
      </c>
      <c r="F3065" s="5" t="s">
        <v>11089</v>
      </c>
      <c r="G3065" s="5" t="s">
        <v>9337</v>
      </c>
      <c r="H3065" s="5" t="s">
        <v>9347</v>
      </c>
      <c r="I3065" s="5" t="s">
        <v>9315</v>
      </c>
      <c r="J3065" s="9">
        <v>4</v>
      </c>
      <c r="K3065" s="5" t="s">
        <v>805</v>
      </c>
      <c r="L3065" s="10" t="str">
        <f t="shared" si="47"/>
        <v>OSCE Hate Crime Report 2017</v>
      </c>
      <c r="M3065" s="5" t="s">
        <v>940</v>
      </c>
      <c r="N3065" s="5"/>
    </row>
    <row r="3066" spans="1:15" x14ac:dyDescent="0.2">
      <c r="A3066" s="12" t="s">
        <v>6681</v>
      </c>
      <c r="B3066" s="50">
        <v>3065</v>
      </c>
      <c r="C3066" s="9">
        <v>2017</v>
      </c>
      <c r="D3066" s="5" t="s">
        <v>9325</v>
      </c>
      <c r="E3066" s="8" t="s">
        <v>2</v>
      </c>
      <c r="F3066" s="5" t="s">
        <v>11089</v>
      </c>
      <c r="G3066" s="5" t="s">
        <v>9337</v>
      </c>
      <c r="H3066" s="5" t="s">
        <v>9321</v>
      </c>
      <c r="I3066" s="5" t="s">
        <v>9378</v>
      </c>
      <c r="J3066" s="9">
        <v>1</v>
      </c>
      <c r="K3066" s="5" t="s">
        <v>805</v>
      </c>
      <c r="L3066" s="10" t="str">
        <f t="shared" si="47"/>
        <v>OSCE Hate Crime Report 2017</v>
      </c>
      <c r="M3066" s="5" t="s">
        <v>941</v>
      </c>
      <c r="N3066" s="5"/>
    </row>
    <row r="3067" spans="1:15" x14ac:dyDescent="0.2">
      <c r="A3067" s="12" t="s">
        <v>6682</v>
      </c>
      <c r="B3067" s="50">
        <v>3066</v>
      </c>
      <c r="C3067" s="9">
        <v>2017</v>
      </c>
      <c r="D3067" s="5" t="s">
        <v>9325</v>
      </c>
      <c r="E3067" s="8" t="s">
        <v>2</v>
      </c>
      <c r="F3067" s="5" t="s">
        <v>11089</v>
      </c>
      <c r="G3067" s="5" t="s">
        <v>9337</v>
      </c>
      <c r="H3067" s="5" t="s">
        <v>9347</v>
      </c>
      <c r="I3067" s="5" t="s">
        <v>9315</v>
      </c>
      <c r="J3067" s="9">
        <v>2</v>
      </c>
      <c r="K3067" s="5" t="s">
        <v>805</v>
      </c>
      <c r="L3067" s="10" t="str">
        <f t="shared" si="47"/>
        <v>OSCE Hate Crime Report 2017</v>
      </c>
      <c r="M3067" s="5" t="s">
        <v>942</v>
      </c>
      <c r="N3067" s="5"/>
      <c r="O3067" s="11"/>
    </row>
    <row r="3068" spans="1:15" x14ac:dyDescent="0.2">
      <c r="A3068" s="12" t="s">
        <v>6683</v>
      </c>
      <c r="B3068" s="50">
        <v>3067</v>
      </c>
      <c r="C3068" s="9">
        <v>2017</v>
      </c>
      <c r="D3068" s="5" t="s">
        <v>9325</v>
      </c>
      <c r="E3068" s="8" t="s">
        <v>2</v>
      </c>
      <c r="F3068" s="5" t="s">
        <v>11089</v>
      </c>
      <c r="G3068" s="5" t="s">
        <v>9337</v>
      </c>
      <c r="H3068" s="5" t="s">
        <v>9347</v>
      </c>
      <c r="I3068" s="5" t="s">
        <v>9315</v>
      </c>
      <c r="J3068" s="9">
        <v>1</v>
      </c>
      <c r="K3068" s="5" t="s">
        <v>805</v>
      </c>
      <c r="L3068" s="10" t="str">
        <f t="shared" si="47"/>
        <v>OSCE Hate Crime Report 2017</v>
      </c>
      <c r="M3068" s="5" t="s">
        <v>943</v>
      </c>
      <c r="N3068" s="5"/>
    </row>
    <row r="3069" spans="1:15" x14ac:dyDescent="0.2">
      <c r="A3069" s="12" t="s">
        <v>6684</v>
      </c>
      <c r="B3069" s="50">
        <v>3068</v>
      </c>
      <c r="C3069" s="9">
        <v>2017</v>
      </c>
      <c r="D3069" s="5" t="s">
        <v>9325</v>
      </c>
      <c r="E3069" s="8" t="s">
        <v>2</v>
      </c>
      <c r="F3069" s="5" t="s">
        <v>11089</v>
      </c>
      <c r="G3069" s="5" t="s">
        <v>9337</v>
      </c>
      <c r="H3069" s="5" t="s">
        <v>9347</v>
      </c>
      <c r="I3069" s="5" t="s">
        <v>9315</v>
      </c>
      <c r="J3069" s="9">
        <v>1</v>
      </c>
      <c r="K3069" s="5" t="s">
        <v>805</v>
      </c>
      <c r="L3069" s="10" t="str">
        <f t="shared" si="47"/>
        <v>OSCE Hate Crime Report 2017</v>
      </c>
      <c r="M3069" s="5" t="s">
        <v>944</v>
      </c>
      <c r="N3069" s="5"/>
    </row>
    <row r="3070" spans="1:15" x14ac:dyDescent="0.2">
      <c r="A3070" s="12" t="s">
        <v>6685</v>
      </c>
      <c r="B3070" s="50">
        <v>3069</v>
      </c>
      <c r="C3070" s="9">
        <v>2017</v>
      </c>
      <c r="D3070" s="5" t="s">
        <v>9325</v>
      </c>
      <c r="E3070" s="8" t="s">
        <v>2</v>
      </c>
      <c r="F3070" s="5" t="s">
        <v>11089</v>
      </c>
      <c r="G3070" s="5" t="s">
        <v>9337</v>
      </c>
      <c r="H3070" s="5" t="s">
        <v>9347</v>
      </c>
      <c r="I3070" s="5" t="s">
        <v>9334</v>
      </c>
      <c r="J3070" s="9">
        <v>2</v>
      </c>
      <c r="K3070" s="5" t="s">
        <v>805</v>
      </c>
      <c r="L3070" s="10" t="str">
        <f t="shared" si="47"/>
        <v>OSCE Hate Crime Report 2017</v>
      </c>
      <c r="M3070" s="5" t="s">
        <v>945</v>
      </c>
      <c r="N3070" s="5"/>
    </row>
    <row r="3071" spans="1:15" x14ac:dyDescent="0.2">
      <c r="A3071" s="12" t="s">
        <v>6686</v>
      </c>
      <c r="B3071" s="50">
        <v>3070</v>
      </c>
      <c r="C3071" s="9">
        <v>2017</v>
      </c>
      <c r="D3071" s="5" t="s">
        <v>9325</v>
      </c>
      <c r="E3071" s="8" t="s">
        <v>2</v>
      </c>
      <c r="F3071" s="5" t="s">
        <v>11089</v>
      </c>
      <c r="G3071" s="5" t="s">
        <v>9337</v>
      </c>
      <c r="H3071" s="5" t="s">
        <v>9321</v>
      </c>
      <c r="I3071" s="5" t="s">
        <v>9344</v>
      </c>
      <c r="J3071" s="9">
        <v>0</v>
      </c>
      <c r="K3071" s="5" t="s">
        <v>805</v>
      </c>
      <c r="L3071" s="10" t="str">
        <f t="shared" si="47"/>
        <v>OSCE Hate Crime Report 2017</v>
      </c>
      <c r="M3071" s="5" t="s">
        <v>946</v>
      </c>
      <c r="N3071" s="5"/>
    </row>
    <row r="3072" spans="1:15" x14ac:dyDescent="0.2">
      <c r="A3072" s="12" t="s">
        <v>6687</v>
      </c>
      <c r="B3072" s="50">
        <v>3071</v>
      </c>
      <c r="C3072" s="9">
        <v>2017</v>
      </c>
      <c r="D3072" s="5" t="s">
        <v>9325</v>
      </c>
      <c r="E3072" s="8" t="s">
        <v>2</v>
      </c>
      <c r="F3072" s="5" t="s">
        <v>11089</v>
      </c>
      <c r="G3072" s="5" t="s">
        <v>9337</v>
      </c>
      <c r="H3072" s="5" t="s">
        <v>9347</v>
      </c>
      <c r="I3072" s="5" t="s">
        <v>11065</v>
      </c>
      <c r="J3072" s="9">
        <v>2</v>
      </c>
      <c r="K3072" s="5" t="s">
        <v>805</v>
      </c>
      <c r="L3072" s="10" t="str">
        <f t="shared" si="47"/>
        <v>OSCE Hate Crime Report 2017</v>
      </c>
      <c r="M3072" s="5" t="s">
        <v>947</v>
      </c>
      <c r="N3072" s="5"/>
    </row>
    <row r="3073" spans="1:14" x14ac:dyDescent="0.2">
      <c r="A3073" s="12" t="s">
        <v>6688</v>
      </c>
      <c r="B3073" s="50">
        <v>3072</v>
      </c>
      <c r="C3073" s="9">
        <v>2017</v>
      </c>
      <c r="D3073" s="5" t="s">
        <v>9325</v>
      </c>
      <c r="E3073" s="8" t="s">
        <v>2</v>
      </c>
      <c r="F3073" s="5" t="s">
        <v>11089</v>
      </c>
      <c r="G3073" s="5" t="s">
        <v>9337</v>
      </c>
      <c r="H3073" s="5" t="s">
        <v>9321</v>
      </c>
      <c r="I3073" s="5" t="s">
        <v>9321</v>
      </c>
      <c r="J3073" s="9">
        <v>1</v>
      </c>
      <c r="K3073" s="5" t="s">
        <v>805</v>
      </c>
      <c r="L3073" s="10" t="str">
        <f t="shared" si="47"/>
        <v>OSCE Hate Crime Report 2017</v>
      </c>
      <c r="M3073" s="5" t="s">
        <v>948</v>
      </c>
      <c r="N3073" s="5"/>
    </row>
    <row r="3074" spans="1:14" x14ac:dyDescent="0.2">
      <c r="A3074" s="12" t="s">
        <v>6689</v>
      </c>
      <c r="B3074" s="50">
        <v>3073</v>
      </c>
      <c r="C3074" s="9">
        <v>2017</v>
      </c>
      <c r="D3074" s="5" t="s">
        <v>9325</v>
      </c>
      <c r="E3074" s="8" t="s">
        <v>2</v>
      </c>
      <c r="F3074" s="5" t="s">
        <v>11089</v>
      </c>
      <c r="G3074" s="5" t="s">
        <v>9320</v>
      </c>
      <c r="H3074" s="5" t="s">
        <v>9321</v>
      </c>
      <c r="I3074" s="5" t="s">
        <v>9321</v>
      </c>
      <c r="J3074" s="9" t="s">
        <v>2</v>
      </c>
      <c r="K3074" s="5" t="s">
        <v>848</v>
      </c>
      <c r="L3074" s="10" t="str">
        <f t="shared" si="47"/>
        <v>OSCE Hate Crime Report 2017</v>
      </c>
      <c r="M3074" s="5" t="s">
        <v>949</v>
      </c>
      <c r="N3074" s="5"/>
    </row>
    <row r="3075" spans="1:14" x14ac:dyDescent="0.2">
      <c r="A3075" s="12" t="s">
        <v>6690</v>
      </c>
      <c r="B3075" s="50">
        <v>3074</v>
      </c>
      <c r="C3075" s="9">
        <v>2017</v>
      </c>
      <c r="D3075" s="5" t="s">
        <v>9325</v>
      </c>
      <c r="E3075" s="8" t="s">
        <v>2</v>
      </c>
      <c r="F3075" s="5" t="s">
        <v>11089</v>
      </c>
      <c r="G3075" s="5" t="s">
        <v>9337</v>
      </c>
      <c r="H3075" s="5" t="s">
        <v>9321</v>
      </c>
      <c r="I3075" s="5" t="s">
        <v>9408</v>
      </c>
      <c r="J3075" s="9">
        <v>1</v>
      </c>
      <c r="K3075" s="5" t="s">
        <v>805</v>
      </c>
      <c r="L3075" s="10" t="str">
        <f t="shared" si="47"/>
        <v>OSCE Hate Crime Report 2017</v>
      </c>
      <c r="M3075" s="5" t="s">
        <v>950</v>
      </c>
      <c r="N3075" s="5"/>
    </row>
    <row r="3076" spans="1:14" x14ac:dyDescent="0.2">
      <c r="A3076" s="12" t="s">
        <v>6691</v>
      </c>
      <c r="B3076" s="50">
        <v>3075</v>
      </c>
      <c r="C3076" s="9">
        <v>2017</v>
      </c>
      <c r="D3076" s="5" t="s">
        <v>9325</v>
      </c>
      <c r="E3076" s="5" t="s">
        <v>10939</v>
      </c>
      <c r="F3076" s="5" t="s">
        <v>11089</v>
      </c>
      <c r="G3076" s="5" t="s">
        <v>9337</v>
      </c>
      <c r="H3076" s="5" t="s">
        <v>9347</v>
      </c>
      <c r="I3076" s="5" t="s">
        <v>9345</v>
      </c>
      <c r="J3076" s="9">
        <v>1</v>
      </c>
      <c r="K3076" s="5" t="s">
        <v>805</v>
      </c>
      <c r="L3076" s="10" t="str">
        <f t="shared" si="47"/>
        <v>OSCE Hate Crime Report 2017</v>
      </c>
      <c r="M3076" s="5" t="s">
        <v>951</v>
      </c>
      <c r="N3076" s="5"/>
    </row>
    <row r="3077" spans="1:14" x14ac:dyDescent="0.2">
      <c r="A3077" s="12" t="s">
        <v>6692</v>
      </c>
      <c r="B3077" s="50">
        <v>3076</v>
      </c>
      <c r="C3077" s="9">
        <v>2017</v>
      </c>
      <c r="D3077" s="5" t="s">
        <v>9325</v>
      </c>
      <c r="E3077" s="8" t="s">
        <v>2</v>
      </c>
      <c r="F3077" s="5" t="s">
        <v>11089</v>
      </c>
      <c r="G3077" s="5" t="s">
        <v>9337</v>
      </c>
      <c r="H3077" s="5" t="s">
        <v>9347</v>
      </c>
      <c r="I3077" s="5" t="s">
        <v>9353</v>
      </c>
      <c r="J3077" s="9">
        <v>5</v>
      </c>
      <c r="K3077" s="5" t="s">
        <v>805</v>
      </c>
      <c r="L3077" s="10" t="str">
        <f t="shared" si="47"/>
        <v>OSCE Hate Crime Report 2017</v>
      </c>
      <c r="M3077" s="5" t="s">
        <v>952</v>
      </c>
      <c r="N3077" s="5"/>
    </row>
    <row r="3078" spans="1:14" x14ac:dyDescent="0.2">
      <c r="A3078" s="12" t="s">
        <v>6693</v>
      </c>
      <c r="B3078" s="50">
        <v>3077</v>
      </c>
      <c r="C3078" s="9">
        <v>2017</v>
      </c>
      <c r="D3078" s="5" t="s">
        <v>9325</v>
      </c>
      <c r="E3078" s="8" t="s">
        <v>2</v>
      </c>
      <c r="F3078" s="5" t="s">
        <v>11089</v>
      </c>
      <c r="G3078" s="5" t="s">
        <v>9337</v>
      </c>
      <c r="H3078" s="5" t="s">
        <v>9347</v>
      </c>
      <c r="I3078" s="5" t="s">
        <v>11065</v>
      </c>
      <c r="J3078" s="9">
        <v>3</v>
      </c>
      <c r="K3078" s="5" t="s">
        <v>805</v>
      </c>
      <c r="L3078" s="10" t="str">
        <f t="shared" si="47"/>
        <v>OSCE Hate Crime Report 2017</v>
      </c>
      <c r="M3078" s="5" t="s">
        <v>953</v>
      </c>
      <c r="N3078" s="5"/>
    </row>
    <row r="3079" spans="1:14" x14ac:dyDescent="0.2">
      <c r="A3079" s="12" t="s">
        <v>6694</v>
      </c>
      <c r="B3079" s="50">
        <v>3078</v>
      </c>
      <c r="C3079" s="9">
        <v>2017</v>
      </c>
      <c r="D3079" s="5" t="s">
        <v>9325</v>
      </c>
      <c r="E3079" s="8" t="s">
        <v>2</v>
      </c>
      <c r="F3079" s="5" t="s">
        <v>11089</v>
      </c>
      <c r="G3079" s="5" t="s">
        <v>9314</v>
      </c>
      <c r="H3079" s="5" t="s">
        <v>9328</v>
      </c>
      <c r="I3079" s="5" t="s">
        <v>9344</v>
      </c>
      <c r="J3079" s="9">
        <v>0</v>
      </c>
      <c r="K3079" s="5" t="s">
        <v>542</v>
      </c>
      <c r="L3079" s="10" t="str">
        <f t="shared" si="47"/>
        <v>OSCE Hate Crime Report 2017</v>
      </c>
      <c r="M3079" s="5" t="s">
        <v>954</v>
      </c>
      <c r="N3079" s="5"/>
    </row>
    <row r="3080" spans="1:14" x14ac:dyDescent="0.2">
      <c r="A3080" s="12" t="s">
        <v>6695</v>
      </c>
      <c r="B3080" s="50">
        <v>3079</v>
      </c>
      <c r="C3080" s="9">
        <v>2017</v>
      </c>
      <c r="D3080" s="5" t="s">
        <v>9325</v>
      </c>
      <c r="E3080" s="8" t="s">
        <v>2</v>
      </c>
      <c r="F3080" s="5" t="s">
        <v>11089</v>
      </c>
      <c r="G3080" s="5" t="s">
        <v>9314</v>
      </c>
      <c r="H3080" s="5" t="s">
        <v>9347</v>
      </c>
      <c r="I3080" s="5" t="s">
        <v>9350</v>
      </c>
      <c r="J3080" s="9">
        <v>2</v>
      </c>
      <c r="K3080" s="5" t="s">
        <v>542</v>
      </c>
      <c r="L3080" s="10" t="str">
        <f t="shared" si="47"/>
        <v>OSCE Hate Crime Report 2017</v>
      </c>
      <c r="M3080" s="5" t="s">
        <v>11032</v>
      </c>
      <c r="N3080" s="11"/>
    </row>
    <row r="3081" spans="1:14" x14ac:dyDescent="0.2">
      <c r="A3081" s="12" t="s">
        <v>6696</v>
      </c>
      <c r="B3081" s="50">
        <v>3080</v>
      </c>
      <c r="C3081" s="9">
        <v>2017</v>
      </c>
      <c r="D3081" s="5" t="s">
        <v>9325</v>
      </c>
      <c r="E3081" s="8" t="s">
        <v>2</v>
      </c>
      <c r="F3081" s="5" t="s">
        <v>11089</v>
      </c>
      <c r="G3081" s="5" t="s">
        <v>9314</v>
      </c>
      <c r="H3081" s="5" t="s">
        <v>9321</v>
      </c>
      <c r="I3081" s="5" t="s">
        <v>9344</v>
      </c>
      <c r="J3081" s="9">
        <v>0</v>
      </c>
      <c r="K3081" s="5" t="s">
        <v>542</v>
      </c>
      <c r="L3081" s="10" t="str">
        <f t="shared" si="47"/>
        <v>OSCE Hate Crime Report 2017</v>
      </c>
      <c r="M3081" s="5" t="s">
        <v>955</v>
      </c>
      <c r="N3081" s="11"/>
    </row>
    <row r="3082" spans="1:14" x14ac:dyDescent="0.2">
      <c r="A3082" s="12" t="s">
        <v>6697</v>
      </c>
      <c r="B3082" s="50">
        <v>3081</v>
      </c>
      <c r="C3082" s="9">
        <v>2017</v>
      </c>
      <c r="D3082" s="5" t="s">
        <v>9325</v>
      </c>
      <c r="E3082" s="8" t="s">
        <v>2</v>
      </c>
      <c r="F3082" s="5" t="s">
        <v>11089</v>
      </c>
      <c r="G3082" s="5" t="s">
        <v>9314</v>
      </c>
      <c r="H3082" s="5" t="s">
        <v>9328</v>
      </c>
      <c r="I3082" s="5" t="s">
        <v>9415</v>
      </c>
      <c r="J3082" s="9">
        <v>0</v>
      </c>
      <c r="K3082" s="5" t="s">
        <v>542</v>
      </c>
      <c r="L3082" s="10" t="str">
        <f t="shared" si="47"/>
        <v>OSCE Hate Crime Report 2017</v>
      </c>
      <c r="M3082" s="5" t="s">
        <v>845</v>
      </c>
      <c r="N3082" s="5"/>
    </row>
    <row r="3083" spans="1:14" x14ac:dyDescent="0.2">
      <c r="A3083" s="12" t="s">
        <v>6698</v>
      </c>
      <c r="B3083" s="50">
        <v>3082</v>
      </c>
      <c r="C3083" s="9">
        <v>2017</v>
      </c>
      <c r="D3083" s="5" t="s">
        <v>9325</v>
      </c>
      <c r="E3083" s="8" t="s">
        <v>2</v>
      </c>
      <c r="F3083" s="5" t="s">
        <v>11089</v>
      </c>
      <c r="G3083" s="5" t="s">
        <v>9314</v>
      </c>
      <c r="H3083" s="5" t="s">
        <v>9321</v>
      </c>
      <c r="I3083" s="5" t="s">
        <v>9321</v>
      </c>
      <c r="J3083" s="9">
        <v>0</v>
      </c>
      <c r="K3083" s="5" t="s">
        <v>542</v>
      </c>
      <c r="L3083" s="10" t="str">
        <f t="shared" si="47"/>
        <v>OSCE Hate Crime Report 2017</v>
      </c>
      <c r="M3083" s="5" t="s">
        <v>956</v>
      </c>
      <c r="N3083" s="11"/>
    </row>
    <row r="3084" spans="1:14" x14ac:dyDescent="0.2">
      <c r="A3084" s="12" t="s">
        <v>6699</v>
      </c>
      <c r="B3084" s="50">
        <v>3083</v>
      </c>
      <c r="C3084" s="9">
        <v>2017</v>
      </c>
      <c r="D3084" s="5" t="s">
        <v>9325</v>
      </c>
      <c r="E3084" s="8" t="s">
        <v>2</v>
      </c>
      <c r="F3084" s="5" t="s">
        <v>11089</v>
      </c>
      <c r="G3084" s="5" t="s">
        <v>9314</v>
      </c>
      <c r="H3084" s="5" t="s">
        <v>9321</v>
      </c>
      <c r="I3084" s="5" t="s">
        <v>9321</v>
      </c>
      <c r="J3084" s="9">
        <v>0</v>
      </c>
      <c r="K3084" s="5" t="s">
        <v>542</v>
      </c>
      <c r="L3084" s="10" t="str">
        <f t="shared" si="47"/>
        <v>OSCE Hate Crime Report 2017</v>
      </c>
      <c r="M3084" s="5" t="s">
        <v>11033</v>
      </c>
      <c r="N3084" s="11"/>
    </row>
    <row r="3085" spans="1:14" x14ac:dyDescent="0.2">
      <c r="A3085" s="12" t="s">
        <v>6700</v>
      </c>
      <c r="B3085" s="50">
        <v>3084</v>
      </c>
      <c r="C3085" s="9">
        <v>2017</v>
      </c>
      <c r="D3085" s="5" t="s">
        <v>9325</v>
      </c>
      <c r="E3085" s="8" t="s">
        <v>2</v>
      </c>
      <c r="F3085" s="5" t="s">
        <v>11089</v>
      </c>
      <c r="G3085" s="5" t="s">
        <v>9323</v>
      </c>
      <c r="H3085" s="5" t="s">
        <v>9321</v>
      </c>
      <c r="I3085" s="5" t="s">
        <v>9321</v>
      </c>
      <c r="J3085" s="9">
        <v>0</v>
      </c>
      <c r="K3085" s="5" t="s">
        <v>860</v>
      </c>
      <c r="L3085" s="10" t="str">
        <f t="shared" si="47"/>
        <v>OSCE Hate Crime Report 2017</v>
      </c>
      <c r="M3085" s="5" t="s">
        <v>957</v>
      </c>
      <c r="N3085" s="5"/>
    </row>
    <row r="3086" spans="1:14" x14ac:dyDescent="0.2">
      <c r="A3086" s="12" t="s">
        <v>6701</v>
      </c>
      <c r="B3086" s="50">
        <v>3085</v>
      </c>
      <c r="C3086" s="9">
        <v>2017</v>
      </c>
      <c r="D3086" s="5" t="s">
        <v>9325</v>
      </c>
      <c r="E3086" s="8" t="s">
        <v>2</v>
      </c>
      <c r="F3086" s="5" t="s">
        <v>11089</v>
      </c>
      <c r="G3086" s="5" t="s">
        <v>9323</v>
      </c>
      <c r="H3086" s="5" t="s">
        <v>9328</v>
      </c>
      <c r="I3086" s="5" t="s">
        <v>11218</v>
      </c>
      <c r="J3086" s="9">
        <v>0</v>
      </c>
      <c r="K3086" s="5" t="s">
        <v>860</v>
      </c>
      <c r="L3086" s="10" t="str">
        <f t="shared" si="47"/>
        <v>OSCE Hate Crime Report 2017</v>
      </c>
      <c r="M3086" s="5" t="s">
        <v>958</v>
      </c>
      <c r="N3086" s="5"/>
    </row>
    <row r="3087" spans="1:14" x14ac:dyDescent="0.2">
      <c r="A3087" s="12" t="s">
        <v>6702</v>
      </c>
      <c r="B3087" s="50">
        <v>3086</v>
      </c>
      <c r="C3087" s="9">
        <v>2017</v>
      </c>
      <c r="D3087" s="5" t="s">
        <v>9325</v>
      </c>
      <c r="E3087" s="8" t="s">
        <v>2</v>
      </c>
      <c r="F3087" s="5" t="s">
        <v>11089</v>
      </c>
      <c r="G3087" s="5" t="s">
        <v>9323</v>
      </c>
      <c r="H3087" s="5" t="s">
        <v>9328</v>
      </c>
      <c r="I3087" s="5" t="s">
        <v>9344</v>
      </c>
      <c r="J3087" s="9">
        <v>0</v>
      </c>
      <c r="K3087" s="5" t="s">
        <v>860</v>
      </c>
      <c r="L3087" s="10" t="str">
        <f t="shared" si="47"/>
        <v>OSCE Hate Crime Report 2017</v>
      </c>
      <c r="M3087" s="5" t="s">
        <v>959</v>
      </c>
      <c r="N3087" s="5"/>
    </row>
    <row r="3088" spans="1:14" x14ac:dyDescent="0.2">
      <c r="A3088" s="12" t="s">
        <v>6703</v>
      </c>
      <c r="B3088" s="50">
        <v>3087</v>
      </c>
      <c r="C3088" s="9">
        <v>2017</v>
      </c>
      <c r="D3088" s="5" t="s">
        <v>9325</v>
      </c>
      <c r="E3088" s="8" t="s">
        <v>2</v>
      </c>
      <c r="F3088" s="5" t="s">
        <v>11089</v>
      </c>
      <c r="G3088" s="5" t="s">
        <v>9323</v>
      </c>
      <c r="H3088" s="5" t="s">
        <v>9328</v>
      </c>
      <c r="I3088" s="5" t="s">
        <v>9385</v>
      </c>
      <c r="J3088" s="9">
        <v>0</v>
      </c>
      <c r="K3088" s="5" t="s">
        <v>860</v>
      </c>
      <c r="L3088" s="10" t="str">
        <f t="shared" ref="L3088:L3119" si="48">HYPERLINK("https://hatecrime.osce.org/italy?year=2017","OSCE Hate Crime Report 2017")</f>
        <v>OSCE Hate Crime Report 2017</v>
      </c>
      <c r="M3088" s="5" t="s">
        <v>960</v>
      </c>
      <c r="N3088" s="5"/>
    </row>
    <row r="3089" spans="1:15" x14ac:dyDescent="0.2">
      <c r="A3089" s="12" t="s">
        <v>6704</v>
      </c>
      <c r="B3089" s="50">
        <v>3088</v>
      </c>
      <c r="C3089" s="9">
        <v>2017</v>
      </c>
      <c r="D3089" s="5" t="s">
        <v>9325</v>
      </c>
      <c r="E3089" s="8" t="s">
        <v>2</v>
      </c>
      <c r="F3089" s="5" t="s">
        <v>11089</v>
      </c>
      <c r="G3089" s="5" t="s">
        <v>9323</v>
      </c>
      <c r="H3089" s="5" t="s">
        <v>9328</v>
      </c>
      <c r="I3089" s="5" t="s">
        <v>9415</v>
      </c>
      <c r="J3089" s="9">
        <v>0</v>
      </c>
      <c r="K3089" s="5" t="s">
        <v>860</v>
      </c>
      <c r="L3089" s="10" t="str">
        <f t="shared" si="48"/>
        <v>OSCE Hate Crime Report 2017</v>
      </c>
      <c r="M3089" s="5" t="s">
        <v>961</v>
      </c>
      <c r="N3089" s="5"/>
    </row>
    <row r="3090" spans="1:15" x14ac:dyDescent="0.2">
      <c r="A3090" s="12" t="s">
        <v>6705</v>
      </c>
      <c r="B3090" s="50">
        <v>3089</v>
      </c>
      <c r="C3090" s="9">
        <v>2017</v>
      </c>
      <c r="D3090" s="5" t="s">
        <v>9325</v>
      </c>
      <c r="E3090" s="8" t="s">
        <v>2</v>
      </c>
      <c r="F3090" s="5" t="s">
        <v>11089</v>
      </c>
      <c r="G3090" s="5" t="s">
        <v>9323</v>
      </c>
      <c r="H3090" s="5" t="s">
        <v>9328</v>
      </c>
      <c r="I3090" s="5" t="s">
        <v>9415</v>
      </c>
      <c r="J3090" s="9">
        <v>0</v>
      </c>
      <c r="K3090" s="5" t="s">
        <v>860</v>
      </c>
      <c r="L3090" s="10" t="str">
        <f t="shared" si="48"/>
        <v>OSCE Hate Crime Report 2017</v>
      </c>
      <c r="M3090" s="5" t="s">
        <v>962</v>
      </c>
      <c r="N3090" s="5"/>
      <c r="O3090" s="11"/>
    </row>
    <row r="3091" spans="1:15" x14ac:dyDescent="0.2">
      <c r="A3091" s="12" t="s">
        <v>6706</v>
      </c>
      <c r="B3091" s="50">
        <v>3090</v>
      </c>
      <c r="C3091" s="9">
        <v>2017</v>
      </c>
      <c r="D3091" s="5" t="s">
        <v>9325</v>
      </c>
      <c r="E3091" s="8" t="s">
        <v>2</v>
      </c>
      <c r="F3091" s="5" t="s">
        <v>11089</v>
      </c>
      <c r="G3091" s="5" t="s">
        <v>9391</v>
      </c>
      <c r="H3091" s="5" t="s">
        <v>9328</v>
      </c>
      <c r="I3091" s="5" t="s">
        <v>9342</v>
      </c>
      <c r="J3091" s="9">
        <v>0</v>
      </c>
      <c r="K3091" s="5" t="s">
        <v>860</v>
      </c>
      <c r="L3091" s="10" t="str">
        <f t="shared" si="48"/>
        <v>OSCE Hate Crime Report 2017</v>
      </c>
      <c r="M3091" s="5" t="s">
        <v>963</v>
      </c>
      <c r="N3091" s="5"/>
    </row>
    <row r="3092" spans="1:15" x14ac:dyDescent="0.2">
      <c r="A3092" s="12" t="s">
        <v>6707</v>
      </c>
      <c r="B3092" s="50">
        <v>3091</v>
      </c>
      <c r="C3092" s="9">
        <v>2017</v>
      </c>
      <c r="D3092" s="5" t="s">
        <v>9325</v>
      </c>
      <c r="E3092" s="8" t="s">
        <v>2</v>
      </c>
      <c r="F3092" s="5" t="s">
        <v>11088</v>
      </c>
      <c r="G3092" s="5" t="s">
        <v>9363</v>
      </c>
      <c r="H3092" s="5" t="s">
        <v>9328</v>
      </c>
      <c r="I3092" s="5" t="s">
        <v>9415</v>
      </c>
      <c r="J3092" s="9">
        <v>0</v>
      </c>
      <c r="K3092" s="5" t="s">
        <v>860</v>
      </c>
      <c r="L3092" s="10" t="str">
        <f t="shared" si="48"/>
        <v>OSCE Hate Crime Report 2017</v>
      </c>
      <c r="M3092" s="5" t="s">
        <v>964</v>
      </c>
      <c r="N3092" s="5"/>
    </row>
    <row r="3093" spans="1:15" x14ac:dyDescent="0.2">
      <c r="A3093" s="12" t="s">
        <v>6708</v>
      </c>
      <c r="B3093" s="50">
        <v>3092</v>
      </c>
      <c r="C3093" s="9">
        <v>2017</v>
      </c>
      <c r="D3093" s="5" t="s">
        <v>9325</v>
      </c>
      <c r="E3093" s="8" t="s">
        <v>2</v>
      </c>
      <c r="F3093" s="5" t="s">
        <v>11089</v>
      </c>
      <c r="G3093" s="5" t="s">
        <v>9323</v>
      </c>
      <c r="H3093" s="5" t="s">
        <v>9321</v>
      </c>
      <c r="I3093" s="5" t="s">
        <v>9321</v>
      </c>
      <c r="J3093" s="9">
        <v>0</v>
      </c>
      <c r="K3093" s="5" t="s">
        <v>860</v>
      </c>
      <c r="L3093" s="10" t="str">
        <f t="shared" si="48"/>
        <v>OSCE Hate Crime Report 2017</v>
      </c>
      <c r="M3093" s="5" t="s">
        <v>965</v>
      </c>
      <c r="N3093" s="5"/>
    </row>
    <row r="3094" spans="1:15" x14ac:dyDescent="0.2">
      <c r="A3094" s="12" t="s">
        <v>6709</v>
      </c>
      <c r="B3094" s="50">
        <v>3093</v>
      </c>
      <c r="C3094" s="9">
        <v>2017</v>
      </c>
      <c r="D3094" s="5" t="s">
        <v>9325</v>
      </c>
      <c r="E3094" s="8" t="s">
        <v>2</v>
      </c>
      <c r="F3094" s="5" t="s">
        <v>11089</v>
      </c>
      <c r="G3094" s="5" t="s">
        <v>9323</v>
      </c>
      <c r="H3094" s="5" t="s">
        <v>9328</v>
      </c>
      <c r="I3094" s="5" t="s">
        <v>9415</v>
      </c>
      <c r="J3094" s="9">
        <v>0</v>
      </c>
      <c r="K3094" s="5" t="s">
        <v>860</v>
      </c>
      <c r="L3094" s="10" t="str">
        <f t="shared" si="48"/>
        <v>OSCE Hate Crime Report 2017</v>
      </c>
      <c r="M3094" s="5" t="s">
        <v>966</v>
      </c>
      <c r="N3094" s="5"/>
    </row>
    <row r="3095" spans="1:15" x14ac:dyDescent="0.2">
      <c r="A3095" s="12" t="s">
        <v>6710</v>
      </c>
      <c r="B3095" s="50">
        <v>3094</v>
      </c>
      <c r="C3095" s="9">
        <v>2017</v>
      </c>
      <c r="D3095" s="5" t="s">
        <v>9325</v>
      </c>
      <c r="E3095" s="8" t="s">
        <v>2</v>
      </c>
      <c r="F3095" s="5" t="s">
        <v>11089</v>
      </c>
      <c r="G3095" s="5" t="s">
        <v>9314</v>
      </c>
      <c r="H3095" s="5" t="s">
        <v>9321</v>
      </c>
      <c r="I3095" s="5" t="s">
        <v>9321</v>
      </c>
      <c r="J3095" s="9">
        <v>0</v>
      </c>
      <c r="K3095" s="5" t="s">
        <v>46</v>
      </c>
      <c r="L3095" s="10" t="str">
        <f t="shared" si="48"/>
        <v>OSCE Hate Crime Report 2017</v>
      </c>
      <c r="M3095" s="5" t="s">
        <v>967</v>
      </c>
      <c r="N3095" s="11"/>
    </row>
    <row r="3096" spans="1:15" x14ac:dyDescent="0.2">
      <c r="A3096" s="12" t="s">
        <v>6711</v>
      </c>
      <c r="B3096" s="50">
        <v>3095</v>
      </c>
      <c r="C3096" s="9">
        <v>2017</v>
      </c>
      <c r="D3096" s="5" t="s">
        <v>9325</v>
      </c>
      <c r="E3096" s="8" t="s">
        <v>2</v>
      </c>
      <c r="F3096" s="5" t="s">
        <v>11089</v>
      </c>
      <c r="G3096" s="5" t="s">
        <v>9323</v>
      </c>
      <c r="H3096" s="5" t="s">
        <v>9328</v>
      </c>
      <c r="I3096" s="5" t="s">
        <v>9415</v>
      </c>
      <c r="J3096" s="9">
        <v>0</v>
      </c>
      <c r="K3096" s="5" t="s">
        <v>860</v>
      </c>
      <c r="L3096" s="10" t="str">
        <f t="shared" si="48"/>
        <v>OSCE Hate Crime Report 2017</v>
      </c>
      <c r="M3096" s="5" t="s">
        <v>968</v>
      </c>
      <c r="N3096" s="5"/>
      <c r="O3096" s="11"/>
    </row>
    <row r="3097" spans="1:15" x14ac:dyDescent="0.2">
      <c r="A3097" s="12" t="s">
        <v>6712</v>
      </c>
      <c r="B3097" s="50">
        <v>3096</v>
      </c>
      <c r="C3097" s="9">
        <v>2017</v>
      </c>
      <c r="D3097" s="5" t="s">
        <v>9325</v>
      </c>
      <c r="E3097" s="8" t="s">
        <v>2</v>
      </c>
      <c r="F3097" s="5" t="s">
        <v>11088</v>
      </c>
      <c r="G3097" s="5" t="s">
        <v>9363</v>
      </c>
      <c r="H3097" s="5" t="s">
        <v>9328</v>
      </c>
      <c r="I3097" s="5" t="s">
        <v>9415</v>
      </c>
      <c r="J3097" s="9">
        <v>0</v>
      </c>
      <c r="K3097" s="5" t="s">
        <v>860</v>
      </c>
      <c r="L3097" s="10" t="str">
        <f t="shared" si="48"/>
        <v>OSCE Hate Crime Report 2017</v>
      </c>
      <c r="M3097" s="5" t="s">
        <v>969</v>
      </c>
      <c r="N3097" s="5"/>
    </row>
    <row r="3098" spans="1:15" x14ac:dyDescent="0.2">
      <c r="A3098" s="12" t="s">
        <v>6713</v>
      </c>
      <c r="B3098" s="50">
        <v>3097</v>
      </c>
      <c r="C3098" s="9">
        <v>2017</v>
      </c>
      <c r="D3098" s="5" t="s">
        <v>9325</v>
      </c>
      <c r="E3098" s="8" t="s">
        <v>2</v>
      </c>
      <c r="F3098" s="5" t="s">
        <v>11089</v>
      </c>
      <c r="G3098" s="5" t="s">
        <v>9323</v>
      </c>
      <c r="H3098" s="5" t="s">
        <v>9328</v>
      </c>
      <c r="I3098" s="5" t="s">
        <v>9415</v>
      </c>
      <c r="J3098" s="9">
        <v>0</v>
      </c>
      <c r="K3098" s="5" t="s">
        <v>860</v>
      </c>
      <c r="L3098" s="10" t="str">
        <f t="shared" si="48"/>
        <v>OSCE Hate Crime Report 2017</v>
      </c>
      <c r="M3098" s="5" t="s">
        <v>970</v>
      </c>
      <c r="N3098" s="5"/>
    </row>
    <row r="3099" spans="1:15" x14ac:dyDescent="0.2">
      <c r="A3099" s="12" t="s">
        <v>6714</v>
      </c>
      <c r="B3099" s="50">
        <v>3098</v>
      </c>
      <c r="C3099" s="9">
        <v>2017</v>
      </c>
      <c r="D3099" s="5" t="s">
        <v>9325</v>
      </c>
      <c r="E3099" s="8" t="s">
        <v>2</v>
      </c>
      <c r="F3099" s="5" t="s">
        <v>11089</v>
      </c>
      <c r="G3099" s="5" t="s">
        <v>9320</v>
      </c>
      <c r="H3099" s="5" t="s">
        <v>9328</v>
      </c>
      <c r="I3099" s="5" t="s">
        <v>11218</v>
      </c>
      <c r="J3099" s="9">
        <v>0</v>
      </c>
      <c r="K3099" s="5" t="s">
        <v>860</v>
      </c>
      <c r="L3099" s="10" t="str">
        <f t="shared" si="48"/>
        <v>OSCE Hate Crime Report 2017</v>
      </c>
      <c r="M3099" s="5" t="s">
        <v>971</v>
      </c>
      <c r="N3099" s="5"/>
    </row>
    <row r="3100" spans="1:15" x14ac:dyDescent="0.2">
      <c r="A3100" s="12" t="s">
        <v>6715</v>
      </c>
      <c r="B3100" s="50">
        <v>3099</v>
      </c>
      <c r="C3100" s="9">
        <v>2017</v>
      </c>
      <c r="D3100" s="5" t="s">
        <v>9325</v>
      </c>
      <c r="E3100" s="8" t="s">
        <v>2</v>
      </c>
      <c r="F3100" s="5" t="s">
        <v>11088</v>
      </c>
      <c r="G3100" s="5" t="s">
        <v>9363</v>
      </c>
      <c r="H3100" s="5" t="s">
        <v>9328</v>
      </c>
      <c r="I3100" s="5" t="s">
        <v>9415</v>
      </c>
      <c r="J3100" s="9">
        <v>0</v>
      </c>
      <c r="K3100" s="5" t="s">
        <v>860</v>
      </c>
      <c r="L3100" s="10" t="str">
        <f t="shared" si="48"/>
        <v>OSCE Hate Crime Report 2017</v>
      </c>
      <c r="M3100" s="5" t="s">
        <v>972</v>
      </c>
      <c r="N3100" s="5"/>
    </row>
    <row r="3101" spans="1:15" x14ac:dyDescent="0.2">
      <c r="A3101" s="12" t="s">
        <v>6716</v>
      </c>
      <c r="B3101" s="50">
        <v>3100</v>
      </c>
      <c r="C3101" s="9">
        <v>2017</v>
      </c>
      <c r="D3101" s="5" t="s">
        <v>9325</v>
      </c>
      <c r="E3101" s="8" t="s">
        <v>2</v>
      </c>
      <c r="F3101" s="5" t="s">
        <v>11089</v>
      </c>
      <c r="G3101" s="5" t="s">
        <v>9323</v>
      </c>
      <c r="H3101" s="5" t="s">
        <v>9328</v>
      </c>
      <c r="I3101" s="5" t="s">
        <v>9344</v>
      </c>
      <c r="J3101" s="9">
        <v>0</v>
      </c>
      <c r="K3101" s="5" t="s">
        <v>860</v>
      </c>
      <c r="L3101" s="10" t="str">
        <f t="shared" si="48"/>
        <v>OSCE Hate Crime Report 2017</v>
      </c>
      <c r="M3101" s="5" t="s">
        <v>973</v>
      </c>
      <c r="N3101" s="5"/>
    </row>
    <row r="3102" spans="1:15" x14ac:dyDescent="0.2">
      <c r="A3102" s="12" t="s">
        <v>6717</v>
      </c>
      <c r="B3102" s="50">
        <v>3101</v>
      </c>
      <c r="C3102" s="9">
        <v>2017</v>
      </c>
      <c r="D3102" s="5" t="s">
        <v>9325</v>
      </c>
      <c r="E3102" s="8" t="s">
        <v>2</v>
      </c>
      <c r="F3102" s="5" t="s">
        <v>11089</v>
      </c>
      <c r="G3102" s="5" t="s">
        <v>9323</v>
      </c>
      <c r="H3102" s="5" t="s">
        <v>9328</v>
      </c>
      <c r="I3102" s="5" t="s">
        <v>9415</v>
      </c>
      <c r="J3102" s="9">
        <v>0</v>
      </c>
      <c r="K3102" s="5" t="s">
        <v>860</v>
      </c>
      <c r="L3102" s="10" t="str">
        <f t="shared" si="48"/>
        <v>OSCE Hate Crime Report 2017</v>
      </c>
      <c r="M3102" s="5" t="s">
        <v>974</v>
      </c>
      <c r="N3102" s="5"/>
    </row>
    <row r="3103" spans="1:15" x14ac:dyDescent="0.2">
      <c r="A3103" s="12" t="s">
        <v>6718</v>
      </c>
      <c r="B3103" s="50">
        <v>3102</v>
      </c>
      <c r="C3103" s="9">
        <v>2017</v>
      </c>
      <c r="D3103" s="5" t="s">
        <v>9325</v>
      </c>
      <c r="E3103" s="8" t="s">
        <v>2</v>
      </c>
      <c r="F3103" s="5" t="s">
        <v>11089</v>
      </c>
      <c r="G3103" s="5" t="s">
        <v>9323</v>
      </c>
      <c r="H3103" s="5" t="s">
        <v>9328</v>
      </c>
      <c r="I3103" s="5" t="s">
        <v>9415</v>
      </c>
      <c r="J3103" s="9">
        <v>0</v>
      </c>
      <c r="K3103" s="5" t="s">
        <v>860</v>
      </c>
      <c r="L3103" s="10" t="str">
        <f t="shared" si="48"/>
        <v>OSCE Hate Crime Report 2017</v>
      </c>
      <c r="M3103" s="5" t="s">
        <v>975</v>
      </c>
      <c r="N3103" s="5"/>
    </row>
    <row r="3104" spans="1:15" x14ac:dyDescent="0.2">
      <c r="A3104" s="12" t="s">
        <v>6719</v>
      </c>
      <c r="B3104" s="50">
        <v>3103</v>
      </c>
      <c r="C3104" s="9">
        <v>2017</v>
      </c>
      <c r="D3104" s="5" t="s">
        <v>9325</v>
      </c>
      <c r="E3104" s="8" t="s">
        <v>2</v>
      </c>
      <c r="F3104" s="5" t="s">
        <v>11089</v>
      </c>
      <c r="G3104" s="5" t="s">
        <v>9323</v>
      </c>
      <c r="H3104" s="5" t="s">
        <v>9328</v>
      </c>
      <c r="I3104" s="5" t="s">
        <v>9415</v>
      </c>
      <c r="J3104" s="9">
        <v>0</v>
      </c>
      <c r="K3104" s="5" t="s">
        <v>860</v>
      </c>
      <c r="L3104" s="10" t="str">
        <f t="shared" si="48"/>
        <v>OSCE Hate Crime Report 2017</v>
      </c>
      <c r="M3104" s="5" t="s">
        <v>976</v>
      </c>
      <c r="N3104" s="5"/>
    </row>
    <row r="3105" spans="1:14" x14ac:dyDescent="0.2">
      <c r="A3105" s="12" t="s">
        <v>6720</v>
      </c>
      <c r="B3105" s="50">
        <v>3104</v>
      </c>
      <c r="C3105" s="9">
        <v>2017</v>
      </c>
      <c r="D3105" s="5" t="s">
        <v>9325</v>
      </c>
      <c r="E3105" s="8" t="s">
        <v>2</v>
      </c>
      <c r="F3105" s="5" t="s">
        <v>11089</v>
      </c>
      <c r="G3105" s="5" t="s">
        <v>9323</v>
      </c>
      <c r="H3105" s="5" t="s">
        <v>9328</v>
      </c>
      <c r="I3105" s="5" t="s">
        <v>9415</v>
      </c>
      <c r="J3105" s="9">
        <v>0</v>
      </c>
      <c r="K3105" s="5" t="s">
        <v>860</v>
      </c>
      <c r="L3105" s="10" t="str">
        <f t="shared" si="48"/>
        <v>OSCE Hate Crime Report 2017</v>
      </c>
      <c r="M3105" s="5" t="s">
        <v>977</v>
      </c>
      <c r="N3105" s="5"/>
    </row>
    <row r="3106" spans="1:14" x14ac:dyDescent="0.2">
      <c r="A3106" s="12" t="s">
        <v>6721</v>
      </c>
      <c r="B3106" s="50">
        <v>3105</v>
      </c>
      <c r="C3106" s="9">
        <v>2017</v>
      </c>
      <c r="D3106" s="5" t="s">
        <v>9325</v>
      </c>
      <c r="E3106" s="8" t="s">
        <v>2</v>
      </c>
      <c r="F3106" s="5" t="s">
        <v>11089</v>
      </c>
      <c r="G3106" s="5" t="s">
        <v>9323</v>
      </c>
      <c r="H3106" s="5" t="s">
        <v>9328</v>
      </c>
      <c r="I3106" s="5" t="s">
        <v>9415</v>
      </c>
      <c r="J3106" s="9">
        <v>0</v>
      </c>
      <c r="K3106" s="5" t="s">
        <v>860</v>
      </c>
      <c r="L3106" s="10" t="str">
        <f t="shared" si="48"/>
        <v>OSCE Hate Crime Report 2017</v>
      </c>
      <c r="M3106" s="5" t="s">
        <v>978</v>
      </c>
      <c r="N3106" s="5"/>
    </row>
    <row r="3107" spans="1:14" x14ac:dyDescent="0.2">
      <c r="A3107" s="12" t="s">
        <v>6722</v>
      </c>
      <c r="B3107" s="50">
        <v>3106</v>
      </c>
      <c r="C3107" s="9">
        <v>2017</v>
      </c>
      <c r="D3107" s="5" t="s">
        <v>9325</v>
      </c>
      <c r="E3107" s="8" t="s">
        <v>2</v>
      </c>
      <c r="F3107" s="5" t="s">
        <v>11088</v>
      </c>
      <c r="G3107" s="5" t="s">
        <v>9352</v>
      </c>
      <c r="H3107" s="5" t="s">
        <v>9347</v>
      </c>
      <c r="I3107" s="5" t="s">
        <v>11222</v>
      </c>
      <c r="J3107" s="9">
        <v>2</v>
      </c>
      <c r="K3107" s="5" t="s">
        <v>805</v>
      </c>
      <c r="L3107" s="10" t="str">
        <f t="shared" si="48"/>
        <v>OSCE Hate Crime Report 2017</v>
      </c>
      <c r="M3107" s="5" t="s">
        <v>979</v>
      </c>
      <c r="N3107" s="5"/>
    </row>
    <row r="3108" spans="1:14" x14ac:dyDescent="0.2">
      <c r="A3108" s="12" t="s">
        <v>6723</v>
      </c>
      <c r="B3108" s="50">
        <v>3107</v>
      </c>
      <c r="C3108" s="9">
        <v>2017</v>
      </c>
      <c r="D3108" s="5" t="s">
        <v>9325</v>
      </c>
      <c r="E3108" s="8" t="s">
        <v>2</v>
      </c>
      <c r="F3108" s="5" t="s">
        <v>11089</v>
      </c>
      <c r="G3108" s="5" t="s">
        <v>9323</v>
      </c>
      <c r="H3108" s="5" t="s">
        <v>9321</v>
      </c>
      <c r="I3108" s="5" t="s">
        <v>9378</v>
      </c>
      <c r="J3108" s="9">
        <v>0</v>
      </c>
      <c r="K3108" s="5" t="s">
        <v>860</v>
      </c>
      <c r="L3108" s="10" t="str">
        <f t="shared" si="48"/>
        <v>OSCE Hate Crime Report 2017</v>
      </c>
      <c r="M3108" s="5" t="s">
        <v>980</v>
      </c>
      <c r="N3108" s="5"/>
    </row>
    <row r="3109" spans="1:14" x14ac:dyDescent="0.2">
      <c r="A3109" s="12" t="s">
        <v>6724</v>
      </c>
      <c r="B3109" s="50">
        <v>3108</v>
      </c>
      <c r="C3109" s="9">
        <v>2017</v>
      </c>
      <c r="D3109" s="5" t="s">
        <v>9325</v>
      </c>
      <c r="E3109" s="8" t="s">
        <v>2</v>
      </c>
      <c r="F3109" s="5" t="s">
        <v>11089</v>
      </c>
      <c r="G3109" s="5" t="s">
        <v>9391</v>
      </c>
      <c r="H3109" s="5" t="s">
        <v>9328</v>
      </c>
      <c r="I3109" s="5" t="s">
        <v>9415</v>
      </c>
      <c r="J3109" s="9">
        <v>0</v>
      </c>
      <c r="K3109" s="5" t="s">
        <v>860</v>
      </c>
      <c r="L3109" s="10" t="str">
        <f t="shared" si="48"/>
        <v>OSCE Hate Crime Report 2017</v>
      </c>
      <c r="M3109" s="5" t="s">
        <v>981</v>
      </c>
      <c r="N3109" s="5"/>
    </row>
    <row r="3110" spans="1:14" x14ac:dyDescent="0.2">
      <c r="A3110" s="12" t="s">
        <v>6725</v>
      </c>
      <c r="B3110" s="50">
        <v>3109</v>
      </c>
      <c r="C3110" s="9">
        <v>2017</v>
      </c>
      <c r="D3110" s="5" t="s">
        <v>9325</v>
      </c>
      <c r="E3110" s="8" t="s">
        <v>2</v>
      </c>
      <c r="F3110" s="5" t="s">
        <v>11089</v>
      </c>
      <c r="G3110" s="5" t="s">
        <v>9323</v>
      </c>
      <c r="H3110" s="5" t="s">
        <v>9321</v>
      </c>
      <c r="I3110" s="5" t="s">
        <v>9321</v>
      </c>
      <c r="J3110" s="9">
        <v>1</v>
      </c>
      <c r="K3110" s="5" t="s">
        <v>860</v>
      </c>
      <c r="L3110" s="10" t="str">
        <f t="shared" si="48"/>
        <v>OSCE Hate Crime Report 2017</v>
      </c>
      <c r="M3110" s="5" t="s">
        <v>982</v>
      </c>
      <c r="N3110" s="5"/>
    </row>
    <row r="3111" spans="1:14" x14ac:dyDescent="0.2">
      <c r="A3111" s="12" t="s">
        <v>6726</v>
      </c>
      <c r="B3111" s="50">
        <v>3110</v>
      </c>
      <c r="C3111" s="9">
        <v>2017</v>
      </c>
      <c r="D3111" s="5" t="s">
        <v>9325</v>
      </c>
      <c r="E3111" s="8" t="s">
        <v>2</v>
      </c>
      <c r="F3111" s="5" t="s">
        <v>11089</v>
      </c>
      <c r="G3111" s="5" t="s">
        <v>9323</v>
      </c>
      <c r="H3111" s="5" t="s">
        <v>9328</v>
      </c>
      <c r="I3111" s="5" t="s">
        <v>9344</v>
      </c>
      <c r="J3111" s="9">
        <v>0</v>
      </c>
      <c r="K3111" s="5" t="s">
        <v>860</v>
      </c>
      <c r="L3111" s="10" t="str">
        <f t="shared" si="48"/>
        <v>OSCE Hate Crime Report 2017</v>
      </c>
      <c r="M3111" s="5" t="s">
        <v>983</v>
      </c>
      <c r="N3111" s="5"/>
    </row>
    <row r="3112" spans="1:14" x14ac:dyDescent="0.2">
      <c r="A3112" s="12" t="s">
        <v>6727</v>
      </c>
      <c r="B3112" s="50">
        <v>3111</v>
      </c>
      <c r="C3112" s="9">
        <v>2017</v>
      </c>
      <c r="D3112" s="5" t="s">
        <v>9325</v>
      </c>
      <c r="E3112" s="8" t="s">
        <v>2</v>
      </c>
      <c r="F3112" s="5" t="s">
        <v>11089</v>
      </c>
      <c r="G3112" s="5" t="s">
        <v>9323</v>
      </c>
      <c r="H3112" s="5" t="s">
        <v>9321</v>
      </c>
      <c r="I3112" s="5" t="s">
        <v>9378</v>
      </c>
      <c r="J3112" s="9" t="s">
        <v>2</v>
      </c>
      <c r="K3112" s="5" t="s">
        <v>860</v>
      </c>
      <c r="L3112" s="10" t="str">
        <f t="shared" si="48"/>
        <v>OSCE Hate Crime Report 2017</v>
      </c>
      <c r="M3112" s="5" t="s">
        <v>984</v>
      </c>
      <c r="N3112" s="5"/>
    </row>
    <row r="3113" spans="1:14" x14ac:dyDescent="0.2">
      <c r="A3113" s="12" t="s">
        <v>6728</v>
      </c>
      <c r="B3113" s="50">
        <v>3112</v>
      </c>
      <c r="C3113" s="9">
        <v>2017</v>
      </c>
      <c r="D3113" s="5" t="s">
        <v>9325</v>
      </c>
      <c r="E3113" s="8" t="s">
        <v>2</v>
      </c>
      <c r="F3113" s="5" t="s">
        <v>11089</v>
      </c>
      <c r="G3113" s="5" t="s">
        <v>9323</v>
      </c>
      <c r="H3113" s="5" t="s">
        <v>9321</v>
      </c>
      <c r="I3113" s="5" t="s">
        <v>9321</v>
      </c>
      <c r="J3113" s="9">
        <v>1</v>
      </c>
      <c r="K3113" s="5" t="s">
        <v>860</v>
      </c>
      <c r="L3113" s="10" t="str">
        <f t="shared" si="48"/>
        <v>OSCE Hate Crime Report 2017</v>
      </c>
      <c r="M3113" s="5" t="s">
        <v>985</v>
      </c>
      <c r="N3113" s="5"/>
    </row>
    <row r="3114" spans="1:14" x14ac:dyDescent="0.2">
      <c r="A3114" s="12" t="s">
        <v>6729</v>
      </c>
      <c r="B3114" s="50">
        <v>3113</v>
      </c>
      <c r="C3114" s="9">
        <v>2017</v>
      </c>
      <c r="D3114" s="5" t="s">
        <v>9325</v>
      </c>
      <c r="E3114" s="8" t="s">
        <v>2</v>
      </c>
      <c r="F3114" s="5" t="s">
        <v>11089</v>
      </c>
      <c r="G3114" s="5" t="s">
        <v>9323</v>
      </c>
      <c r="H3114" s="5" t="s">
        <v>9328</v>
      </c>
      <c r="I3114" s="5" t="s">
        <v>9344</v>
      </c>
      <c r="J3114" s="9">
        <v>0</v>
      </c>
      <c r="K3114" s="5" t="s">
        <v>860</v>
      </c>
      <c r="L3114" s="10" t="str">
        <f t="shared" si="48"/>
        <v>OSCE Hate Crime Report 2017</v>
      </c>
      <c r="M3114" s="5" t="s">
        <v>986</v>
      </c>
      <c r="N3114" s="5"/>
    </row>
    <row r="3115" spans="1:14" x14ac:dyDescent="0.2">
      <c r="A3115" s="12" t="s">
        <v>6730</v>
      </c>
      <c r="B3115" s="50">
        <v>3114</v>
      </c>
      <c r="C3115" s="9">
        <v>2017</v>
      </c>
      <c r="D3115" s="5" t="s">
        <v>9325</v>
      </c>
      <c r="E3115" s="8" t="s">
        <v>2</v>
      </c>
      <c r="F3115" s="5" t="s">
        <v>11089</v>
      </c>
      <c r="G3115" s="5" t="s">
        <v>9323</v>
      </c>
      <c r="H3115" s="5" t="s">
        <v>9328</v>
      </c>
      <c r="I3115" s="5" t="s">
        <v>9344</v>
      </c>
      <c r="J3115" s="9">
        <v>0</v>
      </c>
      <c r="K3115" s="5" t="s">
        <v>860</v>
      </c>
      <c r="L3115" s="10" t="str">
        <f t="shared" si="48"/>
        <v>OSCE Hate Crime Report 2017</v>
      </c>
      <c r="M3115" s="5" t="s">
        <v>987</v>
      </c>
      <c r="N3115" s="5"/>
    </row>
    <row r="3116" spans="1:14" x14ac:dyDescent="0.2">
      <c r="A3116" s="12" t="s">
        <v>6731</v>
      </c>
      <c r="B3116" s="50">
        <v>3115</v>
      </c>
      <c r="C3116" s="9">
        <v>2017</v>
      </c>
      <c r="D3116" s="5" t="s">
        <v>9325</v>
      </c>
      <c r="E3116" s="8" t="s">
        <v>2</v>
      </c>
      <c r="F3116" s="5" t="s">
        <v>11089</v>
      </c>
      <c r="G3116" s="5" t="s">
        <v>9323</v>
      </c>
      <c r="H3116" s="5" t="s">
        <v>9321</v>
      </c>
      <c r="I3116" s="5" t="s">
        <v>9378</v>
      </c>
      <c r="J3116" s="9">
        <v>1</v>
      </c>
      <c r="K3116" s="5" t="s">
        <v>860</v>
      </c>
      <c r="L3116" s="10" t="str">
        <f t="shared" si="48"/>
        <v>OSCE Hate Crime Report 2017</v>
      </c>
      <c r="M3116" s="5" t="s">
        <v>988</v>
      </c>
      <c r="N3116" s="5"/>
    </row>
    <row r="3117" spans="1:14" x14ac:dyDescent="0.2">
      <c r="A3117" s="12" t="s">
        <v>6732</v>
      </c>
      <c r="B3117" s="50">
        <v>3116</v>
      </c>
      <c r="C3117" s="9">
        <v>2017</v>
      </c>
      <c r="D3117" s="5" t="s">
        <v>9325</v>
      </c>
      <c r="E3117" s="8" t="s">
        <v>2</v>
      </c>
      <c r="F3117" s="5" t="s">
        <v>11089</v>
      </c>
      <c r="G3117" s="5" t="s">
        <v>9391</v>
      </c>
      <c r="H3117" s="5" t="s">
        <v>9328</v>
      </c>
      <c r="I3117" s="5" t="s">
        <v>9321</v>
      </c>
      <c r="J3117" s="9">
        <v>0</v>
      </c>
      <c r="K3117" s="5" t="s">
        <v>860</v>
      </c>
      <c r="L3117" s="10" t="str">
        <f t="shared" si="48"/>
        <v>OSCE Hate Crime Report 2017</v>
      </c>
      <c r="M3117" s="5" t="s">
        <v>989</v>
      </c>
      <c r="N3117" s="5"/>
    </row>
    <row r="3118" spans="1:14" x14ac:dyDescent="0.2">
      <c r="A3118" s="12" t="s">
        <v>6733</v>
      </c>
      <c r="B3118" s="50">
        <v>3117</v>
      </c>
      <c r="C3118" s="9">
        <v>2017</v>
      </c>
      <c r="D3118" s="5" t="s">
        <v>9325</v>
      </c>
      <c r="E3118" s="8" t="s">
        <v>2</v>
      </c>
      <c r="F3118" s="5" t="s">
        <v>11089</v>
      </c>
      <c r="G3118" s="5" t="s">
        <v>9323</v>
      </c>
      <c r="H3118" s="5" t="s">
        <v>9328</v>
      </c>
      <c r="I3118" s="5" t="s">
        <v>9344</v>
      </c>
      <c r="J3118" s="9">
        <v>0</v>
      </c>
      <c r="K3118" s="5" t="s">
        <v>860</v>
      </c>
      <c r="L3118" s="10" t="str">
        <f t="shared" si="48"/>
        <v>OSCE Hate Crime Report 2017</v>
      </c>
      <c r="M3118" s="5" t="s">
        <v>990</v>
      </c>
      <c r="N3118" s="5"/>
    </row>
    <row r="3119" spans="1:14" x14ac:dyDescent="0.2">
      <c r="A3119" s="12" t="s">
        <v>6734</v>
      </c>
      <c r="B3119" s="50">
        <v>3118</v>
      </c>
      <c r="C3119" s="9">
        <v>2017</v>
      </c>
      <c r="D3119" s="5" t="s">
        <v>9325</v>
      </c>
      <c r="E3119" s="8" t="s">
        <v>2</v>
      </c>
      <c r="F3119" s="5" t="s">
        <v>11089</v>
      </c>
      <c r="G3119" s="5" t="s">
        <v>9323</v>
      </c>
      <c r="H3119" s="5" t="s">
        <v>9347</v>
      </c>
      <c r="I3119" s="5" t="s">
        <v>9350</v>
      </c>
      <c r="J3119" s="9">
        <v>2</v>
      </c>
      <c r="K3119" s="5" t="s">
        <v>860</v>
      </c>
      <c r="L3119" s="10" t="str">
        <f t="shared" si="48"/>
        <v>OSCE Hate Crime Report 2017</v>
      </c>
      <c r="M3119" s="5" t="s">
        <v>991</v>
      </c>
      <c r="N3119" s="5"/>
    </row>
    <row r="3120" spans="1:14" x14ac:dyDescent="0.2">
      <c r="A3120" s="12" t="s">
        <v>6735</v>
      </c>
      <c r="B3120" s="50">
        <v>3119</v>
      </c>
      <c r="C3120" s="9">
        <v>2017</v>
      </c>
      <c r="D3120" s="5" t="s">
        <v>9325</v>
      </c>
      <c r="E3120" s="8" t="s">
        <v>2</v>
      </c>
      <c r="F3120" s="5" t="s">
        <v>11089</v>
      </c>
      <c r="G3120" s="5" t="s">
        <v>9323</v>
      </c>
      <c r="H3120" s="5" t="s">
        <v>9328</v>
      </c>
      <c r="I3120" s="5" t="s">
        <v>11071</v>
      </c>
      <c r="J3120" s="9">
        <v>1</v>
      </c>
      <c r="K3120" s="5" t="s">
        <v>860</v>
      </c>
      <c r="L3120" s="10" t="str">
        <f t="shared" ref="L3120:L3151" si="49">HYPERLINK("https://hatecrime.osce.org/italy?year=2017","OSCE Hate Crime Report 2017")</f>
        <v>OSCE Hate Crime Report 2017</v>
      </c>
      <c r="M3120" s="5" t="s">
        <v>992</v>
      </c>
      <c r="N3120" s="5"/>
    </row>
    <row r="3121" spans="1:14" x14ac:dyDescent="0.2">
      <c r="A3121" s="12" t="s">
        <v>6736</v>
      </c>
      <c r="B3121" s="50">
        <v>3120</v>
      </c>
      <c r="C3121" s="9">
        <v>2017</v>
      </c>
      <c r="D3121" s="5" t="s">
        <v>9325</v>
      </c>
      <c r="E3121" s="8" t="s">
        <v>2</v>
      </c>
      <c r="F3121" s="5" t="s">
        <v>11089</v>
      </c>
      <c r="G3121" s="5" t="s">
        <v>9323</v>
      </c>
      <c r="H3121" s="5" t="s">
        <v>9328</v>
      </c>
      <c r="I3121" s="5" t="s">
        <v>9415</v>
      </c>
      <c r="J3121" s="9">
        <v>0</v>
      </c>
      <c r="K3121" s="5" t="s">
        <v>860</v>
      </c>
      <c r="L3121" s="10" t="str">
        <f t="shared" si="49"/>
        <v>OSCE Hate Crime Report 2017</v>
      </c>
      <c r="M3121" s="5" t="s">
        <v>993</v>
      </c>
      <c r="N3121" s="5"/>
    </row>
    <row r="3122" spans="1:14" x14ac:dyDescent="0.2">
      <c r="A3122" s="12" t="s">
        <v>6737</v>
      </c>
      <c r="B3122" s="50">
        <v>3121</v>
      </c>
      <c r="C3122" s="9">
        <v>2017</v>
      </c>
      <c r="D3122" s="5" t="s">
        <v>9325</v>
      </c>
      <c r="E3122" s="8" t="s">
        <v>2</v>
      </c>
      <c r="F3122" s="5" t="s">
        <v>11089</v>
      </c>
      <c r="G3122" s="5" t="s">
        <v>9323</v>
      </c>
      <c r="H3122" s="5" t="s">
        <v>9328</v>
      </c>
      <c r="I3122" s="5" t="s">
        <v>9344</v>
      </c>
      <c r="J3122" s="9">
        <v>0</v>
      </c>
      <c r="K3122" s="5" t="s">
        <v>860</v>
      </c>
      <c r="L3122" s="10" t="str">
        <f t="shared" si="49"/>
        <v>OSCE Hate Crime Report 2017</v>
      </c>
      <c r="M3122" s="5" t="s">
        <v>994</v>
      </c>
      <c r="N3122" s="5"/>
    </row>
    <row r="3123" spans="1:14" x14ac:dyDescent="0.2">
      <c r="A3123" s="12" t="s">
        <v>6738</v>
      </c>
      <c r="B3123" s="50">
        <v>3122</v>
      </c>
      <c r="C3123" s="9">
        <v>2017</v>
      </c>
      <c r="D3123" s="5" t="s">
        <v>9325</v>
      </c>
      <c r="E3123" s="8" t="s">
        <v>2</v>
      </c>
      <c r="F3123" s="5" t="s">
        <v>11089</v>
      </c>
      <c r="G3123" s="5" t="s">
        <v>9337</v>
      </c>
      <c r="H3123" s="5" t="s">
        <v>9347</v>
      </c>
      <c r="I3123" s="5" t="s">
        <v>9315</v>
      </c>
      <c r="J3123" s="9">
        <v>1</v>
      </c>
      <c r="K3123" s="5" t="s">
        <v>805</v>
      </c>
      <c r="L3123" s="10" t="str">
        <f t="shared" si="49"/>
        <v>OSCE Hate Crime Report 2017</v>
      </c>
      <c r="M3123" s="5" t="s">
        <v>995</v>
      </c>
      <c r="N3123" s="5"/>
    </row>
    <row r="3124" spans="1:14" x14ac:dyDescent="0.2">
      <c r="A3124" s="12" t="s">
        <v>6739</v>
      </c>
      <c r="B3124" s="50">
        <v>3123</v>
      </c>
      <c r="C3124" s="9">
        <v>2017</v>
      </c>
      <c r="D3124" s="5" t="s">
        <v>9325</v>
      </c>
      <c r="E3124" s="8" t="s">
        <v>2</v>
      </c>
      <c r="F3124" s="5" t="s">
        <v>11089</v>
      </c>
      <c r="G3124" s="5" t="s">
        <v>9323</v>
      </c>
      <c r="H3124" s="5" t="s">
        <v>9328</v>
      </c>
      <c r="I3124" s="5" t="s">
        <v>9344</v>
      </c>
      <c r="J3124" s="9">
        <v>0</v>
      </c>
      <c r="K3124" s="5" t="s">
        <v>860</v>
      </c>
      <c r="L3124" s="10" t="str">
        <f t="shared" si="49"/>
        <v>OSCE Hate Crime Report 2017</v>
      </c>
      <c r="M3124" s="5" t="s">
        <v>996</v>
      </c>
      <c r="N3124" s="5"/>
    </row>
    <row r="3125" spans="1:14" x14ac:dyDescent="0.2">
      <c r="A3125" s="12" t="s">
        <v>6740</v>
      </c>
      <c r="B3125" s="50">
        <v>3124</v>
      </c>
      <c r="C3125" s="9">
        <v>2017</v>
      </c>
      <c r="D3125" s="5" t="s">
        <v>9325</v>
      </c>
      <c r="E3125" s="8" t="s">
        <v>2</v>
      </c>
      <c r="F3125" s="5" t="s">
        <v>11089</v>
      </c>
      <c r="G3125" s="5" t="s">
        <v>9391</v>
      </c>
      <c r="H3125" s="5" t="s">
        <v>9328</v>
      </c>
      <c r="I3125" s="5" t="s">
        <v>9344</v>
      </c>
      <c r="J3125" s="9">
        <v>0</v>
      </c>
      <c r="K3125" s="5" t="s">
        <v>860</v>
      </c>
      <c r="L3125" s="10" t="str">
        <f t="shared" si="49"/>
        <v>OSCE Hate Crime Report 2017</v>
      </c>
      <c r="M3125" s="5" t="s">
        <v>997</v>
      </c>
      <c r="N3125" s="5"/>
    </row>
    <row r="3126" spans="1:14" x14ac:dyDescent="0.2">
      <c r="A3126" s="12" t="s">
        <v>6741</v>
      </c>
      <c r="B3126" s="50">
        <v>3125</v>
      </c>
      <c r="C3126" s="9">
        <v>2017</v>
      </c>
      <c r="D3126" s="5" t="s">
        <v>9325</v>
      </c>
      <c r="E3126" s="8" t="s">
        <v>2</v>
      </c>
      <c r="F3126" s="5" t="s">
        <v>11089</v>
      </c>
      <c r="G3126" s="5" t="s">
        <v>9323</v>
      </c>
      <c r="H3126" s="5" t="s">
        <v>9321</v>
      </c>
      <c r="I3126" s="5" t="s">
        <v>9408</v>
      </c>
      <c r="J3126" s="9">
        <v>3</v>
      </c>
      <c r="K3126" s="5" t="s">
        <v>860</v>
      </c>
      <c r="L3126" s="10" t="str">
        <f t="shared" si="49"/>
        <v>OSCE Hate Crime Report 2017</v>
      </c>
      <c r="M3126" s="5" t="s">
        <v>998</v>
      </c>
      <c r="N3126" s="5"/>
    </row>
    <row r="3127" spans="1:14" x14ac:dyDescent="0.2">
      <c r="A3127" s="12" t="s">
        <v>6742</v>
      </c>
      <c r="B3127" s="50">
        <v>3126</v>
      </c>
      <c r="C3127" s="9">
        <v>2017</v>
      </c>
      <c r="D3127" s="5" t="s">
        <v>9325</v>
      </c>
      <c r="E3127" s="8" t="s">
        <v>2</v>
      </c>
      <c r="F3127" s="5" t="s">
        <v>11089</v>
      </c>
      <c r="G3127" s="5" t="s">
        <v>9323</v>
      </c>
      <c r="H3127" s="5" t="s">
        <v>9321</v>
      </c>
      <c r="I3127" s="5" t="s">
        <v>9378</v>
      </c>
      <c r="J3127" s="9">
        <v>2</v>
      </c>
      <c r="K3127" s="5" t="s">
        <v>860</v>
      </c>
      <c r="L3127" s="10" t="str">
        <f t="shared" si="49"/>
        <v>OSCE Hate Crime Report 2017</v>
      </c>
      <c r="M3127" s="5" t="s">
        <v>999</v>
      </c>
      <c r="N3127" s="5"/>
    </row>
    <row r="3128" spans="1:14" x14ac:dyDescent="0.2">
      <c r="A3128" s="12" t="s">
        <v>6743</v>
      </c>
      <c r="B3128" s="50">
        <v>3127</v>
      </c>
      <c r="C3128" s="9">
        <v>2017</v>
      </c>
      <c r="D3128" s="5" t="s">
        <v>9325</v>
      </c>
      <c r="E3128" s="8" t="s">
        <v>2</v>
      </c>
      <c r="F3128" s="5" t="s">
        <v>11089</v>
      </c>
      <c r="G3128" s="5" t="s">
        <v>9391</v>
      </c>
      <c r="H3128" s="5" t="s">
        <v>9328</v>
      </c>
      <c r="I3128" s="5" t="s">
        <v>9344</v>
      </c>
      <c r="J3128" s="9">
        <v>0</v>
      </c>
      <c r="K3128" s="5" t="s">
        <v>860</v>
      </c>
      <c r="L3128" s="10" t="str">
        <f t="shared" si="49"/>
        <v>OSCE Hate Crime Report 2017</v>
      </c>
      <c r="M3128" s="5" t="s">
        <v>1000</v>
      </c>
      <c r="N3128" s="5"/>
    </row>
    <row r="3129" spans="1:14" x14ac:dyDescent="0.2">
      <c r="A3129" s="12" t="s">
        <v>6744</v>
      </c>
      <c r="B3129" s="50">
        <v>3128</v>
      </c>
      <c r="C3129" s="9">
        <v>2017</v>
      </c>
      <c r="D3129" s="5" t="s">
        <v>9325</v>
      </c>
      <c r="E3129" s="8" t="s">
        <v>2</v>
      </c>
      <c r="F3129" s="5" t="s">
        <v>11089</v>
      </c>
      <c r="G3129" s="5" t="s">
        <v>9323</v>
      </c>
      <c r="H3129" s="5" t="s">
        <v>9321</v>
      </c>
      <c r="I3129" s="5" t="s">
        <v>9344</v>
      </c>
      <c r="J3129" s="9">
        <v>0</v>
      </c>
      <c r="K3129" s="5" t="s">
        <v>860</v>
      </c>
      <c r="L3129" s="10" t="str">
        <f t="shared" si="49"/>
        <v>OSCE Hate Crime Report 2017</v>
      </c>
      <c r="M3129" s="5" t="s">
        <v>1001</v>
      </c>
      <c r="N3129" s="5"/>
    </row>
    <row r="3130" spans="1:14" x14ac:dyDescent="0.2">
      <c r="A3130" s="12" t="s">
        <v>6745</v>
      </c>
      <c r="B3130" s="50">
        <v>3129</v>
      </c>
      <c r="C3130" s="9">
        <v>2017</v>
      </c>
      <c r="D3130" s="5" t="s">
        <v>9325</v>
      </c>
      <c r="E3130" s="8" t="s">
        <v>2</v>
      </c>
      <c r="F3130" s="5" t="s">
        <v>11088</v>
      </c>
      <c r="G3130" s="5" t="s">
        <v>9363</v>
      </c>
      <c r="H3130" s="5" t="s">
        <v>9328</v>
      </c>
      <c r="I3130" s="5" t="s">
        <v>9415</v>
      </c>
      <c r="J3130" s="9">
        <v>0</v>
      </c>
      <c r="K3130" s="5" t="s">
        <v>860</v>
      </c>
      <c r="L3130" s="10" t="str">
        <f t="shared" si="49"/>
        <v>OSCE Hate Crime Report 2017</v>
      </c>
      <c r="M3130" s="5" t="s">
        <v>1002</v>
      </c>
      <c r="N3130" s="5"/>
    </row>
    <row r="3131" spans="1:14" x14ac:dyDescent="0.2">
      <c r="A3131" s="12" t="s">
        <v>6746</v>
      </c>
      <c r="B3131" s="50">
        <v>3130</v>
      </c>
      <c r="C3131" s="9">
        <v>2017</v>
      </c>
      <c r="D3131" s="5" t="s">
        <v>9325</v>
      </c>
      <c r="E3131" s="8" t="s">
        <v>2</v>
      </c>
      <c r="F3131" s="5" t="s">
        <v>11089</v>
      </c>
      <c r="G3131" s="5" t="s">
        <v>9323</v>
      </c>
      <c r="H3131" s="5" t="s">
        <v>9321</v>
      </c>
      <c r="I3131" s="5" t="s">
        <v>9415</v>
      </c>
      <c r="J3131" s="9">
        <v>0</v>
      </c>
      <c r="K3131" s="5" t="s">
        <v>860</v>
      </c>
      <c r="L3131" s="10" t="str">
        <f t="shared" si="49"/>
        <v>OSCE Hate Crime Report 2017</v>
      </c>
      <c r="M3131" s="5" t="s">
        <v>1003</v>
      </c>
      <c r="N3131" s="5"/>
    </row>
    <row r="3132" spans="1:14" x14ac:dyDescent="0.2">
      <c r="A3132" s="12" t="s">
        <v>6747</v>
      </c>
      <c r="B3132" s="50">
        <v>3131</v>
      </c>
      <c r="C3132" s="9">
        <v>2017</v>
      </c>
      <c r="D3132" s="5" t="s">
        <v>9325</v>
      </c>
      <c r="E3132" s="8" t="s">
        <v>2</v>
      </c>
      <c r="F3132" s="5" t="s">
        <v>11088</v>
      </c>
      <c r="G3132" s="5" t="s">
        <v>9352</v>
      </c>
      <c r="H3132" s="5" t="s">
        <v>9321</v>
      </c>
      <c r="I3132" s="5" t="s">
        <v>9321</v>
      </c>
      <c r="J3132" s="9" t="s">
        <v>2</v>
      </c>
      <c r="K3132" s="5" t="s">
        <v>848</v>
      </c>
      <c r="L3132" s="10" t="str">
        <f t="shared" si="49"/>
        <v>OSCE Hate Crime Report 2017</v>
      </c>
      <c r="M3132" s="5" t="s">
        <v>1004</v>
      </c>
      <c r="N3132" s="5"/>
    </row>
    <row r="3133" spans="1:14" x14ac:dyDescent="0.2">
      <c r="A3133" s="12" t="s">
        <v>6748</v>
      </c>
      <c r="B3133" s="50">
        <v>3132</v>
      </c>
      <c r="C3133" s="9">
        <v>2017</v>
      </c>
      <c r="D3133" s="5" t="s">
        <v>9325</v>
      </c>
      <c r="E3133" s="8" t="s">
        <v>2</v>
      </c>
      <c r="F3133" s="5" t="s">
        <v>11088</v>
      </c>
      <c r="G3133" s="5" t="s">
        <v>9352</v>
      </c>
      <c r="H3133" s="5" t="s">
        <v>9347</v>
      </c>
      <c r="I3133" s="5" t="s">
        <v>9408</v>
      </c>
      <c r="J3133" s="9">
        <v>3</v>
      </c>
      <c r="K3133" s="5" t="s">
        <v>848</v>
      </c>
      <c r="L3133" s="10" t="str">
        <f t="shared" si="49"/>
        <v>OSCE Hate Crime Report 2017</v>
      </c>
      <c r="M3133" s="5" t="s">
        <v>1005</v>
      </c>
      <c r="N3133" s="5"/>
    </row>
    <row r="3134" spans="1:14" x14ac:dyDescent="0.2">
      <c r="A3134" s="12" t="s">
        <v>6749</v>
      </c>
      <c r="B3134" s="50">
        <v>3133</v>
      </c>
      <c r="C3134" s="9">
        <v>2017</v>
      </c>
      <c r="D3134" s="5" t="s">
        <v>9325</v>
      </c>
      <c r="E3134" s="8" t="s">
        <v>2</v>
      </c>
      <c r="F3134" s="5" t="s">
        <v>11088</v>
      </c>
      <c r="G3134" s="5" t="s">
        <v>9352</v>
      </c>
      <c r="H3134" s="5" t="s">
        <v>9328</v>
      </c>
      <c r="I3134" s="5" t="s">
        <v>9334</v>
      </c>
      <c r="J3134" s="9">
        <v>0</v>
      </c>
      <c r="K3134" s="5" t="s">
        <v>848</v>
      </c>
      <c r="L3134" s="10" t="str">
        <f t="shared" si="49"/>
        <v>OSCE Hate Crime Report 2017</v>
      </c>
      <c r="M3134" s="5" t="s">
        <v>1006</v>
      </c>
      <c r="N3134" s="5"/>
    </row>
    <row r="3135" spans="1:14" x14ac:dyDescent="0.2">
      <c r="A3135" s="12" t="s">
        <v>6750</v>
      </c>
      <c r="B3135" s="50">
        <v>3134</v>
      </c>
      <c r="C3135" s="9">
        <v>2017</v>
      </c>
      <c r="D3135" s="5" t="s">
        <v>9325</v>
      </c>
      <c r="E3135" s="8" t="s">
        <v>2</v>
      </c>
      <c r="F3135" s="5" t="s">
        <v>11088</v>
      </c>
      <c r="G3135" s="5" t="s">
        <v>9352</v>
      </c>
      <c r="H3135" s="5" t="s">
        <v>9321</v>
      </c>
      <c r="I3135" s="5" t="s">
        <v>9321</v>
      </c>
      <c r="J3135" s="9" t="s">
        <v>2</v>
      </c>
      <c r="K3135" s="5" t="s">
        <v>848</v>
      </c>
      <c r="L3135" s="10" t="str">
        <f t="shared" si="49"/>
        <v>OSCE Hate Crime Report 2017</v>
      </c>
      <c r="M3135" s="5" t="s">
        <v>1007</v>
      </c>
      <c r="N3135" s="5"/>
    </row>
    <row r="3136" spans="1:14" x14ac:dyDescent="0.2">
      <c r="A3136" s="12" t="s">
        <v>6751</v>
      </c>
      <c r="B3136" s="50">
        <v>3135</v>
      </c>
      <c r="C3136" s="9">
        <v>2017</v>
      </c>
      <c r="D3136" s="5" t="s">
        <v>9325</v>
      </c>
      <c r="E3136" s="8" t="s">
        <v>2</v>
      </c>
      <c r="F3136" s="5" t="s">
        <v>11089</v>
      </c>
      <c r="G3136" s="5" t="s">
        <v>9320</v>
      </c>
      <c r="H3136" s="5" t="s">
        <v>9347</v>
      </c>
      <c r="I3136" s="5" t="s">
        <v>9315</v>
      </c>
      <c r="J3136" s="9" t="s">
        <v>2</v>
      </c>
      <c r="K3136" s="5" t="s">
        <v>848</v>
      </c>
      <c r="L3136" s="10" t="str">
        <f t="shared" si="49"/>
        <v>OSCE Hate Crime Report 2017</v>
      </c>
      <c r="M3136" s="5" t="s">
        <v>1008</v>
      </c>
      <c r="N3136" s="5"/>
    </row>
    <row r="3137" spans="1:15" x14ac:dyDescent="0.2">
      <c r="A3137" s="12" t="s">
        <v>6752</v>
      </c>
      <c r="B3137" s="50">
        <v>3136</v>
      </c>
      <c r="C3137" s="9">
        <v>2017</v>
      </c>
      <c r="D3137" s="5" t="s">
        <v>9325</v>
      </c>
      <c r="E3137" s="8" t="s">
        <v>2</v>
      </c>
      <c r="F3137" s="5" t="s">
        <v>11089</v>
      </c>
      <c r="G3137" s="5" t="s">
        <v>9314</v>
      </c>
      <c r="H3137" s="5" t="s">
        <v>9328</v>
      </c>
      <c r="I3137" s="5" t="s">
        <v>9342</v>
      </c>
      <c r="J3137" s="9">
        <v>0</v>
      </c>
      <c r="K3137" s="5" t="s">
        <v>46</v>
      </c>
      <c r="L3137" s="10" t="str">
        <f t="shared" si="49"/>
        <v>OSCE Hate Crime Report 2017</v>
      </c>
      <c r="M3137" s="5" t="s">
        <v>1009</v>
      </c>
      <c r="N3137" s="5"/>
    </row>
    <row r="3138" spans="1:15" x14ac:dyDescent="0.2">
      <c r="A3138" s="12" t="s">
        <v>6753</v>
      </c>
      <c r="B3138" s="50">
        <v>3137</v>
      </c>
      <c r="C3138" s="9">
        <v>2017</v>
      </c>
      <c r="D3138" s="5" t="s">
        <v>9325</v>
      </c>
      <c r="E3138" s="8" t="s">
        <v>2</v>
      </c>
      <c r="F3138" s="5" t="s">
        <v>11089</v>
      </c>
      <c r="G3138" s="5" t="s">
        <v>9337</v>
      </c>
      <c r="H3138" s="5" t="s">
        <v>9328</v>
      </c>
      <c r="I3138" s="5" t="s">
        <v>9334</v>
      </c>
      <c r="J3138" s="9">
        <v>0</v>
      </c>
      <c r="K3138" s="5" t="s">
        <v>217</v>
      </c>
      <c r="L3138" s="10" t="str">
        <f t="shared" si="49"/>
        <v>OSCE Hate Crime Report 2017</v>
      </c>
      <c r="M3138" s="5" t="s">
        <v>1010</v>
      </c>
      <c r="N3138" s="5"/>
    </row>
    <row r="3139" spans="1:15" x14ac:dyDescent="0.2">
      <c r="A3139" s="12" t="s">
        <v>6754</v>
      </c>
      <c r="B3139" s="50">
        <v>3138</v>
      </c>
      <c r="C3139" s="9">
        <v>2017</v>
      </c>
      <c r="D3139" s="5" t="s">
        <v>9325</v>
      </c>
      <c r="E3139" s="8" t="s">
        <v>2</v>
      </c>
      <c r="F3139" s="5" t="s">
        <v>11089</v>
      </c>
      <c r="G3139" s="5" t="s">
        <v>9337</v>
      </c>
      <c r="H3139" s="5" t="s">
        <v>9328</v>
      </c>
      <c r="I3139" s="5" t="s">
        <v>9334</v>
      </c>
      <c r="J3139" s="9">
        <v>0</v>
      </c>
      <c r="K3139" s="5" t="s">
        <v>217</v>
      </c>
      <c r="L3139" s="10" t="str">
        <f t="shared" si="49"/>
        <v>OSCE Hate Crime Report 2017</v>
      </c>
      <c r="M3139" s="5" t="s">
        <v>1011</v>
      </c>
      <c r="N3139" s="5"/>
    </row>
    <row r="3140" spans="1:15" x14ac:dyDescent="0.2">
      <c r="A3140" s="12" t="s">
        <v>6755</v>
      </c>
      <c r="B3140" s="50">
        <v>3139</v>
      </c>
      <c r="C3140" s="9">
        <v>2017</v>
      </c>
      <c r="D3140" s="5" t="s">
        <v>9325</v>
      </c>
      <c r="E3140" s="8" t="s">
        <v>2</v>
      </c>
      <c r="F3140" s="5" t="s">
        <v>11089</v>
      </c>
      <c r="G3140" s="5" t="s">
        <v>9337</v>
      </c>
      <c r="H3140" s="5" t="s">
        <v>9347</v>
      </c>
      <c r="I3140" s="5" t="s">
        <v>9315</v>
      </c>
      <c r="J3140" s="9">
        <v>2</v>
      </c>
      <c r="K3140" s="5" t="s">
        <v>217</v>
      </c>
      <c r="L3140" s="10" t="str">
        <f t="shared" si="49"/>
        <v>OSCE Hate Crime Report 2017</v>
      </c>
      <c r="M3140" s="5" t="s">
        <v>1012</v>
      </c>
      <c r="N3140" s="5"/>
      <c r="O3140" s="11"/>
    </row>
    <row r="3141" spans="1:15" x14ac:dyDescent="0.2">
      <c r="A3141" s="12" t="s">
        <v>6756</v>
      </c>
      <c r="B3141" s="50">
        <v>3140</v>
      </c>
      <c r="C3141" s="9">
        <v>2017</v>
      </c>
      <c r="D3141" s="5" t="s">
        <v>9325</v>
      </c>
      <c r="E3141" s="8" t="s">
        <v>2</v>
      </c>
      <c r="F3141" s="5" t="s">
        <v>11089</v>
      </c>
      <c r="G3141" s="5" t="s">
        <v>9323</v>
      </c>
      <c r="H3141" s="5" t="s">
        <v>9328</v>
      </c>
      <c r="I3141" s="5" t="s">
        <v>9381</v>
      </c>
      <c r="J3141" s="9">
        <v>0</v>
      </c>
      <c r="K3141" s="5" t="s">
        <v>860</v>
      </c>
      <c r="L3141" s="10" t="str">
        <f t="shared" si="49"/>
        <v>OSCE Hate Crime Report 2017</v>
      </c>
      <c r="M3141" s="5" t="s">
        <v>1013</v>
      </c>
      <c r="N3141" s="5"/>
    </row>
    <row r="3142" spans="1:15" x14ac:dyDescent="0.2">
      <c r="A3142" s="12" t="s">
        <v>6757</v>
      </c>
      <c r="B3142" s="50">
        <v>3141</v>
      </c>
      <c r="C3142" s="9">
        <v>2017</v>
      </c>
      <c r="D3142" s="5" t="s">
        <v>9325</v>
      </c>
      <c r="E3142" s="8" t="s">
        <v>2</v>
      </c>
      <c r="F3142" s="5" t="s">
        <v>11089</v>
      </c>
      <c r="G3142" s="5" t="s">
        <v>9337</v>
      </c>
      <c r="H3142" s="5" t="s">
        <v>9347</v>
      </c>
      <c r="I3142" s="5" t="s">
        <v>9315</v>
      </c>
      <c r="J3142" s="9">
        <v>2</v>
      </c>
      <c r="K3142" s="5" t="s">
        <v>217</v>
      </c>
      <c r="L3142" s="10" t="str">
        <f t="shared" si="49"/>
        <v>OSCE Hate Crime Report 2017</v>
      </c>
      <c r="M3142" s="5" t="s">
        <v>1014</v>
      </c>
      <c r="N3142" s="5"/>
    </row>
    <row r="3143" spans="1:15" x14ac:dyDescent="0.2">
      <c r="A3143" s="12" t="s">
        <v>6758</v>
      </c>
      <c r="B3143" s="50">
        <v>3142</v>
      </c>
      <c r="C3143" s="9">
        <v>2017</v>
      </c>
      <c r="D3143" s="5" t="s">
        <v>9325</v>
      </c>
      <c r="E3143" s="8" t="s">
        <v>2</v>
      </c>
      <c r="F3143" s="5" t="s">
        <v>11089</v>
      </c>
      <c r="G3143" s="5" t="s">
        <v>9337</v>
      </c>
      <c r="H3143" s="5" t="s">
        <v>9347</v>
      </c>
      <c r="I3143" s="5" t="s">
        <v>9315</v>
      </c>
      <c r="J3143" s="9" t="s">
        <v>2</v>
      </c>
      <c r="K3143" s="5" t="s">
        <v>217</v>
      </c>
      <c r="L3143" s="10" t="str">
        <f t="shared" si="49"/>
        <v>OSCE Hate Crime Report 2017</v>
      </c>
      <c r="M3143" s="5" t="s">
        <v>1015</v>
      </c>
      <c r="N3143" s="5"/>
    </row>
    <row r="3144" spans="1:15" x14ac:dyDescent="0.2">
      <c r="A3144" s="12" t="s">
        <v>6759</v>
      </c>
      <c r="B3144" s="50">
        <v>3143</v>
      </c>
      <c r="C3144" s="9">
        <v>2017</v>
      </c>
      <c r="D3144" s="5" t="s">
        <v>9325</v>
      </c>
      <c r="E3144" s="8" t="s">
        <v>2</v>
      </c>
      <c r="F3144" s="5" t="s">
        <v>11089</v>
      </c>
      <c r="G3144" s="5" t="s">
        <v>9314</v>
      </c>
      <c r="H3144" s="5" t="s">
        <v>9328</v>
      </c>
      <c r="I3144" s="5" t="s">
        <v>9344</v>
      </c>
      <c r="J3144" s="9">
        <v>0</v>
      </c>
      <c r="K3144" s="5" t="s">
        <v>46</v>
      </c>
      <c r="L3144" s="10" t="str">
        <f t="shared" si="49"/>
        <v>OSCE Hate Crime Report 2017</v>
      </c>
      <c r="M3144" s="5" t="s">
        <v>1016</v>
      </c>
      <c r="N3144" s="5"/>
    </row>
    <row r="3145" spans="1:15" x14ac:dyDescent="0.2">
      <c r="A3145" s="12" t="s">
        <v>6760</v>
      </c>
      <c r="B3145" s="50">
        <v>3144</v>
      </c>
      <c r="C3145" s="9">
        <v>2017</v>
      </c>
      <c r="D3145" s="5" t="s">
        <v>9325</v>
      </c>
      <c r="E3145" s="8" t="s">
        <v>2</v>
      </c>
      <c r="F3145" s="5" t="s">
        <v>11089</v>
      </c>
      <c r="G3145" s="5" t="s">
        <v>9314</v>
      </c>
      <c r="H3145" s="5" t="s">
        <v>9347</v>
      </c>
      <c r="I3145" s="5" t="s">
        <v>9315</v>
      </c>
      <c r="J3145" s="9">
        <v>2</v>
      </c>
      <c r="K3145" s="5" t="s">
        <v>46</v>
      </c>
      <c r="L3145" s="10" t="str">
        <f t="shared" si="49"/>
        <v>OSCE Hate Crime Report 2017</v>
      </c>
      <c r="M3145" s="5" t="s">
        <v>1017</v>
      </c>
      <c r="N3145" s="11"/>
    </row>
    <row r="3146" spans="1:15" x14ac:dyDescent="0.2">
      <c r="A3146" s="12" t="s">
        <v>6761</v>
      </c>
      <c r="B3146" s="50">
        <v>3145</v>
      </c>
      <c r="C3146" s="9">
        <v>2017</v>
      </c>
      <c r="D3146" s="5" t="s">
        <v>9325</v>
      </c>
      <c r="E3146" s="8" t="s">
        <v>2</v>
      </c>
      <c r="F3146" s="5" t="s">
        <v>11089</v>
      </c>
      <c r="G3146" s="5" t="s">
        <v>9314</v>
      </c>
      <c r="H3146" s="5" t="s">
        <v>9328</v>
      </c>
      <c r="I3146" s="5" t="s">
        <v>9344</v>
      </c>
      <c r="J3146" s="9">
        <v>0</v>
      </c>
      <c r="K3146" s="5" t="s">
        <v>46</v>
      </c>
      <c r="L3146" s="10" t="str">
        <f t="shared" si="49"/>
        <v>OSCE Hate Crime Report 2017</v>
      </c>
      <c r="M3146" s="5" t="s">
        <v>1018</v>
      </c>
      <c r="N3146" s="5"/>
    </row>
    <row r="3147" spans="1:15" x14ac:dyDescent="0.2">
      <c r="A3147" s="12" t="s">
        <v>6762</v>
      </c>
      <c r="B3147" s="50">
        <v>3146</v>
      </c>
      <c r="C3147" s="9">
        <v>2017</v>
      </c>
      <c r="D3147" s="5" t="s">
        <v>9325</v>
      </c>
      <c r="E3147" s="8" t="s">
        <v>2</v>
      </c>
      <c r="F3147" s="5" t="s">
        <v>11089</v>
      </c>
      <c r="G3147" s="5" t="s">
        <v>9337</v>
      </c>
      <c r="H3147" s="5" t="s">
        <v>9328</v>
      </c>
      <c r="I3147" s="5" t="s">
        <v>9344</v>
      </c>
      <c r="J3147" s="9">
        <v>0</v>
      </c>
      <c r="K3147" s="5" t="s">
        <v>805</v>
      </c>
      <c r="L3147" s="10" t="str">
        <f t="shared" si="49"/>
        <v>OSCE Hate Crime Report 2017</v>
      </c>
      <c r="M3147" s="5" t="s">
        <v>1019</v>
      </c>
      <c r="N3147" s="5"/>
    </row>
    <row r="3148" spans="1:15" x14ac:dyDescent="0.2">
      <c r="A3148" s="12" t="s">
        <v>6763</v>
      </c>
      <c r="B3148" s="50">
        <v>3147</v>
      </c>
      <c r="C3148" s="9">
        <v>2017</v>
      </c>
      <c r="D3148" s="5" t="s">
        <v>9325</v>
      </c>
      <c r="E3148" s="8" t="s">
        <v>2</v>
      </c>
      <c r="F3148" s="5" t="s">
        <v>11089</v>
      </c>
      <c r="G3148" s="5" t="s">
        <v>9337</v>
      </c>
      <c r="H3148" s="5" t="s">
        <v>9328</v>
      </c>
      <c r="I3148" s="5" t="s">
        <v>9344</v>
      </c>
      <c r="J3148" s="9">
        <v>0</v>
      </c>
      <c r="K3148" s="5" t="s">
        <v>805</v>
      </c>
      <c r="L3148" s="10" t="str">
        <f t="shared" si="49"/>
        <v>OSCE Hate Crime Report 2017</v>
      </c>
      <c r="M3148" s="5" t="s">
        <v>1020</v>
      </c>
      <c r="N3148" s="5"/>
    </row>
    <row r="3149" spans="1:15" x14ac:dyDescent="0.2">
      <c r="A3149" s="12" t="s">
        <v>6764</v>
      </c>
      <c r="B3149" s="50">
        <v>3148</v>
      </c>
      <c r="C3149" s="9">
        <v>2017</v>
      </c>
      <c r="D3149" s="5" t="s">
        <v>9325</v>
      </c>
      <c r="E3149" s="8" t="s">
        <v>2</v>
      </c>
      <c r="F3149" s="5" t="s">
        <v>11089</v>
      </c>
      <c r="G3149" s="5" t="s">
        <v>9337</v>
      </c>
      <c r="H3149" s="5" t="s">
        <v>9328</v>
      </c>
      <c r="I3149" s="5" t="s">
        <v>9334</v>
      </c>
      <c r="J3149" s="9">
        <v>0</v>
      </c>
      <c r="K3149" s="5" t="s">
        <v>805</v>
      </c>
      <c r="L3149" s="10" t="str">
        <f t="shared" si="49"/>
        <v>OSCE Hate Crime Report 2017</v>
      </c>
      <c r="M3149" s="5" t="s">
        <v>1021</v>
      </c>
      <c r="N3149" s="5"/>
    </row>
    <row r="3150" spans="1:15" x14ac:dyDescent="0.2">
      <c r="A3150" s="12" t="s">
        <v>6765</v>
      </c>
      <c r="B3150" s="50">
        <v>3149</v>
      </c>
      <c r="C3150" s="9">
        <v>2017</v>
      </c>
      <c r="D3150" s="5" t="s">
        <v>9325</v>
      </c>
      <c r="E3150" s="8" t="s">
        <v>2</v>
      </c>
      <c r="F3150" s="5" t="s">
        <v>11089</v>
      </c>
      <c r="G3150" s="5" t="s">
        <v>9337</v>
      </c>
      <c r="H3150" s="5" t="s">
        <v>9347</v>
      </c>
      <c r="I3150" s="5" t="s">
        <v>11223</v>
      </c>
      <c r="J3150" s="9">
        <v>1</v>
      </c>
      <c r="K3150" s="5" t="s">
        <v>805</v>
      </c>
      <c r="L3150" s="10" t="str">
        <f t="shared" si="49"/>
        <v>OSCE Hate Crime Report 2017</v>
      </c>
      <c r="M3150" s="5" t="s">
        <v>1022</v>
      </c>
      <c r="N3150" s="5"/>
    </row>
    <row r="3151" spans="1:15" x14ac:dyDescent="0.2">
      <c r="A3151" s="12" t="s">
        <v>6766</v>
      </c>
      <c r="B3151" s="50">
        <v>3150</v>
      </c>
      <c r="C3151" s="9">
        <v>2017</v>
      </c>
      <c r="D3151" s="5" t="s">
        <v>9325</v>
      </c>
      <c r="E3151" s="8" t="s">
        <v>2</v>
      </c>
      <c r="F3151" s="5" t="s">
        <v>11088</v>
      </c>
      <c r="G3151" s="5" t="s">
        <v>9352</v>
      </c>
      <c r="H3151" s="5" t="s">
        <v>9328</v>
      </c>
      <c r="I3151" s="5" t="s">
        <v>9344</v>
      </c>
      <c r="J3151" s="9">
        <v>0</v>
      </c>
      <c r="K3151" s="5" t="s">
        <v>805</v>
      </c>
      <c r="L3151" s="10" t="str">
        <f t="shared" si="49"/>
        <v>OSCE Hate Crime Report 2017</v>
      </c>
      <c r="M3151" s="5" t="s">
        <v>1023</v>
      </c>
      <c r="N3151" s="5"/>
    </row>
    <row r="3152" spans="1:15" x14ac:dyDescent="0.2">
      <c r="A3152" s="12" t="s">
        <v>6767</v>
      </c>
      <c r="B3152" s="50">
        <v>3151</v>
      </c>
      <c r="C3152" s="9">
        <v>2017</v>
      </c>
      <c r="D3152" s="5" t="s">
        <v>9325</v>
      </c>
      <c r="E3152" s="8" t="s">
        <v>2</v>
      </c>
      <c r="F3152" s="5" t="s">
        <v>11089</v>
      </c>
      <c r="G3152" s="5" t="s">
        <v>9337</v>
      </c>
      <c r="H3152" s="5" t="s">
        <v>9328</v>
      </c>
      <c r="I3152" s="5" t="s">
        <v>9344</v>
      </c>
      <c r="J3152" s="9">
        <v>0</v>
      </c>
      <c r="K3152" s="5" t="s">
        <v>805</v>
      </c>
      <c r="L3152" s="10" t="str">
        <f t="shared" ref="L3152:L3176" si="50">HYPERLINK("https://hatecrime.osce.org/italy?year=2017","OSCE Hate Crime Report 2017")</f>
        <v>OSCE Hate Crime Report 2017</v>
      </c>
      <c r="M3152" s="5" t="s">
        <v>1024</v>
      </c>
      <c r="N3152" s="5"/>
    </row>
    <row r="3153" spans="1:15" x14ac:dyDescent="0.2">
      <c r="A3153" s="12" t="s">
        <v>6768</v>
      </c>
      <c r="B3153" s="50">
        <v>3152</v>
      </c>
      <c r="C3153" s="9">
        <v>2017</v>
      </c>
      <c r="D3153" s="5" t="s">
        <v>9325</v>
      </c>
      <c r="E3153" s="8" t="s">
        <v>2</v>
      </c>
      <c r="F3153" s="5" t="s">
        <v>11089</v>
      </c>
      <c r="G3153" s="5" t="s">
        <v>9337</v>
      </c>
      <c r="H3153" s="5" t="s">
        <v>9347</v>
      </c>
      <c r="I3153" s="5" t="s">
        <v>9334</v>
      </c>
      <c r="J3153" s="9">
        <v>0</v>
      </c>
      <c r="K3153" s="5" t="s">
        <v>805</v>
      </c>
      <c r="L3153" s="10" t="str">
        <f t="shared" si="50"/>
        <v>OSCE Hate Crime Report 2017</v>
      </c>
      <c r="M3153" s="5" t="s">
        <v>1025</v>
      </c>
      <c r="N3153" s="5"/>
    </row>
    <row r="3154" spans="1:15" x14ac:dyDescent="0.2">
      <c r="A3154" s="12" t="s">
        <v>6769</v>
      </c>
      <c r="B3154" s="50">
        <v>3153</v>
      </c>
      <c r="C3154" s="9">
        <v>2017</v>
      </c>
      <c r="D3154" s="5" t="s">
        <v>9325</v>
      </c>
      <c r="E3154" s="8" t="s">
        <v>2</v>
      </c>
      <c r="F3154" s="5" t="s">
        <v>11089</v>
      </c>
      <c r="G3154" s="5" t="s">
        <v>9337</v>
      </c>
      <c r="H3154" s="5" t="s">
        <v>9347</v>
      </c>
      <c r="I3154" s="5" t="s">
        <v>9334</v>
      </c>
      <c r="J3154" s="9">
        <v>0</v>
      </c>
      <c r="K3154" s="5" t="s">
        <v>805</v>
      </c>
      <c r="L3154" s="10" t="str">
        <f t="shared" si="50"/>
        <v>OSCE Hate Crime Report 2017</v>
      </c>
      <c r="M3154" s="5" t="s">
        <v>1026</v>
      </c>
      <c r="N3154" s="5"/>
    </row>
    <row r="3155" spans="1:15" x14ac:dyDescent="0.2">
      <c r="A3155" s="12" t="s">
        <v>6770</v>
      </c>
      <c r="B3155" s="50">
        <v>3154</v>
      </c>
      <c r="C3155" s="9">
        <v>2017</v>
      </c>
      <c r="D3155" s="5" t="s">
        <v>9325</v>
      </c>
      <c r="E3155" s="8" t="s">
        <v>2</v>
      </c>
      <c r="F3155" s="5" t="s">
        <v>11089</v>
      </c>
      <c r="G3155" s="5" t="s">
        <v>9337</v>
      </c>
      <c r="H3155" s="5" t="s">
        <v>9328</v>
      </c>
      <c r="I3155" s="5" t="s">
        <v>9334</v>
      </c>
      <c r="J3155" s="9">
        <v>0</v>
      </c>
      <c r="K3155" s="5" t="s">
        <v>805</v>
      </c>
      <c r="L3155" s="10" t="str">
        <f t="shared" si="50"/>
        <v>OSCE Hate Crime Report 2017</v>
      </c>
      <c r="M3155" s="5" t="s">
        <v>1027</v>
      </c>
      <c r="N3155" s="5"/>
    </row>
    <row r="3156" spans="1:15" x14ac:dyDescent="0.2">
      <c r="A3156" s="12" t="s">
        <v>6771</v>
      </c>
      <c r="B3156" s="50">
        <v>3155</v>
      </c>
      <c r="C3156" s="9">
        <v>2017</v>
      </c>
      <c r="D3156" s="5" t="s">
        <v>9325</v>
      </c>
      <c r="E3156" s="8" t="s">
        <v>2</v>
      </c>
      <c r="F3156" s="5" t="s">
        <v>11089</v>
      </c>
      <c r="G3156" s="5" t="s">
        <v>9337</v>
      </c>
      <c r="H3156" s="5" t="s">
        <v>9321</v>
      </c>
      <c r="I3156" s="5" t="s">
        <v>9423</v>
      </c>
      <c r="J3156" s="9">
        <v>1</v>
      </c>
      <c r="K3156" s="5" t="s">
        <v>805</v>
      </c>
      <c r="L3156" s="10" t="str">
        <f t="shared" si="50"/>
        <v>OSCE Hate Crime Report 2017</v>
      </c>
      <c r="M3156" s="5" t="s">
        <v>1028</v>
      </c>
      <c r="N3156" s="5"/>
    </row>
    <row r="3157" spans="1:15" x14ac:dyDescent="0.2">
      <c r="A3157" s="12" t="s">
        <v>6772</v>
      </c>
      <c r="B3157" s="50">
        <v>3156</v>
      </c>
      <c r="C3157" s="9">
        <v>2017</v>
      </c>
      <c r="D3157" s="5" t="s">
        <v>9325</v>
      </c>
      <c r="E3157" s="8" t="s">
        <v>2</v>
      </c>
      <c r="F3157" s="5" t="s">
        <v>11088</v>
      </c>
      <c r="G3157" s="5" t="s">
        <v>9383</v>
      </c>
      <c r="H3157" s="5" t="s">
        <v>9328</v>
      </c>
      <c r="I3157" s="5" t="s">
        <v>9334</v>
      </c>
      <c r="J3157" s="9">
        <v>0</v>
      </c>
      <c r="K3157" s="5" t="s">
        <v>805</v>
      </c>
      <c r="L3157" s="10" t="str">
        <f t="shared" si="50"/>
        <v>OSCE Hate Crime Report 2017</v>
      </c>
      <c r="M3157" s="5" t="s">
        <v>1029</v>
      </c>
      <c r="N3157" s="5"/>
    </row>
    <row r="3158" spans="1:15" x14ac:dyDescent="0.2">
      <c r="A3158" s="12" t="s">
        <v>6773</v>
      </c>
      <c r="B3158" s="50">
        <v>3157</v>
      </c>
      <c r="C3158" s="9">
        <v>2017</v>
      </c>
      <c r="D3158" s="5" t="s">
        <v>9325</v>
      </c>
      <c r="E3158" s="8" t="s">
        <v>2</v>
      </c>
      <c r="F3158" s="5" t="s">
        <v>11089</v>
      </c>
      <c r="G3158" s="5" t="s">
        <v>9337</v>
      </c>
      <c r="H3158" s="5" t="s">
        <v>9321</v>
      </c>
      <c r="I3158" s="5" t="s">
        <v>9344</v>
      </c>
      <c r="J3158" s="9">
        <v>0</v>
      </c>
      <c r="K3158" s="5" t="s">
        <v>805</v>
      </c>
      <c r="L3158" s="10" t="str">
        <f t="shared" si="50"/>
        <v>OSCE Hate Crime Report 2017</v>
      </c>
      <c r="M3158" s="5" t="s">
        <v>1030</v>
      </c>
      <c r="N3158" s="5"/>
    </row>
    <row r="3159" spans="1:15" x14ac:dyDescent="0.2">
      <c r="A3159" s="12" t="s">
        <v>6774</v>
      </c>
      <c r="B3159" s="50">
        <v>3158</v>
      </c>
      <c r="C3159" s="9">
        <v>2017</v>
      </c>
      <c r="D3159" s="5" t="s">
        <v>9325</v>
      </c>
      <c r="E3159" s="8" t="s">
        <v>2</v>
      </c>
      <c r="F3159" s="5" t="s">
        <v>11089</v>
      </c>
      <c r="G3159" s="5" t="s">
        <v>9337</v>
      </c>
      <c r="H3159" s="5" t="s">
        <v>9328</v>
      </c>
      <c r="I3159" s="5" t="s">
        <v>9344</v>
      </c>
      <c r="J3159" s="9">
        <v>0</v>
      </c>
      <c r="K3159" s="5" t="s">
        <v>805</v>
      </c>
      <c r="L3159" s="10" t="str">
        <f t="shared" si="50"/>
        <v>OSCE Hate Crime Report 2017</v>
      </c>
      <c r="M3159" s="5" t="s">
        <v>1031</v>
      </c>
      <c r="N3159" s="5"/>
    </row>
    <row r="3160" spans="1:15" x14ac:dyDescent="0.2">
      <c r="A3160" s="12" t="s">
        <v>6775</v>
      </c>
      <c r="B3160" s="50">
        <v>3159</v>
      </c>
      <c r="C3160" s="9">
        <v>2017</v>
      </c>
      <c r="D3160" s="5" t="s">
        <v>9325</v>
      </c>
      <c r="E3160" s="8" t="s">
        <v>2</v>
      </c>
      <c r="F3160" s="5" t="s">
        <v>11089</v>
      </c>
      <c r="G3160" s="5" t="s">
        <v>9337</v>
      </c>
      <c r="H3160" s="5" t="s">
        <v>9328</v>
      </c>
      <c r="I3160" s="5" t="s">
        <v>9334</v>
      </c>
      <c r="J3160" s="9">
        <v>0</v>
      </c>
      <c r="K3160" s="5" t="s">
        <v>805</v>
      </c>
      <c r="L3160" s="10" t="str">
        <f t="shared" si="50"/>
        <v>OSCE Hate Crime Report 2017</v>
      </c>
      <c r="M3160" s="5" t="s">
        <v>1032</v>
      </c>
      <c r="N3160" s="5"/>
    </row>
    <row r="3161" spans="1:15" x14ac:dyDescent="0.2">
      <c r="A3161" s="12" t="s">
        <v>6776</v>
      </c>
      <c r="B3161" s="50">
        <v>3160</v>
      </c>
      <c r="C3161" s="9">
        <v>2017</v>
      </c>
      <c r="D3161" s="5" t="s">
        <v>9325</v>
      </c>
      <c r="E3161" s="8" t="s">
        <v>2</v>
      </c>
      <c r="F3161" s="5" t="s">
        <v>11089</v>
      </c>
      <c r="G3161" s="5" t="s">
        <v>9337</v>
      </c>
      <c r="H3161" s="5" t="s">
        <v>9328</v>
      </c>
      <c r="I3161" s="5" t="s">
        <v>9334</v>
      </c>
      <c r="J3161" s="9">
        <v>0</v>
      </c>
      <c r="K3161" s="5" t="s">
        <v>805</v>
      </c>
      <c r="L3161" s="10" t="str">
        <f t="shared" si="50"/>
        <v>OSCE Hate Crime Report 2017</v>
      </c>
      <c r="M3161" s="5" t="s">
        <v>1033</v>
      </c>
      <c r="N3161" s="5"/>
    </row>
    <row r="3162" spans="1:15" x14ac:dyDescent="0.2">
      <c r="A3162" s="12" t="s">
        <v>6777</v>
      </c>
      <c r="B3162" s="50">
        <v>3161</v>
      </c>
      <c r="C3162" s="9">
        <v>2017</v>
      </c>
      <c r="D3162" s="5" t="s">
        <v>9325</v>
      </c>
      <c r="E3162" s="8" t="s">
        <v>2</v>
      </c>
      <c r="F3162" s="5" t="s">
        <v>11089</v>
      </c>
      <c r="G3162" s="5" t="s">
        <v>9337</v>
      </c>
      <c r="H3162" s="5" t="s">
        <v>9347</v>
      </c>
      <c r="I3162" s="5" t="s">
        <v>9315</v>
      </c>
      <c r="J3162" s="9">
        <v>2</v>
      </c>
      <c r="K3162" s="5" t="s">
        <v>805</v>
      </c>
      <c r="L3162" s="10" t="str">
        <f t="shared" si="50"/>
        <v>OSCE Hate Crime Report 2017</v>
      </c>
      <c r="M3162" s="5" t="s">
        <v>1034</v>
      </c>
      <c r="N3162" s="5"/>
    </row>
    <row r="3163" spans="1:15" x14ac:dyDescent="0.2">
      <c r="A3163" s="12" t="s">
        <v>6778</v>
      </c>
      <c r="B3163" s="50">
        <v>3162</v>
      </c>
      <c r="C3163" s="9">
        <v>2017</v>
      </c>
      <c r="D3163" s="5" t="s">
        <v>9325</v>
      </c>
      <c r="E3163" s="8" t="s">
        <v>2</v>
      </c>
      <c r="F3163" s="5" t="s">
        <v>11089</v>
      </c>
      <c r="G3163" s="5" t="s">
        <v>9337</v>
      </c>
      <c r="H3163" s="5" t="s">
        <v>9321</v>
      </c>
      <c r="I3163" s="5" t="s">
        <v>9384</v>
      </c>
      <c r="J3163" s="9">
        <v>1</v>
      </c>
      <c r="K3163" s="5" t="s">
        <v>805</v>
      </c>
      <c r="L3163" s="10" t="str">
        <f t="shared" si="50"/>
        <v>OSCE Hate Crime Report 2017</v>
      </c>
      <c r="M3163" s="5" t="s">
        <v>1035</v>
      </c>
      <c r="N3163" s="5"/>
    </row>
    <row r="3164" spans="1:15" x14ac:dyDescent="0.2">
      <c r="A3164" s="12" t="s">
        <v>6779</v>
      </c>
      <c r="B3164" s="50">
        <v>3163</v>
      </c>
      <c r="C3164" s="9">
        <v>2017</v>
      </c>
      <c r="D3164" s="5" t="s">
        <v>9325</v>
      </c>
      <c r="E3164" s="8" t="s">
        <v>2</v>
      </c>
      <c r="F3164" s="5" t="s">
        <v>11089</v>
      </c>
      <c r="G3164" s="5" t="s">
        <v>9337</v>
      </c>
      <c r="H3164" s="5" t="s">
        <v>9328</v>
      </c>
      <c r="I3164" s="5" t="s">
        <v>9344</v>
      </c>
      <c r="J3164" s="9">
        <v>0</v>
      </c>
      <c r="K3164" s="5" t="s">
        <v>805</v>
      </c>
      <c r="L3164" s="10" t="str">
        <f t="shared" si="50"/>
        <v>OSCE Hate Crime Report 2017</v>
      </c>
      <c r="M3164" s="5" t="s">
        <v>1036</v>
      </c>
      <c r="N3164" s="5"/>
    </row>
    <row r="3165" spans="1:15" x14ac:dyDescent="0.2">
      <c r="A3165" s="12" t="s">
        <v>6780</v>
      </c>
      <c r="B3165" s="50">
        <v>3164</v>
      </c>
      <c r="C3165" s="9">
        <v>2017</v>
      </c>
      <c r="D3165" s="5" t="s">
        <v>9325</v>
      </c>
      <c r="E3165" s="8" t="s">
        <v>2</v>
      </c>
      <c r="F3165" s="5" t="s">
        <v>11089</v>
      </c>
      <c r="G3165" s="5" t="s">
        <v>9337</v>
      </c>
      <c r="H3165" s="5" t="s">
        <v>9328</v>
      </c>
      <c r="I3165" s="5" t="s">
        <v>9334</v>
      </c>
      <c r="J3165" s="9">
        <v>0</v>
      </c>
      <c r="K3165" s="5" t="s">
        <v>805</v>
      </c>
      <c r="L3165" s="10" t="str">
        <f t="shared" si="50"/>
        <v>OSCE Hate Crime Report 2017</v>
      </c>
      <c r="M3165" s="5" t="s">
        <v>1032</v>
      </c>
      <c r="N3165" s="5"/>
    </row>
    <row r="3166" spans="1:15" x14ac:dyDescent="0.2">
      <c r="A3166" s="12" t="s">
        <v>6781</v>
      </c>
      <c r="B3166" s="50">
        <v>3165</v>
      </c>
      <c r="C3166" s="9">
        <v>2017</v>
      </c>
      <c r="D3166" s="5" t="s">
        <v>9325</v>
      </c>
      <c r="E3166" s="8" t="s">
        <v>2</v>
      </c>
      <c r="F3166" s="5" t="s">
        <v>11089</v>
      </c>
      <c r="G3166" s="5" t="s">
        <v>9337</v>
      </c>
      <c r="H3166" s="5" t="s">
        <v>9328</v>
      </c>
      <c r="I3166" s="5" t="s">
        <v>9334</v>
      </c>
      <c r="J3166" s="9">
        <v>0</v>
      </c>
      <c r="K3166" s="5" t="s">
        <v>805</v>
      </c>
      <c r="L3166" s="10" t="str">
        <f t="shared" si="50"/>
        <v>OSCE Hate Crime Report 2017</v>
      </c>
      <c r="M3166" s="5" t="s">
        <v>1037</v>
      </c>
      <c r="N3166" s="5"/>
    </row>
    <row r="3167" spans="1:15" x14ac:dyDescent="0.2">
      <c r="A3167" s="12" t="s">
        <v>6782</v>
      </c>
      <c r="B3167" s="50">
        <v>3166</v>
      </c>
      <c r="C3167" s="9">
        <v>2017</v>
      </c>
      <c r="D3167" s="5" t="s">
        <v>9325</v>
      </c>
      <c r="E3167" s="8" t="s">
        <v>2</v>
      </c>
      <c r="F3167" s="5" t="s">
        <v>11089</v>
      </c>
      <c r="G3167" s="5" t="s">
        <v>9337</v>
      </c>
      <c r="H3167" s="5" t="s">
        <v>9328</v>
      </c>
      <c r="I3167" s="5" t="s">
        <v>9334</v>
      </c>
      <c r="J3167" s="9">
        <v>0</v>
      </c>
      <c r="K3167" s="5" t="s">
        <v>805</v>
      </c>
      <c r="L3167" s="10" t="str">
        <f t="shared" si="50"/>
        <v>OSCE Hate Crime Report 2017</v>
      </c>
      <c r="M3167" s="5" t="s">
        <v>1038</v>
      </c>
      <c r="N3167" s="5"/>
      <c r="O3167" s="11"/>
    </row>
    <row r="3168" spans="1:15" x14ac:dyDescent="0.2">
      <c r="A3168" s="12" t="s">
        <v>6783</v>
      </c>
      <c r="B3168" s="50">
        <v>3167</v>
      </c>
      <c r="C3168" s="9">
        <v>2017</v>
      </c>
      <c r="D3168" s="5" t="s">
        <v>9325</v>
      </c>
      <c r="E3168" s="8" t="s">
        <v>2</v>
      </c>
      <c r="F3168" s="5" t="s">
        <v>11089</v>
      </c>
      <c r="G3168" s="5" t="s">
        <v>9329</v>
      </c>
      <c r="H3168" s="5" t="s">
        <v>9347</v>
      </c>
      <c r="I3168" s="5" t="s">
        <v>11065</v>
      </c>
      <c r="J3168" s="9">
        <v>1</v>
      </c>
      <c r="K3168" s="5" t="s">
        <v>1039</v>
      </c>
      <c r="L3168" s="10" t="str">
        <f t="shared" si="50"/>
        <v>OSCE Hate Crime Report 2017</v>
      </c>
      <c r="M3168" s="5" t="s">
        <v>1040</v>
      </c>
      <c r="N3168" s="5"/>
    </row>
    <row r="3169" spans="1:14" x14ac:dyDescent="0.2">
      <c r="A3169" s="12" t="s">
        <v>6784</v>
      </c>
      <c r="B3169" s="50">
        <v>3168</v>
      </c>
      <c r="C3169" s="9">
        <v>2017</v>
      </c>
      <c r="D3169" s="5" t="s">
        <v>9325</v>
      </c>
      <c r="E3169" s="8" t="s">
        <v>2</v>
      </c>
      <c r="F3169" s="5" t="s">
        <v>11089</v>
      </c>
      <c r="G3169" s="5" t="s">
        <v>9329</v>
      </c>
      <c r="H3169" s="5" t="s">
        <v>9321</v>
      </c>
      <c r="I3169" s="5" t="s">
        <v>9378</v>
      </c>
      <c r="J3169" s="9">
        <v>1</v>
      </c>
      <c r="K3169" s="5" t="s">
        <v>1039</v>
      </c>
      <c r="L3169" s="10" t="str">
        <f t="shared" si="50"/>
        <v>OSCE Hate Crime Report 2017</v>
      </c>
      <c r="M3169" s="5" t="s">
        <v>1041</v>
      </c>
      <c r="N3169" s="5"/>
    </row>
    <row r="3170" spans="1:14" x14ac:dyDescent="0.2">
      <c r="A3170" s="12" t="s">
        <v>6785</v>
      </c>
      <c r="B3170" s="50">
        <v>3169</v>
      </c>
      <c r="C3170" s="9">
        <v>2017</v>
      </c>
      <c r="D3170" s="5" t="s">
        <v>9325</v>
      </c>
      <c r="E3170" s="8" t="s">
        <v>2</v>
      </c>
      <c r="F3170" s="5" t="s">
        <v>11089</v>
      </c>
      <c r="G3170" s="5" t="s">
        <v>9329</v>
      </c>
      <c r="H3170" s="5" t="s">
        <v>9347</v>
      </c>
      <c r="I3170" s="5" t="s">
        <v>9420</v>
      </c>
      <c r="J3170" s="9">
        <v>1</v>
      </c>
      <c r="K3170" s="5" t="s">
        <v>1039</v>
      </c>
      <c r="L3170" s="10" t="str">
        <f t="shared" si="50"/>
        <v>OSCE Hate Crime Report 2017</v>
      </c>
      <c r="M3170" s="5" t="s">
        <v>1042</v>
      </c>
      <c r="N3170" s="5"/>
    </row>
    <row r="3171" spans="1:14" x14ac:dyDescent="0.2">
      <c r="A3171" s="12" t="s">
        <v>6786</v>
      </c>
      <c r="B3171" s="50">
        <v>3170</v>
      </c>
      <c r="C3171" s="9">
        <v>2017</v>
      </c>
      <c r="D3171" s="5" t="s">
        <v>9325</v>
      </c>
      <c r="E3171" s="8" t="s">
        <v>2</v>
      </c>
      <c r="F3171" s="5" t="s">
        <v>11089</v>
      </c>
      <c r="G3171" s="5" t="s">
        <v>9329</v>
      </c>
      <c r="H3171" s="5" t="s">
        <v>9347</v>
      </c>
      <c r="I3171" s="5" t="s">
        <v>9353</v>
      </c>
      <c r="J3171" s="9">
        <v>2</v>
      </c>
      <c r="K3171" s="5" t="s">
        <v>1039</v>
      </c>
      <c r="L3171" s="10" t="str">
        <f t="shared" si="50"/>
        <v>OSCE Hate Crime Report 2017</v>
      </c>
      <c r="M3171" s="5" t="s">
        <v>1043</v>
      </c>
      <c r="N3171" s="5"/>
    </row>
    <row r="3172" spans="1:14" x14ac:dyDescent="0.2">
      <c r="A3172" s="12" t="s">
        <v>6787</v>
      </c>
      <c r="B3172" s="50">
        <v>3171</v>
      </c>
      <c r="C3172" s="9">
        <v>2017</v>
      </c>
      <c r="D3172" s="5" t="s">
        <v>9325</v>
      </c>
      <c r="E3172" s="8" t="s">
        <v>2</v>
      </c>
      <c r="F3172" s="5" t="s">
        <v>11089</v>
      </c>
      <c r="G3172" s="5" t="s">
        <v>9323</v>
      </c>
      <c r="H3172" s="5" t="s">
        <v>9321</v>
      </c>
      <c r="I3172" s="5" t="s">
        <v>9384</v>
      </c>
      <c r="J3172" s="9">
        <v>2</v>
      </c>
      <c r="K3172" s="5" t="s">
        <v>860</v>
      </c>
      <c r="L3172" s="10" t="str">
        <f t="shared" si="50"/>
        <v>OSCE Hate Crime Report 2017</v>
      </c>
      <c r="M3172" s="5" t="s">
        <v>1044</v>
      </c>
      <c r="N3172" s="5"/>
    </row>
    <row r="3173" spans="1:14" x14ac:dyDescent="0.2">
      <c r="A3173" s="12" t="s">
        <v>6788</v>
      </c>
      <c r="B3173" s="50">
        <v>3172</v>
      </c>
      <c r="C3173" s="9">
        <v>2017</v>
      </c>
      <c r="D3173" s="5" t="s">
        <v>9325</v>
      </c>
      <c r="E3173" s="8" t="s">
        <v>2</v>
      </c>
      <c r="F3173" s="5" t="s">
        <v>11089</v>
      </c>
      <c r="G3173" s="5" t="s">
        <v>9335</v>
      </c>
      <c r="H3173" s="5" t="s">
        <v>9321</v>
      </c>
      <c r="I3173" s="5" t="s">
        <v>9321</v>
      </c>
      <c r="J3173" s="9">
        <v>2</v>
      </c>
      <c r="K3173" s="5" t="s">
        <v>805</v>
      </c>
      <c r="L3173" s="10" t="str">
        <f t="shared" si="50"/>
        <v>OSCE Hate Crime Report 2017</v>
      </c>
      <c r="M3173" s="5" t="s">
        <v>1045</v>
      </c>
      <c r="N3173" s="5"/>
    </row>
    <row r="3174" spans="1:14" x14ac:dyDescent="0.2">
      <c r="A3174" s="12" t="s">
        <v>6789</v>
      </c>
      <c r="B3174" s="50">
        <v>3173</v>
      </c>
      <c r="C3174" s="9">
        <v>2017</v>
      </c>
      <c r="D3174" s="5" t="s">
        <v>9325</v>
      </c>
      <c r="E3174" s="8" t="s">
        <v>2</v>
      </c>
      <c r="F3174" s="5" t="s">
        <v>11089</v>
      </c>
      <c r="G3174" s="5" t="s">
        <v>9337</v>
      </c>
      <c r="H3174" s="5" t="s">
        <v>9321</v>
      </c>
      <c r="I3174" s="5" t="s">
        <v>9378</v>
      </c>
      <c r="J3174" s="9">
        <v>1</v>
      </c>
      <c r="K3174" s="5" t="s">
        <v>805</v>
      </c>
      <c r="L3174" s="10" t="str">
        <f t="shared" si="50"/>
        <v>OSCE Hate Crime Report 2017</v>
      </c>
      <c r="M3174" s="5" t="s">
        <v>1046</v>
      </c>
      <c r="N3174" s="5"/>
    </row>
    <row r="3175" spans="1:14" x14ac:dyDescent="0.2">
      <c r="A3175" s="12" t="s">
        <v>6790</v>
      </c>
      <c r="B3175" s="50">
        <v>3174</v>
      </c>
      <c r="C3175" s="9">
        <v>2017</v>
      </c>
      <c r="D3175" s="5" t="s">
        <v>9325</v>
      </c>
      <c r="E3175" s="8" t="s">
        <v>2</v>
      </c>
      <c r="F3175" s="5" t="s">
        <v>11089</v>
      </c>
      <c r="G3175" s="5" t="s">
        <v>9337</v>
      </c>
      <c r="H3175" s="5" t="s">
        <v>9321</v>
      </c>
      <c r="I3175" s="5" t="s">
        <v>9416</v>
      </c>
      <c r="J3175" s="9">
        <v>0</v>
      </c>
      <c r="K3175" s="5" t="s">
        <v>805</v>
      </c>
      <c r="L3175" s="10" t="str">
        <f t="shared" si="50"/>
        <v>OSCE Hate Crime Report 2017</v>
      </c>
      <c r="M3175" s="5" t="s">
        <v>1047</v>
      </c>
      <c r="N3175" s="5"/>
    </row>
    <row r="3176" spans="1:14" x14ac:dyDescent="0.2">
      <c r="A3176" s="12" t="s">
        <v>6791</v>
      </c>
      <c r="B3176" s="50">
        <v>3175</v>
      </c>
      <c r="C3176" s="9">
        <v>2017</v>
      </c>
      <c r="D3176" s="5" t="s">
        <v>9325</v>
      </c>
      <c r="E3176" s="8" t="s">
        <v>2</v>
      </c>
      <c r="F3176" s="5" t="s">
        <v>11088</v>
      </c>
      <c r="G3176" s="5" t="s">
        <v>9352</v>
      </c>
      <c r="H3176" s="5" t="s">
        <v>9328</v>
      </c>
      <c r="I3176" s="5" t="s">
        <v>9419</v>
      </c>
      <c r="J3176" s="9">
        <v>0</v>
      </c>
      <c r="K3176" s="5" t="s">
        <v>805</v>
      </c>
      <c r="L3176" s="10" t="str">
        <f t="shared" si="50"/>
        <v>OSCE Hate Crime Report 2017</v>
      </c>
      <c r="M3176" s="5" t="s">
        <v>1048</v>
      </c>
      <c r="N3176" s="5"/>
    </row>
    <row r="3177" spans="1:14" s="11" customFormat="1" x14ac:dyDescent="0.2">
      <c r="A3177" s="12" t="s">
        <v>6792</v>
      </c>
      <c r="B3177" s="50">
        <v>3176</v>
      </c>
      <c r="C3177" s="9">
        <v>2017</v>
      </c>
      <c r="D3177" s="5" t="s">
        <v>9325</v>
      </c>
      <c r="E3177" s="8" t="s">
        <v>10939</v>
      </c>
      <c r="F3177" s="5" t="s">
        <v>11089</v>
      </c>
      <c r="G3177" s="5" t="s">
        <v>9320</v>
      </c>
      <c r="H3177" s="5" t="s">
        <v>9347</v>
      </c>
      <c r="I3177" s="5" t="s">
        <v>9345</v>
      </c>
      <c r="J3177" s="9">
        <v>3</v>
      </c>
      <c r="K3177" s="5" t="s">
        <v>11394</v>
      </c>
      <c r="L3177" s="5" t="s">
        <v>2</v>
      </c>
      <c r="M3177" s="5" t="s">
        <v>11395</v>
      </c>
      <c r="N3177" s="5"/>
    </row>
    <row r="3178" spans="1:14" x14ac:dyDescent="0.2">
      <c r="A3178" s="12" t="s">
        <v>6793</v>
      </c>
      <c r="B3178" s="50">
        <v>3177</v>
      </c>
      <c r="C3178" s="9">
        <v>2018</v>
      </c>
      <c r="D3178" s="5" t="s">
        <v>9325</v>
      </c>
      <c r="E3178" s="8" t="s">
        <v>2</v>
      </c>
      <c r="F3178" s="5" t="s">
        <v>11089</v>
      </c>
      <c r="G3178" s="5" t="s">
        <v>9337</v>
      </c>
      <c r="H3178" s="5" t="s">
        <v>9347</v>
      </c>
      <c r="I3178" s="5" t="s">
        <v>9354</v>
      </c>
      <c r="J3178" s="9">
        <v>1</v>
      </c>
      <c r="K3178" s="5" t="s">
        <v>805</v>
      </c>
      <c r="L3178" s="10" t="str">
        <f t="shared" ref="L3178:L3241" si="51">HYPERLINK("https://hatecrime.osce.org/italy?year=2018","OSCE Hate Crime Report 2018")</f>
        <v>OSCE Hate Crime Report 2018</v>
      </c>
      <c r="M3178" s="5" t="s">
        <v>1049</v>
      </c>
      <c r="N3178" s="5"/>
    </row>
    <row r="3179" spans="1:14" x14ac:dyDescent="0.2">
      <c r="A3179" s="12" t="s">
        <v>6794</v>
      </c>
      <c r="B3179" s="50">
        <v>3178</v>
      </c>
      <c r="C3179" s="9">
        <v>2018</v>
      </c>
      <c r="D3179" s="5" t="s">
        <v>9325</v>
      </c>
      <c r="E3179" s="8" t="s">
        <v>2</v>
      </c>
      <c r="F3179" s="5" t="s">
        <v>11089</v>
      </c>
      <c r="G3179" s="5" t="s">
        <v>9337</v>
      </c>
      <c r="H3179" s="5" t="s">
        <v>9347</v>
      </c>
      <c r="I3179" s="5" t="s">
        <v>9356</v>
      </c>
      <c r="J3179" s="9">
        <v>1</v>
      </c>
      <c r="K3179" s="5" t="s">
        <v>805</v>
      </c>
      <c r="L3179" s="10" t="str">
        <f t="shared" si="51"/>
        <v>OSCE Hate Crime Report 2018</v>
      </c>
      <c r="M3179" s="5" t="s">
        <v>1050</v>
      </c>
      <c r="N3179" s="5"/>
    </row>
    <row r="3180" spans="1:14" x14ac:dyDescent="0.2">
      <c r="A3180" s="12" t="s">
        <v>6795</v>
      </c>
      <c r="B3180" s="50">
        <v>3179</v>
      </c>
      <c r="C3180" s="9">
        <v>2018</v>
      </c>
      <c r="D3180" s="5" t="s">
        <v>9325</v>
      </c>
      <c r="E3180" s="8" t="s">
        <v>2</v>
      </c>
      <c r="F3180" s="5" t="s">
        <v>11089</v>
      </c>
      <c r="G3180" s="5" t="s">
        <v>9329</v>
      </c>
      <c r="H3180" s="5" t="s">
        <v>9347</v>
      </c>
      <c r="I3180" s="5" t="s">
        <v>9356</v>
      </c>
      <c r="J3180" s="9">
        <v>0</v>
      </c>
      <c r="K3180" s="5" t="s">
        <v>1051</v>
      </c>
      <c r="L3180" s="10" t="str">
        <f t="shared" si="51"/>
        <v>OSCE Hate Crime Report 2018</v>
      </c>
      <c r="M3180" s="5" t="s">
        <v>1052</v>
      </c>
      <c r="N3180" s="5"/>
    </row>
    <row r="3181" spans="1:14" x14ac:dyDescent="0.2">
      <c r="A3181" s="12" t="s">
        <v>6796</v>
      </c>
      <c r="B3181" s="50">
        <v>3180</v>
      </c>
      <c r="C3181" s="9">
        <v>2018</v>
      </c>
      <c r="D3181" s="5" t="s">
        <v>9325</v>
      </c>
      <c r="E3181" s="8" t="s">
        <v>2</v>
      </c>
      <c r="F3181" s="5" t="s">
        <v>11089</v>
      </c>
      <c r="G3181" s="5" t="s">
        <v>9337</v>
      </c>
      <c r="H3181" s="5" t="s">
        <v>9347</v>
      </c>
      <c r="I3181" s="5" t="s">
        <v>9356</v>
      </c>
      <c r="J3181" s="9">
        <v>1</v>
      </c>
      <c r="K3181" s="5" t="s">
        <v>805</v>
      </c>
      <c r="L3181" s="10" t="str">
        <f t="shared" si="51"/>
        <v>OSCE Hate Crime Report 2018</v>
      </c>
      <c r="M3181" s="5" t="s">
        <v>1053</v>
      </c>
      <c r="N3181" s="5"/>
    </row>
    <row r="3182" spans="1:14" x14ac:dyDescent="0.2">
      <c r="A3182" s="12" t="s">
        <v>6797</v>
      </c>
      <c r="B3182" s="50">
        <v>3181</v>
      </c>
      <c r="C3182" s="9">
        <v>2018</v>
      </c>
      <c r="D3182" s="5" t="s">
        <v>9325</v>
      </c>
      <c r="E3182" s="8" t="s">
        <v>2</v>
      </c>
      <c r="F3182" s="5" t="s">
        <v>11089</v>
      </c>
      <c r="G3182" s="5" t="s">
        <v>9337</v>
      </c>
      <c r="H3182" s="5" t="s">
        <v>9347</v>
      </c>
      <c r="I3182" s="5" t="s">
        <v>11066</v>
      </c>
      <c r="J3182" s="9">
        <v>1</v>
      </c>
      <c r="K3182" s="5" t="s">
        <v>805</v>
      </c>
      <c r="L3182" s="10" t="str">
        <f t="shared" si="51"/>
        <v>OSCE Hate Crime Report 2018</v>
      </c>
      <c r="M3182" s="5" t="s">
        <v>1054</v>
      </c>
      <c r="N3182" s="5"/>
    </row>
    <row r="3183" spans="1:14" x14ac:dyDescent="0.2">
      <c r="A3183" s="12" t="s">
        <v>6798</v>
      </c>
      <c r="B3183" s="50">
        <v>3182</v>
      </c>
      <c r="C3183" s="9">
        <v>2018</v>
      </c>
      <c r="D3183" s="5" t="s">
        <v>9325</v>
      </c>
      <c r="E3183" s="8" t="s">
        <v>2</v>
      </c>
      <c r="F3183" s="5" t="s">
        <v>11089</v>
      </c>
      <c r="G3183" s="5" t="s">
        <v>9337</v>
      </c>
      <c r="H3183" s="5" t="s">
        <v>9321</v>
      </c>
      <c r="I3183" s="5" t="s">
        <v>11221</v>
      </c>
      <c r="J3183" s="9" t="s">
        <v>2</v>
      </c>
      <c r="K3183" s="5" t="s">
        <v>805</v>
      </c>
      <c r="L3183" s="10" t="str">
        <f t="shared" si="51"/>
        <v>OSCE Hate Crime Report 2018</v>
      </c>
      <c r="M3183" s="5" t="s">
        <v>1055</v>
      </c>
      <c r="N3183" s="5"/>
    </row>
    <row r="3184" spans="1:14" x14ac:dyDescent="0.2">
      <c r="A3184" s="12" t="s">
        <v>6799</v>
      </c>
      <c r="B3184" s="50">
        <v>3183</v>
      </c>
      <c r="C3184" s="9">
        <v>2018</v>
      </c>
      <c r="D3184" s="5" t="s">
        <v>9325</v>
      </c>
      <c r="E3184" s="8" t="s">
        <v>2</v>
      </c>
      <c r="F3184" s="5" t="s">
        <v>11089</v>
      </c>
      <c r="G3184" s="5" t="s">
        <v>9337</v>
      </c>
      <c r="H3184" s="5" t="s">
        <v>9321</v>
      </c>
      <c r="I3184" s="5" t="s">
        <v>9385</v>
      </c>
      <c r="J3184" s="9">
        <v>1</v>
      </c>
      <c r="K3184" s="5" t="s">
        <v>805</v>
      </c>
      <c r="L3184" s="10" t="str">
        <f t="shared" si="51"/>
        <v>OSCE Hate Crime Report 2018</v>
      </c>
      <c r="M3184" s="5" t="s">
        <v>1056</v>
      </c>
      <c r="N3184" s="5"/>
    </row>
    <row r="3185" spans="1:15" x14ac:dyDescent="0.2">
      <c r="A3185" s="12" t="s">
        <v>6800</v>
      </c>
      <c r="B3185" s="50">
        <v>3184</v>
      </c>
      <c r="C3185" s="9">
        <v>2018</v>
      </c>
      <c r="D3185" s="5" t="s">
        <v>9325</v>
      </c>
      <c r="E3185" s="8" t="s">
        <v>2</v>
      </c>
      <c r="F3185" s="5" t="s">
        <v>11089</v>
      </c>
      <c r="G3185" s="5" t="s">
        <v>9337</v>
      </c>
      <c r="H3185" s="5" t="s">
        <v>9347</v>
      </c>
      <c r="I3185" s="5" t="s">
        <v>11065</v>
      </c>
      <c r="J3185" s="9">
        <v>1</v>
      </c>
      <c r="K3185" s="5" t="s">
        <v>805</v>
      </c>
      <c r="L3185" s="10" t="str">
        <f t="shared" si="51"/>
        <v>OSCE Hate Crime Report 2018</v>
      </c>
      <c r="M3185" s="5" t="s">
        <v>1057</v>
      </c>
      <c r="N3185" s="5"/>
    </row>
    <row r="3186" spans="1:15" x14ac:dyDescent="0.2">
      <c r="A3186" s="12" t="s">
        <v>6801</v>
      </c>
      <c r="B3186" s="50">
        <v>3185</v>
      </c>
      <c r="C3186" s="9">
        <v>2018</v>
      </c>
      <c r="D3186" s="5" t="s">
        <v>9325</v>
      </c>
      <c r="E3186" s="8" t="s">
        <v>2</v>
      </c>
      <c r="F3186" s="5" t="s">
        <v>11089</v>
      </c>
      <c r="G3186" s="5" t="s">
        <v>9337</v>
      </c>
      <c r="H3186" s="5" t="s">
        <v>9347</v>
      </c>
      <c r="I3186" s="5" t="s">
        <v>9315</v>
      </c>
      <c r="J3186" s="9">
        <v>1</v>
      </c>
      <c r="K3186" s="5" t="s">
        <v>805</v>
      </c>
      <c r="L3186" s="10" t="str">
        <f t="shared" si="51"/>
        <v>OSCE Hate Crime Report 2018</v>
      </c>
      <c r="M3186" s="5" t="s">
        <v>1058</v>
      </c>
      <c r="N3186" s="5"/>
    </row>
    <row r="3187" spans="1:15" x14ac:dyDescent="0.2">
      <c r="A3187" s="12" t="s">
        <v>6802</v>
      </c>
      <c r="B3187" s="50">
        <v>3186</v>
      </c>
      <c r="C3187" s="9">
        <v>2018</v>
      </c>
      <c r="D3187" s="5" t="s">
        <v>9325</v>
      </c>
      <c r="E3187" s="8" t="s">
        <v>2</v>
      </c>
      <c r="F3187" s="5" t="s">
        <v>11089</v>
      </c>
      <c r="G3187" s="5" t="s">
        <v>9337</v>
      </c>
      <c r="H3187" s="5" t="s">
        <v>9347</v>
      </c>
      <c r="I3187" s="5" t="s">
        <v>9315</v>
      </c>
      <c r="J3187" s="9">
        <v>2</v>
      </c>
      <c r="K3187" s="5" t="s">
        <v>805</v>
      </c>
      <c r="L3187" s="10" t="str">
        <f t="shared" si="51"/>
        <v>OSCE Hate Crime Report 2018</v>
      </c>
      <c r="M3187" s="5" t="s">
        <v>1059</v>
      </c>
      <c r="N3187" s="5"/>
    </row>
    <row r="3188" spans="1:15" x14ac:dyDescent="0.2">
      <c r="A3188" s="12" t="s">
        <v>6803</v>
      </c>
      <c r="B3188" s="50">
        <v>3187</v>
      </c>
      <c r="C3188" s="9">
        <v>2018</v>
      </c>
      <c r="D3188" s="5" t="s">
        <v>9325</v>
      </c>
      <c r="E3188" s="8" t="s">
        <v>2</v>
      </c>
      <c r="F3188" s="5" t="s">
        <v>11089</v>
      </c>
      <c r="G3188" s="5" t="s">
        <v>9337</v>
      </c>
      <c r="H3188" s="5" t="s">
        <v>9347</v>
      </c>
      <c r="I3188" s="5" t="s">
        <v>9353</v>
      </c>
      <c r="J3188" s="9">
        <v>1</v>
      </c>
      <c r="K3188" s="5" t="s">
        <v>805</v>
      </c>
      <c r="L3188" s="10" t="str">
        <f t="shared" si="51"/>
        <v>OSCE Hate Crime Report 2018</v>
      </c>
      <c r="M3188" s="5" t="s">
        <v>1060</v>
      </c>
      <c r="N3188" s="5"/>
    </row>
    <row r="3189" spans="1:15" x14ac:dyDescent="0.2">
      <c r="A3189" s="12" t="s">
        <v>6804</v>
      </c>
      <c r="B3189" s="50">
        <v>3188</v>
      </c>
      <c r="C3189" s="9">
        <v>2018</v>
      </c>
      <c r="D3189" s="5" t="s">
        <v>9325</v>
      </c>
      <c r="E3189" s="8" t="s">
        <v>2</v>
      </c>
      <c r="F3189" s="5" t="s">
        <v>11089</v>
      </c>
      <c r="G3189" s="5" t="s">
        <v>9337</v>
      </c>
      <c r="H3189" s="5" t="s">
        <v>9347</v>
      </c>
      <c r="I3189" s="5" t="s">
        <v>9315</v>
      </c>
      <c r="J3189" s="9">
        <v>1</v>
      </c>
      <c r="K3189" s="5" t="s">
        <v>805</v>
      </c>
      <c r="L3189" s="10" t="str">
        <f t="shared" si="51"/>
        <v>OSCE Hate Crime Report 2018</v>
      </c>
      <c r="M3189" s="5" t="s">
        <v>1061</v>
      </c>
      <c r="N3189" s="5"/>
    </row>
    <row r="3190" spans="1:15" x14ac:dyDescent="0.2">
      <c r="A3190" s="12" t="s">
        <v>6805</v>
      </c>
      <c r="B3190" s="50">
        <v>3189</v>
      </c>
      <c r="C3190" s="9">
        <v>2018</v>
      </c>
      <c r="D3190" s="5" t="s">
        <v>9325</v>
      </c>
      <c r="E3190" s="8" t="s">
        <v>2</v>
      </c>
      <c r="F3190" s="5" t="s">
        <v>11089</v>
      </c>
      <c r="G3190" s="5" t="s">
        <v>9337</v>
      </c>
      <c r="H3190" s="5" t="s">
        <v>9347</v>
      </c>
      <c r="I3190" s="5" t="s">
        <v>9315</v>
      </c>
      <c r="J3190" s="9">
        <v>1</v>
      </c>
      <c r="K3190" s="5" t="s">
        <v>805</v>
      </c>
      <c r="L3190" s="10" t="str">
        <f t="shared" si="51"/>
        <v>OSCE Hate Crime Report 2018</v>
      </c>
      <c r="M3190" s="5" t="s">
        <v>1062</v>
      </c>
      <c r="N3190" s="5"/>
    </row>
    <row r="3191" spans="1:15" x14ac:dyDescent="0.2">
      <c r="A3191" s="12" t="s">
        <v>6806</v>
      </c>
      <c r="B3191" s="50">
        <v>3190</v>
      </c>
      <c r="C3191" s="9">
        <v>2018</v>
      </c>
      <c r="D3191" s="5" t="s">
        <v>9325</v>
      </c>
      <c r="E3191" s="8" t="s">
        <v>2</v>
      </c>
      <c r="F3191" s="5" t="s">
        <v>11089</v>
      </c>
      <c r="G3191" s="5" t="s">
        <v>9337</v>
      </c>
      <c r="H3191" s="5" t="s">
        <v>9347</v>
      </c>
      <c r="I3191" s="5" t="s">
        <v>11065</v>
      </c>
      <c r="J3191" s="9">
        <v>1</v>
      </c>
      <c r="K3191" s="5" t="s">
        <v>805</v>
      </c>
      <c r="L3191" s="10" t="str">
        <f t="shared" si="51"/>
        <v>OSCE Hate Crime Report 2018</v>
      </c>
      <c r="M3191" s="5" t="s">
        <v>1063</v>
      </c>
      <c r="N3191" s="5"/>
    </row>
    <row r="3192" spans="1:15" x14ac:dyDescent="0.2">
      <c r="A3192" s="12" t="s">
        <v>6807</v>
      </c>
      <c r="B3192" s="50">
        <v>3191</v>
      </c>
      <c r="C3192" s="9">
        <v>2018</v>
      </c>
      <c r="D3192" s="5" t="s">
        <v>9325</v>
      </c>
      <c r="E3192" s="8" t="s">
        <v>2</v>
      </c>
      <c r="F3192" s="5" t="s">
        <v>11089</v>
      </c>
      <c r="G3192" s="5" t="s">
        <v>9337</v>
      </c>
      <c r="H3192" s="5" t="s">
        <v>9347</v>
      </c>
      <c r="I3192" s="5" t="s">
        <v>11065</v>
      </c>
      <c r="J3192" s="9">
        <v>1</v>
      </c>
      <c r="K3192" s="5" t="s">
        <v>805</v>
      </c>
      <c r="L3192" s="10" t="str">
        <f t="shared" si="51"/>
        <v>OSCE Hate Crime Report 2018</v>
      </c>
      <c r="M3192" s="5" t="s">
        <v>1064</v>
      </c>
      <c r="N3192" s="5"/>
    </row>
    <row r="3193" spans="1:15" x14ac:dyDescent="0.2">
      <c r="A3193" s="12" t="s">
        <v>6808</v>
      </c>
      <c r="B3193" s="50">
        <v>3192</v>
      </c>
      <c r="C3193" s="9">
        <v>2018</v>
      </c>
      <c r="D3193" s="5" t="s">
        <v>9325</v>
      </c>
      <c r="E3193" s="8" t="s">
        <v>2</v>
      </c>
      <c r="F3193" s="5" t="s">
        <v>11089</v>
      </c>
      <c r="G3193" s="5" t="s">
        <v>9337</v>
      </c>
      <c r="H3193" s="5" t="s">
        <v>9347</v>
      </c>
      <c r="I3193" s="5" t="s">
        <v>9353</v>
      </c>
      <c r="J3193" s="9">
        <v>2</v>
      </c>
      <c r="K3193" s="5" t="s">
        <v>805</v>
      </c>
      <c r="L3193" s="10" t="str">
        <f t="shared" si="51"/>
        <v>OSCE Hate Crime Report 2018</v>
      </c>
      <c r="M3193" s="5" t="s">
        <v>1065</v>
      </c>
      <c r="N3193" s="5"/>
    </row>
    <row r="3194" spans="1:15" x14ac:dyDescent="0.2">
      <c r="A3194" s="12" t="s">
        <v>6809</v>
      </c>
      <c r="B3194" s="50">
        <v>3193</v>
      </c>
      <c r="C3194" s="9">
        <v>2018</v>
      </c>
      <c r="D3194" s="5" t="s">
        <v>9325</v>
      </c>
      <c r="E3194" s="8" t="s">
        <v>2</v>
      </c>
      <c r="F3194" s="5" t="s">
        <v>11089</v>
      </c>
      <c r="G3194" s="5" t="s">
        <v>9337</v>
      </c>
      <c r="H3194" s="5" t="s">
        <v>9347</v>
      </c>
      <c r="I3194" s="5" t="s">
        <v>11065</v>
      </c>
      <c r="J3194" s="9">
        <v>1</v>
      </c>
      <c r="K3194" s="5" t="s">
        <v>805</v>
      </c>
      <c r="L3194" s="10" t="str">
        <f t="shared" si="51"/>
        <v>OSCE Hate Crime Report 2018</v>
      </c>
      <c r="M3194" s="5" t="s">
        <v>1066</v>
      </c>
      <c r="N3194" s="5"/>
    </row>
    <row r="3195" spans="1:15" x14ac:dyDescent="0.2">
      <c r="A3195" s="12" t="s">
        <v>6810</v>
      </c>
      <c r="B3195" s="50">
        <v>3194</v>
      </c>
      <c r="C3195" s="9">
        <v>2018</v>
      </c>
      <c r="D3195" s="5" t="s">
        <v>9325</v>
      </c>
      <c r="E3195" s="8" t="s">
        <v>2</v>
      </c>
      <c r="F3195" s="5" t="s">
        <v>11089</v>
      </c>
      <c r="G3195" s="5" t="s">
        <v>9337</v>
      </c>
      <c r="H3195" s="5" t="s">
        <v>9347</v>
      </c>
      <c r="I3195" s="5" t="s">
        <v>9315</v>
      </c>
      <c r="J3195" s="9">
        <v>1</v>
      </c>
      <c r="K3195" s="5" t="s">
        <v>805</v>
      </c>
      <c r="L3195" s="10" t="str">
        <f t="shared" si="51"/>
        <v>OSCE Hate Crime Report 2018</v>
      </c>
      <c r="M3195" s="5" t="s">
        <v>1067</v>
      </c>
      <c r="N3195" s="5"/>
    </row>
    <row r="3196" spans="1:15" x14ac:dyDescent="0.2">
      <c r="A3196" s="12" t="s">
        <v>6811</v>
      </c>
      <c r="B3196" s="50">
        <v>3195</v>
      </c>
      <c r="C3196" s="9">
        <v>2018</v>
      </c>
      <c r="D3196" s="5" t="s">
        <v>9325</v>
      </c>
      <c r="E3196" s="8" t="s">
        <v>2</v>
      </c>
      <c r="F3196" s="5" t="s">
        <v>11089</v>
      </c>
      <c r="G3196" s="5" t="s">
        <v>9331</v>
      </c>
      <c r="H3196" s="5" t="s">
        <v>9347</v>
      </c>
      <c r="I3196" s="5" t="s">
        <v>11065</v>
      </c>
      <c r="J3196" s="9">
        <v>1</v>
      </c>
      <c r="K3196" s="5" t="s">
        <v>802</v>
      </c>
      <c r="L3196" s="10" t="str">
        <f t="shared" si="51"/>
        <v>OSCE Hate Crime Report 2018</v>
      </c>
      <c r="M3196" s="5" t="s">
        <v>1068</v>
      </c>
      <c r="N3196" s="5"/>
    </row>
    <row r="3197" spans="1:15" x14ac:dyDescent="0.2">
      <c r="A3197" s="12" t="s">
        <v>6812</v>
      </c>
      <c r="B3197" s="50">
        <v>3196</v>
      </c>
      <c r="C3197" s="9">
        <v>2018</v>
      </c>
      <c r="D3197" s="5" t="s">
        <v>9325</v>
      </c>
      <c r="E3197" s="8" t="s">
        <v>2</v>
      </c>
      <c r="F3197" s="5" t="s">
        <v>11089</v>
      </c>
      <c r="G3197" s="5" t="s">
        <v>9337</v>
      </c>
      <c r="H3197" s="5" t="s">
        <v>9347</v>
      </c>
      <c r="I3197" s="5" t="s">
        <v>11065</v>
      </c>
      <c r="J3197" s="9">
        <v>1</v>
      </c>
      <c r="K3197" s="5" t="s">
        <v>805</v>
      </c>
      <c r="L3197" s="10" t="str">
        <f t="shared" si="51"/>
        <v>OSCE Hate Crime Report 2018</v>
      </c>
      <c r="M3197" s="5" t="s">
        <v>1069</v>
      </c>
      <c r="N3197" s="5"/>
    </row>
    <row r="3198" spans="1:15" x14ac:dyDescent="0.2">
      <c r="A3198" s="12" t="s">
        <v>6813</v>
      </c>
      <c r="B3198" s="50">
        <v>3197</v>
      </c>
      <c r="C3198" s="9">
        <v>2018</v>
      </c>
      <c r="D3198" s="5" t="s">
        <v>9325</v>
      </c>
      <c r="E3198" s="8" t="s">
        <v>2</v>
      </c>
      <c r="F3198" s="5" t="s">
        <v>11088</v>
      </c>
      <c r="G3198" s="5" t="s">
        <v>9364</v>
      </c>
      <c r="H3198" s="5" t="s">
        <v>9328</v>
      </c>
      <c r="I3198" s="5" t="s">
        <v>9415</v>
      </c>
      <c r="J3198" s="9">
        <v>1</v>
      </c>
      <c r="K3198" s="5" t="s">
        <v>860</v>
      </c>
      <c r="L3198" s="10" t="str">
        <f t="shared" si="51"/>
        <v>OSCE Hate Crime Report 2018</v>
      </c>
      <c r="M3198" s="5" t="s">
        <v>1070</v>
      </c>
      <c r="N3198" s="5"/>
    </row>
    <row r="3199" spans="1:15" x14ac:dyDescent="0.2">
      <c r="A3199" s="12" t="s">
        <v>6814</v>
      </c>
      <c r="B3199" s="50">
        <v>3198</v>
      </c>
      <c r="C3199" s="9">
        <v>2018</v>
      </c>
      <c r="D3199" s="5" t="s">
        <v>9325</v>
      </c>
      <c r="E3199" s="8" t="s">
        <v>2</v>
      </c>
      <c r="F3199" s="5" t="s">
        <v>11089</v>
      </c>
      <c r="G3199" s="5" t="s">
        <v>9337</v>
      </c>
      <c r="H3199" s="5" t="s">
        <v>9347</v>
      </c>
      <c r="I3199" s="5" t="s">
        <v>11065</v>
      </c>
      <c r="J3199" s="9">
        <v>1</v>
      </c>
      <c r="K3199" s="5" t="s">
        <v>805</v>
      </c>
      <c r="L3199" s="10" t="str">
        <f t="shared" si="51"/>
        <v>OSCE Hate Crime Report 2018</v>
      </c>
      <c r="M3199" s="5" t="s">
        <v>1071</v>
      </c>
      <c r="N3199" s="5"/>
    </row>
    <row r="3200" spans="1:15" x14ac:dyDescent="0.2">
      <c r="A3200" s="12" t="s">
        <v>6815</v>
      </c>
      <c r="B3200" s="50">
        <v>3199</v>
      </c>
      <c r="C3200" s="9">
        <v>2018</v>
      </c>
      <c r="D3200" s="5" t="s">
        <v>9325</v>
      </c>
      <c r="E3200" s="8" t="s">
        <v>2</v>
      </c>
      <c r="F3200" s="5" t="s">
        <v>11088</v>
      </c>
      <c r="G3200" s="5" t="s">
        <v>9364</v>
      </c>
      <c r="H3200" s="5" t="s">
        <v>9328</v>
      </c>
      <c r="I3200" s="5" t="s">
        <v>9344</v>
      </c>
      <c r="J3200" s="9">
        <v>0</v>
      </c>
      <c r="K3200" s="5" t="s">
        <v>860</v>
      </c>
      <c r="L3200" s="10" t="str">
        <f t="shared" si="51"/>
        <v>OSCE Hate Crime Report 2018</v>
      </c>
      <c r="M3200" s="5" t="s">
        <v>1072</v>
      </c>
      <c r="N3200" s="5"/>
      <c r="O3200" s="11"/>
    </row>
    <row r="3201" spans="1:15" x14ac:dyDescent="0.2">
      <c r="A3201" s="12" t="s">
        <v>6816</v>
      </c>
      <c r="B3201" s="50">
        <v>3200</v>
      </c>
      <c r="C3201" s="9">
        <v>2018</v>
      </c>
      <c r="D3201" s="5" t="s">
        <v>9325</v>
      </c>
      <c r="E3201" s="8" t="s">
        <v>2</v>
      </c>
      <c r="F3201" s="5" t="s">
        <v>11089</v>
      </c>
      <c r="G3201" s="5" t="s">
        <v>9337</v>
      </c>
      <c r="H3201" s="5" t="s">
        <v>9347</v>
      </c>
      <c r="I3201" s="5" t="s">
        <v>11065</v>
      </c>
      <c r="J3201" s="9">
        <v>1</v>
      </c>
      <c r="K3201" s="5" t="s">
        <v>805</v>
      </c>
      <c r="L3201" s="10" t="str">
        <f t="shared" si="51"/>
        <v>OSCE Hate Crime Report 2018</v>
      </c>
      <c r="M3201" s="5" t="s">
        <v>1073</v>
      </c>
      <c r="N3201" s="5"/>
    </row>
    <row r="3202" spans="1:15" x14ac:dyDescent="0.2">
      <c r="A3202" s="12" t="s">
        <v>6817</v>
      </c>
      <c r="B3202" s="50">
        <v>3201</v>
      </c>
      <c r="C3202" s="9">
        <v>2018</v>
      </c>
      <c r="D3202" s="5" t="s">
        <v>9325</v>
      </c>
      <c r="E3202" s="8" t="s">
        <v>2</v>
      </c>
      <c r="F3202" s="5" t="s">
        <v>11089</v>
      </c>
      <c r="G3202" s="5" t="s">
        <v>9391</v>
      </c>
      <c r="H3202" s="5" t="s">
        <v>9328</v>
      </c>
      <c r="I3202" s="5" t="s">
        <v>9342</v>
      </c>
      <c r="J3202" s="9">
        <v>0</v>
      </c>
      <c r="K3202" s="5" t="s">
        <v>860</v>
      </c>
      <c r="L3202" s="10" t="str">
        <f t="shared" si="51"/>
        <v>OSCE Hate Crime Report 2018</v>
      </c>
      <c r="M3202" s="5" t="s">
        <v>1074</v>
      </c>
      <c r="N3202" s="5"/>
    </row>
    <row r="3203" spans="1:15" x14ac:dyDescent="0.2">
      <c r="A3203" s="12" t="s">
        <v>6818</v>
      </c>
      <c r="B3203" s="50">
        <v>3202</v>
      </c>
      <c r="C3203" s="9">
        <v>2018</v>
      </c>
      <c r="D3203" s="5" t="s">
        <v>9325</v>
      </c>
      <c r="E3203" s="8" t="s">
        <v>2</v>
      </c>
      <c r="F3203" s="5" t="s">
        <v>11089</v>
      </c>
      <c r="G3203" s="5" t="s">
        <v>9323</v>
      </c>
      <c r="H3203" s="5" t="s">
        <v>9328</v>
      </c>
      <c r="I3203" s="5" t="s">
        <v>9344</v>
      </c>
      <c r="J3203" s="9">
        <v>0</v>
      </c>
      <c r="K3203" s="5" t="s">
        <v>860</v>
      </c>
      <c r="L3203" s="10" t="str">
        <f t="shared" si="51"/>
        <v>OSCE Hate Crime Report 2018</v>
      </c>
      <c r="M3203" s="5" t="s">
        <v>1075</v>
      </c>
      <c r="N3203" s="5"/>
      <c r="O3203" s="11"/>
    </row>
    <row r="3204" spans="1:15" x14ac:dyDescent="0.2">
      <c r="A3204" s="12" t="s">
        <v>6819</v>
      </c>
      <c r="B3204" s="50">
        <v>3203</v>
      </c>
      <c r="C3204" s="9">
        <v>2018</v>
      </c>
      <c r="D3204" s="5" t="s">
        <v>9325</v>
      </c>
      <c r="E3204" s="8" t="s">
        <v>2</v>
      </c>
      <c r="F3204" s="5" t="s">
        <v>11089</v>
      </c>
      <c r="G3204" s="5" t="s">
        <v>9391</v>
      </c>
      <c r="H3204" s="5" t="s">
        <v>9328</v>
      </c>
      <c r="I3204" s="5" t="s">
        <v>9342</v>
      </c>
      <c r="J3204" s="9">
        <v>0</v>
      </c>
      <c r="K3204" s="5" t="s">
        <v>860</v>
      </c>
      <c r="L3204" s="10" t="str">
        <f t="shared" si="51"/>
        <v>OSCE Hate Crime Report 2018</v>
      </c>
      <c r="M3204" s="5" t="s">
        <v>1074</v>
      </c>
      <c r="N3204" s="5"/>
      <c r="O3204" s="11"/>
    </row>
    <row r="3205" spans="1:15" x14ac:dyDescent="0.2">
      <c r="A3205" s="12" t="s">
        <v>6820</v>
      </c>
      <c r="B3205" s="50">
        <v>3204</v>
      </c>
      <c r="C3205" s="9">
        <v>2018</v>
      </c>
      <c r="D3205" s="5" t="s">
        <v>9325</v>
      </c>
      <c r="E3205" s="8" t="s">
        <v>2</v>
      </c>
      <c r="F3205" s="5" t="s">
        <v>11089</v>
      </c>
      <c r="G3205" s="5" t="s">
        <v>9323</v>
      </c>
      <c r="H3205" s="5" t="s">
        <v>9328</v>
      </c>
      <c r="I3205" s="5" t="s">
        <v>9415</v>
      </c>
      <c r="J3205" s="9">
        <v>0</v>
      </c>
      <c r="K3205" s="5" t="s">
        <v>860</v>
      </c>
      <c r="L3205" s="10" t="str">
        <f t="shared" si="51"/>
        <v>OSCE Hate Crime Report 2018</v>
      </c>
      <c r="M3205" s="5" t="s">
        <v>1076</v>
      </c>
      <c r="N3205" s="5"/>
    </row>
    <row r="3206" spans="1:15" x14ac:dyDescent="0.2">
      <c r="A3206" s="12" t="s">
        <v>6821</v>
      </c>
      <c r="B3206" s="50">
        <v>3205</v>
      </c>
      <c r="C3206" s="9">
        <v>2018</v>
      </c>
      <c r="D3206" s="5" t="s">
        <v>9325</v>
      </c>
      <c r="E3206" s="8" t="s">
        <v>2</v>
      </c>
      <c r="F3206" s="5" t="s">
        <v>11089</v>
      </c>
      <c r="G3206" s="5" t="s">
        <v>9323</v>
      </c>
      <c r="H3206" s="5" t="s">
        <v>9321</v>
      </c>
      <c r="I3206" s="5" t="s">
        <v>9408</v>
      </c>
      <c r="J3206" s="9">
        <v>1</v>
      </c>
      <c r="K3206" s="5" t="s">
        <v>860</v>
      </c>
      <c r="L3206" s="10" t="str">
        <f t="shared" si="51"/>
        <v>OSCE Hate Crime Report 2018</v>
      </c>
      <c r="M3206" s="5" t="s">
        <v>1077</v>
      </c>
      <c r="N3206" s="5"/>
    </row>
    <row r="3207" spans="1:15" x14ac:dyDescent="0.2">
      <c r="A3207" s="12" t="s">
        <v>6822</v>
      </c>
      <c r="B3207" s="50">
        <v>3206</v>
      </c>
      <c r="C3207" s="9">
        <v>2018</v>
      </c>
      <c r="D3207" s="5" t="s">
        <v>9325</v>
      </c>
      <c r="E3207" s="8" t="s">
        <v>2</v>
      </c>
      <c r="F3207" s="5" t="s">
        <v>11089</v>
      </c>
      <c r="G3207" s="5" t="s">
        <v>9323</v>
      </c>
      <c r="H3207" s="5" t="s">
        <v>9328</v>
      </c>
      <c r="I3207" s="5" t="s">
        <v>9415</v>
      </c>
      <c r="J3207" s="9">
        <v>0</v>
      </c>
      <c r="K3207" s="5" t="s">
        <v>860</v>
      </c>
      <c r="L3207" s="10" t="str">
        <f t="shared" si="51"/>
        <v>OSCE Hate Crime Report 2018</v>
      </c>
      <c r="M3207" s="5" t="s">
        <v>1078</v>
      </c>
      <c r="N3207" s="5"/>
    </row>
    <row r="3208" spans="1:15" x14ac:dyDescent="0.2">
      <c r="A3208" s="12" t="s">
        <v>6823</v>
      </c>
      <c r="B3208" s="50">
        <v>3207</v>
      </c>
      <c r="C3208" s="9">
        <v>2018</v>
      </c>
      <c r="D3208" s="5" t="s">
        <v>9325</v>
      </c>
      <c r="E3208" s="8" t="s">
        <v>2</v>
      </c>
      <c r="F3208" s="5" t="s">
        <v>11089</v>
      </c>
      <c r="G3208" s="5" t="s">
        <v>9323</v>
      </c>
      <c r="H3208" s="5" t="s">
        <v>9321</v>
      </c>
      <c r="I3208" s="5" t="s">
        <v>9378</v>
      </c>
      <c r="J3208" s="9" t="s">
        <v>2</v>
      </c>
      <c r="K3208" s="5" t="s">
        <v>860</v>
      </c>
      <c r="L3208" s="10" t="str">
        <f t="shared" si="51"/>
        <v>OSCE Hate Crime Report 2018</v>
      </c>
      <c r="M3208" s="5" t="s">
        <v>1079</v>
      </c>
      <c r="N3208" s="5"/>
    </row>
    <row r="3209" spans="1:15" x14ac:dyDescent="0.2">
      <c r="A3209" s="12" t="s">
        <v>6824</v>
      </c>
      <c r="B3209" s="50">
        <v>3208</v>
      </c>
      <c r="C3209" s="9">
        <v>2018</v>
      </c>
      <c r="D3209" s="5" t="s">
        <v>9325</v>
      </c>
      <c r="E3209" s="8" t="s">
        <v>2</v>
      </c>
      <c r="F3209" s="5" t="s">
        <v>11089</v>
      </c>
      <c r="G3209" s="5" t="s">
        <v>9323</v>
      </c>
      <c r="H3209" s="5" t="s">
        <v>9321</v>
      </c>
      <c r="I3209" s="5" t="s">
        <v>9378</v>
      </c>
      <c r="J3209" s="9">
        <v>2</v>
      </c>
      <c r="K3209" s="5" t="s">
        <v>860</v>
      </c>
      <c r="L3209" s="10" t="str">
        <f t="shared" si="51"/>
        <v>OSCE Hate Crime Report 2018</v>
      </c>
      <c r="M3209" s="5" t="s">
        <v>1080</v>
      </c>
      <c r="N3209" s="5"/>
      <c r="O3209" s="11"/>
    </row>
    <row r="3210" spans="1:15" x14ac:dyDescent="0.2">
      <c r="A3210" s="12" t="s">
        <v>6825</v>
      </c>
      <c r="B3210" s="50">
        <v>3209</v>
      </c>
      <c r="C3210" s="9">
        <v>2018</v>
      </c>
      <c r="D3210" s="5" t="s">
        <v>9325</v>
      </c>
      <c r="E3210" s="8" t="s">
        <v>2</v>
      </c>
      <c r="F3210" s="5" t="s">
        <v>11089</v>
      </c>
      <c r="G3210" s="5" t="s">
        <v>9337</v>
      </c>
      <c r="H3210" s="5" t="s">
        <v>9347</v>
      </c>
      <c r="I3210" s="5" t="s">
        <v>11065</v>
      </c>
      <c r="J3210" s="9">
        <v>1</v>
      </c>
      <c r="K3210" s="5" t="s">
        <v>805</v>
      </c>
      <c r="L3210" s="10" t="str">
        <f t="shared" si="51"/>
        <v>OSCE Hate Crime Report 2018</v>
      </c>
      <c r="M3210" s="5" t="s">
        <v>1081</v>
      </c>
      <c r="N3210" s="5"/>
    </row>
    <row r="3211" spans="1:15" x14ac:dyDescent="0.2">
      <c r="A3211" s="12" t="s">
        <v>6826</v>
      </c>
      <c r="B3211" s="50">
        <v>3210</v>
      </c>
      <c r="C3211" s="9">
        <v>2018</v>
      </c>
      <c r="D3211" s="5" t="s">
        <v>9325</v>
      </c>
      <c r="E3211" s="8" t="s">
        <v>2</v>
      </c>
      <c r="F3211" s="5" t="s">
        <v>11089</v>
      </c>
      <c r="G3211" s="5" t="s">
        <v>9323</v>
      </c>
      <c r="H3211" s="5" t="s">
        <v>9328</v>
      </c>
      <c r="I3211" s="5" t="s">
        <v>9415</v>
      </c>
      <c r="J3211" s="9">
        <v>0</v>
      </c>
      <c r="K3211" s="5" t="s">
        <v>860</v>
      </c>
      <c r="L3211" s="10" t="str">
        <f t="shared" si="51"/>
        <v>OSCE Hate Crime Report 2018</v>
      </c>
      <c r="M3211" s="5" t="s">
        <v>1082</v>
      </c>
      <c r="N3211" s="5"/>
    </row>
    <row r="3212" spans="1:15" x14ac:dyDescent="0.2">
      <c r="A3212" s="12" t="s">
        <v>6827</v>
      </c>
      <c r="B3212" s="50">
        <v>3211</v>
      </c>
      <c r="C3212" s="9">
        <v>2018</v>
      </c>
      <c r="D3212" s="5" t="s">
        <v>9325</v>
      </c>
      <c r="E3212" s="8" t="s">
        <v>2</v>
      </c>
      <c r="F3212" s="5" t="s">
        <v>11089</v>
      </c>
      <c r="G3212" s="5" t="s">
        <v>9323</v>
      </c>
      <c r="H3212" s="5" t="s">
        <v>9328</v>
      </c>
      <c r="I3212" s="5" t="s">
        <v>9415</v>
      </c>
      <c r="J3212" s="9">
        <v>0</v>
      </c>
      <c r="K3212" s="5" t="s">
        <v>860</v>
      </c>
      <c r="L3212" s="10" t="str">
        <f t="shared" si="51"/>
        <v>OSCE Hate Crime Report 2018</v>
      </c>
      <c r="M3212" s="5" t="s">
        <v>1083</v>
      </c>
      <c r="N3212" s="5"/>
    </row>
    <row r="3213" spans="1:15" x14ac:dyDescent="0.2">
      <c r="A3213" s="12" t="s">
        <v>6828</v>
      </c>
      <c r="B3213" s="50">
        <v>3212</v>
      </c>
      <c r="C3213" s="9">
        <v>2018</v>
      </c>
      <c r="D3213" s="5" t="s">
        <v>9325</v>
      </c>
      <c r="E3213" s="8" t="s">
        <v>2</v>
      </c>
      <c r="F3213" s="5" t="s">
        <v>11089</v>
      </c>
      <c r="G3213" s="5" t="s">
        <v>9337</v>
      </c>
      <c r="H3213" s="5" t="s">
        <v>9347</v>
      </c>
      <c r="I3213" s="5" t="s">
        <v>11065</v>
      </c>
      <c r="J3213" s="9">
        <v>1</v>
      </c>
      <c r="K3213" s="5" t="s">
        <v>805</v>
      </c>
      <c r="L3213" s="10" t="str">
        <f t="shared" si="51"/>
        <v>OSCE Hate Crime Report 2018</v>
      </c>
      <c r="M3213" s="5" t="s">
        <v>1084</v>
      </c>
      <c r="N3213" s="5"/>
    </row>
    <row r="3214" spans="1:15" x14ac:dyDescent="0.2">
      <c r="A3214" s="12" t="s">
        <v>6829</v>
      </c>
      <c r="B3214" s="50">
        <v>3213</v>
      </c>
      <c r="C3214" s="9">
        <v>2018</v>
      </c>
      <c r="D3214" s="5" t="s">
        <v>9325</v>
      </c>
      <c r="E3214" s="8" t="s">
        <v>2</v>
      </c>
      <c r="F3214" s="5" t="s">
        <v>11089</v>
      </c>
      <c r="G3214" s="5" t="s">
        <v>9337</v>
      </c>
      <c r="H3214" s="5" t="s">
        <v>9347</v>
      </c>
      <c r="I3214" s="5" t="s">
        <v>9353</v>
      </c>
      <c r="J3214" s="9">
        <v>1</v>
      </c>
      <c r="K3214" s="5" t="s">
        <v>805</v>
      </c>
      <c r="L3214" s="10" t="str">
        <f t="shared" si="51"/>
        <v>OSCE Hate Crime Report 2018</v>
      </c>
      <c r="M3214" s="5" t="s">
        <v>1085</v>
      </c>
      <c r="N3214" s="5"/>
    </row>
    <row r="3215" spans="1:15" x14ac:dyDescent="0.2">
      <c r="A3215" s="12" t="s">
        <v>6830</v>
      </c>
      <c r="B3215" s="50">
        <v>3214</v>
      </c>
      <c r="C3215" s="9">
        <v>2018</v>
      </c>
      <c r="D3215" s="5" t="s">
        <v>9325</v>
      </c>
      <c r="E3215" s="8" t="s">
        <v>2</v>
      </c>
      <c r="F3215" s="5" t="s">
        <v>11089</v>
      </c>
      <c r="G3215" s="5" t="s">
        <v>9320</v>
      </c>
      <c r="H3215" s="5" t="s">
        <v>9321</v>
      </c>
      <c r="I3215" s="5" t="s">
        <v>9378</v>
      </c>
      <c r="J3215" s="9">
        <v>1</v>
      </c>
      <c r="K3215" s="5" t="s">
        <v>805</v>
      </c>
      <c r="L3215" s="10" t="str">
        <f t="shared" si="51"/>
        <v>OSCE Hate Crime Report 2018</v>
      </c>
      <c r="M3215" s="5" t="s">
        <v>1086</v>
      </c>
      <c r="N3215" s="5"/>
    </row>
    <row r="3216" spans="1:15" x14ac:dyDescent="0.2">
      <c r="A3216" s="12" t="s">
        <v>6831</v>
      </c>
      <c r="B3216" s="50">
        <v>3215</v>
      </c>
      <c r="C3216" s="9">
        <v>2018</v>
      </c>
      <c r="D3216" s="5" t="s">
        <v>9325</v>
      </c>
      <c r="E3216" s="8" t="s">
        <v>2</v>
      </c>
      <c r="F3216" s="5" t="s">
        <v>11089</v>
      </c>
      <c r="G3216" s="5" t="s">
        <v>9337</v>
      </c>
      <c r="H3216" s="5" t="s">
        <v>9347</v>
      </c>
      <c r="I3216" s="5" t="s">
        <v>9315</v>
      </c>
      <c r="J3216" s="9">
        <v>1</v>
      </c>
      <c r="K3216" s="5" t="s">
        <v>805</v>
      </c>
      <c r="L3216" s="10" t="str">
        <f t="shared" si="51"/>
        <v>OSCE Hate Crime Report 2018</v>
      </c>
      <c r="M3216" s="5" t="s">
        <v>1087</v>
      </c>
      <c r="N3216" s="5"/>
    </row>
    <row r="3217" spans="1:15" x14ac:dyDescent="0.2">
      <c r="A3217" s="12" t="s">
        <v>6832</v>
      </c>
      <c r="B3217" s="50">
        <v>3216</v>
      </c>
      <c r="C3217" s="9">
        <v>2018</v>
      </c>
      <c r="D3217" s="5" t="s">
        <v>9325</v>
      </c>
      <c r="E3217" s="8" t="s">
        <v>2</v>
      </c>
      <c r="F3217" s="5" t="s">
        <v>11089</v>
      </c>
      <c r="G3217" s="5" t="s">
        <v>9337</v>
      </c>
      <c r="H3217" s="5" t="s">
        <v>9347</v>
      </c>
      <c r="I3217" s="5" t="s">
        <v>9315</v>
      </c>
      <c r="J3217" s="9">
        <v>1</v>
      </c>
      <c r="K3217" s="5" t="s">
        <v>805</v>
      </c>
      <c r="L3217" s="10" t="str">
        <f t="shared" si="51"/>
        <v>OSCE Hate Crime Report 2018</v>
      </c>
      <c r="M3217" s="5" t="s">
        <v>1088</v>
      </c>
      <c r="N3217" s="5"/>
    </row>
    <row r="3218" spans="1:15" x14ac:dyDescent="0.2">
      <c r="A3218" s="12" t="s">
        <v>6833</v>
      </c>
      <c r="B3218" s="50">
        <v>3217</v>
      </c>
      <c r="C3218" s="9">
        <v>2018</v>
      </c>
      <c r="D3218" s="5" t="s">
        <v>9325</v>
      </c>
      <c r="E3218" s="8" t="s">
        <v>2</v>
      </c>
      <c r="F3218" s="5" t="s">
        <v>11089</v>
      </c>
      <c r="G3218" s="5" t="s">
        <v>9337</v>
      </c>
      <c r="H3218" s="5" t="s">
        <v>9347</v>
      </c>
      <c r="I3218" s="5" t="s">
        <v>11065</v>
      </c>
      <c r="J3218" s="9">
        <v>3</v>
      </c>
      <c r="K3218" s="5" t="s">
        <v>805</v>
      </c>
      <c r="L3218" s="10" t="str">
        <f t="shared" si="51"/>
        <v>OSCE Hate Crime Report 2018</v>
      </c>
      <c r="M3218" s="5" t="s">
        <v>1089</v>
      </c>
      <c r="N3218" s="5"/>
    </row>
    <row r="3219" spans="1:15" x14ac:dyDescent="0.2">
      <c r="A3219" s="12" t="s">
        <v>6834</v>
      </c>
      <c r="B3219" s="50">
        <v>3218</v>
      </c>
      <c r="C3219" s="9">
        <v>2018</v>
      </c>
      <c r="D3219" s="5" t="s">
        <v>9325</v>
      </c>
      <c r="E3219" s="8" t="s">
        <v>2</v>
      </c>
      <c r="F3219" s="5" t="s">
        <v>11089</v>
      </c>
      <c r="G3219" s="5" t="s">
        <v>9337</v>
      </c>
      <c r="H3219" s="5" t="s">
        <v>9347</v>
      </c>
      <c r="I3219" s="5" t="s">
        <v>9315</v>
      </c>
      <c r="J3219" s="9">
        <v>1</v>
      </c>
      <c r="K3219" s="5" t="s">
        <v>805</v>
      </c>
      <c r="L3219" s="10" t="str">
        <f t="shared" si="51"/>
        <v>OSCE Hate Crime Report 2018</v>
      </c>
      <c r="M3219" s="5" t="s">
        <v>1090</v>
      </c>
      <c r="N3219" s="5"/>
    </row>
    <row r="3220" spans="1:15" x14ac:dyDescent="0.2">
      <c r="A3220" s="12" t="s">
        <v>6835</v>
      </c>
      <c r="B3220" s="50">
        <v>3219</v>
      </c>
      <c r="C3220" s="9">
        <v>2018</v>
      </c>
      <c r="D3220" s="5" t="s">
        <v>9325</v>
      </c>
      <c r="E3220" s="8" t="s">
        <v>2</v>
      </c>
      <c r="F3220" s="5" t="s">
        <v>11089</v>
      </c>
      <c r="G3220" s="5" t="s">
        <v>9323</v>
      </c>
      <c r="H3220" s="5" t="s">
        <v>9328</v>
      </c>
      <c r="I3220" s="5" t="s">
        <v>9415</v>
      </c>
      <c r="J3220" s="9">
        <v>0</v>
      </c>
      <c r="K3220" s="5" t="s">
        <v>860</v>
      </c>
      <c r="L3220" s="10" t="str">
        <f t="shared" si="51"/>
        <v>OSCE Hate Crime Report 2018</v>
      </c>
      <c r="M3220" s="5" t="s">
        <v>1091</v>
      </c>
      <c r="N3220" s="5"/>
    </row>
    <row r="3221" spans="1:15" x14ac:dyDescent="0.2">
      <c r="A3221" s="12" t="s">
        <v>6836</v>
      </c>
      <c r="B3221" s="50">
        <v>3220</v>
      </c>
      <c r="C3221" s="9">
        <v>2018</v>
      </c>
      <c r="D3221" s="5" t="s">
        <v>9325</v>
      </c>
      <c r="E3221" s="8" t="s">
        <v>2</v>
      </c>
      <c r="F3221" s="5" t="s">
        <v>11089</v>
      </c>
      <c r="G3221" s="5" t="s">
        <v>9337</v>
      </c>
      <c r="H3221" s="5" t="s">
        <v>9347</v>
      </c>
      <c r="I3221" s="5" t="s">
        <v>9378</v>
      </c>
      <c r="J3221" s="9">
        <v>1</v>
      </c>
      <c r="K3221" s="5" t="s">
        <v>805</v>
      </c>
      <c r="L3221" s="10" t="str">
        <f t="shared" si="51"/>
        <v>OSCE Hate Crime Report 2018</v>
      </c>
      <c r="M3221" s="5" t="s">
        <v>1092</v>
      </c>
      <c r="N3221" s="5"/>
    </row>
    <row r="3222" spans="1:15" x14ac:dyDescent="0.2">
      <c r="A3222" s="12" t="s">
        <v>6837</v>
      </c>
      <c r="B3222" s="50">
        <v>3221</v>
      </c>
      <c r="C3222" s="9">
        <v>2018</v>
      </c>
      <c r="D3222" s="5" t="s">
        <v>9325</v>
      </c>
      <c r="E3222" s="8" t="s">
        <v>2</v>
      </c>
      <c r="F3222" s="5" t="s">
        <v>11089</v>
      </c>
      <c r="G3222" s="5" t="s">
        <v>9337</v>
      </c>
      <c r="H3222" s="5" t="s">
        <v>9347</v>
      </c>
      <c r="I3222" s="5" t="s">
        <v>9315</v>
      </c>
      <c r="J3222" s="9">
        <v>1</v>
      </c>
      <c r="K3222" s="5" t="s">
        <v>805</v>
      </c>
      <c r="L3222" s="10" t="str">
        <f t="shared" si="51"/>
        <v>OSCE Hate Crime Report 2018</v>
      </c>
      <c r="M3222" s="5" t="s">
        <v>1093</v>
      </c>
      <c r="N3222" s="5"/>
    </row>
    <row r="3223" spans="1:15" x14ac:dyDescent="0.2">
      <c r="A3223" s="12" t="s">
        <v>6838</v>
      </c>
      <c r="B3223" s="50">
        <v>3222</v>
      </c>
      <c r="C3223" s="9">
        <v>2018</v>
      </c>
      <c r="D3223" s="5" t="s">
        <v>9325</v>
      </c>
      <c r="E3223" s="8" t="s">
        <v>2</v>
      </c>
      <c r="F3223" s="5" t="s">
        <v>11089</v>
      </c>
      <c r="G3223" s="5" t="s">
        <v>9337</v>
      </c>
      <c r="H3223" s="5" t="s">
        <v>9347</v>
      </c>
      <c r="I3223" s="5" t="s">
        <v>9378</v>
      </c>
      <c r="J3223" s="9">
        <v>1</v>
      </c>
      <c r="K3223" s="5" t="s">
        <v>805</v>
      </c>
      <c r="L3223" s="10" t="str">
        <f t="shared" si="51"/>
        <v>OSCE Hate Crime Report 2018</v>
      </c>
      <c r="M3223" s="5" t="s">
        <v>1094</v>
      </c>
      <c r="N3223" s="5"/>
    </row>
    <row r="3224" spans="1:15" x14ac:dyDescent="0.2">
      <c r="A3224" s="12" t="s">
        <v>6839</v>
      </c>
      <c r="B3224" s="50">
        <v>3223</v>
      </c>
      <c r="C3224" s="9">
        <v>2018</v>
      </c>
      <c r="D3224" s="5" t="s">
        <v>9325</v>
      </c>
      <c r="E3224" s="8" t="s">
        <v>2</v>
      </c>
      <c r="F3224" s="5" t="s">
        <v>11089</v>
      </c>
      <c r="G3224" s="5" t="s">
        <v>9337</v>
      </c>
      <c r="H3224" s="5" t="s">
        <v>9347</v>
      </c>
      <c r="I3224" s="5" t="s">
        <v>9315</v>
      </c>
      <c r="J3224" s="9">
        <v>1</v>
      </c>
      <c r="K3224" s="5" t="s">
        <v>805</v>
      </c>
      <c r="L3224" s="10" t="str">
        <f t="shared" si="51"/>
        <v>OSCE Hate Crime Report 2018</v>
      </c>
      <c r="M3224" s="5" t="s">
        <v>1095</v>
      </c>
      <c r="N3224" s="5"/>
    </row>
    <row r="3225" spans="1:15" x14ac:dyDescent="0.2">
      <c r="A3225" s="12" t="s">
        <v>6840</v>
      </c>
      <c r="B3225" s="50">
        <v>3224</v>
      </c>
      <c r="C3225" s="9">
        <v>2018</v>
      </c>
      <c r="D3225" s="5" t="s">
        <v>9325</v>
      </c>
      <c r="E3225" s="8" t="s">
        <v>2</v>
      </c>
      <c r="F3225" s="5" t="s">
        <v>11089</v>
      </c>
      <c r="G3225" s="5" t="s">
        <v>9337</v>
      </c>
      <c r="H3225" s="5" t="s">
        <v>9321</v>
      </c>
      <c r="I3225" s="5" t="s">
        <v>9378</v>
      </c>
      <c r="J3225" s="9">
        <v>2</v>
      </c>
      <c r="K3225" s="5" t="s">
        <v>805</v>
      </c>
      <c r="L3225" s="10" t="str">
        <f t="shared" si="51"/>
        <v>OSCE Hate Crime Report 2018</v>
      </c>
      <c r="M3225" s="5" t="s">
        <v>1096</v>
      </c>
      <c r="N3225" s="5"/>
    </row>
    <row r="3226" spans="1:15" x14ac:dyDescent="0.2">
      <c r="A3226" s="12" t="s">
        <v>6841</v>
      </c>
      <c r="B3226" s="50">
        <v>3225</v>
      </c>
      <c r="C3226" s="9">
        <v>2018</v>
      </c>
      <c r="D3226" s="5" t="s">
        <v>9325</v>
      </c>
      <c r="E3226" s="8" t="s">
        <v>2</v>
      </c>
      <c r="F3226" s="5" t="s">
        <v>11089</v>
      </c>
      <c r="G3226" s="5" t="s">
        <v>9337</v>
      </c>
      <c r="H3226" s="5" t="s">
        <v>9347</v>
      </c>
      <c r="I3226" s="5" t="s">
        <v>11065</v>
      </c>
      <c r="J3226" s="9">
        <v>1</v>
      </c>
      <c r="K3226" s="5" t="s">
        <v>805</v>
      </c>
      <c r="L3226" s="10" t="str">
        <f t="shared" si="51"/>
        <v>OSCE Hate Crime Report 2018</v>
      </c>
      <c r="M3226" s="5" t="s">
        <v>1097</v>
      </c>
      <c r="N3226" s="5"/>
      <c r="O3226" s="11"/>
    </row>
    <row r="3227" spans="1:15" x14ac:dyDescent="0.2">
      <c r="A3227" s="12" t="s">
        <v>6842</v>
      </c>
      <c r="B3227" s="50">
        <v>3226</v>
      </c>
      <c r="C3227" s="9">
        <v>2018</v>
      </c>
      <c r="D3227" s="5" t="s">
        <v>9325</v>
      </c>
      <c r="E3227" s="8" t="s">
        <v>2</v>
      </c>
      <c r="F3227" s="5" t="s">
        <v>11089</v>
      </c>
      <c r="G3227" s="5" t="s">
        <v>9337</v>
      </c>
      <c r="H3227" s="5" t="s">
        <v>9347</v>
      </c>
      <c r="I3227" s="5" t="s">
        <v>9315</v>
      </c>
      <c r="J3227" s="9">
        <v>1</v>
      </c>
      <c r="K3227" s="5" t="s">
        <v>805</v>
      </c>
      <c r="L3227" s="10" t="str">
        <f t="shared" si="51"/>
        <v>OSCE Hate Crime Report 2018</v>
      </c>
      <c r="M3227" s="5" t="s">
        <v>1098</v>
      </c>
      <c r="N3227" s="5"/>
    </row>
    <row r="3228" spans="1:15" x14ac:dyDescent="0.2">
      <c r="A3228" s="12" t="s">
        <v>6843</v>
      </c>
      <c r="B3228" s="50">
        <v>3227</v>
      </c>
      <c r="C3228" s="9">
        <v>2018</v>
      </c>
      <c r="D3228" s="5" t="s">
        <v>9325</v>
      </c>
      <c r="E3228" s="8" t="s">
        <v>2</v>
      </c>
      <c r="F3228" s="5" t="s">
        <v>11089</v>
      </c>
      <c r="G3228" s="5" t="s">
        <v>9337</v>
      </c>
      <c r="H3228" s="5" t="s">
        <v>9347</v>
      </c>
      <c r="I3228" s="5" t="s">
        <v>11065</v>
      </c>
      <c r="J3228" s="9">
        <v>1</v>
      </c>
      <c r="K3228" s="5" t="s">
        <v>805</v>
      </c>
      <c r="L3228" s="10" t="str">
        <f t="shared" si="51"/>
        <v>OSCE Hate Crime Report 2018</v>
      </c>
      <c r="M3228" s="5" t="s">
        <v>1099</v>
      </c>
      <c r="N3228" s="5"/>
    </row>
    <row r="3229" spans="1:15" x14ac:dyDescent="0.2">
      <c r="A3229" s="12" t="s">
        <v>6844</v>
      </c>
      <c r="B3229" s="50">
        <v>3228</v>
      </c>
      <c r="C3229" s="9">
        <v>2018</v>
      </c>
      <c r="D3229" s="5" t="s">
        <v>9325</v>
      </c>
      <c r="E3229" s="8" t="s">
        <v>2</v>
      </c>
      <c r="F3229" s="5" t="s">
        <v>11089</v>
      </c>
      <c r="G3229" s="5" t="s">
        <v>9337</v>
      </c>
      <c r="H3229" s="5" t="s">
        <v>9347</v>
      </c>
      <c r="I3229" s="5" t="s">
        <v>11065</v>
      </c>
      <c r="J3229" s="9">
        <v>1</v>
      </c>
      <c r="K3229" s="5" t="s">
        <v>805</v>
      </c>
      <c r="L3229" s="10" t="str">
        <f t="shared" si="51"/>
        <v>OSCE Hate Crime Report 2018</v>
      </c>
      <c r="M3229" s="5" t="s">
        <v>1100</v>
      </c>
      <c r="N3229" s="5"/>
    </row>
    <row r="3230" spans="1:15" x14ac:dyDescent="0.2">
      <c r="A3230" s="12" t="s">
        <v>6845</v>
      </c>
      <c r="B3230" s="50">
        <v>3229</v>
      </c>
      <c r="C3230" s="9">
        <v>2018</v>
      </c>
      <c r="D3230" s="5" t="s">
        <v>9325</v>
      </c>
      <c r="E3230" s="8" t="s">
        <v>2</v>
      </c>
      <c r="F3230" s="5" t="s">
        <v>11089</v>
      </c>
      <c r="G3230" s="5" t="s">
        <v>9337</v>
      </c>
      <c r="H3230" s="5" t="s">
        <v>9347</v>
      </c>
      <c r="I3230" s="5" t="s">
        <v>11065</v>
      </c>
      <c r="J3230" s="9">
        <v>1</v>
      </c>
      <c r="K3230" s="5" t="s">
        <v>805</v>
      </c>
      <c r="L3230" s="10" t="str">
        <f t="shared" si="51"/>
        <v>OSCE Hate Crime Report 2018</v>
      </c>
      <c r="M3230" s="5" t="s">
        <v>1101</v>
      </c>
      <c r="N3230" s="5"/>
    </row>
    <row r="3231" spans="1:15" x14ac:dyDescent="0.2">
      <c r="A3231" s="12" t="s">
        <v>6846</v>
      </c>
      <c r="B3231" s="50">
        <v>3230</v>
      </c>
      <c r="C3231" s="9">
        <v>2018</v>
      </c>
      <c r="D3231" s="5" t="s">
        <v>9325</v>
      </c>
      <c r="E3231" s="8" t="s">
        <v>2</v>
      </c>
      <c r="F3231" s="5" t="s">
        <v>11089</v>
      </c>
      <c r="G3231" s="5" t="s">
        <v>9337</v>
      </c>
      <c r="H3231" s="5" t="s">
        <v>9347</v>
      </c>
      <c r="I3231" s="5" t="s">
        <v>9315</v>
      </c>
      <c r="J3231" s="9">
        <v>2</v>
      </c>
      <c r="K3231" s="5" t="s">
        <v>805</v>
      </c>
      <c r="L3231" s="10" t="str">
        <f t="shared" si="51"/>
        <v>OSCE Hate Crime Report 2018</v>
      </c>
      <c r="M3231" s="5" t="s">
        <v>1102</v>
      </c>
      <c r="N3231" s="5"/>
    </row>
    <row r="3232" spans="1:15" x14ac:dyDescent="0.2">
      <c r="A3232" s="12" t="s">
        <v>6847</v>
      </c>
      <c r="B3232" s="50">
        <v>3231</v>
      </c>
      <c r="C3232" s="9">
        <v>2018</v>
      </c>
      <c r="D3232" s="5" t="s">
        <v>9325</v>
      </c>
      <c r="E3232" s="8" t="s">
        <v>2</v>
      </c>
      <c r="F3232" s="5" t="s">
        <v>11089</v>
      </c>
      <c r="G3232" s="5" t="s">
        <v>9337</v>
      </c>
      <c r="H3232" s="5" t="s">
        <v>9347</v>
      </c>
      <c r="I3232" s="5" t="s">
        <v>9315</v>
      </c>
      <c r="J3232" s="9" t="s">
        <v>2</v>
      </c>
      <c r="K3232" s="5" t="s">
        <v>805</v>
      </c>
      <c r="L3232" s="10" t="str">
        <f t="shared" si="51"/>
        <v>OSCE Hate Crime Report 2018</v>
      </c>
      <c r="M3232" s="5" t="s">
        <v>1103</v>
      </c>
      <c r="N3232" s="5"/>
    </row>
    <row r="3233" spans="1:14" x14ac:dyDescent="0.2">
      <c r="A3233" s="12" t="s">
        <v>6848</v>
      </c>
      <c r="B3233" s="50">
        <v>3232</v>
      </c>
      <c r="C3233" s="9">
        <v>2018</v>
      </c>
      <c r="D3233" s="5" t="s">
        <v>9325</v>
      </c>
      <c r="E3233" s="8" t="s">
        <v>2</v>
      </c>
      <c r="F3233" s="5" t="s">
        <v>11089</v>
      </c>
      <c r="G3233" s="5" t="s">
        <v>9337</v>
      </c>
      <c r="H3233" s="5" t="s">
        <v>9347</v>
      </c>
      <c r="I3233" s="5" t="s">
        <v>11065</v>
      </c>
      <c r="J3233" s="9">
        <v>1</v>
      </c>
      <c r="K3233" s="5" t="s">
        <v>805</v>
      </c>
      <c r="L3233" s="10" t="str">
        <f t="shared" si="51"/>
        <v>OSCE Hate Crime Report 2018</v>
      </c>
      <c r="M3233" s="5" t="s">
        <v>1104</v>
      </c>
      <c r="N3233" s="5"/>
    </row>
    <row r="3234" spans="1:14" x14ac:dyDescent="0.2">
      <c r="A3234" s="12" t="s">
        <v>6849</v>
      </c>
      <c r="B3234" s="50">
        <v>3233</v>
      </c>
      <c r="C3234" s="9">
        <v>2018</v>
      </c>
      <c r="D3234" s="5" t="s">
        <v>9325</v>
      </c>
      <c r="E3234" s="8" t="s">
        <v>2</v>
      </c>
      <c r="F3234" s="5" t="s">
        <v>11089</v>
      </c>
      <c r="G3234" s="5" t="s">
        <v>9337</v>
      </c>
      <c r="H3234" s="5" t="s">
        <v>9347</v>
      </c>
      <c r="I3234" s="5" t="s">
        <v>11065</v>
      </c>
      <c r="J3234" s="9">
        <v>1</v>
      </c>
      <c r="K3234" s="5" t="s">
        <v>805</v>
      </c>
      <c r="L3234" s="10" t="str">
        <f t="shared" si="51"/>
        <v>OSCE Hate Crime Report 2018</v>
      </c>
      <c r="M3234" s="5" t="s">
        <v>1105</v>
      </c>
      <c r="N3234" s="5"/>
    </row>
    <row r="3235" spans="1:14" x14ac:dyDescent="0.2">
      <c r="A3235" s="12" t="s">
        <v>6850</v>
      </c>
      <c r="B3235" s="50">
        <v>3234</v>
      </c>
      <c r="C3235" s="9">
        <v>2018</v>
      </c>
      <c r="D3235" s="5" t="s">
        <v>9325</v>
      </c>
      <c r="E3235" s="8" t="s">
        <v>2</v>
      </c>
      <c r="F3235" s="5" t="s">
        <v>11089</v>
      </c>
      <c r="G3235" s="5" t="s">
        <v>9337</v>
      </c>
      <c r="H3235" s="5" t="s">
        <v>9321</v>
      </c>
      <c r="I3235" s="5" t="s">
        <v>9321</v>
      </c>
      <c r="J3235" s="9">
        <v>1</v>
      </c>
      <c r="K3235" s="5" t="s">
        <v>805</v>
      </c>
      <c r="L3235" s="10" t="str">
        <f t="shared" si="51"/>
        <v>OSCE Hate Crime Report 2018</v>
      </c>
      <c r="M3235" s="5" t="s">
        <v>1106</v>
      </c>
      <c r="N3235" s="5"/>
    </row>
    <row r="3236" spans="1:14" x14ac:dyDescent="0.2">
      <c r="A3236" s="12" t="s">
        <v>6851</v>
      </c>
      <c r="B3236" s="50">
        <v>3235</v>
      </c>
      <c r="C3236" s="9">
        <v>2018</v>
      </c>
      <c r="D3236" s="5" t="s">
        <v>9325</v>
      </c>
      <c r="E3236" s="8" t="s">
        <v>2</v>
      </c>
      <c r="F3236" s="5" t="s">
        <v>11089</v>
      </c>
      <c r="G3236" s="5" t="s">
        <v>9337</v>
      </c>
      <c r="H3236" s="5" t="s">
        <v>9347</v>
      </c>
      <c r="I3236" s="5" t="s">
        <v>9315</v>
      </c>
      <c r="J3236" s="9">
        <v>1</v>
      </c>
      <c r="K3236" s="5" t="s">
        <v>805</v>
      </c>
      <c r="L3236" s="10" t="str">
        <f t="shared" si="51"/>
        <v>OSCE Hate Crime Report 2018</v>
      </c>
      <c r="M3236" s="5" t="s">
        <v>1107</v>
      </c>
      <c r="N3236" s="5"/>
    </row>
    <row r="3237" spans="1:14" x14ac:dyDescent="0.2">
      <c r="A3237" s="12" t="s">
        <v>6852</v>
      </c>
      <c r="B3237" s="50">
        <v>3236</v>
      </c>
      <c r="C3237" s="9">
        <v>2018</v>
      </c>
      <c r="D3237" s="5" t="s">
        <v>9325</v>
      </c>
      <c r="E3237" s="8" t="s">
        <v>2</v>
      </c>
      <c r="F3237" s="5" t="s">
        <v>11089</v>
      </c>
      <c r="G3237" s="5" t="s">
        <v>9337</v>
      </c>
      <c r="H3237" s="5" t="s">
        <v>9347</v>
      </c>
      <c r="I3237" s="5" t="s">
        <v>9315</v>
      </c>
      <c r="J3237" s="9">
        <v>1</v>
      </c>
      <c r="K3237" s="5" t="s">
        <v>805</v>
      </c>
      <c r="L3237" s="10" t="str">
        <f t="shared" si="51"/>
        <v>OSCE Hate Crime Report 2018</v>
      </c>
      <c r="M3237" s="5" t="s">
        <v>1108</v>
      </c>
      <c r="N3237" s="5"/>
    </row>
    <row r="3238" spans="1:14" x14ac:dyDescent="0.2">
      <c r="A3238" s="12" t="s">
        <v>6853</v>
      </c>
      <c r="B3238" s="50">
        <v>3237</v>
      </c>
      <c r="C3238" s="9">
        <v>2018</v>
      </c>
      <c r="D3238" s="5" t="s">
        <v>9325</v>
      </c>
      <c r="E3238" s="8" t="s">
        <v>2</v>
      </c>
      <c r="F3238" s="5" t="s">
        <v>11089</v>
      </c>
      <c r="G3238" s="5" t="s">
        <v>9337</v>
      </c>
      <c r="H3238" s="5" t="s">
        <v>9347</v>
      </c>
      <c r="I3238" s="5" t="s">
        <v>11065</v>
      </c>
      <c r="J3238" s="9">
        <v>2</v>
      </c>
      <c r="K3238" s="5" t="s">
        <v>805</v>
      </c>
      <c r="L3238" s="10" t="str">
        <f t="shared" si="51"/>
        <v>OSCE Hate Crime Report 2018</v>
      </c>
      <c r="M3238" s="5" t="s">
        <v>1109</v>
      </c>
      <c r="N3238" s="5"/>
    </row>
    <row r="3239" spans="1:14" x14ac:dyDescent="0.2">
      <c r="A3239" s="12" t="s">
        <v>6854</v>
      </c>
      <c r="B3239" s="50">
        <v>3238</v>
      </c>
      <c r="C3239" s="9">
        <v>2018</v>
      </c>
      <c r="D3239" s="5" t="s">
        <v>9325</v>
      </c>
      <c r="E3239" s="8" t="s">
        <v>2</v>
      </c>
      <c r="F3239" s="5" t="s">
        <v>11089</v>
      </c>
      <c r="G3239" s="5" t="s">
        <v>9329</v>
      </c>
      <c r="H3239" s="5" t="s">
        <v>9347</v>
      </c>
      <c r="I3239" s="5" t="s">
        <v>11065</v>
      </c>
      <c r="J3239" s="9">
        <v>1</v>
      </c>
      <c r="K3239" s="5" t="s">
        <v>1051</v>
      </c>
      <c r="L3239" s="10" t="str">
        <f t="shared" si="51"/>
        <v>OSCE Hate Crime Report 2018</v>
      </c>
      <c r="M3239" s="5" t="s">
        <v>1110</v>
      </c>
      <c r="N3239" s="5"/>
    </row>
    <row r="3240" spans="1:14" x14ac:dyDescent="0.2">
      <c r="A3240" s="12" t="s">
        <v>6855</v>
      </c>
      <c r="B3240" s="50">
        <v>3239</v>
      </c>
      <c r="C3240" s="9">
        <v>2018</v>
      </c>
      <c r="D3240" s="5" t="s">
        <v>9325</v>
      </c>
      <c r="E3240" s="8" t="s">
        <v>2</v>
      </c>
      <c r="F3240" s="5" t="s">
        <v>11089</v>
      </c>
      <c r="G3240" s="5" t="s">
        <v>9329</v>
      </c>
      <c r="H3240" s="5" t="s">
        <v>9347</v>
      </c>
      <c r="I3240" s="5" t="s">
        <v>11065</v>
      </c>
      <c r="J3240" s="9">
        <v>1</v>
      </c>
      <c r="K3240" s="5" t="s">
        <v>1051</v>
      </c>
      <c r="L3240" s="10" t="str">
        <f t="shared" si="51"/>
        <v>OSCE Hate Crime Report 2018</v>
      </c>
      <c r="M3240" s="5" t="s">
        <v>1111</v>
      </c>
      <c r="N3240" s="5"/>
    </row>
    <row r="3241" spans="1:14" x14ac:dyDescent="0.2">
      <c r="A3241" s="12" t="s">
        <v>6856</v>
      </c>
      <c r="B3241" s="50">
        <v>3240</v>
      </c>
      <c r="C3241" s="9">
        <v>2018</v>
      </c>
      <c r="D3241" s="5" t="s">
        <v>9325</v>
      </c>
      <c r="E3241" s="8" t="s">
        <v>2</v>
      </c>
      <c r="F3241" s="5" t="s">
        <v>11089</v>
      </c>
      <c r="G3241" s="5" t="s">
        <v>9337</v>
      </c>
      <c r="H3241" s="5" t="s">
        <v>9347</v>
      </c>
      <c r="I3241" s="5" t="s">
        <v>9315</v>
      </c>
      <c r="J3241" s="9">
        <v>1</v>
      </c>
      <c r="K3241" s="5" t="s">
        <v>805</v>
      </c>
      <c r="L3241" s="10" t="str">
        <f t="shared" si="51"/>
        <v>OSCE Hate Crime Report 2018</v>
      </c>
      <c r="M3241" s="5" t="s">
        <v>1112</v>
      </c>
      <c r="N3241" s="5"/>
    </row>
    <row r="3242" spans="1:14" x14ac:dyDescent="0.2">
      <c r="A3242" s="12" t="s">
        <v>6857</v>
      </c>
      <c r="B3242" s="50">
        <v>3241</v>
      </c>
      <c r="C3242" s="9">
        <v>2018</v>
      </c>
      <c r="D3242" s="5" t="s">
        <v>9325</v>
      </c>
      <c r="E3242" s="8" t="s">
        <v>2</v>
      </c>
      <c r="F3242" s="5" t="s">
        <v>11088</v>
      </c>
      <c r="G3242" s="5" t="s">
        <v>9383</v>
      </c>
      <c r="H3242" s="5" t="s">
        <v>9328</v>
      </c>
      <c r="I3242" s="5" t="s">
        <v>9344</v>
      </c>
      <c r="J3242" s="9">
        <v>0</v>
      </c>
      <c r="K3242" s="5" t="s">
        <v>217</v>
      </c>
      <c r="L3242" s="10" t="str">
        <f t="shared" ref="L3242:L3305" si="52">HYPERLINK("https://hatecrime.osce.org/italy?year=2018","OSCE Hate Crime Report 2018")</f>
        <v>OSCE Hate Crime Report 2018</v>
      </c>
      <c r="M3242" s="5" t="s">
        <v>1113</v>
      </c>
      <c r="N3242" s="5"/>
    </row>
    <row r="3243" spans="1:14" x14ac:dyDescent="0.2">
      <c r="A3243" s="12" t="s">
        <v>6858</v>
      </c>
      <c r="B3243" s="50">
        <v>3242</v>
      </c>
      <c r="C3243" s="9">
        <v>2018</v>
      </c>
      <c r="D3243" s="5" t="s">
        <v>9325</v>
      </c>
      <c r="E3243" s="8" t="s">
        <v>2</v>
      </c>
      <c r="F3243" s="5" t="s">
        <v>11089</v>
      </c>
      <c r="G3243" s="5" t="s">
        <v>9331</v>
      </c>
      <c r="H3243" s="5" t="s">
        <v>9328</v>
      </c>
      <c r="I3243" s="5" t="s">
        <v>9415</v>
      </c>
      <c r="J3243" s="9">
        <v>0</v>
      </c>
      <c r="K3243" s="5" t="s">
        <v>217</v>
      </c>
      <c r="L3243" s="10" t="str">
        <f t="shared" si="52"/>
        <v>OSCE Hate Crime Report 2018</v>
      </c>
      <c r="M3243" s="5" t="s">
        <v>1114</v>
      </c>
      <c r="N3243" s="5"/>
    </row>
    <row r="3244" spans="1:14" x14ac:dyDescent="0.2">
      <c r="A3244" s="12" t="s">
        <v>6859</v>
      </c>
      <c r="B3244" s="50">
        <v>3243</v>
      </c>
      <c r="C3244" s="9">
        <v>2018</v>
      </c>
      <c r="D3244" s="5" t="s">
        <v>9325</v>
      </c>
      <c r="E3244" s="8" t="s">
        <v>2</v>
      </c>
      <c r="F3244" s="5" t="s">
        <v>11089</v>
      </c>
      <c r="G3244" s="5" t="s">
        <v>9331</v>
      </c>
      <c r="H3244" s="5" t="s">
        <v>9347</v>
      </c>
      <c r="I3244" s="5" t="s">
        <v>9315</v>
      </c>
      <c r="J3244" s="9">
        <v>1</v>
      </c>
      <c r="K3244" s="5" t="s">
        <v>217</v>
      </c>
      <c r="L3244" s="10" t="str">
        <f t="shared" si="52"/>
        <v>OSCE Hate Crime Report 2018</v>
      </c>
      <c r="M3244" s="5" t="s">
        <v>1115</v>
      </c>
      <c r="N3244" s="5"/>
    </row>
    <row r="3245" spans="1:14" x14ac:dyDescent="0.2">
      <c r="A3245" s="12" t="s">
        <v>6860</v>
      </c>
      <c r="B3245" s="50">
        <v>3244</v>
      </c>
      <c r="C3245" s="9">
        <v>2018</v>
      </c>
      <c r="D3245" s="5" t="s">
        <v>9325</v>
      </c>
      <c r="E3245" s="8" t="s">
        <v>2</v>
      </c>
      <c r="F3245" s="5" t="s">
        <v>11089</v>
      </c>
      <c r="G3245" s="5" t="s">
        <v>9329</v>
      </c>
      <c r="H3245" s="5" t="s">
        <v>9347</v>
      </c>
      <c r="I3245" s="5" t="s">
        <v>11065</v>
      </c>
      <c r="J3245" s="9">
        <v>1</v>
      </c>
      <c r="K3245" s="5" t="s">
        <v>1039</v>
      </c>
      <c r="L3245" s="10" t="str">
        <f t="shared" si="52"/>
        <v>OSCE Hate Crime Report 2018</v>
      </c>
      <c r="M3245" s="5" t="s">
        <v>1116</v>
      </c>
      <c r="N3245" s="5"/>
    </row>
    <row r="3246" spans="1:14" x14ac:dyDescent="0.2">
      <c r="A3246" s="12" t="s">
        <v>6861</v>
      </c>
      <c r="B3246" s="50">
        <v>3245</v>
      </c>
      <c r="C3246" s="9">
        <v>2018</v>
      </c>
      <c r="D3246" s="5" t="s">
        <v>9325</v>
      </c>
      <c r="E3246" s="8" t="s">
        <v>2</v>
      </c>
      <c r="F3246" s="5" t="s">
        <v>11089</v>
      </c>
      <c r="G3246" s="5" t="s">
        <v>9329</v>
      </c>
      <c r="H3246" s="5" t="s">
        <v>9347</v>
      </c>
      <c r="I3246" s="5" t="s">
        <v>11065</v>
      </c>
      <c r="J3246" s="9">
        <v>1</v>
      </c>
      <c r="K3246" s="5" t="s">
        <v>1039</v>
      </c>
      <c r="L3246" s="10" t="str">
        <f t="shared" si="52"/>
        <v>OSCE Hate Crime Report 2018</v>
      </c>
      <c r="M3246" s="5" t="s">
        <v>1117</v>
      </c>
      <c r="N3246" s="5"/>
    </row>
    <row r="3247" spans="1:14" x14ac:dyDescent="0.2">
      <c r="A3247" s="12" t="s">
        <v>6862</v>
      </c>
      <c r="B3247" s="50">
        <v>3246</v>
      </c>
      <c r="C3247" s="9">
        <v>2018</v>
      </c>
      <c r="D3247" s="5" t="s">
        <v>9325</v>
      </c>
      <c r="E3247" s="8" t="s">
        <v>2</v>
      </c>
      <c r="F3247" s="5" t="s">
        <v>11089</v>
      </c>
      <c r="G3247" s="5" t="s">
        <v>9329</v>
      </c>
      <c r="H3247" s="5" t="s">
        <v>9347</v>
      </c>
      <c r="I3247" s="5" t="s">
        <v>9353</v>
      </c>
      <c r="J3247" s="9">
        <v>2</v>
      </c>
      <c r="K3247" s="5" t="s">
        <v>1039</v>
      </c>
      <c r="L3247" s="10" t="str">
        <f t="shared" si="52"/>
        <v>OSCE Hate Crime Report 2018</v>
      </c>
      <c r="M3247" s="5" t="s">
        <v>1118</v>
      </c>
      <c r="N3247" s="5"/>
    </row>
    <row r="3248" spans="1:14" x14ac:dyDescent="0.2">
      <c r="A3248" s="12" t="s">
        <v>6863</v>
      </c>
      <c r="B3248" s="50">
        <v>3247</v>
      </c>
      <c r="C3248" s="9">
        <v>2018</v>
      </c>
      <c r="D3248" s="5" t="s">
        <v>9325</v>
      </c>
      <c r="E3248" s="8" t="s">
        <v>2</v>
      </c>
      <c r="F3248" s="5" t="s">
        <v>11088</v>
      </c>
      <c r="G3248" s="5" t="s">
        <v>9375</v>
      </c>
      <c r="H3248" s="5" t="s">
        <v>9347</v>
      </c>
      <c r="I3248" s="5" t="s">
        <v>9353</v>
      </c>
      <c r="J3248" s="9">
        <v>1</v>
      </c>
      <c r="K3248" s="5" t="s">
        <v>1039</v>
      </c>
      <c r="L3248" s="10" t="str">
        <f t="shared" si="52"/>
        <v>OSCE Hate Crime Report 2018</v>
      </c>
      <c r="M3248" s="5" t="s">
        <v>1119</v>
      </c>
      <c r="N3248" s="5"/>
    </row>
    <row r="3249" spans="1:14" x14ac:dyDescent="0.2">
      <c r="A3249" s="12" t="s">
        <v>6864</v>
      </c>
      <c r="B3249" s="50">
        <v>3248</v>
      </c>
      <c r="C3249" s="9">
        <v>2018</v>
      </c>
      <c r="D3249" s="5" t="s">
        <v>9325</v>
      </c>
      <c r="E3249" s="8" t="s">
        <v>2</v>
      </c>
      <c r="F3249" s="5" t="s">
        <v>11089</v>
      </c>
      <c r="G3249" s="5" t="s">
        <v>9329</v>
      </c>
      <c r="H3249" s="5" t="s">
        <v>9347</v>
      </c>
      <c r="I3249" s="5" t="s">
        <v>9348</v>
      </c>
      <c r="J3249" s="9">
        <v>1</v>
      </c>
      <c r="K3249" s="5" t="s">
        <v>1039</v>
      </c>
      <c r="L3249" s="10" t="str">
        <f t="shared" si="52"/>
        <v>OSCE Hate Crime Report 2018</v>
      </c>
      <c r="M3249" s="5" t="s">
        <v>1120</v>
      </c>
      <c r="N3249" s="5"/>
    </row>
    <row r="3250" spans="1:14" x14ac:dyDescent="0.2">
      <c r="A3250" s="12" t="s">
        <v>6865</v>
      </c>
      <c r="B3250" s="50">
        <v>3249</v>
      </c>
      <c r="C3250" s="9">
        <v>2018</v>
      </c>
      <c r="D3250" s="5" t="s">
        <v>9325</v>
      </c>
      <c r="E3250" s="8" t="s">
        <v>2</v>
      </c>
      <c r="F3250" s="5" t="s">
        <v>11089</v>
      </c>
      <c r="G3250" s="5" t="s">
        <v>9337</v>
      </c>
      <c r="H3250" s="5" t="s">
        <v>9347</v>
      </c>
      <c r="I3250" s="5" t="s">
        <v>11065</v>
      </c>
      <c r="J3250" s="9">
        <v>1</v>
      </c>
      <c r="K3250" s="5" t="s">
        <v>805</v>
      </c>
      <c r="L3250" s="10" t="str">
        <f t="shared" si="52"/>
        <v>OSCE Hate Crime Report 2018</v>
      </c>
      <c r="M3250" s="5" t="s">
        <v>1121</v>
      </c>
      <c r="N3250" s="5"/>
    </row>
    <row r="3251" spans="1:14" x14ac:dyDescent="0.2">
      <c r="A3251" s="12" t="s">
        <v>6866</v>
      </c>
      <c r="B3251" s="50">
        <v>3250</v>
      </c>
      <c r="C3251" s="9">
        <v>2018</v>
      </c>
      <c r="D3251" s="5" t="s">
        <v>9325</v>
      </c>
      <c r="E3251" s="8" t="s">
        <v>2</v>
      </c>
      <c r="F3251" s="5" t="s">
        <v>11089</v>
      </c>
      <c r="G3251" s="5" t="s">
        <v>9337</v>
      </c>
      <c r="H3251" s="5" t="s">
        <v>9347</v>
      </c>
      <c r="I3251" s="5" t="s">
        <v>11065</v>
      </c>
      <c r="J3251" s="9">
        <v>1</v>
      </c>
      <c r="K3251" s="5" t="s">
        <v>805</v>
      </c>
      <c r="L3251" s="10" t="str">
        <f t="shared" si="52"/>
        <v>OSCE Hate Crime Report 2018</v>
      </c>
      <c r="M3251" s="5" t="s">
        <v>1122</v>
      </c>
      <c r="N3251" s="5"/>
    </row>
    <row r="3252" spans="1:14" x14ac:dyDescent="0.2">
      <c r="A3252" s="12" t="s">
        <v>6867</v>
      </c>
      <c r="B3252" s="50">
        <v>3251</v>
      </c>
      <c r="C3252" s="9">
        <v>2018</v>
      </c>
      <c r="D3252" s="5" t="s">
        <v>9325</v>
      </c>
      <c r="E3252" s="8" t="s">
        <v>2</v>
      </c>
      <c r="F3252" s="5" t="s">
        <v>11089</v>
      </c>
      <c r="G3252" s="5" t="s">
        <v>9337</v>
      </c>
      <c r="H3252" s="5" t="s">
        <v>9347</v>
      </c>
      <c r="I3252" s="5" t="s">
        <v>11065</v>
      </c>
      <c r="J3252" s="9">
        <v>2</v>
      </c>
      <c r="K3252" s="5" t="s">
        <v>805</v>
      </c>
      <c r="L3252" s="10" t="str">
        <f t="shared" si="52"/>
        <v>OSCE Hate Crime Report 2018</v>
      </c>
      <c r="M3252" s="5" t="s">
        <v>1123</v>
      </c>
      <c r="N3252" s="5"/>
    </row>
    <row r="3253" spans="1:14" x14ac:dyDescent="0.2">
      <c r="A3253" s="12" t="s">
        <v>6868</v>
      </c>
      <c r="B3253" s="50">
        <v>3252</v>
      </c>
      <c r="C3253" s="9">
        <v>2018</v>
      </c>
      <c r="D3253" s="5" t="s">
        <v>9325</v>
      </c>
      <c r="E3253" s="8" t="s">
        <v>2</v>
      </c>
      <c r="F3253" s="5" t="s">
        <v>11088</v>
      </c>
      <c r="G3253" s="5" t="s">
        <v>9352</v>
      </c>
      <c r="H3253" s="5" t="s">
        <v>9347</v>
      </c>
      <c r="I3253" s="5" t="s">
        <v>9315</v>
      </c>
      <c r="J3253" s="9">
        <v>7</v>
      </c>
      <c r="K3253" s="5" t="s">
        <v>1124</v>
      </c>
      <c r="L3253" s="10" t="str">
        <f t="shared" si="52"/>
        <v>OSCE Hate Crime Report 2018</v>
      </c>
      <c r="M3253" s="5" t="s">
        <v>1125</v>
      </c>
      <c r="N3253" s="5"/>
    </row>
    <row r="3254" spans="1:14" x14ac:dyDescent="0.2">
      <c r="A3254" s="12" t="s">
        <v>6869</v>
      </c>
      <c r="B3254" s="50">
        <v>3253</v>
      </c>
      <c r="C3254" s="9">
        <v>2018</v>
      </c>
      <c r="D3254" s="5" t="s">
        <v>9325</v>
      </c>
      <c r="E3254" s="8" t="s">
        <v>2</v>
      </c>
      <c r="F3254" s="5" t="s">
        <v>11089</v>
      </c>
      <c r="G3254" s="5" t="s">
        <v>9337</v>
      </c>
      <c r="H3254" s="5" t="s">
        <v>9328</v>
      </c>
      <c r="I3254" s="5" t="s">
        <v>9334</v>
      </c>
      <c r="J3254" s="9">
        <v>0</v>
      </c>
      <c r="K3254" s="5" t="s">
        <v>805</v>
      </c>
      <c r="L3254" s="10" t="str">
        <f t="shared" si="52"/>
        <v>OSCE Hate Crime Report 2018</v>
      </c>
      <c r="M3254" s="5" t="s">
        <v>1126</v>
      </c>
      <c r="N3254" s="5"/>
    </row>
    <row r="3255" spans="1:14" x14ac:dyDescent="0.2">
      <c r="A3255" s="12" t="s">
        <v>6870</v>
      </c>
      <c r="B3255" s="50">
        <v>3254</v>
      </c>
      <c r="C3255" s="9">
        <v>2018</v>
      </c>
      <c r="D3255" s="5" t="s">
        <v>9325</v>
      </c>
      <c r="E3255" s="8" t="s">
        <v>2</v>
      </c>
      <c r="F3255" s="5" t="s">
        <v>11089</v>
      </c>
      <c r="G3255" s="5" t="s">
        <v>9337</v>
      </c>
      <c r="H3255" s="5" t="s">
        <v>9321</v>
      </c>
      <c r="I3255" s="5" t="s">
        <v>9334</v>
      </c>
      <c r="J3255" s="9">
        <v>0</v>
      </c>
      <c r="K3255" s="5" t="s">
        <v>805</v>
      </c>
      <c r="L3255" s="10" t="str">
        <f t="shared" si="52"/>
        <v>OSCE Hate Crime Report 2018</v>
      </c>
      <c r="M3255" s="5" t="s">
        <v>1127</v>
      </c>
      <c r="N3255" s="5"/>
    </row>
    <row r="3256" spans="1:14" x14ac:dyDescent="0.2">
      <c r="A3256" s="12" t="s">
        <v>6871</v>
      </c>
      <c r="B3256" s="50">
        <v>3255</v>
      </c>
      <c r="C3256" s="9">
        <v>2018</v>
      </c>
      <c r="D3256" s="5" t="s">
        <v>9325</v>
      </c>
      <c r="E3256" s="8" t="s">
        <v>2</v>
      </c>
      <c r="F3256" s="5" t="s">
        <v>11089</v>
      </c>
      <c r="G3256" s="5" t="s">
        <v>9337</v>
      </c>
      <c r="H3256" s="5" t="s">
        <v>9347</v>
      </c>
      <c r="I3256" s="5" t="s">
        <v>11065</v>
      </c>
      <c r="J3256" s="9">
        <v>1</v>
      </c>
      <c r="K3256" s="5" t="s">
        <v>805</v>
      </c>
      <c r="L3256" s="10" t="str">
        <f t="shared" si="52"/>
        <v>OSCE Hate Crime Report 2018</v>
      </c>
      <c r="M3256" s="5" t="s">
        <v>1128</v>
      </c>
      <c r="N3256" s="5"/>
    </row>
    <row r="3257" spans="1:14" x14ac:dyDescent="0.2">
      <c r="A3257" s="12" t="s">
        <v>6872</v>
      </c>
      <c r="B3257" s="50">
        <v>3256</v>
      </c>
      <c r="C3257" s="9">
        <v>2018</v>
      </c>
      <c r="D3257" s="5" t="s">
        <v>9325</v>
      </c>
      <c r="E3257" s="8" t="s">
        <v>2</v>
      </c>
      <c r="F3257" s="5" t="s">
        <v>11089</v>
      </c>
      <c r="G3257" s="5" t="s">
        <v>9391</v>
      </c>
      <c r="H3257" s="5" t="s">
        <v>9328</v>
      </c>
      <c r="I3257" s="5" t="s">
        <v>9344</v>
      </c>
      <c r="J3257" s="9">
        <v>0</v>
      </c>
      <c r="K3257" s="5" t="s">
        <v>805</v>
      </c>
      <c r="L3257" s="10" t="str">
        <f t="shared" si="52"/>
        <v>OSCE Hate Crime Report 2018</v>
      </c>
      <c r="M3257" s="5" t="s">
        <v>1129</v>
      </c>
      <c r="N3257" s="5"/>
    </row>
    <row r="3258" spans="1:14" x14ac:dyDescent="0.2">
      <c r="A3258" s="12" t="s">
        <v>6873</v>
      </c>
      <c r="B3258" s="50">
        <v>3257</v>
      </c>
      <c r="C3258" s="9">
        <v>2018</v>
      </c>
      <c r="D3258" s="5" t="s">
        <v>9325</v>
      </c>
      <c r="E3258" s="8" t="s">
        <v>2</v>
      </c>
      <c r="F3258" s="5" t="s">
        <v>11089</v>
      </c>
      <c r="G3258" s="5" t="s">
        <v>9391</v>
      </c>
      <c r="H3258" s="5" t="s">
        <v>9328</v>
      </c>
      <c r="I3258" s="5" t="s">
        <v>9344</v>
      </c>
      <c r="J3258" s="9">
        <v>0</v>
      </c>
      <c r="K3258" s="5" t="s">
        <v>805</v>
      </c>
      <c r="L3258" s="10" t="str">
        <f t="shared" si="52"/>
        <v>OSCE Hate Crime Report 2018</v>
      </c>
      <c r="M3258" s="5" t="s">
        <v>1130</v>
      </c>
      <c r="N3258" s="5"/>
    </row>
    <row r="3259" spans="1:14" x14ac:dyDescent="0.2">
      <c r="A3259" s="12" t="s">
        <v>6874</v>
      </c>
      <c r="B3259" s="50">
        <v>3258</v>
      </c>
      <c r="C3259" s="9">
        <v>2018</v>
      </c>
      <c r="D3259" s="5" t="s">
        <v>9325</v>
      </c>
      <c r="E3259" s="8" t="s">
        <v>2</v>
      </c>
      <c r="F3259" s="5" t="s">
        <v>11088</v>
      </c>
      <c r="G3259" s="5" t="s">
        <v>9352</v>
      </c>
      <c r="H3259" s="5" t="s">
        <v>9347</v>
      </c>
      <c r="I3259" s="5" t="s">
        <v>9315</v>
      </c>
      <c r="J3259" s="9">
        <v>8</v>
      </c>
      <c r="K3259" s="5" t="s">
        <v>848</v>
      </c>
      <c r="L3259" s="10" t="str">
        <f t="shared" si="52"/>
        <v>OSCE Hate Crime Report 2018</v>
      </c>
      <c r="M3259" s="5" t="s">
        <v>1131</v>
      </c>
      <c r="N3259" s="5"/>
    </row>
    <row r="3260" spans="1:14" x14ac:dyDescent="0.2">
      <c r="A3260" s="12" t="s">
        <v>6875</v>
      </c>
      <c r="B3260" s="50">
        <v>3259</v>
      </c>
      <c r="C3260" s="9">
        <v>2018</v>
      </c>
      <c r="D3260" s="5" t="s">
        <v>9325</v>
      </c>
      <c r="E3260" s="8" t="s">
        <v>2</v>
      </c>
      <c r="F3260" s="5" t="s">
        <v>11089</v>
      </c>
      <c r="G3260" s="5" t="s">
        <v>9320</v>
      </c>
      <c r="H3260" s="5" t="s">
        <v>9321</v>
      </c>
      <c r="I3260" s="5" t="s">
        <v>9315</v>
      </c>
      <c r="J3260" s="9">
        <v>65</v>
      </c>
      <c r="K3260" s="5" t="s">
        <v>805</v>
      </c>
      <c r="L3260" s="10" t="str">
        <f t="shared" si="52"/>
        <v>OSCE Hate Crime Report 2018</v>
      </c>
      <c r="M3260" s="5" t="s">
        <v>1132</v>
      </c>
      <c r="N3260" s="5"/>
    </row>
    <row r="3261" spans="1:14" x14ac:dyDescent="0.2">
      <c r="A3261" s="12" t="s">
        <v>6876</v>
      </c>
      <c r="B3261" s="50">
        <v>3260</v>
      </c>
      <c r="C3261" s="9">
        <v>2018</v>
      </c>
      <c r="D3261" s="5" t="s">
        <v>9325</v>
      </c>
      <c r="E3261" s="8" t="s">
        <v>2</v>
      </c>
      <c r="F3261" s="5" t="s">
        <v>11088</v>
      </c>
      <c r="G3261" s="5" t="s">
        <v>9352</v>
      </c>
      <c r="H3261" s="5" t="s">
        <v>9328</v>
      </c>
      <c r="I3261" s="5" t="s">
        <v>9334</v>
      </c>
      <c r="J3261" s="9">
        <v>1</v>
      </c>
      <c r="K3261" s="5" t="s">
        <v>848</v>
      </c>
      <c r="L3261" s="10" t="str">
        <f t="shared" si="52"/>
        <v>OSCE Hate Crime Report 2018</v>
      </c>
      <c r="M3261" s="5" t="s">
        <v>1133</v>
      </c>
      <c r="N3261" s="5"/>
    </row>
    <row r="3262" spans="1:14" x14ac:dyDescent="0.2">
      <c r="A3262" s="12" t="s">
        <v>6877</v>
      </c>
      <c r="B3262" s="50">
        <v>3261</v>
      </c>
      <c r="C3262" s="9">
        <v>2018</v>
      </c>
      <c r="D3262" s="5" t="s">
        <v>9325</v>
      </c>
      <c r="E3262" s="8" t="s">
        <v>2</v>
      </c>
      <c r="F3262" s="5" t="s">
        <v>11089</v>
      </c>
      <c r="G3262" s="5" t="s">
        <v>9337</v>
      </c>
      <c r="H3262" s="5" t="s">
        <v>9321</v>
      </c>
      <c r="I3262" s="5" t="s">
        <v>9344</v>
      </c>
      <c r="J3262" s="9">
        <v>20</v>
      </c>
      <c r="K3262" s="5" t="s">
        <v>805</v>
      </c>
      <c r="L3262" s="10" t="str">
        <f t="shared" si="52"/>
        <v>OSCE Hate Crime Report 2018</v>
      </c>
      <c r="M3262" s="5" t="s">
        <v>1134</v>
      </c>
      <c r="N3262" s="5"/>
    </row>
    <row r="3263" spans="1:14" x14ac:dyDescent="0.2">
      <c r="A3263" s="12" t="s">
        <v>6878</v>
      </c>
      <c r="B3263" s="50">
        <v>3262</v>
      </c>
      <c r="C3263" s="9">
        <v>2018</v>
      </c>
      <c r="D3263" s="5" t="s">
        <v>9325</v>
      </c>
      <c r="E3263" s="8" t="s">
        <v>2</v>
      </c>
      <c r="F3263" s="5" t="s">
        <v>11088</v>
      </c>
      <c r="G3263" s="5" t="s">
        <v>9352</v>
      </c>
      <c r="H3263" s="5" t="s">
        <v>9347</v>
      </c>
      <c r="I3263" s="5" t="s">
        <v>9315</v>
      </c>
      <c r="J3263" s="9">
        <v>20</v>
      </c>
      <c r="K3263" s="5" t="s">
        <v>848</v>
      </c>
      <c r="L3263" s="10" t="str">
        <f t="shared" si="52"/>
        <v>OSCE Hate Crime Report 2018</v>
      </c>
      <c r="M3263" s="5" t="s">
        <v>1135</v>
      </c>
      <c r="N3263" s="5"/>
    </row>
    <row r="3264" spans="1:14" x14ac:dyDescent="0.2">
      <c r="A3264" s="12" t="s">
        <v>6879</v>
      </c>
      <c r="B3264" s="50">
        <v>3263</v>
      </c>
      <c r="C3264" s="9">
        <v>2018</v>
      </c>
      <c r="D3264" s="5" t="s">
        <v>9325</v>
      </c>
      <c r="E3264" s="8" t="s">
        <v>2</v>
      </c>
      <c r="F3264" s="5" t="s">
        <v>11089</v>
      </c>
      <c r="G3264" s="5" t="s">
        <v>9337</v>
      </c>
      <c r="H3264" s="5" t="s">
        <v>9328</v>
      </c>
      <c r="I3264" s="5" t="s">
        <v>9416</v>
      </c>
      <c r="J3264" s="9">
        <v>0</v>
      </c>
      <c r="K3264" s="5" t="s">
        <v>7469</v>
      </c>
      <c r="L3264" s="10" t="str">
        <f t="shared" si="52"/>
        <v>OSCE Hate Crime Report 2018</v>
      </c>
      <c r="M3264" s="5" t="s">
        <v>1137</v>
      </c>
      <c r="N3264" s="5"/>
    </row>
    <row r="3265" spans="1:14" x14ac:dyDescent="0.2">
      <c r="A3265" s="12" t="s">
        <v>6880</v>
      </c>
      <c r="B3265" s="50">
        <v>3264</v>
      </c>
      <c r="C3265" s="9">
        <v>2018</v>
      </c>
      <c r="D3265" s="5" t="s">
        <v>9325</v>
      </c>
      <c r="E3265" s="8" t="s">
        <v>2</v>
      </c>
      <c r="F3265" s="5" t="s">
        <v>11088</v>
      </c>
      <c r="G3265" s="5" t="s">
        <v>9352</v>
      </c>
      <c r="H3265" s="5" t="s">
        <v>9321</v>
      </c>
      <c r="I3265" s="5" t="s">
        <v>9321</v>
      </c>
      <c r="J3265" s="9" t="s">
        <v>2</v>
      </c>
      <c r="K3265" s="5" t="s">
        <v>848</v>
      </c>
      <c r="L3265" s="10" t="str">
        <f t="shared" si="52"/>
        <v>OSCE Hate Crime Report 2018</v>
      </c>
      <c r="M3265" s="5" t="s">
        <v>1138</v>
      </c>
      <c r="N3265" s="5"/>
    </row>
    <row r="3266" spans="1:14" x14ac:dyDescent="0.2">
      <c r="A3266" s="12" t="s">
        <v>6881</v>
      </c>
      <c r="B3266" s="50">
        <v>3265</v>
      </c>
      <c r="C3266" s="9">
        <v>2018</v>
      </c>
      <c r="D3266" s="5" t="s">
        <v>9325</v>
      </c>
      <c r="E3266" s="8" t="s">
        <v>2</v>
      </c>
      <c r="F3266" s="5" t="s">
        <v>11089</v>
      </c>
      <c r="G3266" s="5" t="s">
        <v>9337</v>
      </c>
      <c r="H3266" s="5" t="s">
        <v>9328</v>
      </c>
      <c r="I3266" s="5" t="s">
        <v>9344</v>
      </c>
      <c r="J3266" s="9">
        <v>0</v>
      </c>
      <c r="K3266" s="5" t="s">
        <v>805</v>
      </c>
      <c r="L3266" s="10" t="str">
        <f t="shared" si="52"/>
        <v>OSCE Hate Crime Report 2018</v>
      </c>
      <c r="M3266" s="5" t="s">
        <v>1139</v>
      </c>
      <c r="N3266" s="5"/>
    </row>
    <row r="3267" spans="1:14" x14ac:dyDescent="0.2">
      <c r="A3267" s="12" t="s">
        <v>6882</v>
      </c>
      <c r="B3267" s="50">
        <v>3266</v>
      </c>
      <c r="C3267" s="9">
        <v>2018</v>
      </c>
      <c r="D3267" s="5" t="s">
        <v>9325</v>
      </c>
      <c r="E3267" s="8" t="s">
        <v>2</v>
      </c>
      <c r="F3267" s="5" t="s">
        <v>11089</v>
      </c>
      <c r="G3267" s="5" t="s">
        <v>9331</v>
      </c>
      <c r="H3267" s="5" t="s">
        <v>9328</v>
      </c>
      <c r="I3267" s="5" t="s">
        <v>9334</v>
      </c>
      <c r="J3267" s="9">
        <v>0</v>
      </c>
      <c r="K3267" s="5" t="s">
        <v>802</v>
      </c>
      <c r="L3267" s="10" t="str">
        <f t="shared" si="52"/>
        <v>OSCE Hate Crime Report 2018</v>
      </c>
      <c r="M3267" s="5" t="s">
        <v>1140</v>
      </c>
      <c r="N3267" s="5"/>
    </row>
    <row r="3268" spans="1:14" x14ac:dyDescent="0.2">
      <c r="A3268" s="12" t="s">
        <v>6883</v>
      </c>
      <c r="B3268" s="50">
        <v>3267</v>
      </c>
      <c r="C3268" s="9">
        <v>2018</v>
      </c>
      <c r="D3268" s="5" t="s">
        <v>9325</v>
      </c>
      <c r="E3268" s="8" t="s">
        <v>2</v>
      </c>
      <c r="F3268" s="5" t="s">
        <v>11089</v>
      </c>
      <c r="G3268" s="5" t="s">
        <v>9337</v>
      </c>
      <c r="H3268" s="5" t="s">
        <v>9328</v>
      </c>
      <c r="I3268" s="5" t="s">
        <v>9407</v>
      </c>
      <c r="J3268" s="9">
        <v>0</v>
      </c>
      <c r="K3268" s="5" t="s">
        <v>805</v>
      </c>
      <c r="L3268" s="10" t="str">
        <f t="shared" si="52"/>
        <v>OSCE Hate Crime Report 2018</v>
      </c>
      <c r="M3268" s="5" t="s">
        <v>1141</v>
      </c>
      <c r="N3268" s="5"/>
    </row>
    <row r="3269" spans="1:14" x14ac:dyDescent="0.2">
      <c r="A3269" s="12" t="s">
        <v>6884</v>
      </c>
      <c r="B3269" s="50">
        <v>3268</v>
      </c>
      <c r="C3269" s="9">
        <v>2018</v>
      </c>
      <c r="D3269" s="5" t="s">
        <v>9325</v>
      </c>
      <c r="E3269" s="8" t="s">
        <v>2</v>
      </c>
      <c r="F3269" s="5" t="s">
        <v>11089</v>
      </c>
      <c r="G3269" s="5" t="s">
        <v>9337</v>
      </c>
      <c r="H3269" s="5" t="s">
        <v>9328</v>
      </c>
      <c r="I3269" s="5" t="s">
        <v>9344</v>
      </c>
      <c r="J3269" s="9">
        <v>0</v>
      </c>
      <c r="K3269" s="5" t="s">
        <v>805</v>
      </c>
      <c r="L3269" s="10" t="str">
        <f t="shared" si="52"/>
        <v>OSCE Hate Crime Report 2018</v>
      </c>
      <c r="M3269" s="5" t="s">
        <v>1142</v>
      </c>
      <c r="N3269" s="5"/>
    </row>
    <row r="3270" spans="1:14" x14ac:dyDescent="0.2">
      <c r="A3270" s="12" t="s">
        <v>6885</v>
      </c>
      <c r="B3270" s="50">
        <v>3269</v>
      </c>
      <c r="C3270" s="9">
        <v>2018</v>
      </c>
      <c r="D3270" s="5" t="s">
        <v>9325</v>
      </c>
      <c r="E3270" s="8" t="s">
        <v>2</v>
      </c>
      <c r="F3270" s="5" t="s">
        <v>11089</v>
      </c>
      <c r="G3270" s="5" t="s">
        <v>9337</v>
      </c>
      <c r="H3270" s="5" t="s">
        <v>9328</v>
      </c>
      <c r="I3270" s="5" t="s">
        <v>9344</v>
      </c>
      <c r="J3270" s="9">
        <v>0</v>
      </c>
      <c r="K3270" s="5" t="s">
        <v>805</v>
      </c>
      <c r="L3270" s="10" t="str">
        <f t="shared" si="52"/>
        <v>OSCE Hate Crime Report 2018</v>
      </c>
      <c r="M3270" s="5" t="s">
        <v>1143</v>
      </c>
      <c r="N3270" s="5"/>
    </row>
    <row r="3271" spans="1:14" x14ac:dyDescent="0.2">
      <c r="A3271" s="12" t="s">
        <v>6886</v>
      </c>
      <c r="B3271" s="50">
        <v>3270</v>
      </c>
      <c r="C3271" s="9">
        <v>2018</v>
      </c>
      <c r="D3271" s="5" t="s">
        <v>9325</v>
      </c>
      <c r="E3271" s="8" t="s">
        <v>2</v>
      </c>
      <c r="F3271" s="5" t="s">
        <v>11089</v>
      </c>
      <c r="G3271" s="5" t="s">
        <v>9314</v>
      </c>
      <c r="H3271" s="5" t="s">
        <v>9328</v>
      </c>
      <c r="I3271" s="5" t="s">
        <v>9344</v>
      </c>
      <c r="J3271" s="9">
        <v>0</v>
      </c>
      <c r="K3271" s="5" t="s">
        <v>46</v>
      </c>
      <c r="L3271" s="10" t="str">
        <f t="shared" si="52"/>
        <v>OSCE Hate Crime Report 2018</v>
      </c>
      <c r="M3271" s="5" t="s">
        <v>1144</v>
      </c>
      <c r="N3271" s="5"/>
    </row>
    <row r="3272" spans="1:14" x14ac:dyDescent="0.2">
      <c r="A3272" s="12" t="s">
        <v>6887</v>
      </c>
      <c r="B3272" s="50">
        <v>3271</v>
      </c>
      <c r="C3272" s="9">
        <v>2018</v>
      </c>
      <c r="D3272" s="5" t="s">
        <v>9325</v>
      </c>
      <c r="E3272" s="8" t="s">
        <v>2</v>
      </c>
      <c r="F3272" s="5" t="s">
        <v>11089</v>
      </c>
      <c r="G3272" s="5" t="s">
        <v>9314</v>
      </c>
      <c r="H3272" s="5" t="s">
        <v>9328</v>
      </c>
      <c r="I3272" s="5" t="s">
        <v>9344</v>
      </c>
      <c r="J3272" s="9">
        <v>0</v>
      </c>
      <c r="K3272" s="5" t="s">
        <v>46</v>
      </c>
      <c r="L3272" s="10" t="str">
        <f t="shared" si="52"/>
        <v>OSCE Hate Crime Report 2018</v>
      </c>
      <c r="M3272" s="5" t="s">
        <v>1145</v>
      </c>
      <c r="N3272" s="5"/>
    </row>
    <row r="3273" spans="1:14" x14ac:dyDescent="0.2">
      <c r="A3273" s="12" t="s">
        <v>6888</v>
      </c>
      <c r="B3273" s="50">
        <v>3272</v>
      </c>
      <c r="C3273" s="9">
        <v>2018</v>
      </c>
      <c r="D3273" s="5" t="s">
        <v>9325</v>
      </c>
      <c r="E3273" s="8" t="s">
        <v>2</v>
      </c>
      <c r="F3273" s="5" t="s">
        <v>11089</v>
      </c>
      <c r="G3273" s="5" t="s">
        <v>9314</v>
      </c>
      <c r="H3273" s="5" t="s">
        <v>9328</v>
      </c>
      <c r="I3273" s="5" t="s">
        <v>9344</v>
      </c>
      <c r="J3273" s="9">
        <v>0</v>
      </c>
      <c r="K3273" s="5" t="s">
        <v>46</v>
      </c>
      <c r="L3273" s="10" t="str">
        <f t="shared" si="52"/>
        <v>OSCE Hate Crime Report 2018</v>
      </c>
      <c r="M3273" s="5" t="s">
        <v>1146</v>
      </c>
      <c r="N3273" s="5"/>
    </row>
    <row r="3274" spans="1:14" x14ac:dyDescent="0.2">
      <c r="A3274" s="12" t="s">
        <v>6889</v>
      </c>
      <c r="B3274" s="50">
        <v>3273</v>
      </c>
      <c r="C3274" s="9">
        <v>2018</v>
      </c>
      <c r="D3274" s="5" t="s">
        <v>9325</v>
      </c>
      <c r="E3274" s="8" t="s">
        <v>2</v>
      </c>
      <c r="F3274" s="5" t="s">
        <v>11089</v>
      </c>
      <c r="G3274" s="5" t="s">
        <v>9337</v>
      </c>
      <c r="H3274" s="5" t="s">
        <v>9321</v>
      </c>
      <c r="I3274" s="5" t="s">
        <v>9315</v>
      </c>
      <c r="J3274" s="9">
        <v>0</v>
      </c>
      <c r="K3274" s="5" t="s">
        <v>805</v>
      </c>
      <c r="L3274" s="10" t="str">
        <f t="shared" si="52"/>
        <v>OSCE Hate Crime Report 2018</v>
      </c>
      <c r="M3274" s="5" t="s">
        <v>1147</v>
      </c>
      <c r="N3274" s="5"/>
    </row>
    <row r="3275" spans="1:14" x14ac:dyDescent="0.2">
      <c r="A3275" s="12" t="s">
        <v>6890</v>
      </c>
      <c r="B3275" s="50">
        <v>3274</v>
      </c>
      <c r="C3275" s="9">
        <v>2018</v>
      </c>
      <c r="D3275" s="5" t="s">
        <v>9325</v>
      </c>
      <c r="E3275" s="8" t="s">
        <v>2</v>
      </c>
      <c r="F3275" s="5" t="s">
        <v>11089</v>
      </c>
      <c r="G3275" s="5" t="s">
        <v>9337</v>
      </c>
      <c r="H3275" s="5" t="s">
        <v>9328</v>
      </c>
      <c r="I3275" s="5" t="s">
        <v>9334</v>
      </c>
      <c r="J3275" s="9">
        <v>0</v>
      </c>
      <c r="K3275" s="5" t="s">
        <v>805</v>
      </c>
      <c r="L3275" s="10" t="str">
        <f t="shared" si="52"/>
        <v>OSCE Hate Crime Report 2018</v>
      </c>
      <c r="M3275" s="5" t="s">
        <v>1148</v>
      </c>
      <c r="N3275" s="5"/>
    </row>
    <row r="3276" spans="1:14" x14ac:dyDescent="0.2">
      <c r="A3276" s="12" t="s">
        <v>6891</v>
      </c>
      <c r="B3276" s="50">
        <v>3275</v>
      </c>
      <c r="C3276" s="9">
        <v>2018</v>
      </c>
      <c r="D3276" s="5" t="s">
        <v>9325</v>
      </c>
      <c r="E3276" s="8" t="s">
        <v>2</v>
      </c>
      <c r="F3276" s="5" t="s">
        <v>11088</v>
      </c>
      <c r="G3276" s="5" t="s">
        <v>9352</v>
      </c>
      <c r="H3276" s="5" t="s">
        <v>9347</v>
      </c>
      <c r="I3276" s="5" t="s">
        <v>9315</v>
      </c>
      <c r="J3276" s="9">
        <v>1</v>
      </c>
      <c r="K3276" s="5" t="s">
        <v>7469</v>
      </c>
      <c r="L3276" s="10" t="str">
        <f t="shared" si="52"/>
        <v>OSCE Hate Crime Report 2018</v>
      </c>
      <c r="M3276" s="5" t="s">
        <v>1149</v>
      </c>
      <c r="N3276" s="5"/>
    </row>
    <row r="3277" spans="1:14" x14ac:dyDescent="0.2">
      <c r="A3277" s="12" t="s">
        <v>6892</v>
      </c>
      <c r="B3277" s="50">
        <v>3276</v>
      </c>
      <c r="C3277" s="9">
        <v>2018</v>
      </c>
      <c r="D3277" s="5" t="s">
        <v>9325</v>
      </c>
      <c r="E3277" s="8" t="s">
        <v>2</v>
      </c>
      <c r="F3277" s="5" t="s">
        <v>11089</v>
      </c>
      <c r="G3277" s="5" t="s">
        <v>9337</v>
      </c>
      <c r="H3277" s="5" t="s">
        <v>9347</v>
      </c>
      <c r="I3277" s="5" t="s">
        <v>9315</v>
      </c>
      <c r="J3277" s="9">
        <v>2</v>
      </c>
      <c r="K3277" s="5" t="s">
        <v>7469</v>
      </c>
      <c r="L3277" s="10" t="str">
        <f t="shared" si="52"/>
        <v>OSCE Hate Crime Report 2018</v>
      </c>
      <c r="M3277" s="5" t="s">
        <v>1150</v>
      </c>
      <c r="N3277" s="5"/>
    </row>
    <row r="3278" spans="1:14" x14ac:dyDescent="0.2">
      <c r="A3278" s="12" t="s">
        <v>6893</v>
      </c>
      <c r="B3278" s="50">
        <v>3277</v>
      </c>
      <c r="C3278" s="9">
        <v>2018</v>
      </c>
      <c r="D3278" s="5" t="s">
        <v>9325</v>
      </c>
      <c r="E3278" s="8" t="s">
        <v>2</v>
      </c>
      <c r="F3278" s="5" t="s">
        <v>11089</v>
      </c>
      <c r="G3278" s="5" t="s">
        <v>9337</v>
      </c>
      <c r="H3278" s="5" t="s">
        <v>9328</v>
      </c>
      <c r="I3278" s="5" t="s">
        <v>9415</v>
      </c>
      <c r="J3278" s="9">
        <v>0</v>
      </c>
      <c r="K3278" s="5" t="s">
        <v>805</v>
      </c>
      <c r="L3278" s="10" t="str">
        <f t="shared" si="52"/>
        <v>OSCE Hate Crime Report 2018</v>
      </c>
      <c r="M3278" s="5" t="s">
        <v>1151</v>
      </c>
      <c r="N3278" s="5"/>
    </row>
    <row r="3279" spans="1:14" x14ac:dyDescent="0.2">
      <c r="A3279" s="12" t="s">
        <v>6894</v>
      </c>
      <c r="B3279" s="50">
        <v>3278</v>
      </c>
      <c r="C3279" s="9">
        <v>2018</v>
      </c>
      <c r="D3279" s="5" t="s">
        <v>9325</v>
      </c>
      <c r="E3279" s="8" t="s">
        <v>2</v>
      </c>
      <c r="F3279" s="5" t="s">
        <v>11088</v>
      </c>
      <c r="G3279" s="5" t="s">
        <v>9352</v>
      </c>
      <c r="H3279" s="5" t="s">
        <v>9347</v>
      </c>
      <c r="I3279" s="5" t="s">
        <v>9315</v>
      </c>
      <c r="J3279" s="9">
        <v>0</v>
      </c>
      <c r="K3279" s="5" t="s">
        <v>848</v>
      </c>
      <c r="L3279" s="10" t="str">
        <f t="shared" si="52"/>
        <v>OSCE Hate Crime Report 2018</v>
      </c>
      <c r="M3279" s="5" t="s">
        <v>1152</v>
      </c>
      <c r="N3279" s="5"/>
    </row>
    <row r="3280" spans="1:14" x14ac:dyDescent="0.2">
      <c r="A3280" s="12" t="s">
        <v>6895</v>
      </c>
      <c r="B3280" s="50">
        <v>3279</v>
      </c>
      <c r="C3280" s="9">
        <v>2018</v>
      </c>
      <c r="D3280" s="5" t="s">
        <v>9325</v>
      </c>
      <c r="E3280" s="8" t="s">
        <v>2</v>
      </c>
      <c r="F3280" s="5" t="s">
        <v>11089</v>
      </c>
      <c r="G3280" s="5" t="s">
        <v>9320</v>
      </c>
      <c r="H3280" s="5" t="s">
        <v>9347</v>
      </c>
      <c r="I3280" s="5" t="s">
        <v>9315</v>
      </c>
      <c r="J3280" s="9">
        <v>7</v>
      </c>
      <c r="K3280" s="5" t="s">
        <v>7469</v>
      </c>
      <c r="L3280" s="10" t="str">
        <f t="shared" si="52"/>
        <v>OSCE Hate Crime Report 2018</v>
      </c>
      <c r="M3280" s="5" t="s">
        <v>1153</v>
      </c>
      <c r="N3280" s="5"/>
    </row>
    <row r="3281" spans="1:14" x14ac:dyDescent="0.2">
      <c r="A3281" s="12" t="s">
        <v>6896</v>
      </c>
      <c r="B3281" s="50">
        <v>3280</v>
      </c>
      <c r="C3281" s="9">
        <v>2018</v>
      </c>
      <c r="D3281" s="5" t="s">
        <v>9325</v>
      </c>
      <c r="E3281" s="8" t="s">
        <v>2</v>
      </c>
      <c r="F3281" s="5" t="s">
        <v>11089</v>
      </c>
      <c r="G3281" s="5" t="s">
        <v>9337</v>
      </c>
      <c r="H3281" s="5" t="s">
        <v>9347</v>
      </c>
      <c r="I3281" s="5" t="s">
        <v>9315</v>
      </c>
      <c r="J3281" s="9">
        <v>3</v>
      </c>
      <c r="K3281" s="5" t="s">
        <v>7469</v>
      </c>
      <c r="L3281" s="10" t="str">
        <f t="shared" si="52"/>
        <v>OSCE Hate Crime Report 2018</v>
      </c>
      <c r="M3281" s="5" t="s">
        <v>1154</v>
      </c>
      <c r="N3281" s="5"/>
    </row>
    <row r="3282" spans="1:14" x14ac:dyDescent="0.2">
      <c r="A3282" s="12" t="s">
        <v>6897</v>
      </c>
      <c r="B3282" s="50">
        <v>3281</v>
      </c>
      <c r="C3282" s="9">
        <v>2018</v>
      </c>
      <c r="D3282" s="5" t="s">
        <v>9325</v>
      </c>
      <c r="E3282" s="8" t="s">
        <v>2</v>
      </c>
      <c r="F3282" s="5" t="s">
        <v>11089</v>
      </c>
      <c r="G3282" s="5" t="s">
        <v>9337</v>
      </c>
      <c r="H3282" s="5" t="s">
        <v>9347</v>
      </c>
      <c r="I3282" s="5" t="s">
        <v>9350</v>
      </c>
      <c r="J3282" s="9">
        <v>2</v>
      </c>
      <c r="K3282" s="5" t="s">
        <v>7469</v>
      </c>
      <c r="L3282" s="10" t="str">
        <f t="shared" si="52"/>
        <v>OSCE Hate Crime Report 2018</v>
      </c>
      <c r="M3282" s="5" t="s">
        <v>1155</v>
      </c>
      <c r="N3282" s="5"/>
    </row>
    <row r="3283" spans="1:14" x14ac:dyDescent="0.2">
      <c r="A3283" s="12" t="s">
        <v>6898</v>
      </c>
      <c r="B3283" s="50">
        <v>3282</v>
      </c>
      <c r="C3283" s="9">
        <v>2018</v>
      </c>
      <c r="D3283" s="5" t="s">
        <v>9325</v>
      </c>
      <c r="E3283" s="8" t="s">
        <v>2</v>
      </c>
      <c r="F3283" s="5" t="s">
        <v>11089</v>
      </c>
      <c r="G3283" s="5" t="s">
        <v>9337</v>
      </c>
      <c r="H3283" s="5" t="s">
        <v>9347</v>
      </c>
      <c r="I3283" s="5" t="s">
        <v>9408</v>
      </c>
      <c r="J3283" s="9" t="s">
        <v>2</v>
      </c>
      <c r="K3283" s="5" t="s">
        <v>7469</v>
      </c>
      <c r="L3283" s="10" t="str">
        <f t="shared" si="52"/>
        <v>OSCE Hate Crime Report 2018</v>
      </c>
      <c r="M3283" s="5" t="s">
        <v>1156</v>
      </c>
      <c r="N3283" s="5"/>
    </row>
    <row r="3284" spans="1:14" x14ac:dyDescent="0.2">
      <c r="A3284" s="12" t="s">
        <v>6899</v>
      </c>
      <c r="B3284" s="50">
        <v>3283</v>
      </c>
      <c r="C3284" s="9">
        <v>2018</v>
      </c>
      <c r="D3284" s="5" t="s">
        <v>9325</v>
      </c>
      <c r="E3284" s="8" t="s">
        <v>2</v>
      </c>
      <c r="F3284" s="5" t="s">
        <v>11088</v>
      </c>
      <c r="G3284" s="5" t="s">
        <v>9352</v>
      </c>
      <c r="H3284" s="5" t="s">
        <v>9347</v>
      </c>
      <c r="I3284" s="5" t="s">
        <v>11065</v>
      </c>
      <c r="J3284" s="9">
        <v>1</v>
      </c>
      <c r="K3284" s="5" t="s">
        <v>848</v>
      </c>
      <c r="L3284" s="10" t="str">
        <f t="shared" si="52"/>
        <v>OSCE Hate Crime Report 2018</v>
      </c>
      <c r="M3284" s="5" t="s">
        <v>1157</v>
      </c>
      <c r="N3284" s="5"/>
    </row>
    <row r="3285" spans="1:14" x14ac:dyDescent="0.2">
      <c r="A3285" s="12" t="s">
        <v>6900</v>
      </c>
      <c r="B3285" s="50">
        <v>3284</v>
      </c>
      <c r="C3285" s="9">
        <v>2018</v>
      </c>
      <c r="D3285" s="5" t="s">
        <v>9325</v>
      </c>
      <c r="E3285" s="8" t="s">
        <v>2</v>
      </c>
      <c r="F3285" s="5" t="s">
        <v>11088</v>
      </c>
      <c r="G3285" s="5" t="s">
        <v>9352</v>
      </c>
      <c r="H3285" s="5" t="s">
        <v>9347</v>
      </c>
      <c r="I3285" s="5" t="s">
        <v>9315</v>
      </c>
      <c r="J3285" s="9">
        <v>1</v>
      </c>
      <c r="K3285" s="5" t="s">
        <v>848</v>
      </c>
      <c r="L3285" s="10" t="str">
        <f t="shared" si="52"/>
        <v>OSCE Hate Crime Report 2018</v>
      </c>
      <c r="M3285" s="5" t="s">
        <v>1158</v>
      </c>
      <c r="N3285" s="5"/>
    </row>
    <row r="3286" spans="1:14" x14ac:dyDescent="0.2">
      <c r="A3286" s="12" t="s">
        <v>6901</v>
      </c>
      <c r="B3286" s="50">
        <v>3285</v>
      </c>
      <c r="C3286" s="9">
        <v>2018</v>
      </c>
      <c r="D3286" s="5" t="s">
        <v>9325</v>
      </c>
      <c r="E3286" s="8" t="s">
        <v>2</v>
      </c>
      <c r="F3286" s="5" t="s">
        <v>11089</v>
      </c>
      <c r="G3286" s="5" t="s">
        <v>9314</v>
      </c>
      <c r="H3286" s="5" t="s">
        <v>9328</v>
      </c>
      <c r="I3286" s="5" t="s">
        <v>9344</v>
      </c>
      <c r="J3286" s="9">
        <v>0</v>
      </c>
      <c r="K3286" s="5" t="s">
        <v>46</v>
      </c>
      <c r="L3286" s="10" t="str">
        <f t="shared" si="52"/>
        <v>OSCE Hate Crime Report 2018</v>
      </c>
      <c r="M3286" s="5" t="s">
        <v>1159</v>
      </c>
      <c r="N3286" s="5"/>
    </row>
    <row r="3287" spans="1:14" x14ac:dyDescent="0.2">
      <c r="A3287" s="12" t="s">
        <v>6902</v>
      </c>
      <c r="B3287" s="50">
        <v>3286</v>
      </c>
      <c r="C3287" s="9">
        <v>2018</v>
      </c>
      <c r="D3287" s="5" t="s">
        <v>9325</v>
      </c>
      <c r="E3287" s="8" t="s">
        <v>2</v>
      </c>
      <c r="F3287" s="5" t="s">
        <v>11089</v>
      </c>
      <c r="G3287" s="5" t="s">
        <v>9314</v>
      </c>
      <c r="H3287" s="5" t="s">
        <v>9328</v>
      </c>
      <c r="I3287" s="5" t="s">
        <v>9344</v>
      </c>
      <c r="J3287" s="9">
        <v>0</v>
      </c>
      <c r="K3287" s="5" t="s">
        <v>875</v>
      </c>
      <c r="L3287" s="10" t="str">
        <f t="shared" si="52"/>
        <v>OSCE Hate Crime Report 2018</v>
      </c>
      <c r="M3287" s="5" t="s">
        <v>1160</v>
      </c>
      <c r="N3287" s="5"/>
    </row>
    <row r="3288" spans="1:14" x14ac:dyDescent="0.2">
      <c r="A3288" s="12" t="s">
        <v>6903</v>
      </c>
      <c r="B3288" s="50">
        <v>3287</v>
      </c>
      <c r="C3288" s="9">
        <v>2018</v>
      </c>
      <c r="D3288" s="5" t="s">
        <v>9325</v>
      </c>
      <c r="E3288" s="8" t="s">
        <v>2</v>
      </c>
      <c r="F3288" s="5" t="s">
        <v>11089</v>
      </c>
      <c r="G3288" s="5" t="s">
        <v>9314</v>
      </c>
      <c r="H3288" s="5" t="s">
        <v>9328</v>
      </c>
      <c r="I3288" s="5" t="s">
        <v>9344</v>
      </c>
      <c r="J3288" s="9">
        <v>0</v>
      </c>
      <c r="K3288" s="5" t="s">
        <v>875</v>
      </c>
      <c r="L3288" s="10" t="str">
        <f t="shared" si="52"/>
        <v>OSCE Hate Crime Report 2018</v>
      </c>
      <c r="M3288" s="5" t="s">
        <v>1161</v>
      </c>
      <c r="N3288" s="5"/>
    </row>
    <row r="3289" spans="1:14" x14ac:dyDescent="0.2">
      <c r="A3289" s="12" t="s">
        <v>6904</v>
      </c>
      <c r="B3289" s="50">
        <v>3288</v>
      </c>
      <c r="C3289" s="9">
        <v>2018</v>
      </c>
      <c r="D3289" s="5" t="s">
        <v>9325</v>
      </c>
      <c r="E3289" s="8" t="s">
        <v>2</v>
      </c>
      <c r="F3289" s="5" t="s">
        <v>11089</v>
      </c>
      <c r="G3289" s="5" t="s">
        <v>9314</v>
      </c>
      <c r="H3289" s="5" t="s">
        <v>9328</v>
      </c>
      <c r="I3289" s="5" t="s">
        <v>9415</v>
      </c>
      <c r="J3289" s="9">
        <v>0</v>
      </c>
      <c r="K3289" s="5" t="s">
        <v>875</v>
      </c>
      <c r="L3289" s="10" t="str">
        <f t="shared" si="52"/>
        <v>OSCE Hate Crime Report 2018</v>
      </c>
      <c r="M3289" s="5" t="s">
        <v>1162</v>
      </c>
      <c r="N3289" s="5"/>
    </row>
    <row r="3290" spans="1:14" x14ac:dyDescent="0.2">
      <c r="A3290" s="12" t="s">
        <v>6905</v>
      </c>
      <c r="B3290" s="50">
        <v>3289</v>
      </c>
      <c r="C3290" s="9">
        <v>2018</v>
      </c>
      <c r="D3290" s="5" t="s">
        <v>9325</v>
      </c>
      <c r="E3290" s="8" t="s">
        <v>2</v>
      </c>
      <c r="F3290" s="5" t="s">
        <v>11089</v>
      </c>
      <c r="G3290" s="5" t="s">
        <v>9314</v>
      </c>
      <c r="H3290" s="5" t="s">
        <v>9328</v>
      </c>
      <c r="I3290" s="5" t="s">
        <v>9344</v>
      </c>
      <c r="J3290" s="9">
        <v>0</v>
      </c>
      <c r="K3290" s="5" t="s">
        <v>875</v>
      </c>
      <c r="L3290" s="10" t="str">
        <f t="shared" si="52"/>
        <v>OSCE Hate Crime Report 2018</v>
      </c>
      <c r="M3290" s="5" t="s">
        <v>1163</v>
      </c>
      <c r="N3290" s="5"/>
    </row>
    <row r="3291" spans="1:14" x14ac:dyDescent="0.2">
      <c r="A3291" s="12" t="s">
        <v>6906</v>
      </c>
      <c r="B3291" s="50">
        <v>3290</v>
      </c>
      <c r="C3291" s="9">
        <v>2018</v>
      </c>
      <c r="D3291" s="5" t="s">
        <v>9325</v>
      </c>
      <c r="E3291" s="8" t="s">
        <v>2</v>
      </c>
      <c r="F3291" s="5" t="s">
        <v>11089</v>
      </c>
      <c r="G3291" s="5" t="s">
        <v>9314</v>
      </c>
      <c r="H3291" s="5" t="s">
        <v>9328</v>
      </c>
      <c r="I3291" s="5" t="s">
        <v>9334</v>
      </c>
      <c r="J3291" s="9">
        <v>0</v>
      </c>
      <c r="K3291" s="5" t="s">
        <v>875</v>
      </c>
      <c r="L3291" s="10" t="str">
        <f t="shared" si="52"/>
        <v>OSCE Hate Crime Report 2018</v>
      </c>
      <c r="M3291" s="5" t="s">
        <v>1164</v>
      </c>
      <c r="N3291" s="5"/>
    </row>
    <row r="3292" spans="1:14" x14ac:dyDescent="0.2">
      <c r="A3292" s="12" t="s">
        <v>6907</v>
      </c>
      <c r="B3292" s="50">
        <v>3291</v>
      </c>
      <c r="C3292" s="9">
        <v>2018</v>
      </c>
      <c r="D3292" s="5" t="s">
        <v>9325</v>
      </c>
      <c r="E3292" s="8" t="s">
        <v>2</v>
      </c>
      <c r="F3292" s="5" t="s">
        <v>11089</v>
      </c>
      <c r="G3292" s="5" t="s">
        <v>9314</v>
      </c>
      <c r="H3292" s="5" t="s">
        <v>9328</v>
      </c>
      <c r="I3292" s="5" t="s">
        <v>9344</v>
      </c>
      <c r="J3292" s="9">
        <v>0</v>
      </c>
      <c r="K3292" s="5" t="s">
        <v>875</v>
      </c>
      <c r="L3292" s="10" t="str">
        <f t="shared" si="52"/>
        <v>OSCE Hate Crime Report 2018</v>
      </c>
      <c r="M3292" s="5" t="s">
        <v>1165</v>
      </c>
      <c r="N3292" s="5"/>
    </row>
    <row r="3293" spans="1:14" x14ac:dyDescent="0.2">
      <c r="A3293" s="12" t="s">
        <v>6908</v>
      </c>
      <c r="B3293" s="50">
        <v>3292</v>
      </c>
      <c r="C3293" s="9">
        <v>2018</v>
      </c>
      <c r="D3293" s="5" t="s">
        <v>9325</v>
      </c>
      <c r="E3293" s="8" t="s">
        <v>2</v>
      </c>
      <c r="F3293" s="5" t="s">
        <v>11089</v>
      </c>
      <c r="G3293" s="5" t="s">
        <v>9314</v>
      </c>
      <c r="H3293" s="5" t="s">
        <v>9328</v>
      </c>
      <c r="I3293" s="5" t="s">
        <v>9342</v>
      </c>
      <c r="J3293" s="9">
        <v>0</v>
      </c>
      <c r="K3293" s="5" t="s">
        <v>875</v>
      </c>
      <c r="L3293" s="10" t="str">
        <f t="shared" si="52"/>
        <v>OSCE Hate Crime Report 2018</v>
      </c>
      <c r="M3293" s="5" t="s">
        <v>1166</v>
      </c>
      <c r="N3293" s="5"/>
    </row>
    <row r="3294" spans="1:14" x14ac:dyDescent="0.2">
      <c r="A3294" s="12" t="s">
        <v>6909</v>
      </c>
      <c r="B3294" s="50">
        <v>3293</v>
      </c>
      <c r="C3294" s="9">
        <v>2018</v>
      </c>
      <c r="D3294" s="5" t="s">
        <v>9325</v>
      </c>
      <c r="E3294" s="8" t="s">
        <v>2</v>
      </c>
      <c r="F3294" s="5" t="s">
        <v>11089</v>
      </c>
      <c r="G3294" s="5" t="s">
        <v>9314</v>
      </c>
      <c r="H3294" s="5" t="s">
        <v>9328</v>
      </c>
      <c r="I3294" s="5" t="s">
        <v>9342</v>
      </c>
      <c r="J3294" s="9">
        <v>0</v>
      </c>
      <c r="K3294" s="5" t="s">
        <v>875</v>
      </c>
      <c r="L3294" s="10" t="str">
        <f t="shared" si="52"/>
        <v>OSCE Hate Crime Report 2018</v>
      </c>
      <c r="M3294" s="5" t="s">
        <v>1167</v>
      </c>
      <c r="N3294" s="5"/>
    </row>
    <row r="3295" spans="1:14" x14ac:dyDescent="0.2">
      <c r="A3295" s="12" t="s">
        <v>6910</v>
      </c>
      <c r="B3295" s="50">
        <v>3294</v>
      </c>
      <c r="C3295" s="9">
        <v>2018</v>
      </c>
      <c r="D3295" s="5" t="s">
        <v>9325</v>
      </c>
      <c r="E3295" s="8" t="s">
        <v>2</v>
      </c>
      <c r="F3295" s="5" t="s">
        <v>11089</v>
      </c>
      <c r="G3295" s="5" t="s">
        <v>9314</v>
      </c>
      <c r="H3295" s="5" t="s">
        <v>9328</v>
      </c>
      <c r="I3295" s="5" t="s">
        <v>9342</v>
      </c>
      <c r="J3295" s="9">
        <v>0</v>
      </c>
      <c r="K3295" s="5" t="s">
        <v>875</v>
      </c>
      <c r="L3295" s="10" t="str">
        <f t="shared" si="52"/>
        <v>OSCE Hate Crime Report 2018</v>
      </c>
      <c r="M3295" s="5" t="s">
        <v>1168</v>
      </c>
      <c r="N3295" s="5"/>
    </row>
    <row r="3296" spans="1:14" x14ac:dyDescent="0.2">
      <c r="A3296" s="12" t="s">
        <v>6911</v>
      </c>
      <c r="B3296" s="50">
        <v>3295</v>
      </c>
      <c r="C3296" s="9">
        <v>2018</v>
      </c>
      <c r="D3296" s="5" t="s">
        <v>9325</v>
      </c>
      <c r="E3296" s="8" t="s">
        <v>2</v>
      </c>
      <c r="F3296" s="5" t="s">
        <v>11089</v>
      </c>
      <c r="G3296" s="5" t="s">
        <v>9314</v>
      </c>
      <c r="H3296" s="5" t="s">
        <v>9328</v>
      </c>
      <c r="I3296" s="5" t="s">
        <v>9342</v>
      </c>
      <c r="J3296" s="9">
        <v>0</v>
      </c>
      <c r="K3296" s="5" t="s">
        <v>875</v>
      </c>
      <c r="L3296" s="10" t="str">
        <f t="shared" si="52"/>
        <v>OSCE Hate Crime Report 2018</v>
      </c>
      <c r="M3296" s="5" t="s">
        <v>1169</v>
      </c>
      <c r="N3296" s="5"/>
    </row>
    <row r="3297" spans="1:14" x14ac:dyDescent="0.2">
      <c r="A3297" s="12" t="s">
        <v>6912</v>
      </c>
      <c r="B3297" s="50">
        <v>3296</v>
      </c>
      <c r="C3297" s="9">
        <v>2018</v>
      </c>
      <c r="D3297" s="5" t="s">
        <v>9325</v>
      </c>
      <c r="E3297" s="8" t="s">
        <v>2</v>
      </c>
      <c r="F3297" s="5" t="s">
        <v>11089</v>
      </c>
      <c r="G3297" s="5" t="s">
        <v>9314</v>
      </c>
      <c r="H3297" s="5" t="s">
        <v>9328</v>
      </c>
      <c r="I3297" s="5" t="s">
        <v>9342</v>
      </c>
      <c r="J3297" s="9">
        <v>0</v>
      </c>
      <c r="K3297" s="5" t="s">
        <v>875</v>
      </c>
      <c r="L3297" s="10" t="str">
        <f t="shared" si="52"/>
        <v>OSCE Hate Crime Report 2018</v>
      </c>
      <c r="M3297" s="5" t="s">
        <v>1170</v>
      </c>
      <c r="N3297" s="5"/>
    </row>
    <row r="3298" spans="1:14" x14ac:dyDescent="0.2">
      <c r="A3298" s="12" t="s">
        <v>6913</v>
      </c>
      <c r="B3298" s="50">
        <v>3297</v>
      </c>
      <c r="C3298" s="9">
        <v>2018</v>
      </c>
      <c r="D3298" s="5" t="s">
        <v>9325</v>
      </c>
      <c r="E3298" s="8" t="s">
        <v>2</v>
      </c>
      <c r="F3298" s="5" t="s">
        <v>11089</v>
      </c>
      <c r="G3298" s="5" t="s">
        <v>9314</v>
      </c>
      <c r="H3298" s="5" t="s">
        <v>9328</v>
      </c>
      <c r="I3298" s="5" t="s">
        <v>9342</v>
      </c>
      <c r="J3298" s="9">
        <v>0</v>
      </c>
      <c r="K3298" s="5" t="s">
        <v>875</v>
      </c>
      <c r="L3298" s="10" t="str">
        <f t="shared" si="52"/>
        <v>OSCE Hate Crime Report 2018</v>
      </c>
      <c r="M3298" s="5" t="s">
        <v>1169</v>
      </c>
      <c r="N3298" s="5"/>
    </row>
    <row r="3299" spans="1:14" x14ac:dyDescent="0.2">
      <c r="A3299" s="12" t="s">
        <v>6914</v>
      </c>
      <c r="B3299" s="50">
        <v>3298</v>
      </c>
      <c r="C3299" s="9">
        <v>2018</v>
      </c>
      <c r="D3299" s="5" t="s">
        <v>9325</v>
      </c>
      <c r="E3299" s="8" t="s">
        <v>2</v>
      </c>
      <c r="F3299" s="5" t="s">
        <v>11089</v>
      </c>
      <c r="G3299" s="5" t="s">
        <v>9314</v>
      </c>
      <c r="H3299" s="5" t="s">
        <v>9328</v>
      </c>
      <c r="I3299" s="5" t="s">
        <v>9342</v>
      </c>
      <c r="J3299" s="9">
        <v>0</v>
      </c>
      <c r="K3299" s="5" t="s">
        <v>875</v>
      </c>
      <c r="L3299" s="10" t="str">
        <f t="shared" si="52"/>
        <v>OSCE Hate Crime Report 2018</v>
      </c>
      <c r="M3299" s="5" t="s">
        <v>1171</v>
      </c>
      <c r="N3299" s="5"/>
    </row>
    <row r="3300" spans="1:14" x14ac:dyDescent="0.2">
      <c r="A3300" s="12" t="s">
        <v>6915</v>
      </c>
      <c r="B3300" s="50">
        <v>3299</v>
      </c>
      <c r="C3300" s="9">
        <v>2018</v>
      </c>
      <c r="D3300" s="5" t="s">
        <v>9325</v>
      </c>
      <c r="E3300" s="8" t="s">
        <v>2</v>
      </c>
      <c r="F3300" s="5" t="s">
        <v>11089</v>
      </c>
      <c r="G3300" s="5" t="s">
        <v>9314</v>
      </c>
      <c r="H3300" s="5" t="s">
        <v>9328</v>
      </c>
      <c r="I3300" s="5" t="s">
        <v>9334</v>
      </c>
      <c r="J3300" s="9">
        <v>0</v>
      </c>
      <c r="K3300" s="5" t="s">
        <v>46</v>
      </c>
      <c r="L3300" s="10" t="str">
        <f t="shared" si="52"/>
        <v>OSCE Hate Crime Report 2018</v>
      </c>
      <c r="M3300" s="5" t="s">
        <v>1172</v>
      </c>
      <c r="N3300" s="5"/>
    </row>
    <row r="3301" spans="1:14" x14ac:dyDescent="0.2">
      <c r="A3301" s="12" t="s">
        <v>6916</v>
      </c>
      <c r="B3301" s="50">
        <v>3300</v>
      </c>
      <c r="C3301" s="9">
        <v>2018</v>
      </c>
      <c r="D3301" s="5" t="s">
        <v>9325</v>
      </c>
      <c r="E3301" s="8" t="s">
        <v>2</v>
      </c>
      <c r="F3301" s="5" t="s">
        <v>11089</v>
      </c>
      <c r="G3301" s="5" t="s">
        <v>9314</v>
      </c>
      <c r="H3301" s="5" t="s">
        <v>9328</v>
      </c>
      <c r="I3301" s="5" t="s">
        <v>9341</v>
      </c>
      <c r="J3301" s="9">
        <v>0</v>
      </c>
      <c r="K3301" s="5" t="s">
        <v>875</v>
      </c>
      <c r="L3301" s="10" t="str">
        <f t="shared" si="52"/>
        <v>OSCE Hate Crime Report 2018</v>
      </c>
      <c r="M3301" s="5" t="s">
        <v>1173</v>
      </c>
      <c r="N3301" s="5"/>
    </row>
    <row r="3302" spans="1:14" x14ac:dyDescent="0.2">
      <c r="A3302" s="12" t="s">
        <v>6917</v>
      </c>
      <c r="B3302" s="50">
        <v>3301</v>
      </c>
      <c r="C3302" s="9">
        <v>2018</v>
      </c>
      <c r="D3302" s="5" t="s">
        <v>9325</v>
      </c>
      <c r="E3302" s="8" t="s">
        <v>2</v>
      </c>
      <c r="F3302" s="5" t="s">
        <v>11089</v>
      </c>
      <c r="G3302" s="5" t="s">
        <v>9314</v>
      </c>
      <c r="H3302" s="5" t="s">
        <v>9328</v>
      </c>
      <c r="I3302" s="5" t="s">
        <v>9341</v>
      </c>
      <c r="J3302" s="9">
        <v>0</v>
      </c>
      <c r="K3302" s="5" t="s">
        <v>875</v>
      </c>
      <c r="L3302" s="10" t="str">
        <f t="shared" si="52"/>
        <v>OSCE Hate Crime Report 2018</v>
      </c>
      <c r="M3302" s="5" t="s">
        <v>1174</v>
      </c>
      <c r="N3302" s="5"/>
    </row>
    <row r="3303" spans="1:14" x14ac:dyDescent="0.2">
      <c r="A3303" s="12" t="s">
        <v>6918</v>
      </c>
      <c r="B3303" s="50">
        <v>3302</v>
      </c>
      <c r="C3303" s="9">
        <v>2018</v>
      </c>
      <c r="D3303" s="5" t="s">
        <v>9325</v>
      </c>
      <c r="E3303" s="8" t="s">
        <v>2</v>
      </c>
      <c r="F3303" s="5" t="s">
        <v>11089</v>
      </c>
      <c r="G3303" s="5" t="s">
        <v>9314</v>
      </c>
      <c r="H3303" s="5" t="s">
        <v>9328</v>
      </c>
      <c r="I3303" s="5" t="s">
        <v>9341</v>
      </c>
      <c r="J3303" s="9">
        <v>0</v>
      </c>
      <c r="K3303" s="5" t="s">
        <v>875</v>
      </c>
      <c r="L3303" s="10" t="str">
        <f t="shared" si="52"/>
        <v>OSCE Hate Crime Report 2018</v>
      </c>
      <c r="M3303" s="5" t="s">
        <v>1175</v>
      </c>
      <c r="N3303" s="5"/>
    </row>
    <row r="3304" spans="1:14" x14ac:dyDescent="0.2">
      <c r="A3304" s="12" t="s">
        <v>6919</v>
      </c>
      <c r="B3304" s="50">
        <v>3303</v>
      </c>
      <c r="C3304" s="9">
        <v>2018</v>
      </c>
      <c r="D3304" s="5" t="s">
        <v>9325</v>
      </c>
      <c r="E3304" s="8" t="s">
        <v>2</v>
      </c>
      <c r="F3304" s="5" t="s">
        <v>11089</v>
      </c>
      <c r="G3304" s="5" t="s">
        <v>9314</v>
      </c>
      <c r="H3304" s="5" t="s">
        <v>9328</v>
      </c>
      <c r="I3304" s="5" t="s">
        <v>9341</v>
      </c>
      <c r="J3304" s="9">
        <v>0</v>
      </c>
      <c r="K3304" s="5" t="s">
        <v>875</v>
      </c>
      <c r="L3304" s="10" t="str">
        <f t="shared" si="52"/>
        <v>OSCE Hate Crime Report 2018</v>
      </c>
      <c r="M3304" s="5" t="s">
        <v>1176</v>
      </c>
      <c r="N3304" s="5"/>
    </row>
    <row r="3305" spans="1:14" x14ac:dyDescent="0.2">
      <c r="A3305" s="12" t="s">
        <v>6920</v>
      </c>
      <c r="B3305" s="50">
        <v>3304</v>
      </c>
      <c r="C3305" s="9">
        <v>2018</v>
      </c>
      <c r="D3305" s="5" t="s">
        <v>9325</v>
      </c>
      <c r="E3305" s="8" t="s">
        <v>2</v>
      </c>
      <c r="F3305" s="5" t="s">
        <v>11089</v>
      </c>
      <c r="G3305" s="5" t="s">
        <v>9329</v>
      </c>
      <c r="H3305" s="5" t="s">
        <v>9347</v>
      </c>
      <c r="I3305" s="5" t="s">
        <v>11065</v>
      </c>
      <c r="J3305" s="9">
        <v>1</v>
      </c>
      <c r="K3305" s="5" t="s">
        <v>1051</v>
      </c>
      <c r="L3305" s="10" t="str">
        <f t="shared" si="52"/>
        <v>OSCE Hate Crime Report 2018</v>
      </c>
      <c r="M3305" s="5" t="s">
        <v>1177</v>
      </c>
      <c r="N3305" s="5"/>
    </row>
    <row r="3306" spans="1:14" x14ac:dyDescent="0.2">
      <c r="A3306" s="12" t="s">
        <v>6921</v>
      </c>
      <c r="B3306" s="50">
        <v>3305</v>
      </c>
      <c r="C3306" s="9">
        <v>2018</v>
      </c>
      <c r="D3306" s="5" t="s">
        <v>9325</v>
      </c>
      <c r="E3306" s="8" t="s">
        <v>2</v>
      </c>
      <c r="F3306" s="5" t="s">
        <v>11089</v>
      </c>
      <c r="G3306" s="5" t="s">
        <v>9329</v>
      </c>
      <c r="H3306" s="5" t="s">
        <v>9321</v>
      </c>
      <c r="I3306" s="5" t="s">
        <v>9321</v>
      </c>
      <c r="J3306" s="9">
        <v>1</v>
      </c>
      <c r="K3306" s="5" t="s">
        <v>1051</v>
      </c>
      <c r="L3306" s="10" t="str">
        <f t="shared" ref="L3306:L3369" si="53">HYPERLINK("https://hatecrime.osce.org/italy?year=2018","OSCE Hate Crime Report 2018")</f>
        <v>OSCE Hate Crime Report 2018</v>
      </c>
      <c r="M3306" s="5" t="s">
        <v>1178</v>
      </c>
      <c r="N3306" s="5"/>
    </row>
    <row r="3307" spans="1:14" x14ac:dyDescent="0.2">
      <c r="A3307" s="12" t="s">
        <v>6922</v>
      </c>
      <c r="B3307" s="50">
        <v>3306</v>
      </c>
      <c r="C3307" s="9">
        <v>2018</v>
      </c>
      <c r="D3307" s="5" t="s">
        <v>9325</v>
      </c>
      <c r="E3307" s="8" t="s">
        <v>2</v>
      </c>
      <c r="F3307" s="5" t="s">
        <v>11089</v>
      </c>
      <c r="G3307" s="5" t="s">
        <v>9329</v>
      </c>
      <c r="H3307" s="5" t="s">
        <v>9328</v>
      </c>
      <c r="I3307" s="5" t="s">
        <v>9344</v>
      </c>
      <c r="J3307" s="9">
        <v>0</v>
      </c>
      <c r="K3307" s="5" t="s">
        <v>1051</v>
      </c>
      <c r="L3307" s="10" t="str">
        <f t="shared" si="53"/>
        <v>OSCE Hate Crime Report 2018</v>
      </c>
      <c r="M3307" s="5" t="s">
        <v>1179</v>
      </c>
      <c r="N3307" s="5"/>
    </row>
    <row r="3308" spans="1:14" x14ac:dyDescent="0.2">
      <c r="A3308" s="12" t="s">
        <v>6923</v>
      </c>
      <c r="B3308" s="50">
        <v>3307</v>
      </c>
      <c r="C3308" s="9">
        <v>2018</v>
      </c>
      <c r="D3308" s="5" t="s">
        <v>9325</v>
      </c>
      <c r="E3308" s="8" t="s">
        <v>2</v>
      </c>
      <c r="F3308" s="5" t="s">
        <v>11088</v>
      </c>
      <c r="G3308" s="5" t="s">
        <v>9352</v>
      </c>
      <c r="H3308" s="5" t="s">
        <v>9347</v>
      </c>
      <c r="I3308" s="5" t="s">
        <v>9315</v>
      </c>
      <c r="J3308" s="9">
        <v>1</v>
      </c>
      <c r="K3308" s="5" t="s">
        <v>1124</v>
      </c>
      <c r="L3308" s="10" t="str">
        <f t="shared" si="53"/>
        <v>OSCE Hate Crime Report 2018</v>
      </c>
      <c r="M3308" s="5" t="s">
        <v>1180</v>
      </c>
      <c r="N3308" s="5"/>
    </row>
    <row r="3309" spans="1:14" x14ac:dyDescent="0.2">
      <c r="A3309" s="12" t="s">
        <v>6924</v>
      </c>
      <c r="B3309" s="50">
        <v>3308</v>
      </c>
      <c r="C3309" s="9">
        <v>2018</v>
      </c>
      <c r="D3309" s="5" t="s">
        <v>9325</v>
      </c>
      <c r="E3309" s="8" t="s">
        <v>2</v>
      </c>
      <c r="F3309" s="5" t="s">
        <v>11089</v>
      </c>
      <c r="G3309" s="5" t="s">
        <v>9331</v>
      </c>
      <c r="H3309" s="5" t="s">
        <v>9328</v>
      </c>
      <c r="I3309" s="5" t="s">
        <v>9415</v>
      </c>
      <c r="J3309" s="9">
        <v>0</v>
      </c>
      <c r="K3309" s="5" t="s">
        <v>1051</v>
      </c>
      <c r="L3309" s="10" t="str">
        <f t="shared" si="53"/>
        <v>OSCE Hate Crime Report 2018</v>
      </c>
      <c r="M3309" s="5" t="s">
        <v>1181</v>
      </c>
      <c r="N3309" s="5"/>
    </row>
    <row r="3310" spans="1:14" x14ac:dyDescent="0.2">
      <c r="A3310" s="12" t="s">
        <v>6925</v>
      </c>
      <c r="B3310" s="50">
        <v>3309</v>
      </c>
      <c r="C3310" s="9">
        <v>2018</v>
      </c>
      <c r="D3310" s="5" t="s">
        <v>9325</v>
      </c>
      <c r="E3310" s="8" t="s">
        <v>2</v>
      </c>
      <c r="F3310" s="5" t="s">
        <v>11089</v>
      </c>
      <c r="G3310" s="5" t="s">
        <v>9329</v>
      </c>
      <c r="H3310" s="5" t="s">
        <v>9347</v>
      </c>
      <c r="I3310" s="5" t="s">
        <v>11068</v>
      </c>
      <c r="J3310" s="9">
        <v>1</v>
      </c>
      <c r="K3310" s="5" t="s">
        <v>1051</v>
      </c>
      <c r="L3310" s="10" t="str">
        <f t="shared" si="53"/>
        <v>OSCE Hate Crime Report 2018</v>
      </c>
      <c r="M3310" s="5" t="s">
        <v>1182</v>
      </c>
      <c r="N3310" s="5"/>
    </row>
    <row r="3311" spans="1:14" x14ac:dyDescent="0.2">
      <c r="A3311" s="12" t="s">
        <v>6926</v>
      </c>
      <c r="B3311" s="50">
        <v>3310</v>
      </c>
      <c r="C3311" s="9">
        <v>2018</v>
      </c>
      <c r="D3311" s="5" t="s">
        <v>9325</v>
      </c>
      <c r="E3311" s="8" t="s">
        <v>2</v>
      </c>
      <c r="F3311" s="5" t="s">
        <v>11089</v>
      </c>
      <c r="G3311" s="5" t="s">
        <v>9314</v>
      </c>
      <c r="H3311" s="5" t="s">
        <v>9328</v>
      </c>
      <c r="I3311" s="5" t="s">
        <v>9344</v>
      </c>
      <c r="J3311" s="9">
        <v>0</v>
      </c>
      <c r="K3311" s="5" t="s">
        <v>46</v>
      </c>
      <c r="L3311" s="10" t="str">
        <f t="shared" si="53"/>
        <v>OSCE Hate Crime Report 2018</v>
      </c>
      <c r="M3311" s="5" t="s">
        <v>1183</v>
      </c>
      <c r="N3311" s="5"/>
    </row>
    <row r="3312" spans="1:14" x14ac:dyDescent="0.2">
      <c r="A3312" s="12" t="s">
        <v>6927</v>
      </c>
      <c r="B3312" s="50">
        <v>3311</v>
      </c>
      <c r="C3312" s="9">
        <v>2018</v>
      </c>
      <c r="D3312" s="5" t="s">
        <v>9325</v>
      </c>
      <c r="E3312" s="8" t="s">
        <v>2</v>
      </c>
      <c r="F3312" s="5" t="s">
        <v>11089</v>
      </c>
      <c r="G3312" s="5" t="s">
        <v>9314</v>
      </c>
      <c r="H3312" s="5" t="s">
        <v>9328</v>
      </c>
      <c r="I3312" s="5" t="s">
        <v>9344</v>
      </c>
      <c r="J3312" s="9">
        <v>0</v>
      </c>
      <c r="K3312" s="5" t="s">
        <v>46</v>
      </c>
      <c r="L3312" s="10" t="str">
        <f t="shared" si="53"/>
        <v>OSCE Hate Crime Report 2018</v>
      </c>
      <c r="M3312" s="5" t="s">
        <v>1184</v>
      </c>
      <c r="N3312" s="5"/>
    </row>
    <row r="3313" spans="1:14" x14ac:dyDescent="0.2">
      <c r="A3313" s="12" t="s">
        <v>6928</v>
      </c>
      <c r="B3313" s="50">
        <v>3312</v>
      </c>
      <c r="C3313" s="9">
        <v>2018</v>
      </c>
      <c r="D3313" s="5" t="s">
        <v>9325</v>
      </c>
      <c r="E3313" s="8" t="s">
        <v>2</v>
      </c>
      <c r="F3313" s="5" t="s">
        <v>11089</v>
      </c>
      <c r="G3313" s="5" t="s">
        <v>9314</v>
      </c>
      <c r="H3313" s="5" t="s">
        <v>9328</v>
      </c>
      <c r="I3313" s="5" t="s">
        <v>9344</v>
      </c>
      <c r="J3313" s="9">
        <v>0</v>
      </c>
      <c r="K3313" s="5" t="s">
        <v>46</v>
      </c>
      <c r="L3313" s="10" t="str">
        <f t="shared" si="53"/>
        <v>OSCE Hate Crime Report 2018</v>
      </c>
      <c r="M3313" s="5" t="s">
        <v>1185</v>
      </c>
      <c r="N3313" s="5"/>
    </row>
    <row r="3314" spans="1:14" x14ac:dyDescent="0.2">
      <c r="A3314" s="12" t="s">
        <v>6929</v>
      </c>
      <c r="B3314" s="50">
        <v>3313</v>
      </c>
      <c r="C3314" s="9">
        <v>2018</v>
      </c>
      <c r="D3314" s="5" t="s">
        <v>9325</v>
      </c>
      <c r="E3314" s="8" t="s">
        <v>2</v>
      </c>
      <c r="F3314" s="5" t="s">
        <v>11089</v>
      </c>
      <c r="G3314" s="5" t="s">
        <v>9314</v>
      </c>
      <c r="H3314" s="5" t="s">
        <v>9328</v>
      </c>
      <c r="I3314" s="5" t="s">
        <v>9334</v>
      </c>
      <c r="J3314" s="9">
        <v>0</v>
      </c>
      <c r="K3314" s="5" t="s">
        <v>46</v>
      </c>
      <c r="L3314" s="10" t="str">
        <f t="shared" si="53"/>
        <v>OSCE Hate Crime Report 2018</v>
      </c>
      <c r="M3314" s="5" t="s">
        <v>1186</v>
      </c>
      <c r="N3314" s="5"/>
    </row>
    <row r="3315" spans="1:14" x14ac:dyDescent="0.2">
      <c r="A3315" s="12" t="s">
        <v>6930</v>
      </c>
      <c r="B3315" s="50">
        <v>3314</v>
      </c>
      <c r="C3315" s="9">
        <v>2018</v>
      </c>
      <c r="D3315" s="5" t="s">
        <v>9325</v>
      </c>
      <c r="E3315" s="8" t="s">
        <v>2</v>
      </c>
      <c r="F3315" s="5" t="s">
        <v>11089</v>
      </c>
      <c r="G3315" s="5" t="s">
        <v>9314</v>
      </c>
      <c r="H3315" s="5" t="s">
        <v>9328</v>
      </c>
      <c r="I3315" s="5" t="s">
        <v>9415</v>
      </c>
      <c r="J3315" s="9">
        <v>0</v>
      </c>
      <c r="K3315" s="5" t="s">
        <v>46</v>
      </c>
      <c r="L3315" s="10" t="str">
        <f t="shared" si="53"/>
        <v>OSCE Hate Crime Report 2018</v>
      </c>
      <c r="M3315" s="5" t="s">
        <v>1187</v>
      </c>
      <c r="N3315" s="5"/>
    </row>
    <row r="3316" spans="1:14" x14ac:dyDescent="0.2">
      <c r="A3316" s="12" t="s">
        <v>6931</v>
      </c>
      <c r="B3316" s="50">
        <v>3315</v>
      </c>
      <c r="C3316" s="9">
        <v>2018</v>
      </c>
      <c r="D3316" s="5" t="s">
        <v>9325</v>
      </c>
      <c r="E3316" s="8" t="s">
        <v>2</v>
      </c>
      <c r="F3316" s="5" t="s">
        <v>11089</v>
      </c>
      <c r="G3316" s="5" t="s">
        <v>9314</v>
      </c>
      <c r="H3316" s="5" t="s">
        <v>9328</v>
      </c>
      <c r="I3316" s="5" t="s">
        <v>9415</v>
      </c>
      <c r="J3316" s="9">
        <v>0</v>
      </c>
      <c r="K3316" s="5" t="s">
        <v>46</v>
      </c>
      <c r="L3316" s="10" t="str">
        <f t="shared" si="53"/>
        <v>OSCE Hate Crime Report 2018</v>
      </c>
      <c r="M3316" s="5" t="s">
        <v>1188</v>
      </c>
      <c r="N3316" s="5"/>
    </row>
    <row r="3317" spans="1:14" x14ac:dyDescent="0.2">
      <c r="A3317" s="12" t="s">
        <v>6932</v>
      </c>
      <c r="B3317" s="50">
        <v>3316</v>
      </c>
      <c r="C3317" s="9">
        <v>2018</v>
      </c>
      <c r="D3317" s="5" t="s">
        <v>9325</v>
      </c>
      <c r="E3317" s="8" t="s">
        <v>2</v>
      </c>
      <c r="F3317" s="5" t="s">
        <v>11089</v>
      </c>
      <c r="G3317" s="5" t="s">
        <v>9314</v>
      </c>
      <c r="H3317" s="5" t="s">
        <v>9328</v>
      </c>
      <c r="I3317" s="5" t="s">
        <v>9415</v>
      </c>
      <c r="J3317" s="9">
        <v>0</v>
      </c>
      <c r="K3317" s="5" t="s">
        <v>46</v>
      </c>
      <c r="L3317" s="10" t="str">
        <f t="shared" si="53"/>
        <v>OSCE Hate Crime Report 2018</v>
      </c>
      <c r="M3317" s="5" t="s">
        <v>1189</v>
      </c>
      <c r="N3317" s="5"/>
    </row>
    <row r="3318" spans="1:14" x14ac:dyDescent="0.2">
      <c r="A3318" s="12" t="s">
        <v>6933</v>
      </c>
      <c r="B3318" s="50">
        <v>3317</v>
      </c>
      <c r="C3318" s="50">
        <v>2018</v>
      </c>
      <c r="D3318" s="13" t="s">
        <v>9325</v>
      </c>
      <c r="E3318" s="13" t="s">
        <v>11393</v>
      </c>
      <c r="F3318" s="5" t="s">
        <v>11089</v>
      </c>
      <c r="G3318" s="5" t="s">
        <v>9337</v>
      </c>
      <c r="H3318" s="5" t="s">
        <v>9347</v>
      </c>
      <c r="I3318" s="5" t="s">
        <v>11233</v>
      </c>
      <c r="J3318" s="9">
        <v>2</v>
      </c>
      <c r="K3318" s="5" t="s">
        <v>805</v>
      </c>
      <c r="L3318" s="10" t="str">
        <f t="shared" si="53"/>
        <v>OSCE Hate Crime Report 2018</v>
      </c>
      <c r="M3318" s="5" t="s">
        <v>1190</v>
      </c>
      <c r="N3318" s="5"/>
    </row>
    <row r="3319" spans="1:14" x14ac:dyDescent="0.2">
      <c r="A3319" s="12" t="s">
        <v>6934</v>
      </c>
      <c r="B3319" s="50">
        <v>3318</v>
      </c>
      <c r="C3319" s="9">
        <v>2018</v>
      </c>
      <c r="D3319" s="5" t="s">
        <v>9325</v>
      </c>
      <c r="E3319" s="8" t="s">
        <v>2</v>
      </c>
      <c r="F3319" s="5" t="s">
        <v>11089</v>
      </c>
      <c r="G3319" s="5" t="s">
        <v>9337</v>
      </c>
      <c r="H3319" s="5" t="s">
        <v>9347</v>
      </c>
      <c r="I3319" s="5" t="s">
        <v>9315</v>
      </c>
      <c r="J3319" s="9">
        <v>1</v>
      </c>
      <c r="K3319" s="5" t="s">
        <v>805</v>
      </c>
      <c r="L3319" s="10" t="str">
        <f t="shared" si="53"/>
        <v>OSCE Hate Crime Report 2018</v>
      </c>
      <c r="M3319" s="5" t="s">
        <v>1191</v>
      </c>
      <c r="N3319" s="5"/>
    </row>
    <row r="3320" spans="1:14" x14ac:dyDescent="0.2">
      <c r="A3320" s="12" t="s">
        <v>6935</v>
      </c>
      <c r="B3320" s="50">
        <v>3319</v>
      </c>
      <c r="C3320" s="9">
        <v>2018</v>
      </c>
      <c r="D3320" s="5" t="s">
        <v>9325</v>
      </c>
      <c r="E3320" s="8" t="s">
        <v>2</v>
      </c>
      <c r="F3320" s="5" t="s">
        <v>11089</v>
      </c>
      <c r="G3320" s="5" t="s">
        <v>9314</v>
      </c>
      <c r="H3320" s="5" t="s">
        <v>9328</v>
      </c>
      <c r="I3320" s="5" t="s">
        <v>9334</v>
      </c>
      <c r="J3320" s="9">
        <v>0</v>
      </c>
      <c r="K3320" s="5" t="s">
        <v>46</v>
      </c>
      <c r="L3320" s="10" t="str">
        <f t="shared" si="53"/>
        <v>OSCE Hate Crime Report 2018</v>
      </c>
      <c r="M3320" s="5" t="s">
        <v>1192</v>
      </c>
      <c r="N3320" s="5"/>
    </row>
    <row r="3321" spans="1:14" x14ac:dyDescent="0.2">
      <c r="A3321" s="12" t="s">
        <v>6936</v>
      </c>
      <c r="B3321" s="50">
        <v>3320</v>
      </c>
      <c r="C3321" s="9">
        <v>2018</v>
      </c>
      <c r="D3321" s="5" t="s">
        <v>9325</v>
      </c>
      <c r="E3321" s="5" t="s">
        <v>1428</v>
      </c>
      <c r="F3321" s="5" t="s">
        <v>11089</v>
      </c>
      <c r="G3321" s="5" t="s">
        <v>9337</v>
      </c>
      <c r="H3321" s="5" t="s">
        <v>9347</v>
      </c>
      <c r="I3321" s="5" t="s">
        <v>9345</v>
      </c>
      <c r="J3321" s="9">
        <v>1</v>
      </c>
      <c r="K3321" s="5" t="s">
        <v>805</v>
      </c>
      <c r="L3321" s="10" t="str">
        <f t="shared" si="53"/>
        <v>OSCE Hate Crime Report 2018</v>
      </c>
      <c r="M3321" s="5" t="s">
        <v>1193</v>
      </c>
      <c r="N3321" s="5"/>
    </row>
    <row r="3322" spans="1:14" x14ac:dyDescent="0.2">
      <c r="A3322" s="12" t="s">
        <v>6937</v>
      </c>
      <c r="B3322" s="50">
        <v>3321</v>
      </c>
      <c r="C3322" s="9">
        <v>2018</v>
      </c>
      <c r="D3322" s="5" t="s">
        <v>9325</v>
      </c>
      <c r="E3322" s="8" t="s">
        <v>2</v>
      </c>
      <c r="F3322" s="5" t="s">
        <v>11089</v>
      </c>
      <c r="G3322" s="5" t="s">
        <v>9337</v>
      </c>
      <c r="H3322" s="5" t="s">
        <v>9347</v>
      </c>
      <c r="I3322" s="5" t="s">
        <v>11065</v>
      </c>
      <c r="J3322" s="9">
        <v>1</v>
      </c>
      <c r="K3322" s="5" t="s">
        <v>805</v>
      </c>
      <c r="L3322" s="10" t="str">
        <f t="shared" si="53"/>
        <v>OSCE Hate Crime Report 2018</v>
      </c>
      <c r="M3322" s="5" t="s">
        <v>1194</v>
      </c>
      <c r="N3322" s="5"/>
    </row>
    <row r="3323" spans="1:14" x14ac:dyDescent="0.2">
      <c r="A3323" s="12" t="s">
        <v>6938</v>
      </c>
      <c r="B3323" s="50">
        <v>3322</v>
      </c>
      <c r="C3323" s="9">
        <v>2018</v>
      </c>
      <c r="D3323" s="5" t="s">
        <v>9325</v>
      </c>
      <c r="E3323" s="8" t="s">
        <v>2</v>
      </c>
      <c r="F3323" s="5" t="s">
        <v>11089</v>
      </c>
      <c r="G3323" s="5" t="s">
        <v>9337</v>
      </c>
      <c r="H3323" s="5" t="s">
        <v>9347</v>
      </c>
      <c r="I3323" s="5" t="s">
        <v>11065</v>
      </c>
      <c r="J3323" s="9">
        <v>1</v>
      </c>
      <c r="K3323" s="5" t="s">
        <v>805</v>
      </c>
      <c r="L3323" s="10" t="str">
        <f t="shared" si="53"/>
        <v>OSCE Hate Crime Report 2018</v>
      </c>
      <c r="M3323" s="5" t="s">
        <v>1195</v>
      </c>
      <c r="N3323" s="5"/>
    </row>
    <row r="3324" spans="1:14" x14ac:dyDescent="0.2">
      <c r="A3324" s="12" t="s">
        <v>6939</v>
      </c>
      <c r="B3324" s="50">
        <v>3323</v>
      </c>
      <c r="C3324" s="9">
        <v>2018</v>
      </c>
      <c r="D3324" s="5" t="s">
        <v>9325</v>
      </c>
      <c r="E3324" s="8" t="s">
        <v>2</v>
      </c>
      <c r="F3324" s="5" t="s">
        <v>11089</v>
      </c>
      <c r="G3324" s="5" t="s">
        <v>9337</v>
      </c>
      <c r="H3324" s="5" t="s">
        <v>9347</v>
      </c>
      <c r="I3324" s="5" t="s">
        <v>9353</v>
      </c>
      <c r="J3324" s="9">
        <v>2</v>
      </c>
      <c r="K3324" s="5" t="s">
        <v>805</v>
      </c>
      <c r="L3324" s="10" t="str">
        <f t="shared" si="53"/>
        <v>OSCE Hate Crime Report 2018</v>
      </c>
      <c r="M3324" s="5" t="s">
        <v>1196</v>
      </c>
      <c r="N3324" s="5"/>
    </row>
    <row r="3325" spans="1:14" x14ac:dyDescent="0.2">
      <c r="A3325" s="12" t="s">
        <v>6940</v>
      </c>
      <c r="B3325" s="50">
        <v>3324</v>
      </c>
      <c r="C3325" s="9">
        <v>2018</v>
      </c>
      <c r="D3325" s="5" t="s">
        <v>9325</v>
      </c>
      <c r="E3325" s="8" t="s">
        <v>2</v>
      </c>
      <c r="F3325" s="5" t="s">
        <v>11089</v>
      </c>
      <c r="G3325" s="5" t="s">
        <v>9337</v>
      </c>
      <c r="H3325" s="5" t="s">
        <v>9347</v>
      </c>
      <c r="I3325" s="5" t="s">
        <v>9315</v>
      </c>
      <c r="J3325" s="9">
        <v>1</v>
      </c>
      <c r="K3325" s="5" t="s">
        <v>805</v>
      </c>
      <c r="L3325" s="10" t="str">
        <f t="shared" si="53"/>
        <v>OSCE Hate Crime Report 2018</v>
      </c>
      <c r="M3325" s="5" t="s">
        <v>1197</v>
      </c>
      <c r="N3325" s="5"/>
    </row>
    <row r="3326" spans="1:14" x14ac:dyDescent="0.2">
      <c r="A3326" s="12" t="s">
        <v>6941</v>
      </c>
      <c r="B3326" s="50">
        <v>3325</v>
      </c>
      <c r="C3326" s="9">
        <v>2018</v>
      </c>
      <c r="D3326" s="5" t="s">
        <v>9325</v>
      </c>
      <c r="E3326" s="8" t="s">
        <v>2</v>
      </c>
      <c r="F3326" s="5" t="s">
        <v>11089</v>
      </c>
      <c r="G3326" s="5" t="s">
        <v>9337</v>
      </c>
      <c r="H3326" s="5" t="s">
        <v>9347</v>
      </c>
      <c r="I3326" s="5" t="s">
        <v>9315</v>
      </c>
      <c r="J3326" s="9">
        <v>1</v>
      </c>
      <c r="K3326" s="5" t="s">
        <v>805</v>
      </c>
      <c r="L3326" s="10" t="str">
        <f t="shared" si="53"/>
        <v>OSCE Hate Crime Report 2018</v>
      </c>
      <c r="M3326" s="5" t="s">
        <v>1198</v>
      </c>
      <c r="N3326" s="5"/>
    </row>
    <row r="3327" spans="1:14" x14ac:dyDescent="0.2">
      <c r="A3327" s="12" t="s">
        <v>6942</v>
      </c>
      <c r="B3327" s="50">
        <v>3326</v>
      </c>
      <c r="C3327" s="9">
        <v>2018</v>
      </c>
      <c r="D3327" s="5" t="s">
        <v>9325</v>
      </c>
      <c r="E3327" s="8" t="s">
        <v>2</v>
      </c>
      <c r="F3327" s="5" t="s">
        <v>11089</v>
      </c>
      <c r="G3327" s="5" t="s">
        <v>9337</v>
      </c>
      <c r="H3327" s="5" t="s">
        <v>9347</v>
      </c>
      <c r="I3327" s="5" t="s">
        <v>9315</v>
      </c>
      <c r="J3327" s="9">
        <v>6</v>
      </c>
      <c r="K3327" s="5" t="s">
        <v>802</v>
      </c>
      <c r="L3327" s="10" t="str">
        <f t="shared" si="53"/>
        <v>OSCE Hate Crime Report 2018</v>
      </c>
      <c r="M3327" s="5" t="s">
        <v>1199</v>
      </c>
      <c r="N3327" s="5"/>
    </row>
    <row r="3328" spans="1:14" x14ac:dyDescent="0.2">
      <c r="A3328" s="12" t="s">
        <v>6943</v>
      </c>
      <c r="B3328" s="50">
        <v>3327</v>
      </c>
      <c r="C3328" s="9">
        <v>2018</v>
      </c>
      <c r="D3328" s="5" t="s">
        <v>9325</v>
      </c>
      <c r="E3328" s="8" t="s">
        <v>2</v>
      </c>
      <c r="F3328" s="5" t="s">
        <v>11089</v>
      </c>
      <c r="G3328" s="5" t="s">
        <v>9337</v>
      </c>
      <c r="H3328" s="5" t="s">
        <v>9347</v>
      </c>
      <c r="I3328" s="5" t="s">
        <v>11065</v>
      </c>
      <c r="J3328" s="9">
        <v>5</v>
      </c>
      <c r="K3328" s="5" t="s">
        <v>805</v>
      </c>
      <c r="L3328" s="10" t="str">
        <f t="shared" si="53"/>
        <v>OSCE Hate Crime Report 2018</v>
      </c>
      <c r="M3328" s="5" t="s">
        <v>1200</v>
      </c>
      <c r="N3328" s="5"/>
    </row>
    <row r="3329" spans="1:14" x14ac:dyDescent="0.2">
      <c r="A3329" s="12" t="s">
        <v>6944</v>
      </c>
      <c r="B3329" s="50">
        <v>3328</v>
      </c>
      <c r="C3329" s="9">
        <v>2018</v>
      </c>
      <c r="D3329" s="5" t="s">
        <v>9325</v>
      </c>
      <c r="E3329" s="8" t="s">
        <v>2</v>
      </c>
      <c r="F3329" s="5" t="s">
        <v>11089</v>
      </c>
      <c r="G3329" s="5" t="s">
        <v>9314</v>
      </c>
      <c r="H3329" s="5" t="s">
        <v>9328</v>
      </c>
      <c r="I3329" s="5" t="s">
        <v>9334</v>
      </c>
      <c r="J3329" s="9">
        <v>0</v>
      </c>
      <c r="K3329" s="5" t="s">
        <v>46</v>
      </c>
      <c r="L3329" s="10" t="str">
        <f t="shared" si="53"/>
        <v>OSCE Hate Crime Report 2018</v>
      </c>
      <c r="M3329" s="5" t="s">
        <v>1201</v>
      </c>
      <c r="N3329" s="5"/>
    </row>
    <row r="3330" spans="1:14" x14ac:dyDescent="0.2">
      <c r="A3330" s="12" t="s">
        <v>6945</v>
      </c>
      <c r="B3330" s="50">
        <v>3329</v>
      </c>
      <c r="C3330" s="9">
        <v>2018</v>
      </c>
      <c r="D3330" s="5" t="s">
        <v>9325</v>
      </c>
      <c r="E3330" s="8" t="s">
        <v>2</v>
      </c>
      <c r="F3330" s="5" t="s">
        <v>11089</v>
      </c>
      <c r="G3330" s="5" t="s">
        <v>9314</v>
      </c>
      <c r="H3330" s="5" t="s">
        <v>9328</v>
      </c>
      <c r="I3330" s="5" t="s">
        <v>9344</v>
      </c>
      <c r="J3330" s="9">
        <v>0</v>
      </c>
      <c r="K3330" s="5" t="s">
        <v>46</v>
      </c>
      <c r="L3330" s="10" t="str">
        <f t="shared" si="53"/>
        <v>OSCE Hate Crime Report 2018</v>
      </c>
      <c r="M3330" s="5" t="s">
        <v>1202</v>
      </c>
      <c r="N3330" s="5"/>
    </row>
    <row r="3331" spans="1:14" x14ac:dyDescent="0.2">
      <c r="A3331" s="12" t="s">
        <v>6946</v>
      </c>
      <c r="B3331" s="50">
        <v>3330</v>
      </c>
      <c r="C3331" s="9">
        <v>2018</v>
      </c>
      <c r="D3331" s="5" t="s">
        <v>9325</v>
      </c>
      <c r="E3331" s="8" t="s">
        <v>2</v>
      </c>
      <c r="F3331" s="5" t="s">
        <v>11089</v>
      </c>
      <c r="G3331" s="5" t="s">
        <v>9337</v>
      </c>
      <c r="H3331" s="5" t="s">
        <v>9347</v>
      </c>
      <c r="I3331" s="5" t="s">
        <v>11224</v>
      </c>
      <c r="J3331" s="9">
        <v>1</v>
      </c>
      <c r="K3331" s="5" t="s">
        <v>805</v>
      </c>
      <c r="L3331" s="10" t="str">
        <f t="shared" si="53"/>
        <v>OSCE Hate Crime Report 2018</v>
      </c>
      <c r="M3331" s="5" t="s">
        <v>1203</v>
      </c>
      <c r="N3331" s="5"/>
    </row>
    <row r="3332" spans="1:14" x14ac:dyDescent="0.2">
      <c r="A3332" s="12" t="s">
        <v>6947</v>
      </c>
      <c r="B3332" s="50">
        <v>3331</v>
      </c>
      <c r="C3332" s="9">
        <v>2018</v>
      </c>
      <c r="D3332" s="5" t="s">
        <v>9325</v>
      </c>
      <c r="E3332" s="8" t="s">
        <v>2</v>
      </c>
      <c r="F3332" s="5" t="s">
        <v>11089</v>
      </c>
      <c r="G3332" s="5" t="s">
        <v>9337</v>
      </c>
      <c r="H3332" s="5" t="s">
        <v>9347</v>
      </c>
      <c r="I3332" s="5" t="s">
        <v>9408</v>
      </c>
      <c r="J3332" s="9">
        <v>1</v>
      </c>
      <c r="K3332" s="5" t="s">
        <v>805</v>
      </c>
      <c r="L3332" s="10" t="str">
        <f t="shared" si="53"/>
        <v>OSCE Hate Crime Report 2018</v>
      </c>
      <c r="M3332" s="5" t="s">
        <v>1204</v>
      </c>
      <c r="N3332" s="5"/>
    </row>
    <row r="3333" spans="1:14" x14ac:dyDescent="0.2">
      <c r="A3333" s="12" t="s">
        <v>6948</v>
      </c>
      <c r="B3333" s="50">
        <v>3332</v>
      </c>
      <c r="C3333" s="9">
        <v>2018</v>
      </c>
      <c r="D3333" s="5" t="s">
        <v>9325</v>
      </c>
      <c r="E3333" s="8" t="s">
        <v>2</v>
      </c>
      <c r="F3333" s="5" t="s">
        <v>11089</v>
      </c>
      <c r="G3333" s="5" t="s">
        <v>9337</v>
      </c>
      <c r="H3333" s="5" t="s">
        <v>9347</v>
      </c>
      <c r="I3333" s="5" t="s">
        <v>9315</v>
      </c>
      <c r="J3333" s="9">
        <v>1</v>
      </c>
      <c r="K3333" s="5" t="s">
        <v>805</v>
      </c>
      <c r="L3333" s="10" t="str">
        <f t="shared" si="53"/>
        <v>OSCE Hate Crime Report 2018</v>
      </c>
      <c r="M3333" s="5" t="s">
        <v>1205</v>
      </c>
      <c r="N3333" s="5"/>
    </row>
    <row r="3334" spans="1:14" x14ac:dyDescent="0.2">
      <c r="A3334" s="12" t="s">
        <v>6949</v>
      </c>
      <c r="B3334" s="50">
        <v>3333</v>
      </c>
      <c r="C3334" s="9">
        <v>2018</v>
      </c>
      <c r="D3334" s="5" t="s">
        <v>9325</v>
      </c>
      <c r="E3334" s="8" t="s">
        <v>2</v>
      </c>
      <c r="F3334" s="5" t="s">
        <v>11089</v>
      </c>
      <c r="G3334" s="5" t="s">
        <v>9337</v>
      </c>
      <c r="H3334" s="5" t="s">
        <v>9347</v>
      </c>
      <c r="I3334" s="5" t="s">
        <v>9315</v>
      </c>
      <c r="J3334" s="9">
        <v>1</v>
      </c>
      <c r="K3334" s="5" t="s">
        <v>805</v>
      </c>
      <c r="L3334" s="10" t="str">
        <f t="shared" si="53"/>
        <v>OSCE Hate Crime Report 2018</v>
      </c>
      <c r="M3334" s="5" t="s">
        <v>1206</v>
      </c>
      <c r="N3334" s="5"/>
    </row>
    <row r="3335" spans="1:14" x14ac:dyDescent="0.2">
      <c r="A3335" s="12" t="s">
        <v>6950</v>
      </c>
      <c r="B3335" s="50">
        <v>3334</v>
      </c>
      <c r="C3335" s="9">
        <v>2018</v>
      </c>
      <c r="D3335" s="5" t="s">
        <v>9325</v>
      </c>
      <c r="E3335" s="8" t="s">
        <v>2</v>
      </c>
      <c r="F3335" s="5" t="s">
        <v>11088</v>
      </c>
      <c r="G3335" s="5" t="s">
        <v>9383</v>
      </c>
      <c r="H3335" s="5" t="s">
        <v>9328</v>
      </c>
      <c r="I3335" s="5" t="s">
        <v>9344</v>
      </c>
      <c r="J3335" s="9">
        <v>0</v>
      </c>
      <c r="K3335" s="5" t="s">
        <v>805</v>
      </c>
      <c r="L3335" s="10" t="str">
        <f t="shared" si="53"/>
        <v>OSCE Hate Crime Report 2018</v>
      </c>
      <c r="M3335" s="5" t="s">
        <v>1207</v>
      </c>
      <c r="N3335" s="5"/>
    </row>
    <row r="3336" spans="1:14" x14ac:dyDescent="0.2">
      <c r="A3336" s="12" t="s">
        <v>6951</v>
      </c>
      <c r="B3336" s="50">
        <v>3335</v>
      </c>
      <c r="C3336" s="9">
        <v>2018</v>
      </c>
      <c r="D3336" s="5" t="s">
        <v>9325</v>
      </c>
      <c r="E3336" s="8" t="s">
        <v>2</v>
      </c>
      <c r="F3336" s="5" t="s">
        <v>11089</v>
      </c>
      <c r="G3336" s="5" t="s">
        <v>9337</v>
      </c>
      <c r="H3336" s="5" t="s">
        <v>9347</v>
      </c>
      <c r="I3336" s="5" t="s">
        <v>11065</v>
      </c>
      <c r="J3336" s="9">
        <v>2</v>
      </c>
      <c r="K3336" s="5" t="s">
        <v>805</v>
      </c>
      <c r="L3336" s="10" t="str">
        <f t="shared" si="53"/>
        <v>OSCE Hate Crime Report 2018</v>
      </c>
      <c r="M3336" s="5" t="s">
        <v>1208</v>
      </c>
      <c r="N3336" s="5"/>
    </row>
    <row r="3337" spans="1:14" x14ac:dyDescent="0.2">
      <c r="A3337" s="12" t="s">
        <v>6952</v>
      </c>
      <c r="B3337" s="50">
        <v>3336</v>
      </c>
      <c r="C3337" s="9">
        <v>2018</v>
      </c>
      <c r="D3337" s="5" t="s">
        <v>9325</v>
      </c>
      <c r="E3337" s="8" t="s">
        <v>2</v>
      </c>
      <c r="F3337" s="5" t="s">
        <v>11089</v>
      </c>
      <c r="G3337" s="5" t="s">
        <v>9314</v>
      </c>
      <c r="H3337" s="5" t="s">
        <v>9328</v>
      </c>
      <c r="I3337" s="5" t="s">
        <v>9334</v>
      </c>
      <c r="J3337" s="9">
        <v>0</v>
      </c>
      <c r="K3337" s="5" t="s">
        <v>46</v>
      </c>
      <c r="L3337" s="10" t="str">
        <f t="shared" si="53"/>
        <v>OSCE Hate Crime Report 2018</v>
      </c>
      <c r="M3337" s="5" t="s">
        <v>1209</v>
      </c>
      <c r="N3337" s="5"/>
    </row>
    <row r="3338" spans="1:14" x14ac:dyDescent="0.2">
      <c r="A3338" s="12" t="s">
        <v>6953</v>
      </c>
      <c r="B3338" s="50">
        <v>3337</v>
      </c>
      <c r="C3338" s="9">
        <v>2018</v>
      </c>
      <c r="D3338" s="5" t="s">
        <v>9325</v>
      </c>
      <c r="E3338" s="8" t="s">
        <v>2</v>
      </c>
      <c r="F3338" s="5" t="s">
        <v>11089</v>
      </c>
      <c r="G3338" s="5" t="s">
        <v>9337</v>
      </c>
      <c r="H3338" s="5" t="s">
        <v>9328</v>
      </c>
      <c r="I3338" s="5" t="s">
        <v>9334</v>
      </c>
      <c r="J3338" s="9">
        <v>0</v>
      </c>
      <c r="K3338" s="5" t="s">
        <v>805</v>
      </c>
      <c r="L3338" s="10" t="str">
        <f t="shared" si="53"/>
        <v>OSCE Hate Crime Report 2018</v>
      </c>
      <c r="M3338" s="5" t="s">
        <v>1210</v>
      </c>
      <c r="N3338" s="5"/>
    </row>
    <row r="3339" spans="1:14" x14ac:dyDescent="0.2">
      <c r="A3339" s="12" t="s">
        <v>6954</v>
      </c>
      <c r="B3339" s="50">
        <v>3338</v>
      </c>
      <c r="C3339" s="9">
        <v>2018</v>
      </c>
      <c r="D3339" s="5" t="s">
        <v>9325</v>
      </c>
      <c r="E3339" s="8" t="s">
        <v>2</v>
      </c>
      <c r="F3339" s="5" t="s">
        <v>11089</v>
      </c>
      <c r="G3339" s="5" t="s">
        <v>9337</v>
      </c>
      <c r="H3339" s="5" t="s">
        <v>9347</v>
      </c>
      <c r="I3339" s="5" t="s">
        <v>9315</v>
      </c>
      <c r="J3339" s="9">
        <v>6</v>
      </c>
      <c r="K3339" s="5" t="s">
        <v>68</v>
      </c>
      <c r="L3339" s="10" t="str">
        <f t="shared" si="53"/>
        <v>OSCE Hate Crime Report 2018</v>
      </c>
      <c r="M3339" s="5" t="s">
        <v>1211</v>
      </c>
      <c r="N3339" s="5"/>
    </row>
    <row r="3340" spans="1:14" x14ac:dyDescent="0.2">
      <c r="A3340" s="12" t="s">
        <v>6955</v>
      </c>
      <c r="B3340" s="50">
        <v>3339</v>
      </c>
      <c r="C3340" s="9">
        <v>2018</v>
      </c>
      <c r="D3340" s="5" t="s">
        <v>9325</v>
      </c>
      <c r="E3340" s="5" t="s">
        <v>9427</v>
      </c>
      <c r="F3340" s="5" t="s">
        <v>11089</v>
      </c>
      <c r="G3340" s="5" t="s">
        <v>9337</v>
      </c>
      <c r="H3340" s="5" t="s">
        <v>9347</v>
      </c>
      <c r="I3340" s="5" t="s">
        <v>9345</v>
      </c>
      <c r="J3340" s="9">
        <v>1</v>
      </c>
      <c r="K3340" s="5" t="s">
        <v>1212</v>
      </c>
      <c r="L3340" s="10" t="str">
        <f t="shared" si="53"/>
        <v>OSCE Hate Crime Report 2018</v>
      </c>
      <c r="M3340" s="5" t="s">
        <v>1213</v>
      </c>
      <c r="N3340" s="5"/>
    </row>
    <row r="3341" spans="1:14" x14ac:dyDescent="0.2">
      <c r="A3341" s="12" t="s">
        <v>6956</v>
      </c>
      <c r="B3341" s="50">
        <v>3340</v>
      </c>
      <c r="C3341" s="9">
        <v>2018</v>
      </c>
      <c r="D3341" s="5" t="s">
        <v>9325</v>
      </c>
      <c r="E3341" s="8" t="s">
        <v>2</v>
      </c>
      <c r="F3341" s="5" t="s">
        <v>11089</v>
      </c>
      <c r="G3341" s="5" t="s">
        <v>9337</v>
      </c>
      <c r="H3341" s="5" t="s">
        <v>9321</v>
      </c>
      <c r="I3341" s="5" t="s">
        <v>9344</v>
      </c>
      <c r="J3341" s="9">
        <v>0</v>
      </c>
      <c r="K3341" s="5" t="s">
        <v>805</v>
      </c>
      <c r="L3341" s="10" t="str">
        <f t="shared" si="53"/>
        <v>OSCE Hate Crime Report 2018</v>
      </c>
      <c r="M3341" s="5" t="s">
        <v>1214</v>
      </c>
      <c r="N3341" s="5"/>
    </row>
    <row r="3342" spans="1:14" x14ac:dyDescent="0.2">
      <c r="A3342" s="12" t="s">
        <v>6957</v>
      </c>
      <c r="B3342" s="50">
        <v>3341</v>
      </c>
      <c r="C3342" s="9">
        <v>2018</v>
      </c>
      <c r="D3342" s="5" t="s">
        <v>9325</v>
      </c>
      <c r="E3342" s="8" t="s">
        <v>2</v>
      </c>
      <c r="F3342" s="5" t="s">
        <v>11089</v>
      </c>
      <c r="G3342" s="5" t="s">
        <v>9337</v>
      </c>
      <c r="H3342" s="5" t="s">
        <v>9347</v>
      </c>
      <c r="I3342" s="5" t="s">
        <v>9315</v>
      </c>
      <c r="J3342" s="9">
        <v>1</v>
      </c>
      <c r="K3342" s="5" t="s">
        <v>805</v>
      </c>
      <c r="L3342" s="10" t="str">
        <f t="shared" si="53"/>
        <v>OSCE Hate Crime Report 2018</v>
      </c>
      <c r="M3342" s="5" t="s">
        <v>1215</v>
      </c>
      <c r="N3342" s="5"/>
    </row>
    <row r="3343" spans="1:14" x14ac:dyDescent="0.2">
      <c r="A3343" s="12" t="s">
        <v>6958</v>
      </c>
      <c r="B3343" s="50">
        <v>3342</v>
      </c>
      <c r="C3343" s="9">
        <v>2018</v>
      </c>
      <c r="D3343" s="5" t="s">
        <v>9325</v>
      </c>
      <c r="E3343" s="8" t="s">
        <v>2</v>
      </c>
      <c r="F3343" s="5" t="s">
        <v>11089</v>
      </c>
      <c r="G3343" s="5" t="s">
        <v>9337</v>
      </c>
      <c r="H3343" s="5" t="s">
        <v>9347</v>
      </c>
      <c r="I3343" s="5" t="s">
        <v>11065</v>
      </c>
      <c r="J3343" s="9">
        <v>2</v>
      </c>
      <c r="K3343" s="5" t="s">
        <v>805</v>
      </c>
      <c r="L3343" s="10" t="str">
        <f t="shared" si="53"/>
        <v>OSCE Hate Crime Report 2018</v>
      </c>
      <c r="M3343" s="5" t="s">
        <v>1216</v>
      </c>
      <c r="N3343" s="5"/>
    </row>
    <row r="3344" spans="1:14" x14ac:dyDescent="0.2">
      <c r="A3344" s="12" t="s">
        <v>6959</v>
      </c>
      <c r="B3344" s="50">
        <v>3343</v>
      </c>
      <c r="C3344" s="9">
        <v>2018</v>
      </c>
      <c r="D3344" s="5" t="s">
        <v>9325</v>
      </c>
      <c r="E3344" s="8" t="s">
        <v>2</v>
      </c>
      <c r="F3344" s="5" t="s">
        <v>11089</v>
      </c>
      <c r="G3344" s="5" t="s">
        <v>9337</v>
      </c>
      <c r="H3344" s="5" t="s">
        <v>9347</v>
      </c>
      <c r="I3344" s="5" t="s">
        <v>11065</v>
      </c>
      <c r="J3344" s="9">
        <v>3</v>
      </c>
      <c r="K3344" s="5" t="s">
        <v>1217</v>
      </c>
      <c r="L3344" s="10" t="str">
        <f t="shared" si="53"/>
        <v>OSCE Hate Crime Report 2018</v>
      </c>
      <c r="M3344" s="5" t="s">
        <v>1218</v>
      </c>
      <c r="N3344" s="5"/>
    </row>
    <row r="3345" spans="1:14" x14ac:dyDescent="0.2">
      <c r="A3345" s="12" t="s">
        <v>6960</v>
      </c>
      <c r="B3345" s="50">
        <v>3344</v>
      </c>
      <c r="C3345" s="9">
        <v>2018</v>
      </c>
      <c r="D3345" s="5" t="s">
        <v>9325</v>
      </c>
      <c r="E3345" s="8" t="s">
        <v>2</v>
      </c>
      <c r="F3345" s="5" t="s">
        <v>11089</v>
      </c>
      <c r="G3345" s="5" t="s">
        <v>9337</v>
      </c>
      <c r="H3345" s="5" t="s">
        <v>9347</v>
      </c>
      <c r="I3345" s="5" t="s">
        <v>9315</v>
      </c>
      <c r="J3345" s="9">
        <v>1</v>
      </c>
      <c r="K3345" s="5" t="s">
        <v>68</v>
      </c>
      <c r="L3345" s="10" t="str">
        <f t="shared" si="53"/>
        <v>OSCE Hate Crime Report 2018</v>
      </c>
      <c r="M3345" s="5" t="s">
        <v>1219</v>
      </c>
      <c r="N3345" s="5"/>
    </row>
    <row r="3346" spans="1:14" x14ac:dyDescent="0.2">
      <c r="A3346" s="12" t="s">
        <v>6961</v>
      </c>
      <c r="B3346" s="50">
        <v>3345</v>
      </c>
      <c r="C3346" s="9">
        <v>2018</v>
      </c>
      <c r="D3346" s="5" t="s">
        <v>9325</v>
      </c>
      <c r="E3346" s="8" t="s">
        <v>2</v>
      </c>
      <c r="F3346" s="5" t="s">
        <v>11089</v>
      </c>
      <c r="G3346" s="5" t="s">
        <v>9337</v>
      </c>
      <c r="H3346" s="5" t="s">
        <v>9347</v>
      </c>
      <c r="I3346" s="5" t="s">
        <v>9353</v>
      </c>
      <c r="J3346" s="9">
        <v>1</v>
      </c>
      <c r="K3346" s="5" t="s">
        <v>805</v>
      </c>
      <c r="L3346" s="10" t="str">
        <f t="shared" si="53"/>
        <v>OSCE Hate Crime Report 2018</v>
      </c>
      <c r="M3346" s="5" t="s">
        <v>1220</v>
      </c>
      <c r="N3346" s="5"/>
    </row>
    <row r="3347" spans="1:14" x14ac:dyDescent="0.2">
      <c r="A3347" s="12" t="s">
        <v>6962</v>
      </c>
      <c r="B3347" s="50">
        <v>3346</v>
      </c>
      <c r="C3347" s="9">
        <v>2018</v>
      </c>
      <c r="D3347" s="5" t="s">
        <v>9325</v>
      </c>
      <c r="E3347" s="8" t="s">
        <v>2</v>
      </c>
      <c r="F3347" s="5" t="s">
        <v>11089</v>
      </c>
      <c r="G3347" s="5" t="s">
        <v>9337</v>
      </c>
      <c r="H3347" s="5" t="s">
        <v>9347</v>
      </c>
      <c r="I3347" s="5" t="s">
        <v>11065</v>
      </c>
      <c r="J3347" s="9">
        <v>1</v>
      </c>
      <c r="K3347" s="5" t="s">
        <v>805</v>
      </c>
      <c r="L3347" s="10" t="str">
        <f t="shared" si="53"/>
        <v>OSCE Hate Crime Report 2018</v>
      </c>
      <c r="M3347" s="5" t="s">
        <v>1221</v>
      </c>
      <c r="N3347" s="5"/>
    </row>
    <row r="3348" spans="1:14" x14ac:dyDescent="0.2">
      <c r="A3348" s="12" t="s">
        <v>6963</v>
      </c>
      <c r="B3348" s="50">
        <v>3347</v>
      </c>
      <c r="C3348" s="9">
        <v>2018</v>
      </c>
      <c r="D3348" s="5" t="s">
        <v>9325</v>
      </c>
      <c r="E3348" s="8" t="s">
        <v>2</v>
      </c>
      <c r="F3348" s="5" t="s">
        <v>11089</v>
      </c>
      <c r="G3348" s="5" t="s">
        <v>9337</v>
      </c>
      <c r="H3348" s="5" t="s">
        <v>9347</v>
      </c>
      <c r="I3348" s="5" t="s">
        <v>9315</v>
      </c>
      <c r="J3348" s="9">
        <v>2</v>
      </c>
      <c r="K3348" s="5" t="s">
        <v>68</v>
      </c>
      <c r="L3348" s="10" t="str">
        <f t="shared" si="53"/>
        <v>OSCE Hate Crime Report 2018</v>
      </c>
      <c r="M3348" s="5" t="s">
        <v>1222</v>
      </c>
      <c r="N3348" s="5"/>
    </row>
    <row r="3349" spans="1:14" x14ac:dyDescent="0.2">
      <c r="A3349" s="12" t="s">
        <v>6964</v>
      </c>
      <c r="B3349" s="50">
        <v>3348</v>
      </c>
      <c r="C3349" s="9">
        <v>2018</v>
      </c>
      <c r="D3349" s="5" t="s">
        <v>9325</v>
      </c>
      <c r="E3349" s="8" t="s">
        <v>2</v>
      </c>
      <c r="F3349" s="5" t="s">
        <v>11089</v>
      </c>
      <c r="G3349" s="5" t="s">
        <v>9329</v>
      </c>
      <c r="H3349" s="5" t="s">
        <v>9328</v>
      </c>
      <c r="I3349" s="5" t="s">
        <v>11218</v>
      </c>
      <c r="J3349" s="9">
        <v>0</v>
      </c>
      <c r="K3349" s="5" t="s">
        <v>68</v>
      </c>
      <c r="L3349" s="10" t="str">
        <f t="shared" si="53"/>
        <v>OSCE Hate Crime Report 2018</v>
      </c>
      <c r="M3349" s="5" t="s">
        <v>1223</v>
      </c>
      <c r="N3349" s="5"/>
    </row>
    <row r="3350" spans="1:14" x14ac:dyDescent="0.2">
      <c r="A3350" s="12" t="s">
        <v>6965</v>
      </c>
      <c r="B3350" s="50">
        <v>3349</v>
      </c>
      <c r="C3350" s="9">
        <v>2018</v>
      </c>
      <c r="D3350" s="5" t="s">
        <v>9325</v>
      </c>
      <c r="E3350" s="8" t="s">
        <v>2</v>
      </c>
      <c r="F3350" s="5" t="s">
        <v>11089</v>
      </c>
      <c r="G3350" s="5" t="s">
        <v>9337</v>
      </c>
      <c r="H3350" s="5" t="s">
        <v>9347</v>
      </c>
      <c r="I3350" s="5" t="s">
        <v>9315</v>
      </c>
      <c r="J3350" s="9">
        <v>3</v>
      </c>
      <c r="K3350" s="5" t="s">
        <v>805</v>
      </c>
      <c r="L3350" s="10" t="str">
        <f t="shared" si="53"/>
        <v>OSCE Hate Crime Report 2018</v>
      </c>
      <c r="M3350" s="5" t="s">
        <v>1224</v>
      </c>
      <c r="N3350" s="5"/>
    </row>
    <row r="3351" spans="1:14" x14ac:dyDescent="0.2">
      <c r="A3351" s="12" t="s">
        <v>6966</v>
      </c>
      <c r="B3351" s="50">
        <v>3350</v>
      </c>
      <c r="C3351" s="9">
        <v>2018</v>
      </c>
      <c r="D3351" s="5" t="s">
        <v>9325</v>
      </c>
      <c r="E3351" s="8" t="s">
        <v>2</v>
      </c>
      <c r="F3351" s="5" t="s">
        <v>11089</v>
      </c>
      <c r="G3351" s="5" t="s">
        <v>9337</v>
      </c>
      <c r="H3351" s="5" t="s">
        <v>9347</v>
      </c>
      <c r="I3351" s="5" t="s">
        <v>9315</v>
      </c>
      <c r="J3351" s="9">
        <v>1</v>
      </c>
      <c r="K3351" s="5" t="s">
        <v>805</v>
      </c>
      <c r="L3351" s="10" t="str">
        <f t="shared" si="53"/>
        <v>OSCE Hate Crime Report 2018</v>
      </c>
      <c r="M3351" s="5" t="s">
        <v>1225</v>
      </c>
      <c r="N3351" s="5"/>
    </row>
    <row r="3352" spans="1:14" x14ac:dyDescent="0.2">
      <c r="A3352" s="12" t="s">
        <v>6967</v>
      </c>
      <c r="B3352" s="50">
        <v>3351</v>
      </c>
      <c r="C3352" s="9">
        <v>2018</v>
      </c>
      <c r="D3352" s="5" t="s">
        <v>9325</v>
      </c>
      <c r="E3352" s="8" t="s">
        <v>2</v>
      </c>
      <c r="F3352" s="5" t="s">
        <v>11089</v>
      </c>
      <c r="G3352" s="5" t="s">
        <v>9337</v>
      </c>
      <c r="H3352" s="5" t="s">
        <v>9347</v>
      </c>
      <c r="I3352" s="5" t="s">
        <v>9315</v>
      </c>
      <c r="J3352" s="9">
        <v>1</v>
      </c>
      <c r="K3352" s="5" t="s">
        <v>805</v>
      </c>
      <c r="L3352" s="10" t="str">
        <f t="shared" si="53"/>
        <v>OSCE Hate Crime Report 2018</v>
      </c>
      <c r="M3352" s="5" t="s">
        <v>1226</v>
      </c>
      <c r="N3352" s="5"/>
    </row>
    <row r="3353" spans="1:14" x14ac:dyDescent="0.2">
      <c r="A3353" s="12" t="s">
        <v>6968</v>
      </c>
      <c r="B3353" s="50">
        <v>3352</v>
      </c>
      <c r="C3353" s="9">
        <v>2018</v>
      </c>
      <c r="D3353" s="5" t="s">
        <v>9325</v>
      </c>
      <c r="E3353" s="8" t="s">
        <v>2</v>
      </c>
      <c r="F3353" s="5" t="s">
        <v>11089</v>
      </c>
      <c r="G3353" s="5" t="s">
        <v>9337</v>
      </c>
      <c r="H3353" s="5" t="s">
        <v>9347</v>
      </c>
      <c r="I3353" s="5" t="s">
        <v>11065</v>
      </c>
      <c r="J3353" s="9">
        <v>1</v>
      </c>
      <c r="K3353" s="5" t="s">
        <v>805</v>
      </c>
      <c r="L3353" s="10" t="str">
        <f t="shared" si="53"/>
        <v>OSCE Hate Crime Report 2018</v>
      </c>
      <c r="M3353" s="5" t="s">
        <v>1227</v>
      </c>
      <c r="N3353" s="5"/>
    </row>
    <row r="3354" spans="1:14" x14ac:dyDescent="0.2">
      <c r="A3354" s="12" t="s">
        <v>6969</v>
      </c>
      <c r="B3354" s="50">
        <v>3353</v>
      </c>
      <c r="C3354" s="9">
        <v>2018</v>
      </c>
      <c r="D3354" s="5" t="s">
        <v>9325</v>
      </c>
      <c r="E3354" s="8" t="s">
        <v>2</v>
      </c>
      <c r="F3354" s="5" t="s">
        <v>11089</v>
      </c>
      <c r="G3354" s="5" t="s">
        <v>9337</v>
      </c>
      <c r="H3354" s="5" t="s">
        <v>9328</v>
      </c>
      <c r="I3354" s="5" t="s">
        <v>9415</v>
      </c>
      <c r="J3354" s="9">
        <v>0</v>
      </c>
      <c r="K3354" s="5" t="s">
        <v>805</v>
      </c>
      <c r="L3354" s="10" t="str">
        <f t="shared" si="53"/>
        <v>OSCE Hate Crime Report 2018</v>
      </c>
      <c r="M3354" s="5" t="s">
        <v>1228</v>
      </c>
      <c r="N3354" s="5"/>
    </row>
    <row r="3355" spans="1:14" x14ac:dyDescent="0.2">
      <c r="A3355" s="12" t="s">
        <v>6970</v>
      </c>
      <c r="B3355" s="50">
        <v>3354</v>
      </c>
      <c r="C3355" s="9">
        <v>2018</v>
      </c>
      <c r="D3355" s="5" t="s">
        <v>9325</v>
      </c>
      <c r="E3355" s="8" t="s">
        <v>2</v>
      </c>
      <c r="F3355" s="5" t="s">
        <v>11089</v>
      </c>
      <c r="G3355" s="5" t="s">
        <v>9337</v>
      </c>
      <c r="H3355" s="5" t="s">
        <v>9347</v>
      </c>
      <c r="I3355" s="5" t="s">
        <v>9315</v>
      </c>
      <c r="J3355" s="9">
        <v>1</v>
      </c>
      <c r="K3355" s="5" t="s">
        <v>805</v>
      </c>
      <c r="L3355" s="10" t="str">
        <f t="shared" si="53"/>
        <v>OSCE Hate Crime Report 2018</v>
      </c>
      <c r="M3355" s="5" t="s">
        <v>1229</v>
      </c>
      <c r="N3355" s="5"/>
    </row>
    <row r="3356" spans="1:14" x14ac:dyDescent="0.2">
      <c r="A3356" s="12" t="s">
        <v>6971</v>
      </c>
      <c r="B3356" s="50">
        <v>3355</v>
      </c>
      <c r="C3356" s="9">
        <v>2018</v>
      </c>
      <c r="D3356" s="5" t="s">
        <v>9325</v>
      </c>
      <c r="E3356" s="8" t="s">
        <v>2</v>
      </c>
      <c r="F3356" s="5" t="s">
        <v>11089</v>
      </c>
      <c r="G3356" s="5" t="s">
        <v>9337</v>
      </c>
      <c r="H3356" s="5" t="s">
        <v>9347</v>
      </c>
      <c r="I3356" s="5" t="s">
        <v>11065</v>
      </c>
      <c r="J3356" s="9">
        <v>1</v>
      </c>
      <c r="K3356" s="5" t="s">
        <v>805</v>
      </c>
      <c r="L3356" s="10" t="str">
        <f t="shared" si="53"/>
        <v>OSCE Hate Crime Report 2018</v>
      </c>
      <c r="M3356" s="5" t="s">
        <v>1230</v>
      </c>
      <c r="N3356" s="5"/>
    </row>
    <row r="3357" spans="1:14" x14ac:dyDescent="0.2">
      <c r="A3357" s="12" t="s">
        <v>6972</v>
      </c>
      <c r="B3357" s="50">
        <v>3356</v>
      </c>
      <c r="C3357" s="9">
        <v>2018</v>
      </c>
      <c r="D3357" s="5" t="s">
        <v>9325</v>
      </c>
      <c r="E3357" s="8" t="s">
        <v>2</v>
      </c>
      <c r="F3357" s="5" t="s">
        <v>11089</v>
      </c>
      <c r="G3357" s="5" t="s">
        <v>9337</v>
      </c>
      <c r="H3357" s="5" t="s">
        <v>9347</v>
      </c>
      <c r="I3357" s="5" t="s">
        <v>11065</v>
      </c>
      <c r="J3357" s="9">
        <v>1</v>
      </c>
      <c r="K3357" s="5" t="s">
        <v>805</v>
      </c>
      <c r="L3357" s="10" t="str">
        <f t="shared" si="53"/>
        <v>OSCE Hate Crime Report 2018</v>
      </c>
      <c r="M3357" s="5" t="s">
        <v>1231</v>
      </c>
      <c r="N3357" s="5"/>
    </row>
    <row r="3358" spans="1:14" x14ac:dyDescent="0.2">
      <c r="A3358" s="12" t="s">
        <v>6973</v>
      </c>
      <c r="B3358" s="50">
        <v>3357</v>
      </c>
      <c r="C3358" s="9">
        <v>2018</v>
      </c>
      <c r="D3358" s="5" t="s">
        <v>9325</v>
      </c>
      <c r="E3358" s="8" t="s">
        <v>2</v>
      </c>
      <c r="F3358" s="5" t="s">
        <v>11089</v>
      </c>
      <c r="G3358" s="5" t="s">
        <v>9337</v>
      </c>
      <c r="H3358" s="5" t="s">
        <v>9347</v>
      </c>
      <c r="I3358" s="5" t="s">
        <v>11065</v>
      </c>
      <c r="J3358" s="9">
        <v>1</v>
      </c>
      <c r="K3358" s="5" t="s">
        <v>805</v>
      </c>
      <c r="L3358" s="10" t="str">
        <f t="shared" si="53"/>
        <v>OSCE Hate Crime Report 2018</v>
      </c>
      <c r="M3358" s="5" t="s">
        <v>1232</v>
      </c>
      <c r="N3358" s="5"/>
    </row>
    <row r="3359" spans="1:14" x14ac:dyDescent="0.2">
      <c r="A3359" s="12" t="s">
        <v>6974</v>
      </c>
      <c r="B3359" s="50">
        <v>3358</v>
      </c>
      <c r="C3359" s="9">
        <v>2018</v>
      </c>
      <c r="D3359" s="5" t="s">
        <v>9325</v>
      </c>
      <c r="E3359" s="8" t="s">
        <v>2</v>
      </c>
      <c r="F3359" s="5" t="s">
        <v>11088</v>
      </c>
      <c r="G3359" s="5" t="s">
        <v>9352</v>
      </c>
      <c r="H3359" s="5" t="s">
        <v>9321</v>
      </c>
      <c r="I3359" s="5" t="s">
        <v>9344</v>
      </c>
      <c r="J3359" s="9">
        <v>0</v>
      </c>
      <c r="K3359" s="5" t="s">
        <v>805</v>
      </c>
      <c r="L3359" s="10" t="str">
        <f t="shared" si="53"/>
        <v>OSCE Hate Crime Report 2018</v>
      </c>
      <c r="M3359" s="5" t="s">
        <v>1233</v>
      </c>
      <c r="N3359" s="5"/>
    </row>
    <row r="3360" spans="1:14" x14ac:dyDescent="0.2">
      <c r="A3360" s="12" t="s">
        <v>6975</v>
      </c>
      <c r="B3360" s="50">
        <v>3359</v>
      </c>
      <c r="C3360" s="9">
        <v>2018</v>
      </c>
      <c r="D3360" s="5" t="s">
        <v>9325</v>
      </c>
      <c r="E3360" s="8" t="s">
        <v>2</v>
      </c>
      <c r="F3360" s="5" t="s">
        <v>11089</v>
      </c>
      <c r="G3360" s="5" t="s">
        <v>9337</v>
      </c>
      <c r="H3360" s="5" t="s">
        <v>9347</v>
      </c>
      <c r="I3360" s="5" t="s">
        <v>11065</v>
      </c>
      <c r="J3360" s="9">
        <v>1</v>
      </c>
      <c r="K3360" s="5" t="s">
        <v>805</v>
      </c>
      <c r="L3360" s="10" t="str">
        <f t="shared" si="53"/>
        <v>OSCE Hate Crime Report 2018</v>
      </c>
      <c r="M3360" s="5" t="s">
        <v>1234</v>
      </c>
      <c r="N3360" s="5"/>
    </row>
    <row r="3361" spans="1:15" x14ac:dyDescent="0.2">
      <c r="A3361" s="12" t="s">
        <v>6976</v>
      </c>
      <c r="B3361" s="50">
        <v>3360</v>
      </c>
      <c r="C3361" s="9">
        <v>2018</v>
      </c>
      <c r="D3361" s="5" t="s">
        <v>9325</v>
      </c>
      <c r="E3361" s="8" t="s">
        <v>2</v>
      </c>
      <c r="F3361" s="5" t="s">
        <v>11089</v>
      </c>
      <c r="G3361" s="5" t="s">
        <v>9337</v>
      </c>
      <c r="H3361" s="5" t="s">
        <v>9347</v>
      </c>
      <c r="I3361" s="5" t="s">
        <v>11065</v>
      </c>
      <c r="J3361" s="9">
        <v>1</v>
      </c>
      <c r="K3361" s="5" t="s">
        <v>805</v>
      </c>
      <c r="L3361" s="10" t="str">
        <f t="shared" si="53"/>
        <v>OSCE Hate Crime Report 2018</v>
      </c>
      <c r="M3361" s="5" t="s">
        <v>1235</v>
      </c>
      <c r="N3361" s="5"/>
    </row>
    <row r="3362" spans="1:15" x14ac:dyDescent="0.2">
      <c r="A3362" s="12" t="s">
        <v>6977</v>
      </c>
      <c r="B3362" s="50">
        <v>3361</v>
      </c>
      <c r="C3362" s="9">
        <v>2018</v>
      </c>
      <c r="D3362" s="5" t="s">
        <v>9325</v>
      </c>
      <c r="E3362" s="8" t="s">
        <v>2</v>
      </c>
      <c r="F3362" s="5" t="s">
        <v>11089</v>
      </c>
      <c r="G3362" s="5" t="s">
        <v>9337</v>
      </c>
      <c r="H3362" s="5" t="s">
        <v>9347</v>
      </c>
      <c r="I3362" s="5" t="s">
        <v>9378</v>
      </c>
      <c r="J3362" s="9">
        <v>1</v>
      </c>
      <c r="K3362" s="5" t="s">
        <v>805</v>
      </c>
      <c r="L3362" s="10" t="str">
        <f t="shared" si="53"/>
        <v>OSCE Hate Crime Report 2018</v>
      </c>
      <c r="M3362" s="5" t="s">
        <v>1236</v>
      </c>
      <c r="N3362" s="5"/>
    </row>
    <row r="3363" spans="1:15" x14ac:dyDescent="0.2">
      <c r="A3363" s="12" t="s">
        <v>6978</v>
      </c>
      <c r="B3363" s="50">
        <v>3362</v>
      </c>
      <c r="C3363" s="9">
        <v>2018</v>
      </c>
      <c r="D3363" s="5" t="s">
        <v>9325</v>
      </c>
      <c r="E3363" s="8" t="s">
        <v>2</v>
      </c>
      <c r="F3363" s="5" t="s">
        <v>11089</v>
      </c>
      <c r="G3363" s="5" t="s">
        <v>9337</v>
      </c>
      <c r="H3363" s="5" t="s">
        <v>9347</v>
      </c>
      <c r="I3363" s="5" t="s">
        <v>11065</v>
      </c>
      <c r="J3363" s="9">
        <v>1</v>
      </c>
      <c r="K3363" s="5" t="s">
        <v>805</v>
      </c>
      <c r="L3363" s="10" t="str">
        <f t="shared" si="53"/>
        <v>OSCE Hate Crime Report 2018</v>
      </c>
      <c r="M3363" s="5" t="s">
        <v>1237</v>
      </c>
      <c r="N3363" s="5"/>
    </row>
    <row r="3364" spans="1:15" x14ac:dyDescent="0.2">
      <c r="A3364" s="12" t="s">
        <v>6979</v>
      </c>
      <c r="B3364" s="50">
        <v>3363</v>
      </c>
      <c r="C3364" s="9">
        <v>2018</v>
      </c>
      <c r="D3364" s="5" t="s">
        <v>9325</v>
      </c>
      <c r="E3364" s="8" t="s">
        <v>2</v>
      </c>
      <c r="F3364" s="5" t="s">
        <v>11089</v>
      </c>
      <c r="G3364" s="5" t="s">
        <v>9314</v>
      </c>
      <c r="H3364" s="5" t="s">
        <v>9328</v>
      </c>
      <c r="I3364" s="5" t="s">
        <v>9342</v>
      </c>
      <c r="J3364" s="9">
        <v>0</v>
      </c>
      <c r="K3364" s="5" t="s">
        <v>805</v>
      </c>
      <c r="L3364" s="10" t="str">
        <f t="shared" si="53"/>
        <v>OSCE Hate Crime Report 2018</v>
      </c>
      <c r="M3364" s="5" t="s">
        <v>1238</v>
      </c>
      <c r="N3364" s="5"/>
    </row>
    <row r="3365" spans="1:15" x14ac:dyDescent="0.2">
      <c r="A3365" s="12" t="s">
        <v>6980</v>
      </c>
      <c r="B3365" s="50">
        <v>3364</v>
      </c>
      <c r="C3365" s="9">
        <v>2018</v>
      </c>
      <c r="D3365" s="5" t="s">
        <v>9325</v>
      </c>
      <c r="E3365" s="8" t="s">
        <v>2</v>
      </c>
      <c r="F3365" s="5" t="s">
        <v>11089</v>
      </c>
      <c r="G3365" s="5" t="s">
        <v>9337</v>
      </c>
      <c r="H3365" s="5" t="s">
        <v>9347</v>
      </c>
      <c r="I3365" s="5" t="s">
        <v>9315</v>
      </c>
      <c r="J3365" s="9">
        <v>1</v>
      </c>
      <c r="K3365" s="5" t="s">
        <v>805</v>
      </c>
      <c r="L3365" s="10" t="str">
        <f t="shared" si="53"/>
        <v>OSCE Hate Crime Report 2018</v>
      </c>
      <c r="M3365" s="5" t="s">
        <v>1239</v>
      </c>
      <c r="N3365" s="5"/>
    </row>
    <row r="3366" spans="1:15" x14ac:dyDescent="0.2">
      <c r="A3366" s="12" t="s">
        <v>6981</v>
      </c>
      <c r="B3366" s="50">
        <v>3365</v>
      </c>
      <c r="C3366" s="9">
        <v>2018</v>
      </c>
      <c r="D3366" s="5" t="s">
        <v>9325</v>
      </c>
      <c r="E3366" s="8" t="s">
        <v>2</v>
      </c>
      <c r="F3366" s="5" t="s">
        <v>11089</v>
      </c>
      <c r="G3366" s="5" t="s">
        <v>9337</v>
      </c>
      <c r="H3366" s="5" t="s">
        <v>9347</v>
      </c>
      <c r="I3366" s="5" t="s">
        <v>9344</v>
      </c>
      <c r="J3366" s="9">
        <v>0</v>
      </c>
      <c r="K3366" s="5" t="s">
        <v>805</v>
      </c>
      <c r="L3366" s="10" t="str">
        <f t="shared" si="53"/>
        <v>OSCE Hate Crime Report 2018</v>
      </c>
      <c r="M3366" s="5" t="s">
        <v>1240</v>
      </c>
      <c r="N3366" s="5"/>
    </row>
    <row r="3367" spans="1:15" x14ac:dyDescent="0.2">
      <c r="A3367" s="12" t="s">
        <v>6982</v>
      </c>
      <c r="B3367" s="50">
        <v>3366</v>
      </c>
      <c r="C3367" s="9">
        <v>2018</v>
      </c>
      <c r="D3367" s="5" t="s">
        <v>9325</v>
      </c>
      <c r="E3367" s="8" t="s">
        <v>2</v>
      </c>
      <c r="F3367" s="5" t="s">
        <v>11089</v>
      </c>
      <c r="G3367" s="5" t="s">
        <v>9337</v>
      </c>
      <c r="H3367" s="5" t="s">
        <v>9328</v>
      </c>
      <c r="I3367" s="5" t="s">
        <v>9344</v>
      </c>
      <c r="J3367" s="9">
        <v>0</v>
      </c>
      <c r="K3367" s="5" t="s">
        <v>805</v>
      </c>
      <c r="L3367" s="10" t="str">
        <f t="shared" si="53"/>
        <v>OSCE Hate Crime Report 2018</v>
      </c>
      <c r="M3367" s="5" t="s">
        <v>1241</v>
      </c>
      <c r="N3367" s="5"/>
    </row>
    <row r="3368" spans="1:15" x14ac:dyDescent="0.2">
      <c r="A3368" s="12" t="s">
        <v>6983</v>
      </c>
      <c r="B3368" s="50">
        <v>3367</v>
      </c>
      <c r="C3368" s="9">
        <v>2018</v>
      </c>
      <c r="D3368" s="5" t="s">
        <v>9325</v>
      </c>
      <c r="E3368" s="8" t="s">
        <v>2</v>
      </c>
      <c r="F3368" s="5" t="s">
        <v>11089</v>
      </c>
      <c r="G3368" s="5" t="s">
        <v>9337</v>
      </c>
      <c r="H3368" s="5" t="s">
        <v>9347</v>
      </c>
      <c r="I3368" s="5" t="s">
        <v>9315</v>
      </c>
      <c r="J3368" s="9">
        <v>1</v>
      </c>
      <c r="K3368" s="5" t="s">
        <v>805</v>
      </c>
      <c r="L3368" s="10" t="str">
        <f t="shared" si="53"/>
        <v>OSCE Hate Crime Report 2018</v>
      </c>
      <c r="M3368" s="5" t="s">
        <v>1242</v>
      </c>
      <c r="N3368" s="5"/>
    </row>
    <row r="3369" spans="1:15" x14ac:dyDescent="0.2">
      <c r="A3369" s="12" t="s">
        <v>6984</v>
      </c>
      <c r="B3369" s="50">
        <v>3368</v>
      </c>
      <c r="C3369" s="9">
        <v>2018</v>
      </c>
      <c r="D3369" s="5" t="s">
        <v>9325</v>
      </c>
      <c r="E3369" s="8" t="s">
        <v>2</v>
      </c>
      <c r="F3369" s="5" t="s">
        <v>11089</v>
      </c>
      <c r="G3369" s="5" t="s">
        <v>9337</v>
      </c>
      <c r="H3369" s="5" t="s">
        <v>9321</v>
      </c>
      <c r="I3369" s="5" t="s">
        <v>9344</v>
      </c>
      <c r="J3369" s="9">
        <v>0</v>
      </c>
      <c r="K3369" s="5" t="s">
        <v>805</v>
      </c>
      <c r="L3369" s="10" t="str">
        <f t="shared" si="53"/>
        <v>OSCE Hate Crime Report 2018</v>
      </c>
      <c r="M3369" s="5" t="s">
        <v>1243</v>
      </c>
      <c r="N3369" s="5"/>
    </row>
    <row r="3370" spans="1:15" x14ac:dyDescent="0.2">
      <c r="A3370" s="12" t="s">
        <v>6985</v>
      </c>
      <c r="B3370" s="50">
        <v>3369</v>
      </c>
      <c r="C3370" s="9">
        <v>2018</v>
      </c>
      <c r="D3370" s="5" t="s">
        <v>9325</v>
      </c>
      <c r="E3370" s="8" t="s">
        <v>2</v>
      </c>
      <c r="F3370" s="5" t="s">
        <v>11089</v>
      </c>
      <c r="G3370" s="5" t="s">
        <v>9337</v>
      </c>
      <c r="H3370" s="5" t="s">
        <v>9347</v>
      </c>
      <c r="I3370" s="5" t="s">
        <v>11065</v>
      </c>
      <c r="J3370" s="9">
        <v>1</v>
      </c>
      <c r="K3370" s="5" t="s">
        <v>805</v>
      </c>
      <c r="L3370" s="10" t="str">
        <f t="shared" ref="L3370:L3433" si="54">HYPERLINK("https://hatecrime.osce.org/italy?year=2018","OSCE Hate Crime Report 2018")</f>
        <v>OSCE Hate Crime Report 2018</v>
      </c>
      <c r="M3370" s="5" t="s">
        <v>1244</v>
      </c>
      <c r="N3370" s="5"/>
    </row>
    <row r="3371" spans="1:15" x14ac:dyDescent="0.2">
      <c r="A3371" s="12" t="s">
        <v>6986</v>
      </c>
      <c r="B3371" s="50">
        <v>3370</v>
      </c>
      <c r="C3371" s="9">
        <v>2018</v>
      </c>
      <c r="D3371" s="5" t="s">
        <v>9325</v>
      </c>
      <c r="E3371" s="8" t="s">
        <v>2</v>
      </c>
      <c r="F3371" s="5" t="s">
        <v>11089</v>
      </c>
      <c r="G3371" s="5" t="s">
        <v>9337</v>
      </c>
      <c r="H3371" s="5" t="s">
        <v>9347</v>
      </c>
      <c r="I3371" s="5" t="s">
        <v>9315</v>
      </c>
      <c r="J3371" s="9">
        <v>1</v>
      </c>
      <c r="K3371" s="5" t="s">
        <v>805</v>
      </c>
      <c r="L3371" s="10" t="str">
        <f t="shared" si="54"/>
        <v>OSCE Hate Crime Report 2018</v>
      </c>
      <c r="M3371" s="5" t="s">
        <v>1245</v>
      </c>
      <c r="N3371" s="5"/>
      <c r="O3371" s="11"/>
    </row>
    <row r="3372" spans="1:15" x14ac:dyDescent="0.2">
      <c r="A3372" s="12" t="s">
        <v>6987</v>
      </c>
      <c r="B3372" s="50">
        <v>3371</v>
      </c>
      <c r="C3372" s="9">
        <v>2018</v>
      </c>
      <c r="D3372" s="5" t="s">
        <v>9325</v>
      </c>
      <c r="E3372" s="8" t="s">
        <v>2</v>
      </c>
      <c r="F3372" s="5" t="s">
        <v>11089</v>
      </c>
      <c r="G3372" s="5" t="s">
        <v>9337</v>
      </c>
      <c r="H3372" s="5" t="s">
        <v>9328</v>
      </c>
      <c r="I3372" s="5" t="s">
        <v>9334</v>
      </c>
      <c r="J3372" s="9">
        <v>0</v>
      </c>
      <c r="K3372" s="5" t="s">
        <v>805</v>
      </c>
      <c r="L3372" s="10" t="str">
        <f t="shared" si="54"/>
        <v>OSCE Hate Crime Report 2018</v>
      </c>
      <c r="M3372" s="5" t="s">
        <v>1246</v>
      </c>
      <c r="N3372" s="5"/>
      <c r="O3372" s="11"/>
    </row>
    <row r="3373" spans="1:15" x14ac:dyDescent="0.2">
      <c r="A3373" s="12" t="s">
        <v>6988</v>
      </c>
      <c r="B3373" s="50">
        <v>3372</v>
      </c>
      <c r="C3373" s="9">
        <v>2018</v>
      </c>
      <c r="D3373" s="5" t="s">
        <v>9325</v>
      </c>
      <c r="E3373" s="8" t="s">
        <v>2</v>
      </c>
      <c r="F3373" s="5" t="s">
        <v>11089</v>
      </c>
      <c r="G3373" s="5" t="s">
        <v>9337</v>
      </c>
      <c r="H3373" s="5" t="s">
        <v>9347</v>
      </c>
      <c r="I3373" s="5" t="s">
        <v>11065</v>
      </c>
      <c r="J3373" s="9">
        <v>1</v>
      </c>
      <c r="K3373" s="5" t="s">
        <v>805</v>
      </c>
      <c r="L3373" s="10" t="str">
        <f t="shared" si="54"/>
        <v>OSCE Hate Crime Report 2018</v>
      </c>
      <c r="M3373" s="5" t="s">
        <v>1247</v>
      </c>
      <c r="N3373" s="5"/>
      <c r="O3373" s="11"/>
    </row>
    <row r="3374" spans="1:15" x14ac:dyDescent="0.2">
      <c r="A3374" s="12" t="s">
        <v>6989</v>
      </c>
      <c r="B3374" s="50">
        <v>3373</v>
      </c>
      <c r="C3374" s="9">
        <v>2018</v>
      </c>
      <c r="D3374" s="5" t="s">
        <v>9325</v>
      </c>
      <c r="E3374" s="8" t="s">
        <v>2</v>
      </c>
      <c r="F3374" s="5" t="s">
        <v>11089</v>
      </c>
      <c r="G3374" s="5" t="s">
        <v>9337</v>
      </c>
      <c r="H3374" s="5" t="s">
        <v>9347</v>
      </c>
      <c r="I3374" s="5" t="s">
        <v>9315</v>
      </c>
      <c r="J3374" s="9">
        <v>1</v>
      </c>
      <c r="K3374" s="5" t="s">
        <v>805</v>
      </c>
      <c r="L3374" s="10" t="str">
        <f t="shared" si="54"/>
        <v>OSCE Hate Crime Report 2018</v>
      </c>
      <c r="M3374" s="5" t="s">
        <v>1248</v>
      </c>
      <c r="N3374" s="5"/>
      <c r="O3374" s="11"/>
    </row>
    <row r="3375" spans="1:15" x14ac:dyDescent="0.2">
      <c r="A3375" s="12" t="s">
        <v>6990</v>
      </c>
      <c r="B3375" s="50">
        <v>3374</v>
      </c>
      <c r="C3375" s="9">
        <v>2018</v>
      </c>
      <c r="D3375" s="5" t="s">
        <v>9325</v>
      </c>
      <c r="E3375" s="8" t="s">
        <v>2</v>
      </c>
      <c r="F3375" s="5" t="s">
        <v>11089</v>
      </c>
      <c r="G3375" s="5" t="s">
        <v>9337</v>
      </c>
      <c r="H3375" s="5" t="s">
        <v>9347</v>
      </c>
      <c r="I3375" s="5" t="s">
        <v>9315</v>
      </c>
      <c r="J3375" s="9">
        <v>1</v>
      </c>
      <c r="K3375" s="5" t="s">
        <v>805</v>
      </c>
      <c r="L3375" s="10" t="str">
        <f t="shared" si="54"/>
        <v>OSCE Hate Crime Report 2018</v>
      </c>
      <c r="M3375" s="5" t="s">
        <v>1249</v>
      </c>
      <c r="N3375" s="5"/>
      <c r="O3375" s="11"/>
    </row>
    <row r="3376" spans="1:15" x14ac:dyDescent="0.2">
      <c r="A3376" s="12" t="s">
        <v>6991</v>
      </c>
      <c r="B3376" s="50">
        <v>3375</v>
      </c>
      <c r="C3376" s="9">
        <v>2018</v>
      </c>
      <c r="D3376" s="5" t="s">
        <v>9325</v>
      </c>
      <c r="E3376" s="8" t="s">
        <v>2</v>
      </c>
      <c r="F3376" s="5" t="s">
        <v>11089</v>
      </c>
      <c r="G3376" s="5" t="s">
        <v>9323</v>
      </c>
      <c r="H3376" s="5" t="s">
        <v>9321</v>
      </c>
      <c r="I3376" s="5" t="s">
        <v>9315</v>
      </c>
      <c r="J3376" s="9">
        <v>1</v>
      </c>
      <c r="K3376" s="5" t="s">
        <v>860</v>
      </c>
      <c r="L3376" s="10" t="str">
        <f t="shared" si="54"/>
        <v>OSCE Hate Crime Report 2018</v>
      </c>
      <c r="M3376" s="5" t="s">
        <v>1250</v>
      </c>
      <c r="N3376" s="5"/>
      <c r="O3376" s="11"/>
    </row>
    <row r="3377" spans="1:14" x14ac:dyDescent="0.2">
      <c r="A3377" s="12" t="s">
        <v>6992</v>
      </c>
      <c r="B3377" s="50">
        <v>3376</v>
      </c>
      <c r="C3377" s="9">
        <v>2018</v>
      </c>
      <c r="D3377" s="5" t="s">
        <v>9325</v>
      </c>
      <c r="E3377" s="8" t="s">
        <v>2</v>
      </c>
      <c r="F3377" s="5" t="s">
        <v>11089</v>
      </c>
      <c r="G3377" s="5" t="s">
        <v>9337</v>
      </c>
      <c r="H3377" s="5" t="s">
        <v>9347</v>
      </c>
      <c r="I3377" s="5" t="s">
        <v>9315</v>
      </c>
      <c r="J3377" s="9">
        <v>1</v>
      </c>
      <c r="K3377" s="5" t="s">
        <v>805</v>
      </c>
      <c r="L3377" s="10" t="str">
        <f t="shared" si="54"/>
        <v>OSCE Hate Crime Report 2018</v>
      </c>
      <c r="M3377" s="5" t="s">
        <v>1251</v>
      </c>
      <c r="N3377" s="5"/>
    </row>
    <row r="3378" spans="1:14" x14ac:dyDescent="0.2">
      <c r="A3378" s="12" t="s">
        <v>6993</v>
      </c>
      <c r="B3378" s="50">
        <v>3377</v>
      </c>
      <c r="C3378" s="9">
        <v>2018</v>
      </c>
      <c r="D3378" s="5" t="s">
        <v>9325</v>
      </c>
      <c r="E3378" s="8" t="s">
        <v>2</v>
      </c>
      <c r="F3378" s="5" t="s">
        <v>11089</v>
      </c>
      <c r="G3378" s="5" t="s">
        <v>9391</v>
      </c>
      <c r="H3378" s="5" t="s">
        <v>9328</v>
      </c>
      <c r="I3378" s="5" t="s">
        <v>9344</v>
      </c>
      <c r="J3378" s="9">
        <v>0</v>
      </c>
      <c r="K3378" s="5" t="s">
        <v>805</v>
      </c>
      <c r="L3378" s="10" t="str">
        <f t="shared" si="54"/>
        <v>OSCE Hate Crime Report 2018</v>
      </c>
      <c r="M3378" s="5" t="s">
        <v>1252</v>
      </c>
      <c r="N3378" s="5"/>
    </row>
    <row r="3379" spans="1:14" x14ac:dyDescent="0.2">
      <c r="A3379" s="12" t="s">
        <v>6994</v>
      </c>
      <c r="B3379" s="50">
        <v>3378</v>
      </c>
      <c r="C3379" s="9">
        <v>2018</v>
      </c>
      <c r="D3379" s="5" t="s">
        <v>9325</v>
      </c>
      <c r="E3379" s="8" t="s">
        <v>2</v>
      </c>
      <c r="F3379" s="5" t="s">
        <v>11089</v>
      </c>
      <c r="G3379" s="5" t="s">
        <v>9337</v>
      </c>
      <c r="H3379" s="5" t="s">
        <v>9347</v>
      </c>
      <c r="I3379" s="5" t="s">
        <v>9315</v>
      </c>
      <c r="J3379" s="9">
        <v>1</v>
      </c>
      <c r="K3379" s="5" t="s">
        <v>805</v>
      </c>
      <c r="L3379" s="10" t="str">
        <f t="shared" si="54"/>
        <v>OSCE Hate Crime Report 2018</v>
      </c>
      <c r="M3379" s="5" t="s">
        <v>1253</v>
      </c>
      <c r="N3379" s="5"/>
    </row>
    <row r="3380" spans="1:14" x14ac:dyDescent="0.2">
      <c r="A3380" s="12" t="s">
        <v>6995</v>
      </c>
      <c r="B3380" s="50">
        <v>3379</v>
      </c>
      <c r="C3380" s="9">
        <v>2018</v>
      </c>
      <c r="D3380" s="5" t="s">
        <v>9325</v>
      </c>
      <c r="E3380" s="8" t="s">
        <v>2</v>
      </c>
      <c r="F3380" s="5" t="s">
        <v>11089</v>
      </c>
      <c r="G3380" s="5" t="s">
        <v>9323</v>
      </c>
      <c r="H3380" s="5" t="s">
        <v>9321</v>
      </c>
      <c r="I3380" s="5" t="s">
        <v>9408</v>
      </c>
      <c r="J3380" s="9">
        <v>2</v>
      </c>
      <c r="K3380" s="5" t="s">
        <v>860</v>
      </c>
      <c r="L3380" s="10" t="str">
        <f t="shared" si="54"/>
        <v>OSCE Hate Crime Report 2018</v>
      </c>
      <c r="M3380" s="5" t="s">
        <v>1254</v>
      </c>
      <c r="N3380" s="5"/>
    </row>
    <row r="3381" spans="1:14" x14ac:dyDescent="0.2">
      <c r="A3381" s="12" t="s">
        <v>6996</v>
      </c>
      <c r="B3381" s="50">
        <v>3380</v>
      </c>
      <c r="C3381" s="9">
        <v>2018</v>
      </c>
      <c r="D3381" s="5" t="s">
        <v>9325</v>
      </c>
      <c r="E3381" s="8" t="s">
        <v>2</v>
      </c>
      <c r="F3381" s="5" t="s">
        <v>11088</v>
      </c>
      <c r="G3381" s="5" t="s">
        <v>9383</v>
      </c>
      <c r="H3381" s="5" t="s">
        <v>9347</v>
      </c>
      <c r="I3381" s="5" t="s">
        <v>9315</v>
      </c>
      <c r="J3381" s="9">
        <v>1</v>
      </c>
      <c r="K3381" s="5" t="s">
        <v>805</v>
      </c>
      <c r="L3381" s="10" t="str">
        <f t="shared" si="54"/>
        <v>OSCE Hate Crime Report 2018</v>
      </c>
      <c r="M3381" s="5" t="s">
        <v>1255</v>
      </c>
      <c r="N3381" s="5"/>
    </row>
    <row r="3382" spans="1:14" x14ac:dyDescent="0.2">
      <c r="A3382" s="12" t="s">
        <v>6997</v>
      </c>
      <c r="B3382" s="50">
        <v>3381</v>
      </c>
      <c r="C3382" s="9">
        <v>2018</v>
      </c>
      <c r="D3382" s="5" t="s">
        <v>9325</v>
      </c>
      <c r="E3382" s="8" t="s">
        <v>2</v>
      </c>
      <c r="F3382" s="5" t="s">
        <v>11089</v>
      </c>
      <c r="G3382" s="5" t="s">
        <v>9337</v>
      </c>
      <c r="H3382" s="5" t="s">
        <v>9347</v>
      </c>
      <c r="I3382" s="5" t="s">
        <v>9349</v>
      </c>
      <c r="J3382" s="9">
        <v>2</v>
      </c>
      <c r="K3382" s="5" t="s">
        <v>805</v>
      </c>
      <c r="L3382" s="10" t="str">
        <f t="shared" si="54"/>
        <v>OSCE Hate Crime Report 2018</v>
      </c>
      <c r="M3382" s="5" t="s">
        <v>1256</v>
      </c>
      <c r="N3382" s="5"/>
    </row>
    <row r="3383" spans="1:14" x14ac:dyDescent="0.2">
      <c r="A3383" s="12" t="s">
        <v>6998</v>
      </c>
      <c r="B3383" s="50">
        <v>3382</v>
      </c>
      <c r="C3383" s="9">
        <v>2018</v>
      </c>
      <c r="D3383" s="5" t="s">
        <v>9325</v>
      </c>
      <c r="E3383" s="8" t="s">
        <v>2</v>
      </c>
      <c r="F3383" s="5" t="s">
        <v>11089</v>
      </c>
      <c r="G3383" s="5" t="s">
        <v>9337</v>
      </c>
      <c r="H3383" s="5" t="s">
        <v>9347</v>
      </c>
      <c r="I3383" s="5" t="s">
        <v>11065</v>
      </c>
      <c r="J3383" s="9">
        <v>1</v>
      </c>
      <c r="K3383" s="5" t="s">
        <v>805</v>
      </c>
      <c r="L3383" s="10" t="str">
        <f t="shared" si="54"/>
        <v>OSCE Hate Crime Report 2018</v>
      </c>
      <c r="M3383" s="5" t="s">
        <v>1257</v>
      </c>
      <c r="N3383" s="5"/>
    </row>
    <row r="3384" spans="1:14" x14ac:dyDescent="0.2">
      <c r="A3384" s="12" t="s">
        <v>6999</v>
      </c>
      <c r="B3384" s="50">
        <v>3383</v>
      </c>
      <c r="C3384" s="9">
        <v>2018</v>
      </c>
      <c r="D3384" s="5" t="s">
        <v>9325</v>
      </c>
      <c r="E3384" s="8" t="s">
        <v>2</v>
      </c>
      <c r="F3384" s="5" t="s">
        <v>11089</v>
      </c>
      <c r="G3384" s="5" t="s">
        <v>9337</v>
      </c>
      <c r="H3384" s="5" t="s">
        <v>9321</v>
      </c>
      <c r="I3384" s="5" t="s">
        <v>9378</v>
      </c>
      <c r="J3384" s="9">
        <v>1</v>
      </c>
      <c r="K3384" s="5" t="s">
        <v>805</v>
      </c>
      <c r="L3384" s="10" t="str">
        <f t="shared" si="54"/>
        <v>OSCE Hate Crime Report 2018</v>
      </c>
      <c r="M3384" s="5" t="s">
        <v>1258</v>
      </c>
      <c r="N3384" s="5"/>
    </row>
    <row r="3385" spans="1:14" x14ac:dyDescent="0.2">
      <c r="A3385" s="12" t="s">
        <v>7000</v>
      </c>
      <c r="B3385" s="50">
        <v>3384</v>
      </c>
      <c r="C3385" s="9">
        <v>2018</v>
      </c>
      <c r="D3385" s="5" t="s">
        <v>9325</v>
      </c>
      <c r="E3385" s="8" t="s">
        <v>2</v>
      </c>
      <c r="F3385" s="5" t="s">
        <v>11089</v>
      </c>
      <c r="G3385" s="5" t="s">
        <v>9337</v>
      </c>
      <c r="H3385" s="5" t="s">
        <v>9347</v>
      </c>
      <c r="I3385" s="5" t="s">
        <v>11065</v>
      </c>
      <c r="J3385" s="9">
        <v>1</v>
      </c>
      <c r="K3385" s="5" t="s">
        <v>805</v>
      </c>
      <c r="L3385" s="10" t="str">
        <f t="shared" si="54"/>
        <v>OSCE Hate Crime Report 2018</v>
      </c>
      <c r="M3385" s="5" t="s">
        <v>1259</v>
      </c>
      <c r="N3385" s="5"/>
    </row>
    <row r="3386" spans="1:14" x14ac:dyDescent="0.2">
      <c r="A3386" s="12" t="s">
        <v>7001</v>
      </c>
      <c r="B3386" s="50">
        <v>3385</v>
      </c>
      <c r="C3386" s="9">
        <v>2018</v>
      </c>
      <c r="D3386" s="5" t="s">
        <v>9325</v>
      </c>
      <c r="E3386" s="8" t="s">
        <v>2</v>
      </c>
      <c r="F3386" s="5" t="s">
        <v>11089</v>
      </c>
      <c r="G3386" s="5" t="s">
        <v>9337</v>
      </c>
      <c r="H3386" s="5" t="s">
        <v>9321</v>
      </c>
      <c r="I3386" s="5" t="s">
        <v>9378</v>
      </c>
      <c r="J3386" s="9" t="s">
        <v>2</v>
      </c>
      <c r="K3386" s="5" t="s">
        <v>805</v>
      </c>
      <c r="L3386" s="10" t="str">
        <f t="shared" si="54"/>
        <v>OSCE Hate Crime Report 2018</v>
      </c>
      <c r="M3386" s="5" t="s">
        <v>1260</v>
      </c>
      <c r="N3386" s="5"/>
    </row>
    <row r="3387" spans="1:14" x14ac:dyDescent="0.2">
      <c r="A3387" s="12" t="s">
        <v>7002</v>
      </c>
      <c r="B3387" s="50">
        <v>3386</v>
      </c>
      <c r="C3387" s="9">
        <v>2018</v>
      </c>
      <c r="D3387" s="5" t="s">
        <v>9325</v>
      </c>
      <c r="E3387" s="8" t="s">
        <v>2</v>
      </c>
      <c r="F3387" s="5" t="s">
        <v>11089</v>
      </c>
      <c r="G3387" s="5" t="s">
        <v>9337</v>
      </c>
      <c r="H3387" s="5" t="s">
        <v>9347</v>
      </c>
      <c r="I3387" s="5" t="s">
        <v>9315</v>
      </c>
      <c r="J3387" s="9">
        <v>1</v>
      </c>
      <c r="K3387" s="5" t="s">
        <v>805</v>
      </c>
      <c r="L3387" s="10" t="str">
        <f t="shared" si="54"/>
        <v>OSCE Hate Crime Report 2018</v>
      </c>
      <c r="M3387" s="5" t="s">
        <v>1261</v>
      </c>
      <c r="N3387" s="5"/>
    </row>
    <row r="3388" spans="1:14" x14ac:dyDescent="0.2">
      <c r="A3388" s="12" t="s">
        <v>7003</v>
      </c>
      <c r="B3388" s="50">
        <v>3387</v>
      </c>
      <c r="C3388" s="9">
        <v>2018</v>
      </c>
      <c r="D3388" s="5" t="s">
        <v>9325</v>
      </c>
      <c r="E3388" s="8" t="s">
        <v>2</v>
      </c>
      <c r="F3388" s="5" t="s">
        <v>11089</v>
      </c>
      <c r="G3388" s="5" t="s">
        <v>9331</v>
      </c>
      <c r="H3388" s="5" t="s">
        <v>9347</v>
      </c>
      <c r="I3388" s="5" t="s">
        <v>11065</v>
      </c>
      <c r="J3388" s="9">
        <v>1</v>
      </c>
      <c r="K3388" s="5" t="s">
        <v>802</v>
      </c>
      <c r="L3388" s="10" t="str">
        <f t="shared" si="54"/>
        <v>OSCE Hate Crime Report 2018</v>
      </c>
      <c r="M3388" s="5" t="s">
        <v>1262</v>
      </c>
      <c r="N3388" s="5"/>
    </row>
    <row r="3389" spans="1:14" x14ac:dyDescent="0.2">
      <c r="A3389" s="12" t="s">
        <v>7004</v>
      </c>
      <c r="B3389" s="50">
        <v>3388</v>
      </c>
      <c r="C3389" s="9">
        <v>2018</v>
      </c>
      <c r="D3389" s="5" t="s">
        <v>9325</v>
      </c>
      <c r="E3389" s="8" t="s">
        <v>2</v>
      </c>
      <c r="F3389" s="5" t="s">
        <v>11089</v>
      </c>
      <c r="G3389" s="5" t="s">
        <v>9314</v>
      </c>
      <c r="H3389" s="5" t="s">
        <v>9328</v>
      </c>
      <c r="I3389" s="5" t="s">
        <v>9415</v>
      </c>
      <c r="J3389" s="9">
        <v>0</v>
      </c>
      <c r="K3389" s="5" t="s">
        <v>46</v>
      </c>
      <c r="L3389" s="10" t="str">
        <f t="shared" si="54"/>
        <v>OSCE Hate Crime Report 2018</v>
      </c>
      <c r="M3389" s="5" t="s">
        <v>1263</v>
      </c>
      <c r="N3389" s="5"/>
    </row>
    <row r="3390" spans="1:14" x14ac:dyDescent="0.2">
      <c r="A3390" s="12" t="s">
        <v>7005</v>
      </c>
      <c r="B3390" s="50">
        <v>3389</v>
      </c>
      <c r="C3390" s="9">
        <v>2018</v>
      </c>
      <c r="D3390" s="5" t="s">
        <v>9325</v>
      </c>
      <c r="E3390" s="8" t="s">
        <v>2</v>
      </c>
      <c r="F3390" s="5" t="s">
        <v>11089</v>
      </c>
      <c r="G3390" s="5" t="s">
        <v>9337</v>
      </c>
      <c r="H3390" s="5" t="s">
        <v>9321</v>
      </c>
      <c r="I3390" s="5" t="s">
        <v>9378</v>
      </c>
      <c r="J3390" s="9">
        <v>1</v>
      </c>
      <c r="K3390" s="5" t="s">
        <v>805</v>
      </c>
      <c r="L3390" s="10" t="str">
        <f t="shared" si="54"/>
        <v>OSCE Hate Crime Report 2018</v>
      </c>
      <c r="M3390" s="5" t="s">
        <v>1264</v>
      </c>
      <c r="N3390" s="5"/>
    </row>
    <row r="3391" spans="1:14" x14ac:dyDescent="0.2">
      <c r="A3391" s="12" t="s">
        <v>7006</v>
      </c>
      <c r="B3391" s="50">
        <v>3390</v>
      </c>
      <c r="C3391" s="9">
        <v>2018</v>
      </c>
      <c r="D3391" s="5" t="s">
        <v>9325</v>
      </c>
      <c r="E3391" s="8" t="s">
        <v>2</v>
      </c>
      <c r="F3391" s="5" t="s">
        <v>11089</v>
      </c>
      <c r="G3391" s="5" t="s">
        <v>9323</v>
      </c>
      <c r="H3391" s="5" t="s">
        <v>9328</v>
      </c>
      <c r="I3391" s="5" t="s">
        <v>9415</v>
      </c>
      <c r="J3391" s="9">
        <v>0</v>
      </c>
      <c r="K3391" s="5" t="s">
        <v>860</v>
      </c>
      <c r="L3391" s="10" t="str">
        <f t="shared" si="54"/>
        <v>OSCE Hate Crime Report 2018</v>
      </c>
      <c r="M3391" s="5" t="s">
        <v>1265</v>
      </c>
      <c r="N3391" s="5"/>
    </row>
    <row r="3392" spans="1:14" x14ac:dyDescent="0.2">
      <c r="A3392" s="12" t="s">
        <v>7007</v>
      </c>
      <c r="B3392" s="50">
        <v>3391</v>
      </c>
      <c r="C3392" s="9">
        <v>2018</v>
      </c>
      <c r="D3392" s="5" t="s">
        <v>9325</v>
      </c>
      <c r="E3392" s="8" t="s">
        <v>2</v>
      </c>
      <c r="F3392" s="5" t="s">
        <v>11089</v>
      </c>
      <c r="G3392" s="5" t="s">
        <v>9337</v>
      </c>
      <c r="H3392" s="5" t="s">
        <v>9347</v>
      </c>
      <c r="I3392" s="5" t="s">
        <v>9350</v>
      </c>
      <c r="J3392" s="9">
        <v>1</v>
      </c>
      <c r="K3392" s="5" t="s">
        <v>805</v>
      </c>
      <c r="L3392" s="10" t="str">
        <f t="shared" si="54"/>
        <v>OSCE Hate Crime Report 2018</v>
      </c>
      <c r="M3392" s="5" t="s">
        <v>1266</v>
      </c>
      <c r="N3392" s="5"/>
    </row>
    <row r="3393" spans="1:14" x14ac:dyDescent="0.2">
      <c r="A3393" s="12" t="s">
        <v>7008</v>
      </c>
      <c r="B3393" s="50">
        <v>3392</v>
      </c>
      <c r="C3393" s="9">
        <v>2018</v>
      </c>
      <c r="D3393" s="5" t="s">
        <v>9325</v>
      </c>
      <c r="E3393" s="8" t="s">
        <v>2</v>
      </c>
      <c r="F3393" s="5" t="s">
        <v>11089</v>
      </c>
      <c r="G3393" s="5" t="s">
        <v>9337</v>
      </c>
      <c r="H3393" s="5" t="s">
        <v>9347</v>
      </c>
      <c r="I3393" s="5" t="s">
        <v>11065</v>
      </c>
      <c r="J3393" s="9">
        <v>1</v>
      </c>
      <c r="K3393" s="5" t="s">
        <v>805</v>
      </c>
      <c r="L3393" s="10" t="str">
        <f t="shared" si="54"/>
        <v>OSCE Hate Crime Report 2018</v>
      </c>
      <c r="M3393" s="5" t="s">
        <v>1267</v>
      </c>
      <c r="N3393" s="5"/>
    </row>
    <row r="3394" spans="1:14" x14ac:dyDescent="0.2">
      <c r="A3394" s="12" t="s">
        <v>7009</v>
      </c>
      <c r="B3394" s="50">
        <v>3393</v>
      </c>
      <c r="C3394" s="9">
        <v>2018</v>
      </c>
      <c r="D3394" s="5" t="s">
        <v>9325</v>
      </c>
      <c r="E3394" s="8" t="s">
        <v>2</v>
      </c>
      <c r="F3394" s="5" t="s">
        <v>11089</v>
      </c>
      <c r="G3394" s="5" t="s">
        <v>9331</v>
      </c>
      <c r="H3394" s="5" t="s">
        <v>9328</v>
      </c>
      <c r="I3394" s="5" t="s">
        <v>9344</v>
      </c>
      <c r="J3394" s="9">
        <v>0</v>
      </c>
      <c r="K3394" s="5" t="s">
        <v>805</v>
      </c>
      <c r="L3394" s="10" t="str">
        <f t="shared" si="54"/>
        <v>OSCE Hate Crime Report 2018</v>
      </c>
      <c r="M3394" s="5" t="s">
        <v>1268</v>
      </c>
      <c r="N3394" s="5"/>
    </row>
    <row r="3395" spans="1:14" x14ac:dyDescent="0.2">
      <c r="A3395" s="12" t="s">
        <v>7010</v>
      </c>
      <c r="B3395" s="50">
        <v>3394</v>
      </c>
      <c r="C3395" s="9">
        <v>2018</v>
      </c>
      <c r="D3395" s="5" t="s">
        <v>9325</v>
      </c>
      <c r="E3395" s="8" t="s">
        <v>2</v>
      </c>
      <c r="F3395" s="5" t="s">
        <v>11089</v>
      </c>
      <c r="G3395" s="5" t="s">
        <v>9314</v>
      </c>
      <c r="H3395" s="5" t="s">
        <v>9328</v>
      </c>
      <c r="I3395" s="5" t="s">
        <v>9334</v>
      </c>
      <c r="J3395" s="9">
        <v>0</v>
      </c>
      <c r="K3395" s="5" t="s">
        <v>46</v>
      </c>
      <c r="L3395" s="10" t="str">
        <f t="shared" si="54"/>
        <v>OSCE Hate Crime Report 2018</v>
      </c>
      <c r="M3395" s="5" t="s">
        <v>1269</v>
      </c>
      <c r="N3395" s="5"/>
    </row>
    <row r="3396" spans="1:14" x14ac:dyDescent="0.2">
      <c r="A3396" s="12" t="s">
        <v>7011</v>
      </c>
      <c r="B3396" s="50">
        <v>3395</v>
      </c>
      <c r="C3396" s="9">
        <v>2018</v>
      </c>
      <c r="D3396" s="5" t="s">
        <v>9325</v>
      </c>
      <c r="E3396" s="8" t="s">
        <v>2</v>
      </c>
      <c r="F3396" s="5" t="s">
        <v>11089</v>
      </c>
      <c r="G3396" s="5" t="s">
        <v>9337</v>
      </c>
      <c r="H3396" s="5" t="s">
        <v>9347</v>
      </c>
      <c r="I3396" s="5" t="s">
        <v>9315</v>
      </c>
      <c r="J3396" s="9">
        <v>1</v>
      </c>
      <c r="K3396" s="5" t="s">
        <v>805</v>
      </c>
      <c r="L3396" s="10" t="str">
        <f t="shared" si="54"/>
        <v>OSCE Hate Crime Report 2018</v>
      </c>
      <c r="M3396" s="5" t="s">
        <v>1270</v>
      </c>
      <c r="N3396" s="5"/>
    </row>
    <row r="3397" spans="1:14" x14ac:dyDescent="0.2">
      <c r="A3397" s="12" t="s">
        <v>7012</v>
      </c>
      <c r="B3397" s="50">
        <v>3396</v>
      </c>
      <c r="C3397" s="9">
        <v>2018</v>
      </c>
      <c r="D3397" s="5" t="s">
        <v>9325</v>
      </c>
      <c r="E3397" s="8" t="s">
        <v>2</v>
      </c>
      <c r="F3397" s="5" t="s">
        <v>11089</v>
      </c>
      <c r="G3397" s="5" t="s">
        <v>9314</v>
      </c>
      <c r="H3397" s="5" t="s">
        <v>9328</v>
      </c>
      <c r="I3397" s="5" t="s">
        <v>9404</v>
      </c>
      <c r="J3397" s="9">
        <v>0</v>
      </c>
      <c r="K3397" s="5" t="s">
        <v>46</v>
      </c>
      <c r="L3397" s="10" t="str">
        <f t="shared" si="54"/>
        <v>OSCE Hate Crime Report 2018</v>
      </c>
      <c r="M3397" s="5" t="s">
        <v>1271</v>
      </c>
      <c r="N3397" s="5"/>
    </row>
    <row r="3398" spans="1:14" x14ac:dyDescent="0.2">
      <c r="A3398" s="12" t="s">
        <v>7013</v>
      </c>
      <c r="B3398" s="50">
        <v>3397</v>
      </c>
      <c r="C3398" s="9">
        <v>2018</v>
      </c>
      <c r="D3398" s="5" t="s">
        <v>9325</v>
      </c>
      <c r="E3398" s="8" t="s">
        <v>2</v>
      </c>
      <c r="F3398" s="5" t="s">
        <v>11089</v>
      </c>
      <c r="G3398" s="5" t="s">
        <v>9314</v>
      </c>
      <c r="H3398" s="5" t="s">
        <v>9328</v>
      </c>
      <c r="I3398" s="5" t="s">
        <v>9344</v>
      </c>
      <c r="J3398" s="9">
        <v>0</v>
      </c>
      <c r="K3398" s="5" t="s">
        <v>46</v>
      </c>
      <c r="L3398" s="10" t="str">
        <f t="shared" si="54"/>
        <v>OSCE Hate Crime Report 2018</v>
      </c>
      <c r="M3398" s="5" t="s">
        <v>1272</v>
      </c>
      <c r="N3398" s="5"/>
    </row>
    <row r="3399" spans="1:14" x14ac:dyDescent="0.2">
      <c r="A3399" s="12" t="s">
        <v>7014</v>
      </c>
      <c r="B3399" s="50">
        <v>3398</v>
      </c>
      <c r="C3399" s="9">
        <v>2018</v>
      </c>
      <c r="D3399" s="5" t="s">
        <v>9325</v>
      </c>
      <c r="E3399" s="8" t="s">
        <v>2</v>
      </c>
      <c r="F3399" s="5" t="s">
        <v>11089</v>
      </c>
      <c r="G3399" s="5" t="s">
        <v>9314</v>
      </c>
      <c r="H3399" s="5" t="s">
        <v>9328</v>
      </c>
      <c r="I3399" s="5" t="s">
        <v>9342</v>
      </c>
      <c r="J3399" s="9">
        <v>0</v>
      </c>
      <c r="K3399" s="5" t="s">
        <v>46</v>
      </c>
      <c r="L3399" s="10" t="str">
        <f t="shared" si="54"/>
        <v>OSCE Hate Crime Report 2018</v>
      </c>
      <c r="M3399" s="5" t="s">
        <v>1273</v>
      </c>
      <c r="N3399" s="5"/>
    </row>
    <row r="3400" spans="1:14" x14ac:dyDescent="0.2">
      <c r="A3400" s="12" t="s">
        <v>7015</v>
      </c>
      <c r="B3400" s="50">
        <v>3399</v>
      </c>
      <c r="C3400" s="9">
        <v>2018</v>
      </c>
      <c r="D3400" s="5" t="s">
        <v>9325</v>
      </c>
      <c r="E3400" s="8" t="s">
        <v>2</v>
      </c>
      <c r="F3400" s="5" t="s">
        <v>11089</v>
      </c>
      <c r="G3400" s="5" t="s">
        <v>9314</v>
      </c>
      <c r="H3400" s="5" t="s">
        <v>9328</v>
      </c>
      <c r="I3400" s="5" t="s">
        <v>9344</v>
      </c>
      <c r="J3400" s="9">
        <v>0</v>
      </c>
      <c r="K3400" s="5" t="s">
        <v>46</v>
      </c>
      <c r="L3400" s="10" t="str">
        <f t="shared" si="54"/>
        <v>OSCE Hate Crime Report 2018</v>
      </c>
      <c r="M3400" s="5" t="s">
        <v>1274</v>
      </c>
      <c r="N3400" s="5"/>
    </row>
    <row r="3401" spans="1:14" x14ac:dyDescent="0.2">
      <c r="A3401" s="12" t="s">
        <v>7016</v>
      </c>
      <c r="B3401" s="50">
        <v>3400</v>
      </c>
      <c r="C3401" s="9">
        <v>2018</v>
      </c>
      <c r="D3401" s="5" t="s">
        <v>9325</v>
      </c>
      <c r="E3401" s="8" t="s">
        <v>2</v>
      </c>
      <c r="F3401" s="5" t="s">
        <v>11089</v>
      </c>
      <c r="G3401" s="5" t="s">
        <v>9323</v>
      </c>
      <c r="H3401" s="5" t="s">
        <v>9328</v>
      </c>
      <c r="I3401" s="5" t="s">
        <v>9415</v>
      </c>
      <c r="J3401" s="9">
        <v>0</v>
      </c>
      <c r="K3401" s="5" t="s">
        <v>860</v>
      </c>
      <c r="L3401" s="10" t="str">
        <f t="shared" si="54"/>
        <v>OSCE Hate Crime Report 2018</v>
      </c>
      <c r="M3401" s="5" t="s">
        <v>1265</v>
      </c>
      <c r="N3401" s="5"/>
    </row>
    <row r="3402" spans="1:14" x14ac:dyDescent="0.2">
      <c r="A3402" s="12" t="s">
        <v>7017</v>
      </c>
      <c r="B3402" s="50">
        <v>3401</v>
      </c>
      <c r="C3402" s="9">
        <v>2018</v>
      </c>
      <c r="D3402" s="5" t="s">
        <v>9325</v>
      </c>
      <c r="E3402" s="8" t="s">
        <v>2</v>
      </c>
      <c r="F3402" s="5" t="s">
        <v>11089</v>
      </c>
      <c r="G3402" s="5" t="s">
        <v>9314</v>
      </c>
      <c r="H3402" s="5" t="s">
        <v>9328</v>
      </c>
      <c r="I3402" s="5" t="s">
        <v>9407</v>
      </c>
      <c r="J3402" s="9">
        <v>0</v>
      </c>
      <c r="K3402" s="5" t="s">
        <v>46</v>
      </c>
      <c r="L3402" s="10" t="str">
        <f t="shared" si="54"/>
        <v>OSCE Hate Crime Report 2018</v>
      </c>
      <c r="M3402" s="5" t="s">
        <v>1275</v>
      </c>
      <c r="N3402" s="5"/>
    </row>
    <row r="3403" spans="1:14" x14ac:dyDescent="0.2">
      <c r="A3403" s="12" t="s">
        <v>7018</v>
      </c>
      <c r="B3403" s="50">
        <v>3402</v>
      </c>
      <c r="C3403" s="9">
        <v>2018</v>
      </c>
      <c r="D3403" s="5" t="s">
        <v>9325</v>
      </c>
      <c r="E3403" s="8" t="s">
        <v>2</v>
      </c>
      <c r="F3403" s="5" t="s">
        <v>11089</v>
      </c>
      <c r="G3403" s="5" t="s">
        <v>9314</v>
      </c>
      <c r="H3403" s="5" t="s">
        <v>9328</v>
      </c>
      <c r="I3403" s="5" t="s">
        <v>9407</v>
      </c>
      <c r="J3403" s="9">
        <v>0</v>
      </c>
      <c r="K3403" s="5" t="s">
        <v>46</v>
      </c>
      <c r="L3403" s="10" t="str">
        <f t="shared" si="54"/>
        <v>OSCE Hate Crime Report 2018</v>
      </c>
      <c r="M3403" s="5" t="s">
        <v>1276</v>
      </c>
      <c r="N3403" s="5"/>
    </row>
    <row r="3404" spans="1:14" x14ac:dyDescent="0.2">
      <c r="A3404" s="12" t="s">
        <v>7019</v>
      </c>
      <c r="B3404" s="50">
        <v>3403</v>
      </c>
      <c r="C3404" s="9">
        <v>2018</v>
      </c>
      <c r="D3404" s="5" t="s">
        <v>9325</v>
      </c>
      <c r="E3404" s="8" t="s">
        <v>2</v>
      </c>
      <c r="F3404" s="5" t="s">
        <v>11089</v>
      </c>
      <c r="G3404" s="5" t="s">
        <v>9323</v>
      </c>
      <c r="H3404" s="5" t="s">
        <v>9321</v>
      </c>
      <c r="I3404" s="5" t="s">
        <v>9321</v>
      </c>
      <c r="J3404" s="9">
        <v>0</v>
      </c>
      <c r="K3404" s="5" t="s">
        <v>860</v>
      </c>
      <c r="L3404" s="10" t="str">
        <f t="shared" si="54"/>
        <v>OSCE Hate Crime Report 2018</v>
      </c>
      <c r="M3404" s="5" t="s">
        <v>1277</v>
      </c>
      <c r="N3404" s="5"/>
    </row>
    <row r="3405" spans="1:14" x14ac:dyDescent="0.2">
      <c r="A3405" s="12" t="s">
        <v>7020</v>
      </c>
      <c r="B3405" s="50">
        <v>3404</v>
      </c>
      <c r="C3405" s="9">
        <v>2018</v>
      </c>
      <c r="D3405" s="5" t="s">
        <v>9325</v>
      </c>
      <c r="E3405" s="8" t="s">
        <v>2</v>
      </c>
      <c r="F3405" s="5" t="s">
        <v>11089</v>
      </c>
      <c r="G3405" s="5" t="s">
        <v>9337</v>
      </c>
      <c r="H3405" s="5" t="s">
        <v>9321</v>
      </c>
      <c r="I3405" s="5" t="s">
        <v>9350</v>
      </c>
      <c r="J3405" s="9">
        <v>1</v>
      </c>
      <c r="K3405" s="5" t="s">
        <v>805</v>
      </c>
      <c r="L3405" s="10" t="str">
        <f t="shared" si="54"/>
        <v>OSCE Hate Crime Report 2018</v>
      </c>
      <c r="M3405" s="5" t="s">
        <v>1278</v>
      </c>
      <c r="N3405" s="5"/>
    </row>
    <row r="3406" spans="1:14" x14ac:dyDescent="0.2">
      <c r="A3406" s="12" t="s">
        <v>7021</v>
      </c>
      <c r="B3406" s="50">
        <v>3405</v>
      </c>
      <c r="C3406" s="9">
        <v>2018</v>
      </c>
      <c r="D3406" s="5" t="s">
        <v>9325</v>
      </c>
      <c r="E3406" s="8" t="s">
        <v>2</v>
      </c>
      <c r="F3406" s="5" t="s">
        <v>11089</v>
      </c>
      <c r="G3406" s="5" t="s">
        <v>9337</v>
      </c>
      <c r="H3406" s="5" t="s">
        <v>9321</v>
      </c>
      <c r="I3406" s="5" t="s">
        <v>9378</v>
      </c>
      <c r="J3406" s="9">
        <v>1</v>
      </c>
      <c r="K3406" s="5" t="s">
        <v>805</v>
      </c>
      <c r="L3406" s="10" t="str">
        <f t="shared" si="54"/>
        <v>OSCE Hate Crime Report 2018</v>
      </c>
      <c r="M3406" s="5" t="s">
        <v>1279</v>
      </c>
      <c r="N3406" s="5"/>
    </row>
    <row r="3407" spans="1:14" x14ac:dyDescent="0.2">
      <c r="A3407" s="12" t="s">
        <v>7022</v>
      </c>
      <c r="B3407" s="50">
        <v>3406</v>
      </c>
      <c r="C3407" s="9">
        <v>2018</v>
      </c>
      <c r="D3407" s="5" t="s">
        <v>9325</v>
      </c>
      <c r="E3407" s="8" t="s">
        <v>2</v>
      </c>
      <c r="F3407" s="5" t="s">
        <v>11089</v>
      </c>
      <c r="G3407" s="5" t="s">
        <v>9337</v>
      </c>
      <c r="H3407" s="5" t="s">
        <v>9321</v>
      </c>
      <c r="I3407" s="5" t="s">
        <v>9378</v>
      </c>
      <c r="J3407" s="9">
        <v>1</v>
      </c>
      <c r="K3407" s="5" t="s">
        <v>805</v>
      </c>
      <c r="L3407" s="10" t="str">
        <f t="shared" si="54"/>
        <v>OSCE Hate Crime Report 2018</v>
      </c>
      <c r="M3407" s="5" t="s">
        <v>1280</v>
      </c>
      <c r="N3407" s="5"/>
    </row>
    <row r="3408" spans="1:14" x14ac:dyDescent="0.2">
      <c r="A3408" s="12" t="s">
        <v>7023</v>
      </c>
      <c r="B3408" s="50">
        <v>3407</v>
      </c>
      <c r="C3408" s="9">
        <v>2018</v>
      </c>
      <c r="D3408" s="5" t="s">
        <v>9325</v>
      </c>
      <c r="E3408" s="8" t="s">
        <v>2</v>
      </c>
      <c r="F3408" s="5" t="s">
        <v>11088</v>
      </c>
      <c r="G3408" s="5" t="s">
        <v>9383</v>
      </c>
      <c r="H3408" s="5" t="s">
        <v>9321</v>
      </c>
      <c r="I3408" s="5" t="s">
        <v>9378</v>
      </c>
      <c r="J3408" s="9">
        <v>1</v>
      </c>
      <c r="K3408" s="5" t="s">
        <v>805</v>
      </c>
      <c r="L3408" s="10" t="str">
        <f t="shared" si="54"/>
        <v>OSCE Hate Crime Report 2018</v>
      </c>
      <c r="M3408" s="5" t="s">
        <v>1281</v>
      </c>
      <c r="N3408" s="5"/>
    </row>
    <row r="3409" spans="1:14" x14ac:dyDescent="0.2">
      <c r="A3409" s="12" t="s">
        <v>7024</v>
      </c>
      <c r="B3409" s="50">
        <v>3408</v>
      </c>
      <c r="C3409" s="9">
        <v>2018</v>
      </c>
      <c r="D3409" s="5" t="s">
        <v>9325</v>
      </c>
      <c r="E3409" s="8" t="s">
        <v>2</v>
      </c>
      <c r="F3409" s="5" t="s">
        <v>11089</v>
      </c>
      <c r="G3409" s="5" t="s">
        <v>9323</v>
      </c>
      <c r="H3409" s="5" t="s">
        <v>9328</v>
      </c>
      <c r="I3409" s="5" t="s">
        <v>9415</v>
      </c>
      <c r="J3409" s="9">
        <v>0</v>
      </c>
      <c r="K3409" s="5" t="s">
        <v>860</v>
      </c>
      <c r="L3409" s="10" t="str">
        <f t="shared" si="54"/>
        <v>OSCE Hate Crime Report 2018</v>
      </c>
      <c r="M3409" s="5" t="s">
        <v>1282</v>
      </c>
      <c r="N3409" s="5"/>
    </row>
    <row r="3410" spans="1:14" x14ac:dyDescent="0.2">
      <c r="A3410" s="12" t="s">
        <v>7025</v>
      </c>
      <c r="B3410" s="50">
        <v>3409</v>
      </c>
      <c r="C3410" s="9">
        <v>2018</v>
      </c>
      <c r="D3410" s="5" t="s">
        <v>9325</v>
      </c>
      <c r="E3410" s="8" t="s">
        <v>2</v>
      </c>
      <c r="F3410" s="5" t="s">
        <v>11088</v>
      </c>
      <c r="G3410" s="5" t="s">
        <v>9383</v>
      </c>
      <c r="H3410" s="5" t="s">
        <v>9321</v>
      </c>
      <c r="I3410" s="5" t="s">
        <v>9378</v>
      </c>
      <c r="J3410" s="9">
        <v>1</v>
      </c>
      <c r="K3410" s="5" t="s">
        <v>805</v>
      </c>
      <c r="L3410" s="10" t="str">
        <f t="shared" si="54"/>
        <v>OSCE Hate Crime Report 2018</v>
      </c>
      <c r="M3410" s="5" t="s">
        <v>1283</v>
      </c>
      <c r="N3410" s="5"/>
    </row>
    <row r="3411" spans="1:14" x14ac:dyDescent="0.2">
      <c r="A3411" s="12" t="s">
        <v>7026</v>
      </c>
      <c r="B3411" s="50">
        <v>3410</v>
      </c>
      <c r="C3411" s="9">
        <v>2018</v>
      </c>
      <c r="D3411" s="5" t="s">
        <v>9325</v>
      </c>
      <c r="E3411" s="8" t="s">
        <v>2</v>
      </c>
      <c r="F3411" s="5" t="s">
        <v>11089</v>
      </c>
      <c r="G3411" s="5" t="s">
        <v>9337</v>
      </c>
      <c r="H3411" s="5" t="s">
        <v>9321</v>
      </c>
      <c r="I3411" s="5" t="s">
        <v>9378</v>
      </c>
      <c r="J3411" s="9">
        <v>1</v>
      </c>
      <c r="K3411" s="5" t="s">
        <v>805</v>
      </c>
      <c r="L3411" s="10" t="str">
        <f t="shared" si="54"/>
        <v>OSCE Hate Crime Report 2018</v>
      </c>
      <c r="M3411" s="5" t="s">
        <v>1284</v>
      </c>
      <c r="N3411" s="5"/>
    </row>
    <row r="3412" spans="1:14" x14ac:dyDescent="0.2">
      <c r="A3412" s="12" t="s">
        <v>7027</v>
      </c>
      <c r="B3412" s="50">
        <v>3411</v>
      </c>
      <c r="C3412" s="9">
        <v>2018</v>
      </c>
      <c r="D3412" s="5" t="s">
        <v>9325</v>
      </c>
      <c r="E3412" s="8" t="s">
        <v>2</v>
      </c>
      <c r="F3412" s="5" t="s">
        <v>11089</v>
      </c>
      <c r="G3412" s="5" t="s">
        <v>9337</v>
      </c>
      <c r="H3412" s="5" t="s">
        <v>9321</v>
      </c>
      <c r="I3412" s="5" t="s">
        <v>9321</v>
      </c>
      <c r="J3412" s="9">
        <v>1</v>
      </c>
      <c r="K3412" s="5" t="s">
        <v>805</v>
      </c>
      <c r="L3412" s="10" t="str">
        <f t="shared" si="54"/>
        <v>OSCE Hate Crime Report 2018</v>
      </c>
      <c r="M3412" s="5" t="s">
        <v>1285</v>
      </c>
      <c r="N3412" s="5"/>
    </row>
    <row r="3413" spans="1:14" x14ac:dyDescent="0.2">
      <c r="A3413" s="12" t="s">
        <v>7028</v>
      </c>
      <c r="B3413" s="50">
        <v>3412</v>
      </c>
      <c r="C3413" s="9">
        <v>2018</v>
      </c>
      <c r="D3413" s="5" t="s">
        <v>9325</v>
      </c>
      <c r="E3413" s="8" t="s">
        <v>2</v>
      </c>
      <c r="F3413" s="5" t="s">
        <v>11089</v>
      </c>
      <c r="G3413" s="5" t="s">
        <v>9323</v>
      </c>
      <c r="H3413" s="5" t="s">
        <v>9328</v>
      </c>
      <c r="I3413" s="5" t="s">
        <v>9344</v>
      </c>
      <c r="J3413" s="9">
        <v>0</v>
      </c>
      <c r="K3413" s="5" t="s">
        <v>860</v>
      </c>
      <c r="L3413" s="10" t="str">
        <f t="shared" si="54"/>
        <v>OSCE Hate Crime Report 2018</v>
      </c>
      <c r="M3413" s="5" t="s">
        <v>1286</v>
      </c>
      <c r="N3413" s="5"/>
    </row>
    <row r="3414" spans="1:14" x14ac:dyDescent="0.2">
      <c r="A3414" s="12" t="s">
        <v>7029</v>
      </c>
      <c r="B3414" s="50">
        <v>3413</v>
      </c>
      <c r="C3414" s="9">
        <v>2018</v>
      </c>
      <c r="D3414" s="5" t="s">
        <v>9325</v>
      </c>
      <c r="E3414" s="8" t="s">
        <v>2</v>
      </c>
      <c r="F3414" s="5" t="s">
        <v>11089</v>
      </c>
      <c r="G3414" s="5" t="s">
        <v>9337</v>
      </c>
      <c r="H3414" s="5" t="s">
        <v>9321</v>
      </c>
      <c r="I3414" s="5" t="s">
        <v>9378</v>
      </c>
      <c r="J3414" s="9" t="s">
        <v>2</v>
      </c>
      <c r="K3414" s="5" t="s">
        <v>805</v>
      </c>
      <c r="L3414" s="10" t="str">
        <f t="shared" si="54"/>
        <v>OSCE Hate Crime Report 2018</v>
      </c>
      <c r="M3414" s="5" t="s">
        <v>1287</v>
      </c>
      <c r="N3414" s="5"/>
    </row>
    <row r="3415" spans="1:14" x14ac:dyDescent="0.2">
      <c r="A3415" s="12" t="s">
        <v>7030</v>
      </c>
      <c r="B3415" s="50">
        <v>3414</v>
      </c>
      <c r="C3415" s="9">
        <v>2018</v>
      </c>
      <c r="D3415" s="5" t="s">
        <v>9325</v>
      </c>
      <c r="E3415" s="8" t="s">
        <v>2</v>
      </c>
      <c r="F3415" s="5" t="s">
        <v>11089</v>
      </c>
      <c r="G3415" s="5" t="s">
        <v>9337</v>
      </c>
      <c r="H3415" s="5" t="s">
        <v>9321</v>
      </c>
      <c r="I3415" s="5" t="s">
        <v>9321</v>
      </c>
      <c r="J3415" s="9">
        <v>1</v>
      </c>
      <c r="K3415" s="5" t="s">
        <v>805</v>
      </c>
      <c r="L3415" s="10" t="str">
        <f t="shared" si="54"/>
        <v>OSCE Hate Crime Report 2018</v>
      </c>
      <c r="M3415" s="5" t="s">
        <v>1288</v>
      </c>
      <c r="N3415" s="5"/>
    </row>
    <row r="3416" spans="1:14" x14ac:dyDescent="0.2">
      <c r="A3416" s="12" t="s">
        <v>7031</v>
      </c>
      <c r="B3416" s="50">
        <v>3415</v>
      </c>
      <c r="C3416" s="9">
        <v>2018</v>
      </c>
      <c r="D3416" s="5" t="s">
        <v>9325</v>
      </c>
      <c r="E3416" s="8" t="s">
        <v>2</v>
      </c>
      <c r="F3416" s="5" t="s">
        <v>11089</v>
      </c>
      <c r="G3416" s="5" t="s">
        <v>9337</v>
      </c>
      <c r="H3416" s="5" t="s">
        <v>9347</v>
      </c>
      <c r="I3416" s="5" t="s">
        <v>9378</v>
      </c>
      <c r="J3416" s="9">
        <v>1</v>
      </c>
      <c r="K3416" s="5" t="s">
        <v>805</v>
      </c>
      <c r="L3416" s="10" t="str">
        <f t="shared" si="54"/>
        <v>OSCE Hate Crime Report 2018</v>
      </c>
      <c r="M3416" s="5" t="s">
        <v>1289</v>
      </c>
      <c r="N3416" s="5"/>
    </row>
    <row r="3417" spans="1:14" x14ac:dyDescent="0.2">
      <c r="A3417" s="12" t="s">
        <v>7032</v>
      </c>
      <c r="B3417" s="50">
        <v>3416</v>
      </c>
      <c r="C3417" s="9">
        <v>2018</v>
      </c>
      <c r="D3417" s="5" t="s">
        <v>9325</v>
      </c>
      <c r="E3417" s="8" t="s">
        <v>2</v>
      </c>
      <c r="F3417" s="5" t="s">
        <v>11089</v>
      </c>
      <c r="G3417" s="5" t="s">
        <v>9337</v>
      </c>
      <c r="H3417" s="5" t="s">
        <v>9347</v>
      </c>
      <c r="I3417" s="5" t="s">
        <v>11065</v>
      </c>
      <c r="J3417" s="9">
        <v>1</v>
      </c>
      <c r="K3417" s="5" t="s">
        <v>805</v>
      </c>
      <c r="L3417" s="10" t="str">
        <f t="shared" si="54"/>
        <v>OSCE Hate Crime Report 2018</v>
      </c>
      <c r="M3417" s="5" t="s">
        <v>1290</v>
      </c>
      <c r="N3417" s="5"/>
    </row>
    <row r="3418" spans="1:14" x14ac:dyDescent="0.2">
      <c r="A3418" s="12" t="s">
        <v>7033</v>
      </c>
      <c r="B3418" s="50">
        <v>3417</v>
      </c>
      <c r="C3418" s="9">
        <v>2018</v>
      </c>
      <c r="D3418" s="5" t="s">
        <v>9325</v>
      </c>
      <c r="E3418" s="8" t="s">
        <v>2</v>
      </c>
      <c r="F3418" s="5" t="s">
        <v>11089</v>
      </c>
      <c r="G3418" s="5" t="s">
        <v>9323</v>
      </c>
      <c r="H3418" s="5" t="s">
        <v>9328</v>
      </c>
      <c r="I3418" s="5" t="s">
        <v>9344</v>
      </c>
      <c r="J3418" s="9">
        <v>0</v>
      </c>
      <c r="K3418" s="5" t="s">
        <v>860</v>
      </c>
      <c r="L3418" s="10" t="str">
        <f t="shared" si="54"/>
        <v>OSCE Hate Crime Report 2018</v>
      </c>
      <c r="M3418" s="5" t="s">
        <v>1291</v>
      </c>
      <c r="N3418" s="5"/>
    </row>
    <row r="3419" spans="1:14" x14ac:dyDescent="0.2">
      <c r="A3419" s="12" t="s">
        <v>7034</v>
      </c>
      <c r="B3419" s="50">
        <v>3418</v>
      </c>
      <c r="C3419" s="9">
        <v>2018</v>
      </c>
      <c r="D3419" s="5" t="s">
        <v>9325</v>
      </c>
      <c r="E3419" s="8" t="s">
        <v>2</v>
      </c>
      <c r="F3419" s="5" t="s">
        <v>11089</v>
      </c>
      <c r="G3419" s="5" t="s">
        <v>9323</v>
      </c>
      <c r="H3419" s="5" t="s">
        <v>9328</v>
      </c>
      <c r="I3419" s="5" t="s">
        <v>9415</v>
      </c>
      <c r="J3419" s="9">
        <v>0</v>
      </c>
      <c r="K3419" s="5" t="s">
        <v>860</v>
      </c>
      <c r="L3419" s="10" t="str">
        <f t="shared" si="54"/>
        <v>OSCE Hate Crime Report 2018</v>
      </c>
      <c r="M3419" s="5" t="s">
        <v>1292</v>
      </c>
      <c r="N3419" s="5"/>
    </row>
    <row r="3420" spans="1:14" x14ac:dyDescent="0.2">
      <c r="A3420" s="12" t="s">
        <v>7035</v>
      </c>
      <c r="B3420" s="50">
        <v>3419</v>
      </c>
      <c r="C3420" s="9">
        <v>2018</v>
      </c>
      <c r="D3420" s="5" t="s">
        <v>9325</v>
      </c>
      <c r="E3420" s="8" t="s">
        <v>2</v>
      </c>
      <c r="F3420" s="5" t="s">
        <v>11089</v>
      </c>
      <c r="G3420" s="5" t="s">
        <v>9337</v>
      </c>
      <c r="H3420" s="5" t="s">
        <v>9347</v>
      </c>
      <c r="I3420" s="5" t="s">
        <v>11065</v>
      </c>
      <c r="J3420" s="9">
        <v>1</v>
      </c>
      <c r="K3420" s="5" t="s">
        <v>805</v>
      </c>
      <c r="L3420" s="10" t="str">
        <f t="shared" si="54"/>
        <v>OSCE Hate Crime Report 2018</v>
      </c>
      <c r="M3420" s="5" t="s">
        <v>1293</v>
      </c>
      <c r="N3420" s="5"/>
    </row>
    <row r="3421" spans="1:14" x14ac:dyDescent="0.2">
      <c r="A3421" s="12" t="s">
        <v>7036</v>
      </c>
      <c r="B3421" s="50">
        <v>3420</v>
      </c>
      <c r="C3421" s="9">
        <v>2018</v>
      </c>
      <c r="D3421" s="5" t="s">
        <v>9325</v>
      </c>
      <c r="E3421" s="8" t="s">
        <v>2</v>
      </c>
      <c r="F3421" s="5" t="s">
        <v>11089</v>
      </c>
      <c r="G3421" s="5" t="s">
        <v>9337</v>
      </c>
      <c r="H3421" s="5" t="s">
        <v>9347</v>
      </c>
      <c r="I3421" s="5" t="s">
        <v>11065</v>
      </c>
      <c r="J3421" s="9">
        <v>1</v>
      </c>
      <c r="K3421" s="5" t="s">
        <v>805</v>
      </c>
      <c r="L3421" s="10" t="str">
        <f t="shared" si="54"/>
        <v>OSCE Hate Crime Report 2018</v>
      </c>
      <c r="M3421" s="5" t="s">
        <v>1294</v>
      </c>
      <c r="N3421" s="5"/>
    </row>
    <row r="3422" spans="1:14" x14ac:dyDescent="0.2">
      <c r="A3422" s="12" t="s">
        <v>7037</v>
      </c>
      <c r="B3422" s="50">
        <v>3421</v>
      </c>
      <c r="C3422" s="9">
        <v>2018</v>
      </c>
      <c r="D3422" s="5" t="s">
        <v>9325</v>
      </c>
      <c r="E3422" s="8" t="s">
        <v>2</v>
      </c>
      <c r="F3422" s="5" t="s">
        <v>11089</v>
      </c>
      <c r="G3422" s="5" t="s">
        <v>9337</v>
      </c>
      <c r="H3422" s="5" t="s">
        <v>9347</v>
      </c>
      <c r="I3422" s="5" t="s">
        <v>11065</v>
      </c>
      <c r="J3422" s="9">
        <v>1</v>
      </c>
      <c r="K3422" s="5" t="s">
        <v>805</v>
      </c>
      <c r="L3422" s="10" t="str">
        <f t="shared" si="54"/>
        <v>OSCE Hate Crime Report 2018</v>
      </c>
      <c r="M3422" s="5" t="s">
        <v>1295</v>
      </c>
      <c r="N3422" s="5"/>
    </row>
    <row r="3423" spans="1:14" x14ac:dyDescent="0.2">
      <c r="A3423" s="12" t="s">
        <v>7038</v>
      </c>
      <c r="B3423" s="50">
        <v>3422</v>
      </c>
      <c r="C3423" s="9">
        <v>2018</v>
      </c>
      <c r="D3423" s="5" t="s">
        <v>9325</v>
      </c>
      <c r="E3423" s="8" t="s">
        <v>2</v>
      </c>
      <c r="F3423" s="5" t="s">
        <v>11089</v>
      </c>
      <c r="G3423" s="5" t="s">
        <v>9337</v>
      </c>
      <c r="H3423" s="5" t="s">
        <v>9347</v>
      </c>
      <c r="I3423" s="5" t="s">
        <v>11065</v>
      </c>
      <c r="J3423" s="9">
        <v>1</v>
      </c>
      <c r="K3423" s="5" t="s">
        <v>805</v>
      </c>
      <c r="L3423" s="10" t="str">
        <f t="shared" si="54"/>
        <v>OSCE Hate Crime Report 2018</v>
      </c>
      <c r="M3423" s="5" t="s">
        <v>1296</v>
      </c>
      <c r="N3423" s="5"/>
    </row>
    <row r="3424" spans="1:14" x14ac:dyDescent="0.2">
      <c r="A3424" s="12" t="s">
        <v>7039</v>
      </c>
      <c r="B3424" s="50">
        <v>3423</v>
      </c>
      <c r="C3424" s="9">
        <v>2018</v>
      </c>
      <c r="D3424" s="5" t="s">
        <v>9325</v>
      </c>
      <c r="E3424" s="8" t="s">
        <v>2</v>
      </c>
      <c r="F3424" s="5" t="s">
        <v>11089</v>
      </c>
      <c r="G3424" s="5" t="s">
        <v>9337</v>
      </c>
      <c r="H3424" s="5" t="s">
        <v>9347</v>
      </c>
      <c r="I3424" s="5" t="s">
        <v>9315</v>
      </c>
      <c r="J3424" s="9">
        <v>1</v>
      </c>
      <c r="K3424" s="5" t="s">
        <v>1217</v>
      </c>
      <c r="L3424" s="10" t="str">
        <f t="shared" si="54"/>
        <v>OSCE Hate Crime Report 2018</v>
      </c>
      <c r="M3424" s="5" t="s">
        <v>1297</v>
      </c>
      <c r="N3424" s="5"/>
    </row>
    <row r="3425" spans="1:14" x14ac:dyDescent="0.2">
      <c r="A3425" s="12" t="s">
        <v>7040</v>
      </c>
      <c r="B3425" s="50">
        <v>3424</v>
      </c>
      <c r="C3425" s="9">
        <v>2018</v>
      </c>
      <c r="D3425" s="5" t="s">
        <v>9325</v>
      </c>
      <c r="E3425" s="8" t="s">
        <v>2</v>
      </c>
      <c r="F3425" s="5" t="s">
        <v>11089</v>
      </c>
      <c r="G3425" s="5" t="s">
        <v>9337</v>
      </c>
      <c r="H3425" s="5" t="s">
        <v>9347</v>
      </c>
      <c r="I3425" s="5" t="s">
        <v>9315</v>
      </c>
      <c r="J3425" s="9">
        <v>1</v>
      </c>
      <c r="K3425" s="5" t="s">
        <v>805</v>
      </c>
      <c r="L3425" s="10" t="str">
        <f t="shared" si="54"/>
        <v>OSCE Hate Crime Report 2018</v>
      </c>
      <c r="M3425" s="5" t="s">
        <v>1298</v>
      </c>
      <c r="N3425" s="5"/>
    </row>
    <row r="3426" spans="1:14" x14ac:dyDescent="0.2">
      <c r="A3426" s="12" t="s">
        <v>7041</v>
      </c>
      <c r="B3426" s="50">
        <v>3425</v>
      </c>
      <c r="C3426" s="9">
        <v>2018</v>
      </c>
      <c r="D3426" s="5" t="s">
        <v>9325</v>
      </c>
      <c r="E3426" s="8" t="s">
        <v>2</v>
      </c>
      <c r="F3426" s="5" t="s">
        <v>11089</v>
      </c>
      <c r="G3426" s="5" t="s">
        <v>9323</v>
      </c>
      <c r="H3426" s="5" t="s">
        <v>9321</v>
      </c>
      <c r="I3426" s="5" t="s">
        <v>9321</v>
      </c>
      <c r="J3426" s="9">
        <v>0</v>
      </c>
      <c r="K3426" s="5" t="s">
        <v>860</v>
      </c>
      <c r="L3426" s="10" t="str">
        <f t="shared" si="54"/>
        <v>OSCE Hate Crime Report 2018</v>
      </c>
      <c r="M3426" s="5" t="s">
        <v>1299</v>
      </c>
      <c r="N3426" s="5"/>
    </row>
    <row r="3427" spans="1:14" x14ac:dyDescent="0.2">
      <c r="A3427" s="12" t="s">
        <v>7042</v>
      </c>
      <c r="B3427" s="50">
        <v>3426</v>
      </c>
      <c r="C3427" s="9">
        <v>2018</v>
      </c>
      <c r="D3427" s="5" t="s">
        <v>9325</v>
      </c>
      <c r="E3427" s="8" t="s">
        <v>2</v>
      </c>
      <c r="F3427" s="5" t="s">
        <v>11089</v>
      </c>
      <c r="G3427" s="5" t="s">
        <v>9391</v>
      </c>
      <c r="H3427" s="5" t="s">
        <v>9328</v>
      </c>
      <c r="I3427" s="5" t="s">
        <v>9342</v>
      </c>
      <c r="J3427" s="9">
        <v>0</v>
      </c>
      <c r="K3427" s="5" t="s">
        <v>860</v>
      </c>
      <c r="L3427" s="10" t="str">
        <f t="shared" si="54"/>
        <v>OSCE Hate Crime Report 2018</v>
      </c>
      <c r="M3427" s="5" t="s">
        <v>1300</v>
      </c>
      <c r="N3427" s="5"/>
    </row>
    <row r="3428" spans="1:14" x14ac:dyDescent="0.2">
      <c r="A3428" s="12" t="s">
        <v>7043</v>
      </c>
      <c r="B3428" s="50">
        <v>3427</v>
      </c>
      <c r="C3428" s="9">
        <v>2018</v>
      </c>
      <c r="D3428" s="5" t="s">
        <v>9325</v>
      </c>
      <c r="E3428" s="8" t="s">
        <v>2</v>
      </c>
      <c r="F3428" s="5" t="s">
        <v>11088</v>
      </c>
      <c r="G3428" s="5" t="s">
        <v>9383</v>
      </c>
      <c r="H3428" s="5" t="s">
        <v>9347</v>
      </c>
      <c r="I3428" s="5" t="s">
        <v>11065</v>
      </c>
      <c r="J3428" s="9">
        <v>1</v>
      </c>
      <c r="K3428" s="5" t="s">
        <v>805</v>
      </c>
      <c r="L3428" s="10" t="str">
        <f t="shared" si="54"/>
        <v>OSCE Hate Crime Report 2018</v>
      </c>
      <c r="M3428" s="5" t="s">
        <v>1301</v>
      </c>
      <c r="N3428" s="5"/>
    </row>
    <row r="3429" spans="1:14" x14ac:dyDescent="0.2">
      <c r="A3429" s="12" t="s">
        <v>7044</v>
      </c>
      <c r="B3429" s="50">
        <v>3428</v>
      </c>
      <c r="C3429" s="9">
        <v>2018</v>
      </c>
      <c r="D3429" s="5" t="s">
        <v>9325</v>
      </c>
      <c r="E3429" s="8" t="s">
        <v>2</v>
      </c>
      <c r="F3429" s="5" t="s">
        <v>11089</v>
      </c>
      <c r="G3429" s="5" t="s">
        <v>9337</v>
      </c>
      <c r="H3429" s="5" t="s">
        <v>9347</v>
      </c>
      <c r="I3429" s="5" t="s">
        <v>9315</v>
      </c>
      <c r="J3429" s="9">
        <v>1</v>
      </c>
      <c r="K3429" s="5" t="s">
        <v>805</v>
      </c>
      <c r="L3429" s="10" t="str">
        <f t="shared" si="54"/>
        <v>OSCE Hate Crime Report 2018</v>
      </c>
      <c r="M3429" s="5" t="s">
        <v>1302</v>
      </c>
      <c r="N3429" s="5"/>
    </row>
    <row r="3430" spans="1:14" x14ac:dyDescent="0.2">
      <c r="A3430" s="12" t="s">
        <v>7045</v>
      </c>
      <c r="B3430" s="50">
        <v>3429</v>
      </c>
      <c r="C3430" s="9">
        <v>2018</v>
      </c>
      <c r="D3430" s="5" t="s">
        <v>9325</v>
      </c>
      <c r="E3430" s="8" t="s">
        <v>2</v>
      </c>
      <c r="F3430" s="5" t="s">
        <v>11089</v>
      </c>
      <c r="G3430" s="5" t="s">
        <v>9314</v>
      </c>
      <c r="H3430" s="5" t="s">
        <v>9347</v>
      </c>
      <c r="I3430" s="5" t="s">
        <v>9315</v>
      </c>
      <c r="J3430" s="9">
        <v>2</v>
      </c>
      <c r="K3430" s="5" t="s">
        <v>542</v>
      </c>
      <c r="L3430" s="10" t="str">
        <f t="shared" si="54"/>
        <v>OSCE Hate Crime Report 2018</v>
      </c>
      <c r="M3430" s="5" t="s">
        <v>11034</v>
      </c>
      <c r="N3430" s="11"/>
    </row>
    <row r="3431" spans="1:14" x14ac:dyDescent="0.2">
      <c r="A3431" s="12" t="s">
        <v>7046</v>
      </c>
      <c r="B3431" s="50">
        <v>3430</v>
      </c>
      <c r="C3431" s="9">
        <v>2018</v>
      </c>
      <c r="D3431" s="5" t="s">
        <v>9325</v>
      </c>
      <c r="E3431" s="8" t="s">
        <v>2</v>
      </c>
      <c r="F3431" s="5" t="s">
        <v>11089</v>
      </c>
      <c r="G3431" s="5" t="s">
        <v>9314</v>
      </c>
      <c r="H3431" s="5" t="s">
        <v>9328</v>
      </c>
      <c r="I3431" s="5" t="s">
        <v>9344</v>
      </c>
      <c r="J3431" s="9">
        <v>0</v>
      </c>
      <c r="K3431" s="5" t="s">
        <v>542</v>
      </c>
      <c r="L3431" s="10" t="str">
        <f t="shared" si="54"/>
        <v>OSCE Hate Crime Report 2018</v>
      </c>
      <c r="M3431" s="5" t="s">
        <v>1303</v>
      </c>
      <c r="N3431" s="5"/>
    </row>
    <row r="3432" spans="1:14" x14ac:dyDescent="0.2">
      <c r="A3432" s="12" t="s">
        <v>7047</v>
      </c>
      <c r="B3432" s="50">
        <v>3431</v>
      </c>
      <c r="C3432" s="9">
        <v>2018</v>
      </c>
      <c r="D3432" s="5" t="s">
        <v>9325</v>
      </c>
      <c r="E3432" s="8" t="s">
        <v>2</v>
      </c>
      <c r="F3432" s="5" t="s">
        <v>11089</v>
      </c>
      <c r="G3432" s="5" t="s">
        <v>9314</v>
      </c>
      <c r="H3432" s="5" t="s">
        <v>9328</v>
      </c>
      <c r="I3432" s="5" t="s">
        <v>9344</v>
      </c>
      <c r="J3432" s="9">
        <v>0</v>
      </c>
      <c r="K3432" s="5" t="s">
        <v>542</v>
      </c>
      <c r="L3432" s="10" t="str">
        <f t="shared" si="54"/>
        <v>OSCE Hate Crime Report 2018</v>
      </c>
      <c r="M3432" s="5" t="s">
        <v>1304</v>
      </c>
      <c r="N3432" s="5"/>
    </row>
    <row r="3433" spans="1:14" x14ac:dyDescent="0.2">
      <c r="A3433" s="12" t="s">
        <v>7048</v>
      </c>
      <c r="B3433" s="50">
        <v>3432</v>
      </c>
      <c r="C3433" s="9">
        <v>2018</v>
      </c>
      <c r="D3433" s="5" t="s">
        <v>9325</v>
      </c>
      <c r="E3433" s="8" t="s">
        <v>2</v>
      </c>
      <c r="F3433" s="5" t="s">
        <v>11089</v>
      </c>
      <c r="G3433" s="5" t="s">
        <v>9314</v>
      </c>
      <c r="H3433" s="5" t="s">
        <v>9321</v>
      </c>
      <c r="I3433" s="5" t="s">
        <v>9321</v>
      </c>
      <c r="J3433" s="9">
        <v>0</v>
      </c>
      <c r="K3433" s="5" t="s">
        <v>542</v>
      </c>
      <c r="L3433" s="10" t="str">
        <f t="shared" si="54"/>
        <v>OSCE Hate Crime Report 2018</v>
      </c>
      <c r="M3433" s="5" t="s">
        <v>11035</v>
      </c>
      <c r="N3433" s="11"/>
    </row>
    <row r="3434" spans="1:14" x14ac:dyDescent="0.2">
      <c r="A3434" s="12" t="s">
        <v>7049</v>
      </c>
      <c r="B3434" s="50">
        <v>3433</v>
      </c>
      <c r="C3434" s="9">
        <v>2018</v>
      </c>
      <c r="D3434" s="5" t="s">
        <v>9325</v>
      </c>
      <c r="E3434" s="8" t="s">
        <v>2</v>
      </c>
      <c r="F3434" s="5" t="s">
        <v>11089</v>
      </c>
      <c r="G3434" s="5" t="s">
        <v>9337</v>
      </c>
      <c r="H3434" s="5" t="s">
        <v>9347</v>
      </c>
      <c r="I3434" s="5" t="s">
        <v>11065</v>
      </c>
      <c r="J3434" s="9">
        <v>1</v>
      </c>
      <c r="K3434" s="5" t="s">
        <v>805</v>
      </c>
      <c r="L3434" s="10" t="str">
        <f t="shared" ref="L3434:L3466" si="55">HYPERLINK("https://hatecrime.osce.org/italy?year=2018","OSCE Hate Crime Report 2018")</f>
        <v>OSCE Hate Crime Report 2018</v>
      </c>
      <c r="M3434" s="5" t="s">
        <v>1305</v>
      </c>
      <c r="N3434" s="5"/>
    </row>
    <row r="3435" spans="1:14" x14ac:dyDescent="0.2">
      <c r="A3435" s="12" t="s">
        <v>7050</v>
      </c>
      <c r="B3435" s="50">
        <v>3434</v>
      </c>
      <c r="C3435" s="9">
        <v>2018</v>
      </c>
      <c r="D3435" s="5" t="s">
        <v>9325</v>
      </c>
      <c r="E3435" s="8" t="s">
        <v>2</v>
      </c>
      <c r="F3435" s="5" t="s">
        <v>11089</v>
      </c>
      <c r="G3435" s="5" t="s">
        <v>9337</v>
      </c>
      <c r="H3435" s="5" t="s">
        <v>9347</v>
      </c>
      <c r="I3435" s="5" t="s">
        <v>9315</v>
      </c>
      <c r="J3435" s="9">
        <v>2</v>
      </c>
      <c r="K3435" s="5" t="s">
        <v>805</v>
      </c>
      <c r="L3435" s="10" t="str">
        <f t="shared" si="55"/>
        <v>OSCE Hate Crime Report 2018</v>
      </c>
      <c r="M3435" s="5" t="s">
        <v>1306</v>
      </c>
      <c r="N3435" s="5"/>
    </row>
    <row r="3436" spans="1:14" x14ac:dyDescent="0.2">
      <c r="A3436" s="12" t="s">
        <v>7051</v>
      </c>
      <c r="B3436" s="50">
        <v>3435</v>
      </c>
      <c r="C3436" s="9">
        <v>2018</v>
      </c>
      <c r="D3436" s="5" t="s">
        <v>9325</v>
      </c>
      <c r="E3436" s="8" t="s">
        <v>2</v>
      </c>
      <c r="F3436" s="5" t="s">
        <v>11089</v>
      </c>
      <c r="G3436" s="5" t="s">
        <v>9314</v>
      </c>
      <c r="H3436" s="5" t="s">
        <v>9347</v>
      </c>
      <c r="I3436" s="5" t="s">
        <v>9350</v>
      </c>
      <c r="J3436" s="9">
        <v>2</v>
      </c>
      <c r="K3436" s="5" t="s">
        <v>542</v>
      </c>
      <c r="L3436" s="10" t="str">
        <f t="shared" si="55"/>
        <v>OSCE Hate Crime Report 2018</v>
      </c>
      <c r="M3436" s="5" t="s">
        <v>11036</v>
      </c>
      <c r="N3436" s="11"/>
    </row>
    <row r="3437" spans="1:14" x14ac:dyDescent="0.2">
      <c r="A3437" s="12" t="s">
        <v>7052</v>
      </c>
      <c r="B3437" s="50">
        <v>3436</v>
      </c>
      <c r="C3437" s="9">
        <v>2018</v>
      </c>
      <c r="D3437" s="5" t="s">
        <v>9325</v>
      </c>
      <c r="E3437" s="8" t="s">
        <v>2</v>
      </c>
      <c r="F3437" s="5" t="s">
        <v>11089</v>
      </c>
      <c r="G3437" s="5" t="s">
        <v>9314</v>
      </c>
      <c r="H3437" s="5" t="s">
        <v>9347</v>
      </c>
      <c r="I3437" s="5" t="s">
        <v>9350</v>
      </c>
      <c r="J3437" s="9">
        <v>2</v>
      </c>
      <c r="K3437" s="5" t="s">
        <v>542</v>
      </c>
      <c r="L3437" s="10" t="str">
        <f t="shared" si="55"/>
        <v>OSCE Hate Crime Report 2018</v>
      </c>
      <c r="M3437" s="5" t="s">
        <v>11037</v>
      </c>
      <c r="N3437" s="11"/>
    </row>
    <row r="3438" spans="1:14" x14ac:dyDescent="0.2">
      <c r="A3438" s="12" t="s">
        <v>7053</v>
      </c>
      <c r="B3438" s="50">
        <v>3437</v>
      </c>
      <c r="C3438" s="9">
        <v>2018</v>
      </c>
      <c r="D3438" s="5" t="s">
        <v>9325</v>
      </c>
      <c r="E3438" s="8" t="s">
        <v>2</v>
      </c>
      <c r="F3438" s="5" t="s">
        <v>11089</v>
      </c>
      <c r="G3438" s="5" t="s">
        <v>9320</v>
      </c>
      <c r="H3438" s="5" t="s">
        <v>9347</v>
      </c>
      <c r="I3438" s="5" t="s">
        <v>9315</v>
      </c>
      <c r="J3438" s="9">
        <v>1</v>
      </c>
      <c r="K3438" s="5" t="s">
        <v>805</v>
      </c>
      <c r="L3438" s="10" t="str">
        <f t="shared" si="55"/>
        <v>OSCE Hate Crime Report 2018</v>
      </c>
      <c r="M3438" s="5" t="s">
        <v>1307</v>
      </c>
      <c r="N3438" s="5"/>
    </row>
    <row r="3439" spans="1:14" x14ac:dyDescent="0.2">
      <c r="A3439" s="12" t="s">
        <v>7054</v>
      </c>
      <c r="B3439" s="50">
        <v>3438</v>
      </c>
      <c r="C3439" s="9">
        <v>2018</v>
      </c>
      <c r="D3439" s="5" t="s">
        <v>9325</v>
      </c>
      <c r="E3439" s="8" t="s">
        <v>2</v>
      </c>
      <c r="F3439" s="5" t="s">
        <v>11089</v>
      </c>
      <c r="G3439" s="5" t="s">
        <v>9314</v>
      </c>
      <c r="H3439" s="5" t="s">
        <v>9328</v>
      </c>
      <c r="I3439" s="5" t="s">
        <v>9344</v>
      </c>
      <c r="J3439" s="9">
        <v>0</v>
      </c>
      <c r="K3439" s="5" t="s">
        <v>542</v>
      </c>
      <c r="L3439" s="10" t="str">
        <f t="shared" si="55"/>
        <v>OSCE Hate Crime Report 2018</v>
      </c>
      <c r="M3439" s="5" t="s">
        <v>1308</v>
      </c>
      <c r="N3439" s="5"/>
    </row>
    <row r="3440" spans="1:14" x14ac:dyDescent="0.2">
      <c r="A3440" s="12" t="s">
        <v>7055</v>
      </c>
      <c r="B3440" s="50">
        <v>3439</v>
      </c>
      <c r="C3440" s="9">
        <v>2018</v>
      </c>
      <c r="D3440" s="5" t="s">
        <v>9325</v>
      </c>
      <c r="E3440" s="8" t="s">
        <v>2</v>
      </c>
      <c r="F3440" s="5" t="s">
        <v>11089</v>
      </c>
      <c r="G3440" s="5" t="s">
        <v>9314</v>
      </c>
      <c r="H3440" s="5" t="s">
        <v>9328</v>
      </c>
      <c r="I3440" s="5" t="s">
        <v>9344</v>
      </c>
      <c r="J3440" s="9">
        <v>0</v>
      </c>
      <c r="K3440" s="5" t="s">
        <v>542</v>
      </c>
      <c r="L3440" s="10" t="str">
        <f t="shared" si="55"/>
        <v>OSCE Hate Crime Report 2018</v>
      </c>
      <c r="M3440" s="5" t="s">
        <v>1309</v>
      </c>
      <c r="N3440" s="5"/>
    </row>
    <row r="3441" spans="1:14" x14ac:dyDescent="0.2">
      <c r="A3441" s="12" t="s">
        <v>7056</v>
      </c>
      <c r="B3441" s="50">
        <v>3440</v>
      </c>
      <c r="C3441" s="9">
        <v>2018</v>
      </c>
      <c r="D3441" s="5" t="s">
        <v>9325</v>
      </c>
      <c r="E3441" s="8" t="s">
        <v>2</v>
      </c>
      <c r="F3441" s="5" t="s">
        <v>11089</v>
      </c>
      <c r="G3441" s="5" t="s">
        <v>9314</v>
      </c>
      <c r="H3441" s="5" t="s">
        <v>9347</v>
      </c>
      <c r="I3441" s="5" t="s">
        <v>11065</v>
      </c>
      <c r="J3441" s="9">
        <v>2</v>
      </c>
      <c r="K3441" s="5" t="s">
        <v>542</v>
      </c>
      <c r="L3441" s="10" t="str">
        <f t="shared" si="55"/>
        <v>OSCE Hate Crime Report 2018</v>
      </c>
      <c r="M3441" s="5" t="s">
        <v>11038</v>
      </c>
      <c r="N3441" s="11"/>
    </row>
    <row r="3442" spans="1:14" x14ac:dyDescent="0.2">
      <c r="A3442" s="12" t="s">
        <v>7057</v>
      </c>
      <c r="B3442" s="50">
        <v>3441</v>
      </c>
      <c r="C3442" s="9">
        <v>2018</v>
      </c>
      <c r="D3442" s="5" t="s">
        <v>9325</v>
      </c>
      <c r="E3442" s="8" t="s">
        <v>2</v>
      </c>
      <c r="F3442" s="5" t="s">
        <v>11089</v>
      </c>
      <c r="G3442" s="5" t="s">
        <v>9314</v>
      </c>
      <c r="H3442" s="5" t="s">
        <v>9321</v>
      </c>
      <c r="I3442" s="5" t="s">
        <v>11065</v>
      </c>
      <c r="J3442" s="9">
        <v>2</v>
      </c>
      <c r="K3442" s="5" t="s">
        <v>542</v>
      </c>
      <c r="L3442" s="10" t="str">
        <f t="shared" si="55"/>
        <v>OSCE Hate Crime Report 2018</v>
      </c>
      <c r="M3442" s="5" t="s">
        <v>11039</v>
      </c>
      <c r="N3442" s="11"/>
    </row>
    <row r="3443" spans="1:14" x14ac:dyDescent="0.2">
      <c r="A3443" s="12" t="s">
        <v>7058</v>
      </c>
      <c r="B3443" s="50">
        <v>3442</v>
      </c>
      <c r="C3443" s="9">
        <v>2018</v>
      </c>
      <c r="D3443" s="5" t="s">
        <v>9325</v>
      </c>
      <c r="E3443" s="8" t="s">
        <v>2</v>
      </c>
      <c r="F3443" s="5" t="s">
        <v>11089</v>
      </c>
      <c r="G3443" s="5" t="s">
        <v>9314</v>
      </c>
      <c r="H3443" s="5" t="s">
        <v>9347</v>
      </c>
      <c r="I3443" s="5" t="s">
        <v>9315</v>
      </c>
      <c r="J3443" s="9">
        <v>1</v>
      </c>
      <c r="K3443" s="5" t="s">
        <v>542</v>
      </c>
      <c r="L3443" s="10" t="str">
        <f t="shared" si="55"/>
        <v>OSCE Hate Crime Report 2018</v>
      </c>
      <c r="M3443" s="5" t="s">
        <v>1310</v>
      </c>
      <c r="N3443" s="11"/>
    </row>
    <row r="3444" spans="1:14" x14ac:dyDescent="0.2">
      <c r="A3444" s="12" t="s">
        <v>7059</v>
      </c>
      <c r="B3444" s="50">
        <v>3443</v>
      </c>
      <c r="C3444" s="9">
        <v>2018</v>
      </c>
      <c r="D3444" s="5" t="s">
        <v>9325</v>
      </c>
      <c r="E3444" s="8" t="s">
        <v>2</v>
      </c>
      <c r="F3444" s="5" t="s">
        <v>11089</v>
      </c>
      <c r="G3444" s="5" t="s">
        <v>9314</v>
      </c>
      <c r="H3444" s="5" t="s">
        <v>9347</v>
      </c>
      <c r="I3444" s="5" t="s">
        <v>9315</v>
      </c>
      <c r="J3444" s="9">
        <v>1</v>
      </c>
      <c r="K3444" s="5" t="s">
        <v>542</v>
      </c>
      <c r="L3444" s="10" t="str">
        <f t="shared" si="55"/>
        <v>OSCE Hate Crime Report 2018</v>
      </c>
      <c r="M3444" s="5" t="s">
        <v>1311</v>
      </c>
      <c r="N3444" s="11"/>
    </row>
    <row r="3445" spans="1:14" x14ac:dyDescent="0.2">
      <c r="A3445" s="12" t="s">
        <v>7060</v>
      </c>
      <c r="B3445" s="50">
        <v>3444</v>
      </c>
      <c r="C3445" s="9">
        <v>2018</v>
      </c>
      <c r="D3445" s="5" t="s">
        <v>9325</v>
      </c>
      <c r="E3445" s="8" t="s">
        <v>2</v>
      </c>
      <c r="F3445" s="5" t="s">
        <v>11089</v>
      </c>
      <c r="G3445" s="5" t="s">
        <v>9337</v>
      </c>
      <c r="H3445" s="5" t="s">
        <v>9347</v>
      </c>
      <c r="I3445" s="5" t="s">
        <v>11065</v>
      </c>
      <c r="J3445" s="9">
        <v>1</v>
      </c>
      <c r="K3445" s="5" t="s">
        <v>805</v>
      </c>
      <c r="L3445" s="10" t="str">
        <f t="shared" si="55"/>
        <v>OSCE Hate Crime Report 2018</v>
      </c>
      <c r="M3445" s="5" t="s">
        <v>1312</v>
      </c>
      <c r="N3445" s="5"/>
    </row>
    <row r="3446" spans="1:14" x14ac:dyDescent="0.2">
      <c r="A3446" s="12" t="s">
        <v>7061</v>
      </c>
      <c r="B3446" s="50">
        <v>3445</v>
      </c>
      <c r="C3446" s="9">
        <v>2018</v>
      </c>
      <c r="D3446" s="5" t="s">
        <v>9325</v>
      </c>
      <c r="E3446" s="8" t="s">
        <v>2</v>
      </c>
      <c r="F3446" s="5" t="s">
        <v>11089</v>
      </c>
      <c r="G3446" s="5" t="s">
        <v>9337</v>
      </c>
      <c r="H3446" s="5" t="s">
        <v>9347</v>
      </c>
      <c r="I3446" s="5" t="s">
        <v>11065</v>
      </c>
      <c r="J3446" s="9">
        <v>1</v>
      </c>
      <c r="K3446" s="5" t="s">
        <v>805</v>
      </c>
      <c r="L3446" s="10" t="str">
        <f t="shared" si="55"/>
        <v>OSCE Hate Crime Report 2018</v>
      </c>
      <c r="M3446" s="5" t="s">
        <v>1313</v>
      </c>
      <c r="N3446" s="5"/>
    </row>
    <row r="3447" spans="1:14" x14ac:dyDescent="0.2">
      <c r="A3447" s="12" t="s">
        <v>7062</v>
      </c>
      <c r="B3447" s="50">
        <v>3446</v>
      </c>
      <c r="C3447" s="9">
        <v>2018</v>
      </c>
      <c r="D3447" s="5" t="s">
        <v>9325</v>
      </c>
      <c r="E3447" s="8" t="s">
        <v>2</v>
      </c>
      <c r="F3447" s="5" t="s">
        <v>11089</v>
      </c>
      <c r="G3447" s="5" t="s">
        <v>9337</v>
      </c>
      <c r="H3447" s="5" t="s">
        <v>9347</v>
      </c>
      <c r="I3447" s="5" t="s">
        <v>11065</v>
      </c>
      <c r="J3447" s="9">
        <v>1</v>
      </c>
      <c r="K3447" s="5" t="s">
        <v>805</v>
      </c>
      <c r="L3447" s="10" t="str">
        <f t="shared" si="55"/>
        <v>OSCE Hate Crime Report 2018</v>
      </c>
      <c r="M3447" s="5" t="s">
        <v>1314</v>
      </c>
      <c r="N3447" s="5"/>
    </row>
    <row r="3448" spans="1:14" x14ac:dyDescent="0.2">
      <c r="A3448" s="12" t="s">
        <v>7063</v>
      </c>
      <c r="B3448" s="50">
        <v>3447</v>
      </c>
      <c r="C3448" s="9">
        <v>2018</v>
      </c>
      <c r="D3448" s="5" t="s">
        <v>9325</v>
      </c>
      <c r="E3448" s="8" t="s">
        <v>2</v>
      </c>
      <c r="F3448" s="5" t="s">
        <v>11089</v>
      </c>
      <c r="G3448" s="5" t="s">
        <v>9337</v>
      </c>
      <c r="H3448" s="5" t="s">
        <v>9347</v>
      </c>
      <c r="I3448" s="5" t="s">
        <v>9315</v>
      </c>
      <c r="J3448" s="9">
        <v>1</v>
      </c>
      <c r="K3448" s="5" t="s">
        <v>805</v>
      </c>
      <c r="L3448" s="10" t="str">
        <f t="shared" si="55"/>
        <v>OSCE Hate Crime Report 2018</v>
      </c>
      <c r="M3448" s="5" t="s">
        <v>1315</v>
      </c>
      <c r="N3448" s="5"/>
    </row>
    <row r="3449" spans="1:14" x14ac:dyDescent="0.2">
      <c r="A3449" s="12" t="s">
        <v>7064</v>
      </c>
      <c r="B3449" s="50">
        <v>3448</v>
      </c>
      <c r="C3449" s="9">
        <v>2018</v>
      </c>
      <c r="D3449" s="5" t="s">
        <v>9325</v>
      </c>
      <c r="E3449" s="8" t="s">
        <v>2</v>
      </c>
      <c r="F3449" s="5" t="s">
        <v>11089</v>
      </c>
      <c r="G3449" s="5" t="s">
        <v>9337</v>
      </c>
      <c r="H3449" s="5" t="s">
        <v>9347</v>
      </c>
      <c r="I3449" s="5" t="s">
        <v>9315</v>
      </c>
      <c r="J3449" s="9">
        <v>1</v>
      </c>
      <c r="K3449" s="5" t="s">
        <v>805</v>
      </c>
      <c r="L3449" s="10" t="str">
        <f t="shared" si="55"/>
        <v>OSCE Hate Crime Report 2018</v>
      </c>
      <c r="M3449" s="5" t="s">
        <v>1316</v>
      </c>
      <c r="N3449" s="5"/>
    </row>
    <row r="3450" spans="1:14" x14ac:dyDescent="0.2">
      <c r="A3450" s="12" t="s">
        <v>7065</v>
      </c>
      <c r="B3450" s="50">
        <v>3449</v>
      </c>
      <c r="C3450" s="9">
        <v>2018</v>
      </c>
      <c r="D3450" s="5" t="s">
        <v>9325</v>
      </c>
      <c r="E3450" s="8" t="s">
        <v>2</v>
      </c>
      <c r="F3450" s="5" t="s">
        <v>11089</v>
      </c>
      <c r="G3450" s="5" t="s">
        <v>9337</v>
      </c>
      <c r="H3450" s="5" t="s">
        <v>9347</v>
      </c>
      <c r="I3450" s="5" t="s">
        <v>11065</v>
      </c>
      <c r="J3450" s="9">
        <v>1</v>
      </c>
      <c r="K3450" s="5" t="s">
        <v>805</v>
      </c>
      <c r="L3450" s="10" t="str">
        <f t="shared" si="55"/>
        <v>OSCE Hate Crime Report 2018</v>
      </c>
      <c r="M3450" s="5" t="s">
        <v>1317</v>
      </c>
      <c r="N3450" s="5"/>
    </row>
    <row r="3451" spans="1:14" x14ac:dyDescent="0.2">
      <c r="A3451" s="12" t="s">
        <v>7066</v>
      </c>
      <c r="B3451" s="50">
        <v>3450</v>
      </c>
      <c r="C3451" s="9">
        <v>2018</v>
      </c>
      <c r="D3451" s="5" t="s">
        <v>9325</v>
      </c>
      <c r="E3451" s="8" t="s">
        <v>2</v>
      </c>
      <c r="F3451" s="5" t="s">
        <v>11089</v>
      </c>
      <c r="G3451" s="5" t="s">
        <v>9337</v>
      </c>
      <c r="H3451" s="5" t="s">
        <v>9347</v>
      </c>
      <c r="I3451" s="5" t="s">
        <v>9350</v>
      </c>
      <c r="J3451" s="9">
        <v>1</v>
      </c>
      <c r="K3451" s="5" t="s">
        <v>805</v>
      </c>
      <c r="L3451" s="10" t="str">
        <f t="shared" si="55"/>
        <v>OSCE Hate Crime Report 2018</v>
      </c>
      <c r="M3451" s="5" t="s">
        <v>1318</v>
      </c>
      <c r="N3451" s="5"/>
    </row>
    <row r="3452" spans="1:14" x14ac:dyDescent="0.2">
      <c r="A3452" s="12" t="s">
        <v>7067</v>
      </c>
      <c r="B3452" s="50">
        <v>3451</v>
      </c>
      <c r="C3452" s="9">
        <v>2018</v>
      </c>
      <c r="D3452" s="5" t="s">
        <v>9325</v>
      </c>
      <c r="E3452" s="8" t="s">
        <v>2</v>
      </c>
      <c r="F3452" s="5" t="s">
        <v>11089</v>
      </c>
      <c r="G3452" s="5" t="s">
        <v>9337</v>
      </c>
      <c r="H3452" s="5" t="s">
        <v>9347</v>
      </c>
      <c r="I3452" s="5" t="s">
        <v>9350</v>
      </c>
      <c r="J3452" s="9">
        <v>1</v>
      </c>
      <c r="K3452" s="5" t="s">
        <v>805</v>
      </c>
      <c r="L3452" s="10" t="str">
        <f t="shared" si="55"/>
        <v>OSCE Hate Crime Report 2018</v>
      </c>
      <c r="M3452" s="5" t="s">
        <v>1319</v>
      </c>
      <c r="N3452" s="5"/>
    </row>
    <row r="3453" spans="1:14" x14ac:dyDescent="0.2">
      <c r="A3453" s="12" t="s">
        <v>7068</v>
      </c>
      <c r="B3453" s="50">
        <v>3452</v>
      </c>
      <c r="C3453" s="9">
        <v>2018</v>
      </c>
      <c r="D3453" s="5" t="s">
        <v>9325</v>
      </c>
      <c r="E3453" s="8" t="s">
        <v>2</v>
      </c>
      <c r="F3453" s="5" t="s">
        <v>11089</v>
      </c>
      <c r="G3453" s="5" t="s">
        <v>9337</v>
      </c>
      <c r="H3453" s="5" t="s">
        <v>9347</v>
      </c>
      <c r="I3453" s="5" t="s">
        <v>9315</v>
      </c>
      <c r="J3453" s="9">
        <v>1</v>
      </c>
      <c r="K3453" s="5" t="s">
        <v>805</v>
      </c>
      <c r="L3453" s="10" t="str">
        <f t="shared" si="55"/>
        <v>OSCE Hate Crime Report 2018</v>
      </c>
      <c r="M3453" s="5" t="s">
        <v>1320</v>
      </c>
      <c r="N3453" s="5"/>
    </row>
    <row r="3454" spans="1:14" x14ac:dyDescent="0.2">
      <c r="A3454" s="12" t="s">
        <v>7069</v>
      </c>
      <c r="B3454" s="50">
        <v>3453</v>
      </c>
      <c r="C3454" s="9">
        <v>2018</v>
      </c>
      <c r="D3454" s="5" t="s">
        <v>9325</v>
      </c>
      <c r="E3454" s="8" t="s">
        <v>2</v>
      </c>
      <c r="F3454" s="5" t="s">
        <v>11089</v>
      </c>
      <c r="G3454" s="5" t="s">
        <v>9337</v>
      </c>
      <c r="H3454" s="5" t="s">
        <v>9347</v>
      </c>
      <c r="I3454" s="5" t="s">
        <v>9315</v>
      </c>
      <c r="J3454" s="9">
        <v>1</v>
      </c>
      <c r="K3454" s="5" t="s">
        <v>805</v>
      </c>
      <c r="L3454" s="10" t="str">
        <f t="shared" si="55"/>
        <v>OSCE Hate Crime Report 2018</v>
      </c>
      <c r="M3454" s="5" t="s">
        <v>1321</v>
      </c>
      <c r="N3454" s="5"/>
    </row>
    <row r="3455" spans="1:14" x14ac:dyDescent="0.2">
      <c r="A3455" s="12" t="s">
        <v>7070</v>
      </c>
      <c r="B3455" s="50">
        <v>3454</v>
      </c>
      <c r="C3455" s="9">
        <v>2018</v>
      </c>
      <c r="D3455" s="5" t="s">
        <v>9325</v>
      </c>
      <c r="E3455" s="8" t="s">
        <v>2</v>
      </c>
      <c r="F3455" s="5" t="s">
        <v>11089</v>
      </c>
      <c r="G3455" s="5" t="s">
        <v>9337</v>
      </c>
      <c r="H3455" s="5" t="s">
        <v>9347</v>
      </c>
      <c r="I3455" s="5" t="s">
        <v>11065</v>
      </c>
      <c r="J3455" s="9">
        <v>1</v>
      </c>
      <c r="K3455" s="5" t="s">
        <v>805</v>
      </c>
      <c r="L3455" s="10" t="str">
        <f t="shared" si="55"/>
        <v>OSCE Hate Crime Report 2018</v>
      </c>
      <c r="M3455" s="5" t="s">
        <v>1322</v>
      </c>
      <c r="N3455" s="5"/>
    </row>
    <row r="3456" spans="1:14" x14ac:dyDescent="0.2">
      <c r="A3456" s="12" t="s">
        <v>7071</v>
      </c>
      <c r="B3456" s="50">
        <v>3455</v>
      </c>
      <c r="C3456" s="9">
        <v>2018</v>
      </c>
      <c r="D3456" s="5" t="s">
        <v>9325</v>
      </c>
      <c r="E3456" s="8" t="s">
        <v>2</v>
      </c>
      <c r="F3456" s="5" t="s">
        <v>11089</v>
      </c>
      <c r="G3456" s="5" t="s">
        <v>9337</v>
      </c>
      <c r="H3456" s="5" t="s">
        <v>9347</v>
      </c>
      <c r="I3456" s="5" t="s">
        <v>11065</v>
      </c>
      <c r="J3456" s="9">
        <v>1</v>
      </c>
      <c r="K3456" s="5" t="s">
        <v>805</v>
      </c>
      <c r="L3456" s="10" t="str">
        <f t="shared" si="55"/>
        <v>OSCE Hate Crime Report 2018</v>
      </c>
      <c r="M3456" s="5" t="s">
        <v>1323</v>
      </c>
      <c r="N3456" s="5"/>
    </row>
    <row r="3457" spans="1:14" x14ac:dyDescent="0.2">
      <c r="A3457" s="12" t="s">
        <v>7072</v>
      </c>
      <c r="B3457" s="50">
        <v>3456</v>
      </c>
      <c r="C3457" s="9">
        <v>2018</v>
      </c>
      <c r="D3457" s="5" t="s">
        <v>9325</v>
      </c>
      <c r="E3457" s="8" t="s">
        <v>2</v>
      </c>
      <c r="F3457" s="5" t="s">
        <v>11089</v>
      </c>
      <c r="G3457" s="5" t="s">
        <v>9337</v>
      </c>
      <c r="H3457" s="5" t="s">
        <v>9347</v>
      </c>
      <c r="I3457" s="5" t="s">
        <v>9315</v>
      </c>
      <c r="J3457" s="9">
        <v>1</v>
      </c>
      <c r="K3457" s="5" t="s">
        <v>805</v>
      </c>
      <c r="L3457" s="10" t="str">
        <f t="shared" si="55"/>
        <v>OSCE Hate Crime Report 2018</v>
      </c>
      <c r="M3457" s="5" t="s">
        <v>1324</v>
      </c>
      <c r="N3457" s="5"/>
    </row>
    <row r="3458" spans="1:14" x14ac:dyDescent="0.2">
      <c r="A3458" s="12" t="s">
        <v>7073</v>
      </c>
      <c r="B3458" s="50">
        <v>3457</v>
      </c>
      <c r="C3458" s="9">
        <v>2018</v>
      </c>
      <c r="D3458" s="5" t="s">
        <v>9325</v>
      </c>
      <c r="E3458" s="8" t="s">
        <v>2</v>
      </c>
      <c r="F3458" s="5" t="s">
        <v>11089</v>
      </c>
      <c r="G3458" s="5" t="s">
        <v>9337</v>
      </c>
      <c r="H3458" s="5" t="s">
        <v>9347</v>
      </c>
      <c r="I3458" s="5" t="s">
        <v>9315</v>
      </c>
      <c r="J3458" s="9">
        <v>1</v>
      </c>
      <c r="K3458" s="5" t="s">
        <v>805</v>
      </c>
      <c r="L3458" s="10" t="str">
        <f t="shared" si="55"/>
        <v>OSCE Hate Crime Report 2018</v>
      </c>
      <c r="M3458" s="5" t="s">
        <v>1325</v>
      </c>
      <c r="N3458" s="5"/>
    </row>
    <row r="3459" spans="1:14" x14ac:dyDescent="0.2">
      <c r="A3459" s="12" t="s">
        <v>7074</v>
      </c>
      <c r="B3459" s="50">
        <v>3458</v>
      </c>
      <c r="C3459" s="9">
        <v>2018</v>
      </c>
      <c r="D3459" s="5" t="s">
        <v>9325</v>
      </c>
      <c r="E3459" s="8" t="s">
        <v>2</v>
      </c>
      <c r="F3459" s="5" t="s">
        <v>11089</v>
      </c>
      <c r="G3459" s="5" t="s">
        <v>9337</v>
      </c>
      <c r="H3459" s="5" t="s">
        <v>9347</v>
      </c>
      <c r="I3459" s="5" t="s">
        <v>11065</v>
      </c>
      <c r="J3459" s="9">
        <v>6</v>
      </c>
      <c r="K3459" s="5" t="s">
        <v>805</v>
      </c>
      <c r="L3459" s="10" t="str">
        <f t="shared" si="55"/>
        <v>OSCE Hate Crime Report 2018</v>
      </c>
      <c r="M3459" s="5" t="s">
        <v>1326</v>
      </c>
      <c r="N3459" s="5"/>
    </row>
    <row r="3460" spans="1:14" x14ac:dyDescent="0.2">
      <c r="A3460" s="12" t="s">
        <v>7075</v>
      </c>
      <c r="B3460" s="50">
        <v>3459</v>
      </c>
      <c r="C3460" s="9">
        <v>2018</v>
      </c>
      <c r="D3460" s="5" t="s">
        <v>9325</v>
      </c>
      <c r="E3460" s="8" t="s">
        <v>2</v>
      </c>
      <c r="F3460" s="5" t="s">
        <v>11089</v>
      </c>
      <c r="G3460" s="5" t="s">
        <v>9337</v>
      </c>
      <c r="H3460" s="5" t="s">
        <v>9347</v>
      </c>
      <c r="I3460" s="5" t="s">
        <v>9315</v>
      </c>
      <c r="J3460" s="9">
        <v>1</v>
      </c>
      <c r="K3460" s="5" t="s">
        <v>805</v>
      </c>
      <c r="L3460" s="10" t="str">
        <f t="shared" si="55"/>
        <v>OSCE Hate Crime Report 2018</v>
      </c>
      <c r="M3460" s="5" t="s">
        <v>1327</v>
      </c>
      <c r="N3460" s="5"/>
    </row>
    <row r="3461" spans="1:14" x14ac:dyDescent="0.2">
      <c r="A3461" s="12" t="s">
        <v>7076</v>
      </c>
      <c r="B3461" s="50">
        <v>3460</v>
      </c>
      <c r="C3461" s="9">
        <v>2018</v>
      </c>
      <c r="D3461" s="5" t="s">
        <v>9325</v>
      </c>
      <c r="E3461" s="8" t="s">
        <v>2</v>
      </c>
      <c r="F3461" s="5" t="s">
        <v>11089</v>
      </c>
      <c r="G3461" s="5" t="s">
        <v>9337</v>
      </c>
      <c r="H3461" s="5" t="s">
        <v>9347</v>
      </c>
      <c r="I3461" s="5" t="s">
        <v>11065</v>
      </c>
      <c r="J3461" s="9">
        <v>1</v>
      </c>
      <c r="K3461" s="5" t="s">
        <v>805</v>
      </c>
      <c r="L3461" s="10" t="str">
        <f t="shared" si="55"/>
        <v>OSCE Hate Crime Report 2018</v>
      </c>
      <c r="M3461" s="5" t="s">
        <v>1328</v>
      </c>
      <c r="N3461" s="5"/>
    </row>
    <row r="3462" spans="1:14" x14ac:dyDescent="0.2">
      <c r="A3462" s="12" t="s">
        <v>7077</v>
      </c>
      <c r="B3462" s="50">
        <v>3461</v>
      </c>
      <c r="C3462" s="9">
        <v>2018</v>
      </c>
      <c r="D3462" s="5" t="s">
        <v>9325</v>
      </c>
      <c r="E3462" s="8" t="s">
        <v>2</v>
      </c>
      <c r="F3462" s="5" t="s">
        <v>11089</v>
      </c>
      <c r="G3462" s="5" t="s">
        <v>9337</v>
      </c>
      <c r="H3462" s="5" t="s">
        <v>9347</v>
      </c>
      <c r="I3462" s="5" t="s">
        <v>11065</v>
      </c>
      <c r="J3462" s="9">
        <v>1</v>
      </c>
      <c r="K3462" s="5" t="s">
        <v>805</v>
      </c>
      <c r="L3462" s="10" t="str">
        <f t="shared" si="55"/>
        <v>OSCE Hate Crime Report 2018</v>
      </c>
      <c r="M3462" s="5" t="s">
        <v>1329</v>
      </c>
      <c r="N3462" s="5"/>
    </row>
    <row r="3463" spans="1:14" x14ac:dyDescent="0.2">
      <c r="A3463" s="12" t="s">
        <v>7078</v>
      </c>
      <c r="B3463" s="50">
        <v>3462</v>
      </c>
      <c r="C3463" s="9">
        <v>2018</v>
      </c>
      <c r="D3463" s="5" t="s">
        <v>9325</v>
      </c>
      <c r="E3463" s="8" t="s">
        <v>2</v>
      </c>
      <c r="F3463" s="5" t="s">
        <v>11089</v>
      </c>
      <c r="G3463" s="5" t="s">
        <v>9337</v>
      </c>
      <c r="H3463" s="5" t="s">
        <v>9328</v>
      </c>
      <c r="I3463" s="5" t="s">
        <v>9419</v>
      </c>
      <c r="J3463" s="9">
        <v>0</v>
      </c>
      <c r="K3463" s="5" t="s">
        <v>805</v>
      </c>
      <c r="L3463" s="10" t="str">
        <f t="shared" si="55"/>
        <v>OSCE Hate Crime Report 2018</v>
      </c>
      <c r="M3463" s="5" t="s">
        <v>1330</v>
      </c>
      <c r="N3463" s="5"/>
    </row>
    <row r="3464" spans="1:14" x14ac:dyDescent="0.2">
      <c r="A3464" s="12" t="s">
        <v>7079</v>
      </c>
      <c r="B3464" s="50">
        <v>3463</v>
      </c>
      <c r="C3464" s="9">
        <v>2018</v>
      </c>
      <c r="D3464" s="5" t="s">
        <v>9325</v>
      </c>
      <c r="E3464" s="8" t="s">
        <v>2</v>
      </c>
      <c r="F3464" s="5" t="s">
        <v>11089</v>
      </c>
      <c r="G3464" s="5" t="s">
        <v>9314</v>
      </c>
      <c r="H3464" s="5" t="s">
        <v>9328</v>
      </c>
      <c r="I3464" s="5" t="s">
        <v>9419</v>
      </c>
      <c r="J3464" s="9">
        <v>0</v>
      </c>
      <c r="K3464" s="5" t="s">
        <v>875</v>
      </c>
      <c r="L3464" s="10" t="str">
        <f t="shared" si="55"/>
        <v>OSCE Hate Crime Report 2018</v>
      </c>
      <c r="M3464" s="5" t="s">
        <v>1331</v>
      </c>
      <c r="N3464" s="5"/>
    </row>
    <row r="3465" spans="1:14" x14ac:dyDescent="0.2">
      <c r="A3465" s="12" t="s">
        <v>7080</v>
      </c>
      <c r="B3465" s="50">
        <v>3464</v>
      </c>
      <c r="C3465" s="9">
        <v>2018</v>
      </c>
      <c r="D3465" s="5" t="s">
        <v>9325</v>
      </c>
      <c r="E3465" s="8" t="s">
        <v>2</v>
      </c>
      <c r="F3465" s="5" t="s">
        <v>11089</v>
      </c>
      <c r="G3465" s="5" t="s">
        <v>9314</v>
      </c>
      <c r="H3465" s="5" t="s">
        <v>9328</v>
      </c>
      <c r="I3465" s="5" t="s">
        <v>9419</v>
      </c>
      <c r="J3465" s="9">
        <v>0</v>
      </c>
      <c r="K3465" s="5" t="s">
        <v>875</v>
      </c>
      <c r="L3465" s="10" t="str">
        <f t="shared" si="55"/>
        <v>OSCE Hate Crime Report 2018</v>
      </c>
      <c r="M3465" s="5" t="s">
        <v>1332</v>
      </c>
      <c r="N3465" s="5"/>
    </row>
    <row r="3466" spans="1:14" x14ac:dyDescent="0.2">
      <c r="A3466" s="12" t="s">
        <v>7081</v>
      </c>
      <c r="B3466" s="50">
        <v>3465</v>
      </c>
      <c r="C3466" s="9">
        <v>2018</v>
      </c>
      <c r="D3466" s="5" t="s">
        <v>9325</v>
      </c>
      <c r="E3466" s="8" t="s">
        <v>2</v>
      </c>
      <c r="F3466" s="5" t="s">
        <v>11089</v>
      </c>
      <c r="G3466" s="5" t="s">
        <v>9314</v>
      </c>
      <c r="H3466" s="5" t="s">
        <v>9328</v>
      </c>
      <c r="I3466" s="5" t="s">
        <v>9419</v>
      </c>
      <c r="J3466" s="9">
        <v>0</v>
      </c>
      <c r="K3466" s="5" t="s">
        <v>875</v>
      </c>
      <c r="L3466" s="10" t="str">
        <f t="shared" si="55"/>
        <v>OSCE Hate Crime Report 2018</v>
      </c>
      <c r="M3466" s="5" t="s">
        <v>1333</v>
      </c>
      <c r="N3466" s="5"/>
    </row>
    <row r="3467" spans="1:14" x14ac:dyDescent="0.2">
      <c r="A3467" s="12" t="s">
        <v>7082</v>
      </c>
      <c r="B3467" s="50">
        <v>3466</v>
      </c>
      <c r="C3467" s="9">
        <v>2019</v>
      </c>
      <c r="D3467" s="5" t="s">
        <v>9325</v>
      </c>
      <c r="E3467" s="5" t="s">
        <v>1334</v>
      </c>
      <c r="F3467" s="5" t="s">
        <v>11089</v>
      </c>
      <c r="G3467" s="5" t="s">
        <v>9329</v>
      </c>
      <c r="H3467" s="5" t="s">
        <v>9347</v>
      </c>
      <c r="I3467" s="5" t="s">
        <v>9367</v>
      </c>
      <c r="J3467" s="9">
        <v>0</v>
      </c>
      <c r="K3467" s="5" t="s">
        <v>1335</v>
      </c>
      <c r="L3467" s="10" t="str">
        <f>HYPERLINK("https://www.ilga-europe.org/sites/default/files/Annual%20Review%202020.pdf","ILGA-Europe")</f>
        <v>ILGA-Europe</v>
      </c>
      <c r="M3467" s="5" t="s">
        <v>1336</v>
      </c>
      <c r="N3467" s="5"/>
    </row>
    <row r="3468" spans="1:14" x14ac:dyDescent="0.2">
      <c r="A3468" s="12" t="s">
        <v>7083</v>
      </c>
      <c r="B3468" s="50">
        <v>3467</v>
      </c>
      <c r="C3468" s="9">
        <v>2019</v>
      </c>
      <c r="D3468" s="5" t="s">
        <v>9325</v>
      </c>
      <c r="E3468" s="5" t="s">
        <v>10948</v>
      </c>
      <c r="F3468" s="5" t="s">
        <v>11089</v>
      </c>
      <c r="G3468" s="5" t="s">
        <v>9320</v>
      </c>
      <c r="H3468" s="5" t="s">
        <v>9347</v>
      </c>
      <c r="I3468" s="5" t="s">
        <v>11065</v>
      </c>
      <c r="J3468" s="9">
        <v>9</v>
      </c>
      <c r="K3468" s="5" t="s">
        <v>1124</v>
      </c>
      <c r="L3468" s="10" t="str">
        <f>HYPERLINK("https://drive.google.com/file/d/1BWJe4FNdVUgHbw1KA_g89JpxkW0UVMLs/view?usp=sharing","Association 21 July")</f>
        <v>Association 21 July</v>
      </c>
      <c r="M3468" s="5" t="s">
        <v>9907</v>
      </c>
      <c r="N3468" s="5"/>
    </row>
    <row r="3469" spans="1:14" x14ac:dyDescent="0.2">
      <c r="A3469" s="12" t="s">
        <v>7084</v>
      </c>
      <c r="B3469" s="50">
        <v>3468</v>
      </c>
      <c r="C3469" s="9">
        <v>2019</v>
      </c>
      <c r="D3469" s="5" t="s">
        <v>9325</v>
      </c>
      <c r="E3469" s="5" t="s">
        <v>1337</v>
      </c>
      <c r="F3469" s="5" t="s">
        <v>11089</v>
      </c>
      <c r="G3469" s="5" t="s">
        <v>9320</v>
      </c>
      <c r="H3469" s="5" t="s">
        <v>9347</v>
      </c>
      <c r="I3469" s="5" t="s">
        <v>11065</v>
      </c>
      <c r="J3469" s="9">
        <v>2</v>
      </c>
      <c r="K3469" s="5" t="s">
        <v>848</v>
      </c>
      <c r="L3469" s="10" t="str">
        <f>HYPERLINK("https://drive.google.com/file/d/1BWJe4FNdVUgHbw1KA_g89JpxkW0UVMLs/view?usp=sharing","Association 21 July")</f>
        <v>Association 21 July</v>
      </c>
      <c r="M3469" s="5" t="s">
        <v>9908</v>
      </c>
      <c r="N3469" s="5"/>
    </row>
    <row r="3470" spans="1:14" x14ac:dyDescent="0.2">
      <c r="A3470" s="12" t="s">
        <v>7085</v>
      </c>
      <c r="B3470" s="50">
        <v>3469</v>
      </c>
      <c r="C3470" s="9">
        <v>2019</v>
      </c>
      <c r="D3470" s="5" t="s">
        <v>9325</v>
      </c>
      <c r="E3470" s="5" t="s">
        <v>1338</v>
      </c>
      <c r="F3470" s="5" t="s">
        <v>11089</v>
      </c>
      <c r="G3470" s="5" t="s">
        <v>9337</v>
      </c>
      <c r="H3470" s="5" t="s">
        <v>9328</v>
      </c>
      <c r="I3470" s="5" t="s">
        <v>9416</v>
      </c>
      <c r="J3470" s="9">
        <v>0</v>
      </c>
      <c r="K3470" s="5" t="s">
        <v>805</v>
      </c>
      <c r="L3470" s="10" t="str">
        <f>HYPERLINK("http://www.cronachediordinariorazzismo.org/il-razzismo-quotidiano/?fwp_data=2019-01-01%2C2020-04-09","Cronacche di ordinario razismo")</f>
        <v>Cronacche di ordinario razismo</v>
      </c>
      <c r="M3470" s="5" t="s">
        <v>9909</v>
      </c>
      <c r="N3470" s="5"/>
    </row>
    <row r="3471" spans="1:14" x14ac:dyDescent="0.2">
      <c r="A3471" s="12" t="s">
        <v>7086</v>
      </c>
      <c r="B3471" s="50">
        <v>3470</v>
      </c>
      <c r="C3471" s="9">
        <v>2019</v>
      </c>
      <c r="D3471" s="5" t="s">
        <v>9325</v>
      </c>
      <c r="E3471" s="5" t="s">
        <v>10939</v>
      </c>
      <c r="F3471" s="5" t="s">
        <v>11089</v>
      </c>
      <c r="G3471" s="5" t="s">
        <v>9329</v>
      </c>
      <c r="H3471" s="5" t="s">
        <v>9347</v>
      </c>
      <c r="I3471" s="5" t="s">
        <v>9408</v>
      </c>
      <c r="J3471" s="9">
        <v>0</v>
      </c>
      <c r="K3471" s="5" t="s">
        <v>1039</v>
      </c>
      <c r="L3471" s="10" t="str">
        <f>HYPERLINK("http://www.gaycenter.it/NEWS.asp?id_dettaglio=3096","Gay Center")</f>
        <v>Gay Center</v>
      </c>
      <c r="M3471" s="5" t="s">
        <v>9910</v>
      </c>
      <c r="N3471" s="5"/>
    </row>
    <row r="3472" spans="1:14" x14ac:dyDescent="0.2">
      <c r="A3472" s="12" t="s">
        <v>7087</v>
      </c>
      <c r="B3472" s="50">
        <v>3471</v>
      </c>
      <c r="C3472" s="9">
        <v>2019</v>
      </c>
      <c r="D3472" s="5" t="s">
        <v>9325</v>
      </c>
      <c r="E3472" s="8" t="s">
        <v>2</v>
      </c>
      <c r="F3472" s="5" t="s">
        <v>11089</v>
      </c>
      <c r="G3472" s="5" t="s">
        <v>9329</v>
      </c>
      <c r="H3472" s="5" t="s">
        <v>9347</v>
      </c>
      <c r="I3472" s="5" t="s">
        <v>9408</v>
      </c>
      <c r="J3472" s="9">
        <v>1</v>
      </c>
      <c r="K3472" s="5" t="s">
        <v>1039</v>
      </c>
      <c r="L3472" s="10" t="str">
        <f>HYPERLINK("http://www.gaycenter.it/NEWS.asp?id_dettaglio=3093","Gay Center")</f>
        <v>Gay Center</v>
      </c>
      <c r="M3472" s="5" t="s">
        <v>9911</v>
      </c>
      <c r="N3472" s="5"/>
    </row>
    <row r="3473" spans="1:14" x14ac:dyDescent="0.2">
      <c r="A3473" s="12" t="s">
        <v>7088</v>
      </c>
      <c r="B3473" s="50">
        <v>3472</v>
      </c>
      <c r="C3473" s="9">
        <v>2019</v>
      </c>
      <c r="D3473" s="5" t="s">
        <v>9325</v>
      </c>
      <c r="E3473" s="5" t="s">
        <v>1339</v>
      </c>
      <c r="F3473" s="5" t="s">
        <v>11089</v>
      </c>
      <c r="G3473" s="5" t="s">
        <v>9329</v>
      </c>
      <c r="H3473" s="5" t="s">
        <v>9347</v>
      </c>
      <c r="I3473" s="5" t="s">
        <v>9315</v>
      </c>
      <c r="J3473" s="9">
        <v>1</v>
      </c>
      <c r="K3473" s="5" t="s">
        <v>1039</v>
      </c>
      <c r="L3473" s="10" t="str">
        <f>HYPERLINK("http://www.gaycenter.it/NEWS.asp?id_dettaglio=3081","Gay Center")</f>
        <v>Gay Center</v>
      </c>
      <c r="M3473" s="5" t="s">
        <v>9912</v>
      </c>
      <c r="N3473" s="5"/>
    </row>
    <row r="3474" spans="1:14" x14ac:dyDescent="0.2">
      <c r="A3474" s="12" t="s">
        <v>7089</v>
      </c>
      <c r="B3474" s="50">
        <v>3473</v>
      </c>
      <c r="C3474" s="9">
        <v>2019</v>
      </c>
      <c r="D3474" s="5" t="s">
        <v>9325</v>
      </c>
      <c r="E3474" s="5" t="s">
        <v>1340</v>
      </c>
      <c r="F3474" s="5" t="s">
        <v>11089</v>
      </c>
      <c r="G3474" s="5" t="s">
        <v>9329</v>
      </c>
      <c r="H3474" s="5" t="s">
        <v>9347</v>
      </c>
      <c r="I3474" s="5" t="s">
        <v>9408</v>
      </c>
      <c r="J3474" s="9">
        <v>0</v>
      </c>
      <c r="K3474" s="5" t="s">
        <v>1039</v>
      </c>
      <c r="L3474" s="10" t="str">
        <f>HYPERLINK("http://www.gaycenter.it/NEWS.asp?id_dettaglio=3075","Gay Center ")</f>
        <v xml:space="preserve">Gay Center </v>
      </c>
      <c r="M3474" s="5" t="s">
        <v>9913</v>
      </c>
      <c r="N3474" s="5"/>
    </row>
    <row r="3475" spans="1:14" x14ac:dyDescent="0.2">
      <c r="A3475" s="12" t="s">
        <v>7090</v>
      </c>
      <c r="B3475" s="50">
        <v>3474</v>
      </c>
      <c r="C3475" s="9">
        <v>2019</v>
      </c>
      <c r="D3475" s="5" t="s">
        <v>9325</v>
      </c>
      <c r="E3475" s="5" t="s">
        <v>1341</v>
      </c>
      <c r="F3475" s="5" t="s">
        <v>11089</v>
      </c>
      <c r="G3475" s="5" t="s">
        <v>9329</v>
      </c>
      <c r="H3475" s="5" t="s">
        <v>9347</v>
      </c>
      <c r="I3475" s="5" t="s">
        <v>9415</v>
      </c>
      <c r="J3475" s="9">
        <v>1</v>
      </c>
      <c r="K3475" s="5" t="s">
        <v>1039</v>
      </c>
      <c r="L3475" s="10" t="str">
        <f>HYPERLINK("http://www.gaycenter.it/NEWS.asp?id_dettaglio=3051","Gay Center ")</f>
        <v xml:space="preserve">Gay Center </v>
      </c>
      <c r="M3475" s="5" t="s">
        <v>9914</v>
      </c>
      <c r="N3475" s="5"/>
    </row>
    <row r="3476" spans="1:14" x14ac:dyDescent="0.2">
      <c r="A3476" s="12" t="s">
        <v>7091</v>
      </c>
      <c r="B3476" s="50">
        <v>3475</v>
      </c>
      <c r="C3476" s="9">
        <v>2019</v>
      </c>
      <c r="D3476" s="5" t="s">
        <v>9325</v>
      </c>
      <c r="E3476" s="5" t="s">
        <v>9427</v>
      </c>
      <c r="F3476" s="5" t="s">
        <v>11089</v>
      </c>
      <c r="G3476" s="5" t="s">
        <v>9329</v>
      </c>
      <c r="H3476" s="5" t="s">
        <v>9347</v>
      </c>
      <c r="I3476" s="5" t="s">
        <v>11065</v>
      </c>
      <c r="J3476" s="9">
        <v>1</v>
      </c>
      <c r="K3476" s="5" t="s">
        <v>1039</v>
      </c>
      <c r="L3476" s="10" t="str">
        <f>HYPERLINK("http://www.gaycenter.it/NEWS.asp?id_dettaglio=3050","Gay Center ")</f>
        <v xml:space="preserve">Gay Center </v>
      </c>
      <c r="M3476" s="5" t="s">
        <v>9915</v>
      </c>
      <c r="N3476" s="5"/>
    </row>
    <row r="3477" spans="1:14" x14ac:dyDescent="0.2">
      <c r="A3477" s="12" t="s">
        <v>7092</v>
      </c>
      <c r="B3477" s="50">
        <v>3476</v>
      </c>
      <c r="C3477" s="9">
        <v>2019</v>
      </c>
      <c r="D3477" s="5" t="s">
        <v>9325</v>
      </c>
      <c r="E3477" s="5" t="s">
        <v>1342</v>
      </c>
      <c r="F3477" s="5" t="s">
        <v>11089</v>
      </c>
      <c r="G3477" s="5" t="s">
        <v>9329</v>
      </c>
      <c r="H3477" s="5" t="s">
        <v>9347</v>
      </c>
      <c r="I3477" s="5" t="s">
        <v>9378</v>
      </c>
      <c r="J3477" s="9">
        <v>2</v>
      </c>
      <c r="K3477" s="5" t="s">
        <v>1039</v>
      </c>
      <c r="L3477" s="10" t="str">
        <f>HYPERLINK("http://www.gaycenter.it/NEWS.asp?id_dettaglio=3048","Gay Center ")</f>
        <v xml:space="preserve">Gay Center </v>
      </c>
      <c r="M3477" s="5" t="s">
        <v>9916</v>
      </c>
      <c r="N3477" s="5"/>
    </row>
    <row r="3478" spans="1:14" x14ac:dyDescent="0.2">
      <c r="A3478" s="12" t="s">
        <v>7093</v>
      </c>
      <c r="B3478" s="50">
        <v>3477</v>
      </c>
      <c r="C3478" s="9">
        <v>2019</v>
      </c>
      <c r="D3478" s="5" t="s">
        <v>9325</v>
      </c>
      <c r="E3478" s="5" t="s">
        <v>1343</v>
      </c>
      <c r="F3478" s="5" t="s">
        <v>11089</v>
      </c>
      <c r="G3478" s="5" t="s">
        <v>9329</v>
      </c>
      <c r="H3478" s="5" t="s">
        <v>9347</v>
      </c>
      <c r="I3478" s="5" t="s">
        <v>9321</v>
      </c>
      <c r="J3478" s="9">
        <v>2</v>
      </c>
      <c r="K3478" s="5" t="s">
        <v>1039</v>
      </c>
      <c r="L3478" s="10" t="str">
        <f>HYPERLINK("http://www.gaycenter.it/NEWS.asp?id_dettaglio=3046","Gay Center ")</f>
        <v xml:space="preserve">Gay Center </v>
      </c>
      <c r="M3478" s="5" t="s">
        <v>9917</v>
      </c>
      <c r="N3478" s="5"/>
    </row>
    <row r="3479" spans="1:14" x14ac:dyDescent="0.2">
      <c r="A3479" s="12" t="s">
        <v>7094</v>
      </c>
      <c r="B3479" s="50">
        <v>3478</v>
      </c>
      <c r="C3479" s="9">
        <v>2019</v>
      </c>
      <c r="D3479" s="5" t="s">
        <v>9325</v>
      </c>
      <c r="E3479" s="5" t="s">
        <v>9426</v>
      </c>
      <c r="F3479" s="5" t="s">
        <v>11089</v>
      </c>
      <c r="G3479" s="5" t="s">
        <v>9329</v>
      </c>
      <c r="H3479" s="5" t="s">
        <v>9347</v>
      </c>
      <c r="I3479" s="5" t="s">
        <v>9321</v>
      </c>
      <c r="J3479" s="9">
        <v>2</v>
      </c>
      <c r="K3479" s="5" t="s">
        <v>1039</v>
      </c>
      <c r="L3479" s="10" t="str">
        <f>HYPERLINK("http://www.gaycenter.it/NEWS.asp?id_dettaglio=3046","Gay Center ")</f>
        <v xml:space="preserve">Gay Center </v>
      </c>
      <c r="M3479" s="5" t="s">
        <v>9918</v>
      </c>
      <c r="N3479" s="5"/>
    </row>
    <row r="3480" spans="1:14" x14ac:dyDescent="0.2">
      <c r="A3480" s="12" t="s">
        <v>7095</v>
      </c>
      <c r="B3480" s="50">
        <v>3479</v>
      </c>
      <c r="C3480" s="9">
        <v>2019</v>
      </c>
      <c r="D3480" s="5" t="s">
        <v>9325</v>
      </c>
      <c r="E3480" s="5" t="s">
        <v>11241</v>
      </c>
      <c r="F3480" s="5" t="s">
        <v>11089</v>
      </c>
      <c r="G3480" s="5" t="s">
        <v>9329</v>
      </c>
      <c r="H3480" s="5" t="s">
        <v>9347</v>
      </c>
      <c r="I3480" s="5" t="s">
        <v>9345</v>
      </c>
      <c r="J3480" s="9">
        <v>1</v>
      </c>
      <c r="K3480" s="5" t="s">
        <v>1039</v>
      </c>
      <c r="L3480" s="10" t="str">
        <f>HYPERLINK("http://www.gaycenter.it/NEWS.asp?id_dettaglio=3041","Gay Center ")</f>
        <v xml:space="preserve">Gay Center </v>
      </c>
      <c r="M3480" s="5" t="s">
        <v>9919</v>
      </c>
      <c r="N3480" s="5"/>
    </row>
    <row r="3481" spans="1:14" x14ac:dyDescent="0.2">
      <c r="A3481" s="12" t="s">
        <v>7096</v>
      </c>
      <c r="B3481" s="50">
        <v>3480</v>
      </c>
      <c r="C3481" s="9">
        <v>2019</v>
      </c>
      <c r="D3481" s="5" t="s">
        <v>9325</v>
      </c>
      <c r="E3481" s="5" t="s">
        <v>1345</v>
      </c>
      <c r="F3481" s="5" t="s">
        <v>11089</v>
      </c>
      <c r="G3481" s="5" t="s">
        <v>9329</v>
      </c>
      <c r="H3481" s="5" t="s">
        <v>9347</v>
      </c>
      <c r="I3481" s="5" t="s">
        <v>9408</v>
      </c>
      <c r="J3481" s="9">
        <v>0</v>
      </c>
      <c r="K3481" s="5" t="s">
        <v>1039</v>
      </c>
      <c r="L3481" s="10" t="str">
        <f>HYPERLINK("http://www.gaycenter.it/NEWS.asp?id_dettaglio=3040","Gay Center ")</f>
        <v xml:space="preserve">Gay Center </v>
      </c>
      <c r="M3481" s="5" t="s">
        <v>9920</v>
      </c>
      <c r="N3481" s="5"/>
    </row>
    <row r="3482" spans="1:14" x14ac:dyDescent="0.2">
      <c r="A3482" s="12" t="s">
        <v>7097</v>
      </c>
      <c r="B3482" s="50">
        <v>3481</v>
      </c>
      <c r="C3482" s="9">
        <v>2019</v>
      </c>
      <c r="D3482" s="5" t="s">
        <v>9325</v>
      </c>
      <c r="E3482" s="5" t="s">
        <v>1346</v>
      </c>
      <c r="F3482" s="5" t="s">
        <v>11089</v>
      </c>
      <c r="G3482" s="5" t="s">
        <v>9329</v>
      </c>
      <c r="H3482" s="5" t="s">
        <v>9347</v>
      </c>
      <c r="I3482" s="5" t="s">
        <v>9408</v>
      </c>
      <c r="J3482" s="9">
        <v>2</v>
      </c>
      <c r="K3482" s="5" t="s">
        <v>1039</v>
      </c>
      <c r="L3482" s="10" t="str">
        <f>HYPERLINK("http://www.gaycenter.it/NEWS.asp?id_dettaglio=3035","Gay Center ")</f>
        <v xml:space="preserve">Gay Center </v>
      </c>
      <c r="M3482" s="5" t="s">
        <v>9921</v>
      </c>
      <c r="N3482" s="5"/>
    </row>
    <row r="3483" spans="1:14" x14ac:dyDescent="0.2">
      <c r="A3483" s="12" t="s">
        <v>7098</v>
      </c>
      <c r="B3483" s="50">
        <v>3482</v>
      </c>
      <c r="C3483" s="9">
        <v>2019</v>
      </c>
      <c r="D3483" s="5" t="s">
        <v>9325</v>
      </c>
      <c r="E3483" s="5" t="s">
        <v>10939</v>
      </c>
      <c r="F3483" s="5" t="s">
        <v>11089</v>
      </c>
      <c r="G3483" s="5" t="s">
        <v>9329</v>
      </c>
      <c r="H3483" s="5" t="s">
        <v>9347</v>
      </c>
      <c r="I3483" s="5" t="s">
        <v>9345</v>
      </c>
      <c r="J3483" s="9">
        <v>1</v>
      </c>
      <c r="K3483" s="5" t="s">
        <v>1347</v>
      </c>
      <c r="L3483" s="10" t="str">
        <f>HYPERLINK("https://www.ilga-europe.org/sites/default/files/Annual%20Review%202020.pdf","ILGA-Europe")</f>
        <v>ILGA-Europe</v>
      </c>
      <c r="M3483" s="5" t="s">
        <v>9922</v>
      </c>
      <c r="N3483" s="5"/>
    </row>
    <row r="3484" spans="1:14" x14ac:dyDescent="0.2">
      <c r="A3484" s="12" t="s">
        <v>7099</v>
      </c>
      <c r="B3484" s="50">
        <v>3483</v>
      </c>
      <c r="C3484" s="9">
        <v>2019</v>
      </c>
      <c r="D3484" s="5" t="s">
        <v>9325</v>
      </c>
      <c r="E3484" s="5" t="s">
        <v>1348</v>
      </c>
      <c r="F3484" s="5" t="s">
        <v>11089</v>
      </c>
      <c r="G3484" s="5" t="s">
        <v>9329</v>
      </c>
      <c r="H3484" s="5" t="s">
        <v>9347</v>
      </c>
      <c r="I3484" s="5" t="s">
        <v>9345</v>
      </c>
      <c r="J3484" s="9">
        <v>1</v>
      </c>
      <c r="K3484" s="5" t="s">
        <v>1347</v>
      </c>
      <c r="L3484" s="10" t="str">
        <f>HYPERLINK("https://www.ilga-europe.org/sites/default/files/Annual%20Review%202020.pdf","ILGA-Europe")</f>
        <v>ILGA-Europe</v>
      </c>
      <c r="M3484" s="5" t="s">
        <v>9923</v>
      </c>
      <c r="N3484" s="5"/>
    </row>
    <row r="3485" spans="1:14" x14ac:dyDescent="0.2">
      <c r="A3485" s="12" t="s">
        <v>7100</v>
      </c>
      <c r="B3485" s="50">
        <v>3484</v>
      </c>
      <c r="C3485" s="9">
        <v>2019</v>
      </c>
      <c r="D3485" s="5" t="s">
        <v>9325</v>
      </c>
      <c r="E3485" s="5" t="s">
        <v>10939</v>
      </c>
      <c r="F3485" s="5" t="s">
        <v>11089</v>
      </c>
      <c r="G3485" s="5" t="s">
        <v>9329</v>
      </c>
      <c r="H3485" s="5" t="s">
        <v>9347</v>
      </c>
      <c r="I3485" s="5" t="s">
        <v>9415</v>
      </c>
      <c r="J3485" s="9">
        <v>0</v>
      </c>
      <c r="K3485" s="5" t="s">
        <v>1039</v>
      </c>
      <c r="L3485" s="10" t="str">
        <f>HYPERLINK("http://www.gaycenter.it/NEWS.asp?id_dettaglio=3003","Gay Center ")</f>
        <v xml:space="preserve">Gay Center </v>
      </c>
      <c r="M3485" s="5" t="s">
        <v>9924</v>
      </c>
      <c r="N3485" s="5"/>
    </row>
    <row r="3486" spans="1:14" x14ac:dyDescent="0.2">
      <c r="A3486" s="12" t="s">
        <v>7101</v>
      </c>
      <c r="B3486" s="50">
        <v>3485</v>
      </c>
      <c r="C3486" s="9">
        <v>2019</v>
      </c>
      <c r="D3486" s="5" t="s">
        <v>9325</v>
      </c>
      <c r="E3486" s="5" t="s">
        <v>10939</v>
      </c>
      <c r="F3486" s="5" t="s">
        <v>11089</v>
      </c>
      <c r="G3486" s="5" t="s">
        <v>9329</v>
      </c>
      <c r="H3486" s="5" t="s">
        <v>9347</v>
      </c>
      <c r="I3486" s="5" t="s">
        <v>9408</v>
      </c>
      <c r="J3486" s="9">
        <v>0</v>
      </c>
      <c r="K3486" s="5" t="s">
        <v>1039</v>
      </c>
      <c r="L3486" s="10" t="str">
        <f>HYPERLINK("http://www.gaycenter.it/NEWS.asp?id_dettaglio=2969","Gay Center ")</f>
        <v xml:space="preserve">Gay Center </v>
      </c>
      <c r="M3486" s="5" t="s">
        <v>9925</v>
      </c>
      <c r="N3486" s="5"/>
    </row>
    <row r="3487" spans="1:14" x14ac:dyDescent="0.2">
      <c r="A3487" s="12" t="s">
        <v>7102</v>
      </c>
      <c r="B3487" s="50">
        <v>3486</v>
      </c>
      <c r="C3487" s="9">
        <v>2019</v>
      </c>
      <c r="D3487" s="5" t="s">
        <v>9325</v>
      </c>
      <c r="E3487" s="5" t="s">
        <v>10939</v>
      </c>
      <c r="F3487" s="5" t="s">
        <v>11089</v>
      </c>
      <c r="G3487" s="5" t="s">
        <v>9329</v>
      </c>
      <c r="H3487" s="5" t="s">
        <v>9347</v>
      </c>
      <c r="I3487" s="5" t="s">
        <v>9420</v>
      </c>
      <c r="J3487" s="9">
        <v>1</v>
      </c>
      <c r="K3487" s="5" t="s">
        <v>1039</v>
      </c>
      <c r="L3487" s="10" t="str">
        <f>HYPERLINK("http://www.gaycenter.it/NEWS.asp?id_dettaglio=2966","Gay Center ")</f>
        <v xml:space="preserve">Gay Center </v>
      </c>
      <c r="M3487" s="5" t="s">
        <v>9926</v>
      </c>
      <c r="N3487" s="5"/>
    </row>
    <row r="3488" spans="1:14" x14ac:dyDescent="0.2">
      <c r="A3488" s="12" t="s">
        <v>7103</v>
      </c>
      <c r="B3488" s="50">
        <v>3487</v>
      </c>
      <c r="C3488" s="9">
        <v>2019</v>
      </c>
      <c r="D3488" s="5" t="s">
        <v>9325</v>
      </c>
      <c r="E3488" s="5" t="s">
        <v>10939</v>
      </c>
      <c r="F3488" s="5" t="s">
        <v>11089</v>
      </c>
      <c r="G3488" s="5" t="s">
        <v>9329</v>
      </c>
      <c r="H3488" s="5" t="s">
        <v>9347</v>
      </c>
      <c r="I3488" s="5" t="s">
        <v>9315</v>
      </c>
      <c r="J3488" s="9">
        <v>1</v>
      </c>
      <c r="K3488" s="5" t="s">
        <v>1039</v>
      </c>
      <c r="L3488" s="10" t="str">
        <f>HYPERLINK("http://www.gaycenter.it/NEWS.asp?id_dettaglio=2957","Gay Center ")</f>
        <v xml:space="preserve">Gay Center </v>
      </c>
      <c r="M3488" s="5" t="s">
        <v>9927</v>
      </c>
      <c r="N3488" s="5"/>
    </row>
    <row r="3489" spans="1:14" x14ac:dyDescent="0.2">
      <c r="A3489" s="12" t="s">
        <v>7104</v>
      </c>
      <c r="B3489" s="50">
        <v>3488</v>
      </c>
      <c r="C3489" s="9">
        <v>2019</v>
      </c>
      <c r="D3489" s="5" t="s">
        <v>9325</v>
      </c>
      <c r="E3489" s="5" t="s">
        <v>1349</v>
      </c>
      <c r="F3489" s="5" t="s">
        <v>11089</v>
      </c>
      <c r="G3489" s="5" t="s">
        <v>9329</v>
      </c>
      <c r="H3489" s="5" t="s">
        <v>9347</v>
      </c>
      <c r="I3489" s="5" t="s">
        <v>9408</v>
      </c>
      <c r="J3489" s="9">
        <v>2</v>
      </c>
      <c r="K3489" s="5" t="s">
        <v>1039</v>
      </c>
      <c r="L3489" s="10" t="str">
        <f>HYPERLINK("http://www.gaycenter.it/NEWS.asp?id_dettaglio=2953","Gay Center ")</f>
        <v xml:space="preserve">Gay Center </v>
      </c>
      <c r="M3489" s="5" t="s">
        <v>9928</v>
      </c>
      <c r="N3489" s="5"/>
    </row>
    <row r="3490" spans="1:14" x14ac:dyDescent="0.2">
      <c r="A3490" s="12" t="s">
        <v>7105</v>
      </c>
      <c r="B3490" s="50">
        <v>3489</v>
      </c>
      <c r="C3490" s="9">
        <v>2019</v>
      </c>
      <c r="D3490" s="5" t="s">
        <v>9325</v>
      </c>
      <c r="E3490" s="8" t="s">
        <v>2</v>
      </c>
      <c r="F3490" s="5" t="s">
        <v>11089</v>
      </c>
      <c r="G3490" s="5" t="s">
        <v>9329</v>
      </c>
      <c r="H3490" s="5" t="s">
        <v>9347</v>
      </c>
      <c r="I3490" s="5" t="s">
        <v>9321</v>
      </c>
      <c r="J3490" s="9">
        <v>1</v>
      </c>
      <c r="K3490" s="5" t="s">
        <v>1039</v>
      </c>
      <c r="L3490" s="10" t="str">
        <f>HYPERLINK("http://www.gaycenter.it/NEWS.asp?id_dettaglio=2950","Gay Center ")</f>
        <v xml:space="preserve">Gay Center </v>
      </c>
      <c r="M3490" s="5" t="s">
        <v>9929</v>
      </c>
      <c r="N3490" s="5"/>
    </row>
    <row r="3491" spans="1:14" x14ac:dyDescent="0.2">
      <c r="A3491" s="12" t="s">
        <v>7106</v>
      </c>
      <c r="B3491" s="50">
        <v>3490</v>
      </c>
      <c r="C3491" s="9">
        <v>2019</v>
      </c>
      <c r="D3491" s="5" t="s">
        <v>9325</v>
      </c>
      <c r="E3491" s="5" t="s">
        <v>10939</v>
      </c>
      <c r="F3491" s="5" t="s">
        <v>11089</v>
      </c>
      <c r="G3491" s="5" t="s">
        <v>9329</v>
      </c>
      <c r="H3491" s="5" t="s">
        <v>9347</v>
      </c>
      <c r="I3491" s="5" t="s">
        <v>9408</v>
      </c>
      <c r="J3491" s="9">
        <v>2</v>
      </c>
      <c r="K3491" s="5" t="s">
        <v>1039</v>
      </c>
      <c r="L3491" s="10" t="str">
        <f>HYPERLINK("http://www.gaycenter.it/NEWS.asp?id_dettaglio=2948","Gay Center ")</f>
        <v xml:space="preserve">Gay Center </v>
      </c>
      <c r="M3491" s="5" t="s">
        <v>9930</v>
      </c>
      <c r="N3491" s="5"/>
    </row>
    <row r="3492" spans="1:14" x14ac:dyDescent="0.2">
      <c r="A3492" s="12" t="s">
        <v>7107</v>
      </c>
      <c r="B3492" s="50">
        <v>3491</v>
      </c>
      <c r="C3492" s="9">
        <v>2019</v>
      </c>
      <c r="D3492" s="5" t="s">
        <v>9325</v>
      </c>
      <c r="E3492" s="5" t="s">
        <v>10939</v>
      </c>
      <c r="F3492" s="5" t="s">
        <v>11089</v>
      </c>
      <c r="G3492" s="5" t="s">
        <v>9329</v>
      </c>
      <c r="H3492" s="5" t="s">
        <v>9347</v>
      </c>
      <c r="I3492" s="5" t="s">
        <v>9408</v>
      </c>
      <c r="J3492" s="9">
        <v>1</v>
      </c>
      <c r="K3492" s="5" t="s">
        <v>1039</v>
      </c>
      <c r="L3492" s="10" t="str">
        <f>HYPERLINK("http://www.gaycenter.it/NEWS.asp?id_dettaglio=2946","Gay Center ")</f>
        <v xml:space="preserve">Gay Center </v>
      </c>
      <c r="M3492" s="5" t="s">
        <v>9931</v>
      </c>
      <c r="N3492" s="5"/>
    </row>
    <row r="3493" spans="1:14" x14ac:dyDescent="0.2">
      <c r="A3493" s="12" t="s">
        <v>7108</v>
      </c>
      <c r="B3493" s="50">
        <v>3492</v>
      </c>
      <c r="C3493" s="9">
        <v>2019</v>
      </c>
      <c r="D3493" s="5" t="s">
        <v>9325</v>
      </c>
      <c r="E3493" s="5" t="s">
        <v>10939</v>
      </c>
      <c r="F3493" s="5" t="s">
        <v>11089</v>
      </c>
      <c r="G3493" s="5" t="s">
        <v>9329</v>
      </c>
      <c r="H3493" s="5" t="s">
        <v>9347</v>
      </c>
      <c r="I3493" s="5" t="s">
        <v>11224</v>
      </c>
      <c r="J3493" s="9">
        <v>1</v>
      </c>
      <c r="K3493" s="5" t="s">
        <v>1039</v>
      </c>
      <c r="L3493" s="10" t="str">
        <f>HYPERLINK("http://www.gaycenter.it/NEWS.asp?id_dettaglio=2940","Gay Center ")</f>
        <v xml:space="preserve">Gay Center </v>
      </c>
      <c r="M3493" s="5" t="s">
        <v>9932</v>
      </c>
      <c r="N3493" s="5"/>
    </row>
    <row r="3494" spans="1:14" x14ac:dyDescent="0.2">
      <c r="A3494" s="12" t="s">
        <v>7109</v>
      </c>
      <c r="B3494" s="50">
        <v>3493</v>
      </c>
      <c r="C3494" s="9">
        <v>2019</v>
      </c>
      <c r="D3494" s="5" t="s">
        <v>9325</v>
      </c>
      <c r="E3494" s="5" t="s">
        <v>1350</v>
      </c>
      <c r="F3494" s="5" t="s">
        <v>11089</v>
      </c>
      <c r="G3494" s="5" t="s">
        <v>9320</v>
      </c>
      <c r="H3494" s="5" t="s">
        <v>9328</v>
      </c>
      <c r="I3494" s="5" t="s">
        <v>9344</v>
      </c>
      <c r="J3494" s="9">
        <v>0</v>
      </c>
      <c r="K3494" s="5" t="s">
        <v>848</v>
      </c>
      <c r="L3494" s="10" t="str">
        <f t="shared" ref="L3494:L3501" si="56">HYPERLINK("https://drive.google.com/file/d/1BWJe4FNdVUgHbw1KA_g89JpxkW0UVMLs/view?usp=sharing","Association 21 July")</f>
        <v>Association 21 July</v>
      </c>
      <c r="M3494" s="5" t="s">
        <v>9933</v>
      </c>
      <c r="N3494" s="5"/>
    </row>
    <row r="3495" spans="1:14" x14ac:dyDescent="0.2">
      <c r="A3495" s="12" t="s">
        <v>7110</v>
      </c>
      <c r="B3495" s="50">
        <v>3494</v>
      </c>
      <c r="C3495" s="9">
        <v>2019</v>
      </c>
      <c r="D3495" s="5" t="s">
        <v>9325</v>
      </c>
      <c r="E3495" s="5" t="s">
        <v>1351</v>
      </c>
      <c r="F3495" s="5" t="s">
        <v>11089</v>
      </c>
      <c r="G3495" s="5" t="s">
        <v>9320</v>
      </c>
      <c r="H3495" s="5" t="s">
        <v>9328</v>
      </c>
      <c r="I3495" s="5" t="s">
        <v>9344</v>
      </c>
      <c r="J3495" s="9">
        <v>0</v>
      </c>
      <c r="K3495" s="5" t="s">
        <v>848</v>
      </c>
      <c r="L3495" s="10" t="str">
        <f t="shared" si="56"/>
        <v>Association 21 July</v>
      </c>
      <c r="M3495" s="5" t="s">
        <v>9934</v>
      </c>
      <c r="N3495" s="5"/>
    </row>
    <row r="3496" spans="1:14" x14ac:dyDescent="0.2">
      <c r="A3496" s="12" t="s">
        <v>7111</v>
      </c>
      <c r="B3496" s="50">
        <v>3495</v>
      </c>
      <c r="C3496" s="9">
        <v>2019</v>
      </c>
      <c r="D3496" s="5" t="s">
        <v>9325</v>
      </c>
      <c r="E3496" s="5" t="s">
        <v>10939</v>
      </c>
      <c r="F3496" s="5" t="s">
        <v>11089</v>
      </c>
      <c r="G3496" s="5" t="s">
        <v>9320</v>
      </c>
      <c r="H3496" s="5" t="s">
        <v>9321</v>
      </c>
      <c r="I3496" s="5" t="s">
        <v>9321</v>
      </c>
      <c r="J3496" s="9">
        <v>70</v>
      </c>
      <c r="K3496" s="5" t="s">
        <v>848</v>
      </c>
      <c r="L3496" s="10" t="str">
        <f t="shared" si="56"/>
        <v>Association 21 July</v>
      </c>
      <c r="M3496" s="5" t="s">
        <v>9935</v>
      </c>
      <c r="N3496" s="5"/>
    </row>
    <row r="3497" spans="1:14" x14ac:dyDescent="0.2">
      <c r="A3497" s="12" t="s">
        <v>7112</v>
      </c>
      <c r="B3497" s="50">
        <v>3496</v>
      </c>
      <c r="C3497" s="9">
        <v>2019</v>
      </c>
      <c r="D3497" s="5" t="s">
        <v>9325</v>
      </c>
      <c r="E3497" s="5" t="s">
        <v>10939</v>
      </c>
      <c r="F3497" s="5" t="s">
        <v>11089</v>
      </c>
      <c r="G3497" s="5" t="s">
        <v>9320</v>
      </c>
      <c r="H3497" s="5" t="s">
        <v>9321</v>
      </c>
      <c r="I3497" s="5" t="s">
        <v>9321</v>
      </c>
      <c r="J3497" s="9">
        <v>0</v>
      </c>
      <c r="K3497" s="5" t="s">
        <v>848</v>
      </c>
      <c r="L3497" s="10" t="str">
        <f t="shared" si="56"/>
        <v>Association 21 July</v>
      </c>
      <c r="M3497" s="5" t="s">
        <v>9936</v>
      </c>
      <c r="N3497" s="5"/>
    </row>
    <row r="3498" spans="1:14" x14ac:dyDescent="0.2">
      <c r="A3498" s="12" t="s">
        <v>7113</v>
      </c>
      <c r="B3498" s="50">
        <v>3497</v>
      </c>
      <c r="C3498" s="9">
        <v>2019</v>
      </c>
      <c r="D3498" s="5" t="s">
        <v>9325</v>
      </c>
      <c r="E3498" s="5" t="s">
        <v>10939</v>
      </c>
      <c r="F3498" s="5" t="s">
        <v>11089</v>
      </c>
      <c r="G3498" s="5" t="s">
        <v>9320</v>
      </c>
      <c r="H3498" s="5" t="s">
        <v>9321</v>
      </c>
      <c r="I3498" s="5" t="s">
        <v>9378</v>
      </c>
      <c r="J3498" s="9">
        <v>14</v>
      </c>
      <c r="K3498" s="5" t="s">
        <v>848</v>
      </c>
      <c r="L3498" s="10" t="str">
        <f t="shared" si="56"/>
        <v>Association 21 July</v>
      </c>
      <c r="M3498" s="5" t="s">
        <v>9937</v>
      </c>
      <c r="N3498" s="5"/>
    </row>
    <row r="3499" spans="1:14" x14ac:dyDescent="0.2">
      <c r="A3499" s="12" t="s">
        <v>7114</v>
      </c>
      <c r="B3499" s="50">
        <v>3498</v>
      </c>
      <c r="C3499" s="9">
        <v>2019</v>
      </c>
      <c r="D3499" s="5" t="s">
        <v>9325</v>
      </c>
      <c r="E3499" s="5" t="s">
        <v>10939</v>
      </c>
      <c r="F3499" s="5" t="s">
        <v>11089</v>
      </c>
      <c r="G3499" s="5" t="s">
        <v>9320</v>
      </c>
      <c r="H3499" s="5" t="s">
        <v>9321</v>
      </c>
      <c r="I3499" s="5" t="s">
        <v>9378</v>
      </c>
      <c r="J3499" s="9">
        <v>0</v>
      </c>
      <c r="K3499" s="5" t="s">
        <v>848</v>
      </c>
      <c r="L3499" s="10" t="str">
        <f t="shared" si="56"/>
        <v>Association 21 July</v>
      </c>
      <c r="M3499" s="5" t="s">
        <v>9938</v>
      </c>
      <c r="N3499" s="5"/>
    </row>
    <row r="3500" spans="1:14" x14ac:dyDescent="0.2">
      <c r="A3500" s="12" t="s">
        <v>7115</v>
      </c>
      <c r="B3500" s="50">
        <v>3499</v>
      </c>
      <c r="C3500" s="9">
        <v>2019</v>
      </c>
      <c r="D3500" s="5" t="s">
        <v>9325</v>
      </c>
      <c r="E3500" s="5" t="s">
        <v>10939</v>
      </c>
      <c r="F3500" s="5" t="s">
        <v>11089</v>
      </c>
      <c r="G3500" s="5" t="s">
        <v>9320</v>
      </c>
      <c r="H3500" s="5" t="s">
        <v>9347</v>
      </c>
      <c r="I3500" s="5" t="s">
        <v>9315</v>
      </c>
      <c r="J3500" s="9">
        <v>1</v>
      </c>
      <c r="K3500" s="5" t="s">
        <v>848</v>
      </c>
      <c r="L3500" s="10" t="str">
        <f t="shared" si="56"/>
        <v>Association 21 July</v>
      </c>
      <c r="M3500" s="5" t="s">
        <v>9939</v>
      </c>
      <c r="N3500" s="5"/>
    </row>
    <row r="3501" spans="1:14" x14ac:dyDescent="0.2">
      <c r="A3501" s="12" t="s">
        <v>7116</v>
      </c>
      <c r="B3501" s="50">
        <v>3500</v>
      </c>
      <c r="C3501" s="9">
        <v>2019</v>
      </c>
      <c r="D3501" s="5" t="s">
        <v>9325</v>
      </c>
      <c r="E3501" s="5" t="s">
        <v>10939</v>
      </c>
      <c r="F3501" s="5" t="s">
        <v>11089</v>
      </c>
      <c r="G3501" s="5" t="s">
        <v>9320</v>
      </c>
      <c r="H3501" s="5" t="s">
        <v>9347</v>
      </c>
      <c r="I3501" s="5" t="s">
        <v>9315</v>
      </c>
      <c r="J3501" s="9">
        <v>1</v>
      </c>
      <c r="K3501" s="5" t="s">
        <v>848</v>
      </c>
      <c r="L3501" s="10" t="str">
        <f t="shared" si="56"/>
        <v>Association 21 July</v>
      </c>
      <c r="M3501" s="5" t="s">
        <v>9939</v>
      </c>
      <c r="N3501" s="5"/>
    </row>
    <row r="3502" spans="1:14" x14ac:dyDescent="0.2">
      <c r="A3502" s="12" t="s">
        <v>7117</v>
      </c>
      <c r="B3502" s="50">
        <v>3501</v>
      </c>
      <c r="C3502" s="9">
        <v>2019</v>
      </c>
      <c r="D3502" s="5" t="s">
        <v>9325</v>
      </c>
      <c r="E3502" s="5" t="s">
        <v>1352</v>
      </c>
      <c r="F3502" s="5" t="s">
        <v>11089</v>
      </c>
      <c r="G3502" s="5" t="s">
        <v>9337</v>
      </c>
      <c r="H3502" s="5" t="s">
        <v>9347</v>
      </c>
      <c r="I3502" s="5" t="s">
        <v>11065</v>
      </c>
      <c r="J3502" s="9">
        <v>2</v>
      </c>
      <c r="K3502" s="5" t="s">
        <v>805</v>
      </c>
      <c r="L3502" s="10" t="str">
        <f t="shared" ref="L3502:L3524" si="57">HYPERLINK("http://www.cronachediordinariorazzismo.org/il-razzismo-quotidiano/?fwp_data=2019-01-01%2C2020-04-09","Cronacche di ordinario razismo")</f>
        <v>Cronacche di ordinario razismo</v>
      </c>
      <c r="M3502" s="5" t="s">
        <v>9940</v>
      </c>
      <c r="N3502" s="5"/>
    </row>
    <row r="3503" spans="1:14" x14ac:dyDescent="0.2">
      <c r="A3503" s="12" t="s">
        <v>7118</v>
      </c>
      <c r="B3503" s="50">
        <v>3502</v>
      </c>
      <c r="C3503" s="9">
        <v>2019</v>
      </c>
      <c r="D3503" s="5" t="s">
        <v>9325</v>
      </c>
      <c r="E3503" s="5" t="s">
        <v>1353</v>
      </c>
      <c r="F3503" s="5" t="s">
        <v>11089</v>
      </c>
      <c r="G3503" s="5" t="s">
        <v>9337</v>
      </c>
      <c r="H3503" s="5" t="s">
        <v>9347</v>
      </c>
      <c r="I3503" s="5" t="s">
        <v>9395</v>
      </c>
      <c r="J3503" s="9">
        <v>1</v>
      </c>
      <c r="K3503" s="5" t="s">
        <v>805</v>
      </c>
      <c r="L3503" s="10" t="str">
        <f t="shared" si="57"/>
        <v>Cronacche di ordinario razismo</v>
      </c>
      <c r="M3503" s="5" t="s">
        <v>9941</v>
      </c>
      <c r="N3503" s="5"/>
    </row>
    <row r="3504" spans="1:14" x14ac:dyDescent="0.2">
      <c r="A3504" s="12" t="s">
        <v>7119</v>
      </c>
      <c r="B3504" s="50">
        <v>3503</v>
      </c>
      <c r="C3504" s="9">
        <v>2019</v>
      </c>
      <c r="D3504" s="5" t="s">
        <v>9325</v>
      </c>
      <c r="E3504" s="5" t="s">
        <v>1354</v>
      </c>
      <c r="F3504" s="5" t="s">
        <v>11089</v>
      </c>
      <c r="G3504" s="5" t="s">
        <v>9337</v>
      </c>
      <c r="H3504" s="5" t="s">
        <v>9347</v>
      </c>
      <c r="I3504" s="5" t="s">
        <v>9395</v>
      </c>
      <c r="J3504" s="9">
        <v>0</v>
      </c>
      <c r="K3504" s="5" t="s">
        <v>805</v>
      </c>
      <c r="L3504" s="10" t="str">
        <f t="shared" si="57"/>
        <v>Cronacche di ordinario razismo</v>
      </c>
      <c r="M3504" s="5" t="s">
        <v>9942</v>
      </c>
      <c r="N3504" s="5"/>
    </row>
    <row r="3505" spans="1:14" x14ac:dyDescent="0.2">
      <c r="A3505" s="12" t="s">
        <v>7120</v>
      </c>
      <c r="B3505" s="50">
        <v>3504</v>
      </c>
      <c r="C3505" s="9">
        <v>2019</v>
      </c>
      <c r="D3505" s="5" t="s">
        <v>9325</v>
      </c>
      <c r="E3505" s="5" t="s">
        <v>1355</v>
      </c>
      <c r="F3505" s="5" t="s">
        <v>11089</v>
      </c>
      <c r="G3505" s="5" t="s">
        <v>9337</v>
      </c>
      <c r="H3505" s="5" t="s">
        <v>9347</v>
      </c>
      <c r="I3505" s="5" t="s">
        <v>11065</v>
      </c>
      <c r="J3505" s="9">
        <v>1</v>
      </c>
      <c r="K3505" s="5" t="s">
        <v>805</v>
      </c>
      <c r="L3505" s="10" t="str">
        <f t="shared" si="57"/>
        <v>Cronacche di ordinario razismo</v>
      </c>
      <c r="M3505" s="5" t="s">
        <v>9943</v>
      </c>
      <c r="N3505" s="5"/>
    </row>
    <row r="3506" spans="1:14" x14ac:dyDescent="0.2">
      <c r="A3506" s="12" t="s">
        <v>7121</v>
      </c>
      <c r="B3506" s="50">
        <v>3505</v>
      </c>
      <c r="C3506" s="9">
        <v>2019</v>
      </c>
      <c r="D3506" s="5" t="s">
        <v>9325</v>
      </c>
      <c r="E3506" s="5" t="s">
        <v>1356</v>
      </c>
      <c r="F3506" s="5" t="s">
        <v>11089</v>
      </c>
      <c r="G3506" s="5" t="s">
        <v>9337</v>
      </c>
      <c r="H3506" s="5" t="s">
        <v>9347</v>
      </c>
      <c r="I3506" s="5" t="s">
        <v>9395</v>
      </c>
      <c r="J3506" s="9">
        <v>1</v>
      </c>
      <c r="K3506" s="5" t="s">
        <v>805</v>
      </c>
      <c r="L3506" s="10" t="str">
        <f t="shared" si="57"/>
        <v>Cronacche di ordinario razismo</v>
      </c>
      <c r="M3506" s="5" t="s">
        <v>9944</v>
      </c>
      <c r="N3506" s="5"/>
    </row>
    <row r="3507" spans="1:14" x14ac:dyDescent="0.2">
      <c r="A3507" s="12" t="s">
        <v>7122</v>
      </c>
      <c r="B3507" s="50">
        <v>3506</v>
      </c>
      <c r="C3507" s="9">
        <v>2019</v>
      </c>
      <c r="D3507" s="5" t="s">
        <v>9325</v>
      </c>
      <c r="E3507" s="5" t="s">
        <v>1357</v>
      </c>
      <c r="F3507" s="5" t="s">
        <v>11089</v>
      </c>
      <c r="G3507" s="5" t="s">
        <v>9337</v>
      </c>
      <c r="H3507" s="5" t="s">
        <v>9347</v>
      </c>
      <c r="I3507" s="5" t="s">
        <v>9408</v>
      </c>
      <c r="J3507" s="9">
        <v>1</v>
      </c>
      <c r="K3507" s="5" t="s">
        <v>805</v>
      </c>
      <c r="L3507" s="10" t="str">
        <f t="shared" si="57"/>
        <v>Cronacche di ordinario razismo</v>
      </c>
      <c r="M3507" s="5" t="s">
        <v>9945</v>
      </c>
      <c r="N3507" s="5"/>
    </row>
    <row r="3508" spans="1:14" x14ac:dyDescent="0.2">
      <c r="A3508" s="12" t="s">
        <v>7123</v>
      </c>
      <c r="B3508" s="50">
        <v>3507</v>
      </c>
      <c r="C3508" s="9">
        <v>2019</v>
      </c>
      <c r="D3508" s="5" t="s">
        <v>9325</v>
      </c>
      <c r="E3508" s="5" t="s">
        <v>1340</v>
      </c>
      <c r="F3508" s="5" t="s">
        <v>11089</v>
      </c>
      <c r="G3508" s="5" t="s">
        <v>9337</v>
      </c>
      <c r="H3508" s="5" t="s">
        <v>9347</v>
      </c>
      <c r="I3508" s="5" t="s">
        <v>9395</v>
      </c>
      <c r="J3508" s="9">
        <v>2</v>
      </c>
      <c r="K3508" s="5" t="s">
        <v>805</v>
      </c>
      <c r="L3508" s="10" t="str">
        <f t="shared" si="57"/>
        <v>Cronacche di ordinario razismo</v>
      </c>
      <c r="M3508" s="5" t="s">
        <v>9946</v>
      </c>
      <c r="N3508" s="5"/>
    </row>
    <row r="3509" spans="1:14" x14ac:dyDescent="0.2">
      <c r="A3509" s="12" t="s">
        <v>7124</v>
      </c>
      <c r="B3509" s="50">
        <v>3508</v>
      </c>
      <c r="C3509" s="9">
        <v>2019</v>
      </c>
      <c r="D3509" s="5" t="s">
        <v>9325</v>
      </c>
      <c r="E3509" s="5" t="s">
        <v>1358</v>
      </c>
      <c r="F3509" s="5" t="s">
        <v>11089</v>
      </c>
      <c r="G3509" s="5" t="s">
        <v>9323</v>
      </c>
      <c r="H3509" s="5" t="s">
        <v>9347</v>
      </c>
      <c r="I3509" s="5" t="s">
        <v>9415</v>
      </c>
      <c r="J3509" s="9">
        <v>0</v>
      </c>
      <c r="K3509" s="5" t="s">
        <v>805</v>
      </c>
      <c r="L3509" s="10" t="str">
        <f t="shared" si="57"/>
        <v>Cronacche di ordinario razismo</v>
      </c>
      <c r="M3509" s="5" t="s">
        <v>9947</v>
      </c>
      <c r="N3509" s="5"/>
    </row>
    <row r="3510" spans="1:14" x14ac:dyDescent="0.2">
      <c r="A3510" s="12" t="s">
        <v>7125</v>
      </c>
      <c r="B3510" s="50">
        <v>3509</v>
      </c>
      <c r="C3510" s="9">
        <v>2019</v>
      </c>
      <c r="D3510" s="5" t="s">
        <v>9325</v>
      </c>
      <c r="E3510" s="5" t="s">
        <v>1359</v>
      </c>
      <c r="F3510" s="5" t="s">
        <v>11089</v>
      </c>
      <c r="G3510" s="5" t="s">
        <v>9337</v>
      </c>
      <c r="H3510" s="5" t="s">
        <v>9347</v>
      </c>
      <c r="I3510" s="5" t="s">
        <v>9408</v>
      </c>
      <c r="J3510" s="9">
        <v>1</v>
      </c>
      <c r="K3510" s="5" t="s">
        <v>805</v>
      </c>
      <c r="L3510" s="10" t="str">
        <f t="shared" si="57"/>
        <v>Cronacche di ordinario razismo</v>
      </c>
      <c r="M3510" s="5" t="s">
        <v>9948</v>
      </c>
      <c r="N3510" s="5"/>
    </row>
    <row r="3511" spans="1:14" x14ac:dyDescent="0.2">
      <c r="A3511" s="12" t="s">
        <v>7126</v>
      </c>
      <c r="B3511" s="50">
        <v>3510</v>
      </c>
      <c r="C3511" s="9">
        <v>2019</v>
      </c>
      <c r="D3511" s="5" t="s">
        <v>9325</v>
      </c>
      <c r="E3511" s="5" t="s">
        <v>1334</v>
      </c>
      <c r="F3511" s="5" t="s">
        <v>11089</v>
      </c>
      <c r="G3511" s="5" t="s">
        <v>9337</v>
      </c>
      <c r="H3511" s="5" t="s">
        <v>9347</v>
      </c>
      <c r="I3511" s="5" t="s">
        <v>9395</v>
      </c>
      <c r="J3511" s="9">
        <v>0</v>
      </c>
      <c r="K3511" s="5" t="s">
        <v>805</v>
      </c>
      <c r="L3511" s="10" t="str">
        <f t="shared" si="57"/>
        <v>Cronacche di ordinario razismo</v>
      </c>
      <c r="M3511" s="5" t="s">
        <v>9949</v>
      </c>
      <c r="N3511" s="5"/>
    </row>
    <row r="3512" spans="1:14" x14ac:dyDescent="0.2">
      <c r="A3512" s="12" t="s">
        <v>7127</v>
      </c>
      <c r="B3512" s="50">
        <v>3511</v>
      </c>
      <c r="C3512" s="9">
        <v>2019</v>
      </c>
      <c r="D3512" s="5" t="s">
        <v>9325</v>
      </c>
      <c r="E3512" s="5" t="s">
        <v>10939</v>
      </c>
      <c r="F3512" s="5" t="s">
        <v>11089</v>
      </c>
      <c r="G3512" s="5" t="s">
        <v>9337</v>
      </c>
      <c r="H3512" s="5" t="s">
        <v>9347</v>
      </c>
      <c r="I3512" s="5" t="s">
        <v>9395</v>
      </c>
      <c r="J3512" s="9">
        <v>1</v>
      </c>
      <c r="K3512" s="5" t="s">
        <v>805</v>
      </c>
      <c r="L3512" s="10" t="str">
        <f t="shared" si="57"/>
        <v>Cronacche di ordinario razismo</v>
      </c>
      <c r="M3512" s="5" t="s">
        <v>9950</v>
      </c>
      <c r="N3512" s="5"/>
    </row>
    <row r="3513" spans="1:14" x14ac:dyDescent="0.2">
      <c r="A3513" s="12" t="s">
        <v>7128</v>
      </c>
      <c r="B3513" s="50">
        <v>3512</v>
      </c>
      <c r="C3513" s="9">
        <v>2019</v>
      </c>
      <c r="D3513" s="5" t="s">
        <v>9325</v>
      </c>
      <c r="E3513" s="5" t="s">
        <v>1360</v>
      </c>
      <c r="F3513" s="5" t="s">
        <v>11089</v>
      </c>
      <c r="G3513" s="5" t="s">
        <v>9337</v>
      </c>
      <c r="H3513" s="5" t="s">
        <v>9347</v>
      </c>
      <c r="I3513" s="5" t="s">
        <v>9367</v>
      </c>
      <c r="J3513" s="9">
        <v>0</v>
      </c>
      <c r="K3513" s="5" t="s">
        <v>805</v>
      </c>
      <c r="L3513" s="10" t="str">
        <f t="shared" si="57"/>
        <v>Cronacche di ordinario razismo</v>
      </c>
      <c r="M3513" s="5" t="s">
        <v>9951</v>
      </c>
      <c r="N3513" s="5"/>
    </row>
    <row r="3514" spans="1:14" x14ac:dyDescent="0.2">
      <c r="A3514" s="12" t="s">
        <v>7129</v>
      </c>
      <c r="B3514" s="50">
        <v>3513</v>
      </c>
      <c r="C3514" s="9">
        <v>2019</v>
      </c>
      <c r="D3514" s="5" t="s">
        <v>9325</v>
      </c>
      <c r="E3514" s="5" t="s">
        <v>1361</v>
      </c>
      <c r="F3514" s="5" t="s">
        <v>11089</v>
      </c>
      <c r="G3514" s="5" t="s">
        <v>9337</v>
      </c>
      <c r="H3514" s="5" t="s">
        <v>9347</v>
      </c>
      <c r="I3514" s="5" t="s">
        <v>9395</v>
      </c>
      <c r="J3514" s="9">
        <v>1</v>
      </c>
      <c r="K3514" s="5" t="s">
        <v>805</v>
      </c>
      <c r="L3514" s="10" t="str">
        <f t="shared" si="57"/>
        <v>Cronacche di ordinario razismo</v>
      </c>
      <c r="M3514" s="5" t="s">
        <v>9952</v>
      </c>
      <c r="N3514" s="5"/>
    </row>
    <row r="3515" spans="1:14" x14ac:dyDescent="0.2">
      <c r="A3515" s="12" t="s">
        <v>7130</v>
      </c>
      <c r="B3515" s="50">
        <v>3514</v>
      </c>
      <c r="C3515" s="9">
        <v>2019</v>
      </c>
      <c r="D3515" s="5" t="s">
        <v>9325</v>
      </c>
      <c r="E3515" s="5" t="s">
        <v>1362</v>
      </c>
      <c r="F3515" s="5" t="s">
        <v>11089</v>
      </c>
      <c r="G3515" s="5" t="s">
        <v>9337</v>
      </c>
      <c r="H3515" s="5" t="s">
        <v>9347</v>
      </c>
      <c r="I3515" s="5" t="s">
        <v>11065</v>
      </c>
      <c r="J3515" s="9">
        <v>4</v>
      </c>
      <c r="K3515" s="5" t="s">
        <v>805</v>
      </c>
      <c r="L3515" s="10" t="str">
        <f t="shared" si="57"/>
        <v>Cronacche di ordinario razismo</v>
      </c>
      <c r="M3515" s="5" t="s">
        <v>9953</v>
      </c>
      <c r="N3515" s="5"/>
    </row>
    <row r="3516" spans="1:14" x14ac:dyDescent="0.2">
      <c r="A3516" s="12" t="s">
        <v>7131</v>
      </c>
      <c r="B3516" s="50">
        <v>3515</v>
      </c>
      <c r="C3516" s="9">
        <v>2019</v>
      </c>
      <c r="D3516" s="5" t="s">
        <v>9325</v>
      </c>
      <c r="E3516" s="5" t="s">
        <v>10939</v>
      </c>
      <c r="F3516" s="5" t="s">
        <v>11089</v>
      </c>
      <c r="G3516" s="5" t="s">
        <v>9337</v>
      </c>
      <c r="H3516" s="5" t="s">
        <v>9347</v>
      </c>
      <c r="I3516" s="5" t="s">
        <v>9395</v>
      </c>
      <c r="J3516" s="9">
        <v>1</v>
      </c>
      <c r="K3516" s="5" t="s">
        <v>805</v>
      </c>
      <c r="L3516" s="10" t="str">
        <f t="shared" si="57"/>
        <v>Cronacche di ordinario razismo</v>
      </c>
      <c r="M3516" s="5" t="s">
        <v>9954</v>
      </c>
      <c r="N3516" s="5"/>
    </row>
    <row r="3517" spans="1:14" x14ac:dyDescent="0.2">
      <c r="A3517" s="12" t="s">
        <v>7132</v>
      </c>
      <c r="B3517" s="50">
        <v>3516</v>
      </c>
      <c r="C3517" s="9">
        <v>2019</v>
      </c>
      <c r="D3517" s="5" t="s">
        <v>9325</v>
      </c>
      <c r="E3517" s="5" t="s">
        <v>1363</v>
      </c>
      <c r="F3517" s="5" t="s">
        <v>11089</v>
      </c>
      <c r="G3517" s="5" t="s">
        <v>9337</v>
      </c>
      <c r="H3517" s="5" t="s">
        <v>9347</v>
      </c>
      <c r="I3517" s="5" t="s">
        <v>9408</v>
      </c>
      <c r="J3517" s="9">
        <v>1</v>
      </c>
      <c r="K3517" s="5" t="s">
        <v>805</v>
      </c>
      <c r="L3517" s="10" t="str">
        <f t="shared" si="57"/>
        <v>Cronacche di ordinario razismo</v>
      </c>
      <c r="M3517" s="5" t="s">
        <v>9955</v>
      </c>
      <c r="N3517" s="5"/>
    </row>
    <row r="3518" spans="1:14" x14ac:dyDescent="0.2">
      <c r="A3518" s="12" t="s">
        <v>7133</v>
      </c>
      <c r="B3518" s="50">
        <v>3517</v>
      </c>
      <c r="C3518" s="9">
        <v>2019</v>
      </c>
      <c r="D3518" s="5" t="s">
        <v>9325</v>
      </c>
      <c r="E3518" s="5" t="s">
        <v>1364</v>
      </c>
      <c r="F3518" s="5" t="s">
        <v>11089</v>
      </c>
      <c r="G3518" s="5" t="s">
        <v>9337</v>
      </c>
      <c r="H3518" s="5" t="s">
        <v>9347</v>
      </c>
      <c r="I3518" s="5" t="s">
        <v>9315</v>
      </c>
      <c r="J3518" s="9">
        <v>1</v>
      </c>
      <c r="K3518" s="5" t="s">
        <v>805</v>
      </c>
      <c r="L3518" s="10" t="str">
        <f t="shared" si="57"/>
        <v>Cronacche di ordinario razismo</v>
      </c>
      <c r="M3518" s="5" t="s">
        <v>9956</v>
      </c>
      <c r="N3518" s="5"/>
    </row>
    <row r="3519" spans="1:14" x14ac:dyDescent="0.2">
      <c r="A3519" s="12" t="s">
        <v>7134</v>
      </c>
      <c r="B3519" s="50">
        <v>3518</v>
      </c>
      <c r="C3519" s="9">
        <v>2019</v>
      </c>
      <c r="D3519" s="5" t="s">
        <v>9325</v>
      </c>
      <c r="E3519" s="5" t="s">
        <v>1365</v>
      </c>
      <c r="F3519" s="5" t="s">
        <v>11089</v>
      </c>
      <c r="G3519" s="5" t="s">
        <v>9323</v>
      </c>
      <c r="H3519" s="5" t="s">
        <v>9347</v>
      </c>
      <c r="I3519" s="5" t="s">
        <v>9408</v>
      </c>
      <c r="J3519" s="9">
        <v>0</v>
      </c>
      <c r="K3519" s="5" t="s">
        <v>805</v>
      </c>
      <c r="L3519" s="10" t="str">
        <f t="shared" si="57"/>
        <v>Cronacche di ordinario razismo</v>
      </c>
      <c r="M3519" s="5" t="s">
        <v>9957</v>
      </c>
      <c r="N3519" s="5"/>
    </row>
    <row r="3520" spans="1:14" x14ac:dyDescent="0.2">
      <c r="A3520" s="12" t="s">
        <v>7135</v>
      </c>
      <c r="B3520" s="50">
        <v>3519</v>
      </c>
      <c r="C3520" s="9">
        <v>2019</v>
      </c>
      <c r="D3520" s="5" t="s">
        <v>9325</v>
      </c>
      <c r="E3520" s="5" t="s">
        <v>1366</v>
      </c>
      <c r="F3520" s="5" t="s">
        <v>11089</v>
      </c>
      <c r="G3520" s="5" t="s">
        <v>9337</v>
      </c>
      <c r="H3520" s="5" t="s">
        <v>9347</v>
      </c>
      <c r="I3520" s="5" t="s">
        <v>9395</v>
      </c>
      <c r="J3520" s="9">
        <v>1</v>
      </c>
      <c r="K3520" s="5" t="s">
        <v>805</v>
      </c>
      <c r="L3520" s="10" t="str">
        <f t="shared" si="57"/>
        <v>Cronacche di ordinario razismo</v>
      </c>
      <c r="M3520" s="5" t="s">
        <v>9958</v>
      </c>
      <c r="N3520" s="5"/>
    </row>
    <row r="3521" spans="1:14" x14ac:dyDescent="0.2">
      <c r="A3521" s="12" t="s">
        <v>7136</v>
      </c>
      <c r="B3521" s="50">
        <v>3520</v>
      </c>
      <c r="C3521" s="9">
        <v>2019</v>
      </c>
      <c r="D3521" s="5" t="s">
        <v>9325</v>
      </c>
      <c r="E3521" s="5" t="s">
        <v>1367</v>
      </c>
      <c r="F3521" s="5" t="s">
        <v>11089</v>
      </c>
      <c r="G3521" s="5" t="s">
        <v>9337</v>
      </c>
      <c r="H3521" s="5" t="s">
        <v>9347</v>
      </c>
      <c r="I3521" s="5" t="s">
        <v>9395</v>
      </c>
      <c r="J3521" s="9">
        <v>1</v>
      </c>
      <c r="K3521" s="5" t="s">
        <v>805</v>
      </c>
      <c r="L3521" s="10" t="str">
        <f t="shared" si="57"/>
        <v>Cronacche di ordinario razismo</v>
      </c>
      <c r="M3521" s="5" t="s">
        <v>9959</v>
      </c>
      <c r="N3521" s="5"/>
    </row>
    <row r="3522" spans="1:14" x14ac:dyDescent="0.2">
      <c r="A3522" s="12" t="s">
        <v>7137</v>
      </c>
      <c r="B3522" s="50">
        <v>3521</v>
      </c>
      <c r="C3522" s="9">
        <v>2019</v>
      </c>
      <c r="D3522" s="5" t="s">
        <v>9325</v>
      </c>
      <c r="E3522" s="5" t="s">
        <v>1368</v>
      </c>
      <c r="F3522" s="5" t="s">
        <v>11089</v>
      </c>
      <c r="G3522" s="5" t="s">
        <v>9337</v>
      </c>
      <c r="H3522" s="5" t="s">
        <v>9347</v>
      </c>
      <c r="I3522" s="5" t="s">
        <v>9395</v>
      </c>
      <c r="J3522" s="9">
        <v>1</v>
      </c>
      <c r="K3522" s="5" t="s">
        <v>805</v>
      </c>
      <c r="L3522" s="10" t="str">
        <f t="shared" si="57"/>
        <v>Cronacche di ordinario razismo</v>
      </c>
      <c r="M3522" s="5" t="s">
        <v>9960</v>
      </c>
      <c r="N3522" s="5"/>
    </row>
    <row r="3523" spans="1:14" x14ac:dyDescent="0.2">
      <c r="A3523" s="12" t="s">
        <v>7138</v>
      </c>
      <c r="B3523" s="50">
        <v>3522</v>
      </c>
      <c r="C3523" s="9">
        <v>2019</v>
      </c>
      <c r="D3523" s="5" t="s">
        <v>9325</v>
      </c>
      <c r="E3523" s="5" t="s">
        <v>9432</v>
      </c>
      <c r="F3523" s="5" t="s">
        <v>11089</v>
      </c>
      <c r="G3523" s="5" t="s">
        <v>9337</v>
      </c>
      <c r="H3523" s="5" t="s">
        <v>9347</v>
      </c>
      <c r="I3523" s="5" t="s">
        <v>9395</v>
      </c>
      <c r="J3523" s="9">
        <v>1</v>
      </c>
      <c r="K3523" s="5" t="s">
        <v>805</v>
      </c>
      <c r="L3523" s="10" t="str">
        <f t="shared" si="57"/>
        <v>Cronacche di ordinario razismo</v>
      </c>
      <c r="M3523" s="5" t="s">
        <v>9961</v>
      </c>
      <c r="N3523" s="5"/>
    </row>
    <row r="3524" spans="1:14" x14ac:dyDescent="0.2">
      <c r="A3524" s="12" t="s">
        <v>7139</v>
      </c>
      <c r="B3524" s="50">
        <v>3523</v>
      </c>
      <c r="C3524" s="9">
        <v>2019</v>
      </c>
      <c r="D3524" s="5" t="s">
        <v>9325</v>
      </c>
      <c r="E3524" s="5" t="s">
        <v>1369</v>
      </c>
      <c r="F3524" s="5" t="s">
        <v>11089</v>
      </c>
      <c r="G3524" s="5" t="s">
        <v>9337</v>
      </c>
      <c r="H3524" s="5" t="s">
        <v>9347</v>
      </c>
      <c r="I3524" s="5" t="s">
        <v>9395</v>
      </c>
      <c r="J3524" s="9">
        <v>1</v>
      </c>
      <c r="K3524" s="5" t="s">
        <v>805</v>
      </c>
      <c r="L3524" s="10" t="str">
        <f t="shared" si="57"/>
        <v>Cronacche di ordinario razismo</v>
      </c>
      <c r="M3524" s="5" t="s">
        <v>9962</v>
      </c>
      <c r="N3524" s="5"/>
    </row>
    <row r="3525" spans="1:14" x14ac:dyDescent="0.2">
      <c r="A3525" s="12" t="s">
        <v>7140</v>
      </c>
      <c r="B3525" s="50">
        <v>3524</v>
      </c>
      <c r="C3525" s="9">
        <v>2019</v>
      </c>
      <c r="D3525" s="5" t="s">
        <v>9325</v>
      </c>
      <c r="E3525" s="5" t="s">
        <v>10939</v>
      </c>
      <c r="F3525" s="5" t="s">
        <v>11089</v>
      </c>
      <c r="G3525" s="5" t="s">
        <v>9337</v>
      </c>
      <c r="H3525" s="5" t="s">
        <v>9347</v>
      </c>
      <c r="I3525" s="5" t="s">
        <v>9344</v>
      </c>
      <c r="J3525" s="9">
        <v>0</v>
      </c>
      <c r="K3525" s="5" t="s">
        <v>860</v>
      </c>
      <c r="L3525" s="10" t="s">
        <v>860</v>
      </c>
      <c r="M3525" s="5" t="s">
        <v>9963</v>
      </c>
      <c r="N3525" s="5"/>
    </row>
    <row r="3526" spans="1:14" x14ac:dyDescent="0.2">
      <c r="A3526" s="12" t="s">
        <v>7141</v>
      </c>
      <c r="B3526" s="50">
        <v>3525</v>
      </c>
      <c r="C3526" s="9">
        <v>2019</v>
      </c>
      <c r="D3526" s="5" t="s">
        <v>9325</v>
      </c>
      <c r="E3526" s="5" t="s">
        <v>1370</v>
      </c>
      <c r="F3526" s="5" t="s">
        <v>11089</v>
      </c>
      <c r="G3526" s="5" t="s">
        <v>9337</v>
      </c>
      <c r="H3526" s="5" t="s">
        <v>9347</v>
      </c>
      <c r="I3526" s="5" t="s">
        <v>9395</v>
      </c>
      <c r="J3526" s="9">
        <v>1</v>
      </c>
      <c r="K3526" s="5" t="s">
        <v>805</v>
      </c>
      <c r="L3526" s="10" t="str">
        <f t="shared" ref="L3526:L3557" si="58">HYPERLINK("http://www.cronachediordinariorazzismo.org/il-razzismo-quotidiano/?fwp_data=2019-01-01%2C2020-04-09","Cronacche di ordinario razismo")</f>
        <v>Cronacche di ordinario razismo</v>
      </c>
      <c r="M3526" s="5" t="s">
        <v>9964</v>
      </c>
      <c r="N3526" s="5"/>
    </row>
    <row r="3527" spans="1:14" x14ac:dyDescent="0.2">
      <c r="A3527" s="12" t="s">
        <v>7142</v>
      </c>
      <c r="B3527" s="50">
        <v>3526</v>
      </c>
      <c r="C3527" s="9">
        <v>2019</v>
      </c>
      <c r="D3527" s="5" t="s">
        <v>9325</v>
      </c>
      <c r="E3527" s="5" t="s">
        <v>1371</v>
      </c>
      <c r="F3527" s="5" t="s">
        <v>11089</v>
      </c>
      <c r="G3527" s="5" t="s">
        <v>9337</v>
      </c>
      <c r="H3527" s="5" t="s">
        <v>9347</v>
      </c>
      <c r="I3527" s="5" t="s">
        <v>9395</v>
      </c>
      <c r="J3527" s="9">
        <v>1</v>
      </c>
      <c r="K3527" s="5" t="s">
        <v>805</v>
      </c>
      <c r="L3527" s="10" t="str">
        <f t="shared" si="58"/>
        <v>Cronacche di ordinario razismo</v>
      </c>
      <c r="M3527" s="5" t="s">
        <v>9965</v>
      </c>
      <c r="N3527" s="5"/>
    </row>
    <row r="3528" spans="1:14" x14ac:dyDescent="0.2">
      <c r="A3528" s="12" t="s">
        <v>7143</v>
      </c>
      <c r="B3528" s="50">
        <v>3527</v>
      </c>
      <c r="C3528" s="9">
        <v>2019</v>
      </c>
      <c r="D3528" s="5" t="s">
        <v>9325</v>
      </c>
      <c r="E3528" s="5" t="s">
        <v>1382</v>
      </c>
      <c r="F3528" s="5" t="s">
        <v>11089</v>
      </c>
      <c r="G3528" s="5" t="s">
        <v>9337</v>
      </c>
      <c r="H3528" s="5" t="s">
        <v>9347</v>
      </c>
      <c r="I3528" s="5" t="s">
        <v>9408</v>
      </c>
      <c r="J3528" s="9">
        <v>1</v>
      </c>
      <c r="K3528" s="5" t="s">
        <v>805</v>
      </c>
      <c r="L3528" s="10" t="str">
        <f t="shared" si="58"/>
        <v>Cronacche di ordinario razismo</v>
      </c>
      <c r="M3528" s="5" t="s">
        <v>9966</v>
      </c>
      <c r="N3528" s="5"/>
    </row>
    <row r="3529" spans="1:14" x14ac:dyDescent="0.2">
      <c r="A3529" s="12" t="s">
        <v>7144</v>
      </c>
      <c r="B3529" s="50">
        <v>3528</v>
      </c>
      <c r="C3529" s="9">
        <v>2019</v>
      </c>
      <c r="D3529" s="5" t="s">
        <v>9325</v>
      </c>
      <c r="E3529" s="5" t="s">
        <v>9432</v>
      </c>
      <c r="F3529" s="5" t="s">
        <v>11089</v>
      </c>
      <c r="G3529" s="5" t="s">
        <v>9337</v>
      </c>
      <c r="H3529" s="5" t="s">
        <v>9347</v>
      </c>
      <c r="I3529" s="5" t="s">
        <v>9408</v>
      </c>
      <c r="J3529" s="9">
        <v>1</v>
      </c>
      <c r="K3529" s="5" t="s">
        <v>805</v>
      </c>
      <c r="L3529" s="10" t="str">
        <f t="shared" si="58"/>
        <v>Cronacche di ordinario razismo</v>
      </c>
      <c r="M3529" s="5" t="s">
        <v>9967</v>
      </c>
      <c r="N3529" s="5"/>
    </row>
    <row r="3530" spans="1:14" x14ac:dyDescent="0.2">
      <c r="A3530" s="12" t="s">
        <v>7145</v>
      </c>
      <c r="B3530" s="50">
        <v>3529</v>
      </c>
      <c r="C3530" s="9">
        <v>2019</v>
      </c>
      <c r="D3530" s="5" t="s">
        <v>9325</v>
      </c>
      <c r="E3530" s="5" t="s">
        <v>1372</v>
      </c>
      <c r="F3530" s="5" t="s">
        <v>11089</v>
      </c>
      <c r="G3530" s="5" t="s">
        <v>9337</v>
      </c>
      <c r="H3530" s="5" t="s">
        <v>9347</v>
      </c>
      <c r="I3530" s="5" t="s">
        <v>9395</v>
      </c>
      <c r="J3530" s="9">
        <v>1</v>
      </c>
      <c r="K3530" s="5" t="s">
        <v>805</v>
      </c>
      <c r="L3530" s="10" t="str">
        <f t="shared" si="58"/>
        <v>Cronacche di ordinario razismo</v>
      </c>
      <c r="M3530" s="5" t="s">
        <v>9968</v>
      </c>
      <c r="N3530" s="5"/>
    </row>
    <row r="3531" spans="1:14" x14ac:dyDescent="0.2">
      <c r="A3531" s="12" t="s">
        <v>7146</v>
      </c>
      <c r="B3531" s="50">
        <v>3530</v>
      </c>
      <c r="C3531" s="9">
        <v>2019</v>
      </c>
      <c r="D3531" s="5" t="s">
        <v>9325</v>
      </c>
      <c r="E3531" s="5" t="s">
        <v>1373</v>
      </c>
      <c r="F3531" s="5" t="s">
        <v>11089</v>
      </c>
      <c r="G3531" s="5" t="s">
        <v>9337</v>
      </c>
      <c r="H3531" s="5" t="s">
        <v>9347</v>
      </c>
      <c r="I3531" s="5" t="s">
        <v>9395</v>
      </c>
      <c r="J3531" s="9">
        <v>1</v>
      </c>
      <c r="K3531" s="5" t="s">
        <v>805</v>
      </c>
      <c r="L3531" s="10" t="str">
        <f t="shared" si="58"/>
        <v>Cronacche di ordinario razismo</v>
      </c>
      <c r="M3531" s="5" t="s">
        <v>9969</v>
      </c>
      <c r="N3531" s="5"/>
    </row>
    <row r="3532" spans="1:14" x14ac:dyDescent="0.2">
      <c r="A3532" s="12" t="s">
        <v>7147</v>
      </c>
      <c r="B3532" s="50">
        <v>3531</v>
      </c>
      <c r="C3532" s="9">
        <v>2019</v>
      </c>
      <c r="D3532" s="5" t="s">
        <v>9325</v>
      </c>
      <c r="E3532" s="5" t="s">
        <v>1374</v>
      </c>
      <c r="F3532" s="5" t="s">
        <v>11089</v>
      </c>
      <c r="G3532" s="5" t="s">
        <v>9337</v>
      </c>
      <c r="H3532" s="5" t="s">
        <v>9347</v>
      </c>
      <c r="I3532" s="5" t="s">
        <v>9395</v>
      </c>
      <c r="J3532" s="9">
        <v>1</v>
      </c>
      <c r="K3532" s="5" t="s">
        <v>805</v>
      </c>
      <c r="L3532" s="10" t="str">
        <f t="shared" si="58"/>
        <v>Cronacche di ordinario razismo</v>
      </c>
      <c r="M3532" s="5" t="s">
        <v>9970</v>
      </c>
      <c r="N3532" s="5"/>
    </row>
    <row r="3533" spans="1:14" x14ac:dyDescent="0.2">
      <c r="A3533" s="12" t="s">
        <v>7148</v>
      </c>
      <c r="B3533" s="50">
        <v>3532</v>
      </c>
      <c r="C3533" s="9">
        <v>2019</v>
      </c>
      <c r="D3533" s="5" t="s">
        <v>9325</v>
      </c>
      <c r="E3533" s="5" t="s">
        <v>10939</v>
      </c>
      <c r="F3533" s="5" t="s">
        <v>11089</v>
      </c>
      <c r="G3533" s="5" t="s">
        <v>9337</v>
      </c>
      <c r="H3533" s="5" t="s">
        <v>9347</v>
      </c>
      <c r="I3533" s="5" t="s">
        <v>9408</v>
      </c>
      <c r="J3533" s="9">
        <v>1</v>
      </c>
      <c r="K3533" s="5" t="s">
        <v>805</v>
      </c>
      <c r="L3533" s="10" t="str">
        <f t="shared" si="58"/>
        <v>Cronacche di ordinario razismo</v>
      </c>
      <c r="M3533" s="5" t="s">
        <v>9971</v>
      </c>
      <c r="N3533" s="5"/>
    </row>
    <row r="3534" spans="1:14" x14ac:dyDescent="0.2">
      <c r="A3534" s="12" t="s">
        <v>7149</v>
      </c>
      <c r="B3534" s="50">
        <v>3533</v>
      </c>
      <c r="C3534" s="9">
        <v>2019</v>
      </c>
      <c r="D3534" s="5" t="s">
        <v>9325</v>
      </c>
      <c r="E3534" s="5" t="s">
        <v>1375</v>
      </c>
      <c r="F3534" s="5" t="s">
        <v>11089</v>
      </c>
      <c r="G3534" s="5" t="s">
        <v>9337</v>
      </c>
      <c r="H3534" s="5" t="s">
        <v>9347</v>
      </c>
      <c r="I3534" s="5" t="s">
        <v>9395</v>
      </c>
      <c r="J3534" s="9">
        <v>1</v>
      </c>
      <c r="K3534" s="5" t="s">
        <v>805</v>
      </c>
      <c r="L3534" s="10" t="str">
        <f t="shared" si="58"/>
        <v>Cronacche di ordinario razismo</v>
      </c>
      <c r="M3534" s="5" t="s">
        <v>9972</v>
      </c>
      <c r="N3534" s="5"/>
    </row>
    <row r="3535" spans="1:14" x14ac:dyDescent="0.2">
      <c r="A3535" s="12" t="s">
        <v>7150</v>
      </c>
      <c r="B3535" s="50">
        <v>3534</v>
      </c>
      <c r="C3535" s="9">
        <v>2019</v>
      </c>
      <c r="D3535" s="5" t="s">
        <v>9325</v>
      </c>
      <c r="E3535" s="5" t="s">
        <v>1376</v>
      </c>
      <c r="F3535" s="5" t="s">
        <v>11089</v>
      </c>
      <c r="G3535" s="5" t="s">
        <v>9337</v>
      </c>
      <c r="H3535" s="5" t="s">
        <v>9347</v>
      </c>
      <c r="I3535" s="5" t="s">
        <v>9408</v>
      </c>
      <c r="J3535" s="9">
        <v>1</v>
      </c>
      <c r="K3535" s="5" t="s">
        <v>805</v>
      </c>
      <c r="L3535" s="10" t="str">
        <f t="shared" si="58"/>
        <v>Cronacche di ordinario razismo</v>
      </c>
      <c r="M3535" s="5" t="s">
        <v>9973</v>
      </c>
      <c r="N3535" s="5"/>
    </row>
    <row r="3536" spans="1:14" x14ac:dyDescent="0.2">
      <c r="A3536" s="12" t="s">
        <v>7151</v>
      </c>
      <c r="B3536" s="50">
        <v>3535</v>
      </c>
      <c r="C3536" s="9">
        <v>2019</v>
      </c>
      <c r="D3536" s="5" t="s">
        <v>9325</v>
      </c>
      <c r="E3536" s="5" t="s">
        <v>10939</v>
      </c>
      <c r="F3536" s="5" t="s">
        <v>11089</v>
      </c>
      <c r="G3536" s="5" t="s">
        <v>9337</v>
      </c>
      <c r="H3536" s="5" t="s">
        <v>9328</v>
      </c>
      <c r="I3536" s="5" t="s">
        <v>9344</v>
      </c>
      <c r="J3536" s="9">
        <v>1</v>
      </c>
      <c r="K3536" s="5" t="s">
        <v>805</v>
      </c>
      <c r="L3536" s="10" t="str">
        <f t="shared" si="58"/>
        <v>Cronacche di ordinario razismo</v>
      </c>
      <c r="M3536" s="5" t="s">
        <v>9974</v>
      </c>
      <c r="N3536" s="5"/>
    </row>
    <row r="3537" spans="1:14" x14ac:dyDescent="0.2">
      <c r="A3537" s="12" t="s">
        <v>7152</v>
      </c>
      <c r="B3537" s="50">
        <v>3536</v>
      </c>
      <c r="C3537" s="9">
        <v>2019</v>
      </c>
      <c r="D3537" s="5" t="s">
        <v>9325</v>
      </c>
      <c r="E3537" s="5" t="s">
        <v>9429</v>
      </c>
      <c r="F3537" s="5" t="s">
        <v>11089</v>
      </c>
      <c r="G3537" s="6" t="s">
        <v>9335</v>
      </c>
      <c r="H3537" s="5" t="s">
        <v>9347</v>
      </c>
      <c r="I3537" s="5" t="s">
        <v>9408</v>
      </c>
      <c r="J3537" s="9">
        <v>1</v>
      </c>
      <c r="K3537" s="5" t="s">
        <v>805</v>
      </c>
      <c r="L3537" s="10" t="str">
        <f t="shared" si="58"/>
        <v>Cronacche di ordinario razismo</v>
      </c>
      <c r="M3537" s="5" t="s">
        <v>9975</v>
      </c>
      <c r="N3537" s="5"/>
    </row>
    <row r="3538" spans="1:14" x14ac:dyDescent="0.2">
      <c r="A3538" s="12" t="s">
        <v>7153</v>
      </c>
      <c r="B3538" s="50">
        <v>3537</v>
      </c>
      <c r="C3538" s="9">
        <v>2019</v>
      </c>
      <c r="D3538" s="5" t="s">
        <v>9325</v>
      </c>
      <c r="E3538" s="5" t="s">
        <v>1377</v>
      </c>
      <c r="F3538" s="5" t="s">
        <v>11089</v>
      </c>
      <c r="G3538" s="5" t="s">
        <v>9337</v>
      </c>
      <c r="H3538" s="5" t="s">
        <v>9321</v>
      </c>
      <c r="I3538" s="5" t="s">
        <v>9321</v>
      </c>
      <c r="J3538" s="9">
        <v>1</v>
      </c>
      <c r="K3538" s="5" t="s">
        <v>805</v>
      </c>
      <c r="L3538" s="10" t="str">
        <f t="shared" si="58"/>
        <v>Cronacche di ordinario razismo</v>
      </c>
      <c r="M3538" s="5" t="s">
        <v>9976</v>
      </c>
      <c r="N3538" s="5"/>
    </row>
    <row r="3539" spans="1:14" x14ac:dyDescent="0.2">
      <c r="A3539" s="12" t="s">
        <v>7154</v>
      </c>
      <c r="B3539" s="50">
        <v>3538</v>
      </c>
      <c r="C3539" s="9">
        <v>2019</v>
      </c>
      <c r="D3539" s="5" t="s">
        <v>9325</v>
      </c>
      <c r="E3539" s="5" t="s">
        <v>9437</v>
      </c>
      <c r="F3539" s="5" t="s">
        <v>11089</v>
      </c>
      <c r="G3539" s="5" t="s">
        <v>9337</v>
      </c>
      <c r="H3539" s="5" t="s">
        <v>9347</v>
      </c>
      <c r="I3539" s="5" t="s">
        <v>9395</v>
      </c>
      <c r="J3539" s="9">
        <v>1</v>
      </c>
      <c r="K3539" s="5" t="s">
        <v>805</v>
      </c>
      <c r="L3539" s="10" t="str">
        <f t="shared" si="58"/>
        <v>Cronacche di ordinario razismo</v>
      </c>
      <c r="M3539" s="5" t="s">
        <v>9977</v>
      </c>
      <c r="N3539" s="5"/>
    </row>
    <row r="3540" spans="1:14" x14ac:dyDescent="0.2">
      <c r="A3540" s="12" t="s">
        <v>7155</v>
      </c>
      <c r="B3540" s="50">
        <v>3539</v>
      </c>
      <c r="C3540" s="9">
        <v>2019</v>
      </c>
      <c r="D3540" s="5" t="s">
        <v>9325</v>
      </c>
      <c r="E3540" s="5" t="s">
        <v>1378</v>
      </c>
      <c r="F3540" s="5" t="s">
        <v>11089</v>
      </c>
      <c r="G3540" s="5" t="s">
        <v>9337</v>
      </c>
      <c r="H3540" s="5" t="s">
        <v>9347</v>
      </c>
      <c r="I3540" s="5" t="s">
        <v>9408</v>
      </c>
      <c r="J3540" s="9">
        <v>1</v>
      </c>
      <c r="K3540" s="5" t="s">
        <v>805</v>
      </c>
      <c r="L3540" s="10" t="str">
        <f t="shared" si="58"/>
        <v>Cronacche di ordinario razismo</v>
      </c>
      <c r="M3540" s="5" t="s">
        <v>9978</v>
      </c>
      <c r="N3540" s="5"/>
    </row>
    <row r="3541" spans="1:14" x14ac:dyDescent="0.2">
      <c r="A3541" s="12" t="s">
        <v>7156</v>
      </c>
      <c r="B3541" s="50">
        <v>3540</v>
      </c>
      <c r="C3541" s="9">
        <v>2019</v>
      </c>
      <c r="D3541" s="5" t="s">
        <v>9325</v>
      </c>
      <c r="E3541" s="5" t="s">
        <v>1379</v>
      </c>
      <c r="F3541" s="5" t="s">
        <v>11089</v>
      </c>
      <c r="G3541" s="5" t="s">
        <v>9337</v>
      </c>
      <c r="H3541" s="5" t="s">
        <v>9347</v>
      </c>
      <c r="I3541" s="5" t="s">
        <v>11065</v>
      </c>
      <c r="J3541" s="9">
        <v>1</v>
      </c>
      <c r="K3541" s="5" t="s">
        <v>805</v>
      </c>
      <c r="L3541" s="10" t="str">
        <f t="shared" si="58"/>
        <v>Cronacche di ordinario razismo</v>
      </c>
      <c r="M3541" s="5" t="s">
        <v>9979</v>
      </c>
      <c r="N3541" s="5"/>
    </row>
    <row r="3542" spans="1:14" x14ac:dyDescent="0.2">
      <c r="A3542" s="12" t="s">
        <v>7157</v>
      </c>
      <c r="B3542" s="50">
        <v>3541</v>
      </c>
      <c r="C3542" s="9">
        <v>2019</v>
      </c>
      <c r="D3542" s="5" t="s">
        <v>9325</v>
      </c>
      <c r="E3542" s="5" t="s">
        <v>1380</v>
      </c>
      <c r="F3542" s="5" t="s">
        <v>11089</v>
      </c>
      <c r="G3542" s="5" t="s">
        <v>9337</v>
      </c>
      <c r="H3542" s="5" t="s">
        <v>9347</v>
      </c>
      <c r="I3542" s="5" t="s">
        <v>11065</v>
      </c>
      <c r="J3542" s="9">
        <v>2</v>
      </c>
      <c r="K3542" s="5" t="s">
        <v>805</v>
      </c>
      <c r="L3542" s="10" t="str">
        <f t="shared" si="58"/>
        <v>Cronacche di ordinario razismo</v>
      </c>
      <c r="M3542" s="5" t="s">
        <v>9980</v>
      </c>
      <c r="N3542" s="5"/>
    </row>
    <row r="3543" spans="1:14" x14ac:dyDescent="0.2">
      <c r="A3543" s="12" t="s">
        <v>7158</v>
      </c>
      <c r="B3543" s="50">
        <v>3542</v>
      </c>
      <c r="C3543" s="9">
        <v>2019</v>
      </c>
      <c r="D3543" s="5" t="s">
        <v>9325</v>
      </c>
      <c r="E3543" s="5" t="s">
        <v>9433</v>
      </c>
      <c r="F3543" s="5" t="s">
        <v>11089</v>
      </c>
      <c r="G3543" s="5" t="s">
        <v>9337</v>
      </c>
      <c r="H3543" s="5" t="s">
        <v>9347</v>
      </c>
      <c r="I3543" s="5" t="s">
        <v>9395</v>
      </c>
      <c r="J3543" s="9">
        <v>1</v>
      </c>
      <c r="K3543" s="5" t="s">
        <v>805</v>
      </c>
      <c r="L3543" s="10" t="str">
        <f t="shared" si="58"/>
        <v>Cronacche di ordinario razismo</v>
      </c>
      <c r="M3543" s="5" t="s">
        <v>9981</v>
      </c>
      <c r="N3543" s="5"/>
    </row>
    <row r="3544" spans="1:14" x14ac:dyDescent="0.2">
      <c r="A3544" s="12" t="s">
        <v>7159</v>
      </c>
      <c r="B3544" s="50">
        <v>3543</v>
      </c>
      <c r="C3544" s="9">
        <v>2019</v>
      </c>
      <c r="D3544" s="5" t="s">
        <v>9325</v>
      </c>
      <c r="E3544" s="5" t="s">
        <v>9421</v>
      </c>
      <c r="F3544" s="5" t="s">
        <v>11089</v>
      </c>
      <c r="G3544" s="5" t="s">
        <v>9337</v>
      </c>
      <c r="H3544" s="5" t="s">
        <v>9347</v>
      </c>
      <c r="I3544" s="5" t="s">
        <v>9395</v>
      </c>
      <c r="J3544" s="9">
        <v>1</v>
      </c>
      <c r="K3544" s="5" t="s">
        <v>805</v>
      </c>
      <c r="L3544" s="10" t="str">
        <f t="shared" si="58"/>
        <v>Cronacche di ordinario razismo</v>
      </c>
      <c r="M3544" s="5" t="s">
        <v>9982</v>
      </c>
      <c r="N3544" s="5"/>
    </row>
    <row r="3545" spans="1:14" x14ac:dyDescent="0.2">
      <c r="A3545" s="12" t="s">
        <v>7160</v>
      </c>
      <c r="B3545" s="50">
        <v>3544</v>
      </c>
      <c r="C3545" s="9">
        <v>2019</v>
      </c>
      <c r="D3545" s="5" t="s">
        <v>9325</v>
      </c>
      <c r="E3545" s="5" t="s">
        <v>1381</v>
      </c>
      <c r="F3545" s="5" t="s">
        <v>11089</v>
      </c>
      <c r="G3545" s="5" t="s">
        <v>9337</v>
      </c>
      <c r="H3545" s="5" t="s">
        <v>9347</v>
      </c>
      <c r="I3545" s="5" t="s">
        <v>9395</v>
      </c>
      <c r="J3545" s="9">
        <v>1</v>
      </c>
      <c r="K3545" s="5" t="s">
        <v>805</v>
      </c>
      <c r="L3545" s="10" t="str">
        <f t="shared" si="58"/>
        <v>Cronacche di ordinario razismo</v>
      </c>
      <c r="M3545" s="5" t="s">
        <v>9983</v>
      </c>
      <c r="N3545" s="5"/>
    </row>
    <row r="3546" spans="1:14" x14ac:dyDescent="0.2">
      <c r="A3546" s="12" t="s">
        <v>7161</v>
      </c>
      <c r="B3546" s="50">
        <v>3545</v>
      </c>
      <c r="C3546" s="9">
        <v>2019</v>
      </c>
      <c r="D3546" s="5" t="s">
        <v>9325</v>
      </c>
      <c r="E3546" s="5" t="s">
        <v>1382</v>
      </c>
      <c r="F3546" s="5" t="s">
        <v>11089</v>
      </c>
      <c r="G3546" s="5" t="s">
        <v>9337</v>
      </c>
      <c r="H3546" s="5" t="s">
        <v>9347</v>
      </c>
      <c r="I3546" s="5" t="s">
        <v>9395</v>
      </c>
      <c r="J3546" s="9">
        <v>1</v>
      </c>
      <c r="K3546" s="5" t="s">
        <v>805</v>
      </c>
      <c r="L3546" s="10" t="str">
        <f t="shared" si="58"/>
        <v>Cronacche di ordinario razismo</v>
      </c>
      <c r="M3546" s="5" t="s">
        <v>9984</v>
      </c>
      <c r="N3546" s="5"/>
    </row>
    <row r="3547" spans="1:14" x14ac:dyDescent="0.2">
      <c r="A3547" s="12" t="s">
        <v>7162</v>
      </c>
      <c r="B3547" s="50">
        <v>3546</v>
      </c>
      <c r="C3547" s="9">
        <v>2019</v>
      </c>
      <c r="D3547" s="5" t="s">
        <v>9325</v>
      </c>
      <c r="E3547" s="5" t="s">
        <v>1383</v>
      </c>
      <c r="F3547" s="5" t="s">
        <v>11089</v>
      </c>
      <c r="G3547" s="5" t="s">
        <v>9337</v>
      </c>
      <c r="H3547" s="5" t="s">
        <v>9347</v>
      </c>
      <c r="I3547" s="5" t="s">
        <v>9395</v>
      </c>
      <c r="J3547" s="9">
        <v>1</v>
      </c>
      <c r="K3547" s="5" t="s">
        <v>805</v>
      </c>
      <c r="L3547" s="10" t="str">
        <f t="shared" si="58"/>
        <v>Cronacche di ordinario razismo</v>
      </c>
      <c r="M3547" s="5" t="s">
        <v>9985</v>
      </c>
      <c r="N3547" s="5"/>
    </row>
    <row r="3548" spans="1:14" x14ac:dyDescent="0.2">
      <c r="A3548" s="12" t="s">
        <v>7163</v>
      </c>
      <c r="B3548" s="50">
        <v>3547</v>
      </c>
      <c r="C3548" s="9">
        <v>2019</v>
      </c>
      <c r="D3548" s="5" t="s">
        <v>9325</v>
      </c>
      <c r="E3548" s="5" t="s">
        <v>1334</v>
      </c>
      <c r="F3548" s="5" t="s">
        <v>11089</v>
      </c>
      <c r="G3548" s="5" t="s">
        <v>9337</v>
      </c>
      <c r="H3548" s="5" t="s">
        <v>9347</v>
      </c>
      <c r="I3548" s="5" t="s">
        <v>9395</v>
      </c>
      <c r="J3548" s="9">
        <v>2</v>
      </c>
      <c r="K3548" s="5" t="s">
        <v>805</v>
      </c>
      <c r="L3548" s="10" t="str">
        <f t="shared" si="58"/>
        <v>Cronacche di ordinario razismo</v>
      </c>
      <c r="M3548" s="5" t="s">
        <v>9986</v>
      </c>
      <c r="N3548" s="5"/>
    </row>
    <row r="3549" spans="1:14" x14ac:dyDescent="0.2">
      <c r="A3549" s="12" t="s">
        <v>7164</v>
      </c>
      <c r="B3549" s="50">
        <v>3548</v>
      </c>
      <c r="C3549" s="9">
        <v>2019</v>
      </c>
      <c r="D3549" s="5" t="s">
        <v>9325</v>
      </c>
      <c r="E3549" s="5" t="s">
        <v>9432</v>
      </c>
      <c r="F3549" s="5" t="s">
        <v>11089</v>
      </c>
      <c r="G3549" s="5" t="s">
        <v>11234</v>
      </c>
      <c r="H3549" s="5" t="s">
        <v>9321</v>
      </c>
      <c r="I3549" s="5" t="s">
        <v>9321</v>
      </c>
      <c r="J3549" s="9">
        <v>1</v>
      </c>
      <c r="K3549" s="5" t="s">
        <v>805</v>
      </c>
      <c r="L3549" s="10" t="str">
        <f t="shared" si="58"/>
        <v>Cronacche di ordinario razismo</v>
      </c>
      <c r="M3549" s="5" t="s">
        <v>9987</v>
      </c>
      <c r="N3549" s="5"/>
    </row>
    <row r="3550" spans="1:14" x14ac:dyDescent="0.2">
      <c r="A3550" s="12" t="s">
        <v>7165</v>
      </c>
      <c r="B3550" s="50">
        <v>3549</v>
      </c>
      <c r="C3550" s="9">
        <v>2019</v>
      </c>
      <c r="D3550" s="5" t="s">
        <v>9325</v>
      </c>
      <c r="E3550" s="5" t="s">
        <v>1384</v>
      </c>
      <c r="F3550" s="5" t="s">
        <v>11089</v>
      </c>
      <c r="G3550" s="5" t="s">
        <v>9337</v>
      </c>
      <c r="H3550" s="5" t="s">
        <v>9347</v>
      </c>
      <c r="I3550" s="5" t="s">
        <v>9395</v>
      </c>
      <c r="J3550" s="9">
        <v>1</v>
      </c>
      <c r="K3550" s="5" t="s">
        <v>805</v>
      </c>
      <c r="L3550" s="10" t="str">
        <f t="shared" si="58"/>
        <v>Cronacche di ordinario razismo</v>
      </c>
      <c r="M3550" s="5" t="s">
        <v>9988</v>
      </c>
      <c r="N3550" s="5"/>
    </row>
    <row r="3551" spans="1:14" x14ac:dyDescent="0.2">
      <c r="A3551" s="12" t="s">
        <v>7166</v>
      </c>
      <c r="B3551" s="50">
        <v>3550</v>
      </c>
      <c r="C3551" s="9">
        <v>2019</v>
      </c>
      <c r="D3551" s="5" t="s">
        <v>9325</v>
      </c>
      <c r="E3551" s="5" t="s">
        <v>1385</v>
      </c>
      <c r="F3551" s="5" t="s">
        <v>11089</v>
      </c>
      <c r="G3551" s="5" t="s">
        <v>9323</v>
      </c>
      <c r="H3551" s="5" t="s">
        <v>9347</v>
      </c>
      <c r="I3551" s="5" t="s">
        <v>9389</v>
      </c>
      <c r="J3551" s="9">
        <v>0</v>
      </c>
      <c r="K3551" s="5" t="s">
        <v>805</v>
      </c>
      <c r="L3551" s="10" t="str">
        <f t="shared" si="58"/>
        <v>Cronacche di ordinario razismo</v>
      </c>
      <c r="M3551" s="5" t="s">
        <v>9989</v>
      </c>
      <c r="N3551" s="5"/>
    </row>
    <row r="3552" spans="1:14" x14ac:dyDescent="0.2">
      <c r="A3552" s="12" t="s">
        <v>7167</v>
      </c>
      <c r="B3552" s="50">
        <v>3551</v>
      </c>
      <c r="C3552" s="9">
        <v>2019</v>
      </c>
      <c r="D3552" s="5" t="s">
        <v>9325</v>
      </c>
      <c r="E3552" s="5" t="s">
        <v>1386</v>
      </c>
      <c r="F3552" s="5" t="s">
        <v>11089</v>
      </c>
      <c r="G3552" s="5" t="s">
        <v>9337</v>
      </c>
      <c r="H3552" s="5" t="s">
        <v>9347</v>
      </c>
      <c r="I3552" s="5" t="s">
        <v>9367</v>
      </c>
      <c r="J3552" s="9">
        <v>0</v>
      </c>
      <c r="K3552" s="5" t="s">
        <v>805</v>
      </c>
      <c r="L3552" s="10" t="str">
        <f t="shared" si="58"/>
        <v>Cronacche di ordinario razismo</v>
      </c>
      <c r="M3552" s="5" t="s">
        <v>9990</v>
      </c>
      <c r="N3552" s="5"/>
    </row>
    <row r="3553" spans="1:15" x14ac:dyDescent="0.2">
      <c r="A3553" s="12" t="s">
        <v>7168</v>
      </c>
      <c r="B3553" s="50">
        <v>3552</v>
      </c>
      <c r="C3553" s="9">
        <v>2019</v>
      </c>
      <c r="D3553" s="5" t="s">
        <v>9325</v>
      </c>
      <c r="E3553" s="5" t="s">
        <v>1387</v>
      </c>
      <c r="F3553" s="5" t="s">
        <v>11089</v>
      </c>
      <c r="G3553" s="5" t="s">
        <v>9337</v>
      </c>
      <c r="H3553" s="5" t="s">
        <v>9347</v>
      </c>
      <c r="I3553" s="5" t="s">
        <v>9395</v>
      </c>
      <c r="J3553" s="9">
        <v>1</v>
      </c>
      <c r="K3553" s="5" t="s">
        <v>805</v>
      </c>
      <c r="L3553" s="10" t="str">
        <f t="shared" si="58"/>
        <v>Cronacche di ordinario razismo</v>
      </c>
      <c r="M3553" s="5" t="s">
        <v>9991</v>
      </c>
      <c r="N3553" s="5"/>
    </row>
    <row r="3554" spans="1:15" x14ac:dyDescent="0.2">
      <c r="A3554" s="12" t="s">
        <v>7169</v>
      </c>
      <c r="B3554" s="50">
        <v>3553</v>
      </c>
      <c r="C3554" s="9">
        <v>2019</v>
      </c>
      <c r="D3554" s="5" t="s">
        <v>9325</v>
      </c>
      <c r="E3554" s="5" t="s">
        <v>1388</v>
      </c>
      <c r="F3554" s="5" t="s">
        <v>11089</v>
      </c>
      <c r="G3554" s="5" t="s">
        <v>9337</v>
      </c>
      <c r="H3554" s="5" t="s">
        <v>9347</v>
      </c>
      <c r="I3554" s="5" t="s">
        <v>9395</v>
      </c>
      <c r="J3554" s="9">
        <v>1</v>
      </c>
      <c r="K3554" s="5" t="s">
        <v>805</v>
      </c>
      <c r="L3554" s="10" t="str">
        <f t="shared" si="58"/>
        <v>Cronacche di ordinario razismo</v>
      </c>
      <c r="M3554" s="5" t="s">
        <v>9992</v>
      </c>
      <c r="N3554" s="5"/>
    </row>
    <row r="3555" spans="1:15" x14ac:dyDescent="0.2">
      <c r="A3555" s="12" t="s">
        <v>7170</v>
      </c>
      <c r="B3555" s="50">
        <v>3554</v>
      </c>
      <c r="C3555" s="9">
        <v>2019</v>
      </c>
      <c r="D3555" s="5" t="s">
        <v>9325</v>
      </c>
      <c r="E3555" s="5" t="s">
        <v>1334</v>
      </c>
      <c r="F3555" s="5" t="s">
        <v>11089</v>
      </c>
      <c r="G3555" s="5" t="s">
        <v>9337</v>
      </c>
      <c r="H3555" s="5" t="s">
        <v>9347</v>
      </c>
      <c r="I3555" s="5" t="s">
        <v>9408</v>
      </c>
      <c r="J3555" s="9">
        <v>1</v>
      </c>
      <c r="K3555" s="5" t="s">
        <v>805</v>
      </c>
      <c r="L3555" s="10" t="str">
        <f t="shared" si="58"/>
        <v>Cronacche di ordinario razismo</v>
      </c>
      <c r="M3555" s="5" t="s">
        <v>9993</v>
      </c>
      <c r="N3555" s="5"/>
    </row>
    <row r="3556" spans="1:15" x14ac:dyDescent="0.2">
      <c r="A3556" s="12" t="s">
        <v>7171</v>
      </c>
      <c r="B3556" s="50">
        <v>3555</v>
      </c>
      <c r="C3556" s="9">
        <v>2019</v>
      </c>
      <c r="D3556" s="5" t="s">
        <v>9325</v>
      </c>
      <c r="E3556" s="5" t="s">
        <v>1334</v>
      </c>
      <c r="F3556" s="5" t="s">
        <v>11089</v>
      </c>
      <c r="G3556" s="5" t="s">
        <v>9337</v>
      </c>
      <c r="H3556" s="5" t="s">
        <v>9347</v>
      </c>
      <c r="I3556" s="5" t="s">
        <v>9395</v>
      </c>
      <c r="J3556" s="9">
        <v>1</v>
      </c>
      <c r="K3556" s="5" t="s">
        <v>805</v>
      </c>
      <c r="L3556" s="10" t="str">
        <f t="shared" si="58"/>
        <v>Cronacche di ordinario razismo</v>
      </c>
      <c r="M3556" s="5" t="s">
        <v>9994</v>
      </c>
      <c r="N3556" s="5"/>
    </row>
    <row r="3557" spans="1:15" x14ac:dyDescent="0.2">
      <c r="A3557" s="12" t="s">
        <v>7172</v>
      </c>
      <c r="B3557" s="50">
        <v>3556</v>
      </c>
      <c r="C3557" s="9">
        <v>2019</v>
      </c>
      <c r="D3557" s="5" t="s">
        <v>9325</v>
      </c>
      <c r="E3557" s="5" t="s">
        <v>1389</v>
      </c>
      <c r="F3557" s="5" t="s">
        <v>11089</v>
      </c>
      <c r="G3557" s="5" t="s">
        <v>9337</v>
      </c>
      <c r="H3557" s="5" t="s">
        <v>9347</v>
      </c>
      <c r="I3557" s="5" t="s">
        <v>9395</v>
      </c>
      <c r="J3557" s="9">
        <v>1</v>
      </c>
      <c r="K3557" s="5" t="s">
        <v>805</v>
      </c>
      <c r="L3557" s="10" t="str">
        <f t="shared" si="58"/>
        <v>Cronacche di ordinario razismo</v>
      </c>
      <c r="M3557" s="5" t="s">
        <v>9995</v>
      </c>
      <c r="N3557" s="5"/>
    </row>
    <row r="3558" spans="1:15" x14ac:dyDescent="0.2">
      <c r="A3558" s="12" t="s">
        <v>7173</v>
      </c>
      <c r="B3558" s="50">
        <v>3557</v>
      </c>
      <c r="C3558" s="9">
        <v>2019</v>
      </c>
      <c r="D3558" s="5" t="s">
        <v>9325</v>
      </c>
      <c r="E3558" s="5" t="s">
        <v>1390</v>
      </c>
      <c r="F3558" s="5" t="s">
        <v>11089</v>
      </c>
      <c r="G3558" s="5" t="s">
        <v>9337</v>
      </c>
      <c r="H3558" s="5" t="s">
        <v>9347</v>
      </c>
      <c r="I3558" s="5" t="s">
        <v>9395</v>
      </c>
      <c r="J3558" s="9">
        <v>1</v>
      </c>
      <c r="K3558" s="5" t="s">
        <v>805</v>
      </c>
      <c r="L3558" s="10" t="str">
        <f t="shared" ref="L3558:L3589" si="59">HYPERLINK("http://www.cronachediordinariorazzismo.org/il-razzismo-quotidiano/?fwp_data=2019-01-01%2C2020-04-09","Cronacche di ordinario razismo")</f>
        <v>Cronacche di ordinario razismo</v>
      </c>
      <c r="M3558" s="5" t="s">
        <v>9996</v>
      </c>
      <c r="N3558" s="5"/>
    </row>
    <row r="3559" spans="1:15" x14ac:dyDescent="0.2">
      <c r="A3559" s="12" t="s">
        <v>7174</v>
      </c>
      <c r="B3559" s="50">
        <v>3558</v>
      </c>
      <c r="C3559" s="9">
        <v>2019</v>
      </c>
      <c r="D3559" s="5" t="s">
        <v>9325</v>
      </c>
      <c r="E3559" s="5" t="s">
        <v>1391</v>
      </c>
      <c r="F3559" s="5" t="s">
        <v>11089</v>
      </c>
      <c r="G3559" s="5" t="s">
        <v>9337</v>
      </c>
      <c r="H3559" s="5" t="s">
        <v>9321</v>
      </c>
      <c r="I3559" s="5" t="s">
        <v>9378</v>
      </c>
      <c r="J3559" s="9">
        <v>1</v>
      </c>
      <c r="K3559" s="5" t="s">
        <v>805</v>
      </c>
      <c r="L3559" s="10" t="str">
        <f t="shared" si="59"/>
        <v>Cronacche di ordinario razismo</v>
      </c>
      <c r="M3559" s="5" t="s">
        <v>9997</v>
      </c>
      <c r="N3559" s="5"/>
    </row>
    <row r="3560" spans="1:15" x14ac:dyDescent="0.2">
      <c r="A3560" s="12" t="s">
        <v>7175</v>
      </c>
      <c r="B3560" s="50">
        <v>3559</v>
      </c>
      <c r="C3560" s="9">
        <v>2019</v>
      </c>
      <c r="D3560" s="5" t="s">
        <v>9325</v>
      </c>
      <c r="E3560" s="5" t="s">
        <v>9427</v>
      </c>
      <c r="F3560" s="5" t="s">
        <v>11089</v>
      </c>
      <c r="G3560" s="5" t="s">
        <v>9337</v>
      </c>
      <c r="H3560" s="5" t="s">
        <v>9347</v>
      </c>
      <c r="I3560" s="5" t="s">
        <v>9395</v>
      </c>
      <c r="J3560" s="9">
        <v>1</v>
      </c>
      <c r="K3560" s="5" t="s">
        <v>805</v>
      </c>
      <c r="L3560" s="10" t="str">
        <f t="shared" si="59"/>
        <v>Cronacche di ordinario razismo</v>
      </c>
      <c r="M3560" s="5" t="s">
        <v>9998</v>
      </c>
      <c r="N3560" s="5"/>
    </row>
    <row r="3561" spans="1:15" x14ac:dyDescent="0.2">
      <c r="A3561" s="12" t="s">
        <v>7176</v>
      </c>
      <c r="B3561" s="50">
        <v>3560</v>
      </c>
      <c r="C3561" s="9">
        <v>2019</v>
      </c>
      <c r="D3561" s="5" t="s">
        <v>9325</v>
      </c>
      <c r="E3561" s="5" t="s">
        <v>1392</v>
      </c>
      <c r="F3561" s="5" t="s">
        <v>11089</v>
      </c>
      <c r="G3561" s="5" t="s">
        <v>9337</v>
      </c>
      <c r="H3561" s="5" t="s">
        <v>9347</v>
      </c>
      <c r="I3561" s="5" t="s">
        <v>9408</v>
      </c>
      <c r="J3561" s="9">
        <v>1</v>
      </c>
      <c r="K3561" s="5" t="s">
        <v>805</v>
      </c>
      <c r="L3561" s="10" t="str">
        <f t="shared" si="59"/>
        <v>Cronacche di ordinario razismo</v>
      </c>
      <c r="M3561" s="5" t="s">
        <v>9999</v>
      </c>
      <c r="N3561" s="5"/>
    </row>
    <row r="3562" spans="1:15" x14ac:dyDescent="0.2">
      <c r="A3562" s="12" t="s">
        <v>7177</v>
      </c>
      <c r="B3562" s="50">
        <v>3561</v>
      </c>
      <c r="C3562" s="9">
        <v>2019</v>
      </c>
      <c r="D3562" s="5" t="s">
        <v>9325</v>
      </c>
      <c r="E3562" s="5" t="s">
        <v>1334</v>
      </c>
      <c r="F3562" s="5" t="s">
        <v>11089</v>
      </c>
      <c r="G3562" s="5" t="s">
        <v>9337</v>
      </c>
      <c r="H3562" s="5" t="s">
        <v>9347</v>
      </c>
      <c r="I3562" s="5" t="s">
        <v>9395</v>
      </c>
      <c r="J3562" s="9">
        <v>1</v>
      </c>
      <c r="K3562" s="5" t="s">
        <v>805</v>
      </c>
      <c r="L3562" s="10" t="str">
        <f t="shared" si="59"/>
        <v>Cronacche di ordinario razismo</v>
      </c>
      <c r="M3562" s="5" t="s">
        <v>10000</v>
      </c>
      <c r="N3562" s="5"/>
    </row>
    <row r="3563" spans="1:15" x14ac:dyDescent="0.2">
      <c r="A3563" s="12" t="s">
        <v>7178</v>
      </c>
      <c r="B3563" s="50">
        <v>3562</v>
      </c>
      <c r="C3563" s="9">
        <v>2019</v>
      </c>
      <c r="D3563" s="5" t="s">
        <v>9325</v>
      </c>
      <c r="E3563" s="5" t="s">
        <v>1393</v>
      </c>
      <c r="F3563" s="5" t="s">
        <v>11089</v>
      </c>
      <c r="G3563" s="5" t="s">
        <v>9337</v>
      </c>
      <c r="H3563" s="5" t="s">
        <v>9347</v>
      </c>
      <c r="I3563" s="5" t="s">
        <v>9395</v>
      </c>
      <c r="J3563" s="9">
        <v>1</v>
      </c>
      <c r="K3563" s="5" t="s">
        <v>805</v>
      </c>
      <c r="L3563" s="10" t="str">
        <f t="shared" si="59"/>
        <v>Cronacche di ordinario razismo</v>
      </c>
      <c r="M3563" s="5" t="s">
        <v>10001</v>
      </c>
      <c r="N3563" s="5"/>
    </row>
    <row r="3564" spans="1:15" x14ac:dyDescent="0.2">
      <c r="A3564" s="12" t="s">
        <v>7179</v>
      </c>
      <c r="B3564" s="50">
        <v>3563</v>
      </c>
      <c r="C3564" s="9">
        <v>2019</v>
      </c>
      <c r="D3564" s="5" t="s">
        <v>9325</v>
      </c>
      <c r="E3564" s="5" t="s">
        <v>10939</v>
      </c>
      <c r="F3564" s="5" t="s">
        <v>11089</v>
      </c>
      <c r="G3564" s="5" t="s">
        <v>9337</v>
      </c>
      <c r="H3564" s="5" t="s">
        <v>9347</v>
      </c>
      <c r="I3564" s="5" t="s">
        <v>9395</v>
      </c>
      <c r="J3564" s="9">
        <v>1</v>
      </c>
      <c r="K3564" s="5" t="s">
        <v>805</v>
      </c>
      <c r="L3564" s="10" t="str">
        <f t="shared" si="59"/>
        <v>Cronacche di ordinario razismo</v>
      </c>
      <c r="M3564" s="5" t="s">
        <v>10002</v>
      </c>
      <c r="N3564" s="5"/>
    </row>
    <row r="3565" spans="1:15" x14ac:dyDescent="0.2">
      <c r="A3565" s="12" t="s">
        <v>7180</v>
      </c>
      <c r="B3565" s="50">
        <v>3564</v>
      </c>
      <c r="C3565" s="9">
        <v>2019</v>
      </c>
      <c r="D3565" s="5" t="s">
        <v>9325</v>
      </c>
      <c r="E3565" s="5" t="s">
        <v>1394</v>
      </c>
      <c r="F3565" s="5" t="s">
        <v>11089</v>
      </c>
      <c r="G3565" s="5" t="s">
        <v>9337</v>
      </c>
      <c r="H3565" s="5" t="s">
        <v>9347</v>
      </c>
      <c r="I3565" s="5" t="s">
        <v>9415</v>
      </c>
      <c r="J3565" s="9">
        <v>0</v>
      </c>
      <c r="K3565" s="5" t="s">
        <v>805</v>
      </c>
      <c r="L3565" s="10" t="str">
        <f t="shared" si="59"/>
        <v>Cronacche di ordinario razismo</v>
      </c>
      <c r="M3565" s="5" t="s">
        <v>10003</v>
      </c>
      <c r="N3565" s="5"/>
    </row>
    <row r="3566" spans="1:15" x14ac:dyDescent="0.2">
      <c r="A3566" s="12" t="s">
        <v>7181</v>
      </c>
      <c r="B3566" s="50">
        <v>3565</v>
      </c>
      <c r="C3566" s="9">
        <v>2019</v>
      </c>
      <c r="D3566" s="5" t="s">
        <v>9325</v>
      </c>
      <c r="E3566" s="5" t="s">
        <v>1395</v>
      </c>
      <c r="F3566" s="5" t="s">
        <v>11089</v>
      </c>
      <c r="G3566" s="5" t="s">
        <v>9337</v>
      </c>
      <c r="H3566" s="5" t="s">
        <v>9328</v>
      </c>
      <c r="I3566" s="5" t="s">
        <v>9334</v>
      </c>
      <c r="J3566" s="9">
        <v>0</v>
      </c>
      <c r="K3566" s="5" t="s">
        <v>805</v>
      </c>
      <c r="L3566" s="10" t="str">
        <f t="shared" si="59"/>
        <v>Cronacche di ordinario razismo</v>
      </c>
      <c r="M3566" s="5" t="s">
        <v>10004</v>
      </c>
      <c r="N3566" s="5"/>
    </row>
    <row r="3567" spans="1:15" x14ac:dyDescent="0.2">
      <c r="A3567" s="12" t="s">
        <v>7182</v>
      </c>
      <c r="B3567" s="50">
        <v>3566</v>
      </c>
      <c r="C3567" s="9">
        <v>2019</v>
      </c>
      <c r="D3567" s="5" t="s">
        <v>9325</v>
      </c>
      <c r="E3567" s="5" t="s">
        <v>1396</v>
      </c>
      <c r="F3567" s="5" t="s">
        <v>11089</v>
      </c>
      <c r="G3567" s="5" t="s">
        <v>9337</v>
      </c>
      <c r="H3567" s="5" t="s">
        <v>9347</v>
      </c>
      <c r="I3567" s="5" t="s">
        <v>9368</v>
      </c>
      <c r="J3567" s="9">
        <v>1</v>
      </c>
      <c r="K3567" s="5" t="s">
        <v>805</v>
      </c>
      <c r="L3567" s="10" t="str">
        <f t="shared" si="59"/>
        <v>Cronacche di ordinario razismo</v>
      </c>
      <c r="M3567" s="5" t="s">
        <v>10005</v>
      </c>
      <c r="N3567" s="5"/>
    </row>
    <row r="3568" spans="1:15" x14ac:dyDescent="0.2">
      <c r="A3568" s="12" t="s">
        <v>7183</v>
      </c>
      <c r="B3568" s="50">
        <v>3567</v>
      </c>
      <c r="C3568" s="9">
        <v>2019</v>
      </c>
      <c r="D3568" s="5" t="s">
        <v>9325</v>
      </c>
      <c r="E3568" s="5" t="s">
        <v>9437</v>
      </c>
      <c r="F3568" s="5" t="s">
        <v>11089</v>
      </c>
      <c r="G3568" s="5" t="s">
        <v>9337</v>
      </c>
      <c r="H3568" s="5" t="s">
        <v>9347</v>
      </c>
      <c r="I3568" s="5" t="s">
        <v>9408</v>
      </c>
      <c r="J3568" s="9">
        <v>1</v>
      </c>
      <c r="K3568" s="5" t="s">
        <v>805</v>
      </c>
      <c r="L3568" s="10" t="str">
        <f t="shared" si="59"/>
        <v>Cronacche di ordinario razismo</v>
      </c>
      <c r="M3568" s="5" t="s">
        <v>10006</v>
      </c>
      <c r="N3568" s="5"/>
      <c r="O3568" s="11"/>
    </row>
    <row r="3569" spans="1:14" x14ac:dyDescent="0.2">
      <c r="A3569" s="12" t="s">
        <v>7184</v>
      </c>
      <c r="B3569" s="50">
        <v>3568</v>
      </c>
      <c r="C3569" s="9">
        <v>2019</v>
      </c>
      <c r="D3569" s="5" t="s">
        <v>9325</v>
      </c>
      <c r="E3569" s="5" t="s">
        <v>1397</v>
      </c>
      <c r="F3569" s="5" t="s">
        <v>11089</v>
      </c>
      <c r="G3569" s="5" t="s">
        <v>9337</v>
      </c>
      <c r="H3569" s="5" t="s">
        <v>9347</v>
      </c>
      <c r="I3569" s="5" t="s">
        <v>9395</v>
      </c>
      <c r="J3569" s="9">
        <v>1</v>
      </c>
      <c r="K3569" s="5" t="s">
        <v>805</v>
      </c>
      <c r="L3569" s="10" t="str">
        <f t="shared" si="59"/>
        <v>Cronacche di ordinario razismo</v>
      </c>
      <c r="M3569" s="5" t="s">
        <v>10007</v>
      </c>
      <c r="N3569" s="5"/>
    </row>
    <row r="3570" spans="1:14" x14ac:dyDescent="0.2">
      <c r="A3570" s="12" t="s">
        <v>7185</v>
      </c>
      <c r="B3570" s="50">
        <v>3569</v>
      </c>
      <c r="C3570" s="9">
        <v>2019</v>
      </c>
      <c r="D3570" s="5" t="s">
        <v>9325</v>
      </c>
      <c r="E3570" s="5" t="s">
        <v>1398</v>
      </c>
      <c r="F3570" s="5" t="s">
        <v>11089</v>
      </c>
      <c r="G3570" s="5" t="s">
        <v>9323</v>
      </c>
      <c r="H3570" s="5" t="s">
        <v>9347</v>
      </c>
      <c r="I3570" s="5" t="s">
        <v>9415</v>
      </c>
      <c r="J3570" s="9">
        <v>0</v>
      </c>
      <c r="K3570" s="5" t="s">
        <v>805</v>
      </c>
      <c r="L3570" s="10" t="str">
        <f t="shared" si="59"/>
        <v>Cronacche di ordinario razismo</v>
      </c>
      <c r="M3570" s="5" t="s">
        <v>10008</v>
      </c>
      <c r="N3570" s="5"/>
    </row>
    <row r="3571" spans="1:14" x14ac:dyDescent="0.2">
      <c r="A3571" s="12" t="s">
        <v>7186</v>
      </c>
      <c r="B3571" s="50">
        <v>3570</v>
      </c>
      <c r="C3571" s="9">
        <v>2019</v>
      </c>
      <c r="D3571" s="5" t="s">
        <v>9325</v>
      </c>
      <c r="E3571" s="5" t="s">
        <v>1365</v>
      </c>
      <c r="F3571" s="5" t="s">
        <v>11089</v>
      </c>
      <c r="G3571" s="5" t="s">
        <v>9323</v>
      </c>
      <c r="H3571" s="5" t="s">
        <v>9347</v>
      </c>
      <c r="I3571" s="5" t="s">
        <v>9389</v>
      </c>
      <c r="J3571" s="9">
        <v>0</v>
      </c>
      <c r="K3571" s="5" t="s">
        <v>860</v>
      </c>
      <c r="L3571" s="10" t="str">
        <f t="shared" si="59"/>
        <v>Cronacche di ordinario razismo</v>
      </c>
      <c r="M3571" s="5" t="s">
        <v>10009</v>
      </c>
      <c r="N3571" s="5"/>
    </row>
    <row r="3572" spans="1:14" x14ac:dyDescent="0.2">
      <c r="A3572" s="12" t="s">
        <v>7187</v>
      </c>
      <c r="B3572" s="50">
        <v>3571</v>
      </c>
      <c r="C3572" s="9">
        <v>2019</v>
      </c>
      <c r="D3572" s="5" t="s">
        <v>9325</v>
      </c>
      <c r="E3572" s="5" t="s">
        <v>1385</v>
      </c>
      <c r="F3572" s="5" t="s">
        <v>11089</v>
      </c>
      <c r="G3572" s="5" t="s">
        <v>9337</v>
      </c>
      <c r="H3572" s="5" t="s">
        <v>9347</v>
      </c>
      <c r="I3572" s="5" t="s">
        <v>9408</v>
      </c>
      <c r="J3572" s="9">
        <v>1</v>
      </c>
      <c r="K3572" s="5" t="s">
        <v>805</v>
      </c>
      <c r="L3572" s="10" t="str">
        <f t="shared" si="59"/>
        <v>Cronacche di ordinario razismo</v>
      </c>
      <c r="M3572" s="5" t="s">
        <v>10010</v>
      </c>
      <c r="N3572" s="5"/>
    </row>
    <row r="3573" spans="1:14" x14ac:dyDescent="0.2">
      <c r="A3573" s="12" t="s">
        <v>7188</v>
      </c>
      <c r="B3573" s="50">
        <v>3572</v>
      </c>
      <c r="C3573" s="9">
        <v>2019</v>
      </c>
      <c r="D3573" s="5" t="s">
        <v>9325</v>
      </c>
      <c r="E3573" s="5" t="s">
        <v>1399</v>
      </c>
      <c r="F3573" s="5" t="s">
        <v>11089</v>
      </c>
      <c r="G3573" s="5" t="s">
        <v>9337</v>
      </c>
      <c r="H3573" s="5" t="s">
        <v>9347</v>
      </c>
      <c r="I3573" s="5" t="s">
        <v>9396</v>
      </c>
      <c r="J3573" s="9">
        <v>0</v>
      </c>
      <c r="K3573" s="5" t="s">
        <v>805</v>
      </c>
      <c r="L3573" s="10" t="str">
        <f t="shared" si="59"/>
        <v>Cronacche di ordinario razismo</v>
      </c>
      <c r="M3573" s="5" t="s">
        <v>10011</v>
      </c>
      <c r="N3573" s="5"/>
    </row>
    <row r="3574" spans="1:14" x14ac:dyDescent="0.2">
      <c r="A3574" s="12" t="s">
        <v>7189</v>
      </c>
      <c r="B3574" s="50">
        <v>3573</v>
      </c>
      <c r="C3574" s="9">
        <v>2019</v>
      </c>
      <c r="D3574" s="5" t="s">
        <v>9325</v>
      </c>
      <c r="E3574" s="5" t="s">
        <v>1364</v>
      </c>
      <c r="F3574" s="5" t="s">
        <v>11089</v>
      </c>
      <c r="G3574" s="5" t="s">
        <v>9337</v>
      </c>
      <c r="H3574" s="5" t="s">
        <v>9347</v>
      </c>
      <c r="I3574" s="5" t="s">
        <v>9395</v>
      </c>
      <c r="J3574" s="9">
        <v>1</v>
      </c>
      <c r="K3574" s="5" t="s">
        <v>805</v>
      </c>
      <c r="L3574" s="10" t="str">
        <f t="shared" si="59"/>
        <v>Cronacche di ordinario razismo</v>
      </c>
      <c r="M3574" s="5" t="s">
        <v>10012</v>
      </c>
      <c r="N3574" s="5"/>
    </row>
    <row r="3575" spans="1:14" x14ac:dyDescent="0.2">
      <c r="A3575" s="12" t="s">
        <v>7190</v>
      </c>
      <c r="B3575" s="50">
        <v>3574</v>
      </c>
      <c r="C3575" s="9">
        <v>2019</v>
      </c>
      <c r="D3575" s="5" t="s">
        <v>9325</v>
      </c>
      <c r="E3575" s="5" t="s">
        <v>1400</v>
      </c>
      <c r="F3575" s="5" t="s">
        <v>11089</v>
      </c>
      <c r="G3575" s="5" t="s">
        <v>9337</v>
      </c>
      <c r="H3575" s="5" t="s">
        <v>9347</v>
      </c>
      <c r="I3575" s="5" t="s">
        <v>9395</v>
      </c>
      <c r="J3575" s="9">
        <v>1</v>
      </c>
      <c r="K3575" s="5" t="s">
        <v>805</v>
      </c>
      <c r="L3575" s="10" t="str">
        <f t="shared" si="59"/>
        <v>Cronacche di ordinario razismo</v>
      </c>
      <c r="M3575" s="5" t="s">
        <v>10013</v>
      </c>
      <c r="N3575" s="5"/>
    </row>
    <row r="3576" spans="1:14" x14ac:dyDescent="0.2">
      <c r="A3576" s="12" t="s">
        <v>7191</v>
      </c>
      <c r="B3576" s="50">
        <v>3575</v>
      </c>
      <c r="C3576" s="9">
        <v>2019</v>
      </c>
      <c r="D3576" s="5" t="s">
        <v>9325</v>
      </c>
      <c r="E3576" s="5" t="s">
        <v>9437</v>
      </c>
      <c r="F3576" s="5" t="s">
        <v>11089</v>
      </c>
      <c r="G3576" s="5" t="s">
        <v>9337</v>
      </c>
      <c r="H3576" s="5" t="s">
        <v>9347</v>
      </c>
      <c r="I3576" s="5" t="s">
        <v>9395</v>
      </c>
      <c r="J3576" s="9">
        <v>1</v>
      </c>
      <c r="K3576" s="5" t="s">
        <v>805</v>
      </c>
      <c r="L3576" s="10" t="str">
        <f t="shared" si="59"/>
        <v>Cronacche di ordinario razismo</v>
      </c>
      <c r="M3576" s="5" t="s">
        <v>10014</v>
      </c>
      <c r="N3576" s="5"/>
    </row>
    <row r="3577" spans="1:14" x14ac:dyDescent="0.2">
      <c r="A3577" s="12" t="s">
        <v>7192</v>
      </c>
      <c r="B3577" s="50">
        <v>3576</v>
      </c>
      <c r="C3577" s="9">
        <v>2019</v>
      </c>
      <c r="D3577" s="5" t="s">
        <v>9325</v>
      </c>
      <c r="E3577" s="5" t="s">
        <v>1401</v>
      </c>
      <c r="F3577" s="5" t="s">
        <v>11089</v>
      </c>
      <c r="G3577" s="5" t="s">
        <v>9337</v>
      </c>
      <c r="H3577" s="5" t="s">
        <v>9328</v>
      </c>
      <c r="I3577" s="5" t="s">
        <v>9415</v>
      </c>
      <c r="J3577" s="9">
        <v>0</v>
      </c>
      <c r="K3577" s="5" t="s">
        <v>805</v>
      </c>
      <c r="L3577" s="10" t="str">
        <f t="shared" si="59"/>
        <v>Cronacche di ordinario razismo</v>
      </c>
      <c r="M3577" s="5" t="s">
        <v>10015</v>
      </c>
      <c r="N3577" s="5"/>
    </row>
    <row r="3578" spans="1:14" x14ac:dyDescent="0.2">
      <c r="A3578" s="12" t="s">
        <v>7193</v>
      </c>
      <c r="B3578" s="50">
        <v>3577</v>
      </c>
      <c r="C3578" s="9">
        <v>2019</v>
      </c>
      <c r="D3578" s="5" t="s">
        <v>9325</v>
      </c>
      <c r="E3578" s="5" t="s">
        <v>9429</v>
      </c>
      <c r="F3578" s="5" t="s">
        <v>11089</v>
      </c>
      <c r="G3578" s="5" t="s">
        <v>9337</v>
      </c>
      <c r="H3578" s="5" t="s">
        <v>9347</v>
      </c>
      <c r="I3578" s="5" t="s">
        <v>9395</v>
      </c>
      <c r="J3578" s="9">
        <v>1</v>
      </c>
      <c r="K3578" s="5" t="s">
        <v>805</v>
      </c>
      <c r="L3578" s="10" t="str">
        <f t="shared" si="59"/>
        <v>Cronacche di ordinario razismo</v>
      </c>
      <c r="M3578" s="5" t="s">
        <v>10016</v>
      </c>
      <c r="N3578" s="5"/>
    </row>
    <row r="3579" spans="1:14" x14ac:dyDescent="0.2">
      <c r="A3579" s="12" t="s">
        <v>7194</v>
      </c>
      <c r="B3579" s="50">
        <v>3578</v>
      </c>
      <c r="C3579" s="9">
        <v>2019</v>
      </c>
      <c r="D3579" s="5" t="s">
        <v>9325</v>
      </c>
      <c r="E3579" s="5" t="s">
        <v>1402</v>
      </c>
      <c r="F3579" s="5" t="s">
        <v>11089</v>
      </c>
      <c r="G3579" s="5" t="s">
        <v>9337</v>
      </c>
      <c r="H3579" s="5" t="s">
        <v>9347</v>
      </c>
      <c r="I3579" s="5" t="s">
        <v>9408</v>
      </c>
      <c r="J3579" s="9">
        <v>1</v>
      </c>
      <c r="K3579" s="5" t="s">
        <v>805</v>
      </c>
      <c r="L3579" s="10" t="str">
        <f t="shared" si="59"/>
        <v>Cronacche di ordinario razismo</v>
      </c>
      <c r="M3579" s="5" t="s">
        <v>10017</v>
      </c>
      <c r="N3579" s="5"/>
    </row>
    <row r="3580" spans="1:14" x14ac:dyDescent="0.2">
      <c r="A3580" s="12" t="s">
        <v>7195</v>
      </c>
      <c r="B3580" s="50">
        <v>3579</v>
      </c>
      <c r="C3580" s="9">
        <v>2019</v>
      </c>
      <c r="D3580" s="5" t="s">
        <v>9325</v>
      </c>
      <c r="E3580" s="5" t="s">
        <v>1362</v>
      </c>
      <c r="F3580" s="5" t="s">
        <v>11089</v>
      </c>
      <c r="G3580" s="5" t="s">
        <v>9337</v>
      </c>
      <c r="H3580" s="5" t="s">
        <v>9347</v>
      </c>
      <c r="I3580" s="5" t="s">
        <v>9396</v>
      </c>
      <c r="J3580" s="9">
        <v>1</v>
      </c>
      <c r="K3580" s="5" t="s">
        <v>805</v>
      </c>
      <c r="L3580" s="10" t="str">
        <f t="shared" si="59"/>
        <v>Cronacche di ordinario razismo</v>
      </c>
      <c r="M3580" s="5" t="s">
        <v>10018</v>
      </c>
      <c r="N3580" s="5"/>
    </row>
    <row r="3581" spans="1:14" x14ac:dyDescent="0.2">
      <c r="A3581" s="12" t="s">
        <v>7196</v>
      </c>
      <c r="B3581" s="50">
        <v>3580</v>
      </c>
      <c r="C3581" s="9">
        <v>2019</v>
      </c>
      <c r="D3581" s="5" t="s">
        <v>9325</v>
      </c>
      <c r="E3581" s="5" t="s">
        <v>9432</v>
      </c>
      <c r="F3581" s="5" t="s">
        <v>11089</v>
      </c>
      <c r="G3581" s="5" t="s">
        <v>9337</v>
      </c>
      <c r="H3581" s="5" t="s">
        <v>9347</v>
      </c>
      <c r="I3581" s="5" t="s">
        <v>9408</v>
      </c>
      <c r="J3581" s="9">
        <v>1</v>
      </c>
      <c r="K3581" s="5" t="s">
        <v>805</v>
      </c>
      <c r="L3581" s="10" t="str">
        <f t="shared" si="59"/>
        <v>Cronacche di ordinario razismo</v>
      </c>
      <c r="M3581" s="5" t="s">
        <v>10019</v>
      </c>
      <c r="N3581" s="5"/>
    </row>
    <row r="3582" spans="1:14" x14ac:dyDescent="0.2">
      <c r="A3582" s="12" t="s">
        <v>7197</v>
      </c>
      <c r="B3582" s="50">
        <v>3581</v>
      </c>
      <c r="C3582" s="9">
        <v>2019</v>
      </c>
      <c r="D3582" s="5" t="s">
        <v>9325</v>
      </c>
      <c r="E3582" s="5" t="s">
        <v>9432</v>
      </c>
      <c r="F3582" s="5" t="s">
        <v>11089</v>
      </c>
      <c r="G3582" s="5" t="s">
        <v>9337</v>
      </c>
      <c r="H3582" s="5" t="s">
        <v>9347</v>
      </c>
      <c r="I3582" s="5" t="s">
        <v>9408</v>
      </c>
      <c r="J3582" s="9">
        <v>1</v>
      </c>
      <c r="K3582" s="5" t="s">
        <v>805</v>
      </c>
      <c r="L3582" s="10" t="str">
        <f t="shared" si="59"/>
        <v>Cronacche di ordinario razismo</v>
      </c>
      <c r="M3582" s="5" t="s">
        <v>10020</v>
      </c>
      <c r="N3582" s="5"/>
    </row>
    <row r="3583" spans="1:14" x14ac:dyDescent="0.2">
      <c r="A3583" s="12" t="s">
        <v>7198</v>
      </c>
      <c r="B3583" s="50">
        <v>3582</v>
      </c>
      <c r="C3583" s="9">
        <v>2019</v>
      </c>
      <c r="D3583" s="5" t="s">
        <v>9325</v>
      </c>
      <c r="E3583" s="5" t="s">
        <v>1403</v>
      </c>
      <c r="F3583" s="5" t="s">
        <v>11089</v>
      </c>
      <c r="G3583" s="5" t="s">
        <v>9337</v>
      </c>
      <c r="H3583" s="5" t="s">
        <v>9347</v>
      </c>
      <c r="I3583" s="5" t="s">
        <v>9408</v>
      </c>
      <c r="J3583" s="9">
        <v>2</v>
      </c>
      <c r="K3583" s="5" t="s">
        <v>805</v>
      </c>
      <c r="L3583" s="10" t="str">
        <f t="shared" si="59"/>
        <v>Cronacche di ordinario razismo</v>
      </c>
      <c r="M3583" s="5" t="s">
        <v>10021</v>
      </c>
      <c r="N3583" s="5"/>
    </row>
    <row r="3584" spans="1:14" x14ac:dyDescent="0.2">
      <c r="A3584" s="12" t="s">
        <v>7199</v>
      </c>
      <c r="B3584" s="50">
        <v>3583</v>
      </c>
      <c r="C3584" s="9">
        <v>2019</v>
      </c>
      <c r="D3584" s="5" t="s">
        <v>9325</v>
      </c>
      <c r="E3584" s="5" t="s">
        <v>1355</v>
      </c>
      <c r="F3584" s="5" t="s">
        <v>11089</v>
      </c>
      <c r="G3584" s="5" t="s">
        <v>9337</v>
      </c>
      <c r="H3584" s="5" t="s">
        <v>9347</v>
      </c>
      <c r="I3584" s="5" t="s">
        <v>11065</v>
      </c>
      <c r="J3584" s="9">
        <v>1</v>
      </c>
      <c r="K3584" s="5" t="s">
        <v>805</v>
      </c>
      <c r="L3584" s="10" t="str">
        <f t="shared" si="59"/>
        <v>Cronacche di ordinario razismo</v>
      </c>
      <c r="M3584" s="5" t="s">
        <v>10022</v>
      </c>
      <c r="N3584" s="5"/>
    </row>
    <row r="3585" spans="1:14" x14ac:dyDescent="0.2">
      <c r="A3585" s="12" t="s">
        <v>7200</v>
      </c>
      <c r="B3585" s="50">
        <v>3584</v>
      </c>
      <c r="C3585" s="9">
        <v>2019</v>
      </c>
      <c r="D3585" s="5" t="s">
        <v>9325</v>
      </c>
      <c r="E3585" s="5" t="s">
        <v>1404</v>
      </c>
      <c r="F3585" s="5" t="s">
        <v>11089</v>
      </c>
      <c r="G3585" s="5" t="s">
        <v>9337</v>
      </c>
      <c r="H3585" s="5" t="s">
        <v>9347</v>
      </c>
      <c r="I3585" s="5" t="s">
        <v>9408</v>
      </c>
      <c r="J3585" s="9">
        <v>1</v>
      </c>
      <c r="K3585" s="5" t="s">
        <v>805</v>
      </c>
      <c r="L3585" s="10" t="str">
        <f t="shared" si="59"/>
        <v>Cronacche di ordinario razismo</v>
      </c>
      <c r="M3585" s="5" t="s">
        <v>10023</v>
      </c>
      <c r="N3585" s="5"/>
    </row>
    <row r="3586" spans="1:14" x14ac:dyDescent="0.2">
      <c r="A3586" s="12" t="s">
        <v>7201</v>
      </c>
      <c r="B3586" s="50">
        <v>3585</v>
      </c>
      <c r="C3586" s="9">
        <v>2019</v>
      </c>
      <c r="D3586" s="5" t="s">
        <v>9325</v>
      </c>
      <c r="E3586" s="5" t="s">
        <v>1405</v>
      </c>
      <c r="F3586" s="5" t="s">
        <v>11089</v>
      </c>
      <c r="G3586" s="5" t="s">
        <v>9337</v>
      </c>
      <c r="H3586" s="5" t="s">
        <v>9347</v>
      </c>
      <c r="I3586" s="5" t="s">
        <v>9395</v>
      </c>
      <c r="J3586" s="9">
        <v>1</v>
      </c>
      <c r="K3586" s="5" t="s">
        <v>805</v>
      </c>
      <c r="L3586" s="10" t="str">
        <f t="shared" si="59"/>
        <v>Cronacche di ordinario razismo</v>
      </c>
      <c r="M3586" s="5" t="s">
        <v>10024</v>
      </c>
      <c r="N3586" s="5"/>
    </row>
    <row r="3587" spans="1:14" x14ac:dyDescent="0.2">
      <c r="A3587" s="12" t="s">
        <v>7202</v>
      </c>
      <c r="B3587" s="50">
        <v>3586</v>
      </c>
      <c r="C3587" s="9">
        <v>2019</v>
      </c>
      <c r="D3587" s="5" t="s">
        <v>9325</v>
      </c>
      <c r="E3587" s="5" t="s">
        <v>1406</v>
      </c>
      <c r="F3587" s="5" t="s">
        <v>11089</v>
      </c>
      <c r="G3587" s="5" t="s">
        <v>9337</v>
      </c>
      <c r="H3587" s="5" t="s">
        <v>9347</v>
      </c>
      <c r="I3587" s="5" t="s">
        <v>9315</v>
      </c>
      <c r="J3587" s="9">
        <v>1</v>
      </c>
      <c r="K3587" s="5" t="s">
        <v>805</v>
      </c>
      <c r="L3587" s="10" t="str">
        <f t="shared" si="59"/>
        <v>Cronacche di ordinario razismo</v>
      </c>
      <c r="M3587" s="5" t="s">
        <v>10025</v>
      </c>
      <c r="N3587" s="5"/>
    </row>
    <row r="3588" spans="1:14" x14ac:dyDescent="0.2">
      <c r="A3588" s="12" t="s">
        <v>7203</v>
      </c>
      <c r="B3588" s="50">
        <v>3587</v>
      </c>
      <c r="C3588" s="9">
        <v>2019</v>
      </c>
      <c r="D3588" s="5" t="s">
        <v>9325</v>
      </c>
      <c r="E3588" s="5" t="s">
        <v>1392</v>
      </c>
      <c r="F3588" s="5" t="s">
        <v>11089</v>
      </c>
      <c r="G3588" s="5" t="s">
        <v>9337</v>
      </c>
      <c r="H3588" s="5" t="s">
        <v>9347</v>
      </c>
      <c r="I3588" s="5" t="s">
        <v>9395</v>
      </c>
      <c r="J3588" s="9">
        <v>1</v>
      </c>
      <c r="K3588" s="5" t="s">
        <v>805</v>
      </c>
      <c r="L3588" s="10" t="str">
        <f t="shared" si="59"/>
        <v>Cronacche di ordinario razismo</v>
      </c>
      <c r="M3588" s="5" t="s">
        <v>10026</v>
      </c>
      <c r="N3588" s="5"/>
    </row>
    <row r="3589" spans="1:14" x14ac:dyDescent="0.2">
      <c r="A3589" s="12" t="s">
        <v>7204</v>
      </c>
      <c r="B3589" s="50">
        <v>3588</v>
      </c>
      <c r="C3589" s="9">
        <v>2019</v>
      </c>
      <c r="D3589" s="5" t="s">
        <v>9325</v>
      </c>
      <c r="E3589" s="5" t="s">
        <v>1407</v>
      </c>
      <c r="F3589" s="5" t="s">
        <v>11089</v>
      </c>
      <c r="G3589" s="5" t="s">
        <v>9337</v>
      </c>
      <c r="H3589" s="5" t="s">
        <v>9347</v>
      </c>
      <c r="I3589" s="5" t="s">
        <v>9315</v>
      </c>
      <c r="J3589" s="9">
        <v>1</v>
      </c>
      <c r="K3589" s="5" t="s">
        <v>805</v>
      </c>
      <c r="L3589" s="10" t="str">
        <f t="shared" si="59"/>
        <v>Cronacche di ordinario razismo</v>
      </c>
      <c r="M3589" s="5" t="s">
        <v>10027</v>
      </c>
      <c r="N3589" s="5"/>
    </row>
    <row r="3590" spans="1:14" x14ac:dyDescent="0.2">
      <c r="A3590" s="12" t="s">
        <v>7205</v>
      </c>
      <c r="B3590" s="50">
        <v>3589</v>
      </c>
      <c r="C3590" s="9">
        <v>2019</v>
      </c>
      <c r="D3590" s="5" t="s">
        <v>9325</v>
      </c>
      <c r="E3590" s="5" t="s">
        <v>10939</v>
      </c>
      <c r="F3590" s="5" t="s">
        <v>11089</v>
      </c>
      <c r="G3590" s="5" t="s">
        <v>9337</v>
      </c>
      <c r="H3590" s="5" t="s">
        <v>9347</v>
      </c>
      <c r="I3590" s="5" t="s">
        <v>11225</v>
      </c>
      <c r="J3590" s="9">
        <v>1</v>
      </c>
      <c r="K3590" s="5" t="s">
        <v>805</v>
      </c>
      <c r="L3590" s="10" t="str">
        <f t="shared" ref="L3590:L3621" si="60">HYPERLINK("http://www.cronachediordinariorazzismo.org/il-razzismo-quotidiano/?fwp_data=2019-01-01%2C2020-04-09","Cronacche di ordinario razismo")</f>
        <v>Cronacche di ordinario razismo</v>
      </c>
      <c r="M3590" s="5" t="s">
        <v>10028</v>
      </c>
      <c r="N3590" s="5"/>
    </row>
    <row r="3591" spans="1:14" x14ac:dyDescent="0.2">
      <c r="A3591" s="12" t="s">
        <v>7206</v>
      </c>
      <c r="B3591" s="50">
        <v>3590</v>
      </c>
      <c r="C3591" s="9">
        <v>2019</v>
      </c>
      <c r="D3591" s="5" t="s">
        <v>9325</v>
      </c>
      <c r="E3591" s="5" t="s">
        <v>1408</v>
      </c>
      <c r="F3591" s="5" t="s">
        <v>11089</v>
      </c>
      <c r="G3591" s="5" t="s">
        <v>9337</v>
      </c>
      <c r="H3591" s="5" t="s">
        <v>9347</v>
      </c>
      <c r="I3591" s="5" t="s">
        <v>9395</v>
      </c>
      <c r="J3591" s="9">
        <v>1</v>
      </c>
      <c r="K3591" s="5" t="s">
        <v>805</v>
      </c>
      <c r="L3591" s="10" t="str">
        <f t="shared" si="60"/>
        <v>Cronacche di ordinario razismo</v>
      </c>
      <c r="M3591" s="5" t="s">
        <v>10029</v>
      </c>
      <c r="N3591" s="5"/>
    </row>
    <row r="3592" spans="1:14" x14ac:dyDescent="0.2">
      <c r="A3592" s="12" t="s">
        <v>7207</v>
      </c>
      <c r="B3592" s="50">
        <v>3591</v>
      </c>
      <c r="C3592" s="9">
        <v>2019</v>
      </c>
      <c r="D3592" s="5" t="s">
        <v>9325</v>
      </c>
      <c r="E3592" s="5" t="s">
        <v>10939</v>
      </c>
      <c r="F3592" s="5" t="s">
        <v>11089</v>
      </c>
      <c r="G3592" s="5" t="s">
        <v>9337</v>
      </c>
      <c r="H3592" s="5" t="s">
        <v>9347</v>
      </c>
      <c r="I3592" s="5" t="s">
        <v>11065</v>
      </c>
      <c r="J3592" s="9" t="s">
        <v>2</v>
      </c>
      <c r="K3592" s="5" t="s">
        <v>805</v>
      </c>
      <c r="L3592" s="10" t="str">
        <f t="shared" si="60"/>
        <v>Cronacche di ordinario razismo</v>
      </c>
      <c r="M3592" s="5" t="s">
        <v>10030</v>
      </c>
      <c r="N3592" s="5"/>
    </row>
    <row r="3593" spans="1:14" x14ac:dyDescent="0.2">
      <c r="A3593" s="12" t="s">
        <v>7208</v>
      </c>
      <c r="B3593" s="50">
        <v>3592</v>
      </c>
      <c r="C3593" s="9">
        <v>2019</v>
      </c>
      <c r="D3593" s="5" t="s">
        <v>9325</v>
      </c>
      <c r="E3593" s="5" t="s">
        <v>1334</v>
      </c>
      <c r="F3593" s="5" t="s">
        <v>11089</v>
      </c>
      <c r="G3593" s="5" t="s">
        <v>9337</v>
      </c>
      <c r="H3593" s="5" t="s">
        <v>9347</v>
      </c>
      <c r="I3593" s="5" t="s">
        <v>9395</v>
      </c>
      <c r="J3593" s="9">
        <v>1</v>
      </c>
      <c r="K3593" s="5" t="s">
        <v>805</v>
      </c>
      <c r="L3593" s="10" t="str">
        <f t="shared" si="60"/>
        <v>Cronacche di ordinario razismo</v>
      </c>
      <c r="M3593" s="5" t="s">
        <v>10031</v>
      </c>
      <c r="N3593" s="5"/>
    </row>
    <row r="3594" spans="1:14" x14ac:dyDescent="0.2">
      <c r="A3594" s="12" t="s">
        <v>7209</v>
      </c>
      <c r="B3594" s="50">
        <v>3593</v>
      </c>
      <c r="C3594" s="9">
        <v>2019</v>
      </c>
      <c r="D3594" s="5" t="s">
        <v>9325</v>
      </c>
      <c r="E3594" s="5" t="s">
        <v>1409</v>
      </c>
      <c r="F3594" s="5" t="s">
        <v>11089</v>
      </c>
      <c r="G3594" s="5" t="s">
        <v>9337</v>
      </c>
      <c r="H3594" s="5" t="s">
        <v>9328</v>
      </c>
      <c r="I3594" s="5" t="s">
        <v>9415</v>
      </c>
      <c r="J3594" s="9">
        <v>0</v>
      </c>
      <c r="K3594" s="5" t="s">
        <v>805</v>
      </c>
      <c r="L3594" s="10" t="str">
        <f t="shared" si="60"/>
        <v>Cronacche di ordinario razismo</v>
      </c>
      <c r="M3594" s="5" t="s">
        <v>10032</v>
      </c>
      <c r="N3594" s="5"/>
    </row>
    <row r="3595" spans="1:14" x14ac:dyDescent="0.2">
      <c r="A3595" s="12" t="s">
        <v>7210</v>
      </c>
      <c r="B3595" s="50">
        <v>3594</v>
      </c>
      <c r="C3595" s="9">
        <v>2019</v>
      </c>
      <c r="D3595" s="5" t="s">
        <v>9325</v>
      </c>
      <c r="E3595" s="5" t="s">
        <v>1410</v>
      </c>
      <c r="F3595" s="5" t="s">
        <v>11089</v>
      </c>
      <c r="G3595" s="5" t="s">
        <v>9337</v>
      </c>
      <c r="H3595" s="5" t="s">
        <v>9347</v>
      </c>
      <c r="I3595" s="5" t="s">
        <v>9408</v>
      </c>
      <c r="J3595" s="9">
        <v>1</v>
      </c>
      <c r="K3595" s="5" t="s">
        <v>805</v>
      </c>
      <c r="L3595" s="10" t="str">
        <f t="shared" si="60"/>
        <v>Cronacche di ordinario razismo</v>
      </c>
      <c r="M3595" s="5" t="s">
        <v>10033</v>
      </c>
      <c r="N3595" s="5"/>
    </row>
    <row r="3596" spans="1:14" x14ac:dyDescent="0.2">
      <c r="A3596" s="12" t="s">
        <v>7211</v>
      </c>
      <c r="B3596" s="50">
        <v>3595</v>
      </c>
      <c r="C3596" s="9">
        <v>2019</v>
      </c>
      <c r="D3596" s="5" t="s">
        <v>9325</v>
      </c>
      <c r="E3596" s="5" t="s">
        <v>1411</v>
      </c>
      <c r="F3596" s="5" t="s">
        <v>11089</v>
      </c>
      <c r="G3596" s="5" t="s">
        <v>9337</v>
      </c>
      <c r="H3596" s="5" t="s">
        <v>9347</v>
      </c>
      <c r="I3596" s="5" t="s">
        <v>9315</v>
      </c>
      <c r="J3596" s="9">
        <v>1</v>
      </c>
      <c r="K3596" s="5" t="s">
        <v>805</v>
      </c>
      <c r="L3596" s="10" t="str">
        <f t="shared" si="60"/>
        <v>Cronacche di ordinario razismo</v>
      </c>
      <c r="M3596" s="5" t="s">
        <v>10034</v>
      </c>
      <c r="N3596" s="5"/>
    </row>
    <row r="3597" spans="1:14" x14ac:dyDescent="0.2">
      <c r="A3597" s="12" t="s">
        <v>7212</v>
      </c>
      <c r="B3597" s="50">
        <v>3596</v>
      </c>
      <c r="C3597" s="9">
        <v>2019</v>
      </c>
      <c r="D3597" s="5" t="s">
        <v>9325</v>
      </c>
      <c r="E3597" s="5" t="s">
        <v>1412</v>
      </c>
      <c r="F3597" s="5" t="s">
        <v>11089</v>
      </c>
      <c r="G3597" s="5" t="s">
        <v>9337</v>
      </c>
      <c r="H3597" s="5" t="s">
        <v>9347</v>
      </c>
      <c r="I3597" s="5" t="s">
        <v>9315</v>
      </c>
      <c r="J3597" s="9">
        <v>1</v>
      </c>
      <c r="K3597" s="5" t="s">
        <v>805</v>
      </c>
      <c r="L3597" s="10" t="str">
        <f t="shared" si="60"/>
        <v>Cronacche di ordinario razismo</v>
      </c>
      <c r="M3597" s="5" t="s">
        <v>10035</v>
      </c>
      <c r="N3597" s="5"/>
    </row>
    <row r="3598" spans="1:14" x14ac:dyDescent="0.2">
      <c r="A3598" s="12" t="s">
        <v>7213</v>
      </c>
      <c r="B3598" s="50">
        <v>3597</v>
      </c>
      <c r="C3598" s="9">
        <v>2019</v>
      </c>
      <c r="D3598" s="5" t="s">
        <v>9325</v>
      </c>
      <c r="E3598" s="5" t="s">
        <v>1413</v>
      </c>
      <c r="F3598" s="5" t="s">
        <v>11089</v>
      </c>
      <c r="G3598" s="5" t="s">
        <v>9337</v>
      </c>
      <c r="H3598" s="5" t="s">
        <v>9347</v>
      </c>
      <c r="I3598" s="5" t="s">
        <v>9395</v>
      </c>
      <c r="J3598" s="9">
        <v>1</v>
      </c>
      <c r="K3598" s="5" t="s">
        <v>805</v>
      </c>
      <c r="L3598" s="10" t="str">
        <f t="shared" si="60"/>
        <v>Cronacche di ordinario razismo</v>
      </c>
      <c r="M3598" s="5" t="s">
        <v>10036</v>
      </c>
      <c r="N3598" s="5"/>
    </row>
    <row r="3599" spans="1:14" x14ac:dyDescent="0.2">
      <c r="A3599" s="12" t="s">
        <v>7214</v>
      </c>
      <c r="B3599" s="50">
        <v>3598</v>
      </c>
      <c r="C3599" s="9">
        <v>2019</v>
      </c>
      <c r="D3599" s="5" t="s">
        <v>9325</v>
      </c>
      <c r="E3599" s="5" t="s">
        <v>1414</v>
      </c>
      <c r="F3599" s="5" t="s">
        <v>11089</v>
      </c>
      <c r="G3599" s="5" t="s">
        <v>9337</v>
      </c>
      <c r="H3599" s="5" t="s">
        <v>9347</v>
      </c>
      <c r="I3599" s="5" t="s">
        <v>9408</v>
      </c>
      <c r="J3599" s="9">
        <v>1</v>
      </c>
      <c r="K3599" s="5" t="s">
        <v>805</v>
      </c>
      <c r="L3599" s="10" t="str">
        <f t="shared" si="60"/>
        <v>Cronacche di ordinario razismo</v>
      </c>
      <c r="M3599" s="5" t="s">
        <v>10037</v>
      </c>
      <c r="N3599" s="5"/>
    </row>
    <row r="3600" spans="1:14" x14ac:dyDescent="0.2">
      <c r="A3600" s="12" t="s">
        <v>7215</v>
      </c>
      <c r="B3600" s="50">
        <v>3599</v>
      </c>
      <c r="C3600" s="9">
        <v>2019</v>
      </c>
      <c r="D3600" s="5" t="s">
        <v>9325</v>
      </c>
      <c r="E3600" s="5" t="s">
        <v>1415</v>
      </c>
      <c r="F3600" s="5" t="s">
        <v>11089</v>
      </c>
      <c r="G3600" s="5" t="s">
        <v>9337</v>
      </c>
      <c r="H3600" s="5" t="s">
        <v>9347</v>
      </c>
      <c r="I3600" s="5" t="s">
        <v>9408</v>
      </c>
      <c r="J3600" s="9">
        <v>1</v>
      </c>
      <c r="K3600" s="5" t="s">
        <v>805</v>
      </c>
      <c r="L3600" s="10" t="str">
        <f t="shared" si="60"/>
        <v>Cronacche di ordinario razismo</v>
      </c>
      <c r="M3600" s="5" t="s">
        <v>10038</v>
      </c>
      <c r="N3600" s="5"/>
    </row>
    <row r="3601" spans="1:14" x14ac:dyDescent="0.2">
      <c r="A3601" s="12" t="s">
        <v>7216</v>
      </c>
      <c r="B3601" s="50">
        <v>3600</v>
      </c>
      <c r="C3601" s="9">
        <v>2019</v>
      </c>
      <c r="D3601" s="5" t="s">
        <v>9325</v>
      </c>
      <c r="E3601" s="5" t="s">
        <v>1416</v>
      </c>
      <c r="F3601" s="5" t="s">
        <v>11089</v>
      </c>
      <c r="G3601" s="5" t="s">
        <v>9337</v>
      </c>
      <c r="H3601" s="5" t="s">
        <v>9347</v>
      </c>
      <c r="I3601" s="5" t="s">
        <v>9315</v>
      </c>
      <c r="J3601" s="9">
        <v>1</v>
      </c>
      <c r="K3601" s="5" t="s">
        <v>805</v>
      </c>
      <c r="L3601" s="10" t="str">
        <f t="shared" si="60"/>
        <v>Cronacche di ordinario razismo</v>
      </c>
      <c r="M3601" s="5" t="s">
        <v>10039</v>
      </c>
      <c r="N3601" s="5"/>
    </row>
    <row r="3602" spans="1:14" x14ac:dyDescent="0.2">
      <c r="A3602" s="12" t="s">
        <v>7217</v>
      </c>
      <c r="B3602" s="50">
        <v>3601</v>
      </c>
      <c r="C3602" s="9">
        <v>2019</v>
      </c>
      <c r="D3602" s="5" t="s">
        <v>9325</v>
      </c>
      <c r="E3602" s="5" t="s">
        <v>1417</v>
      </c>
      <c r="F3602" s="5" t="s">
        <v>11089</v>
      </c>
      <c r="G3602" s="5" t="s">
        <v>9337</v>
      </c>
      <c r="H3602" s="5" t="s">
        <v>9347</v>
      </c>
      <c r="I3602" s="5" t="s">
        <v>9408</v>
      </c>
      <c r="J3602" s="9">
        <v>1</v>
      </c>
      <c r="K3602" s="5" t="s">
        <v>805</v>
      </c>
      <c r="L3602" s="10" t="str">
        <f t="shared" si="60"/>
        <v>Cronacche di ordinario razismo</v>
      </c>
      <c r="M3602" s="5" t="s">
        <v>10040</v>
      </c>
      <c r="N3602" s="5"/>
    </row>
    <row r="3603" spans="1:14" x14ac:dyDescent="0.2">
      <c r="A3603" s="12" t="s">
        <v>7218</v>
      </c>
      <c r="B3603" s="50">
        <v>3602</v>
      </c>
      <c r="C3603" s="9">
        <v>2019</v>
      </c>
      <c r="D3603" s="5" t="s">
        <v>9325</v>
      </c>
      <c r="E3603" s="5" t="s">
        <v>1418</v>
      </c>
      <c r="F3603" s="5" t="s">
        <v>11089</v>
      </c>
      <c r="G3603" s="5" t="s">
        <v>9337</v>
      </c>
      <c r="H3603" s="5" t="s">
        <v>9347</v>
      </c>
      <c r="I3603" s="5" t="s">
        <v>9408</v>
      </c>
      <c r="J3603" s="9">
        <v>1</v>
      </c>
      <c r="K3603" s="5" t="s">
        <v>805</v>
      </c>
      <c r="L3603" s="10" t="str">
        <f t="shared" si="60"/>
        <v>Cronacche di ordinario razismo</v>
      </c>
      <c r="M3603" s="5" t="s">
        <v>10041</v>
      </c>
      <c r="N3603" s="5"/>
    </row>
    <row r="3604" spans="1:14" x14ac:dyDescent="0.2">
      <c r="A3604" s="12" t="s">
        <v>7219</v>
      </c>
      <c r="B3604" s="50">
        <v>3603</v>
      </c>
      <c r="C3604" s="9">
        <v>2019</v>
      </c>
      <c r="D3604" s="5" t="s">
        <v>9325</v>
      </c>
      <c r="E3604" s="5" t="s">
        <v>10948</v>
      </c>
      <c r="F3604" s="5" t="s">
        <v>11089</v>
      </c>
      <c r="G3604" s="5" t="s">
        <v>9337</v>
      </c>
      <c r="H3604" s="5" t="s">
        <v>9347</v>
      </c>
      <c r="I3604" s="5" t="s">
        <v>9315</v>
      </c>
      <c r="J3604" s="9">
        <v>2</v>
      </c>
      <c r="K3604" s="5" t="s">
        <v>805</v>
      </c>
      <c r="L3604" s="10" t="str">
        <f t="shared" si="60"/>
        <v>Cronacche di ordinario razismo</v>
      </c>
      <c r="M3604" s="5" t="s">
        <v>10042</v>
      </c>
      <c r="N3604" s="5"/>
    </row>
    <row r="3605" spans="1:14" x14ac:dyDescent="0.2">
      <c r="A3605" s="12" t="s">
        <v>7220</v>
      </c>
      <c r="B3605" s="50">
        <v>3604</v>
      </c>
      <c r="C3605" s="9">
        <v>2019</v>
      </c>
      <c r="D3605" s="5" t="s">
        <v>9325</v>
      </c>
      <c r="E3605" s="5" t="s">
        <v>1419</v>
      </c>
      <c r="F3605" s="5" t="s">
        <v>11089</v>
      </c>
      <c r="G3605" s="5" t="s">
        <v>9337</v>
      </c>
      <c r="H3605" s="5" t="s">
        <v>9347</v>
      </c>
      <c r="I3605" s="5" t="s">
        <v>11065</v>
      </c>
      <c r="J3605" s="9">
        <v>2</v>
      </c>
      <c r="K3605" s="5" t="s">
        <v>805</v>
      </c>
      <c r="L3605" s="10" t="str">
        <f t="shared" si="60"/>
        <v>Cronacche di ordinario razismo</v>
      </c>
      <c r="M3605" s="5" t="s">
        <v>10043</v>
      </c>
      <c r="N3605" s="5"/>
    </row>
    <row r="3606" spans="1:14" x14ac:dyDescent="0.2">
      <c r="A3606" s="12" t="s">
        <v>7221</v>
      </c>
      <c r="B3606" s="50">
        <v>3605</v>
      </c>
      <c r="C3606" s="9">
        <v>2019</v>
      </c>
      <c r="D3606" s="5" t="s">
        <v>9325</v>
      </c>
      <c r="E3606" s="5" t="s">
        <v>1420</v>
      </c>
      <c r="F3606" s="5" t="s">
        <v>11089</v>
      </c>
      <c r="G3606" s="5" t="s">
        <v>9337</v>
      </c>
      <c r="H3606" s="5" t="s">
        <v>9347</v>
      </c>
      <c r="I3606" s="5" t="s">
        <v>9315</v>
      </c>
      <c r="J3606" s="9">
        <v>1</v>
      </c>
      <c r="K3606" s="5" t="s">
        <v>805</v>
      </c>
      <c r="L3606" s="10" t="str">
        <f t="shared" si="60"/>
        <v>Cronacche di ordinario razismo</v>
      </c>
      <c r="M3606" s="5" t="s">
        <v>10044</v>
      </c>
      <c r="N3606" s="5"/>
    </row>
    <row r="3607" spans="1:14" x14ac:dyDescent="0.2">
      <c r="A3607" s="12" t="s">
        <v>7222</v>
      </c>
      <c r="B3607" s="50">
        <v>3606</v>
      </c>
      <c r="C3607" s="9">
        <v>2019</v>
      </c>
      <c r="D3607" s="5" t="s">
        <v>9325</v>
      </c>
      <c r="E3607" s="5" t="s">
        <v>1417</v>
      </c>
      <c r="F3607" s="5" t="s">
        <v>11089</v>
      </c>
      <c r="G3607" s="5" t="s">
        <v>9337</v>
      </c>
      <c r="H3607" s="5" t="s">
        <v>9347</v>
      </c>
      <c r="I3607" s="5" t="s">
        <v>9315</v>
      </c>
      <c r="J3607" s="9">
        <v>1</v>
      </c>
      <c r="K3607" s="5" t="s">
        <v>805</v>
      </c>
      <c r="L3607" s="10" t="str">
        <f t="shared" si="60"/>
        <v>Cronacche di ordinario razismo</v>
      </c>
      <c r="M3607" s="5" t="s">
        <v>10045</v>
      </c>
      <c r="N3607" s="5"/>
    </row>
    <row r="3608" spans="1:14" x14ac:dyDescent="0.2">
      <c r="A3608" s="12" t="s">
        <v>7223</v>
      </c>
      <c r="B3608" s="50">
        <v>3607</v>
      </c>
      <c r="C3608" s="9">
        <v>2019</v>
      </c>
      <c r="D3608" s="5" t="s">
        <v>9325</v>
      </c>
      <c r="E3608" s="5" t="s">
        <v>1421</v>
      </c>
      <c r="F3608" s="5" t="s">
        <v>11089</v>
      </c>
      <c r="G3608" s="5" t="s">
        <v>9337</v>
      </c>
      <c r="H3608" s="5" t="s">
        <v>9347</v>
      </c>
      <c r="I3608" s="5" t="s">
        <v>11065</v>
      </c>
      <c r="J3608" s="9">
        <v>2</v>
      </c>
      <c r="K3608" s="5" t="s">
        <v>805</v>
      </c>
      <c r="L3608" s="10" t="str">
        <f t="shared" si="60"/>
        <v>Cronacche di ordinario razismo</v>
      </c>
      <c r="M3608" s="5" t="s">
        <v>10046</v>
      </c>
      <c r="N3608" s="5"/>
    </row>
    <row r="3609" spans="1:14" x14ac:dyDescent="0.2">
      <c r="A3609" s="12" t="s">
        <v>7224</v>
      </c>
      <c r="B3609" s="50">
        <v>3608</v>
      </c>
      <c r="C3609" s="9">
        <v>2019</v>
      </c>
      <c r="D3609" s="5" t="s">
        <v>9325</v>
      </c>
      <c r="E3609" s="5" t="s">
        <v>1422</v>
      </c>
      <c r="F3609" s="5" t="s">
        <v>11089</v>
      </c>
      <c r="G3609" s="5" t="s">
        <v>9337</v>
      </c>
      <c r="H3609" s="5" t="s">
        <v>9347</v>
      </c>
      <c r="I3609" s="5" t="s">
        <v>9408</v>
      </c>
      <c r="J3609" s="9">
        <v>1</v>
      </c>
      <c r="K3609" s="5" t="s">
        <v>805</v>
      </c>
      <c r="L3609" s="10" t="str">
        <f t="shared" si="60"/>
        <v>Cronacche di ordinario razismo</v>
      </c>
      <c r="M3609" s="5" t="s">
        <v>10047</v>
      </c>
      <c r="N3609" s="5"/>
    </row>
    <row r="3610" spans="1:14" x14ac:dyDescent="0.2">
      <c r="A3610" s="12" t="s">
        <v>7225</v>
      </c>
      <c r="B3610" s="50">
        <v>3609</v>
      </c>
      <c r="C3610" s="9">
        <v>2019</v>
      </c>
      <c r="D3610" s="5" t="s">
        <v>9325</v>
      </c>
      <c r="E3610" s="5" t="s">
        <v>1334</v>
      </c>
      <c r="F3610" s="5" t="s">
        <v>11089</v>
      </c>
      <c r="G3610" s="5" t="s">
        <v>9337</v>
      </c>
      <c r="H3610" s="5" t="s">
        <v>9347</v>
      </c>
      <c r="I3610" s="5" t="s">
        <v>9408</v>
      </c>
      <c r="J3610" s="9">
        <v>2</v>
      </c>
      <c r="K3610" s="5" t="s">
        <v>805</v>
      </c>
      <c r="L3610" s="10" t="str">
        <f t="shared" si="60"/>
        <v>Cronacche di ordinario razismo</v>
      </c>
      <c r="M3610" s="5" t="s">
        <v>10048</v>
      </c>
      <c r="N3610" s="5"/>
    </row>
    <row r="3611" spans="1:14" x14ac:dyDescent="0.2">
      <c r="A3611" s="12" t="s">
        <v>7226</v>
      </c>
      <c r="B3611" s="50">
        <v>3610</v>
      </c>
      <c r="C3611" s="9">
        <v>2019</v>
      </c>
      <c r="D3611" s="5" t="s">
        <v>9325</v>
      </c>
      <c r="E3611" s="5" t="s">
        <v>1423</v>
      </c>
      <c r="F3611" s="5" t="s">
        <v>11089</v>
      </c>
      <c r="G3611" s="5" t="s">
        <v>9337</v>
      </c>
      <c r="H3611" s="5" t="s">
        <v>9347</v>
      </c>
      <c r="I3611" s="5" t="s">
        <v>9315</v>
      </c>
      <c r="J3611" s="9">
        <v>1</v>
      </c>
      <c r="K3611" s="5" t="s">
        <v>805</v>
      </c>
      <c r="L3611" s="10" t="str">
        <f t="shared" si="60"/>
        <v>Cronacche di ordinario razismo</v>
      </c>
      <c r="M3611" s="5" t="s">
        <v>10049</v>
      </c>
      <c r="N3611" s="5"/>
    </row>
    <row r="3612" spans="1:14" x14ac:dyDescent="0.2">
      <c r="A3612" s="12" t="s">
        <v>7227</v>
      </c>
      <c r="B3612" s="50">
        <v>3611</v>
      </c>
      <c r="C3612" s="9">
        <v>2019</v>
      </c>
      <c r="D3612" s="5" t="s">
        <v>9325</v>
      </c>
      <c r="E3612" s="5" t="s">
        <v>1424</v>
      </c>
      <c r="F3612" s="5" t="s">
        <v>11089</v>
      </c>
      <c r="G3612" s="5" t="s">
        <v>9337</v>
      </c>
      <c r="H3612" s="5" t="s">
        <v>9347</v>
      </c>
      <c r="I3612" s="5" t="s">
        <v>9315</v>
      </c>
      <c r="J3612" s="9">
        <v>3</v>
      </c>
      <c r="K3612" s="5" t="s">
        <v>805</v>
      </c>
      <c r="L3612" s="10" t="str">
        <f t="shared" si="60"/>
        <v>Cronacche di ordinario razismo</v>
      </c>
      <c r="M3612" s="5" t="s">
        <v>10050</v>
      </c>
      <c r="N3612" s="5"/>
    </row>
    <row r="3613" spans="1:14" x14ac:dyDescent="0.2">
      <c r="A3613" s="12" t="s">
        <v>7228</v>
      </c>
      <c r="B3613" s="50">
        <v>3612</v>
      </c>
      <c r="C3613" s="9">
        <v>2019</v>
      </c>
      <c r="D3613" s="5" t="s">
        <v>9325</v>
      </c>
      <c r="E3613" s="5" t="s">
        <v>1425</v>
      </c>
      <c r="F3613" s="5" t="s">
        <v>11089</v>
      </c>
      <c r="G3613" s="5" t="s">
        <v>9337</v>
      </c>
      <c r="H3613" s="5" t="s">
        <v>9347</v>
      </c>
      <c r="I3613" s="5" t="s">
        <v>9408</v>
      </c>
      <c r="J3613" s="9">
        <v>1</v>
      </c>
      <c r="K3613" s="5" t="s">
        <v>805</v>
      </c>
      <c r="L3613" s="10" t="str">
        <f t="shared" si="60"/>
        <v>Cronacche di ordinario razismo</v>
      </c>
      <c r="M3613" s="5" t="s">
        <v>10051</v>
      </c>
      <c r="N3613" s="5"/>
    </row>
    <row r="3614" spans="1:14" x14ac:dyDescent="0.2">
      <c r="A3614" s="12" t="s">
        <v>7229</v>
      </c>
      <c r="B3614" s="50">
        <v>3613</v>
      </c>
      <c r="C3614" s="9">
        <v>2019</v>
      </c>
      <c r="D3614" s="5" t="s">
        <v>9325</v>
      </c>
      <c r="E3614" s="5" t="s">
        <v>1426</v>
      </c>
      <c r="F3614" s="5" t="s">
        <v>11089</v>
      </c>
      <c r="G3614" s="5" t="s">
        <v>9337</v>
      </c>
      <c r="H3614" s="5" t="s">
        <v>9347</v>
      </c>
      <c r="I3614" s="5" t="s">
        <v>9408</v>
      </c>
      <c r="J3614" s="9">
        <v>2</v>
      </c>
      <c r="K3614" s="5" t="s">
        <v>805</v>
      </c>
      <c r="L3614" s="10" t="str">
        <f t="shared" si="60"/>
        <v>Cronacche di ordinario razismo</v>
      </c>
      <c r="M3614" s="5" t="s">
        <v>10052</v>
      </c>
      <c r="N3614" s="5"/>
    </row>
    <row r="3615" spans="1:14" x14ac:dyDescent="0.2">
      <c r="A3615" s="12" t="s">
        <v>7230</v>
      </c>
      <c r="B3615" s="50">
        <v>3614</v>
      </c>
      <c r="C3615" s="9">
        <v>2019</v>
      </c>
      <c r="D3615" s="5" t="s">
        <v>9325</v>
      </c>
      <c r="E3615" s="5" t="s">
        <v>1352</v>
      </c>
      <c r="F3615" s="5" t="s">
        <v>11089</v>
      </c>
      <c r="G3615" s="5" t="s">
        <v>9337</v>
      </c>
      <c r="H3615" s="5" t="s">
        <v>9347</v>
      </c>
      <c r="I3615" s="5" t="s">
        <v>9315</v>
      </c>
      <c r="J3615" s="9">
        <v>3</v>
      </c>
      <c r="K3615" s="5" t="s">
        <v>805</v>
      </c>
      <c r="L3615" s="10" t="str">
        <f t="shared" si="60"/>
        <v>Cronacche di ordinario razismo</v>
      </c>
      <c r="M3615" s="5" t="s">
        <v>10053</v>
      </c>
      <c r="N3615" s="5"/>
    </row>
    <row r="3616" spans="1:14" x14ac:dyDescent="0.2">
      <c r="A3616" s="12" t="s">
        <v>7231</v>
      </c>
      <c r="B3616" s="50">
        <v>3615</v>
      </c>
      <c r="C3616" s="9">
        <v>2019</v>
      </c>
      <c r="D3616" s="5" t="s">
        <v>9325</v>
      </c>
      <c r="E3616" s="5" t="s">
        <v>1427</v>
      </c>
      <c r="F3616" s="5" t="s">
        <v>11089</v>
      </c>
      <c r="G3616" s="5" t="s">
        <v>9337</v>
      </c>
      <c r="H3616" s="5" t="s">
        <v>9347</v>
      </c>
      <c r="I3616" s="5" t="s">
        <v>9315</v>
      </c>
      <c r="J3616" s="9">
        <v>1</v>
      </c>
      <c r="K3616" s="5" t="s">
        <v>805</v>
      </c>
      <c r="L3616" s="10" t="str">
        <f t="shared" si="60"/>
        <v>Cronacche di ordinario razismo</v>
      </c>
      <c r="M3616" s="5" t="s">
        <v>10054</v>
      </c>
      <c r="N3616" s="5"/>
    </row>
    <row r="3617" spans="1:14" x14ac:dyDescent="0.2">
      <c r="A3617" s="12" t="s">
        <v>7232</v>
      </c>
      <c r="B3617" s="50">
        <v>3616</v>
      </c>
      <c r="C3617" s="9">
        <v>2019</v>
      </c>
      <c r="D3617" s="5" t="s">
        <v>9325</v>
      </c>
      <c r="E3617" s="5" t="s">
        <v>1428</v>
      </c>
      <c r="F3617" s="5" t="s">
        <v>11089</v>
      </c>
      <c r="G3617" s="5" t="s">
        <v>9337</v>
      </c>
      <c r="H3617" s="5" t="s">
        <v>9347</v>
      </c>
      <c r="I3617" s="5" t="s">
        <v>9315</v>
      </c>
      <c r="J3617" s="9">
        <v>1</v>
      </c>
      <c r="K3617" s="5" t="s">
        <v>805</v>
      </c>
      <c r="L3617" s="10" t="str">
        <f t="shared" si="60"/>
        <v>Cronacche di ordinario razismo</v>
      </c>
      <c r="M3617" s="5" t="s">
        <v>10055</v>
      </c>
      <c r="N3617" s="5"/>
    </row>
    <row r="3618" spans="1:14" x14ac:dyDescent="0.2">
      <c r="A3618" s="12" t="s">
        <v>7233</v>
      </c>
      <c r="B3618" s="50">
        <v>3617</v>
      </c>
      <c r="C3618" s="9">
        <v>2019</v>
      </c>
      <c r="D3618" s="5" t="s">
        <v>9325</v>
      </c>
      <c r="E3618" s="5" t="s">
        <v>9429</v>
      </c>
      <c r="F3618" s="5" t="s">
        <v>11089</v>
      </c>
      <c r="G3618" s="5" t="s">
        <v>9337</v>
      </c>
      <c r="H3618" s="5" t="s">
        <v>9347</v>
      </c>
      <c r="I3618" s="5" t="s">
        <v>9367</v>
      </c>
      <c r="J3618" s="9">
        <v>0</v>
      </c>
      <c r="K3618" s="5" t="s">
        <v>805</v>
      </c>
      <c r="L3618" s="10" t="str">
        <f t="shared" si="60"/>
        <v>Cronacche di ordinario razismo</v>
      </c>
      <c r="M3618" s="5" t="s">
        <v>10056</v>
      </c>
      <c r="N3618" s="5"/>
    </row>
    <row r="3619" spans="1:14" x14ac:dyDescent="0.2">
      <c r="A3619" s="12" t="s">
        <v>7234</v>
      </c>
      <c r="B3619" s="50">
        <v>3618</v>
      </c>
      <c r="C3619" s="9">
        <v>2019</v>
      </c>
      <c r="D3619" s="5" t="s">
        <v>9325</v>
      </c>
      <c r="E3619" s="5" t="s">
        <v>1352</v>
      </c>
      <c r="F3619" s="5" t="s">
        <v>11089</v>
      </c>
      <c r="G3619" s="5" t="s">
        <v>9337</v>
      </c>
      <c r="H3619" s="5" t="s">
        <v>9347</v>
      </c>
      <c r="I3619" s="5" t="s">
        <v>9315</v>
      </c>
      <c r="J3619" s="9">
        <v>2</v>
      </c>
      <c r="K3619" s="5" t="s">
        <v>805</v>
      </c>
      <c r="L3619" s="10" t="str">
        <f t="shared" si="60"/>
        <v>Cronacche di ordinario razismo</v>
      </c>
      <c r="M3619" s="5" t="s">
        <v>10057</v>
      </c>
      <c r="N3619" s="5"/>
    </row>
    <row r="3620" spans="1:14" x14ac:dyDescent="0.2">
      <c r="A3620" s="12" t="s">
        <v>7235</v>
      </c>
      <c r="B3620" s="50">
        <v>3619</v>
      </c>
      <c r="C3620" s="9">
        <v>2019</v>
      </c>
      <c r="D3620" s="5" t="s">
        <v>9325</v>
      </c>
      <c r="E3620" s="5" t="s">
        <v>1429</v>
      </c>
      <c r="F3620" s="5" t="s">
        <v>11089</v>
      </c>
      <c r="G3620" s="5" t="s">
        <v>9337</v>
      </c>
      <c r="H3620" s="5" t="s">
        <v>9347</v>
      </c>
      <c r="I3620" s="5" t="s">
        <v>9315</v>
      </c>
      <c r="J3620" s="9">
        <v>1</v>
      </c>
      <c r="K3620" s="5" t="s">
        <v>805</v>
      </c>
      <c r="L3620" s="10" t="str">
        <f t="shared" si="60"/>
        <v>Cronacche di ordinario razismo</v>
      </c>
      <c r="M3620" s="5" t="s">
        <v>10058</v>
      </c>
      <c r="N3620" s="5"/>
    </row>
    <row r="3621" spans="1:14" x14ac:dyDescent="0.2">
      <c r="A3621" s="12" t="s">
        <v>7236</v>
      </c>
      <c r="B3621" s="50">
        <v>3620</v>
      </c>
      <c r="C3621" s="9">
        <v>2019</v>
      </c>
      <c r="D3621" s="5" t="s">
        <v>9325</v>
      </c>
      <c r="E3621" s="5" t="s">
        <v>1430</v>
      </c>
      <c r="F3621" s="5" t="s">
        <v>11089</v>
      </c>
      <c r="G3621" s="5" t="s">
        <v>9337</v>
      </c>
      <c r="H3621" s="5" t="s">
        <v>9347</v>
      </c>
      <c r="I3621" s="5" t="s">
        <v>9396</v>
      </c>
      <c r="J3621" s="9">
        <v>0</v>
      </c>
      <c r="K3621" s="5" t="s">
        <v>805</v>
      </c>
      <c r="L3621" s="10" t="str">
        <f t="shared" si="60"/>
        <v>Cronacche di ordinario razismo</v>
      </c>
      <c r="M3621" s="5" t="s">
        <v>10059</v>
      </c>
      <c r="N3621" s="5"/>
    </row>
    <row r="3622" spans="1:14" x14ac:dyDescent="0.2">
      <c r="A3622" s="12" t="s">
        <v>7237</v>
      </c>
      <c r="B3622" s="50">
        <v>3621</v>
      </c>
      <c r="C3622" s="9">
        <v>2019</v>
      </c>
      <c r="D3622" s="5" t="s">
        <v>9325</v>
      </c>
      <c r="E3622" s="5" t="s">
        <v>1431</v>
      </c>
      <c r="F3622" s="5" t="s">
        <v>11089</v>
      </c>
      <c r="G3622" s="5" t="s">
        <v>9337</v>
      </c>
      <c r="H3622" s="5" t="s">
        <v>9347</v>
      </c>
      <c r="I3622" s="5" t="s">
        <v>9315</v>
      </c>
      <c r="J3622" s="9">
        <v>1</v>
      </c>
      <c r="K3622" s="5" t="s">
        <v>805</v>
      </c>
      <c r="L3622" s="10" t="str">
        <f t="shared" ref="L3622:L3653" si="61">HYPERLINK("http://www.cronachediordinariorazzismo.org/il-razzismo-quotidiano/?fwp_data=2019-01-01%2C2020-04-09","Cronacche di ordinario razismo")</f>
        <v>Cronacche di ordinario razismo</v>
      </c>
      <c r="M3622" s="5" t="s">
        <v>10060</v>
      </c>
      <c r="N3622" s="5"/>
    </row>
    <row r="3623" spans="1:14" x14ac:dyDescent="0.2">
      <c r="A3623" s="12" t="s">
        <v>7238</v>
      </c>
      <c r="B3623" s="50">
        <v>3622</v>
      </c>
      <c r="C3623" s="9">
        <v>2019</v>
      </c>
      <c r="D3623" s="5" t="s">
        <v>9325</v>
      </c>
      <c r="E3623" s="5" t="s">
        <v>10948</v>
      </c>
      <c r="F3623" s="5" t="s">
        <v>11089</v>
      </c>
      <c r="G3623" s="5" t="s">
        <v>9320</v>
      </c>
      <c r="H3623" s="5" t="s">
        <v>9347</v>
      </c>
      <c r="I3623" s="5" t="s">
        <v>9408</v>
      </c>
      <c r="J3623" s="9">
        <v>2</v>
      </c>
      <c r="K3623" s="5" t="s">
        <v>805</v>
      </c>
      <c r="L3623" s="10" t="str">
        <f t="shared" si="61"/>
        <v>Cronacche di ordinario razismo</v>
      </c>
      <c r="M3623" s="5" t="s">
        <v>10061</v>
      </c>
      <c r="N3623" s="5"/>
    </row>
    <row r="3624" spans="1:14" x14ac:dyDescent="0.2">
      <c r="A3624" s="12" t="s">
        <v>7239</v>
      </c>
      <c r="B3624" s="50">
        <v>3623</v>
      </c>
      <c r="C3624" s="9">
        <v>2019</v>
      </c>
      <c r="D3624" s="5" t="s">
        <v>9325</v>
      </c>
      <c r="E3624" s="5" t="s">
        <v>1432</v>
      </c>
      <c r="F3624" s="5" t="s">
        <v>11089</v>
      </c>
      <c r="G3624" s="5" t="s">
        <v>9337</v>
      </c>
      <c r="H3624" s="5" t="s">
        <v>9347</v>
      </c>
      <c r="I3624" s="5" t="s">
        <v>9348</v>
      </c>
      <c r="J3624" s="9">
        <v>1</v>
      </c>
      <c r="K3624" s="5" t="s">
        <v>805</v>
      </c>
      <c r="L3624" s="10" t="str">
        <f t="shared" si="61"/>
        <v>Cronacche di ordinario razismo</v>
      </c>
      <c r="M3624" s="5" t="s">
        <v>10062</v>
      </c>
      <c r="N3624" s="5"/>
    </row>
    <row r="3625" spans="1:14" x14ac:dyDescent="0.2">
      <c r="A3625" s="12" t="s">
        <v>7240</v>
      </c>
      <c r="B3625" s="50">
        <v>3624</v>
      </c>
      <c r="C3625" s="9">
        <v>2019</v>
      </c>
      <c r="D3625" s="5" t="s">
        <v>9325</v>
      </c>
      <c r="E3625" s="5" t="s">
        <v>10939</v>
      </c>
      <c r="F3625" s="5" t="s">
        <v>11089</v>
      </c>
      <c r="G3625" s="5" t="s">
        <v>9337</v>
      </c>
      <c r="H3625" s="5" t="s">
        <v>9347</v>
      </c>
      <c r="I3625" s="5" t="s">
        <v>9367</v>
      </c>
      <c r="J3625" s="9">
        <v>0</v>
      </c>
      <c r="K3625" s="5" t="s">
        <v>805</v>
      </c>
      <c r="L3625" s="10" t="str">
        <f t="shared" si="61"/>
        <v>Cronacche di ordinario razismo</v>
      </c>
      <c r="M3625" s="5" t="s">
        <v>10063</v>
      </c>
      <c r="N3625" s="5"/>
    </row>
    <row r="3626" spans="1:14" x14ac:dyDescent="0.2">
      <c r="A3626" s="12" t="s">
        <v>7241</v>
      </c>
      <c r="B3626" s="50">
        <v>3625</v>
      </c>
      <c r="C3626" s="9">
        <v>2019</v>
      </c>
      <c r="D3626" s="5" t="s">
        <v>9325</v>
      </c>
      <c r="E3626" s="5" t="s">
        <v>1412</v>
      </c>
      <c r="F3626" s="5" t="s">
        <v>11089</v>
      </c>
      <c r="G3626" s="5" t="s">
        <v>9323</v>
      </c>
      <c r="H3626" s="5" t="s">
        <v>9347</v>
      </c>
      <c r="I3626" s="5" t="s">
        <v>9396</v>
      </c>
      <c r="J3626" s="9">
        <v>0</v>
      </c>
      <c r="K3626" s="5" t="s">
        <v>805</v>
      </c>
      <c r="L3626" s="10" t="str">
        <f t="shared" si="61"/>
        <v>Cronacche di ordinario razismo</v>
      </c>
      <c r="M3626" s="5" t="s">
        <v>10064</v>
      </c>
      <c r="N3626" s="5"/>
    </row>
    <row r="3627" spans="1:14" x14ac:dyDescent="0.2">
      <c r="A3627" s="12" t="s">
        <v>7242</v>
      </c>
      <c r="B3627" s="50">
        <v>3626</v>
      </c>
      <c r="C3627" s="9">
        <v>2019</v>
      </c>
      <c r="D3627" s="5" t="s">
        <v>9325</v>
      </c>
      <c r="E3627" s="5" t="s">
        <v>10939</v>
      </c>
      <c r="F3627" s="5" t="s">
        <v>11089</v>
      </c>
      <c r="G3627" s="5" t="s">
        <v>9337</v>
      </c>
      <c r="H3627" s="5" t="s">
        <v>9347</v>
      </c>
      <c r="I3627" s="5" t="s">
        <v>9315</v>
      </c>
      <c r="J3627" s="9">
        <v>2</v>
      </c>
      <c r="K3627" s="5" t="s">
        <v>805</v>
      </c>
      <c r="L3627" s="10" t="str">
        <f t="shared" si="61"/>
        <v>Cronacche di ordinario razismo</v>
      </c>
      <c r="M3627" s="5" t="s">
        <v>10065</v>
      </c>
      <c r="N3627" s="5"/>
    </row>
    <row r="3628" spans="1:14" x14ac:dyDescent="0.2">
      <c r="A3628" s="12" t="s">
        <v>7243</v>
      </c>
      <c r="B3628" s="50">
        <v>3627</v>
      </c>
      <c r="C3628" s="9">
        <v>2019</v>
      </c>
      <c r="D3628" s="5" t="s">
        <v>9325</v>
      </c>
      <c r="E3628" s="5" t="s">
        <v>1433</v>
      </c>
      <c r="F3628" s="5" t="s">
        <v>11089</v>
      </c>
      <c r="G3628" s="5" t="s">
        <v>9337</v>
      </c>
      <c r="H3628" s="5" t="s">
        <v>9347</v>
      </c>
      <c r="I3628" s="5" t="s">
        <v>9408</v>
      </c>
      <c r="J3628" s="9">
        <v>1</v>
      </c>
      <c r="K3628" s="5" t="s">
        <v>805</v>
      </c>
      <c r="L3628" s="10" t="str">
        <f t="shared" si="61"/>
        <v>Cronacche di ordinario razismo</v>
      </c>
      <c r="M3628" s="5" t="s">
        <v>10066</v>
      </c>
      <c r="N3628" s="5"/>
    </row>
    <row r="3629" spans="1:14" x14ac:dyDescent="0.2">
      <c r="A3629" s="12" t="s">
        <v>7244</v>
      </c>
      <c r="B3629" s="50">
        <v>3628</v>
      </c>
      <c r="C3629" s="9">
        <v>2019</v>
      </c>
      <c r="D3629" s="5" t="s">
        <v>9325</v>
      </c>
      <c r="E3629" s="5" t="s">
        <v>1434</v>
      </c>
      <c r="F3629" s="5" t="s">
        <v>11089</v>
      </c>
      <c r="G3629" s="5" t="s">
        <v>9337</v>
      </c>
      <c r="H3629" s="5" t="s">
        <v>9347</v>
      </c>
      <c r="I3629" s="5" t="s">
        <v>9395</v>
      </c>
      <c r="J3629" s="9">
        <v>1</v>
      </c>
      <c r="K3629" s="5" t="s">
        <v>805</v>
      </c>
      <c r="L3629" s="10" t="str">
        <f t="shared" si="61"/>
        <v>Cronacche di ordinario razismo</v>
      </c>
      <c r="M3629" s="5" t="s">
        <v>10067</v>
      </c>
      <c r="N3629" s="5"/>
    </row>
    <row r="3630" spans="1:14" x14ac:dyDescent="0.2">
      <c r="A3630" s="12" t="s">
        <v>7245</v>
      </c>
      <c r="B3630" s="50">
        <v>3629</v>
      </c>
      <c r="C3630" s="9">
        <v>2019</v>
      </c>
      <c r="D3630" s="5" t="s">
        <v>9325</v>
      </c>
      <c r="E3630" s="5" t="s">
        <v>1435</v>
      </c>
      <c r="F3630" s="5" t="s">
        <v>11089</v>
      </c>
      <c r="G3630" s="5" t="s">
        <v>9337</v>
      </c>
      <c r="H3630" s="5" t="s">
        <v>9347</v>
      </c>
      <c r="I3630" s="5" t="s">
        <v>9408</v>
      </c>
      <c r="J3630" s="9">
        <v>1</v>
      </c>
      <c r="K3630" s="5" t="s">
        <v>805</v>
      </c>
      <c r="L3630" s="10" t="str">
        <f t="shared" si="61"/>
        <v>Cronacche di ordinario razismo</v>
      </c>
      <c r="M3630" s="5" t="s">
        <v>10068</v>
      </c>
      <c r="N3630" s="5"/>
    </row>
    <row r="3631" spans="1:14" x14ac:dyDescent="0.2">
      <c r="A3631" s="12" t="s">
        <v>7246</v>
      </c>
      <c r="B3631" s="50">
        <v>3630</v>
      </c>
      <c r="C3631" s="9">
        <v>2019</v>
      </c>
      <c r="D3631" s="5" t="s">
        <v>9325</v>
      </c>
      <c r="E3631" s="5" t="s">
        <v>1436</v>
      </c>
      <c r="F3631" s="5" t="s">
        <v>11089</v>
      </c>
      <c r="G3631" s="5" t="s">
        <v>9337</v>
      </c>
      <c r="H3631" s="5" t="s">
        <v>9347</v>
      </c>
      <c r="I3631" s="5" t="s">
        <v>9395</v>
      </c>
      <c r="J3631" s="9">
        <v>1</v>
      </c>
      <c r="K3631" s="5" t="s">
        <v>805</v>
      </c>
      <c r="L3631" s="10" t="str">
        <f t="shared" si="61"/>
        <v>Cronacche di ordinario razismo</v>
      </c>
      <c r="M3631" s="5" t="s">
        <v>10069</v>
      </c>
      <c r="N3631" s="5"/>
    </row>
    <row r="3632" spans="1:14" x14ac:dyDescent="0.2">
      <c r="A3632" s="12" t="s">
        <v>7247</v>
      </c>
      <c r="B3632" s="50">
        <v>3631</v>
      </c>
      <c r="C3632" s="9">
        <v>2019</v>
      </c>
      <c r="D3632" s="5" t="s">
        <v>9325</v>
      </c>
      <c r="E3632" s="5" t="s">
        <v>1437</v>
      </c>
      <c r="F3632" s="5" t="s">
        <v>11089</v>
      </c>
      <c r="G3632" s="5" t="s">
        <v>9337</v>
      </c>
      <c r="H3632" s="5" t="s">
        <v>9347</v>
      </c>
      <c r="I3632" s="5" t="s">
        <v>9315</v>
      </c>
      <c r="J3632" s="9">
        <v>1</v>
      </c>
      <c r="K3632" s="5" t="s">
        <v>805</v>
      </c>
      <c r="L3632" s="10" t="str">
        <f t="shared" si="61"/>
        <v>Cronacche di ordinario razismo</v>
      </c>
      <c r="M3632" s="5" t="s">
        <v>10070</v>
      </c>
      <c r="N3632" s="5"/>
    </row>
    <row r="3633" spans="1:14" x14ac:dyDescent="0.2">
      <c r="A3633" s="12" t="s">
        <v>7248</v>
      </c>
      <c r="B3633" s="50">
        <v>3632</v>
      </c>
      <c r="C3633" s="9">
        <v>2019</v>
      </c>
      <c r="D3633" s="5" t="s">
        <v>9325</v>
      </c>
      <c r="E3633" s="5" t="s">
        <v>9432</v>
      </c>
      <c r="F3633" s="5" t="s">
        <v>11089</v>
      </c>
      <c r="G3633" s="5" t="s">
        <v>9337</v>
      </c>
      <c r="H3633" s="5" t="s">
        <v>9347</v>
      </c>
      <c r="I3633" s="5" t="s">
        <v>9395</v>
      </c>
      <c r="J3633" s="9">
        <v>1</v>
      </c>
      <c r="K3633" s="5" t="s">
        <v>805</v>
      </c>
      <c r="L3633" s="10" t="str">
        <f t="shared" si="61"/>
        <v>Cronacche di ordinario razismo</v>
      </c>
      <c r="M3633" s="5" t="s">
        <v>10071</v>
      </c>
      <c r="N3633" s="5"/>
    </row>
    <row r="3634" spans="1:14" x14ac:dyDescent="0.2">
      <c r="A3634" s="12" t="s">
        <v>7249</v>
      </c>
      <c r="B3634" s="50">
        <v>3633</v>
      </c>
      <c r="C3634" s="9">
        <v>2019</v>
      </c>
      <c r="D3634" s="5" t="s">
        <v>9325</v>
      </c>
      <c r="E3634" s="5" t="s">
        <v>9437</v>
      </c>
      <c r="F3634" s="5" t="s">
        <v>11088</v>
      </c>
      <c r="G3634" s="5" t="s">
        <v>9383</v>
      </c>
      <c r="H3634" s="5" t="s">
        <v>9347</v>
      </c>
      <c r="I3634" s="5" t="s">
        <v>9315</v>
      </c>
      <c r="J3634" s="9">
        <v>2</v>
      </c>
      <c r="K3634" s="5" t="s">
        <v>805</v>
      </c>
      <c r="L3634" s="10" t="str">
        <f t="shared" si="61"/>
        <v>Cronacche di ordinario razismo</v>
      </c>
      <c r="M3634" s="5" t="s">
        <v>10072</v>
      </c>
      <c r="N3634" s="5"/>
    </row>
    <row r="3635" spans="1:14" x14ac:dyDescent="0.2">
      <c r="A3635" s="12" t="s">
        <v>7250</v>
      </c>
      <c r="B3635" s="50">
        <v>3634</v>
      </c>
      <c r="C3635" s="9">
        <v>2019</v>
      </c>
      <c r="D3635" s="5" t="s">
        <v>9325</v>
      </c>
      <c r="E3635" s="5" t="s">
        <v>10939</v>
      </c>
      <c r="F3635" s="5" t="s">
        <v>11089</v>
      </c>
      <c r="G3635" s="5" t="s">
        <v>9337</v>
      </c>
      <c r="H3635" s="5" t="s">
        <v>9347</v>
      </c>
      <c r="I3635" s="5" t="s">
        <v>9315</v>
      </c>
      <c r="J3635" s="9">
        <v>1</v>
      </c>
      <c r="K3635" s="5" t="s">
        <v>805</v>
      </c>
      <c r="L3635" s="10" t="str">
        <f t="shared" si="61"/>
        <v>Cronacche di ordinario razismo</v>
      </c>
      <c r="M3635" s="5" t="s">
        <v>10073</v>
      </c>
      <c r="N3635" s="5"/>
    </row>
    <row r="3636" spans="1:14" x14ac:dyDescent="0.2">
      <c r="A3636" s="12" t="s">
        <v>7251</v>
      </c>
      <c r="B3636" s="50">
        <v>3635</v>
      </c>
      <c r="C3636" s="9">
        <v>2019</v>
      </c>
      <c r="D3636" s="5" t="s">
        <v>9325</v>
      </c>
      <c r="E3636" s="5" t="s">
        <v>9427</v>
      </c>
      <c r="F3636" s="5" t="s">
        <v>11089</v>
      </c>
      <c r="G3636" s="5" t="s">
        <v>9337</v>
      </c>
      <c r="H3636" s="5" t="s">
        <v>9347</v>
      </c>
      <c r="I3636" s="5" t="s">
        <v>9315</v>
      </c>
      <c r="J3636" s="9">
        <v>1</v>
      </c>
      <c r="K3636" s="5" t="s">
        <v>805</v>
      </c>
      <c r="L3636" s="10" t="str">
        <f t="shared" si="61"/>
        <v>Cronacche di ordinario razismo</v>
      </c>
      <c r="M3636" s="5" t="s">
        <v>10074</v>
      </c>
      <c r="N3636" s="5"/>
    </row>
    <row r="3637" spans="1:14" x14ac:dyDescent="0.2">
      <c r="A3637" s="12" t="s">
        <v>7252</v>
      </c>
      <c r="B3637" s="50">
        <v>3636</v>
      </c>
      <c r="C3637" s="9">
        <v>2019</v>
      </c>
      <c r="D3637" s="5" t="s">
        <v>9325</v>
      </c>
      <c r="E3637" s="5" t="s">
        <v>1438</v>
      </c>
      <c r="F3637" s="5" t="s">
        <v>11089</v>
      </c>
      <c r="G3637" s="5" t="s">
        <v>9337</v>
      </c>
      <c r="H3637" s="5" t="s">
        <v>9347</v>
      </c>
      <c r="I3637" s="5" t="s">
        <v>9395</v>
      </c>
      <c r="J3637" s="9">
        <v>1</v>
      </c>
      <c r="K3637" s="5" t="s">
        <v>805</v>
      </c>
      <c r="L3637" s="10" t="str">
        <f t="shared" si="61"/>
        <v>Cronacche di ordinario razismo</v>
      </c>
      <c r="M3637" s="5" t="s">
        <v>10075</v>
      </c>
      <c r="N3637" s="5"/>
    </row>
    <row r="3638" spans="1:14" x14ac:dyDescent="0.2">
      <c r="A3638" s="12" t="s">
        <v>7253</v>
      </c>
      <c r="B3638" s="50">
        <v>3637</v>
      </c>
      <c r="C3638" s="9">
        <v>2019</v>
      </c>
      <c r="D3638" s="5" t="s">
        <v>9325</v>
      </c>
      <c r="E3638" s="5" t="s">
        <v>10939</v>
      </c>
      <c r="F3638" s="5" t="s">
        <v>11089</v>
      </c>
      <c r="G3638" s="5" t="s">
        <v>9337</v>
      </c>
      <c r="H3638" s="5" t="s">
        <v>9347</v>
      </c>
      <c r="I3638" s="5" t="s">
        <v>9367</v>
      </c>
      <c r="J3638" s="9">
        <v>1</v>
      </c>
      <c r="K3638" s="5" t="s">
        <v>805</v>
      </c>
      <c r="L3638" s="10" t="str">
        <f t="shared" si="61"/>
        <v>Cronacche di ordinario razismo</v>
      </c>
      <c r="M3638" s="5" t="s">
        <v>10076</v>
      </c>
      <c r="N3638" s="5"/>
    </row>
    <row r="3639" spans="1:14" x14ac:dyDescent="0.2">
      <c r="A3639" s="12" t="s">
        <v>7254</v>
      </c>
      <c r="B3639" s="50">
        <v>3638</v>
      </c>
      <c r="C3639" s="9">
        <v>2019</v>
      </c>
      <c r="D3639" s="5" t="s">
        <v>9325</v>
      </c>
      <c r="E3639" s="5" t="s">
        <v>1439</v>
      </c>
      <c r="F3639" s="5" t="s">
        <v>11089</v>
      </c>
      <c r="G3639" s="5" t="s">
        <v>9337</v>
      </c>
      <c r="H3639" s="5" t="s">
        <v>9347</v>
      </c>
      <c r="I3639" s="5" t="s">
        <v>9395</v>
      </c>
      <c r="J3639" s="9">
        <v>1</v>
      </c>
      <c r="K3639" s="5" t="s">
        <v>805</v>
      </c>
      <c r="L3639" s="10" t="str">
        <f t="shared" si="61"/>
        <v>Cronacche di ordinario razismo</v>
      </c>
      <c r="M3639" s="5" t="s">
        <v>10077</v>
      </c>
      <c r="N3639" s="5"/>
    </row>
    <row r="3640" spans="1:14" x14ac:dyDescent="0.2">
      <c r="A3640" s="12" t="s">
        <v>7255</v>
      </c>
      <c r="B3640" s="50">
        <v>3639</v>
      </c>
      <c r="C3640" s="9">
        <v>2019</v>
      </c>
      <c r="D3640" s="5" t="s">
        <v>9325</v>
      </c>
      <c r="E3640" s="5" t="s">
        <v>1440</v>
      </c>
      <c r="F3640" s="5" t="s">
        <v>11089</v>
      </c>
      <c r="G3640" s="5" t="s">
        <v>9337</v>
      </c>
      <c r="H3640" s="5" t="s">
        <v>9347</v>
      </c>
      <c r="I3640" s="5" t="s">
        <v>9408</v>
      </c>
      <c r="J3640" s="9">
        <v>1</v>
      </c>
      <c r="K3640" s="5" t="s">
        <v>805</v>
      </c>
      <c r="L3640" s="10" t="str">
        <f t="shared" si="61"/>
        <v>Cronacche di ordinario razismo</v>
      </c>
      <c r="M3640" s="5" t="s">
        <v>10078</v>
      </c>
      <c r="N3640" s="5"/>
    </row>
    <row r="3641" spans="1:14" x14ac:dyDescent="0.2">
      <c r="A3641" s="12" t="s">
        <v>7256</v>
      </c>
      <c r="B3641" s="50">
        <v>3640</v>
      </c>
      <c r="C3641" s="9">
        <v>2019</v>
      </c>
      <c r="D3641" s="5" t="s">
        <v>9325</v>
      </c>
      <c r="E3641" s="5" t="s">
        <v>1441</v>
      </c>
      <c r="F3641" s="5" t="s">
        <v>11089</v>
      </c>
      <c r="G3641" s="5" t="s">
        <v>9337</v>
      </c>
      <c r="H3641" s="5" t="s">
        <v>9328</v>
      </c>
      <c r="I3641" s="5" t="s">
        <v>9415</v>
      </c>
      <c r="J3641" s="9">
        <v>0</v>
      </c>
      <c r="K3641" s="5" t="s">
        <v>805</v>
      </c>
      <c r="L3641" s="10" t="str">
        <f t="shared" si="61"/>
        <v>Cronacche di ordinario razismo</v>
      </c>
      <c r="M3641" s="5" t="s">
        <v>10079</v>
      </c>
      <c r="N3641" s="5"/>
    </row>
    <row r="3642" spans="1:14" x14ac:dyDescent="0.2">
      <c r="A3642" s="12" t="s">
        <v>7257</v>
      </c>
      <c r="B3642" s="50">
        <v>3641</v>
      </c>
      <c r="C3642" s="9">
        <v>2019</v>
      </c>
      <c r="D3642" s="5" t="s">
        <v>9325</v>
      </c>
      <c r="E3642" s="5" t="s">
        <v>1442</v>
      </c>
      <c r="F3642" s="5" t="s">
        <v>11089</v>
      </c>
      <c r="G3642" s="5" t="s">
        <v>9337</v>
      </c>
      <c r="H3642" s="5" t="s">
        <v>9347</v>
      </c>
      <c r="I3642" s="5" t="s">
        <v>9315</v>
      </c>
      <c r="J3642" s="9">
        <v>1</v>
      </c>
      <c r="K3642" s="5" t="s">
        <v>805</v>
      </c>
      <c r="L3642" s="10" t="str">
        <f t="shared" si="61"/>
        <v>Cronacche di ordinario razismo</v>
      </c>
      <c r="M3642" s="5" t="s">
        <v>10080</v>
      </c>
      <c r="N3642" s="5"/>
    </row>
    <row r="3643" spans="1:14" x14ac:dyDescent="0.2">
      <c r="A3643" s="12" t="s">
        <v>7258</v>
      </c>
      <c r="B3643" s="50">
        <v>3642</v>
      </c>
      <c r="C3643" s="9">
        <v>2019</v>
      </c>
      <c r="D3643" s="5" t="s">
        <v>9325</v>
      </c>
      <c r="E3643" s="5" t="s">
        <v>1443</v>
      </c>
      <c r="F3643" s="5" t="s">
        <v>11089</v>
      </c>
      <c r="G3643" s="5" t="s">
        <v>9337</v>
      </c>
      <c r="H3643" s="5" t="s">
        <v>9328</v>
      </c>
      <c r="I3643" s="5" t="s">
        <v>9334</v>
      </c>
      <c r="J3643" s="9">
        <v>0</v>
      </c>
      <c r="K3643" s="5" t="s">
        <v>805</v>
      </c>
      <c r="L3643" s="10" t="str">
        <f t="shared" si="61"/>
        <v>Cronacche di ordinario razismo</v>
      </c>
      <c r="M3643" s="5" t="s">
        <v>10081</v>
      </c>
      <c r="N3643" s="5"/>
    </row>
    <row r="3644" spans="1:14" x14ac:dyDescent="0.2">
      <c r="A3644" s="12" t="s">
        <v>7259</v>
      </c>
      <c r="B3644" s="50">
        <v>3643</v>
      </c>
      <c r="C3644" s="9">
        <v>2019</v>
      </c>
      <c r="D3644" s="5" t="s">
        <v>9325</v>
      </c>
      <c r="E3644" s="5" t="s">
        <v>10939</v>
      </c>
      <c r="F3644" s="5" t="s">
        <v>11088</v>
      </c>
      <c r="G3644" s="5" t="s">
        <v>9352</v>
      </c>
      <c r="H3644" s="5" t="s">
        <v>9321</v>
      </c>
      <c r="I3644" s="5" t="s">
        <v>9321</v>
      </c>
      <c r="J3644" s="9">
        <v>1</v>
      </c>
      <c r="K3644" s="5" t="s">
        <v>805</v>
      </c>
      <c r="L3644" s="10" t="str">
        <f t="shared" si="61"/>
        <v>Cronacche di ordinario razismo</v>
      </c>
      <c r="M3644" s="5" t="s">
        <v>10082</v>
      </c>
      <c r="N3644" s="5"/>
    </row>
    <row r="3645" spans="1:14" x14ac:dyDescent="0.2">
      <c r="A3645" s="12" t="s">
        <v>7260</v>
      </c>
      <c r="B3645" s="50">
        <v>3644</v>
      </c>
      <c r="C3645" s="9">
        <v>2019</v>
      </c>
      <c r="D3645" s="5" t="s">
        <v>9325</v>
      </c>
      <c r="E3645" s="5" t="s">
        <v>9437</v>
      </c>
      <c r="F3645" s="5" t="s">
        <v>11089</v>
      </c>
      <c r="G3645" s="5" t="s">
        <v>9337</v>
      </c>
      <c r="H3645" s="5" t="s">
        <v>9347</v>
      </c>
      <c r="I3645" s="5" t="s">
        <v>9315</v>
      </c>
      <c r="J3645" s="9">
        <v>1</v>
      </c>
      <c r="K3645" s="5" t="s">
        <v>805</v>
      </c>
      <c r="L3645" s="10" t="str">
        <f t="shared" si="61"/>
        <v>Cronacche di ordinario razismo</v>
      </c>
      <c r="M3645" s="5" t="s">
        <v>10083</v>
      </c>
      <c r="N3645" s="5"/>
    </row>
    <row r="3646" spans="1:14" x14ac:dyDescent="0.2">
      <c r="A3646" s="12" t="s">
        <v>7261</v>
      </c>
      <c r="B3646" s="50">
        <v>3645</v>
      </c>
      <c r="C3646" s="9">
        <v>2019</v>
      </c>
      <c r="D3646" s="5" t="s">
        <v>9325</v>
      </c>
      <c r="E3646" s="5" t="s">
        <v>1444</v>
      </c>
      <c r="F3646" s="5" t="s">
        <v>11089</v>
      </c>
      <c r="G3646" s="5" t="s">
        <v>9323</v>
      </c>
      <c r="H3646" s="5" t="s">
        <v>9347</v>
      </c>
      <c r="I3646" s="5" t="s">
        <v>9315</v>
      </c>
      <c r="J3646" s="9">
        <v>1</v>
      </c>
      <c r="K3646" s="5" t="s">
        <v>805</v>
      </c>
      <c r="L3646" s="10" t="str">
        <f t="shared" si="61"/>
        <v>Cronacche di ordinario razismo</v>
      </c>
      <c r="M3646" s="5" t="s">
        <v>10084</v>
      </c>
      <c r="N3646" s="5"/>
    </row>
    <row r="3647" spans="1:14" x14ac:dyDescent="0.2">
      <c r="A3647" s="12" t="s">
        <v>7262</v>
      </c>
      <c r="B3647" s="50">
        <v>3646</v>
      </c>
      <c r="C3647" s="9">
        <v>2019</v>
      </c>
      <c r="D3647" s="5" t="s">
        <v>9325</v>
      </c>
      <c r="E3647" s="5" t="s">
        <v>1445</v>
      </c>
      <c r="F3647" s="5" t="s">
        <v>11089</v>
      </c>
      <c r="G3647" s="5" t="s">
        <v>9337</v>
      </c>
      <c r="H3647" s="5" t="s">
        <v>9347</v>
      </c>
      <c r="I3647" s="5" t="s">
        <v>9395</v>
      </c>
      <c r="J3647" s="9">
        <v>1</v>
      </c>
      <c r="K3647" s="5" t="s">
        <v>805</v>
      </c>
      <c r="L3647" s="10" t="str">
        <f t="shared" si="61"/>
        <v>Cronacche di ordinario razismo</v>
      </c>
      <c r="M3647" s="5" t="s">
        <v>10085</v>
      </c>
      <c r="N3647" s="5"/>
    </row>
    <row r="3648" spans="1:14" x14ac:dyDescent="0.2">
      <c r="A3648" s="12" t="s">
        <v>7263</v>
      </c>
      <c r="B3648" s="50">
        <v>3647</v>
      </c>
      <c r="C3648" s="9">
        <v>2019</v>
      </c>
      <c r="D3648" s="5" t="s">
        <v>9325</v>
      </c>
      <c r="E3648" s="5" t="s">
        <v>1446</v>
      </c>
      <c r="F3648" s="5" t="s">
        <v>11089</v>
      </c>
      <c r="G3648" s="5" t="s">
        <v>9337</v>
      </c>
      <c r="H3648" s="5" t="s">
        <v>9347</v>
      </c>
      <c r="I3648" s="5" t="s">
        <v>9395</v>
      </c>
      <c r="J3648" s="9">
        <v>1</v>
      </c>
      <c r="K3648" s="5" t="s">
        <v>805</v>
      </c>
      <c r="L3648" s="10" t="str">
        <f t="shared" si="61"/>
        <v>Cronacche di ordinario razismo</v>
      </c>
      <c r="M3648" s="5" t="s">
        <v>10086</v>
      </c>
      <c r="N3648" s="5"/>
    </row>
    <row r="3649" spans="1:14" x14ac:dyDescent="0.2">
      <c r="A3649" s="12" t="s">
        <v>7264</v>
      </c>
      <c r="B3649" s="50">
        <v>3648</v>
      </c>
      <c r="C3649" s="9">
        <v>2019</v>
      </c>
      <c r="D3649" s="5" t="s">
        <v>9325</v>
      </c>
      <c r="E3649" s="5" t="s">
        <v>1447</v>
      </c>
      <c r="F3649" s="5" t="s">
        <v>11089</v>
      </c>
      <c r="G3649" s="5" t="s">
        <v>9337</v>
      </c>
      <c r="H3649" s="5" t="s">
        <v>9347</v>
      </c>
      <c r="I3649" s="5" t="s">
        <v>9396</v>
      </c>
      <c r="J3649" s="9">
        <v>1</v>
      </c>
      <c r="K3649" s="5" t="s">
        <v>805</v>
      </c>
      <c r="L3649" s="10" t="str">
        <f t="shared" si="61"/>
        <v>Cronacche di ordinario razismo</v>
      </c>
      <c r="M3649" s="5" t="s">
        <v>10087</v>
      </c>
      <c r="N3649" s="5"/>
    </row>
    <row r="3650" spans="1:14" x14ac:dyDescent="0.2">
      <c r="A3650" s="12" t="s">
        <v>7265</v>
      </c>
      <c r="B3650" s="50">
        <v>3649</v>
      </c>
      <c r="C3650" s="9">
        <v>2019</v>
      </c>
      <c r="D3650" s="5" t="s">
        <v>9325</v>
      </c>
      <c r="E3650" s="5" t="s">
        <v>1448</v>
      </c>
      <c r="F3650" s="5" t="s">
        <v>11089</v>
      </c>
      <c r="G3650" s="5" t="s">
        <v>9337</v>
      </c>
      <c r="H3650" s="5" t="s">
        <v>9347</v>
      </c>
      <c r="I3650" s="5" t="s">
        <v>9395</v>
      </c>
      <c r="J3650" s="9">
        <v>1</v>
      </c>
      <c r="K3650" s="5" t="s">
        <v>805</v>
      </c>
      <c r="L3650" s="10" t="str">
        <f t="shared" si="61"/>
        <v>Cronacche di ordinario razismo</v>
      </c>
      <c r="M3650" s="5" t="s">
        <v>10088</v>
      </c>
      <c r="N3650" s="5"/>
    </row>
    <row r="3651" spans="1:14" x14ac:dyDescent="0.2">
      <c r="A3651" s="12" t="s">
        <v>7266</v>
      </c>
      <c r="B3651" s="50">
        <v>3650</v>
      </c>
      <c r="C3651" s="9">
        <v>2019</v>
      </c>
      <c r="D3651" s="5" t="s">
        <v>9325</v>
      </c>
      <c r="E3651" s="5" t="s">
        <v>1449</v>
      </c>
      <c r="F3651" s="5" t="s">
        <v>11089</v>
      </c>
      <c r="G3651" s="5" t="s">
        <v>9337</v>
      </c>
      <c r="H3651" s="5" t="s">
        <v>9347</v>
      </c>
      <c r="I3651" s="5" t="s">
        <v>9395</v>
      </c>
      <c r="J3651" s="9">
        <v>1</v>
      </c>
      <c r="K3651" s="5" t="s">
        <v>805</v>
      </c>
      <c r="L3651" s="10" t="str">
        <f t="shared" si="61"/>
        <v>Cronacche di ordinario razismo</v>
      </c>
      <c r="M3651" s="5" t="s">
        <v>10089</v>
      </c>
      <c r="N3651" s="5"/>
    </row>
    <row r="3652" spans="1:14" x14ac:dyDescent="0.2">
      <c r="A3652" s="12" t="s">
        <v>7267</v>
      </c>
      <c r="B3652" s="50">
        <v>3651</v>
      </c>
      <c r="C3652" s="9">
        <v>2019</v>
      </c>
      <c r="D3652" s="5" t="s">
        <v>9325</v>
      </c>
      <c r="E3652" s="5" t="s">
        <v>1450</v>
      </c>
      <c r="F3652" s="5" t="s">
        <v>11089</v>
      </c>
      <c r="G3652" s="5" t="s">
        <v>9337</v>
      </c>
      <c r="H3652" s="5" t="s">
        <v>9347</v>
      </c>
      <c r="I3652" s="5" t="s">
        <v>9395</v>
      </c>
      <c r="J3652" s="9">
        <v>1</v>
      </c>
      <c r="K3652" s="5" t="s">
        <v>805</v>
      </c>
      <c r="L3652" s="10" t="str">
        <f t="shared" si="61"/>
        <v>Cronacche di ordinario razismo</v>
      </c>
      <c r="M3652" s="5" t="s">
        <v>10090</v>
      </c>
      <c r="N3652" s="5"/>
    </row>
    <row r="3653" spans="1:14" x14ac:dyDescent="0.2">
      <c r="A3653" s="12" t="s">
        <v>7268</v>
      </c>
      <c r="B3653" s="50">
        <v>3652</v>
      </c>
      <c r="C3653" s="9">
        <v>2019</v>
      </c>
      <c r="D3653" s="5" t="s">
        <v>9325</v>
      </c>
      <c r="E3653" s="5" t="s">
        <v>1451</v>
      </c>
      <c r="F3653" s="5" t="s">
        <v>11089</v>
      </c>
      <c r="G3653" s="5" t="s">
        <v>9337</v>
      </c>
      <c r="H3653" s="5" t="s">
        <v>9347</v>
      </c>
      <c r="I3653" s="5" t="s">
        <v>9395</v>
      </c>
      <c r="J3653" s="9">
        <v>1</v>
      </c>
      <c r="K3653" s="5" t="s">
        <v>805</v>
      </c>
      <c r="L3653" s="10" t="str">
        <f t="shared" si="61"/>
        <v>Cronacche di ordinario razismo</v>
      </c>
      <c r="M3653" s="5" t="s">
        <v>10091</v>
      </c>
      <c r="N3653" s="5"/>
    </row>
    <row r="3654" spans="1:14" x14ac:dyDescent="0.2">
      <c r="A3654" s="12" t="s">
        <v>7269</v>
      </c>
      <c r="B3654" s="50">
        <v>3653</v>
      </c>
      <c r="C3654" s="9">
        <v>2019</v>
      </c>
      <c r="D3654" s="5" t="s">
        <v>9325</v>
      </c>
      <c r="E3654" s="5" t="s">
        <v>1413</v>
      </c>
      <c r="F3654" s="5" t="s">
        <v>11089</v>
      </c>
      <c r="G3654" s="5" t="s">
        <v>9337</v>
      </c>
      <c r="H3654" s="5" t="s">
        <v>9347</v>
      </c>
      <c r="I3654" s="5" t="s">
        <v>9395</v>
      </c>
      <c r="J3654" s="9">
        <v>1</v>
      </c>
      <c r="K3654" s="5" t="s">
        <v>805</v>
      </c>
      <c r="L3654" s="10" t="str">
        <f t="shared" ref="L3654:L3685" si="62">HYPERLINK("http://www.cronachediordinariorazzismo.org/il-razzismo-quotidiano/?fwp_data=2019-01-01%2C2020-04-09","Cronacche di ordinario razismo")</f>
        <v>Cronacche di ordinario razismo</v>
      </c>
      <c r="M3654" s="5" t="s">
        <v>10092</v>
      </c>
      <c r="N3654" s="5"/>
    </row>
    <row r="3655" spans="1:14" x14ac:dyDescent="0.2">
      <c r="A3655" s="12" t="s">
        <v>7270</v>
      </c>
      <c r="B3655" s="50">
        <v>3654</v>
      </c>
      <c r="C3655" s="9">
        <v>2019</v>
      </c>
      <c r="D3655" s="5" t="s">
        <v>9325</v>
      </c>
      <c r="E3655" s="5" t="s">
        <v>1452</v>
      </c>
      <c r="F3655" s="5" t="s">
        <v>11089</v>
      </c>
      <c r="G3655" s="5" t="s">
        <v>9337</v>
      </c>
      <c r="H3655" s="5" t="s">
        <v>9347</v>
      </c>
      <c r="I3655" s="5" t="s">
        <v>9345</v>
      </c>
      <c r="J3655" s="9">
        <v>1</v>
      </c>
      <c r="K3655" s="5" t="s">
        <v>805</v>
      </c>
      <c r="L3655" s="10" t="str">
        <f t="shared" si="62"/>
        <v>Cronacche di ordinario razismo</v>
      </c>
      <c r="M3655" s="5" t="s">
        <v>10093</v>
      </c>
      <c r="N3655" s="5"/>
    </row>
    <row r="3656" spans="1:14" x14ac:dyDescent="0.2">
      <c r="A3656" s="12" t="s">
        <v>7271</v>
      </c>
      <c r="B3656" s="50">
        <v>3655</v>
      </c>
      <c r="C3656" s="9">
        <v>2019</v>
      </c>
      <c r="D3656" s="5" t="s">
        <v>9325</v>
      </c>
      <c r="E3656" s="5" t="s">
        <v>1344</v>
      </c>
      <c r="F3656" s="5" t="s">
        <v>11089</v>
      </c>
      <c r="G3656" s="5" t="s">
        <v>9337</v>
      </c>
      <c r="H3656" s="5" t="s">
        <v>9347</v>
      </c>
      <c r="I3656" s="5" t="s">
        <v>9395</v>
      </c>
      <c r="J3656" s="9">
        <v>1</v>
      </c>
      <c r="K3656" s="5" t="s">
        <v>805</v>
      </c>
      <c r="L3656" s="10" t="str">
        <f t="shared" si="62"/>
        <v>Cronacche di ordinario razismo</v>
      </c>
      <c r="M3656" s="5" t="s">
        <v>10094</v>
      </c>
      <c r="N3656" s="5"/>
    </row>
    <row r="3657" spans="1:14" x14ac:dyDescent="0.2">
      <c r="A3657" s="12" t="s">
        <v>7272</v>
      </c>
      <c r="B3657" s="50">
        <v>3656</v>
      </c>
      <c r="C3657" s="9">
        <v>2019</v>
      </c>
      <c r="D3657" s="5" t="s">
        <v>9325</v>
      </c>
      <c r="E3657" s="5" t="s">
        <v>10939</v>
      </c>
      <c r="F3657" s="5" t="s">
        <v>11089</v>
      </c>
      <c r="G3657" s="5" t="s">
        <v>9335</v>
      </c>
      <c r="H3657" s="5" t="s">
        <v>9347</v>
      </c>
      <c r="I3657" s="5" t="s">
        <v>9408</v>
      </c>
      <c r="J3657" s="9">
        <v>2</v>
      </c>
      <c r="K3657" s="5" t="s">
        <v>802</v>
      </c>
      <c r="L3657" s="10" t="str">
        <f t="shared" si="62"/>
        <v>Cronacche di ordinario razismo</v>
      </c>
      <c r="M3657" s="5" t="s">
        <v>10095</v>
      </c>
      <c r="N3657" s="5"/>
    </row>
    <row r="3658" spans="1:14" x14ac:dyDescent="0.2">
      <c r="A3658" s="12" t="s">
        <v>7273</v>
      </c>
      <c r="B3658" s="50">
        <v>3657</v>
      </c>
      <c r="C3658" s="9">
        <v>2019</v>
      </c>
      <c r="D3658" s="5" t="s">
        <v>9325</v>
      </c>
      <c r="E3658" s="5" t="s">
        <v>10939</v>
      </c>
      <c r="F3658" s="5" t="s">
        <v>11089</v>
      </c>
      <c r="G3658" s="5" t="s">
        <v>9337</v>
      </c>
      <c r="H3658" s="5" t="s">
        <v>9347</v>
      </c>
      <c r="I3658" s="5" t="s">
        <v>11065</v>
      </c>
      <c r="J3658" s="9">
        <v>1</v>
      </c>
      <c r="K3658" s="5" t="s">
        <v>805</v>
      </c>
      <c r="L3658" s="10" t="str">
        <f t="shared" si="62"/>
        <v>Cronacche di ordinario razismo</v>
      </c>
      <c r="M3658" s="5" t="s">
        <v>10096</v>
      </c>
      <c r="N3658" s="5"/>
    </row>
    <row r="3659" spans="1:14" x14ac:dyDescent="0.2">
      <c r="A3659" s="12" t="s">
        <v>7274</v>
      </c>
      <c r="B3659" s="50">
        <v>3658</v>
      </c>
      <c r="C3659" s="9">
        <v>2019</v>
      </c>
      <c r="D3659" s="5" t="s">
        <v>9325</v>
      </c>
      <c r="E3659" s="5" t="s">
        <v>1435</v>
      </c>
      <c r="F3659" s="5" t="s">
        <v>11089</v>
      </c>
      <c r="G3659" s="5" t="s">
        <v>9337</v>
      </c>
      <c r="H3659" s="5" t="s">
        <v>9347</v>
      </c>
      <c r="I3659" s="5" t="s">
        <v>9395</v>
      </c>
      <c r="J3659" s="9">
        <v>1</v>
      </c>
      <c r="K3659" s="5" t="s">
        <v>805</v>
      </c>
      <c r="L3659" s="10" t="str">
        <f t="shared" si="62"/>
        <v>Cronacche di ordinario razismo</v>
      </c>
      <c r="M3659" s="5" t="s">
        <v>10097</v>
      </c>
      <c r="N3659" s="5"/>
    </row>
    <row r="3660" spans="1:14" x14ac:dyDescent="0.2">
      <c r="A3660" s="12" t="s">
        <v>7275</v>
      </c>
      <c r="B3660" s="50">
        <v>3659</v>
      </c>
      <c r="C3660" s="9">
        <v>2019</v>
      </c>
      <c r="D3660" s="5" t="s">
        <v>9325</v>
      </c>
      <c r="E3660" s="5" t="s">
        <v>1453</v>
      </c>
      <c r="F3660" s="5" t="s">
        <v>11089</v>
      </c>
      <c r="G3660" s="5" t="s">
        <v>9337</v>
      </c>
      <c r="H3660" s="5" t="s">
        <v>9347</v>
      </c>
      <c r="I3660" s="5" t="s">
        <v>9395</v>
      </c>
      <c r="J3660" s="9">
        <v>1</v>
      </c>
      <c r="K3660" s="5" t="s">
        <v>805</v>
      </c>
      <c r="L3660" s="10" t="str">
        <f t="shared" si="62"/>
        <v>Cronacche di ordinario razismo</v>
      </c>
      <c r="M3660" s="5" t="s">
        <v>10098</v>
      </c>
      <c r="N3660" s="5"/>
    </row>
    <row r="3661" spans="1:14" x14ac:dyDescent="0.2">
      <c r="A3661" s="12" t="s">
        <v>7276</v>
      </c>
      <c r="B3661" s="50">
        <v>3660</v>
      </c>
      <c r="C3661" s="9">
        <v>2019</v>
      </c>
      <c r="D3661" s="5" t="s">
        <v>9325</v>
      </c>
      <c r="E3661" s="5" t="s">
        <v>1454</v>
      </c>
      <c r="F3661" s="5" t="s">
        <v>11089</v>
      </c>
      <c r="G3661" s="5" t="s">
        <v>9337</v>
      </c>
      <c r="H3661" s="5" t="s">
        <v>9328</v>
      </c>
      <c r="I3661" s="5" t="s">
        <v>9415</v>
      </c>
      <c r="J3661" s="9">
        <v>0</v>
      </c>
      <c r="K3661" s="5" t="s">
        <v>805</v>
      </c>
      <c r="L3661" s="10" t="str">
        <f t="shared" si="62"/>
        <v>Cronacche di ordinario razismo</v>
      </c>
      <c r="M3661" s="5" t="s">
        <v>10099</v>
      </c>
      <c r="N3661" s="5"/>
    </row>
    <row r="3662" spans="1:14" x14ac:dyDescent="0.2">
      <c r="A3662" s="12" t="s">
        <v>7277</v>
      </c>
      <c r="B3662" s="50">
        <v>3661</v>
      </c>
      <c r="C3662" s="9">
        <v>2019</v>
      </c>
      <c r="D3662" s="5" t="s">
        <v>9325</v>
      </c>
      <c r="E3662" s="5" t="s">
        <v>1455</v>
      </c>
      <c r="F3662" s="5" t="s">
        <v>11089</v>
      </c>
      <c r="G3662" s="5" t="s">
        <v>9337</v>
      </c>
      <c r="H3662" s="5" t="s">
        <v>9347</v>
      </c>
      <c r="I3662" s="5" t="s">
        <v>9395</v>
      </c>
      <c r="J3662" s="9">
        <v>1</v>
      </c>
      <c r="K3662" s="5" t="s">
        <v>805</v>
      </c>
      <c r="L3662" s="10" t="str">
        <f t="shared" si="62"/>
        <v>Cronacche di ordinario razismo</v>
      </c>
      <c r="M3662" s="5" t="s">
        <v>10100</v>
      </c>
      <c r="N3662" s="5"/>
    </row>
    <row r="3663" spans="1:14" x14ac:dyDescent="0.2">
      <c r="A3663" s="12" t="s">
        <v>7278</v>
      </c>
      <c r="B3663" s="50">
        <v>3662</v>
      </c>
      <c r="C3663" s="9">
        <v>2019</v>
      </c>
      <c r="D3663" s="5" t="s">
        <v>9325</v>
      </c>
      <c r="E3663" s="5" t="s">
        <v>1456</v>
      </c>
      <c r="F3663" s="5" t="s">
        <v>11089</v>
      </c>
      <c r="G3663" s="5" t="s">
        <v>9337</v>
      </c>
      <c r="H3663" s="5" t="s">
        <v>9347</v>
      </c>
      <c r="I3663" s="5" t="s">
        <v>11065</v>
      </c>
      <c r="J3663" s="9">
        <v>1</v>
      </c>
      <c r="K3663" s="5" t="s">
        <v>805</v>
      </c>
      <c r="L3663" s="10" t="str">
        <f t="shared" si="62"/>
        <v>Cronacche di ordinario razismo</v>
      </c>
      <c r="M3663" s="5" t="s">
        <v>10101</v>
      </c>
      <c r="N3663" s="5"/>
    </row>
    <row r="3664" spans="1:14" x14ac:dyDescent="0.2">
      <c r="A3664" s="12" t="s">
        <v>7279</v>
      </c>
      <c r="B3664" s="50">
        <v>3663</v>
      </c>
      <c r="C3664" s="9">
        <v>2019</v>
      </c>
      <c r="D3664" s="5" t="s">
        <v>9325</v>
      </c>
      <c r="E3664" s="5" t="s">
        <v>1455</v>
      </c>
      <c r="F3664" s="5" t="s">
        <v>11089</v>
      </c>
      <c r="G3664" s="5" t="s">
        <v>9337</v>
      </c>
      <c r="H3664" s="5" t="s">
        <v>9347</v>
      </c>
      <c r="I3664" s="5" t="s">
        <v>9395</v>
      </c>
      <c r="J3664" s="9">
        <v>1</v>
      </c>
      <c r="K3664" s="5" t="s">
        <v>805</v>
      </c>
      <c r="L3664" s="10" t="str">
        <f t="shared" si="62"/>
        <v>Cronacche di ordinario razismo</v>
      </c>
      <c r="M3664" s="5" t="s">
        <v>10102</v>
      </c>
      <c r="N3664" s="5"/>
    </row>
    <row r="3665" spans="1:14" x14ac:dyDescent="0.2">
      <c r="A3665" s="12" t="s">
        <v>7280</v>
      </c>
      <c r="B3665" s="50">
        <v>3664</v>
      </c>
      <c r="C3665" s="9">
        <v>2019</v>
      </c>
      <c r="D3665" s="5" t="s">
        <v>9325</v>
      </c>
      <c r="E3665" s="5" t="s">
        <v>1457</v>
      </c>
      <c r="F3665" s="5" t="s">
        <v>11089</v>
      </c>
      <c r="G3665" s="5" t="s">
        <v>9337</v>
      </c>
      <c r="H3665" s="5" t="s">
        <v>9347</v>
      </c>
      <c r="I3665" s="5" t="s">
        <v>9395</v>
      </c>
      <c r="J3665" s="9">
        <v>1</v>
      </c>
      <c r="K3665" s="5" t="s">
        <v>805</v>
      </c>
      <c r="L3665" s="10" t="str">
        <f t="shared" si="62"/>
        <v>Cronacche di ordinario razismo</v>
      </c>
      <c r="M3665" s="5" t="s">
        <v>10103</v>
      </c>
      <c r="N3665" s="5"/>
    </row>
    <row r="3666" spans="1:14" x14ac:dyDescent="0.2">
      <c r="A3666" s="12" t="s">
        <v>7281</v>
      </c>
      <c r="B3666" s="50">
        <v>3665</v>
      </c>
      <c r="C3666" s="9">
        <v>2019</v>
      </c>
      <c r="D3666" s="5" t="s">
        <v>9325</v>
      </c>
      <c r="E3666" s="5" t="s">
        <v>10939</v>
      </c>
      <c r="F3666" s="5" t="s">
        <v>11089</v>
      </c>
      <c r="G3666" s="5" t="s">
        <v>9337</v>
      </c>
      <c r="H3666" s="5" t="s">
        <v>9347</v>
      </c>
      <c r="I3666" s="5" t="s">
        <v>11065</v>
      </c>
      <c r="J3666" s="9">
        <v>1</v>
      </c>
      <c r="K3666" s="5" t="s">
        <v>805</v>
      </c>
      <c r="L3666" s="10" t="str">
        <f t="shared" si="62"/>
        <v>Cronacche di ordinario razismo</v>
      </c>
      <c r="M3666" s="5" t="s">
        <v>10104</v>
      </c>
      <c r="N3666" s="5"/>
    </row>
    <row r="3667" spans="1:14" x14ac:dyDescent="0.2">
      <c r="A3667" s="12" t="s">
        <v>7282</v>
      </c>
      <c r="B3667" s="50">
        <v>3666</v>
      </c>
      <c r="C3667" s="9">
        <v>2019</v>
      </c>
      <c r="D3667" s="5" t="s">
        <v>9325</v>
      </c>
      <c r="E3667" s="5" t="s">
        <v>1458</v>
      </c>
      <c r="F3667" s="5" t="s">
        <v>11089</v>
      </c>
      <c r="G3667" s="5" t="s">
        <v>9337</v>
      </c>
      <c r="H3667" s="5" t="s">
        <v>9347</v>
      </c>
      <c r="I3667" s="5" t="s">
        <v>11065</v>
      </c>
      <c r="J3667" s="9">
        <v>2</v>
      </c>
      <c r="K3667" s="5" t="s">
        <v>805</v>
      </c>
      <c r="L3667" s="10" t="str">
        <f t="shared" si="62"/>
        <v>Cronacche di ordinario razismo</v>
      </c>
      <c r="M3667" s="5" t="s">
        <v>10105</v>
      </c>
      <c r="N3667" s="5"/>
    </row>
    <row r="3668" spans="1:14" x14ac:dyDescent="0.2">
      <c r="A3668" s="12" t="s">
        <v>7283</v>
      </c>
      <c r="B3668" s="50">
        <v>3667</v>
      </c>
      <c r="C3668" s="9">
        <v>2019</v>
      </c>
      <c r="D3668" s="5" t="s">
        <v>9325</v>
      </c>
      <c r="E3668" s="5" t="s">
        <v>1382</v>
      </c>
      <c r="F3668" s="5" t="s">
        <v>11089</v>
      </c>
      <c r="G3668" s="5" t="s">
        <v>9337</v>
      </c>
      <c r="H3668" s="5" t="s">
        <v>9347</v>
      </c>
      <c r="I3668" s="5" t="s">
        <v>11065</v>
      </c>
      <c r="J3668" s="9">
        <v>1</v>
      </c>
      <c r="K3668" s="5" t="s">
        <v>805</v>
      </c>
      <c r="L3668" s="10" t="str">
        <f t="shared" si="62"/>
        <v>Cronacche di ordinario razismo</v>
      </c>
      <c r="M3668" s="5" t="s">
        <v>10106</v>
      </c>
      <c r="N3668" s="5"/>
    </row>
    <row r="3669" spans="1:14" x14ac:dyDescent="0.2">
      <c r="A3669" s="12" t="s">
        <v>7284</v>
      </c>
      <c r="B3669" s="50">
        <v>3668</v>
      </c>
      <c r="C3669" s="9">
        <v>2019</v>
      </c>
      <c r="D3669" s="5" t="s">
        <v>9325</v>
      </c>
      <c r="E3669" s="5" t="s">
        <v>1397</v>
      </c>
      <c r="F3669" s="5" t="s">
        <v>11089</v>
      </c>
      <c r="G3669" s="5" t="s">
        <v>9337</v>
      </c>
      <c r="H3669" s="5" t="s">
        <v>9347</v>
      </c>
      <c r="I3669" s="5" t="s">
        <v>9395</v>
      </c>
      <c r="J3669" s="9">
        <v>1</v>
      </c>
      <c r="K3669" s="5" t="s">
        <v>805</v>
      </c>
      <c r="L3669" s="10" t="str">
        <f t="shared" si="62"/>
        <v>Cronacche di ordinario razismo</v>
      </c>
      <c r="M3669" s="5" t="s">
        <v>10107</v>
      </c>
      <c r="N3669" s="5"/>
    </row>
    <row r="3670" spans="1:14" x14ac:dyDescent="0.2">
      <c r="A3670" s="12" t="s">
        <v>7285</v>
      </c>
      <c r="B3670" s="50">
        <v>3669</v>
      </c>
      <c r="C3670" s="9">
        <v>2019</v>
      </c>
      <c r="D3670" s="5" t="s">
        <v>9325</v>
      </c>
      <c r="E3670" s="5" t="s">
        <v>10939</v>
      </c>
      <c r="F3670" s="5" t="s">
        <v>11089</v>
      </c>
      <c r="G3670" s="5" t="s">
        <v>9337</v>
      </c>
      <c r="H3670" s="5" t="s">
        <v>9347</v>
      </c>
      <c r="I3670" s="5" t="s">
        <v>11065</v>
      </c>
      <c r="J3670" s="9">
        <v>1</v>
      </c>
      <c r="K3670" s="5" t="s">
        <v>805</v>
      </c>
      <c r="L3670" s="10" t="str">
        <f t="shared" si="62"/>
        <v>Cronacche di ordinario razismo</v>
      </c>
      <c r="M3670" s="5" t="s">
        <v>10108</v>
      </c>
      <c r="N3670" s="5"/>
    </row>
    <row r="3671" spans="1:14" x14ac:dyDescent="0.2">
      <c r="A3671" s="12" t="s">
        <v>7286</v>
      </c>
      <c r="B3671" s="50">
        <v>3670</v>
      </c>
      <c r="C3671" s="9">
        <v>2019</v>
      </c>
      <c r="D3671" s="5" t="s">
        <v>9325</v>
      </c>
      <c r="E3671" s="5" t="s">
        <v>10939</v>
      </c>
      <c r="F3671" s="5" t="s">
        <v>11089</v>
      </c>
      <c r="G3671" s="5" t="s">
        <v>9337</v>
      </c>
      <c r="H3671" s="5" t="s">
        <v>9347</v>
      </c>
      <c r="I3671" s="5" t="s">
        <v>11065</v>
      </c>
      <c r="J3671" s="9">
        <v>1</v>
      </c>
      <c r="K3671" s="5" t="s">
        <v>805</v>
      </c>
      <c r="L3671" s="10" t="str">
        <f t="shared" si="62"/>
        <v>Cronacche di ordinario razismo</v>
      </c>
      <c r="M3671" s="5" t="s">
        <v>10109</v>
      </c>
      <c r="N3671" s="5"/>
    </row>
    <row r="3672" spans="1:14" x14ac:dyDescent="0.2">
      <c r="A3672" s="12" t="s">
        <v>7287</v>
      </c>
      <c r="B3672" s="50">
        <v>3671</v>
      </c>
      <c r="C3672" s="9">
        <v>2019</v>
      </c>
      <c r="D3672" s="5" t="s">
        <v>9325</v>
      </c>
      <c r="E3672" s="5" t="s">
        <v>1459</v>
      </c>
      <c r="F3672" s="5" t="s">
        <v>11089</v>
      </c>
      <c r="G3672" s="5" t="s">
        <v>9337</v>
      </c>
      <c r="H3672" s="5" t="s">
        <v>9347</v>
      </c>
      <c r="I3672" s="5" t="s">
        <v>9395</v>
      </c>
      <c r="J3672" s="9">
        <v>1</v>
      </c>
      <c r="K3672" s="5" t="s">
        <v>805</v>
      </c>
      <c r="L3672" s="10" t="str">
        <f t="shared" si="62"/>
        <v>Cronacche di ordinario razismo</v>
      </c>
      <c r="M3672" s="5" t="s">
        <v>10110</v>
      </c>
      <c r="N3672" s="5"/>
    </row>
    <row r="3673" spans="1:14" x14ac:dyDescent="0.2">
      <c r="A3673" s="12" t="s">
        <v>7288</v>
      </c>
      <c r="B3673" s="50">
        <v>3672</v>
      </c>
      <c r="C3673" s="9">
        <v>2019</v>
      </c>
      <c r="D3673" s="5" t="s">
        <v>9325</v>
      </c>
      <c r="E3673" s="5" t="s">
        <v>1334</v>
      </c>
      <c r="F3673" s="5" t="s">
        <v>11089</v>
      </c>
      <c r="G3673" s="5" t="s">
        <v>9337</v>
      </c>
      <c r="H3673" s="5" t="s">
        <v>9347</v>
      </c>
      <c r="I3673" s="5" t="s">
        <v>9367</v>
      </c>
      <c r="J3673" s="9">
        <v>0</v>
      </c>
      <c r="K3673" s="5" t="s">
        <v>805</v>
      </c>
      <c r="L3673" s="10" t="str">
        <f t="shared" si="62"/>
        <v>Cronacche di ordinario razismo</v>
      </c>
      <c r="M3673" s="5" t="s">
        <v>10111</v>
      </c>
      <c r="N3673" s="5"/>
    </row>
    <row r="3674" spans="1:14" x14ac:dyDescent="0.2">
      <c r="A3674" s="12" t="s">
        <v>7289</v>
      </c>
      <c r="B3674" s="50">
        <v>3673</v>
      </c>
      <c r="C3674" s="9">
        <v>2019</v>
      </c>
      <c r="D3674" s="5" t="s">
        <v>9325</v>
      </c>
      <c r="E3674" s="5" t="s">
        <v>10948</v>
      </c>
      <c r="F3674" s="5" t="s">
        <v>11089</v>
      </c>
      <c r="G3674" s="5" t="s">
        <v>9337</v>
      </c>
      <c r="H3674" s="5" t="s">
        <v>9347</v>
      </c>
      <c r="I3674" s="5" t="s">
        <v>11065</v>
      </c>
      <c r="J3674" s="9">
        <v>1</v>
      </c>
      <c r="K3674" s="5" t="s">
        <v>805</v>
      </c>
      <c r="L3674" s="10" t="str">
        <f t="shared" si="62"/>
        <v>Cronacche di ordinario razismo</v>
      </c>
      <c r="M3674" s="5" t="s">
        <v>10112</v>
      </c>
      <c r="N3674" s="5"/>
    </row>
    <row r="3675" spans="1:14" x14ac:dyDescent="0.2">
      <c r="A3675" s="12" t="s">
        <v>7290</v>
      </c>
      <c r="B3675" s="50">
        <v>3674</v>
      </c>
      <c r="C3675" s="9">
        <v>2019</v>
      </c>
      <c r="D3675" s="5" t="s">
        <v>9325</v>
      </c>
      <c r="E3675" s="5" t="s">
        <v>1460</v>
      </c>
      <c r="F3675" s="5" t="s">
        <v>11089</v>
      </c>
      <c r="G3675" s="5" t="s">
        <v>9337</v>
      </c>
      <c r="H3675" s="5" t="s">
        <v>9347</v>
      </c>
      <c r="I3675" s="5" t="s">
        <v>9395</v>
      </c>
      <c r="J3675" s="9">
        <v>2</v>
      </c>
      <c r="K3675" s="5" t="s">
        <v>805</v>
      </c>
      <c r="L3675" s="10" t="str">
        <f t="shared" si="62"/>
        <v>Cronacche di ordinario razismo</v>
      </c>
      <c r="M3675" s="5" t="s">
        <v>10113</v>
      </c>
      <c r="N3675" s="5"/>
    </row>
    <row r="3676" spans="1:14" x14ac:dyDescent="0.2">
      <c r="A3676" s="12" t="s">
        <v>7291</v>
      </c>
      <c r="B3676" s="50">
        <v>3675</v>
      </c>
      <c r="C3676" s="9">
        <v>2019</v>
      </c>
      <c r="D3676" s="5" t="s">
        <v>9325</v>
      </c>
      <c r="E3676" s="5" t="s">
        <v>1461</v>
      </c>
      <c r="F3676" s="5" t="s">
        <v>11089</v>
      </c>
      <c r="G3676" s="5" t="s">
        <v>9337</v>
      </c>
      <c r="H3676" s="5" t="s">
        <v>9347</v>
      </c>
      <c r="I3676" s="5" t="s">
        <v>9408</v>
      </c>
      <c r="J3676" s="9">
        <v>1</v>
      </c>
      <c r="K3676" s="5" t="s">
        <v>805</v>
      </c>
      <c r="L3676" s="10" t="str">
        <f t="shared" si="62"/>
        <v>Cronacche di ordinario razismo</v>
      </c>
      <c r="M3676" s="5" t="s">
        <v>10114</v>
      </c>
      <c r="N3676" s="5"/>
    </row>
    <row r="3677" spans="1:14" x14ac:dyDescent="0.2">
      <c r="A3677" s="12" t="s">
        <v>7292</v>
      </c>
      <c r="B3677" s="50">
        <v>3676</v>
      </c>
      <c r="C3677" s="9">
        <v>2019</v>
      </c>
      <c r="D3677" s="5" t="s">
        <v>9325</v>
      </c>
      <c r="E3677" s="5" t="s">
        <v>1462</v>
      </c>
      <c r="F3677" s="5" t="s">
        <v>11089</v>
      </c>
      <c r="G3677" s="5" t="s">
        <v>9337</v>
      </c>
      <c r="H3677" s="5" t="s">
        <v>9347</v>
      </c>
      <c r="I3677" s="5" t="s">
        <v>9395</v>
      </c>
      <c r="J3677" s="9">
        <v>1</v>
      </c>
      <c r="K3677" s="5" t="s">
        <v>805</v>
      </c>
      <c r="L3677" s="10" t="str">
        <f t="shared" si="62"/>
        <v>Cronacche di ordinario razismo</v>
      </c>
      <c r="M3677" s="5" t="s">
        <v>10115</v>
      </c>
      <c r="N3677" s="5"/>
    </row>
    <row r="3678" spans="1:14" x14ac:dyDescent="0.2">
      <c r="A3678" s="12" t="s">
        <v>7293</v>
      </c>
      <c r="B3678" s="50">
        <v>3677</v>
      </c>
      <c r="C3678" s="9">
        <v>2019</v>
      </c>
      <c r="D3678" s="5" t="s">
        <v>9325</v>
      </c>
      <c r="E3678" s="5" t="s">
        <v>1463</v>
      </c>
      <c r="F3678" s="5" t="s">
        <v>11089</v>
      </c>
      <c r="G3678" s="5" t="s">
        <v>9337</v>
      </c>
      <c r="H3678" s="5" t="s">
        <v>9347</v>
      </c>
      <c r="I3678" s="5" t="s">
        <v>9395</v>
      </c>
      <c r="J3678" s="9">
        <v>1</v>
      </c>
      <c r="K3678" s="5" t="s">
        <v>805</v>
      </c>
      <c r="L3678" s="10" t="str">
        <f t="shared" si="62"/>
        <v>Cronacche di ordinario razismo</v>
      </c>
      <c r="M3678" s="5" t="s">
        <v>10116</v>
      </c>
      <c r="N3678" s="5"/>
    </row>
    <row r="3679" spans="1:14" x14ac:dyDescent="0.2">
      <c r="A3679" s="12" t="s">
        <v>7294</v>
      </c>
      <c r="B3679" s="50">
        <v>3678</v>
      </c>
      <c r="C3679" s="9">
        <v>2019</v>
      </c>
      <c r="D3679" s="5" t="s">
        <v>9325</v>
      </c>
      <c r="E3679" s="5" t="s">
        <v>10939</v>
      </c>
      <c r="F3679" s="5" t="s">
        <v>11089</v>
      </c>
      <c r="G3679" s="5" t="s">
        <v>9337</v>
      </c>
      <c r="H3679" s="5" t="s">
        <v>9347</v>
      </c>
      <c r="I3679" s="5" t="s">
        <v>9315</v>
      </c>
      <c r="J3679" s="9">
        <v>1</v>
      </c>
      <c r="K3679" s="5" t="s">
        <v>805</v>
      </c>
      <c r="L3679" s="10" t="str">
        <f t="shared" si="62"/>
        <v>Cronacche di ordinario razismo</v>
      </c>
      <c r="M3679" s="5" t="s">
        <v>10117</v>
      </c>
      <c r="N3679" s="5"/>
    </row>
    <row r="3680" spans="1:14" x14ac:dyDescent="0.2">
      <c r="A3680" s="12" t="s">
        <v>7295</v>
      </c>
      <c r="B3680" s="50">
        <v>3679</v>
      </c>
      <c r="C3680" s="9">
        <v>2019</v>
      </c>
      <c r="D3680" s="5" t="s">
        <v>9325</v>
      </c>
      <c r="E3680" s="5" t="s">
        <v>10948</v>
      </c>
      <c r="F3680" s="5" t="s">
        <v>11089</v>
      </c>
      <c r="G3680" s="5" t="s">
        <v>9337</v>
      </c>
      <c r="H3680" s="5" t="s">
        <v>9347</v>
      </c>
      <c r="I3680" s="5" t="s">
        <v>9315</v>
      </c>
      <c r="J3680" s="9">
        <v>1</v>
      </c>
      <c r="K3680" s="5" t="s">
        <v>805</v>
      </c>
      <c r="L3680" s="10" t="str">
        <f t="shared" si="62"/>
        <v>Cronacche di ordinario razismo</v>
      </c>
      <c r="M3680" s="5" t="s">
        <v>10118</v>
      </c>
      <c r="N3680" s="5"/>
    </row>
    <row r="3681" spans="1:14" x14ac:dyDescent="0.2">
      <c r="A3681" s="12" t="s">
        <v>7296</v>
      </c>
      <c r="B3681" s="50">
        <v>3680</v>
      </c>
      <c r="C3681" s="9">
        <v>2019</v>
      </c>
      <c r="D3681" s="5" t="s">
        <v>9325</v>
      </c>
      <c r="E3681" s="5" t="s">
        <v>1464</v>
      </c>
      <c r="F3681" s="5" t="s">
        <v>11089</v>
      </c>
      <c r="G3681" s="5" t="s">
        <v>9337</v>
      </c>
      <c r="H3681" s="5" t="s">
        <v>9347</v>
      </c>
      <c r="I3681" s="5" t="s">
        <v>9396</v>
      </c>
      <c r="J3681" s="9">
        <v>2</v>
      </c>
      <c r="K3681" s="5" t="s">
        <v>805</v>
      </c>
      <c r="L3681" s="10" t="str">
        <f t="shared" si="62"/>
        <v>Cronacche di ordinario razismo</v>
      </c>
      <c r="M3681" s="5" t="s">
        <v>10119</v>
      </c>
      <c r="N3681" s="5"/>
    </row>
    <row r="3682" spans="1:14" x14ac:dyDescent="0.2">
      <c r="A3682" s="12" t="s">
        <v>7297</v>
      </c>
      <c r="B3682" s="50">
        <v>3681</v>
      </c>
      <c r="C3682" s="9">
        <v>2019</v>
      </c>
      <c r="D3682" s="5" t="s">
        <v>9325</v>
      </c>
      <c r="E3682" s="5" t="s">
        <v>1465</v>
      </c>
      <c r="F3682" s="5" t="s">
        <v>11089</v>
      </c>
      <c r="G3682" s="5" t="s">
        <v>9337</v>
      </c>
      <c r="H3682" s="5" t="s">
        <v>9321</v>
      </c>
      <c r="I3682" s="5" t="s">
        <v>9321</v>
      </c>
      <c r="J3682" s="9">
        <v>1</v>
      </c>
      <c r="K3682" s="5" t="s">
        <v>805</v>
      </c>
      <c r="L3682" s="47" t="str">
        <f t="shared" si="62"/>
        <v>Cronacche di ordinario razismo</v>
      </c>
      <c r="M3682" s="5" t="s">
        <v>10120</v>
      </c>
      <c r="N3682" s="5"/>
    </row>
    <row r="3683" spans="1:14" x14ac:dyDescent="0.2">
      <c r="A3683" s="12" t="s">
        <v>7298</v>
      </c>
      <c r="B3683" s="50">
        <v>3682</v>
      </c>
      <c r="C3683" s="9">
        <v>2019</v>
      </c>
      <c r="D3683" s="5" t="s">
        <v>9325</v>
      </c>
      <c r="E3683" s="5" t="s">
        <v>1466</v>
      </c>
      <c r="F3683" s="5" t="s">
        <v>11089</v>
      </c>
      <c r="G3683" s="5" t="s">
        <v>9337</v>
      </c>
      <c r="H3683" s="5" t="s">
        <v>9321</v>
      </c>
      <c r="I3683" s="5" t="s">
        <v>9367</v>
      </c>
      <c r="J3683" s="9">
        <v>0</v>
      </c>
      <c r="K3683" s="5" t="s">
        <v>805</v>
      </c>
      <c r="L3683" s="10" t="str">
        <f t="shared" si="62"/>
        <v>Cronacche di ordinario razismo</v>
      </c>
      <c r="M3683" s="5" t="s">
        <v>10121</v>
      </c>
      <c r="N3683" s="5"/>
    </row>
    <row r="3684" spans="1:14" x14ac:dyDescent="0.2">
      <c r="A3684" s="12" t="s">
        <v>7299</v>
      </c>
      <c r="B3684" s="50">
        <v>3683</v>
      </c>
      <c r="C3684" s="9">
        <v>2019</v>
      </c>
      <c r="D3684" s="5" t="s">
        <v>9325</v>
      </c>
      <c r="E3684" s="5" t="s">
        <v>1467</v>
      </c>
      <c r="F3684" s="5" t="s">
        <v>11089</v>
      </c>
      <c r="G3684" s="5" t="s">
        <v>9337</v>
      </c>
      <c r="H3684" s="5" t="s">
        <v>9347</v>
      </c>
      <c r="I3684" s="5" t="s">
        <v>11066</v>
      </c>
      <c r="J3684" s="9">
        <v>1</v>
      </c>
      <c r="K3684" s="5" t="s">
        <v>805</v>
      </c>
      <c r="L3684" s="10" t="str">
        <f t="shared" si="62"/>
        <v>Cronacche di ordinario razismo</v>
      </c>
      <c r="M3684" s="5" t="s">
        <v>10122</v>
      </c>
      <c r="N3684" s="5"/>
    </row>
    <row r="3685" spans="1:14" x14ac:dyDescent="0.2">
      <c r="A3685" s="12" t="s">
        <v>7300</v>
      </c>
      <c r="B3685" s="50">
        <v>3684</v>
      </c>
      <c r="C3685" s="9">
        <v>2019</v>
      </c>
      <c r="D3685" s="5" t="s">
        <v>9325</v>
      </c>
      <c r="E3685" s="5" t="s">
        <v>1468</v>
      </c>
      <c r="F3685" s="5" t="s">
        <v>11089</v>
      </c>
      <c r="G3685" s="5" t="s">
        <v>9337</v>
      </c>
      <c r="H3685" s="5" t="s">
        <v>9347</v>
      </c>
      <c r="I3685" s="5" t="s">
        <v>9395</v>
      </c>
      <c r="J3685" s="9">
        <v>1</v>
      </c>
      <c r="K3685" s="5" t="s">
        <v>805</v>
      </c>
      <c r="L3685" s="10" t="str">
        <f t="shared" si="62"/>
        <v>Cronacche di ordinario razismo</v>
      </c>
      <c r="M3685" s="5" t="s">
        <v>10123</v>
      </c>
      <c r="N3685" s="5"/>
    </row>
    <row r="3686" spans="1:14" x14ac:dyDescent="0.2">
      <c r="A3686" s="12" t="s">
        <v>7301</v>
      </c>
      <c r="B3686" s="50">
        <v>3685</v>
      </c>
      <c r="C3686" s="9">
        <v>2019</v>
      </c>
      <c r="D3686" s="5" t="s">
        <v>9325</v>
      </c>
      <c r="E3686" s="5" t="s">
        <v>1469</v>
      </c>
      <c r="F3686" s="5" t="s">
        <v>11089</v>
      </c>
      <c r="G3686" s="5" t="s">
        <v>9337</v>
      </c>
      <c r="H3686" s="5" t="s">
        <v>9347</v>
      </c>
      <c r="I3686" s="5" t="s">
        <v>9345</v>
      </c>
      <c r="J3686" s="9">
        <v>1</v>
      </c>
      <c r="K3686" s="5" t="s">
        <v>805</v>
      </c>
      <c r="L3686" s="10" t="str">
        <f t="shared" ref="L3686:L3719" si="63">HYPERLINK("http://www.cronachediordinariorazzismo.org/il-razzismo-quotidiano/?fwp_data=2019-01-01%2C2020-04-09","Cronacche di ordinario razismo")</f>
        <v>Cronacche di ordinario razismo</v>
      </c>
      <c r="M3686" s="5" t="s">
        <v>10124</v>
      </c>
      <c r="N3686" s="5"/>
    </row>
    <row r="3687" spans="1:14" x14ac:dyDescent="0.2">
      <c r="A3687" s="12" t="s">
        <v>7302</v>
      </c>
      <c r="B3687" s="50">
        <v>3686</v>
      </c>
      <c r="C3687" s="9">
        <v>2019</v>
      </c>
      <c r="D3687" s="5" t="s">
        <v>9325</v>
      </c>
      <c r="E3687" s="5" t="s">
        <v>1362</v>
      </c>
      <c r="F3687" s="5" t="s">
        <v>11089</v>
      </c>
      <c r="G3687" s="5" t="s">
        <v>9337</v>
      </c>
      <c r="H3687" s="5" t="s">
        <v>9347</v>
      </c>
      <c r="I3687" s="5" t="s">
        <v>9367</v>
      </c>
      <c r="J3687" s="9">
        <v>1</v>
      </c>
      <c r="K3687" s="5" t="s">
        <v>805</v>
      </c>
      <c r="L3687" s="10" t="str">
        <f t="shared" si="63"/>
        <v>Cronacche di ordinario razismo</v>
      </c>
      <c r="M3687" s="5" t="s">
        <v>10125</v>
      </c>
      <c r="N3687" s="5"/>
    </row>
    <row r="3688" spans="1:14" x14ac:dyDescent="0.2">
      <c r="A3688" s="12" t="s">
        <v>7303</v>
      </c>
      <c r="B3688" s="50">
        <v>3687</v>
      </c>
      <c r="C3688" s="9">
        <v>2019</v>
      </c>
      <c r="D3688" s="5" t="s">
        <v>9325</v>
      </c>
      <c r="E3688" s="5" t="s">
        <v>1465</v>
      </c>
      <c r="F3688" s="5" t="s">
        <v>11089</v>
      </c>
      <c r="G3688" s="5" t="s">
        <v>9337</v>
      </c>
      <c r="H3688" s="5" t="s">
        <v>9347</v>
      </c>
      <c r="I3688" s="5" t="s">
        <v>9408</v>
      </c>
      <c r="J3688" s="9">
        <v>1</v>
      </c>
      <c r="K3688" s="5" t="s">
        <v>805</v>
      </c>
      <c r="L3688" s="10" t="str">
        <f t="shared" si="63"/>
        <v>Cronacche di ordinario razismo</v>
      </c>
      <c r="M3688" s="5" t="s">
        <v>10126</v>
      </c>
      <c r="N3688" s="5"/>
    </row>
    <row r="3689" spans="1:14" x14ac:dyDescent="0.2">
      <c r="A3689" s="12" t="s">
        <v>7304</v>
      </c>
      <c r="B3689" s="50">
        <v>3688</v>
      </c>
      <c r="C3689" s="9">
        <v>2019</v>
      </c>
      <c r="D3689" s="5" t="s">
        <v>9325</v>
      </c>
      <c r="E3689" s="5" t="s">
        <v>10939</v>
      </c>
      <c r="F3689" s="5" t="s">
        <v>11089</v>
      </c>
      <c r="G3689" s="5" t="s">
        <v>9337</v>
      </c>
      <c r="H3689" s="5" t="s">
        <v>9347</v>
      </c>
      <c r="I3689" s="5" t="s">
        <v>9395</v>
      </c>
      <c r="J3689" s="9">
        <v>1</v>
      </c>
      <c r="K3689" s="5" t="s">
        <v>805</v>
      </c>
      <c r="L3689" s="10" t="str">
        <f t="shared" si="63"/>
        <v>Cronacche di ordinario razismo</v>
      </c>
      <c r="M3689" s="5" t="s">
        <v>10127</v>
      </c>
      <c r="N3689" s="5"/>
    </row>
    <row r="3690" spans="1:14" x14ac:dyDescent="0.2">
      <c r="A3690" s="12" t="s">
        <v>7305</v>
      </c>
      <c r="B3690" s="50">
        <v>3689</v>
      </c>
      <c r="C3690" s="9">
        <v>2019</v>
      </c>
      <c r="D3690" s="5" t="s">
        <v>9325</v>
      </c>
      <c r="E3690" s="5" t="s">
        <v>10939</v>
      </c>
      <c r="F3690" s="5" t="s">
        <v>11088</v>
      </c>
      <c r="G3690" s="5" t="s">
        <v>9383</v>
      </c>
      <c r="H3690" s="5" t="s">
        <v>9347</v>
      </c>
      <c r="I3690" s="5" t="s">
        <v>9408</v>
      </c>
      <c r="J3690" s="9">
        <v>1</v>
      </c>
      <c r="K3690" s="5" t="s">
        <v>802</v>
      </c>
      <c r="L3690" s="10" t="str">
        <f t="shared" si="63"/>
        <v>Cronacche di ordinario razismo</v>
      </c>
      <c r="M3690" s="5" t="s">
        <v>10128</v>
      </c>
      <c r="N3690" s="5"/>
    </row>
    <row r="3691" spans="1:14" x14ac:dyDescent="0.2">
      <c r="A3691" s="12" t="s">
        <v>7306</v>
      </c>
      <c r="B3691" s="50">
        <v>3690</v>
      </c>
      <c r="C3691" s="9">
        <v>2019</v>
      </c>
      <c r="D3691" s="5" t="s">
        <v>9325</v>
      </c>
      <c r="E3691" s="5" t="s">
        <v>1467</v>
      </c>
      <c r="F3691" s="5" t="s">
        <v>11089</v>
      </c>
      <c r="G3691" s="5" t="s">
        <v>9337</v>
      </c>
      <c r="H3691" s="5" t="s">
        <v>9347</v>
      </c>
      <c r="I3691" s="5" t="s">
        <v>11066</v>
      </c>
      <c r="J3691" s="9">
        <v>1</v>
      </c>
      <c r="K3691" s="5" t="s">
        <v>805</v>
      </c>
      <c r="L3691" s="10" t="str">
        <f t="shared" si="63"/>
        <v>Cronacche di ordinario razismo</v>
      </c>
      <c r="M3691" s="5" t="s">
        <v>10123</v>
      </c>
      <c r="N3691" s="5"/>
    </row>
    <row r="3692" spans="1:14" x14ac:dyDescent="0.2">
      <c r="A3692" s="12" t="s">
        <v>7307</v>
      </c>
      <c r="B3692" s="50">
        <v>3691</v>
      </c>
      <c r="C3692" s="9">
        <v>2019</v>
      </c>
      <c r="D3692" s="5" t="s">
        <v>9325</v>
      </c>
      <c r="E3692" s="5" t="s">
        <v>9432</v>
      </c>
      <c r="F3692" s="5" t="s">
        <v>11089</v>
      </c>
      <c r="G3692" s="5" t="s">
        <v>9337</v>
      </c>
      <c r="H3692" s="5" t="s">
        <v>9347</v>
      </c>
      <c r="I3692" s="5" t="s">
        <v>9395</v>
      </c>
      <c r="J3692" s="9">
        <v>1</v>
      </c>
      <c r="K3692" s="5" t="s">
        <v>805</v>
      </c>
      <c r="L3692" s="10" t="str">
        <f t="shared" si="63"/>
        <v>Cronacche di ordinario razismo</v>
      </c>
      <c r="M3692" s="5" t="s">
        <v>10129</v>
      </c>
      <c r="N3692" s="5"/>
    </row>
    <row r="3693" spans="1:14" x14ac:dyDescent="0.2">
      <c r="A3693" s="12" t="s">
        <v>7308</v>
      </c>
      <c r="B3693" s="50">
        <v>3692</v>
      </c>
      <c r="C3693" s="9">
        <v>2019</v>
      </c>
      <c r="D3693" s="5" t="s">
        <v>9325</v>
      </c>
      <c r="E3693" s="5" t="s">
        <v>1470</v>
      </c>
      <c r="F3693" s="5" t="s">
        <v>11089</v>
      </c>
      <c r="G3693" s="5" t="s">
        <v>9337</v>
      </c>
      <c r="H3693" s="5" t="s">
        <v>9347</v>
      </c>
      <c r="I3693" s="5" t="s">
        <v>9315</v>
      </c>
      <c r="J3693" s="9">
        <v>1</v>
      </c>
      <c r="K3693" s="5" t="s">
        <v>805</v>
      </c>
      <c r="L3693" s="10" t="str">
        <f t="shared" si="63"/>
        <v>Cronacche di ordinario razismo</v>
      </c>
      <c r="M3693" s="5" t="s">
        <v>10130</v>
      </c>
      <c r="N3693" s="5"/>
    </row>
    <row r="3694" spans="1:14" x14ac:dyDescent="0.2">
      <c r="A3694" s="12" t="s">
        <v>7309</v>
      </c>
      <c r="B3694" s="50">
        <v>3693</v>
      </c>
      <c r="C3694" s="9">
        <v>2019</v>
      </c>
      <c r="D3694" s="5" t="s">
        <v>9325</v>
      </c>
      <c r="E3694" s="5" t="s">
        <v>9436</v>
      </c>
      <c r="F3694" s="5" t="s">
        <v>11089</v>
      </c>
      <c r="G3694" s="5" t="s">
        <v>9337</v>
      </c>
      <c r="H3694" s="5" t="s">
        <v>9347</v>
      </c>
      <c r="I3694" s="5" t="s">
        <v>11065</v>
      </c>
      <c r="J3694" s="9">
        <v>1</v>
      </c>
      <c r="K3694" s="5" t="s">
        <v>805</v>
      </c>
      <c r="L3694" s="10" t="str">
        <f t="shared" si="63"/>
        <v>Cronacche di ordinario razismo</v>
      </c>
      <c r="M3694" s="5" t="s">
        <v>10131</v>
      </c>
      <c r="N3694" s="5"/>
    </row>
    <row r="3695" spans="1:14" x14ac:dyDescent="0.2">
      <c r="A3695" s="12" t="s">
        <v>7310</v>
      </c>
      <c r="B3695" s="50">
        <v>3694</v>
      </c>
      <c r="C3695" s="9">
        <v>2019</v>
      </c>
      <c r="D3695" s="5" t="s">
        <v>9325</v>
      </c>
      <c r="E3695" s="5" t="s">
        <v>9432</v>
      </c>
      <c r="F3695" s="5" t="s">
        <v>11089</v>
      </c>
      <c r="G3695" s="5" t="s">
        <v>9337</v>
      </c>
      <c r="H3695" s="5" t="s">
        <v>9347</v>
      </c>
      <c r="I3695" s="5" t="s">
        <v>9395</v>
      </c>
      <c r="J3695" s="9">
        <v>1</v>
      </c>
      <c r="K3695" s="5" t="s">
        <v>805</v>
      </c>
      <c r="L3695" s="10" t="str">
        <f t="shared" si="63"/>
        <v>Cronacche di ordinario razismo</v>
      </c>
      <c r="M3695" s="5" t="s">
        <v>10132</v>
      </c>
      <c r="N3695" s="5"/>
    </row>
    <row r="3696" spans="1:14" x14ac:dyDescent="0.2">
      <c r="A3696" s="12" t="s">
        <v>7311</v>
      </c>
      <c r="B3696" s="50">
        <v>3695</v>
      </c>
      <c r="C3696" s="9">
        <v>2019</v>
      </c>
      <c r="D3696" s="5" t="s">
        <v>9325</v>
      </c>
      <c r="E3696" s="5" t="s">
        <v>1471</v>
      </c>
      <c r="F3696" s="5" t="s">
        <v>11089</v>
      </c>
      <c r="G3696" s="5" t="s">
        <v>9337</v>
      </c>
      <c r="H3696" s="5" t="s">
        <v>9347</v>
      </c>
      <c r="I3696" s="5" t="s">
        <v>9395</v>
      </c>
      <c r="J3696" s="9">
        <v>1</v>
      </c>
      <c r="K3696" s="5" t="s">
        <v>805</v>
      </c>
      <c r="L3696" s="10" t="str">
        <f t="shared" si="63"/>
        <v>Cronacche di ordinario razismo</v>
      </c>
      <c r="M3696" s="5" t="s">
        <v>10133</v>
      </c>
      <c r="N3696" s="5"/>
    </row>
    <row r="3697" spans="1:14" x14ac:dyDescent="0.2">
      <c r="A3697" s="12" t="s">
        <v>7312</v>
      </c>
      <c r="B3697" s="50">
        <v>3696</v>
      </c>
      <c r="C3697" s="9">
        <v>2019</v>
      </c>
      <c r="D3697" s="5" t="s">
        <v>9325</v>
      </c>
      <c r="E3697" s="5" t="s">
        <v>1472</v>
      </c>
      <c r="F3697" s="5" t="s">
        <v>11089</v>
      </c>
      <c r="G3697" s="5" t="s">
        <v>9337</v>
      </c>
      <c r="H3697" s="5" t="s">
        <v>9328</v>
      </c>
      <c r="I3697" s="5" t="s">
        <v>9415</v>
      </c>
      <c r="J3697" s="9">
        <v>0</v>
      </c>
      <c r="K3697" s="5" t="s">
        <v>805</v>
      </c>
      <c r="L3697" s="10" t="str">
        <f t="shared" si="63"/>
        <v>Cronacche di ordinario razismo</v>
      </c>
      <c r="M3697" s="5" t="s">
        <v>10134</v>
      </c>
      <c r="N3697" s="5"/>
    </row>
    <row r="3698" spans="1:14" x14ac:dyDescent="0.2">
      <c r="A3698" s="12" t="s">
        <v>7313</v>
      </c>
      <c r="B3698" s="50">
        <v>3697</v>
      </c>
      <c r="C3698" s="9">
        <v>2019</v>
      </c>
      <c r="D3698" s="5" t="s">
        <v>9325</v>
      </c>
      <c r="E3698" s="5" t="s">
        <v>1473</v>
      </c>
      <c r="F3698" s="5" t="s">
        <v>11089</v>
      </c>
      <c r="G3698" s="5" t="s">
        <v>9337</v>
      </c>
      <c r="H3698" s="5" t="s">
        <v>9347</v>
      </c>
      <c r="I3698" s="5" t="s">
        <v>9315</v>
      </c>
      <c r="J3698" s="9">
        <v>1</v>
      </c>
      <c r="K3698" s="5" t="s">
        <v>805</v>
      </c>
      <c r="L3698" s="10" t="str">
        <f t="shared" si="63"/>
        <v>Cronacche di ordinario razismo</v>
      </c>
      <c r="M3698" s="5" t="s">
        <v>10135</v>
      </c>
      <c r="N3698" s="5"/>
    </row>
    <row r="3699" spans="1:14" x14ac:dyDescent="0.2">
      <c r="A3699" s="12" t="s">
        <v>7314</v>
      </c>
      <c r="B3699" s="50">
        <v>3698</v>
      </c>
      <c r="C3699" s="9">
        <v>2019</v>
      </c>
      <c r="D3699" s="5" t="s">
        <v>9325</v>
      </c>
      <c r="E3699" s="5" t="s">
        <v>1474</v>
      </c>
      <c r="F3699" s="5" t="s">
        <v>11089</v>
      </c>
      <c r="G3699" s="5" t="s">
        <v>9337</v>
      </c>
      <c r="H3699" s="5" t="s">
        <v>9347</v>
      </c>
      <c r="I3699" s="5" t="s">
        <v>9395</v>
      </c>
      <c r="J3699" s="9">
        <v>1</v>
      </c>
      <c r="K3699" s="5" t="s">
        <v>805</v>
      </c>
      <c r="L3699" s="10" t="str">
        <f t="shared" si="63"/>
        <v>Cronacche di ordinario razismo</v>
      </c>
      <c r="M3699" s="5" t="s">
        <v>10136</v>
      </c>
      <c r="N3699" s="5"/>
    </row>
    <row r="3700" spans="1:14" x14ac:dyDescent="0.2">
      <c r="A3700" s="12" t="s">
        <v>7315</v>
      </c>
      <c r="B3700" s="50">
        <v>3699</v>
      </c>
      <c r="C3700" s="9">
        <v>2019</v>
      </c>
      <c r="D3700" s="5" t="s">
        <v>9325</v>
      </c>
      <c r="E3700" s="5" t="s">
        <v>1475</v>
      </c>
      <c r="F3700" s="5" t="s">
        <v>11089</v>
      </c>
      <c r="G3700" s="5" t="s">
        <v>9337</v>
      </c>
      <c r="H3700" s="5" t="s">
        <v>9347</v>
      </c>
      <c r="I3700" s="5" t="s">
        <v>9315</v>
      </c>
      <c r="J3700" s="9">
        <v>1</v>
      </c>
      <c r="K3700" s="5" t="s">
        <v>805</v>
      </c>
      <c r="L3700" s="10" t="str">
        <f t="shared" si="63"/>
        <v>Cronacche di ordinario razismo</v>
      </c>
      <c r="M3700" s="5" t="s">
        <v>10137</v>
      </c>
      <c r="N3700" s="5"/>
    </row>
    <row r="3701" spans="1:14" x14ac:dyDescent="0.2">
      <c r="A3701" s="12" t="s">
        <v>7316</v>
      </c>
      <c r="B3701" s="50">
        <v>3700</v>
      </c>
      <c r="C3701" s="9">
        <v>2019</v>
      </c>
      <c r="D3701" s="5" t="s">
        <v>9325</v>
      </c>
      <c r="E3701" s="5" t="s">
        <v>1476</v>
      </c>
      <c r="F3701" s="5" t="s">
        <v>11089</v>
      </c>
      <c r="G3701" s="5" t="s">
        <v>9337</v>
      </c>
      <c r="H3701" s="5" t="s">
        <v>9347</v>
      </c>
      <c r="I3701" s="5" t="s">
        <v>9395</v>
      </c>
      <c r="J3701" s="9">
        <v>1</v>
      </c>
      <c r="K3701" s="5" t="s">
        <v>805</v>
      </c>
      <c r="L3701" s="10" t="str">
        <f t="shared" si="63"/>
        <v>Cronacche di ordinario razismo</v>
      </c>
      <c r="M3701" s="5" t="s">
        <v>10138</v>
      </c>
      <c r="N3701" s="5"/>
    </row>
    <row r="3702" spans="1:14" x14ac:dyDescent="0.2">
      <c r="A3702" s="12" t="s">
        <v>7317</v>
      </c>
      <c r="B3702" s="50">
        <v>3701</v>
      </c>
      <c r="C3702" s="9">
        <v>2019</v>
      </c>
      <c r="D3702" s="5" t="s">
        <v>9325</v>
      </c>
      <c r="E3702" s="5" t="s">
        <v>9432</v>
      </c>
      <c r="F3702" s="5" t="s">
        <v>11089</v>
      </c>
      <c r="G3702" s="5" t="s">
        <v>9331</v>
      </c>
      <c r="H3702" s="5" t="s">
        <v>9347</v>
      </c>
      <c r="I3702" s="5" t="s">
        <v>9315</v>
      </c>
      <c r="J3702" s="9">
        <v>1</v>
      </c>
      <c r="K3702" s="5" t="s">
        <v>805</v>
      </c>
      <c r="L3702" s="10" t="str">
        <f t="shared" si="63"/>
        <v>Cronacche di ordinario razismo</v>
      </c>
      <c r="M3702" s="5" t="s">
        <v>10139</v>
      </c>
      <c r="N3702" s="5"/>
    </row>
    <row r="3703" spans="1:14" x14ac:dyDescent="0.2">
      <c r="A3703" s="12" t="s">
        <v>7318</v>
      </c>
      <c r="B3703" s="50">
        <v>3702</v>
      </c>
      <c r="C3703" s="9">
        <v>2019</v>
      </c>
      <c r="D3703" s="5" t="s">
        <v>9325</v>
      </c>
      <c r="E3703" s="5" t="s">
        <v>1477</v>
      </c>
      <c r="F3703" s="5" t="s">
        <v>11089</v>
      </c>
      <c r="G3703" s="5" t="s">
        <v>9337</v>
      </c>
      <c r="H3703" s="5" t="s">
        <v>9347</v>
      </c>
      <c r="I3703" s="5" t="s">
        <v>9395</v>
      </c>
      <c r="J3703" s="9">
        <v>1</v>
      </c>
      <c r="K3703" s="5" t="s">
        <v>805</v>
      </c>
      <c r="L3703" s="10" t="str">
        <f t="shared" si="63"/>
        <v>Cronacche di ordinario razismo</v>
      </c>
      <c r="M3703" s="5" t="s">
        <v>10140</v>
      </c>
      <c r="N3703" s="5"/>
    </row>
    <row r="3704" spans="1:14" x14ac:dyDescent="0.2">
      <c r="A3704" s="12" t="s">
        <v>7319</v>
      </c>
      <c r="B3704" s="50">
        <v>3703</v>
      </c>
      <c r="C3704" s="9">
        <v>2019</v>
      </c>
      <c r="D3704" s="5" t="s">
        <v>9325</v>
      </c>
      <c r="E3704" s="5" t="s">
        <v>9432</v>
      </c>
      <c r="F3704" s="5" t="s">
        <v>11089</v>
      </c>
      <c r="G3704" s="5" t="s">
        <v>9337</v>
      </c>
      <c r="H3704" s="5" t="s">
        <v>9347</v>
      </c>
      <c r="I3704" s="5" t="s">
        <v>9408</v>
      </c>
      <c r="J3704" s="9">
        <v>1</v>
      </c>
      <c r="K3704" s="5" t="s">
        <v>805</v>
      </c>
      <c r="L3704" s="10" t="str">
        <f t="shared" si="63"/>
        <v>Cronacche di ordinario razismo</v>
      </c>
      <c r="M3704" s="5" t="s">
        <v>10141</v>
      </c>
      <c r="N3704" s="5"/>
    </row>
    <row r="3705" spans="1:14" x14ac:dyDescent="0.2">
      <c r="A3705" s="12" t="s">
        <v>7320</v>
      </c>
      <c r="B3705" s="50">
        <v>3704</v>
      </c>
      <c r="C3705" s="9">
        <v>2019</v>
      </c>
      <c r="D3705" s="5" t="s">
        <v>9325</v>
      </c>
      <c r="E3705" s="5" t="s">
        <v>1478</v>
      </c>
      <c r="F3705" s="5" t="s">
        <v>11089</v>
      </c>
      <c r="G3705" s="5" t="s">
        <v>9337</v>
      </c>
      <c r="H3705" s="5" t="s">
        <v>9347</v>
      </c>
      <c r="I3705" s="5" t="s">
        <v>9395</v>
      </c>
      <c r="J3705" s="9">
        <v>1</v>
      </c>
      <c r="K3705" s="5" t="s">
        <v>805</v>
      </c>
      <c r="L3705" s="10" t="str">
        <f t="shared" si="63"/>
        <v>Cronacche di ordinario razismo</v>
      </c>
      <c r="M3705" s="5" t="s">
        <v>10142</v>
      </c>
      <c r="N3705" s="5"/>
    </row>
    <row r="3706" spans="1:14" x14ac:dyDescent="0.2">
      <c r="A3706" s="12" t="s">
        <v>7321</v>
      </c>
      <c r="B3706" s="50">
        <v>3705</v>
      </c>
      <c r="C3706" s="9">
        <v>2019</v>
      </c>
      <c r="D3706" s="5" t="s">
        <v>9325</v>
      </c>
      <c r="E3706" s="5" t="s">
        <v>1479</v>
      </c>
      <c r="F3706" s="5" t="s">
        <v>11089</v>
      </c>
      <c r="G3706" s="5" t="s">
        <v>9337</v>
      </c>
      <c r="H3706" s="5" t="s">
        <v>9347</v>
      </c>
      <c r="I3706" s="5" t="s">
        <v>9408</v>
      </c>
      <c r="J3706" s="9">
        <v>1</v>
      </c>
      <c r="K3706" s="5" t="s">
        <v>805</v>
      </c>
      <c r="L3706" s="10" t="str">
        <f t="shared" si="63"/>
        <v>Cronacche di ordinario razismo</v>
      </c>
      <c r="M3706" s="5" t="s">
        <v>10143</v>
      </c>
      <c r="N3706" s="5"/>
    </row>
    <row r="3707" spans="1:14" x14ac:dyDescent="0.2">
      <c r="A3707" s="12" t="s">
        <v>7322</v>
      </c>
      <c r="B3707" s="50">
        <v>3706</v>
      </c>
      <c r="C3707" s="9">
        <v>2019</v>
      </c>
      <c r="D3707" s="5" t="s">
        <v>9325</v>
      </c>
      <c r="E3707" s="5" t="s">
        <v>1480</v>
      </c>
      <c r="F3707" s="5" t="s">
        <v>11089</v>
      </c>
      <c r="G3707" s="5" t="s">
        <v>9337</v>
      </c>
      <c r="H3707" s="5" t="s">
        <v>9347</v>
      </c>
      <c r="I3707" s="5" t="s">
        <v>9395</v>
      </c>
      <c r="J3707" s="9">
        <v>1</v>
      </c>
      <c r="K3707" s="5" t="s">
        <v>805</v>
      </c>
      <c r="L3707" s="10" t="str">
        <f t="shared" si="63"/>
        <v>Cronacche di ordinario razismo</v>
      </c>
      <c r="M3707" s="5" t="s">
        <v>10144</v>
      </c>
      <c r="N3707" s="5"/>
    </row>
    <row r="3708" spans="1:14" x14ac:dyDescent="0.2">
      <c r="A3708" s="12" t="s">
        <v>7323</v>
      </c>
      <c r="B3708" s="50">
        <v>3707</v>
      </c>
      <c r="C3708" s="9">
        <v>2019</v>
      </c>
      <c r="D3708" s="5" t="s">
        <v>9325</v>
      </c>
      <c r="E3708" s="5" t="s">
        <v>1397</v>
      </c>
      <c r="F3708" s="5" t="s">
        <v>11089</v>
      </c>
      <c r="G3708" s="5" t="s">
        <v>9337</v>
      </c>
      <c r="H3708" s="5" t="s">
        <v>9347</v>
      </c>
      <c r="I3708" s="5" t="s">
        <v>9395</v>
      </c>
      <c r="J3708" s="9">
        <v>1</v>
      </c>
      <c r="K3708" s="5" t="s">
        <v>805</v>
      </c>
      <c r="L3708" s="10" t="str">
        <f t="shared" si="63"/>
        <v>Cronacche di ordinario razismo</v>
      </c>
      <c r="M3708" s="5" t="s">
        <v>10145</v>
      </c>
      <c r="N3708" s="5"/>
    </row>
    <row r="3709" spans="1:14" x14ac:dyDescent="0.2">
      <c r="A3709" s="12" t="s">
        <v>7324</v>
      </c>
      <c r="B3709" s="50">
        <v>3708</v>
      </c>
      <c r="C3709" s="9">
        <v>2019</v>
      </c>
      <c r="D3709" s="5" t="s">
        <v>9325</v>
      </c>
      <c r="E3709" s="5" t="s">
        <v>1337</v>
      </c>
      <c r="F3709" s="5" t="s">
        <v>11089</v>
      </c>
      <c r="G3709" s="5" t="s">
        <v>9337</v>
      </c>
      <c r="H3709" s="5" t="s">
        <v>9347</v>
      </c>
      <c r="I3709" s="5" t="s">
        <v>9395</v>
      </c>
      <c r="J3709" s="9">
        <v>1</v>
      </c>
      <c r="K3709" s="5" t="s">
        <v>805</v>
      </c>
      <c r="L3709" s="10" t="str">
        <f t="shared" si="63"/>
        <v>Cronacche di ordinario razismo</v>
      </c>
      <c r="M3709" s="5" t="s">
        <v>10146</v>
      </c>
      <c r="N3709" s="5"/>
    </row>
    <row r="3710" spans="1:14" x14ac:dyDescent="0.2">
      <c r="A3710" s="12" t="s">
        <v>7325</v>
      </c>
      <c r="B3710" s="50">
        <v>3709</v>
      </c>
      <c r="C3710" s="9">
        <v>2019</v>
      </c>
      <c r="D3710" s="5" t="s">
        <v>9325</v>
      </c>
      <c r="E3710" s="5" t="s">
        <v>1481</v>
      </c>
      <c r="F3710" s="5" t="s">
        <v>11089</v>
      </c>
      <c r="G3710" s="5" t="s">
        <v>9337</v>
      </c>
      <c r="H3710" s="5" t="s">
        <v>9347</v>
      </c>
      <c r="I3710" s="5" t="s">
        <v>9315</v>
      </c>
      <c r="J3710" s="9">
        <v>1</v>
      </c>
      <c r="K3710" s="5" t="s">
        <v>805</v>
      </c>
      <c r="L3710" s="10" t="str">
        <f t="shared" si="63"/>
        <v>Cronacche di ordinario razismo</v>
      </c>
      <c r="M3710" s="5" t="s">
        <v>10147</v>
      </c>
      <c r="N3710" s="5"/>
    </row>
    <row r="3711" spans="1:14" x14ac:dyDescent="0.2">
      <c r="A3711" s="12" t="s">
        <v>7326</v>
      </c>
      <c r="B3711" s="50">
        <v>3710</v>
      </c>
      <c r="C3711" s="9">
        <v>2019</v>
      </c>
      <c r="D3711" s="5" t="s">
        <v>9325</v>
      </c>
      <c r="E3711" s="5" t="s">
        <v>1440</v>
      </c>
      <c r="F3711" s="5" t="s">
        <v>11089</v>
      </c>
      <c r="G3711" s="5" t="s">
        <v>9337</v>
      </c>
      <c r="H3711" s="5" t="s">
        <v>9347</v>
      </c>
      <c r="I3711" s="5" t="s">
        <v>11065</v>
      </c>
      <c r="J3711" s="9">
        <v>1</v>
      </c>
      <c r="K3711" s="5" t="s">
        <v>805</v>
      </c>
      <c r="L3711" s="10" t="str">
        <f t="shared" si="63"/>
        <v>Cronacche di ordinario razismo</v>
      </c>
      <c r="M3711" s="5" t="s">
        <v>10148</v>
      </c>
      <c r="N3711" s="5"/>
    </row>
    <row r="3712" spans="1:14" x14ac:dyDescent="0.2">
      <c r="A3712" s="12" t="s">
        <v>7327</v>
      </c>
      <c r="B3712" s="50">
        <v>3711</v>
      </c>
      <c r="C3712" s="9">
        <v>2019</v>
      </c>
      <c r="D3712" s="5" t="s">
        <v>9325</v>
      </c>
      <c r="E3712" s="5" t="s">
        <v>9421</v>
      </c>
      <c r="F3712" s="5" t="s">
        <v>11089</v>
      </c>
      <c r="G3712" s="5" t="s">
        <v>9337</v>
      </c>
      <c r="H3712" s="5" t="s">
        <v>9347</v>
      </c>
      <c r="I3712" s="5" t="s">
        <v>9395</v>
      </c>
      <c r="J3712" s="9">
        <v>1</v>
      </c>
      <c r="K3712" s="5" t="s">
        <v>805</v>
      </c>
      <c r="L3712" s="10" t="str">
        <f t="shared" si="63"/>
        <v>Cronacche di ordinario razismo</v>
      </c>
      <c r="M3712" s="5" t="s">
        <v>10149</v>
      </c>
      <c r="N3712" s="5"/>
    </row>
    <row r="3713" spans="1:14" x14ac:dyDescent="0.2">
      <c r="A3713" s="12" t="s">
        <v>7328</v>
      </c>
      <c r="B3713" s="50">
        <v>3712</v>
      </c>
      <c r="C3713" s="9">
        <v>2019</v>
      </c>
      <c r="D3713" s="5" t="s">
        <v>9325</v>
      </c>
      <c r="E3713" s="5" t="s">
        <v>1482</v>
      </c>
      <c r="F3713" s="5" t="s">
        <v>11089</v>
      </c>
      <c r="G3713" s="5" t="s">
        <v>9337</v>
      </c>
      <c r="H3713" s="5" t="s">
        <v>9347</v>
      </c>
      <c r="I3713" s="5" t="s">
        <v>9315</v>
      </c>
      <c r="J3713" s="9">
        <v>1</v>
      </c>
      <c r="K3713" s="5" t="s">
        <v>805</v>
      </c>
      <c r="L3713" s="10" t="str">
        <f t="shared" si="63"/>
        <v>Cronacche di ordinario razismo</v>
      </c>
      <c r="M3713" s="5" t="s">
        <v>10150</v>
      </c>
      <c r="N3713" s="5"/>
    </row>
    <row r="3714" spans="1:14" x14ac:dyDescent="0.2">
      <c r="A3714" s="12" t="s">
        <v>7329</v>
      </c>
      <c r="B3714" s="50">
        <v>3713</v>
      </c>
      <c r="C3714" s="9">
        <v>2019</v>
      </c>
      <c r="D3714" s="5" t="s">
        <v>9325</v>
      </c>
      <c r="E3714" s="5" t="s">
        <v>1385</v>
      </c>
      <c r="F3714" s="5" t="s">
        <v>11089</v>
      </c>
      <c r="G3714" s="5" t="s">
        <v>9337</v>
      </c>
      <c r="H3714" s="5" t="s">
        <v>9347</v>
      </c>
      <c r="I3714" s="5" t="s">
        <v>9395</v>
      </c>
      <c r="J3714" s="9">
        <v>2</v>
      </c>
      <c r="K3714" s="5" t="s">
        <v>805</v>
      </c>
      <c r="L3714" s="10" t="str">
        <f t="shared" si="63"/>
        <v>Cronacche di ordinario razismo</v>
      </c>
      <c r="M3714" s="5" t="s">
        <v>10151</v>
      </c>
      <c r="N3714" s="5"/>
    </row>
    <row r="3715" spans="1:14" x14ac:dyDescent="0.2">
      <c r="A3715" s="12" t="s">
        <v>7330</v>
      </c>
      <c r="B3715" s="50">
        <v>3714</v>
      </c>
      <c r="C3715" s="9">
        <v>2019</v>
      </c>
      <c r="D3715" s="5" t="s">
        <v>9325</v>
      </c>
      <c r="E3715" s="5" t="s">
        <v>1483</v>
      </c>
      <c r="F3715" s="5" t="s">
        <v>11089</v>
      </c>
      <c r="G3715" s="5" t="s">
        <v>9337</v>
      </c>
      <c r="H3715" s="5" t="s">
        <v>9347</v>
      </c>
      <c r="I3715" s="5" t="s">
        <v>9408</v>
      </c>
      <c r="J3715" s="9">
        <v>1</v>
      </c>
      <c r="K3715" s="5" t="s">
        <v>805</v>
      </c>
      <c r="L3715" s="10" t="str">
        <f t="shared" si="63"/>
        <v>Cronacche di ordinario razismo</v>
      </c>
      <c r="M3715" s="5" t="s">
        <v>10152</v>
      </c>
      <c r="N3715" s="5"/>
    </row>
    <row r="3716" spans="1:14" x14ac:dyDescent="0.2">
      <c r="A3716" s="12" t="s">
        <v>7331</v>
      </c>
      <c r="B3716" s="50">
        <v>3715</v>
      </c>
      <c r="C3716" s="9">
        <v>2019</v>
      </c>
      <c r="D3716" s="5" t="s">
        <v>9325</v>
      </c>
      <c r="E3716" s="5" t="s">
        <v>1484</v>
      </c>
      <c r="F3716" s="5" t="s">
        <v>11089</v>
      </c>
      <c r="G3716" s="5" t="s">
        <v>9337</v>
      </c>
      <c r="H3716" s="5" t="s">
        <v>9347</v>
      </c>
      <c r="I3716" s="5" t="s">
        <v>9395</v>
      </c>
      <c r="J3716" s="9">
        <v>1</v>
      </c>
      <c r="K3716" s="5" t="s">
        <v>805</v>
      </c>
      <c r="L3716" s="10" t="str">
        <f t="shared" si="63"/>
        <v>Cronacche di ordinario razismo</v>
      </c>
      <c r="M3716" s="5" t="s">
        <v>10153</v>
      </c>
      <c r="N3716" s="5"/>
    </row>
    <row r="3717" spans="1:14" x14ac:dyDescent="0.2">
      <c r="A3717" s="12" t="s">
        <v>7332</v>
      </c>
      <c r="B3717" s="50">
        <v>3716</v>
      </c>
      <c r="C3717" s="9">
        <v>2019</v>
      </c>
      <c r="D3717" s="5" t="s">
        <v>9325</v>
      </c>
      <c r="E3717" s="5" t="s">
        <v>1485</v>
      </c>
      <c r="F3717" s="5" t="s">
        <v>11089</v>
      </c>
      <c r="G3717" s="5" t="s">
        <v>9337</v>
      </c>
      <c r="H3717" s="5" t="s">
        <v>9347</v>
      </c>
      <c r="I3717" s="5" t="s">
        <v>9315</v>
      </c>
      <c r="J3717" s="9">
        <v>1</v>
      </c>
      <c r="K3717" s="5" t="s">
        <v>805</v>
      </c>
      <c r="L3717" s="10" t="str">
        <f t="shared" si="63"/>
        <v>Cronacche di ordinario razismo</v>
      </c>
      <c r="M3717" s="5" t="s">
        <v>10154</v>
      </c>
      <c r="N3717" s="5"/>
    </row>
    <row r="3718" spans="1:14" x14ac:dyDescent="0.2">
      <c r="A3718" s="12" t="s">
        <v>7333</v>
      </c>
      <c r="B3718" s="50">
        <v>3717</v>
      </c>
      <c r="C3718" s="9">
        <v>2019</v>
      </c>
      <c r="D3718" s="5" t="s">
        <v>9325</v>
      </c>
      <c r="E3718" s="5" t="s">
        <v>1486</v>
      </c>
      <c r="F3718" s="5" t="s">
        <v>11089</v>
      </c>
      <c r="G3718" s="5" t="s">
        <v>9337</v>
      </c>
      <c r="H3718" s="5" t="s">
        <v>9347</v>
      </c>
      <c r="I3718" s="5" t="s">
        <v>9367</v>
      </c>
      <c r="J3718" s="9">
        <v>0</v>
      </c>
      <c r="K3718" s="5" t="s">
        <v>805</v>
      </c>
      <c r="L3718" s="10" t="str">
        <f t="shared" si="63"/>
        <v>Cronacche di ordinario razismo</v>
      </c>
      <c r="M3718" s="5" t="s">
        <v>10155</v>
      </c>
      <c r="N3718" s="5"/>
    </row>
    <row r="3719" spans="1:14" x14ac:dyDescent="0.2">
      <c r="A3719" s="12" t="s">
        <v>7334</v>
      </c>
      <c r="B3719" s="50">
        <v>3718</v>
      </c>
      <c r="C3719" s="9">
        <v>2019</v>
      </c>
      <c r="D3719" s="5" t="s">
        <v>9325</v>
      </c>
      <c r="E3719" s="5" t="s">
        <v>1487</v>
      </c>
      <c r="F3719" s="5" t="s">
        <v>11089</v>
      </c>
      <c r="G3719" s="5" t="s">
        <v>9337</v>
      </c>
      <c r="H3719" s="5" t="s">
        <v>9347</v>
      </c>
      <c r="I3719" s="5" t="s">
        <v>9315</v>
      </c>
      <c r="J3719" s="9">
        <v>1</v>
      </c>
      <c r="K3719" s="5" t="s">
        <v>805</v>
      </c>
      <c r="L3719" s="10" t="str">
        <f t="shared" si="63"/>
        <v>Cronacche di ordinario razismo</v>
      </c>
      <c r="M3719" s="5" t="s">
        <v>10156</v>
      </c>
      <c r="N3719" s="5"/>
    </row>
    <row r="3720" spans="1:14" x14ac:dyDescent="0.2">
      <c r="A3720" s="12" t="s">
        <v>7335</v>
      </c>
      <c r="B3720" s="50">
        <v>3719</v>
      </c>
      <c r="C3720" s="9">
        <v>2019</v>
      </c>
      <c r="D3720" s="5" t="s">
        <v>9325</v>
      </c>
      <c r="E3720" s="8" t="s">
        <v>2</v>
      </c>
      <c r="F3720" s="5" t="s">
        <v>11089</v>
      </c>
      <c r="G3720" s="5" t="s">
        <v>9323</v>
      </c>
      <c r="H3720" s="5" t="s">
        <v>9347</v>
      </c>
      <c r="I3720" s="5" t="s">
        <v>11065</v>
      </c>
      <c r="J3720" s="9">
        <v>1</v>
      </c>
      <c r="K3720" s="5" t="s">
        <v>860</v>
      </c>
      <c r="L3720" s="10" t="str">
        <f>HYPERLINK("https://www.osservatorioantisemitismo.it/episodi-di-antisemitismo-in-italia/schiaffi-ed-insulti/","Osservatorio antisemitismo")</f>
        <v>Osservatorio antisemitismo</v>
      </c>
      <c r="M3720" s="5" t="s">
        <v>10157</v>
      </c>
      <c r="N3720" s="5"/>
    </row>
    <row r="3721" spans="1:14" x14ac:dyDescent="0.2">
      <c r="A3721" s="12" t="s">
        <v>7336</v>
      </c>
      <c r="B3721" s="50">
        <v>3720</v>
      </c>
      <c r="C3721" s="9">
        <v>2019</v>
      </c>
      <c r="D3721" s="5" t="s">
        <v>9325</v>
      </c>
      <c r="E3721" s="5" t="s">
        <v>10939</v>
      </c>
      <c r="F3721" s="5" t="s">
        <v>11089</v>
      </c>
      <c r="G3721" s="5" t="s">
        <v>9323</v>
      </c>
      <c r="H3721" s="5" t="s">
        <v>9347</v>
      </c>
      <c r="I3721" s="5" t="s">
        <v>9315</v>
      </c>
      <c r="J3721" s="9">
        <v>1</v>
      </c>
      <c r="K3721" s="5" t="s">
        <v>860</v>
      </c>
      <c r="L3721" s="10" t="str">
        <f>HYPERLINK("https://www.osservatorioantisemitismo.it/episodi-di-antisemitismo-in-italia/roma-neonazista-sputa-in-faccia-ad-una-donna/","Osservatorio antisemitismo")</f>
        <v>Osservatorio antisemitismo</v>
      </c>
      <c r="M3721" s="5" t="s">
        <v>10158</v>
      </c>
      <c r="N3721" s="5"/>
    </row>
    <row r="3722" spans="1:14" x14ac:dyDescent="0.2">
      <c r="A3722" s="12" t="s">
        <v>7337</v>
      </c>
      <c r="B3722" s="50">
        <v>3721</v>
      </c>
      <c r="C3722" s="9">
        <v>2019</v>
      </c>
      <c r="D3722" s="5" t="s">
        <v>9325</v>
      </c>
      <c r="E3722" s="5" t="s">
        <v>1488</v>
      </c>
      <c r="F3722" s="5" t="s">
        <v>11089</v>
      </c>
      <c r="G3722" s="5" t="s">
        <v>9323</v>
      </c>
      <c r="H3722" s="5" t="s">
        <v>9347</v>
      </c>
      <c r="I3722" s="5" t="s">
        <v>9408</v>
      </c>
      <c r="J3722" s="9">
        <v>1</v>
      </c>
      <c r="K3722" s="5" t="s">
        <v>860</v>
      </c>
      <c r="L3722" s="10" t="str">
        <f>HYPERLINK("https://www.osservatorioantisemitismo.it/episodi-di-antisemitismo-in-italia/insulti-antisemiti-contro-gad-lerner/","Osservatorio antisemitismo")</f>
        <v>Osservatorio antisemitismo</v>
      </c>
      <c r="M3722" s="5" t="s">
        <v>10159</v>
      </c>
      <c r="N3722" s="5"/>
    </row>
    <row r="3723" spans="1:14" x14ac:dyDescent="0.2">
      <c r="A3723" s="12" t="s">
        <v>7338</v>
      </c>
      <c r="B3723" s="50">
        <v>3722</v>
      </c>
      <c r="C3723" s="9">
        <v>2019</v>
      </c>
      <c r="D3723" s="5" t="s">
        <v>9325</v>
      </c>
      <c r="E3723" s="8" t="s">
        <v>2</v>
      </c>
      <c r="F3723" s="5" t="s">
        <v>11089</v>
      </c>
      <c r="G3723" s="5" t="s">
        <v>9323</v>
      </c>
      <c r="H3723" s="5" t="s">
        <v>9347</v>
      </c>
      <c r="I3723" s="5" t="s">
        <v>11227</v>
      </c>
      <c r="J3723" s="9">
        <v>0</v>
      </c>
      <c r="K3723" s="5" t="s">
        <v>860</v>
      </c>
      <c r="L3723" s="10" t="str">
        <f>HYPERLINK("https://www.osservatorioantisemitismo.it/episodi-di-antisemitismo-in-italia/studenti-parodiano-una-nota-canzone-facendo-riferimenti-ai-forni-crematori/","Osservatorio antisemitismo")</f>
        <v>Osservatorio antisemitismo</v>
      </c>
      <c r="M3723" s="5" t="s">
        <v>10160</v>
      </c>
      <c r="N3723" s="5"/>
    </row>
    <row r="3724" spans="1:14" x14ac:dyDescent="0.2">
      <c r="A3724" s="12" t="s">
        <v>7339</v>
      </c>
      <c r="B3724" s="50">
        <v>3723</v>
      </c>
      <c r="C3724" s="9">
        <v>2019</v>
      </c>
      <c r="D3724" s="5" t="s">
        <v>9325</v>
      </c>
      <c r="E3724" s="5" t="s">
        <v>1334</v>
      </c>
      <c r="F3724" s="5" t="s">
        <v>11089</v>
      </c>
      <c r="G3724" s="5" t="s">
        <v>9323</v>
      </c>
      <c r="H3724" s="5" t="s">
        <v>9347</v>
      </c>
      <c r="I3724" s="5" t="s">
        <v>11228</v>
      </c>
      <c r="J3724" s="9">
        <v>0</v>
      </c>
      <c r="K3724" s="5" t="s">
        <v>860</v>
      </c>
      <c r="L3724" s="10" t="str">
        <f>HYPERLINK("https://www.osservatorioantisemitismo.it/episodi-di-antisemitismo-in-italia/ancora-cori-nazisti-urlati-da-tifosi-ultra-del-verona-calcio/","Osservatorio antisemitismo")</f>
        <v>Osservatorio antisemitismo</v>
      </c>
      <c r="M3724" s="5" t="s">
        <v>10161</v>
      </c>
      <c r="N3724" s="5"/>
    </row>
    <row r="3725" spans="1:14" x14ac:dyDescent="0.2">
      <c r="A3725" s="12" t="s">
        <v>7340</v>
      </c>
      <c r="B3725" s="50">
        <v>3724</v>
      </c>
      <c r="C3725" s="9">
        <v>2019</v>
      </c>
      <c r="D3725" s="5" t="s">
        <v>9325</v>
      </c>
      <c r="E3725" s="5" t="s">
        <v>9421</v>
      </c>
      <c r="F3725" s="5" t="s">
        <v>11089</v>
      </c>
      <c r="G3725" s="5" t="s">
        <v>9323</v>
      </c>
      <c r="H3725" s="5" t="s">
        <v>9347</v>
      </c>
      <c r="I3725" s="5" t="s">
        <v>9389</v>
      </c>
      <c r="J3725" s="9">
        <v>0</v>
      </c>
      <c r="K3725" s="5" t="s">
        <v>860</v>
      </c>
      <c r="L3725" s="10" t="str">
        <f>HYPERLINK("https://www.osservatorioantisemitismo.it/episodi-di-antisemitismo-in-italia/adolescenti-organizzano-una-festa-di-compleanno-in-chiave-neonazista-in-occasione-del-giorno-della-memoria/","Osservatorio antisemitismo")</f>
        <v>Osservatorio antisemitismo</v>
      </c>
      <c r="M3725" s="5" t="s">
        <v>10162</v>
      </c>
      <c r="N3725" s="5"/>
    </row>
    <row r="3726" spans="1:14" x14ac:dyDescent="0.2">
      <c r="A3726" s="12" t="s">
        <v>7341</v>
      </c>
      <c r="B3726" s="50">
        <v>3725</v>
      </c>
      <c r="C3726" s="9">
        <v>2019</v>
      </c>
      <c r="D3726" s="5" t="s">
        <v>9325</v>
      </c>
      <c r="E3726" s="5" t="s">
        <v>1489</v>
      </c>
      <c r="F3726" s="5" t="s">
        <v>11089</v>
      </c>
      <c r="G3726" s="5" t="s">
        <v>9323</v>
      </c>
      <c r="H3726" s="5" t="s">
        <v>9347</v>
      </c>
      <c r="I3726" s="5" t="s">
        <v>9389</v>
      </c>
      <c r="J3726" s="9">
        <v>0</v>
      </c>
      <c r="K3726" s="5" t="s">
        <v>860</v>
      </c>
      <c r="L3726" s="10" t="str">
        <f>HYPERLINK("https://www.osservatorioantisemitismo.it/episodi-di-antisemitismo-in-italia/capo-di-gabinetto-del-comune-di-trento-canta-canzone-neonazista/","Osservatorio antisemitismo")</f>
        <v>Osservatorio antisemitismo</v>
      </c>
      <c r="M3726" s="5" t="s">
        <v>10163</v>
      </c>
      <c r="N3726" s="5"/>
    </row>
    <row r="3727" spans="1:14" x14ac:dyDescent="0.2">
      <c r="A3727" s="12" t="s">
        <v>7342</v>
      </c>
      <c r="B3727" s="50">
        <v>3726</v>
      </c>
      <c r="C3727" s="9">
        <v>2019</v>
      </c>
      <c r="D3727" s="5" t="s">
        <v>9325</v>
      </c>
      <c r="E3727" s="8" t="s">
        <v>2</v>
      </c>
      <c r="F3727" s="5" t="s">
        <v>11088</v>
      </c>
      <c r="G3727" s="5" t="s">
        <v>9364</v>
      </c>
      <c r="H3727" s="5" t="s">
        <v>9347</v>
      </c>
      <c r="I3727" s="5" t="s">
        <v>9396</v>
      </c>
      <c r="J3727" s="9">
        <v>0</v>
      </c>
      <c r="K3727" s="5" t="s">
        <v>860</v>
      </c>
      <c r="L3727" s="10" t="str">
        <f>HYPERLINK("https://www.osservatorioantisemitismo.it/episodi-di-antisemitismo-in-italia/slogan-del-terzo-reich-inviati-nella-casella-di-posta-elettronica-di-un-liceo/","Osservatorio antisemitismo")</f>
        <v>Osservatorio antisemitismo</v>
      </c>
      <c r="M3727" s="5" t="s">
        <v>10164</v>
      </c>
      <c r="N3727" s="5"/>
    </row>
    <row r="3728" spans="1:14" x14ac:dyDescent="0.2">
      <c r="A3728" s="12" t="s">
        <v>7343</v>
      </c>
      <c r="B3728" s="50">
        <v>3727</v>
      </c>
      <c r="C3728" s="9">
        <v>2019</v>
      </c>
      <c r="D3728" s="5" t="s">
        <v>9325</v>
      </c>
      <c r="E3728" s="5" t="s">
        <v>10939</v>
      </c>
      <c r="F3728" s="5" t="s">
        <v>11089</v>
      </c>
      <c r="G3728" s="5" t="s">
        <v>9323</v>
      </c>
      <c r="H3728" s="5" t="s">
        <v>9347</v>
      </c>
      <c r="I3728" s="5" t="s">
        <v>9395</v>
      </c>
      <c r="J3728" s="9">
        <v>0</v>
      </c>
      <c r="K3728" s="5" t="s">
        <v>860</v>
      </c>
      <c r="L3728" s="10" t="str">
        <f>HYPERLINK("https://www.osservatorioantisemitismo.it/episodi-di-antisemitismo-in-italia/ancora-cori-antisemiti-allo-stadio-olimpico/","Osservatorio antisemitismo")</f>
        <v>Osservatorio antisemitismo</v>
      </c>
      <c r="M3728" s="5" t="s">
        <v>10165</v>
      </c>
      <c r="N3728" s="5"/>
    </row>
    <row r="3729" spans="1:14" x14ac:dyDescent="0.2">
      <c r="A3729" s="12" t="s">
        <v>7344</v>
      </c>
      <c r="B3729" s="50">
        <v>3728</v>
      </c>
      <c r="C3729" s="9">
        <v>2019</v>
      </c>
      <c r="D3729" s="5" t="s">
        <v>9325</v>
      </c>
      <c r="E3729" s="5" t="s">
        <v>9432</v>
      </c>
      <c r="F3729" s="5" t="s">
        <v>11089</v>
      </c>
      <c r="G3729" s="5" t="s">
        <v>9323</v>
      </c>
      <c r="H3729" s="5" t="s">
        <v>9347</v>
      </c>
      <c r="I3729" s="5" t="s">
        <v>9408</v>
      </c>
      <c r="J3729" s="9">
        <v>0</v>
      </c>
      <c r="K3729" s="5" t="s">
        <v>860</v>
      </c>
      <c r="L3729" s="10" t="str">
        <f>HYPERLINK("https://www.osservatorioantisemitismo.it/episodi-di-antisemitismo-in-italia/milano-poster-con-contenuti-antisemiti/","Osservatorio antisemitismo")</f>
        <v>Osservatorio antisemitismo</v>
      </c>
      <c r="M3729" s="5" t="s">
        <v>10166</v>
      </c>
      <c r="N3729" s="5"/>
    </row>
    <row r="3730" spans="1:14" x14ac:dyDescent="0.2">
      <c r="A3730" s="12" t="s">
        <v>7345</v>
      </c>
      <c r="B3730" s="50">
        <v>3729</v>
      </c>
      <c r="C3730" s="9">
        <v>2019</v>
      </c>
      <c r="D3730" s="5" t="s">
        <v>9325</v>
      </c>
      <c r="E3730" s="5" t="s">
        <v>9432</v>
      </c>
      <c r="F3730" s="5" t="s">
        <v>11089</v>
      </c>
      <c r="G3730" s="5" t="s">
        <v>9323</v>
      </c>
      <c r="H3730" s="5" t="s">
        <v>9347</v>
      </c>
      <c r="I3730" s="5" t="s">
        <v>9408</v>
      </c>
      <c r="J3730" s="9">
        <v>0</v>
      </c>
      <c r="K3730" s="5" t="s">
        <v>860</v>
      </c>
      <c r="L3730" s="10" t="str">
        <f>HYPERLINK("https://www.osservatorioantisemitismo.it/episodi-di-antisemitismo-in-italia/volantino-antisemita-a-milano/","Osservatorio antisemitismo")</f>
        <v>Osservatorio antisemitismo</v>
      </c>
      <c r="M3730" s="5" t="s">
        <v>10166</v>
      </c>
      <c r="N3730" s="5"/>
    </row>
    <row r="3731" spans="1:14" x14ac:dyDescent="0.2">
      <c r="A3731" s="12" t="s">
        <v>7346</v>
      </c>
      <c r="B3731" s="50">
        <v>3730</v>
      </c>
      <c r="C3731" s="9">
        <v>2019</v>
      </c>
      <c r="D3731" s="5" t="s">
        <v>9325</v>
      </c>
      <c r="E3731" s="5" t="s">
        <v>10939</v>
      </c>
      <c r="F3731" s="5" t="s">
        <v>11088</v>
      </c>
      <c r="G3731" s="5" t="s">
        <v>9364</v>
      </c>
      <c r="H3731" s="5" t="s">
        <v>9347</v>
      </c>
      <c r="I3731" s="5" t="s">
        <v>9398</v>
      </c>
      <c r="J3731" s="9">
        <v>0</v>
      </c>
      <c r="K3731" s="5" t="s">
        <v>860</v>
      </c>
      <c r="L3731" s="10" t="str">
        <f>HYPERLINK("https://www.osservatorioantisemitismo.it/episodi-di-antisemitismo-in-italia/scritta-contro-anna-frank/","Osservatorio antisemitismo")</f>
        <v>Osservatorio antisemitismo</v>
      </c>
      <c r="M3731" s="5" t="s">
        <v>10167</v>
      </c>
      <c r="N3731" s="5"/>
    </row>
    <row r="3732" spans="1:14" x14ac:dyDescent="0.2">
      <c r="A3732" s="12" t="s">
        <v>7347</v>
      </c>
      <c r="B3732" s="50">
        <v>3731</v>
      </c>
      <c r="C3732" s="9">
        <v>2019</v>
      </c>
      <c r="D3732" s="5" t="s">
        <v>9325</v>
      </c>
      <c r="E3732" s="5" t="s">
        <v>10939</v>
      </c>
      <c r="F3732" s="5" t="s">
        <v>11088</v>
      </c>
      <c r="G3732" s="5" t="s">
        <v>9364</v>
      </c>
      <c r="H3732" s="5" t="s">
        <v>9347</v>
      </c>
      <c r="I3732" s="5" t="s">
        <v>9415</v>
      </c>
      <c r="J3732" s="9">
        <v>0</v>
      </c>
      <c r="K3732" s="5" t="s">
        <v>860</v>
      </c>
      <c r="L3732" s="10" t="str">
        <f>HYPERLINK("https://www.osservatorioantisemitismo.it/episodi-di-antisemitismo-in-italia/romanista-anna-frank/","Osservatorio antisemitismo")</f>
        <v>Osservatorio antisemitismo</v>
      </c>
      <c r="M3732" s="5" t="s">
        <v>10168</v>
      </c>
      <c r="N3732" s="5"/>
    </row>
    <row r="3733" spans="1:14" x14ac:dyDescent="0.2">
      <c r="A3733" s="12" t="s">
        <v>7348</v>
      </c>
      <c r="B3733" s="50">
        <v>3732</v>
      </c>
      <c r="C3733" s="9">
        <v>2019</v>
      </c>
      <c r="D3733" s="5" t="s">
        <v>9325</v>
      </c>
      <c r="E3733" s="5" t="s">
        <v>9432</v>
      </c>
      <c r="F3733" s="5" t="s">
        <v>11089</v>
      </c>
      <c r="G3733" s="5" t="s">
        <v>9323</v>
      </c>
      <c r="H3733" s="5" t="s">
        <v>9347</v>
      </c>
      <c r="I3733" s="5" t="s">
        <v>9408</v>
      </c>
      <c r="J3733" s="9">
        <v>0</v>
      </c>
      <c r="K3733" s="5" t="s">
        <v>860</v>
      </c>
      <c r="L3733" s="10" t="str">
        <f>HYPERLINK("https://www.osservatorioantisemitismo.it/episodi-di-antisemitismo-in-italia/manifesti-antisemiti-e-negazionisti/","Osservatorio antisemitismo")</f>
        <v>Osservatorio antisemitismo</v>
      </c>
      <c r="M3733" s="5" t="s">
        <v>10166</v>
      </c>
      <c r="N3733" s="5"/>
    </row>
    <row r="3734" spans="1:14" x14ac:dyDescent="0.2">
      <c r="A3734" s="12" t="s">
        <v>7349</v>
      </c>
      <c r="B3734" s="50">
        <v>3733</v>
      </c>
      <c r="C3734" s="9">
        <v>2019</v>
      </c>
      <c r="D3734" s="5" t="s">
        <v>9325</v>
      </c>
      <c r="E3734" s="5" t="s">
        <v>1490</v>
      </c>
      <c r="F3734" s="5" t="s">
        <v>11088</v>
      </c>
      <c r="G3734" s="5" t="s">
        <v>9364</v>
      </c>
      <c r="H3734" s="5" t="s">
        <v>9328</v>
      </c>
      <c r="I3734" s="5" t="s">
        <v>9415</v>
      </c>
      <c r="J3734" s="9">
        <v>0</v>
      </c>
      <c r="K3734" s="5" t="s">
        <v>860</v>
      </c>
      <c r="L3734" s="10" t="str">
        <f>HYPERLINK("https://www.osservatorioantisemitismo.it/episodi-di-antisemitismo-in-italia/atto-di-vandalismo-neonazista/","Osservatorio antisemitismo")</f>
        <v>Osservatorio antisemitismo</v>
      </c>
      <c r="M3734" s="5" t="s">
        <v>10169</v>
      </c>
      <c r="N3734" s="5"/>
    </row>
    <row r="3735" spans="1:14" x14ac:dyDescent="0.2">
      <c r="A3735" s="12" t="s">
        <v>7350</v>
      </c>
      <c r="B3735" s="50">
        <v>3734</v>
      </c>
      <c r="C3735" s="9">
        <v>2019</v>
      </c>
      <c r="D3735" s="5" t="s">
        <v>9325</v>
      </c>
      <c r="E3735" s="5" t="s">
        <v>1491</v>
      </c>
      <c r="F3735" s="5" t="s">
        <v>11089</v>
      </c>
      <c r="G3735" s="5" t="s">
        <v>9323</v>
      </c>
      <c r="H3735" s="5" t="s">
        <v>9328</v>
      </c>
      <c r="I3735" s="5" t="s">
        <v>9367</v>
      </c>
      <c r="J3735" s="9">
        <v>0</v>
      </c>
      <c r="K3735" s="5" t="s">
        <v>860</v>
      </c>
      <c r="L3735" s="10" t="str">
        <f>HYPERLINK("https://www.osservatorioantisemitismo.it/episodi-di-antisemitismo-in-italia/svastica-in-un-campo/","Osservatorio antisemitismo")</f>
        <v>Osservatorio antisemitismo</v>
      </c>
      <c r="M3735" s="5" t="s">
        <v>10170</v>
      </c>
      <c r="N3735" s="5"/>
    </row>
    <row r="3736" spans="1:14" x14ac:dyDescent="0.2">
      <c r="A3736" s="12" t="s">
        <v>7351</v>
      </c>
      <c r="B3736" s="50">
        <v>3735</v>
      </c>
      <c r="C3736" s="9">
        <v>2019</v>
      </c>
      <c r="D3736" s="5" t="s">
        <v>9325</v>
      </c>
      <c r="E3736" s="8" t="s">
        <v>2</v>
      </c>
      <c r="F3736" s="5" t="s">
        <v>11088</v>
      </c>
      <c r="G3736" s="5" t="s">
        <v>9364</v>
      </c>
      <c r="H3736" s="5" t="s">
        <v>9347</v>
      </c>
      <c r="I3736" s="5" t="s">
        <v>9399</v>
      </c>
      <c r="J3736" s="9">
        <v>0</v>
      </c>
      <c r="K3736" s="5" t="s">
        <v>860</v>
      </c>
      <c r="L3736" s="10" t="str">
        <f>HYPERLINK("https://www.osservatorioantisemitismo.it/episodi-di-antisemitismo-in-italia/sito-web-che-irride-la-shoah/","Osservatorio antisemitismo")</f>
        <v>Osservatorio antisemitismo</v>
      </c>
      <c r="M3736" s="5" t="s">
        <v>10171</v>
      </c>
      <c r="N3736" s="5"/>
    </row>
    <row r="3737" spans="1:14" x14ac:dyDescent="0.2">
      <c r="A3737" s="12" t="s">
        <v>7352</v>
      </c>
      <c r="B3737" s="50">
        <v>3736</v>
      </c>
      <c r="C3737" s="9">
        <v>2019</v>
      </c>
      <c r="D3737" s="5" t="s">
        <v>9325</v>
      </c>
      <c r="E3737" s="8" t="s">
        <v>2</v>
      </c>
      <c r="F3737" s="5" t="s">
        <v>11088</v>
      </c>
      <c r="G3737" s="5" t="s">
        <v>9364</v>
      </c>
      <c r="H3737" s="5" t="s">
        <v>9347</v>
      </c>
      <c r="I3737" s="5" t="s">
        <v>9389</v>
      </c>
      <c r="J3737" s="9">
        <v>0</v>
      </c>
      <c r="K3737" s="5" t="s">
        <v>860</v>
      </c>
      <c r="L3737" s="10" t="str">
        <f>HYPERLINK("https://www.osservatorioantisemitismo.it/episodi-di-antisemitismo-in-italia/portale-web-neonazista/","Osservatorio antisemitismo")</f>
        <v>Osservatorio antisemitismo</v>
      </c>
      <c r="M3737" s="5" t="s">
        <v>10172</v>
      </c>
      <c r="N3737" s="5"/>
    </row>
    <row r="3738" spans="1:14" x14ac:dyDescent="0.2">
      <c r="A3738" s="12" t="s">
        <v>7353</v>
      </c>
      <c r="B3738" s="50">
        <v>3737</v>
      </c>
      <c r="C3738" s="9">
        <v>2019</v>
      </c>
      <c r="D3738" s="5" t="s">
        <v>9325</v>
      </c>
      <c r="E3738" s="5" t="s">
        <v>1492</v>
      </c>
      <c r="F3738" s="5" t="s">
        <v>11089</v>
      </c>
      <c r="G3738" s="5" t="s">
        <v>9314</v>
      </c>
      <c r="H3738" s="5" t="s">
        <v>9328</v>
      </c>
      <c r="I3738" s="5" t="s">
        <v>9344</v>
      </c>
      <c r="J3738" s="9">
        <v>0</v>
      </c>
      <c r="K3738" s="5" t="s">
        <v>46</v>
      </c>
      <c r="L3738" s="10" t="str">
        <f t="shared" ref="L3738:L3745" si="64">HYPERLINK("https://www.intoleranceagainstchristians.eu/index.php?id=19&amp;txtSearch=&amp;radSearchFilterType=cases&amp;selCountry=17&amp;selTimeFrame=custom&amp;txtDateStart=01/01/2019&amp;txtDateStop=04/13/2020&amp;wpcc=dismiss#searchResults","OIDAC")</f>
        <v>OIDAC</v>
      </c>
      <c r="M3738" s="5" t="s">
        <v>10173</v>
      </c>
      <c r="N3738" s="5"/>
    </row>
    <row r="3739" spans="1:14" x14ac:dyDescent="0.2">
      <c r="A3739" s="12" t="s">
        <v>7354</v>
      </c>
      <c r="B3739" s="50">
        <v>3738</v>
      </c>
      <c r="C3739" s="9">
        <v>2019</v>
      </c>
      <c r="D3739" s="5" t="s">
        <v>9325</v>
      </c>
      <c r="E3739" s="5" t="s">
        <v>1493</v>
      </c>
      <c r="F3739" s="5" t="s">
        <v>11089</v>
      </c>
      <c r="G3739" s="5" t="s">
        <v>9314</v>
      </c>
      <c r="H3739" s="5" t="s">
        <v>9328</v>
      </c>
      <c r="I3739" s="5" t="s">
        <v>9344</v>
      </c>
      <c r="J3739" s="9">
        <v>0</v>
      </c>
      <c r="K3739" s="5" t="s">
        <v>46</v>
      </c>
      <c r="L3739" s="10" t="str">
        <f t="shared" si="64"/>
        <v>OIDAC</v>
      </c>
      <c r="M3739" s="5" t="s">
        <v>10174</v>
      </c>
      <c r="N3739" s="5"/>
    </row>
    <row r="3740" spans="1:14" x14ac:dyDescent="0.2">
      <c r="A3740" s="12" t="s">
        <v>7355</v>
      </c>
      <c r="B3740" s="50">
        <v>3739</v>
      </c>
      <c r="C3740" s="9">
        <v>2019</v>
      </c>
      <c r="D3740" s="5" t="s">
        <v>9325</v>
      </c>
      <c r="E3740" s="5" t="s">
        <v>1494</v>
      </c>
      <c r="F3740" s="5" t="s">
        <v>11089</v>
      </c>
      <c r="G3740" s="5" t="s">
        <v>9314</v>
      </c>
      <c r="H3740" s="5" t="s">
        <v>9328</v>
      </c>
      <c r="I3740" s="5" t="s">
        <v>9342</v>
      </c>
      <c r="J3740" s="9">
        <v>0</v>
      </c>
      <c r="K3740" s="5" t="s">
        <v>46</v>
      </c>
      <c r="L3740" s="10" t="str">
        <f t="shared" si="64"/>
        <v>OIDAC</v>
      </c>
      <c r="M3740" s="5" t="s">
        <v>10175</v>
      </c>
      <c r="N3740" s="5"/>
    </row>
    <row r="3741" spans="1:14" x14ac:dyDescent="0.2">
      <c r="A3741" s="12" t="s">
        <v>7356</v>
      </c>
      <c r="B3741" s="50">
        <v>3740</v>
      </c>
      <c r="C3741" s="9">
        <v>2019</v>
      </c>
      <c r="D3741" s="5" t="s">
        <v>9325</v>
      </c>
      <c r="E3741" s="5" t="s">
        <v>1495</v>
      </c>
      <c r="F3741" s="5" t="s">
        <v>11089</v>
      </c>
      <c r="G3741" s="5" t="s">
        <v>9314</v>
      </c>
      <c r="H3741" s="5" t="s">
        <v>9328</v>
      </c>
      <c r="I3741" s="5" t="s">
        <v>9344</v>
      </c>
      <c r="J3741" s="9">
        <v>0</v>
      </c>
      <c r="K3741" s="5" t="s">
        <v>46</v>
      </c>
      <c r="L3741" s="10" t="str">
        <f t="shared" si="64"/>
        <v>OIDAC</v>
      </c>
      <c r="M3741" s="5" t="s">
        <v>10176</v>
      </c>
      <c r="N3741" s="5"/>
    </row>
    <row r="3742" spans="1:14" x14ac:dyDescent="0.2">
      <c r="A3742" s="12" t="s">
        <v>7357</v>
      </c>
      <c r="B3742" s="50">
        <v>3741</v>
      </c>
      <c r="C3742" s="9">
        <v>2019</v>
      </c>
      <c r="D3742" s="5" t="s">
        <v>9325</v>
      </c>
      <c r="E3742" s="5" t="s">
        <v>1496</v>
      </c>
      <c r="F3742" s="5" t="s">
        <v>11089</v>
      </c>
      <c r="G3742" s="5" t="s">
        <v>9314</v>
      </c>
      <c r="H3742" s="5" t="s">
        <v>9328</v>
      </c>
      <c r="I3742" s="5" t="s">
        <v>9344</v>
      </c>
      <c r="J3742" s="9">
        <v>0</v>
      </c>
      <c r="K3742" s="5" t="s">
        <v>46</v>
      </c>
      <c r="L3742" s="10" t="str">
        <f t="shared" si="64"/>
        <v>OIDAC</v>
      </c>
      <c r="M3742" s="5" t="s">
        <v>10177</v>
      </c>
      <c r="N3742" s="5"/>
    </row>
    <row r="3743" spans="1:14" x14ac:dyDescent="0.2">
      <c r="A3743" s="12" t="s">
        <v>7358</v>
      </c>
      <c r="B3743" s="50">
        <v>3742</v>
      </c>
      <c r="C3743" s="9">
        <v>2019</v>
      </c>
      <c r="D3743" s="5" t="s">
        <v>9325</v>
      </c>
      <c r="E3743" s="5" t="s">
        <v>1497</v>
      </c>
      <c r="F3743" s="5" t="s">
        <v>11089</v>
      </c>
      <c r="G3743" s="5" t="s">
        <v>9314</v>
      </c>
      <c r="H3743" s="5" t="s">
        <v>9328</v>
      </c>
      <c r="I3743" s="5" t="s">
        <v>9344</v>
      </c>
      <c r="J3743" s="9">
        <v>0</v>
      </c>
      <c r="K3743" s="5" t="s">
        <v>46</v>
      </c>
      <c r="L3743" s="10" t="str">
        <f t="shared" si="64"/>
        <v>OIDAC</v>
      </c>
      <c r="M3743" s="5" t="s">
        <v>10178</v>
      </c>
      <c r="N3743" s="5"/>
    </row>
    <row r="3744" spans="1:14" x14ac:dyDescent="0.2">
      <c r="A3744" s="12" t="s">
        <v>7359</v>
      </c>
      <c r="B3744" s="50">
        <v>3743</v>
      </c>
      <c r="C3744" s="9">
        <v>2019</v>
      </c>
      <c r="D3744" s="5" t="s">
        <v>9325</v>
      </c>
      <c r="E3744" s="5" t="s">
        <v>1498</v>
      </c>
      <c r="F3744" s="5" t="s">
        <v>11089</v>
      </c>
      <c r="G3744" s="5" t="s">
        <v>9314</v>
      </c>
      <c r="H3744" s="5" t="s">
        <v>9328</v>
      </c>
      <c r="I3744" s="5" t="s">
        <v>9334</v>
      </c>
      <c r="J3744" s="9">
        <v>0</v>
      </c>
      <c r="K3744" s="5" t="s">
        <v>46</v>
      </c>
      <c r="L3744" s="10" t="str">
        <f t="shared" si="64"/>
        <v>OIDAC</v>
      </c>
      <c r="M3744" s="5" t="s">
        <v>10179</v>
      </c>
      <c r="N3744" s="5"/>
    </row>
    <row r="3745" spans="1:14" x14ac:dyDescent="0.2">
      <c r="A3745" s="12" t="s">
        <v>7360</v>
      </c>
      <c r="B3745" s="50">
        <v>3744</v>
      </c>
      <c r="C3745" s="9">
        <v>2019</v>
      </c>
      <c r="D3745" s="5" t="s">
        <v>9325</v>
      </c>
      <c r="E3745" s="5" t="s">
        <v>1499</v>
      </c>
      <c r="F3745" s="5" t="s">
        <v>11089</v>
      </c>
      <c r="G3745" s="5" t="s">
        <v>9314</v>
      </c>
      <c r="H3745" s="5" t="s">
        <v>9328</v>
      </c>
      <c r="I3745" s="5" t="s">
        <v>9342</v>
      </c>
      <c r="J3745" s="9">
        <v>0</v>
      </c>
      <c r="K3745" s="5" t="s">
        <v>46</v>
      </c>
      <c r="L3745" s="10" t="str">
        <f t="shared" si="64"/>
        <v>OIDAC</v>
      </c>
      <c r="M3745" s="5" t="s">
        <v>10180</v>
      </c>
      <c r="N3745" s="5"/>
    </row>
    <row r="3746" spans="1:14" x14ac:dyDescent="0.2">
      <c r="A3746" s="12" t="s">
        <v>7361</v>
      </c>
      <c r="B3746" s="50">
        <v>3745</v>
      </c>
      <c r="C3746" s="9">
        <v>2019</v>
      </c>
      <c r="D3746" s="5" t="s">
        <v>9325</v>
      </c>
      <c r="E3746" s="5" t="s">
        <v>9437</v>
      </c>
      <c r="F3746" s="5" t="s">
        <v>11089</v>
      </c>
      <c r="G3746" s="5" t="s">
        <v>9331</v>
      </c>
      <c r="H3746" s="5" t="s">
        <v>9347</v>
      </c>
      <c r="I3746" s="5" t="s">
        <v>11065</v>
      </c>
      <c r="J3746" s="9">
        <v>2</v>
      </c>
      <c r="K3746" s="5" t="s">
        <v>217</v>
      </c>
      <c r="L3746" s="10" t="s">
        <v>217</v>
      </c>
      <c r="M3746" s="5" t="s">
        <v>10181</v>
      </c>
      <c r="N3746" s="5"/>
    </row>
    <row r="3747" spans="1:14" x14ac:dyDescent="0.2">
      <c r="A3747" s="12" t="s">
        <v>7362</v>
      </c>
      <c r="B3747" s="50">
        <v>3746</v>
      </c>
      <c r="C3747" s="9">
        <v>2019</v>
      </c>
      <c r="D3747" s="5" t="s">
        <v>9325</v>
      </c>
      <c r="E3747" s="5" t="s">
        <v>10939</v>
      </c>
      <c r="F3747" s="5" t="s">
        <v>11089</v>
      </c>
      <c r="G3747" s="5" t="s">
        <v>9331</v>
      </c>
      <c r="H3747" s="5" t="s">
        <v>9347</v>
      </c>
      <c r="I3747" s="5" t="s">
        <v>9408</v>
      </c>
      <c r="J3747" s="9">
        <v>1</v>
      </c>
      <c r="K3747" s="5" t="s">
        <v>217</v>
      </c>
      <c r="L3747" s="10" t="s">
        <v>217</v>
      </c>
      <c r="M3747" s="5" t="s">
        <v>10182</v>
      </c>
      <c r="N3747" s="5"/>
    </row>
    <row r="3748" spans="1:14" x14ac:dyDescent="0.2">
      <c r="A3748" s="12" t="s">
        <v>7363</v>
      </c>
      <c r="B3748" s="50">
        <v>3747</v>
      </c>
      <c r="C3748" s="9">
        <v>2019</v>
      </c>
      <c r="D3748" s="5" t="s">
        <v>9325</v>
      </c>
      <c r="E3748" s="5" t="s">
        <v>9429</v>
      </c>
      <c r="F3748" s="5" t="s">
        <v>11089</v>
      </c>
      <c r="G3748" s="5" t="s">
        <v>9329</v>
      </c>
      <c r="H3748" s="5" t="s">
        <v>9347</v>
      </c>
      <c r="I3748" s="5" t="s">
        <v>9367</v>
      </c>
      <c r="J3748" s="9">
        <v>0</v>
      </c>
      <c r="K3748" s="5" t="s">
        <v>217</v>
      </c>
      <c r="L3748" s="10" t="s">
        <v>217</v>
      </c>
      <c r="M3748" s="5" t="s">
        <v>10183</v>
      </c>
      <c r="N3748" s="5"/>
    </row>
    <row r="3749" spans="1:14" x14ac:dyDescent="0.2">
      <c r="A3749" s="12" t="s">
        <v>7364</v>
      </c>
      <c r="B3749" s="50">
        <v>3748</v>
      </c>
      <c r="C3749" s="9">
        <v>2019</v>
      </c>
      <c r="D3749" s="5" t="s">
        <v>9325</v>
      </c>
      <c r="E3749" s="5" t="s">
        <v>10939</v>
      </c>
      <c r="F3749" s="5" t="s">
        <v>11089</v>
      </c>
      <c r="G3749" s="5" t="s">
        <v>9337</v>
      </c>
      <c r="H3749" s="5" t="s">
        <v>9347</v>
      </c>
      <c r="I3749" s="5" t="s">
        <v>9315</v>
      </c>
      <c r="J3749" s="9">
        <v>1</v>
      </c>
      <c r="K3749" s="5" t="s">
        <v>860</v>
      </c>
      <c r="L3749" s="10" t="s">
        <v>860</v>
      </c>
      <c r="M3749" s="5" t="s">
        <v>10184</v>
      </c>
      <c r="N3749" s="5"/>
    </row>
    <row r="3750" spans="1:14" x14ac:dyDescent="0.2">
      <c r="A3750" s="12" t="s">
        <v>7365</v>
      </c>
      <c r="B3750" s="50">
        <v>3749</v>
      </c>
      <c r="C3750" s="9">
        <v>2019</v>
      </c>
      <c r="D3750" s="5" t="s">
        <v>9325</v>
      </c>
      <c r="E3750" s="8" t="s">
        <v>2</v>
      </c>
      <c r="F3750" s="5" t="s">
        <v>11089</v>
      </c>
      <c r="G3750" s="5" t="s">
        <v>9337</v>
      </c>
      <c r="H3750" s="5" t="s">
        <v>9347</v>
      </c>
      <c r="I3750" s="5" t="s">
        <v>9408</v>
      </c>
      <c r="J3750" s="9">
        <v>1</v>
      </c>
      <c r="K3750" s="5" t="s">
        <v>860</v>
      </c>
      <c r="L3750" s="10" t="s">
        <v>860</v>
      </c>
      <c r="M3750" s="5" t="s">
        <v>2</v>
      </c>
      <c r="N3750" s="5"/>
    </row>
    <row r="3751" spans="1:14" x14ac:dyDescent="0.2">
      <c r="A3751" s="12" t="s">
        <v>7366</v>
      </c>
      <c r="B3751" s="50">
        <v>3750</v>
      </c>
      <c r="C3751" s="9">
        <v>2019</v>
      </c>
      <c r="D3751" s="5" t="s">
        <v>9325</v>
      </c>
      <c r="E3751" s="8" t="s">
        <v>2</v>
      </c>
      <c r="F3751" s="5" t="s">
        <v>11089</v>
      </c>
      <c r="G3751" s="5" t="s">
        <v>9337</v>
      </c>
      <c r="H3751" s="5" t="s">
        <v>9347</v>
      </c>
      <c r="I3751" s="5" t="s">
        <v>9408</v>
      </c>
      <c r="J3751" s="9">
        <v>1</v>
      </c>
      <c r="K3751" s="5" t="s">
        <v>860</v>
      </c>
      <c r="L3751" s="10" t="s">
        <v>860</v>
      </c>
      <c r="M3751" s="5" t="s">
        <v>2</v>
      </c>
      <c r="N3751" s="5"/>
    </row>
    <row r="3752" spans="1:14" x14ac:dyDescent="0.2">
      <c r="A3752" s="12" t="s">
        <v>7367</v>
      </c>
      <c r="B3752" s="50">
        <v>3751</v>
      </c>
      <c r="C3752" s="9">
        <v>2019</v>
      </c>
      <c r="D3752" s="5" t="s">
        <v>9325</v>
      </c>
      <c r="E3752" s="8" t="s">
        <v>2</v>
      </c>
      <c r="F3752" s="5" t="s">
        <v>11089</v>
      </c>
      <c r="G3752" s="5" t="s">
        <v>9337</v>
      </c>
      <c r="H3752" s="5" t="s">
        <v>9347</v>
      </c>
      <c r="I3752" s="5" t="s">
        <v>9408</v>
      </c>
      <c r="J3752" s="9">
        <v>1</v>
      </c>
      <c r="K3752" s="5" t="s">
        <v>860</v>
      </c>
      <c r="L3752" s="10" t="s">
        <v>860</v>
      </c>
      <c r="M3752" s="5" t="s">
        <v>2</v>
      </c>
      <c r="N3752" s="5"/>
    </row>
    <row r="3753" spans="1:14" x14ac:dyDescent="0.2">
      <c r="A3753" s="12" t="s">
        <v>7368</v>
      </c>
      <c r="B3753" s="50">
        <v>3752</v>
      </c>
      <c r="C3753" s="9">
        <v>2019</v>
      </c>
      <c r="D3753" s="5" t="s">
        <v>9325</v>
      </c>
      <c r="E3753" s="8" t="s">
        <v>2</v>
      </c>
      <c r="F3753" s="5" t="s">
        <v>11089</v>
      </c>
      <c r="G3753" s="5" t="s">
        <v>9337</v>
      </c>
      <c r="H3753" s="5" t="s">
        <v>9347</v>
      </c>
      <c r="I3753" s="5" t="s">
        <v>9408</v>
      </c>
      <c r="J3753" s="9">
        <v>1</v>
      </c>
      <c r="K3753" s="5" t="s">
        <v>860</v>
      </c>
      <c r="L3753" s="10" t="s">
        <v>860</v>
      </c>
      <c r="M3753" s="5" t="s">
        <v>2</v>
      </c>
      <c r="N3753" s="5"/>
    </row>
    <row r="3754" spans="1:14" x14ac:dyDescent="0.2">
      <c r="A3754" s="12" t="s">
        <v>7369</v>
      </c>
      <c r="B3754" s="50">
        <v>3753</v>
      </c>
      <c r="C3754" s="9">
        <v>2019</v>
      </c>
      <c r="D3754" s="5" t="s">
        <v>9325</v>
      </c>
      <c r="E3754" s="8" t="s">
        <v>2</v>
      </c>
      <c r="F3754" s="5" t="s">
        <v>11089</v>
      </c>
      <c r="G3754" s="5" t="s">
        <v>9337</v>
      </c>
      <c r="H3754" s="5" t="s">
        <v>9347</v>
      </c>
      <c r="I3754" s="5" t="s">
        <v>9408</v>
      </c>
      <c r="J3754" s="9">
        <v>1</v>
      </c>
      <c r="K3754" s="5" t="s">
        <v>860</v>
      </c>
      <c r="L3754" s="10" t="s">
        <v>860</v>
      </c>
      <c r="M3754" s="5" t="s">
        <v>2</v>
      </c>
      <c r="N3754" s="5"/>
    </row>
    <row r="3755" spans="1:14" x14ac:dyDescent="0.2">
      <c r="A3755" s="12" t="s">
        <v>7370</v>
      </c>
      <c r="B3755" s="50">
        <v>3754</v>
      </c>
      <c r="C3755" s="9">
        <v>2019</v>
      </c>
      <c r="D3755" s="5" t="s">
        <v>9325</v>
      </c>
      <c r="E3755" s="8" t="s">
        <v>2</v>
      </c>
      <c r="F3755" s="5" t="s">
        <v>11089</v>
      </c>
      <c r="G3755" s="5" t="s">
        <v>9337</v>
      </c>
      <c r="H3755" s="5" t="s">
        <v>9347</v>
      </c>
      <c r="I3755" s="5" t="s">
        <v>9408</v>
      </c>
      <c r="J3755" s="9">
        <v>1</v>
      </c>
      <c r="K3755" s="5" t="s">
        <v>860</v>
      </c>
      <c r="L3755" s="10" t="s">
        <v>860</v>
      </c>
      <c r="M3755" s="5" t="s">
        <v>2</v>
      </c>
      <c r="N3755" s="5"/>
    </row>
    <row r="3756" spans="1:14" x14ac:dyDescent="0.2">
      <c r="A3756" s="12" t="s">
        <v>7371</v>
      </c>
      <c r="B3756" s="50">
        <v>3755</v>
      </c>
      <c r="C3756" s="9">
        <v>2019</v>
      </c>
      <c r="D3756" s="5" t="s">
        <v>9325</v>
      </c>
      <c r="E3756" s="8" t="s">
        <v>2</v>
      </c>
      <c r="F3756" s="5" t="s">
        <v>11089</v>
      </c>
      <c r="G3756" s="5" t="s">
        <v>9337</v>
      </c>
      <c r="H3756" s="5" t="s">
        <v>9347</v>
      </c>
      <c r="I3756" s="5" t="s">
        <v>9408</v>
      </c>
      <c r="J3756" s="9">
        <v>1</v>
      </c>
      <c r="K3756" s="5" t="s">
        <v>860</v>
      </c>
      <c r="L3756" s="10" t="s">
        <v>860</v>
      </c>
      <c r="M3756" s="5" t="s">
        <v>2</v>
      </c>
      <c r="N3756" s="5"/>
    </row>
    <row r="3757" spans="1:14" x14ac:dyDescent="0.2">
      <c r="A3757" s="12" t="s">
        <v>7372</v>
      </c>
      <c r="B3757" s="50">
        <v>3756</v>
      </c>
      <c r="C3757" s="9">
        <v>2019</v>
      </c>
      <c r="D3757" s="5" t="s">
        <v>9325</v>
      </c>
      <c r="E3757" s="8" t="s">
        <v>2</v>
      </c>
      <c r="F3757" s="5" t="s">
        <v>11089</v>
      </c>
      <c r="G3757" s="5" t="s">
        <v>9337</v>
      </c>
      <c r="H3757" s="5" t="s">
        <v>9347</v>
      </c>
      <c r="I3757" s="5" t="s">
        <v>9408</v>
      </c>
      <c r="J3757" s="9">
        <v>1</v>
      </c>
      <c r="K3757" s="5" t="s">
        <v>860</v>
      </c>
      <c r="L3757" s="10" t="s">
        <v>860</v>
      </c>
      <c r="M3757" s="5" t="s">
        <v>2</v>
      </c>
      <c r="N3757" s="5"/>
    </row>
    <row r="3758" spans="1:14" x14ac:dyDescent="0.2">
      <c r="A3758" s="12" t="s">
        <v>7373</v>
      </c>
      <c r="B3758" s="50">
        <v>3757</v>
      </c>
      <c r="C3758" s="9">
        <v>2019</v>
      </c>
      <c r="D3758" s="5" t="s">
        <v>9325</v>
      </c>
      <c r="E3758" s="8" t="s">
        <v>2</v>
      </c>
      <c r="F3758" s="5" t="s">
        <v>11089</v>
      </c>
      <c r="G3758" s="5" t="s">
        <v>9337</v>
      </c>
      <c r="H3758" s="5" t="s">
        <v>9347</v>
      </c>
      <c r="I3758" s="5" t="s">
        <v>9408</v>
      </c>
      <c r="J3758" s="9">
        <v>1</v>
      </c>
      <c r="K3758" s="5" t="s">
        <v>860</v>
      </c>
      <c r="L3758" s="10" t="s">
        <v>860</v>
      </c>
      <c r="M3758" s="5" t="s">
        <v>2</v>
      </c>
      <c r="N3758" s="5"/>
    </row>
    <row r="3759" spans="1:14" x14ac:dyDescent="0.2">
      <c r="A3759" s="12" t="s">
        <v>7374</v>
      </c>
      <c r="B3759" s="50">
        <v>3758</v>
      </c>
      <c r="C3759" s="9">
        <v>2020</v>
      </c>
      <c r="D3759" s="5" t="s">
        <v>9325</v>
      </c>
      <c r="E3759" s="8" t="s">
        <v>2</v>
      </c>
      <c r="F3759" s="5" t="s">
        <v>11089</v>
      </c>
      <c r="G3759" s="5" t="s">
        <v>9329</v>
      </c>
      <c r="H3759" s="5" t="s">
        <v>9347</v>
      </c>
      <c r="I3759" s="5" t="s">
        <v>9408</v>
      </c>
      <c r="J3759" s="9">
        <v>0</v>
      </c>
      <c r="K3759" s="5" t="s">
        <v>1039</v>
      </c>
      <c r="L3759" s="10" t="str">
        <f>HYPERLINK("http://www.gaycenter.it/news.asp?id_dettaglio=3106","Gay Center")</f>
        <v>Gay Center</v>
      </c>
      <c r="M3759" s="5" t="s">
        <v>10185</v>
      </c>
      <c r="N3759" s="5"/>
    </row>
    <row r="3760" spans="1:14" x14ac:dyDescent="0.2">
      <c r="A3760" s="12" t="s">
        <v>7375</v>
      </c>
      <c r="B3760" s="50">
        <v>3759</v>
      </c>
      <c r="C3760" s="9">
        <v>2020</v>
      </c>
      <c r="D3760" s="5" t="s">
        <v>9325</v>
      </c>
      <c r="E3760" s="8" t="s">
        <v>2</v>
      </c>
      <c r="F3760" s="5" t="s">
        <v>11089</v>
      </c>
      <c r="G3760" s="5" t="s">
        <v>9329</v>
      </c>
      <c r="H3760" s="5" t="s">
        <v>9347</v>
      </c>
      <c r="I3760" s="5" t="s">
        <v>9408</v>
      </c>
      <c r="J3760" s="9">
        <v>0</v>
      </c>
      <c r="K3760" s="5" t="s">
        <v>1039</v>
      </c>
      <c r="L3760" s="10" t="str">
        <f>HYPERLINK("http://www.gaycenter.it/news.asp?id_dettaglio=3107","Gay Center")</f>
        <v>Gay Center</v>
      </c>
      <c r="M3760" s="5" t="s">
        <v>10186</v>
      </c>
      <c r="N3760" s="5"/>
    </row>
    <row r="3761" spans="1:14" x14ac:dyDescent="0.2">
      <c r="A3761" s="12" t="s">
        <v>7376</v>
      </c>
      <c r="B3761" s="50">
        <v>3760</v>
      </c>
      <c r="C3761" s="9">
        <v>2020</v>
      </c>
      <c r="D3761" s="5" t="s">
        <v>9325</v>
      </c>
      <c r="E3761" s="8" t="s">
        <v>2</v>
      </c>
      <c r="F3761" s="5" t="s">
        <v>11089</v>
      </c>
      <c r="G3761" s="5" t="s">
        <v>9329</v>
      </c>
      <c r="H3761" s="5" t="s">
        <v>9347</v>
      </c>
      <c r="I3761" s="5" t="s">
        <v>9408</v>
      </c>
      <c r="J3761" s="9">
        <v>0</v>
      </c>
      <c r="K3761" s="5" t="s">
        <v>1039</v>
      </c>
      <c r="L3761" s="10" t="str">
        <f>HYPERLINK("http://www.gaycenter.it/NEWS.asp?id_dettaglio=3100","Gay Center")</f>
        <v>Gay Center</v>
      </c>
      <c r="M3761" s="5" t="s">
        <v>10187</v>
      </c>
      <c r="N3761" s="5"/>
    </row>
    <row r="3762" spans="1:14" x14ac:dyDescent="0.2">
      <c r="A3762" s="12" t="s">
        <v>7377</v>
      </c>
      <c r="B3762" s="50">
        <v>3761</v>
      </c>
      <c r="C3762" s="9">
        <v>2020</v>
      </c>
      <c r="D3762" s="5" t="s">
        <v>9325</v>
      </c>
      <c r="E3762" s="5" t="s">
        <v>1500</v>
      </c>
      <c r="F3762" s="5" t="s">
        <v>11089</v>
      </c>
      <c r="G3762" s="5" t="s">
        <v>9337</v>
      </c>
      <c r="H3762" s="5" t="s">
        <v>9328</v>
      </c>
      <c r="I3762" s="5" t="s">
        <v>9416</v>
      </c>
      <c r="J3762" s="9">
        <v>0</v>
      </c>
      <c r="K3762" s="5" t="s">
        <v>805</v>
      </c>
      <c r="L3762" s="10" t="str">
        <f t="shared" ref="L3762:L3789" si="65">HYPERLINK("http://www.cronachediordinariorazzismo.org/il-razzismo-quotidiano/?fwp_data=2019-01-01%2C2020-04-09","Cronacche di ordinario razismo")</f>
        <v>Cronacche di ordinario razismo</v>
      </c>
      <c r="M3762" s="5" t="s">
        <v>10188</v>
      </c>
      <c r="N3762" s="5"/>
    </row>
    <row r="3763" spans="1:14" x14ac:dyDescent="0.2">
      <c r="A3763" s="12" t="s">
        <v>7378</v>
      </c>
      <c r="B3763" s="50">
        <v>3762</v>
      </c>
      <c r="C3763" s="9">
        <v>2020</v>
      </c>
      <c r="D3763" s="5" t="s">
        <v>9325</v>
      </c>
      <c r="E3763" s="5" t="s">
        <v>1501</v>
      </c>
      <c r="F3763" s="5" t="s">
        <v>11088</v>
      </c>
      <c r="G3763" s="5" t="s">
        <v>9364</v>
      </c>
      <c r="H3763" s="5" t="s">
        <v>9328</v>
      </c>
      <c r="I3763" s="5" t="s">
        <v>9416</v>
      </c>
      <c r="J3763" s="9">
        <v>0</v>
      </c>
      <c r="K3763" s="5" t="s">
        <v>805</v>
      </c>
      <c r="L3763" s="10" t="str">
        <f t="shared" si="65"/>
        <v>Cronacche di ordinario razismo</v>
      </c>
      <c r="M3763" s="5" t="s">
        <v>10189</v>
      </c>
      <c r="N3763" s="5"/>
    </row>
    <row r="3764" spans="1:14" x14ac:dyDescent="0.2">
      <c r="A3764" s="12" t="s">
        <v>7379</v>
      </c>
      <c r="B3764" s="50">
        <v>3763</v>
      </c>
      <c r="C3764" s="9">
        <v>2020</v>
      </c>
      <c r="D3764" s="5" t="s">
        <v>9325</v>
      </c>
      <c r="E3764" s="5" t="s">
        <v>9437</v>
      </c>
      <c r="F3764" s="5" t="s">
        <v>11089</v>
      </c>
      <c r="G3764" s="5" t="s">
        <v>9323</v>
      </c>
      <c r="H3764" s="5" t="s">
        <v>9347</v>
      </c>
      <c r="I3764" s="5" t="s">
        <v>9415</v>
      </c>
      <c r="J3764" s="9">
        <v>1</v>
      </c>
      <c r="K3764" s="5" t="s">
        <v>805</v>
      </c>
      <c r="L3764" s="10" t="str">
        <f t="shared" si="65"/>
        <v>Cronacche di ordinario razismo</v>
      </c>
      <c r="M3764" s="5" t="s">
        <v>10190</v>
      </c>
      <c r="N3764" s="5"/>
    </row>
    <row r="3765" spans="1:14" x14ac:dyDescent="0.2">
      <c r="A3765" s="12" t="s">
        <v>7380</v>
      </c>
      <c r="B3765" s="50">
        <v>3764</v>
      </c>
      <c r="C3765" s="9">
        <v>2020</v>
      </c>
      <c r="D3765" s="5" t="s">
        <v>9325</v>
      </c>
      <c r="E3765" s="5" t="s">
        <v>1502</v>
      </c>
      <c r="F3765" s="5" t="s">
        <v>11089</v>
      </c>
      <c r="G3765" s="5" t="s">
        <v>9391</v>
      </c>
      <c r="H3765" s="5" t="s">
        <v>9328</v>
      </c>
      <c r="I3765" s="5" t="s">
        <v>9344</v>
      </c>
      <c r="J3765" s="9">
        <v>0</v>
      </c>
      <c r="K3765" s="5" t="s">
        <v>805</v>
      </c>
      <c r="L3765" s="10" t="str">
        <f t="shared" si="65"/>
        <v>Cronacche di ordinario razismo</v>
      </c>
      <c r="M3765" s="5" t="s">
        <v>10191</v>
      </c>
      <c r="N3765" s="5"/>
    </row>
    <row r="3766" spans="1:14" x14ac:dyDescent="0.2">
      <c r="A3766" s="12" t="s">
        <v>7381</v>
      </c>
      <c r="B3766" s="50">
        <v>3765</v>
      </c>
      <c r="C3766" s="9">
        <v>2020</v>
      </c>
      <c r="D3766" s="5" t="s">
        <v>9325</v>
      </c>
      <c r="E3766" s="5" t="s">
        <v>1503</v>
      </c>
      <c r="F3766" s="5" t="s">
        <v>11089</v>
      </c>
      <c r="G3766" s="5" t="s">
        <v>9323</v>
      </c>
      <c r="H3766" s="5" t="s">
        <v>9328</v>
      </c>
      <c r="I3766" s="5" t="s">
        <v>9344</v>
      </c>
      <c r="J3766" s="9">
        <v>0</v>
      </c>
      <c r="K3766" s="5" t="s">
        <v>805</v>
      </c>
      <c r="L3766" s="10" t="str">
        <f t="shared" si="65"/>
        <v>Cronacche di ordinario razismo</v>
      </c>
      <c r="M3766" s="5" t="s">
        <v>10192</v>
      </c>
      <c r="N3766" s="5"/>
    </row>
    <row r="3767" spans="1:14" x14ac:dyDescent="0.2">
      <c r="A3767" s="12" t="s">
        <v>7382</v>
      </c>
      <c r="B3767" s="50">
        <v>3766</v>
      </c>
      <c r="C3767" s="9">
        <v>2020</v>
      </c>
      <c r="D3767" s="5" t="s">
        <v>9325</v>
      </c>
      <c r="E3767" s="5" t="s">
        <v>1503</v>
      </c>
      <c r="F3767" s="5" t="s">
        <v>11089</v>
      </c>
      <c r="G3767" s="5" t="s">
        <v>9323</v>
      </c>
      <c r="H3767" s="5" t="s">
        <v>9328</v>
      </c>
      <c r="I3767" s="5" t="s">
        <v>9344</v>
      </c>
      <c r="J3767" s="9">
        <v>0</v>
      </c>
      <c r="K3767" s="5" t="s">
        <v>805</v>
      </c>
      <c r="L3767" s="10" t="str">
        <f t="shared" si="65"/>
        <v>Cronacche di ordinario razismo</v>
      </c>
      <c r="M3767" s="5" t="s">
        <v>10192</v>
      </c>
      <c r="N3767" s="5"/>
    </row>
    <row r="3768" spans="1:14" x14ac:dyDescent="0.2">
      <c r="A3768" s="12" t="s">
        <v>7383</v>
      </c>
      <c r="B3768" s="50">
        <v>3767</v>
      </c>
      <c r="C3768" s="9">
        <v>2020</v>
      </c>
      <c r="D3768" s="5" t="s">
        <v>9325</v>
      </c>
      <c r="E3768" s="5" t="s">
        <v>1504</v>
      </c>
      <c r="F3768" s="5" t="s">
        <v>11089</v>
      </c>
      <c r="G3768" s="5" t="s">
        <v>9323</v>
      </c>
      <c r="H3768" s="5" t="s">
        <v>9328</v>
      </c>
      <c r="I3768" s="5" t="s">
        <v>9344</v>
      </c>
      <c r="J3768" s="9">
        <v>0</v>
      </c>
      <c r="K3768" s="5" t="s">
        <v>805</v>
      </c>
      <c r="L3768" s="10" t="str">
        <f t="shared" si="65"/>
        <v>Cronacche di ordinario razismo</v>
      </c>
      <c r="M3768" s="5" t="s">
        <v>10193</v>
      </c>
      <c r="N3768" s="5"/>
    </row>
    <row r="3769" spans="1:14" x14ac:dyDescent="0.2">
      <c r="A3769" s="12" t="s">
        <v>7384</v>
      </c>
      <c r="B3769" s="50">
        <v>3768</v>
      </c>
      <c r="C3769" s="9">
        <v>2020</v>
      </c>
      <c r="D3769" s="5" t="s">
        <v>9325</v>
      </c>
      <c r="E3769" s="5" t="s">
        <v>1504</v>
      </c>
      <c r="F3769" s="5" t="s">
        <v>11089</v>
      </c>
      <c r="G3769" s="5" t="s">
        <v>9365</v>
      </c>
      <c r="H3769" s="5" t="s">
        <v>9347</v>
      </c>
      <c r="I3769" s="5" t="s">
        <v>9408</v>
      </c>
      <c r="J3769" s="9">
        <v>3</v>
      </c>
      <c r="K3769" s="5" t="s">
        <v>805</v>
      </c>
      <c r="L3769" s="10" t="str">
        <f t="shared" si="65"/>
        <v>Cronacche di ordinario razismo</v>
      </c>
      <c r="M3769" s="5" t="s">
        <v>10194</v>
      </c>
      <c r="N3769" s="5"/>
    </row>
    <row r="3770" spans="1:14" x14ac:dyDescent="0.2">
      <c r="A3770" s="12" t="s">
        <v>7385</v>
      </c>
      <c r="B3770" s="50">
        <v>3769</v>
      </c>
      <c r="C3770" s="9">
        <v>2020</v>
      </c>
      <c r="D3770" s="5" t="s">
        <v>9325</v>
      </c>
      <c r="E3770" s="5" t="s">
        <v>1505</v>
      </c>
      <c r="F3770" s="5" t="s">
        <v>11089</v>
      </c>
      <c r="G3770" s="5" t="s">
        <v>9365</v>
      </c>
      <c r="H3770" s="5" t="s">
        <v>9347</v>
      </c>
      <c r="I3770" s="5" t="s">
        <v>9408</v>
      </c>
      <c r="J3770" s="9">
        <v>1</v>
      </c>
      <c r="K3770" s="5" t="s">
        <v>805</v>
      </c>
      <c r="L3770" s="10" t="str">
        <f t="shared" si="65"/>
        <v>Cronacche di ordinario razismo</v>
      </c>
      <c r="M3770" s="5" t="s">
        <v>10195</v>
      </c>
      <c r="N3770" s="5"/>
    </row>
    <row r="3771" spans="1:14" x14ac:dyDescent="0.2">
      <c r="A3771" s="12" t="s">
        <v>7386</v>
      </c>
      <c r="B3771" s="50">
        <v>3770</v>
      </c>
      <c r="C3771" s="9">
        <v>2020</v>
      </c>
      <c r="D3771" s="5" t="s">
        <v>9325</v>
      </c>
      <c r="E3771" s="5" t="s">
        <v>9440</v>
      </c>
      <c r="F3771" s="5" t="s">
        <v>11089</v>
      </c>
      <c r="G3771" s="5" t="s">
        <v>9337</v>
      </c>
      <c r="H3771" s="5" t="s">
        <v>9347</v>
      </c>
      <c r="I3771" s="5" t="s">
        <v>11226</v>
      </c>
      <c r="J3771" s="9">
        <v>2</v>
      </c>
      <c r="K3771" s="5" t="s">
        <v>805</v>
      </c>
      <c r="L3771" s="10" t="str">
        <f t="shared" si="65"/>
        <v>Cronacche di ordinario razismo</v>
      </c>
      <c r="M3771" s="5" t="s">
        <v>10196</v>
      </c>
      <c r="N3771" s="5"/>
    </row>
    <row r="3772" spans="1:14" x14ac:dyDescent="0.2">
      <c r="A3772" s="12" t="s">
        <v>7387</v>
      </c>
      <c r="B3772" s="50">
        <v>3771</v>
      </c>
      <c r="C3772" s="9">
        <v>2020</v>
      </c>
      <c r="D3772" s="5" t="s">
        <v>9325</v>
      </c>
      <c r="E3772" s="5" t="s">
        <v>1506</v>
      </c>
      <c r="F3772" s="5" t="s">
        <v>11088</v>
      </c>
      <c r="G3772" s="5" t="s">
        <v>9364</v>
      </c>
      <c r="H3772" s="5" t="s">
        <v>9328</v>
      </c>
      <c r="I3772" s="5" t="s">
        <v>9415</v>
      </c>
      <c r="J3772" s="9">
        <v>1</v>
      </c>
      <c r="K3772" s="5" t="s">
        <v>805</v>
      </c>
      <c r="L3772" s="10" t="str">
        <f t="shared" si="65"/>
        <v>Cronacche di ordinario razismo</v>
      </c>
      <c r="M3772" s="5" t="s">
        <v>10197</v>
      </c>
      <c r="N3772" s="5"/>
    </row>
    <row r="3773" spans="1:14" x14ac:dyDescent="0.2">
      <c r="A3773" s="12" t="s">
        <v>7388</v>
      </c>
      <c r="B3773" s="50">
        <v>3772</v>
      </c>
      <c r="C3773" s="9">
        <v>2020</v>
      </c>
      <c r="D3773" s="5" t="s">
        <v>9325</v>
      </c>
      <c r="E3773" s="5" t="s">
        <v>1507</v>
      </c>
      <c r="F3773" s="5" t="s">
        <v>11089</v>
      </c>
      <c r="G3773" s="5" t="s">
        <v>9337</v>
      </c>
      <c r="H3773" s="5" t="s">
        <v>9347</v>
      </c>
      <c r="I3773" s="5" t="s">
        <v>9395</v>
      </c>
      <c r="J3773" s="9">
        <v>2</v>
      </c>
      <c r="K3773" s="5" t="s">
        <v>805</v>
      </c>
      <c r="L3773" s="10" t="str">
        <f t="shared" si="65"/>
        <v>Cronacche di ordinario razismo</v>
      </c>
      <c r="M3773" s="5" t="s">
        <v>10198</v>
      </c>
      <c r="N3773" s="5"/>
    </row>
    <row r="3774" spans="1:14" x14ac:dyDescent="0.2">
      <c r="A3774" s="12" t="s">
        <v>7389</v>
      </c>
      <c r="B3774" s="50">
        <v>3773</v>
      </c>
      <c r="C3774" s="9">
        <v>2020</v>
      </c>
      <c r="D3774" s="5" t="s">
        <v>9325</v>
      </c>
      <c r="E3774" s="5" t="s">
        <v>9440</v>
      </c>
      <c r="F3774" s="5" t="s">
        <v>11089</v>
      </c>
      <c r="G3774" s="5" t="s">
        <v>9337</v>
      </c>
      <c r="H3774" s="5" t="s">
        <v>9347</v>
      </c>
      <c r="I3774" s="5" t="s">
        <v>9408</v>
      </c>
      <c r="J3774" s="9">
        <v>1</v>
      </c>
      <c r="K3774" s="5" t="s">
        <v>805</v>
      </c>
      <c r="L3774" s="10" t="str">
        <f t="shared" si="65"/>
        <v>Cronacche di ordinario razismo</v>
      </c>
      <c r="M3774" s="5" t="s">
        <v>10199</v>
      </c>
      <c r="N3774" s="5"/>
    </row>
    <row r="3775" spans="1:14" x14ac:dyDescent="0.2">
      <c r="A3775" s="12" t="s">
        <v>7390</v>
      </c>
      <c r="B3775" s="50">
        <v>3774</v>
      </c>
      <c r="C3775" s="9">
        <v>2020</v>
      </c>
      <c r="D3775" s="5" t="s">
        <v>9325</v>
      </c>
      <c r="E3775" s="5" t="s">
        <v>9432</v>
      </c>
      <c r="F3775" s="5" t="s">
        <v>11089</v>
      </c>
      <c r="G3775" s="5" t="s">
        <v>9337</v>
      </c>
      <c r="H3775" s="5" t="s">
        <v>9347</v>
      </c>
      <c r="I3775" s="5" t="s">
        <v>9408</v>
      </c>
      <c r="J3775" s="9">
        <v>2</v>
      </c>
      <c r="K3775" s="5" t="s">
        <v>805</v>
      </c>
      <c r="L3775" s="10" t="str">
        <f t="shared" si="65"/>
        <v>Cronacche di ordinario razismo</v>
      </c>
      <c r="M3775" s="5" t="s">
        <v>10200</v>
      </c>
      <c r="N3775" s="5"/>
    </row>
    <row r="3776" spans="1:14" x14ac:dyDescent="0.2">
      <c r="A3776" s="12" t="s">
        <v>7391</v>
      </c>
      <c r="B3776" s="50">
        <v>3775</v>
      </c>
      <c r="C3776" s="9">
        <v>2020</v>
      </c>
      <c r="D3776" s="5" t="s">
        <v>9325</v>
      </c>
      <c r="E3776" s="5" t="s">
        <v>9437</v>
      </c>
      <c r="F3776" s="5" t="s">
        <v>11089</v>
      </c>
      <c r="G3776" s="5" t="s">
        <v>9337</v>
      </c>
      <c r="H3776" s="5" t="s">
        <v>9347</v>
      </c>
      <c r="I3776" s="5" t="s">
        <v>9395</v>
      </c>
      <c r="J3776" s="9">
        <v>1</v>
      </c>
      <c r="K3776" s="5" t="s">
        <v>805</v>
      </c>
      <c r="L3776" s="10" t="str">
        <f t="shared" si="65"/>
        <v>Cronacche di ordinario razismo</v>
      </c>
      <c r="M3776" s="5" t="s">
        <v>10201</v>
      </c>
      <c r="N3776" s="5"/>
    </row>
    <row r="3777" spans="1:14" x14ac:dyDescent="0.2">
      <c r="A3777" s="12" t="s">
        <v>7392</v>
      </c>
      <c r="B3777" s="50">
        <v>3776</v>
      </c>
      <c r="C3777" s="9">
        <v>2020</v>
      </c>
      <c r="D3777" s="5" t="s">
        <v>9325</v>
      </c>
      <c r="E3777" s="5" t="s">
        <v>10948</v>
      </c>
      <c r="F3777" s="5" t="s">
        <v>11089</v>
      </c>
      <c r="G3777" s="5" t="s">
        <v>9337</v>
      </c>
      <c r="H3777" s="5" t="s">
        <v>9347</v>
      </c>
      <c r="I3777" s="5" t="s">
        <v>9395</v>
      </c>
      <c r="J3777" s="9">
        <v>0</v>
      </c>
      <c r="K3777" s="5" t="s">
        <v>805</v>
      </c>
      <c r="L3777" s="10" t="str">
        <f t="shared" si="65"/>
        <v>Cronacche di ordinario razismo</v>
      </c>
      <c r="M3777" s="5" t="s">
        <v>10202</v>
      </c>
      <c r="N3777" s="5"/>
    </row>
    <row r="3778" spans="1:14" x14ac:dyDescent="0.2">
      <c r="A3778" s="12" t="s">
        <v>7393</v>
      </c>
      <c r="B3778" s="50">
        <v>3777</v>
      </c>
      <c r="C3778" s="9">
        <v>2020</v>
      </c>
      <c r="D3778" s="5" t="s">
        <v>9325</v>
      </c>
      <c r="E3778" s="5" t="s">
        <v>1508</v>
      </c>
      <c r="F3778" s="5" t="s">
        <v>11089</v>
      </c>
      <c r="G3778" s="5" t="s">
        <v>9337</v>
      </c>
      <c r="H3778" s="5" t="s">
        <v>9347</v>
      </c>
      <c r="I3778" s="5" t="s">
        <v>9408</v>
      </c>
      <c r="J3778" s="9">
        <v>1</v>
      </c>
      <c r="K3778" s="5" t="s">
        <v>805</v>
      </c>
      <c r="L3778" s="10" t="str">
        <f t="shared" si="65"/>
        <v>Cronacche di ordinario razismo</v>
      </c>
      <c r="M3778" s="5" t="s">
        <v>10203</v>
      </c>
      <c r="N3778" s="5"/>
    </row>
    <row r="3779" spans="1:14" x14ac:dyDescent="0.2">
      <c r="A3779" s="12" t="s">
        <v>7394</v>
      </c>
      <c r="B3779" s="50">
        <v>3778</v>
      </c>
      <c r="C3779" s="9">
        <v>2020</v>
      </c>
      <c r="D3779" s="5" t="s">
        <v>9325</v>
      </c>
      <c r="E3779" s="5" t="s">
        <v>1509</v>
      </c>
      <c r="F3779" s="5" t="s">
        <v>11089</v>
      </c>
      <c r="G3779" s="5" t="s">
        <v>9337</v>
      </c>
      <c r="H3779" s="5" t="s">
        <v>9347</v>
      </c>
      <c r="I3779" s="5" t="s">
        <v>9395</v>
      </c>
      <c r="J3779" s="9">
        <v>1</v>
      </c>
      <c r="K3779" s="5" t="s">
        <v>805</v>
      </c>
      <c r="L3779" s="10" t="str">
        <f t="shared" si="65"/>
        <v>Cronacche di ordinario razismo</v>
      </c>
      <c r="M3779" s="5" t="s">
        <v>10204</v>
      </c>
      <c r="N3779" s="5"/>
    </row>
    <row r="3780" spans="1:14" x14ac:dyDescent="0.2">
      <c r="A3780" s="12" t="s">
        <v>7395</v>
      </c>
      <c r="B3780" s="50">
        <v>3779</v>
      </c>
      <c r="C3780" s="9">
        <v>2020</v>
      </c>
      <c r="D3780" s="5" t="s">
        <v>9325</v>
      </c>
      <c r="E3780" s="5" t="s">
        <v>1510</v>
      </c>
      <c r="F3780" s="5" t="s">
        <v>11089</v>
      </c>
      <c r="G3780" s="5" t="s">
        <v>9337</v>
      </c>
      <c r="H3780" s="5" t="s">
        <v>9347</v>
      </c>
      <c r="I3780" s="5" t="s">
        <v>9395</v>
      </c>
      <c r="J3780" s="9">
        <v>0</v>
      </c>
      <c r="K3780" s="5" t="s">
        <v>805</v>
      </c>
      <c r="L3780" s="10" t="str">
        <f t="shared" si="65"/>
        <v>Cronacche di ordinario razismo</v>
      </c>
      <c r="M3780" s="5" t="s">
        <v>10205</v>
      </c>
      <c r="N3780" s="5"/>
    </row>
    <row r="3781" spans="1:14" x14ac:dyDescent="0.2">
      <c r="A3781" s="12" t="s">
        <v>7396</v>
      </c>
      <c r="B3781" s="50">
        <v>3780</v>
      </c>
      <c r="C3781" s="9">
        <v>2020</v>
      </c>
      <c r="D3781" s="5" t="s">
        <v>9325</v>
      </c>
      <c r="E3781" s="5" t="s">
        <v>1334</v>
      </c>
      <c r="F3781" s="5" t="s">
        <v>11089</v>
      </c>
      <c r="G3781" s="5" t="s">
        <v>9337</v>
      </c>
      <c r="H3781" s="5" t="s">
        <v>9328</v>
      </c>
      <c r="I3781" s="5" t="s">
        <v>9415</v>
      </c>
      <c r="J3781" s="9">
        <v>0</v>
      </c>
      <c r="K3781" s="5" t="s">
        <v>805</v>
      </c>
      <c r="L3781" s="10" t="str">
        <f t="shared" si="65"/>
        <v>Cronacche di ordinario razismo</v>
      </c>
      <c r="M3781" s="5" t="s">
        <v>10206</v>
      </c>
      <c r="N3781" s="5"/>
    </row>
    <row r="3782" spans="1:14" x14ac:dyDescent="0.2">
      <c r="A3782" s="12" t="s">
        <v>7397</v>
      </c>
      <c r="B3782" s="50">
        <v>3781</v>
      </c>
      <c r="C3782" s="9">
        <v>2020</v>
      </c>
      <c r="D3782" s="5" t="s">
        <v>9325</v>
      </c>
      <c r="E3782" s="5" t="s">
        <v>1511</v>
      </c>
      <c r="F3782" s="5" t="s">
        <v>11089</v>
      </c>
      <c r="G3782" s="5" t="s">
        <v>9337</v>
      </c>
      <c r="H3782" s="5" t="s">
        <v>9347</v>
      </c>
      <c r="I3782" s="5" t="s">
        <v>9408</v>
      </c>
      <c r="J3782" s="9">
        <v>3</v>
      </c>
      <c r="K3782" s="5" t="s">
        <v>805</v>
      </c>
      <c r="L3782" s="10" t="str">
        <f t="shared" si="65"/>
        <v>Cronacche di ordinario razismo</v>
      </c>
      <c r="M3782" s="5" t="s">
        <v>10207</v>
      </c>
      <c r="N3782" s="5"/>
    </row>
    <row r="3783" spans="1:14" x14ac:dyDescent="0.2">
      <c r="A3783" s="12" t="s">
        <v>7398</v>
      </c>
      <c r="B3783" s="50">
        <v>3782</v>
      </c>
      <c r="C3783" s="9">
        <v>2020</v>
      </c>
      <c r="D3783" s="5" t="s">
        <v>9325</v>
      </c>
      <c r="E3783" s="5" t="s">
        <v>1512</v>
      </c>
      <c r="F3783" s="5" t="s">
        <v>11089</v>
      </c>
      <c r="G3783" s="5" t="s">
        <v>9337</v>
      </c>
      <c r="H3783" s="5" t="s">
        <v>9347</v>
      </c>
      <c r="I3783" s="5" t="s">
        <v>9395</v>
      </c>
      <c r="J3783" s="9">
        <v>4</v>
      </c>
      <c r="K3783" s="5" t="s">
        <v>805</v>
      </c>
      <c r="L3783" s="10" t="str">
        <f t="shared" si="65"/>
        <v>Cronacche di ordinario razismo</v>
      </c>
      <c r="M3783" s="5" t="s">
        <v>10208</v>
      </c>
      <c r="N3783" s="5"/>
    </row>
    <row r="3784" spans="1:14" x14ac:dyDescent="0.2">
      <c r="A3784" s="12" t="s">
        <v>7399</v>
      </c>
      <c r="B3784" s="50">
        <v>3783</v>
      </c>
      <c r="C3784" s="9">
        <v>2020</v>
      </c>
      <c r="D3784" s="5" t="s">
        <v>9325</v>
      </c>
      <c r="E3784" s="5" t="s">
        <v>1487</v>
      </c>
      <c r="F3784" s="5" t="s">
        <v>11089</v>
      </c>
      <c r="G3784" s="5" t="s">
        <v>9337</v>
      </c>
      <c r="H3784" s="5" t="s">
        <v>9347</v>
      </c>
      <c r="I3784" s="5" t="s">
        <v>9395</v>
      </c>
      <c r="J3784" s="9">
        <v>0</v>
      </c>
      <c r="K3784" s="5" t="s">
        <v>805</v>
      </c>
      <c r="L3784" s="10" t="str">
        <f t="shared" si="65"/>
        <v>Cronacche di ordinario razismo</v>
      </c>
      <c r="M3784" s="5" t="s">
        <v>10209</v>
      </c>
      <c r="N3784" s="5"/>
    </row>
    <row r="3785" spans="1:14" x14ac:dyDescent="0.2">
      <c r="A3785" s="12" t="s">
        <v>7400</v>
      </c>
      <c r="B3785" s="50">
        <v>3784</v>
      </c>
      <c r="C3785" s="9">
        <v>2020</v>
      </c>
      <c r="D3785" s="5" t="s">
        <v>9325</v>
      </c>
      <c r="E3785" s="5" t="s">
        <v>1513</v>
      </c>
      <c r="F3785" s="5" t="s">
        <v>11089</v>
      </c>
      <c r="G3785" s="5" t="s">
        <v>9337</v>
      </c>
      <c r="H3785" s="5" t="s">
        <v>9347</v>
      </c>
      <c r="I3785" s="5" t="s">
        <v>9408</v>
      </c>
      <c r="J3785" s="9">
        <v>1</v>
      </c>
      <c r="K3785" s="5" t="s">
        <v>805</v>
      </c>
      <c r="L3785" s="10" t="str">
        <f t="shared" si="65"/>
        <v>Cronacche di ordinario razismo</v>
      </c>
      <c r="M3785" s="5" t="s">
        <v>10210</v>
      </c>
      <c r="N3785" s="5"/>
    </row>
    <row r="3786" spans="1:14" x14ac:dyDescent="0.2">
      <c r="A3786" s="12" t="s">
        <v>7401</v>
      </c>
      <c r="B3786" s="50">
        <v>3785</v>
      </c>
      <c r="C3786" s="9">
        <v>2020</v>
      </c>
      <c r="D3786" s="5" t="s">
        <v>9325</v>
      </c>
      <c r="E3786" s="5" t="s">
        <v>1514</v>
      </c>
      <c r="F3786" s="5" t="s">
        <v>11089</v>
      </c>
      <c r="G3786" s="5" t="s">
        <v>9337</v>
      </c>
      <c r="H3786" s="5" t="s">
        <v>9347</v>
      </c>
      <c r="I3786" s="5" t="s">
        <v>9408</v>
      </c>
      <c r="J3786" s="9">
        <v>5</v>
      </c>
      <c r="K3786" s="5" t="s">
        <v>805</v>
      </c>
      <c r="L3786" s="10" t="str">
        <f t="shared" si="65"/>
        <v>Cronacche di ordinario razismo</v>
      </c>
      <c r="M3786" s="5" t="s">
        <v>10211</v>
      </c>
      <c r="N3786" s="5"/>
    </row>
    <row r="3787" spans="1:14" x14ac:dyDescent="0.2">
      <c r="A3787" s="12" t="s">
        <v>7402</v>
      </c>
      <c r="B3787" s="50">
        <v>3786</v>
      </c>
      <c r="C3787" s="9">
        <v>2020</v>
      </c>
      <c r="D3787" s="5" t="s">
        <v>9325</v>
      </c>
      <c r="E3787" s="5" t="s">
        <v>1515</v>
      </c>
      <c r="F3787" s="5" t="s">
        <v>11089</v>
      </c>
      <c r="G3787" s="5" t="s">
        <v>9337</v>
      </c>
      <c r="H3787" s="5" t="s">
        <v>9347</v>
      </c>
      <c r="I3787" s="5" t="s">
        <v>9408</v>
      </c>
      <c r="J3787" s="9">
        <v>1</v>
      </c>
      <c r="K3787" s="5" t="s">
        <v>805</v>
      </c>
      <c r="L3787" s="10" t="str">
        <f t="shared" si="65"/>
        <v>Cronacche di ordinario razismo</v>
      </c>
      <c r="M3787" s="5" t="s">
        <v>10212</v>
      </c>
      <c r="N3787" s="5"/>
    </row>
    <row r="3788" spans="1:14" x14ac:dyDescent="0.2">
      <c r="A3788" s="12" t="s">
        <v>7403</v>
      </c>
      <c r="B3788" s="50">
        <v>3787</v>
      </c>
      <c r="C3788" s="9">
        <v>2020</v>
      </c>
      <c r="D3788" s="5" t="s">
        <v>9325</v>
      </c>
      <c r="E3788" s="5" t="s">
        <v>1390</v>
      </c>
      <c r="F3788" s="5" t="s">
        <v>11089</v>
      </c>
      <c r="G3788" s="5" t="s">
        <v>9337</v>
      </c>
      <c r="H3788" s="5" t="s">
        <v>9347</v>
      </c>
      <c r="I3788" s="5" t="s">
        <v>9395</v>
      </c>
      <c r="J3788" s="9">
        <v>1</v>
      </c>
      <c r="K3788" s="5" t="s">
        <v>805</v>
      </c>
      <c r="L3788" s="10" t="str">
        <f t="shared" si="65"/>
        <v>Cronacche di ordinario razismo</v>
      </c>
      <c r="M3788" s="5" t="s">
        <v>10213</v>
      </c>
      <c r="N3788" s="5"/>
    </row>
    <row r="3789" spans="1:14" x14ac:dyDescent="0.2">
      <c r="A3789" s="12" t="s">
        <v>7404</v>
      </c>
      <c r="B3789" s="50">
        <v>3788</v>
      </c>
      <c r="C3789" s="9">
        <v>2020</v>
      </c>
      <c r="D3789" s="5" t="s">
        <v>9325</v>
      </c>
      <c r="E3789" s="5" t="s">
        <v>1357</v>
      </c>
      <c r="F3789" s="5" t="s">
        <v>11089</v>
      </c>
      <c r="G3789" s="5" t="s">
        <v>9337</v>
      </c>
      <c r="H3789" s="5" t="s">
        <v>9347</v>
      </c>
      <c r="I3789" s="5" t="s">
        <v>9415</v>
      </c>
      <c r="J3789" s="9">
        <v>0</v>
      </c>
      <c r="K3789" s="5" t="s">
        <v>805</v>
      </c>
      <c r="L3789" s="10" t="str">
        <f t="shared" si="65"/>
        <v>Cronacche di ordinario razismo</v>
      </c>
      <c r="M3789" s="5" t="s">
        <v>10214</v>
      </c>
      <c r="N3789" s="5"/>
    </row>
    <row r="3790" spans="1:14" x14ac:dyDescent="0.2">
      <c r="A3790" s="12" t="s">
        <v>7405</v>
      </c>
      <c r="B3790" s="50">
        <v>3789</v>
      </c>
      <c r="C3790" s="9">
        <v>2020</v>
      </c>
      <c r="D3790" s="5" t="s">
        <v>9325</v>
      </c>
      <c r="E3790" s="5" t="s">
        <v>9427</v>
      </c>
      <c r="F3790" s="5" t="s">
        <v>11089</v>
      </c>
      <c r="G3790" s="5" t="s">
        <v>9391</v>
      </c>
      <c r="H3790" s="5" t="s">
        <v>9347</v>
      </c>
      <c r="I3790" s="5" t="s">
        <v>9396</v>
      </c>
      <c r="J3790" s="9">
        <v>0</v>
      </c>
      <c r="K3790" s="5" t="s">
        <v>860</v>
      </c>
      <c r="L3790" s="10" t="str">
        <f>HYPERLINK("https://www.osservatorioantisemitismo.it/episodi-di-antisemitismo-in-italia/offese-contro-liliana-segre-da-parte-di-una-maestra-e-di-un-vigile-urbano/","Osservatorio antisemitismo")</f>
        <v>Osservatorio antisemitismo</v>
      </c>
      <c r="M3790" s="5" t="s">
        <v>10215</v>
      </c>
      <c r="N3790" s="5"/>
    </row>
    <row r="3791" spans="1:14" x14ac:dyDescent="0.2">
      <c r="A3791" s="12" t="s">
        <v>7406</v>
      </c>
      <c r="B3791" s="50">
        <v>3790</v>
      </c>
      <c r="C3791" s="9">
        <v>2020</v>
      </c>
      <c r="D3791" s="5" t="s">
        <v>9325</v>
      </c>
      <c r="E3791" s="5" t="s">
        <v>1491</v>
      </c>
      <c r="F3791" s="5" t="s">
        <v>11088</v>
      </c>
      <c r="G3791" s="5" t="s">
        <v>9364</v>
      </c>
      <c r="H3791" s="5" t="s">
        <v>9347</v>
      </c>
      <c r="I3791" s="5" t="s">
        <v>9415</v>
      </c>
      <c r="J3791" s="9">
        <v>1</v>
      </c>
      <c r="K3791" s="5" t="s">
        <v>860</v>
      </c>
      <c r="L3791" s="10" t="str">
        <f>HYPERLINK("https://www.osservatorioantisemitismo.it/episodi-di-antisemitismo-in-italia/a-vicenza-scritte-antisemite-contro-liliana-segre/","Osservatorio antisemitismo")</f>
        <v>Osservatorio antisemitismo</v>
      </c>
      <c r="M3791" s="5" t="s">
        <v>10216</v>
      </c>
      <c r="N3791" s="5"/>
    </row>
    <row r="3792" spans="1:14" x14ac:dyDescent="0.2">
      <c r="A3792" s="12" t="s">
        <v>7407</v>
      </c>
      <c r="B3792" s="50">
        <v>3791</v>
      </c>
      <c r="C3792" s="9">
        <v>2020</v>
      </c>
      <c r="D3792" s="5" t="s">
        <v>9325</v>
      </c>
      <c r="E3792" s="5" t="s">
        <v>9437</v>
      </c>
      <c r="F3792" s="5" t="s">
        <v>11088</v>
      </c>
      <c r="G3792" s="5" t="s">
        <v>9364</v>
      </c>
      <c r="H3792" s="5" t="s">
        <v>9347</v>
      </c>
      <c r="I3792" s="5" t="s">
        <v>9415</v>
      </c>
      <c r="J3792" s="9">
        <v>0</v>
      </c>
      <c r="K3792" s="5" t="s">
        <v>860</v>
      </c>
      <c r="L3792" s="10" t="str">
        <f>HYPERLINK("https://www.osservatorioantisemitismo.it/episodi-di-antisemitismo-in-italia/ancora-graffiti-neonazisti/","Osservatorio antisemitismo")</f>
        <v>Osservatorio antisemitismo</v>
      </c>
      <c r="M3792" s="5" t="s">
        <v>10217</v>
      </c>
      <c r="N3792" s="5"/>
    </row>
    <row r="3793" spans="1:15" x14ac:dyDescent="0.2">
      <c r="A3793" s="12" t="s">
        <v>7408</v>
      </c>
      <c r="B3793" s="50">
        <v>3792</v>
      </c>
      <c r="C3793" s="9">
        <v>2020</v>
      </c>
      <c r="D3793" s="5" t="s">
        <v>9325</v>
      </c>
      <c r="E3793" s="5" t="s">
        <v>1501</v>
      </c>
      <c r="F3793" s="5" t="s">
        <v>11088</v>
      </c>
      <c r="G3793" s="5" t="s">
        <v>9364</v>
      </c>
      <c r="H3793" s="5" t="s">
        <v>9347</v>
      </c>
      <c r="I3793" s="5" t="s">
        <v>9415</v>
      </c>
      <c r="J3793" s="9">
        <v>0</v>
      </c>
      <c r="K3793" s="5" t="s">
        <v>860</v>
      </c>
      <c r="L3793" s="10" t="str">
        <f>HYPERLINK("https://www.osservatorioantisemitismo.it/episodi-di-antisemitismo-in-italia/svastica-disegnata-su-un-muro/","Osservatorio antisemitismo")</f>
        <v>Osservatorio antisemitismo</v>
      </c>
      <c r="M3793" s="5" t="s">
        <v>10218</v>
      </c>
      <c r="N3793" s="5"/>
    </row>
    <row r="3794" spans="1:15" x14ac:dyDescent="0.2">
      <c r="A3794" s="12" t="s">
        <v>7409</v>
      </c>
      <c r="B3794" s="50">
        <v>3793</v>
      </c>
      <c r="C3794" s="9">
        <v>2020</v>
      </c>
      <c r="D3794" s="5" t="s">
        <v>9325</v>
      </c>
      <c r="E3794" s="5" t="s">
        <v>1444</v>
      </c>
      <c r="F3794" s="5" t="s">
        <v>11089</v>
      </c>
      <c r="G3794" s="5" t="s">
        <v>9323</v>
      </c>
      <c r="H3794" s="5" t="s">
        <v>9347</v>
      </c>
      <c r="I3794" s="5" t="s">
        <v>9408</v>
      </c>
      <c r="J3794" s="9">
        <v>1</v>
      </c>
      <c r="K3794" s="5" t="s">
        <v>860</v>
      </c>
      <c r="L3794" s="10" t="str">
        <f>HYPERLINK("https://www.osservatorioantisemitismo.it/episodi-di-antisemitismo-in-italia/ferrara-insulti-antisemiti-contro-un-ragazzo-di-11-anni/","Osservatorio antisemitismo")</f>
        <v>Osservatorio antisemitismo</v>
      </c>
      <c r="M3794" s="5" t="s">
        <v>10219</v>
      </c>
      <c r="N3794" s="5"/>
      <c r="O3794" s="11"/>
    </row>
    <row r="3795" spans="1:15" x14ac:dyDescent="0.2">
      <c r="A3795" s="12" t="s">
        <v>7410</v>
      </c>
      <c r="B3795" s="50">
        <v>3794</v>
      </c>
      <c r="C3795" s="9">
        <v>2020</v>
      </c>
      <c r="D3795" s="5" t="s">
        <v>9325</v>
      </c>
      <c r="E3795" s="5" t="s">
        <v>1516</v>
      </c>
      <c r="F3795" s="5" t="s">
        <v>11089</v>
      </c>
      <c r="G3795" s="5" t="s">
        <v>9323</v>
      </c>
      <c r="H3795" s="5" t="s">
        <v>9347</v>
      </c>
      <c r="I3795" s="5" t="s">
        <v>9389</v>
      </c>
      <c r="J3795" s="9">
        <v>1</v>
      </c>
      <c r="K3795" s="5" t="s">
        <v>860</v>
      </c>
      <c r="L3795" s="10" t="str">
        <f>HYPERLINK("https://www.osservatorioantisemitismo.it/episodi-di-antisemitismo-in-italia/svastiche-e-biglietti-antisemiti/","Osservatorio antisemitismo")</f>
        <v>Osservatorio antisemitismo</v>
      </c>
      <c r="M3795" s="5" t="s">
        <v>10220</v>
      </c>
      <c r="N3795" s="5"/>
    </row>
    <row r="3796" spans="1:15" x14ac:dyDescent="0.2">
      <c r="A3796" s="12" t="s">
        <v>7411</v>
      </c>
      <c r="B3796" s="50">
        <v>3795</v>
      </c>
      <c r="C3796" s="9">
        <v>2020</v>
      </c>
      <c r="D3796" s="5" t="s">
        <v>9325</v>
      </c>
      <c r="E3796" s="5" t="s">
        <v>1517</v>
      </c>
      <c r="F3796" s="5" t="s">
        <v>11089</v>
      </c>
      <c r="G3796" s="5" t="s">
        <v>9314</v>
      </c>
      <c r="H3796" s="5" t="s">
        <v>9328</v>
      </c>
      <c r="I3796" s="5" t="s">
        <v>9344</v>
      </c>
      <c r="J3796" s="9">
        <v>0</v>
      </c>
      <c r="K3796" s="5" t="s">
        <v>46</v>
      </c>
      <c r="L3796" s="10" t="str">
        <f t="shared" ref="L3796:L3809" si="66">HYPERLINK("https://www.intoleranceagainstchristians.eu/index.php?id=19&amp;txtSearch=&amp;radSearchFilterType=cases&amp;selCountry=17&amp;selTimeFrame=custom&amp;txtDateStart=01/01/2019&amp;txtDateStop=04/13/2020&amp;wpcc=dismiss#searchResults","OIDAC")</f>
        <v>OIDAC</v>
      </c>
      <c r="M3796" s="5" t="s">
        <v>10221</v>
      </c>
      <c r="N3796" s="5"/>
    </row>
    <row r="3797" spans="1:15" x14ac:dyDescent="0.2">
      <c r="A3797" s="12" t="s">
        <v>7412</v>
      </c>
      <c r="B3797" s="50">
        <v>3796</v>
      </c>
      <c r="C3797" s="9">
        <v>2020</v>
      </c>
      <c r="D3797" s="5" t="s">
        <v>9325</v>
      </c>
      <c r="E3797" s="5" t="s">
        <v>1518</v>
      </c>
      <c r="F3797" s="5" t="s">
        <v>11089</v>
      </c>
      <c r="G3797" s="5" t="s">
        <v>9314</v>
      </c>
      <c r="H3797" s="5" t="s">
        <v>9328</v>
      </c>
      <c r="I3797" s="5" t="s">
        <v>9344</v>
      </c>
      <c r="J3797" s="9">
        <v>0</v>
      </c>
      <c r="K3797" s="5" t="s">
        <v>46</v>
      </c>
      <c r="L3797" s="10" t="str">
        <f t="shared" si="66"/>
        <v>OIDAC</v>
      </c>
      <c r="M3797" s="5" t="s">
        <v>10222</v>
      </c>
      <c r="N3797" s="5"/>
    </row>
    <row r="3798" spans="1:15" x14ac:dyDescent="0.2">
      <c r="A3798" s="12" t="s">
        <v>7413</v>
      </c>
      <c r="B3798" s="50">
        <v>3797</v>
      </c>
      <c r="C3798" s="9">
        <v>2020</v>
      </c>
      <c r="D3798" s="5" t="s">
        <v>9325</v>
      </c>
      <c r="E3798" s="5" t="s">
        <v>1519</v>
      </c>
      <c r="F3798" s="5" t="s">
        <v>11089</v>
      </c>
      <c r="G3798" s="5" t="s">
        <v>9314</v>
      </c>
      <c r="H3798" s="5" t="s">
        <v>9328</v>
      </c>
      <c r="I3798" s="5" t="s">
        <v>9344</v>
      </c>
      <c r="J3798" s="9">
        <v>0</v>
      </c>
      <c r="K3798" s="5" t="s">
        <v>46</v>
      </c>
      <c r="L3798" s="10" t="str">
        <f t="shared" si="66"/>
        <v>OIDAC</v>
      </c>
      <c r="M3798" s="5" t="s">
        <v>10223</v>
      </c>
      <c r="N3798" s="5"/>
    </row>
    <row r="3799" spans="1:15" x14ac:dyDescent="0.2">
      <c r="A3799" s="12" t="s">
        <v>7414</v>
      </c>
      <c r="B3799" s="50">
        <v>3798</v>
      </c>
      <c r="C3799" s="9">
        <v>2020</v>
      </c>
      <c r="D3799" s="5" t="s">
        <v>9325</v>
      </c>
      <c r="E3799" s="5" t="s">
        <v>1489</v>
      </c>
      <c r="F3799" s="5" t="s">
        <v>11089</v>
      </c>
      <c r="G3799" s="5" t="s">
        <v>9314</v>
      </c>
      <c r="H3799" s="5" t="s">
        <v>9328</v>
      </c>
      <c r="I3799" s="5" t="s">
        <v>9415</v>
      </c>
      <c r="J3799" s="9">
        <v>0</v>
      </c>
      <c r="K3799" s="5" t="s">
        <v>46</v>
      </c>
      <c r="L3799" s="10" t="str">
        <f t="shared" si="66"/>
        <v>OIDAC</v>
      </c>
      <c r="M3799" s="5" t="s">
        <v>10224</v>
      </c>
      <c r="N3799" s="5"/>
    </row>
    <row r="3800" spans="1:15" x14ac:dyDescent="0.2">
      <c r="A3800" s="12" t="s">
        <v>7415</v>
      </c>
      <c r="B3800" s="50">
        <v>3799</v>
      </c>
      <c r="C3800" s="9">
        <v>2020</v>
      </c>
      <c r="D3800" s="5" t="s">
        <v>9325</v>
      </c>
      <c r="E3800" s="5" t="s">
        <v>9421</v>
      </c>
      <c r="F3800" s="5" t="s">
        <v>11089</v>
      </c>
      <c r="G3800" s="5" t="s">
        <v>9314</v>
      </c>
      <c r="H3800" s="5" t="s">
        <v>9328</v>
      </c>
      <c r="I3800" s="5" t="s">
        <v>9419</v>
      </c>
      <c r="J3800" s="9">
        <v>0</v>
      </c>
      <c r="K3800" s="5" t="s">
        <v>46</v>
      </c>
      <c r="L3800" s="10" t="str">
        <f t="shared" si="66"/>
        <v>OIDAC</v>
      </c>
      <c r="M3800" s="5" t="s">
        <v>10225</v>
      </c>
      <c r="N3800" s="5"/>
    </row>
    <row r="3801" spans="1:15" x14ac:dyDescent="0.2">
      <c r="A3801" s="12" t="s">
        <v>7416</v>
      </c>
      <c r="B3801" s="50">
        <v>3800</v>
      </c>
      <c r="C3801" s="9">
        <v>2020</v>
      </c>
      <c r="D3801" s="5" t="s">
        <v>9325</v>
      </c>
      <c r="E3801" s="5" t="s">
        <v>1520</v>
      </c>
      <c r="F3801" s="5" t="s">
        <v>11089</v>
      </c>
      <c r="G3801" s="5" t="s">
        <v>9314</v>
      </c>
      <c r="H3801" s="5" t="s">
        <v>9328</v>
      </c>
      <c r="I3801" s="5" t="s">
        <v>9342</v>
      </c>
      <c r="J3801" s="9">
        <v>0</v>
      </c>
      <c r="K3801" s="5" t="s">
        <v>46</v>
      </c>
      <c r="L3801" s="10" t="str">
        <f t="shared" si="66"/>
        <v>OIDAC</v>
      </c>
      <c r="M3801" s="5" t="s">
        <v>10226</v>
      </c>
      <c r="N3801" s="5"/>
    </row>
    <row r="3802" spans="1:15" x14ac:dyDescent="0.2">
      <c r="A3802" s="12" t="s">
        <v>7417</v>
      </c>
      <c r="B3802" s="50">
        <v>3801</v>
      </c>
      <c r="C3802" s="9">
        <v>2020</v>
      </c>
      <c r="D3802" s="5" t="s">
        <v>9325</v>
      </c>
      <c r="E3802" s="5" t="s">
        <v>1521</v>
      </c>
      <c r="F3802" s="5" t="s">
        <v>11089</v>
      </c>
      <c r="G3802" s="5" t="s">
        <v>9314</v>
      </c>
      <c r="H3802" s="5" t="s">
        <v>9328</v>
      </c>
      <c r="I3802" s="5" t="s">
        <v>9334</v>
      </c>
      <c r="J3802" s="9">
        <v>0</v>
      </c>
      <c r="K3802" s="5" t="s">
        <v>46</v>
      </c>
      <c r="L3802" s="10" t="str">
        <f t="shared" si="66"/>
        <v>OIDAC</v>
      </c>
      <c r="M3802" s="5" t="s">
        <v>10227</v>
      </c>
      <c r="N3802" s="5"/>
    </row>
    <row r="3803" spans="1:15" x14ac:dyDescent="0.2">
      <c r="A3803" s="12" t="s">
        <v>7418</v>
      </c>
      <c r="B3803" s="50">
        <v>3802</v>
      </c>
      <c r="C3803" s="9">
        <v>2020</v>
      </c>
      <c r="D3803" s="5" t="s">
        <v>9325</v>
      </c>
      <c r="E3803" s="5" t="s">
        <v>1393</v>
      </c>
      <c r="F3803" s="5" t="s">
        <v>11089</v>
      </c>
      <c r="G3803" s="5" t="s">
        <v>9314</v>
      </c>
      <c r="H3803" s="5" t="s">
        <v>9328</v>
      </c>
      <c r="I3803" s="5" t="s">
        <v>9342</v>
      </c>
      <c r="J3803" s="9">
        <v>0</v>
      </c>
      <c r="K3803" s="5" t="s">
        <v>46</v>
      </c>
      <c r="L3803" s="10" t="str">
        <f t="shared" si="66"/>
        <v>OIDAC</v>
      </c>
      <c r="M3803" s="5" t="s">
        <v>10228</v>
      </c>
      <c r="N3803" s="5"/>
    </row>
    <row r="3804" spans="1:15" x14ac:dyDescent="0.2">
      <c r="A3804" s="12" t="s">
        <v>7419</v>
      </c>
      <c r="B3804" s="50">
        <v>3803</v>
      </c>
      <c r="C3804" s="9">
        <v>2020</v>
      </c>
      <c r="D3804" s="5" t="s">
        <v>9325</v>
      </c>
      <c r="E3804" s="5" t="s">
        <v>1522</v>
      </c>
      <c r="F3804" s="5" t="s">
        <v>11089</v>
      </c>
      <c r="G3804" s="5" t="s">
        <v>9314</v>
      </c>
      <c r="H3804" s="5" t="s">
        <v>9328</v>
      </c>
      <c r="I3804" s="5" t="s">
        <v>9334</v>
      </c>
      <c r="J3804" s="9">
        <v>0</v>
      </c>
      <c r="K3804" s="5" t="s">
        <v>46</v>
      </c>
      <c r="L3804" s="10" t="str">
        <f t="shared" si="66"/>
        <v>OIDAC</v>
      </c>
      <c r="M3804" s="5" t="s">
        <v>10229</v>
      </c>
      <c r="N3804" s="5"/>
    </row>
    <row r="3805" spans="1:15" x14ac:dyDescent="0.2">
      <c r="A3805" s="12" t="s">
        <v>7420</v>
      </c>
      <c r="B3805" s="50">
        <v>3804</v>
      </c>
      <c r="C3805" s="9">
        <v>2020</v>
      </c>
      <c r="D3805" s="5" t="s">
        <v>9325</v>
      </c>
      <c r="E3805" s="5" t="s">
        <v>1523</v>
      </c>
      <c r="F3805" s="5" t="s">
        <v>11089</v>
      </c>
      <c r="G3805" s="5" t="s">
        <v>9314</v>
      </c>
      <c r="H3805" s="5" t="s">
        <v>9328</v>
      </c>
      <c r="I3805" s="5" t="s">
        <v>9344</v>
      </c>
      <c r="J3805" s="9">
        <v>0</v>
      </c>
      <c r="K3805" s="5" t="s">
        <v>46</v>
      </c>
      <c r="L3805" s="10" t="str">
        <f t="shared" si="66"/>
        <v>OIDAC</v>
      </c>
      <c r="M3805" s="5" t="s">
        <v>10230</v>
      </c>
      <c r="N3805" s="5"/>
    </row>
    <row r="3806" spans="1:15" x14ac:dyDescent="0.2">
      <c r="A3806" s="12" t="s">
        <v>7421</v>
      </c>
      <c r="B3806" s="50">
        <v>3805</v>
      </c>
      <c r="C3806" s="9">
        <v>2020</v>
      </c>
      <c r="D3806" s="5" t="s">
        <v>9325</v>
      </c>
      <c r="E3806" s="5" t="s">
        <v>10948</v>
      </c>
      <c r="F3806" s="5" t="s">
        <v>11089</v>
      </c>
      <c r="G3806" s="5" t="s">
        <v>9314</v>
      </c>
      <c r="H3806" s="5" t="s">
        <v>9328</v>
      </c>
      <c r="I3806" s="5" t="s">
        <v>9334</v>
      </c>
      <c r="J3806" s="9">
        <v>0</v>
      </c>
      <c r="K3806" s="5" t="s">
        <v>46</v>
      </c>
      <c r="L3806" s="10" t="str">
        <f t="shared" si="66"/>
        <v>OIDAC</v>
      </c>
      <c r="M3806" s="5" t="s">
        <v>10231</v>
      </c>
      <c r="N3806" s="5"/>
    </row>
    <row r="3807" spans="1:15" x14ac:dyDescent="0.2">
      <c r="A3807" s="12" t="s">
        <v>7422</v>
      </c>
      <c r="B3807" s="50">
        <v>3806</v>
      </c>
      <c r="C3807" s="9">
        <v>2020</v>
      </c>
      <c r="D3807" s="5" t="s">
        <v>9325</v>
      </c>
      <c r="E3807" s="5" t="s">
        <v>1334</v>
      </c>
      <c r="F3807" s="5" t="s">
        <v>11089</v>
      </c>
      <c r="G3807" s="5" t="s">
        <v>9314</v>
      </c>
      <c r="H3807" s="5" t="s">
        <v>9328</v>
      </c>
      <c r="I3807" s="5" t="s">
        <v>9342</v>
      </c>
      <c r="J3807" s="9">
        <v>0</v>
      </c>
      <c r="K3807" s="5" t="s">
        <v>46</v>
      </c>
      <c r="L3807" s="10" t="str">
        <f t="shared" si="66"/>
        <v>OIDAC</v>
      </c>
      <c r="M3807" s="5" t="s">
        <v>10232</v>
      </c>
      <c r="N3807" s="5"/>
    </row>
    <row r="3808" spans="1:15" x14ac:dyDescent="0.2">
      <c r="A3808" s="12" t="s">
        <v>7423</v>
      </c>
      <c r="B3808" s="50">
        <v>3807</v>
      </c>
      <c r="C3808" s="9">
        <v>2020</v>
      </c>
      <c r="D3808" s="5" t="s">
        <v>9325</v>
      </c>
      <c r="E3808" s="5" t="s">
        <v>1524</v>
      </c>
      <c r="F3808" s="5" t="s">
        <v>11089</v>
      </c>
      <c r="G3808" s="5" t="s">
        <v>9314</v>
      </c>
      <c r="H3808" s="5" t="s">
        <v>9328</v>
      </c>
      <c r="I3808" s="5" t="s">
        <v>9334</v>
      </c>
      <c r="J3808" s="9">
        <v>0</v>
      </c>
      <c r="K3808" s="5" t="s">
        <v>46</v>
      </c>
      <c r="L3808" s="10" t="str">
        <f t="shared" si="66"/>
        <v>OIDAC</v>
      </c>
      <c r="M3808" s="5" t="s">
        <v>10233</v>
      </c>
      <c r="N3808" s="5"/>
    </row>
    <row r="3809" spans="1:14" x14ac:dyDescent="0.2">
      <c r="A3809" s="12" t="s">
        <v>7424</v>
      </c>
      <c r="B3809" s="50">
        <v>3808</v>
      </c>
      <c r="C3809" s="9">
        <v>2020</v>
      </c>
      <c r="D3809" s="5" t="s">
        <v>9325</v>
      </c>
      <c r="E3809" s="5" t="s">
        <v>10948</v>
      </c>
      <c r="F3809" s="5" t="s">
        <v>11089</v>
      </c>
      <c r="G3809" s="5" t="s">
        <v>9314</v>
      </c>
      <c r="H3809" s="5" t="s">
        <v>9328</v>
      </c>
      <c r="I3809" s="5" t="s">
        <v>9334</v>
      </c>
      <c r="J3809" s="9">
        <v>0</v>
      </c>
      <c r="K3809" s="5" t="s">
        <v>46</v>
      </c>
      <c r="L3809" s="10" t="str">
        <f t="shared" si="66"/>
        <v>OIDAC</v>
      </c>
      <c r="M3809" s="5" t="s">
        <v>10234</v>
      </c>
      <c r="N3809" s="5"/>
    </row>
    <row r="3810" spans="1:14" x14ac:dyDescent="0.2">
      <c r="A3810" s="12" t="s">
        <v>7425</v>
      </c>
      <c r="B3810" s="50">
        <v>3809</v>
      </c>
      <c r="C3810" s="9">
        <v>2020</v>
      </c>
      <c r="D3810" s="5" t="s">
        <v>9325</v>
      </c>
      <c r="E3810" s="5" t="s">
        <v>1525</v>
      </c>
      <c r="F3810" s="5" t="s">
        <v>11089</v>
      </c>
      <c r="G3810" s="5" t="s">
        <v>9314</v>
      </c>
      <c r="H3810" s="5" t="s">
        <v>9328</v>
      </c>
      <c r="I3810" s="5" t="s">
        <v>9342</v>
      </c>
      <c r="J3810" s="9">
        <v>0</v>
      </c>
      <c r="K3810" s="5" t="s">
        <v>46</v>
      </c>
      <c r="L3810" s="10" t="s">
        <v>46</v>
      </c>
      <c r="M3810" s="5" t="s">
        <v>10235</v>
      </c>
      <c r="N3810" s="5"/>
    </row>
    <row r="3811" spans="1:14" x14ac:dyDescent="0.2">
      <c r="A3811" s="12" t="s">
        <v>7426</v>
      </c>
      <c r="B3811" s="50">
        <v>3810</v>
      </c>
      <c r="C3811" s="9">
        <v>2020</v>
      </c>
      <c r="D3811" s="5" t="s">
        <v>9325</v>
      </c>
      <c r="E3811" s="5" t="s">
        <v>9432</v>
      </c>
      <c r="F3811" s="5" t="s">
        <v>11089</v>
      </c>
      <c r="G3811" s="5" t="s">
        <v>9365</v>
      </c>
      <c r="H3811" s="5" t="s">
        <v>9347</v>
      </c>
      <c r="I3811" s="5" t="s">
        <v>9408</v>
      </c>
      <c r="J3811" s="9">
        <v>1</v>
      </c>
      <c r="K3811" s="5" t="s">
        <v>7468</v>
      </c>
      <c r="L3811" s="10" t="str">
        <f>HYPERLINK("https://milano.corriere.it/notizie/cronaca/20_febbraio_18/coronavirus-italia-professoressa-cinese-lala-hu-derisa-treno-frecciarossa-tweet-virale-45a09b94-5279-11ea-ac26-d47429c3b2e0.shtml","Corriere della Sera")</f>
        <v>Corriere della Sera</v>
      </c>
      <c r="M3811" s="5" t="s">
        <v>10236</v>
      </c>
      <c r="N3811" s="5"/>
    </row>
    <row r="3812" spans="1:14" x14ac:dyDescent="0.2">
      <c r="A3812" s="12" t="s">
        <v>7427</v>
      </c>
      <c r="B3812" s="50">
        <v>3811</v>
      </c>
      <c r="C3812" s="9">
        <v>2020</v>
      </c>
      <c r="D3812" s="5" t="s">
        <v>9325</v>
      </c>
      <c r="E3812" s="5" t="s">
        <v>1484</v>
      </c>
      <c r="F3812" s="5" t="s">
        <v>11089</v>
      </c>
      <c r="G3812" s="5" t="s">
        <v>9365</v>
      </c>
      <c r="H3812" s="5" t="s">
        <v>9347</v>
      </c>
      <c r="I3812" s="5" t="s">
        <v>9408</v>
      </c>
      <c r="J3812" s="9">
        <v>1</v>
      </c>
      <c r="K3812" s="5" t="s">
        <v>1526</v>
      </c>
      <c r="L3812" s="10" t="str">
        <f>HYPERLINK("https://www.repubblica.it/cronaca/2020/01/19/news/venezia_le_sputano_addosso_perche_e_cinese-246131400/?refresh_ce","Reppublica")</f>
        <v>Reppublica</v>
      </c>
      <c r="M3812" s="5" t="s">
        <v>10237</v>
      </c>
      <c r="N3812" s="5"/>
    </row>
    <row r="3813" spans="1:14" x14ac:dyDescent="0.2">
      <c r="A3813" s="12" t="s">
        <v>7428</v>
      </c>
      <c r="B3813" s="50">
        <v>3812</v>
      </c>
      <c r="C3813" s="9">
        <v>2020</v>
      </c>
      <c r="D3813" s="5" t="s">
        <v>9325</v>
      </c>
      <c r="E3813" s="5" t="s">
        <v>9432</v>
      </c>
      <c r="F3813" s="5" t="s">
        <v>11089</v>
      </c>
      <c r="G3813" s="5" t="s">
        <v>9365</v>
      </c>
      <c r="H3813" s="5" t="s">
        <v>9347</v>
      </c>
      <c r="I3813" s="5" t="s">
        <v>9395</v>
      </c>
      <c r="J3813" s="9">
        <v>1</v>
      </c>
      <c r="K3813" s="5" t="s">
        <v>1526</v>
      </c>
      <c r="L3813" s="10" t="str">
        <f>HYPERLINK("https://www.radiolombardia.it/2020/01/27/ragazzo-cinese-insultato-durante-la-partita-spero-ti-venga-il-virus/","Radio Lombardia")</f>
        <v>Radio Lombardia</v>
      </c>
      <c r="M3813" s="5" t="s">
        <v>10238</v>
      </c>
      <c r="N3813" s="5"/>
    </row>
    <row r="3814" spans="1:14" x14ac:dyDescent="0.2">
      <c r="A3814" s="12" t="s">
        <v>7429</v>
      </c>
      <c r="B3814" s="50">
        <v>3813</v>
      </c>
      <c r="C3814" s="9">
        <v>2020</v>
      </c>
      <c r="D3814" s="5" t="s">
        <v>9325</v>
      </c>
      <c r="E3814" s="8" t="s">
        <v>2</v>
      </c>
      <c r="F3814" s="5" t="s">
        <v>11089</v>
      </c>
      <c r="G3814" s="5" t="s">
        <v>9329</v>
      </c>
      <c r="H3814" s="5" t="s">
        <v>9347</v>
      </c>
      <c r="I3814" s="5" t="s">
        <v>9408</v>
      </c>
      <c r="J3814" s="9">
        <v>1</v>
      </c>
      <c r="K3814" s="5" t="s">
        <v>1039</v>
      </c>
      <c r="L3814" s="10" t="s">
        <v>1527</v>
      </c>
      <c r="M3814" s="5" t="s">
        <v>10239</v>
      </c>
      <c r="N3814" s="5"/>
    </row>
    <row r="3815" spans="1:14" x14ac:dyDescent="0.2">
      <c r="A3815" s="12" t="s">
        <v>7430</v>
      </c>
      <c r="B3815" s="50">
        <v>3814</v>
      </c>
      <c r="C3815" s="9">
        <v>2020</v>
      </c>
      <c r="D3815" s="5" t="s">
        <v>9325</v>
      </c>
      <c r="E3815" s="8" t="s">
        <v>2</v>
      </c>
      <c r="F3815" s="5" t="s">
        <v>11089</v>
      </c>
      <c r="G3815" s="5" t="s">
        <v>9329</v>
      </c>
      <c r="H3815" s="5" t="s">
        <v>9347</v>
      </c>
      <c r="I3815" s="5" t="s">
        <v>9408</v>
      </c>
      <c r="J3815" s="9">
        <v>1</v>
      </c>
      <c r="K3815" s="5" t="s">
        <v>1039</v>
      </c>
      <c r="L3815" s="10" t="s">
        <v>1527</v>
      </c>
      <c r="M3815" s="5" t="s">
        <v>10240</v>
      </c>
      <c r="N3815" s="5"/>
    </row>
    <row r="3816" spans="1:14" x14ac:dyDescent="0.2">
      <c r="A3816" s="12" t="s">
        <v>7431</v>
      </c>
      <c r="B3816" s="50">
        <v>3815</v>
      </c>
      <c r="C3816" s="9">
        <v>2020</v>
      </c>
      <c r="D3816" s="5" t="s">
        <v>9325</v>
      </c>
      <c r="E3816" s="5" t="s">
        <v>10939</v>
      </c>
      <c r="F3816" s="5" t="s">
        <v>11089</v>
      </c>
      <c r="G3816" s="5" t="s">
        <v>9365</v>
      </c>
      <c r="H3816" s="5" t="s">
        <v>9347</v>
      </c>
      <c r="I3816" s="5" t="s">
        <v>11065</v>
      </c>
      <c r="J3816" s="9">
        <v>2</v>
      </c>
      <c r="K3816" s="5" t="s">
        <v>1039</v>
      </c>
      <c r="L3816" s="10" t="s">
        <v>1527</v>
      </c>
      <c r="M3816" s="5" t="s">
        <v>10241</v>
      </c>
      <c r="N3816" s="5"/>
    </row>
    <row r="3817" spans="1:14" x14ac:dyDescent="0.2">
      <c r="A3817" s="12" t="s">
        <v>7432</v>
      </c>
      <c r="B3817" s="50">
        <v>3816</v>
      </c>
      <c r="C3817" s="9">
        <v>2020</v>
      </c>
      <c r="D3817" s="5" t="s">
        <v>9325</v>
      </c>
      <c r="E3817" s="5" t="s">
        <v>9432</v>
      </c>
      <c r="F3817" s="5" t="s">
        <v>11089</v>
      </c>
      <c r="G3817" s="5" t="s">
        <v>9329</v>
      </c>
      <c r="H3817" s="5" t="s">
        <v>9347</v>
      </c>
      <c r="I3817" s="5" t="s">
        <v>9315</v>
      </c>
      <c r="J3817" s="9">
        <v>1</v>
      </c>
      <c r="K3817" s="5" t="s">
        <v>1039</v>
      </c>
      <c r="L3817" s="10" t="s">
        <v>1527</v>
      </c>
      <c r="M3817" s="5" t="s">
        <v>10242</v>
      </c>
      <c r="N3817" s="5"/>
    </row>
    <row r="3818" spans="1:14" x14ac:dyDescent="0.2">
      <c r="A3818" s="12" t="s">
        <v>7433</v>
      </c>
      <c r="B3818" s="50">
        <v>3817</v>
      </c>
      <c r="C3818" s="9">
        <v>2020</v>
      </c>
      <c r="D3818" s="5" t="s">
        <v>9325</v>
      </c>
      <c r="E3818" s="5" t="s">
        <v>9432</v>
      </c>
      <c r="F3818" s="5" t="s">
        <v>11089</v>
      </c>
      <c r="G3818" s="5" t="s">
        <v>9329</v>
      </c>
      <c r="H3818" s="5" t="s">
        <v>9347</v>
      </c>
      <c r="I3818" s="5" t="s">
        <v>11065</v>
      </c>
      <c r="J3818" s="9">
        <v>2</v>
      </c>
      <c r="K3818" s="5" t="s">
        <v>1039</v>
      </c>
      <c r="L3818" s="10" t="s">
        <v>1527</v>
      </c>
      <c r="M3818" s="5" t="s">
        <v>10243</v>
      </c>
      <c r="N3818" s="5"/>
    </row>
    <row r="3819" spans="1:14" x14ac:dyDescent="0.2">
      <c r="A3819" s="12" t="s">
        <v>7434</v>
      </c>
      <c r="B3819" s="50">
        <v>3818</v>
      </c>
      <c r="C3819" s="9">
        <v>2020</v>
      </c>
      <c r="D3819" s="5" t="s">
        <v>9325</v>
      </c>
      <c r="E3819" s="5" t="s">
        <v>1528</v>
      </c>
      <c r="F3819" s="5" t="s">
        <v>11089</v>
      </c>
      <c r="G3819" s="5" t="s">
        <v>9329</v>
      </c>
      <c r="H3819" s="5" t="s">
        <v>9328</v>
      </c>
      <c r="I3819" s="5" t="s">
        <v>9344</v>
      </c>
      <c r="J3819" s="9">
        <v>0</v>
      </c>
      <c r="K3819" s="5" t="s">
        <v>1039</v>
      </c>
      <c r="L3819" s="10" t="s">
        <v>1527</v>
      </c>
      <c r="M3819" s="5" t="s">
        <v>10244</v>
      </c>
      <c r="N3819" s="5"/>
    </row>
    <row r="3820" spans="1:14" x14ac:dyDescent="0.2">
      <c r="A3820" s="12" t="s">
        <v>7435</v>
      </c>
      <c r="B3820" s="50">
        <v>3819</v>
      </c>
      <c r="C3820" s="9">
        <v>2020</v>
      </c>
      <c r="D3820" s="5" t="s">
        <v>9325</v>
      </c>
      <c r="E3820" s="5" t="s">
        <v>1440</v>
      </c>
      <c r="F3820" s="5" t="s">
        <v>11089</v>
      </c>
      <c r="G3820" s="5" t="s">
        <v>9329</v>
      </c>
      <c r="H3820" s="5" t="s">
        <v>9328</v>
      </c>
      <c r="I3820" s="5" t="s">
        <v>9415</v>
      </c>
      <c r="J3820" s="9">
        <v>0</v>
      </c>
      <c r="K3820" s="5" t="s">
        <v>1039</v>
      </c>
      <c r="L3820" s="10" t="s">
        <v>1527</v>
      </c>
      <c r="M3820" s="5" t="s">
        <v>10245</v>
      </c>
      <c r="N3820" s="5"/>
    </row>
    <row r="3821" spans="1:14" x14ac:dyDescent="0.2">
      <c r="A3821" s="12" t="s">
        <v>7436</v>
      </c>
      <c r="B3821" s="50">
        <v>3820</v>
      </c>
      <c r="C3821" s="9">
        <v>2020</v>
      </c>
      <c r="D3821" s="5" t="s">
        <v>9325</v>
      </c>
      <c r="E3821" s="5" t="s">
        <v>10939</v>
      </c>
      <c r="F3821" s="5" t="s">
        <v>11089</v>
      </c>
      <c r="G3821" s="5" t="s">
        <v>9329</v>
      </c>
      <c r="H3821" s="5" t="s">
        <v>9347</v>
      </c>
      <c r="I3821" s="5" t="s">
        <v>9315</v>
      </c>
      <c r="J3821" s="9">
        <v>2</v>
      </c>
      <c r="K3821" s="5" t="s">
        <v>1039</v>
      </c>
      <c r="L3821" s="10" t="s">
        <v>1527</v>
      </c>
      <c r="M3821" s="5" t="s">
        <v>10246</v>
      </c>
      <c r="N3821" s="5"/>
    </row>
    <row r="3822" spans="1:14" x14ac:dyDescent="0.2">
      <c r="A3822" s="12" t="s">
        <v>7437</v>
      </c>
      <c r="B3822" s="50">
        <v>3821</v>
      </c>
      <c r="C3822" s="9">
        <v>2020</v>
      </c>
      <c r="D3822" s="5" t="s">
        <v>9325</v>
      </c>
      <c r="E3822" s="5" t="s">
        <v>1529</v>
      </c>
      <c r="F3822" s="5" t="s">
        <v>11089</v>
      </c>
      <c r="G3822" s="5" t="s">
        <v>9329</v>
      </c>
      <c r="H3822" s="5" t="s">
        <v>9347</v>
      </c>
      <c r="I3822" s="5" t="s">
        <v>9315</v>
      </c>
      <c r="J3822" s="9">
        <v>2</v>
      </c>
      <c r="K3822" s="5" t="s">
        <v>1039</v>
      </c>
      <c r="L3822" s="10" t="s">
        <v>1527</v>
      </c>
      <c r="M3822" s="5" t="s">
        <v>10247</v>
      </c>
      <c r="N3822" s="5"/>
    </row>
    <row r="3823" spans="1:14" x14ac:dyDescent="0.2">
      <c r="A3823" s="12" t="s">
        <v>7438</v>
      </c>
      <c r="B3823" s="50">
        <v>3822</v>
      </c>
      <c r="C3823" s="9">
        <v>2020</v>
      </c>
      <c r="D3823" s="5" t="s">
        <v>9325</v>
      </c>
      <c r="E3823" s="5" t="s">
        <v>1398</v>
      </c>
      <c r="F3823" s="5" t="s">
        <v>11089</v>
      </c>
      <c r="G3823" s="5" t="s">
        <v>9329</v>
      </c>
      <c r="H3823" s="5" t="s">
        <v>9347</v>
      </c>
      <c r="I3823" s="5" t="s">
        <v>9408</v>
      </c>
      <c r="J3823" s="9">
        <v>1</v>
      </c>
      <c r="K3823" s="5" t="s">
        <v>1039</v>
      </c>
      <c r="L3823" s="10" t="s">
        <v>1527</v>
      </c>
      <c r="M3823" s="5" t="s">
        <v>10248</v>
      </c>
      <c r="N3823" s="5"/>
    </row>
    <row r="3824" spans="1:14" x14ac:dyDescent="0.2">
      <c r="A3824" s="12" t="s">
        <v>7439</v>
      </c>
      <c r="B3824" s="50">
        <v>3823</v>
      </c>
      <c r="C3824" s="9">
        <v>2020</v>
      </c>
      <c r="D3824" s="5" t="s">
        <v>9325</v>
      </c>
      <c r="E3824" s="5" t="s">
        <v>10939</v>
      </c>
      <c r="F3824" s="5" t="s">
        <v>11089</v>
      </c>
      <c r="G3824" s="5" t="s">
        <v>9329</v>
      </c>
      <c r="H3824" s="5" t="s">
        <v>9328</v>
      </c>
      <c r="I3824" s="5" t="s">
        <v>9408</v>
      </c>
      <c r="J3824" s="9">
        <v>0</v>
      </c>
      <c r="K3824" s="5" t="s">
        <v>1039</v>
      </c>
      <c r="L3824" s="10" t="s">
        <v>1527</v>
      </c>
      <c r="M3824" s="5" t="s">
        <v>10249</v>
      </c>
      <c r="N3824" s="5"/>
    </row>
    <row r="3825" spans="1:14" x14ac:dyDescent="0.2">
      <c r="A3825" s="12" t="s">
        <v>7440</v>
      </c>
      <c r="B3825" s="50">
        <v>3824</v>
      </c>
      <c r="C3825" s="9">
        <v>2020</v>
      </c>
      <c r="D3825" s="5" t="s">
        <v>9325</v>
      </c>
      <c r="E3825" s="8" t="s">
        <v>2</v>
      </c>
      <c r="F3825" s="5" t="s">
        <v>11089</v>
      </c>
      <c r="G3825" s="5" t="s">
        <v>9331</v>
      </c>
      <c r="H3825" s="5" t="s">
        <v>9347</v>
      </c>
      <c r="I3825" s="5" t="s">
        <v>9408</v>
      </c>
      <c r="J3825" s="9">
        <v>1</v>
      </c>
      <c r="K3825" s="5" t="s">
        <v>805</v>
      </c>
      <c r="L3825" s="10" t="s">
        <v>1530</v>
      </c>
      <c r="M3825" s="5" t="s">
        <v>10250</v>
      </c>
      <c r="N3825" s="5"/>
    </row>
    <row r="3826" spans="1:14" x14ac:dyDescent="0.2">
      <c r="A3826" s="12" t="s">
        <v>7441</v>
      </c>
      <c r="B3826" s="50">
        <v>3825</v>
      </c>
      <c r="C3826" s="9">
        <v>2020</v>
      </c>
      <c r="D3826" s="5" t="s">
        <v>9325</v>
      </c>
      <c r="E3826" s="5" t="s">
        <v>1531</v>
      </c>
      <c r="F3826" s="5" t="s">
        <v>11089</v>
      </c>
      <c r="G3826" s="5" t="s">
        <v>9337</v>
      </c>
      <c r="H3826" s="5" t="s">
        <v>9347</v>
      </c>
      <c r="I3826" s="5" t="s">
        <v>9315</v>
      </c>
      <c r="J3826" s="9">
        <v>1</v>
      </c>
      <c r="K3826" s="5" t="s">
        <v>805</v>
      </c>
      <c r="L3826" s="10" t="s">
        <v>1530</v>
      </c>
      <c r="M3826" s="5" t="s">
        <v>10251</v>
      </c>
      <c r="N3826" s="5"/>
    </row>
    <row r="3827" spans="1:14" x14ac:dyDescent="0.2">
      <c r="A3827" s="12" t="s">
        <v>7442</v>
      </c>
      <c r="B3827" s="50">
        <v>3826</v>
      </c>
      <c r="C3827" s="9">
        <v>2020</v>
      </c>
      <c r="D3827" s="5" t="s">
        <v>9325</v>
      </c>
      <c r="E3827" s="5" t="s">
        <v>1532</v>
      </c>
      <c r="F3827" s="5" t="s">
        <v>11089</v>
      </c>
      <c r="G3827" s="5" t="s">
        <v>9337</v>
      </c>
      <c r="H3827" s="5" t="s">
        <v>9347</v>
      </c>
      <c r="I3827" s="5" t="s">
        <v>9315</v>
      </c>
      <c r="J3827" s="9">
        <v>1</v>
      </c>
      <c r="K3827" s="5" t="s">
        <v>805</v>
      </c>
      <c r="L3827" s="10" t="s">
        <v>1530</v>
      </c>
      <c r="M3827" s="5" t="s">
        <v>10252</v>
      </c>
      <c r="N3827" s="5"/>
    </row>
    <row r="3828" spans="1:14" x14ac:dyDescent="0.2">
      <c r="A3828" s="12" t="s">
        <v>7443</v>
      </c>
      <c r="B3828" s="50">
        <v>3827</v>
      </c>
      <c r="C3828" s="9">
        <v>2020</v>
      </c>
      <c r="D3828" s="5" t="s">
        <v>9325</v>
      </c>
      <c r="E3828" s="5" t="s">
        <v>1533</v>
      </c>
      <c r="F3828" s="5" t="s">
        <v>11089</v>
      </c>
      <c r="G3828" s="5" t="s">
        <v>9337</v>
      </c>
      <c r="H3828" s="5" t="s">
        <v>9347</v>
      </c>
      <c r="I3828" s="5" t="s">
        <v>9315</v>
      </c>
      <c r="J3828" s="9">
        <v>2</v>
      </c>
      <c r="K3828" s="5" t="s">
        <v>805</v>
      </c>
      <c r="L3828" s="10" t="s">
        <v>1530</v>
      </c>
      <c r="M3828" s="5" t="s">
        <v>10253</v>
      </c>
      <c r="N3828" s="5"/>
    </row>
    <row r="3829" spans="1:14" x14ac:dyDescent="0.2">
      <c r="A3829" s="12" t="s">
        <v>7444</v>
      </c>
      <c r="B3829" s="50">
        <v>3828</v>
      </c>
      <c r="C3829" s="9">
        <v>2020</v>
      </c>
      <c r="D3829" s="5" t="s">
        <v>9325</v>
      </c>
      <c r="E3829" s="8" t="s">
        <v>2</v>
      </c>
      <c r="F3829" s="5" t="s">
        <v>11089</v>
      </c>
      <c r="G3829" s="5" t="s">
        <v>9337</v>
      </c>
      <c r="H3829" s="5" t="s">
        <v>9347</v>
      </c>
      <c r="I3829" s="5" t="s">
        <v>9385</v>
      </c>
      <c r="J3829" s="9">
        <v>0</v>
      </c>
      <c r="K3829" s="5" t="s">
        <v>805</v>
      </c>
      <c r="L3829" s="10" t="s">
        <v>1530</v>
      </c>
      <c r="M3829" s="5" t="s">
        <v>10254</v>
      </c>
      <c r="N3829" s="5"/>
    </row>
    <row r="3830" spans="1:14" x14ac:dyDescent="0.2">
      <c r="A3830" s="12" t="s">
        <v>7445</v>
      </c>
      <c r="B3830" s="50">
        <v>3829</v>
      </c>
      <c r="C3830" s="9">
        <v>2020</v>
      </c>
      <c r="D3830" s="5" t="s">
        <v>9325</v>
      </c>
      <c r="E3830" s="5" t="s">
        <v>1534</v>
      </c>
      <c r="F3830" s="5" t="s">
        <v>11089</v>
      </c>
      <c r="G3830" s="5" t="s">
        <v>9320</v>
      </c>
      <c r="H3830" s="5" t="s">
        <v>9347</v>
      </c>
      <c r="I3830" s="5" t="s">
        <v>9402</v>
      </c>
      <c r="J3830" s="9">
        <v>0</v>
      </c>
      <c r="K3830" s="5" t="s">
        <v>805</v>
      </c>
      <c r="L3830" s="10" t="s">
        <v>1530</v>
      </c>
      <c r="M3830" s="5" t="s">
        <v>10255</v>
      </c>
      <c r="N3830" s="5"/>
    </row>
    <row r="3831" spans="1:14" x14ac:dyDescent="0.2">
      <c r="A3831" s="12" t="s">
        <v>7446</v>
      </c>
      <c r="B3831" s="50">
        <v>3830</v>
      </c>
      <c r="C3831" s="9">
        <v>2020</v>
      </c>
      <c r="D3831" s="5" t="s">
        <v>9325</v>
      </c>
      <c r="E3831" s="8" t="s">
        <v>2</v>
      </c>
      <c r="F3831" s="5" t="s">
        <v>11089</v>
      </c>
      <c r="G3831" s="5" t="s">
        <v>9337</v>
      </c>
      <c r="H3831" s="5" t="s">
        <v>9347</v>
      </c>
      <c r="I3831" s="5" t="s">
        <v>9408</v>
      </c>
      <c r="J3831" s="9">
        <v>0</v>
      </c>
      <c r="K3831" s="5" t="s">
        <v>805</v>
      </c>
      <c r="L3831" s="10" t="s">
        <v>1530</v>
      </c>
      <c r="M3831" s="5" t="s">
        <v>10256</v>
      </c>
      <c r="N3831" s="5"/>
    </row>
    <row r="3832" spans="1:14" x14ac:dyDescent="0.2">
      <c r="A3832" s="12" t="s">
        <v>7447</v>
      </c>
      <c r="B3832" s="50">
        <v>3831</v>
      </c>
      <c r="C3832" s="9">
        <v>2020</v>
      </c>
      <c r="D3832" s="5" t="s">
        <v>9325</v>
      </c>
      <c r="E3832" s="5" t="s">
        <v>1518</v>
      </c>
      <c r="F3832" s="5" t="s">
        <v>11089</v>
      </c>
      <c r="G3832" s="5" t="s">
        <v>9337</v>
      </c>
      <c r="H3832" s="5" t="s">
        <v>9347</v>
      </c>
      <c r="I3832" s="5" t="s">
        <v>9367</v>
      </c>
      <c r="J3832" s="9">
        <v>0</v>
      </c>
      <c r="K3832" s="5" t="s">
        <v>805</v>
      </c>
      <c r="L3832" s="10" t="s">
        <v>1530</v>
      </c>
      <c r="M3832" s="5" t="s">
        <v>10257</v>
      </c>
      <c r="N3832" s="5"/>
    </row>
    <row r="3833" spans="1:14" x14ac:dyDescent="0.2">
      <c r="A3833" s="12" t="s">
        <v>7448</v>
      </c>
      <c r="B3833" s="50">
        <v>3832</v>
      </c>
      <c r="C3833" s="9">
        <v>2020</v>
      </c>
      <c r="D3833" s="5" t="s">
        <v>9325</v>
      </c>
      <c r="E3833" s="8" t="s">
        <v>2</v>
      </c>
      <c r="F3833" s="5" t="s">
        <v>11089</v>
      </c>
      <c r="G3833" s="5" t="s">
        <v>9365</v>
      </c>
      <c r="H3833" s="5" t="s">
        <v>9347</v>
      </c>
      <c r="I3833" s="5" t="s">
        <v>9367</v>
      </c>
      <c r="J3833" s="9">
        <v>0</v>
      </c>
      <c r="K3833" s="5" t="s">
        <v>805</v>
      </c>
      <c r="L3833" s="10" t="s">
        <v>1530</v>
      </c>
      <c r="M3833" s="5" t="s">
        <v>10258</v>
      </c>
      <c r="N3833" s="5"/>
    </row>
    <row r="3834" spans="1:14" x14ac:dyDescent="0.2">
      <c r="A3834" s="12" t="s">
        <v>7449</v>
      </c>
      <c r="B3834" s="50">
        <v>3833</v>
      </c>
      <c r="C3834" s="9">
        <v>2020</v>
      </c>
      <c r="D3834" s="5" t="s">
        <v>9325</v>
      </c>
      <c r="E3834" s="5" t="s">
        <v>1535</v>
      </c>
      <c r="F3834" s="5" t="s">
        <v>11089</v>
      </c>
      <c r="G3834" s="5" t="s">
        <v>9337</v>
      </c>
      <c r="H3834" s="5" t="s">
        <v>9347</v>
      </c>
      <c r="I3834" s="5" t="s">
        <v>9315</v>
      </c>
      <c r="J3834" s="9">
        <v>1</v>
      </c>
      <c r="K3834" s="5" t="s">
        <v>805</v>
      </c>
      <c r="L3834" s="10" t="s">
        <v>1530</v>
      </c>
      <c r="M3834" s="5" t="s">
        <v>10259</v>
      </c>
      <c r="N3834" s="5"/>
    </row>
    <row r="3835" spans="1:14" x14ac:dyDescent="0.2">
      <c r="A3835" s="12" t="s">
        <v>7450</v>
      </c>
      <c r="B3835" s="50">
        <v>3834</v>
      </c>
      <c r="C3835" s="9">
        <v>2020</v>
      </c>
      <c r="D3835" s="5" t="s">
        <v>9325</v>
      </c>
      <c r="E3835" s="5" t="s">
        <v>1491</v>
      </c>
      <c r="F3835" s="5" t="s">
        <v>11088</v>
      </c>
      <c r="G3835" s="5" t="s">
        <v>9364</v>
      </c>
      <c r="H3835" s="5" t="s">
        <v>9328</v>
      </c>
      <c r="I3835" s="5" t="s">
        <v>9415</v>
      </c>
      <c r="J3835" s="9">
        <v>0</v>
      </c>
      <c r="K3835" s="5" t="s">
        <v>860</v>
      </c>
      <c r="L3835" s="10" t="s">
        <v>860</v>
      </c>
      <c r="M3835" s="5" t="s">
        <v>10260</v>
      </c>
      <c r="N3835" s="5"/>
    </row>
    <row r="3836" spans="1:14" x14ac:dyDescent="0.2">
      <c r="A3836" s="12" t="s">
        <v>7451</v>
      </c>
      <c r="B3836" s="50">
        <v>3835</v>
      </c>
      <c r="C3836" s="9">
        <v>2020</v>
      </c>
      <c r="D3836" s="5" t="s">
        <v>9325</v>
      </c>
      <c r="E3836" s="5" t="s">
        <v>1536</v>
      </c>
      <c r="F3836" s="5" t="s">
        <v>11089</v>
      </c>
      <c r="G3836" s="5" t="s">
        <v>9323</v>
      </c>
      <c r="H3836" s="5" t="s">
        <v>9328</v>
      </c>
      <c r="I3836" s="5" t="s">
        <v>9415</v>
      </c>
      <c r="J3836" s="9">
        <v>0</v>
      </c>
      <c r="K3836" s="5" t="s">
        <v>860</v>
      </c>
      <c r="L3836" s="10" t="s">
        <v>860</v>
      </c>
      <c r="M3836" s="5" t="s">
        <v>10261</v>
      </c>
      <c r="N3836" s="5"/>
    </row>
    <row r="3837" spans="1:14" x14ac:dyDescent="0.2">
      <c r="A3837" s="12" t="s">
        <v>7452</v>
      </c>
      <c r="B3837" s="50">
        <v>3836</v>
      </c>
      <c r="C3837" s="9">
        <v>2020</v>
      </c>
      <c r="D3837" s="5" t="s">
        <v>9325</v>
      </c>
      <c r="E3837" s="5" t="s">
        <v>1479</v>
      </c>
      <c r="F3837" s="5" t="s">
        <v>11089</v>
      </c>
      <c r="G3837" s="5" t="s">
        <v>9323</v>
      </c>
      <c r="H3837" s="5" t="s">
        <v>9328</v>
      </c>
      <c r="I3837" s="5" t="s">
        <v>9415</v>
      </c>
      <c r="J3837" s="9">
        <v>0</v>
      </c>
      <c r="K3837" s="5" t="s">
        <v>860</v>
      </c>
      <c r="L3837" s="10" t="s">
        <v>860</v>
      </c>
      <c r="M3837" s="5" t="s">
        <v>10262</v>
      </c>
      <c r="N3837" s="5"/>
    </row>
    <row r="3838" spans="1:14" x14ac:dyDescent="0.2">
      <c r="A3838" s="12" t="s">
        <v>7453</v>
      </c>
      <c r="B3838" s="50">
        <v>3837</v>
      </c>
      <c r="C3838" s="9">
        <v>2020</v>
      </c>
      <c r="D3838" s="5" t="s">
        <v>9325</v>
      </c>
      <c r="E3838" s="5" t="s">
        <v>9427</v>
      </c>
      <c r="F3838" s="5" t="s">
        <v>11089</v>
      </c>
      <c r="G3838" s="5" t="s">
        <v>9323</v>
      </c>
      <c r="H3838" s="5" t="s">
        <v>9328</v>
      </c>
      <c r="I3838" s="5" t="s">
        <v>9415</v>
      </c>
      <c r="J3838" s="9">
        <v>0</v>
      </c>
      <c r="K3838" s="5" t="s">
        <v>860</v>
      </c>
      <c r="L3838" s="10" t="s">
        <v>860</v>
      </c>
      <c r="M3838" s="5" t="s">
        <v>10263</v>
      </c>
      <c r="N3838" s="5"/>
    </row>
    <row r="3839" spans="1:14" x14ac:dyDescent="0.2">
      <c r="A3839" s="12" t="s">
        <v>7454</v>
      </c>
      <c r="B3839" s="50">
        <v>3838</v>
      </c>
      <c r="C3839" s="9">
        <v>2020</v>
      </c>
      <c r="D3839" s="5" t="s">
        <v>9325</v>
      </c>
      <c r="E3839" s="5" t="s">
        <v>1537</v>
      </c>
      <c r="F3839" s="5" t="s">
        <v>11089</v>
      </c>
      <c r="G3839" s="5" t="s">
        <v>9314</v>
      </c>
      <c r="H3839" s="5" t="s">
        <v>9328</v>
      </c>
      <c r="I3839" s="5" t="s">
        <v>9344</v>
      </c>
      <c r="J3839" s="9">
        <v>0</v>
      </c>
      <c r="K3839" s="5" t="s">
        <v>46</v>
      </c>
      <c r="L3839" s="10" t="s">
        <v>46</v>
      </c>
      <c r="M3839" s="5" t="s">
        <v>10264</v>
      </c>
      <c r="N3839" s="5"/>
    </row>
    <row r="3840" spans="1:14" x14ac:dyDescent="0.2">
      <c r="A3840" s="12" t="s">
        <v>7455</v>
      </c>
      <c r="B3840" s="50">
        <v>3839</v>
      </c>
      <c r="C3840" s="9">
        <v>2020</v>
      </c>
      <c r="D3840" s="5" t="s">
        <v>9325</v>
      </c>
      <c r="E3840" s="5" t="s">
        <v>1538</v>
      </c>
      <c r="F3840" s="5" t="s">
        <v>11089</v>
      </c>
      <c r="G3840" s="5" t="s">
        <v>9314</v>
      </c>
      <c r="H3840" s="5" t="s">
        <v>9328</v>
      </c>
      <c r="I3840" s="5" t="s">
        <v>9344</v>
      </c>
      <c r="J3840" s="9">
        <v>0</v>
      </c>
      <c r="K3840" s="5" t="s">
        <v>46</v>
      </c>
      <c r="L3840" s="10" t="s">
        <v>46</v>
      </c>
      <c r="M3840" s="5" t="s">
        <v>10265</v>
      </c>
      <c r="N3840" s="5"/>
    </row>
    <row r="3841" spans="1:14" x14ac:dyDescent="0.2">
      <c r="A3841" s="12" t="s">
        <v>7456</v>
      </c>
      <c r="B3841" s="50">
        <v>3840</v>
      </c>
      <c r="C3841" s="9">
        <v>2020</v>
      </c>
      <c r="D3841" s="5" t="s">
        <v>9325</v>
      </c>
      <c r="E3841" s="5" t="s">
        <v>1538</v>
      </c>
      <c r="F3841" s="5" t="s">
        <v>11089</v>
      </c>
      <c r="G3841" s="5" t="s">
        <v>9314</v>
      </c>
      <c r="H3841" s="5" t="s">
        <v>9328</v>
      </c>
      <c r="I3841" s="5" t="s">
        <v>9342</v>
      </c>
      <c r="J3841" s="9">
        <v>0</v>
      </c>
      <c r="K3841" s="5" t="s">
        <v>46</v>
      </c>
      <c r="L3841" s="10" t="s">
        <v>46</v>
      </c>
      <c r="M3841" s="5" t="s">
        <v>10266</v>
      </c>
      <c r="N3841" s="5"/>
    </row>
    <row r="3842" spans="1:14" x14ac:dyDescent="0.2">
      <c r="A3842" s="12" t="s">
        <v>7457</v>
      </c>
      <c r="B3842" s="50">
        <v>3841</v>
      </c>
      <c r="C3842" s="9">
        <v>2020</v>
      </c>
      <c r="D3842" s="5" t="s">
        <v>9325</v>
      </c>
      <c r="E3842" s="5" t="s">
        <v>1539</v>
      </c>
      <c r="F3842" s="5" t="s">
        <v>11089</v>
      </c>
      <c r="G3842" s="5" t="s">
        <v>9314</v>
      </c>
      <c r="H3842" s="5" t="s">
        <v>9328</v>
      </c>
      <c r="I3842" s="5" t="s">
        <v>9334</v>
      </c>
      <c r="J3842" s="9">
        <v>0</v>
      </c>
      <c r="K3842" s="5" t="s">
        <v>46</v>
      </c>
      <c r="L3842" s="10" t="s">
        <v>46</v>
      </c>
      <c r="M3842" s="5" t="s">
        <v>10267</v>
      </c>
      <c r="N3842" s="5"/>
    </row>
    <row r="3843" spans="1:14" x14ac:dyDescent="0.2">
      <c r="A3843" s="12" t="s">
        <v>7458</v>
      </c>
      <c r="B3843" s="50">
        <v>3842</v>
      </c>
      <c r="C3843" s="9">
        <v>2020</v>
      </c>
      <c r="D3843" s="5" t="s">
        <v>9325</v>
      </c>
      <c r="E3843" s="5" t="s">
        <v>1413</v>
      </c>
      <c r="F3843" s="5" t="s">
        <v>11089</v>
      </c>
      <c r="G3843" s="5" t="s">
        <v>9365</v>
      </c>
      <c r="H3843" s="5" t="s">
        <v>9347</v>
      </c>
      <c r="I3843" s="5" t="s">
        <v>9315</v>
      </c>
      <c r="J3843" s="9">
        <v>1</v>
      </c>
      <c r="K3843" s="5" t="s">
        <v>805</v>
      </c>
      <c r="L3843" s="10" t="s">
        <v>805</v>
      </c>
      <c r="M3843" s="5" t="s">
        <v>10268</v>
      </c>
      <c r="N3843" s="5"/>
    </row>
    <row r="3844" spans="1:14" x14ac:dyDescent="0.2">
      <c r="A3844" s="12" t="s">
        <v>7459</v>
      </c>
      <c r="B3844" s="50">
        <v>3843</v>
      </c>
      <c r="C3844" s="9">
        <v>2020</v>
      </c>
      <c r="D3844" s="5" t="s">
        <v>9325</v>
      </c>
      <c r="E3844" s="5" t="s">
        <v>1390</v>
      </c>
      <c r="F3844" s="5" t="s">
        <v>11089</v>
      </c>
      <c r="G3844" s="5" t="s">
        <v>9365</v>
      </c>
      <c r="H3844" s="5" t="s">
        <v>9328</v>
      </c>
      <c r="I3844" s="5" t="s">
        <v>9367</v>
      </c>
      <c r="J3844" s="9">
        <v>0</v>
      </c>
      <c r="K3844" s="5" t="s">
        <v>805</v>
      </c>
      <c r="L3844" s="10" t="s">
        <v>805</v>
      </c>
      <c r="M3844" s="5" t="s">
        <v>10269</v>
      </c>
      <c r="N3844" s="5"/>
    </row>
    <row r="3845" spans="1:14" x14ac:dyDescent="0.2">
      <c r="A3845" s="12" t="s">
        <v>7460</v>
      </c>
      <c r="B3845" s="50">
        <v>3844</v>
      </c>
      <c r="C3845" s="9">
        <v>2020</v>
      </c>
      <c r="D3845" s="5" t="s">
        <v>9325</v>
      </c>
      <c r="E3845" s="5" t="s">
        <v>1540</v>
      </c>
      <c r="F3845" s="5" t="s">
        <v>11089</v>
      </c>
      <c r="G3845" s="5" t="s">
        <v>9365</v>
      </c>
      <c r="H3845" s="5" t="s">
        <v>9328</v>
      </c>
      <c r="I3845" s="5" t="s">
        <v>9334</v>
      </c>
      <c r="J3845" s="9">
        <v>0</v>
      </c>
      <c r="K3845" s="5" t="s">
        <v>805</v>
      </c>
      <c r="L3845" s="10" t="s">
        <v>805</v>
      </c>
      <c r="M3845" s="5" t="s">
        <v>10270</v>
      </c>
      <c r="N3845" s="5"/>
    </row>
    <row r="3846" spans="1:14" x14ac:dyDescent="0.2">
      <c r="A3846" s="12" t="s">
        <v>7461</v>
      </c>
      <c r="B3846" s="50">
        <v>3845</v>
      </c>
      <c r="C3846" s="9">
        <v>2020</v>
      </c>
      <c r="D3846" s="5" t="s">
        <v>9325</v>
      </c>
      <c r="E3846" s="5" t="s">
        <v>9432</v>
      </c>
      <c r="F3846" s="5" t="s">
        <v>11089</v>
      </c>
      <c r="G3846" s="5" t="s">
        <v>9365</v>
      </c>
      <c r="H3846" s="5" t="s">
        <v>9347</v>
      </c>
      <c r="I3846" s="5" t="s">
        <v>9408</v>
      </c>
      <c r="J3846" s="9">
        <v>1</v>
      </c>
      <c r="K3846" s="5" t="s">
        <v>805</v>
      </c>
      <c r="L3846" s="10" t="s">
        <v>805</v>
      </c>
      <c r="M3846" s="5" t="s">
        <v>10271</v>
      </c>
      <c r="N3846" s="5"/>
    </row>
    <row r="3847" spans="1:14" x14ac:dyDescent="0.2">
      <c r="A3847" s="12" t="s">
        <v>7462</v>
      </c>
      <c r="B3847" s="50">
        <v>3846</v>
      </c>
      <c r="C3847" s="9">
        <v>2020</v>
      </c>
      <c r="D3847" s="5" t="s">
        <v>9325</v>
      </c>
      <c r="E3847" s="5" t="s">
        <v>9432</v>
      </c>
      <c r="F3847" s="5" t="s">
        <v>11089</v>
      </c>
      <c r="G3847" s="5" t="s">
        <v>9365</v>
      </c>
      <c r="H3847" s="5" t="s">
        <v>9347</v>
      </c>
      <c r="I3847" s="5" t="s">
        <v>9408</v>
      </c>
      <c r="J3847" s="9">
        <v>1</v>
      </c>
      <c r="K3847" s="5" t="s">
        <v>805</v>
      </c>
      <c r="L3847" s="10" t="s">
        <v>805</v>
      </c>
      <c r="M3847" s="5" t="s">
        <v>10271</v>
      </c>
      <c r="N3847" s="5"/>
    </row>
    <row r="3848" spans="1:14" x14ac:dyDescent="0.2">
      <c r="A3848" s="12" t="s">
        <v>7463</v>
      </c>
      <c r="B3848" s="50">
        <v>3847</v>
      </c>
      <c r="C3848" s="9">
        <v>2020</v>
      </c>
      <c r="D3848" s="5" t="s">
        <v>9325</v>
      </c>
      <c r="E3848" s="5" t="s">
        <v>9440</v>
      </c>
      <c r="F3848" s="5" t="s">
        <v>11089</v>
      </c>
      <c r="G3848" s="5" t="s">
        <v>9365</v>
      </c>
      <c r="H3848" s="5" t="s">
        <v>9347</v>
      </c>
      <c r="I3848" s="5" t="s">
        <v>9408</v>
      </c>
      <c r="J3848" s="9">
        <v>1</v>
      </c>
      <c r="K3848" s="5" t="s">
        <v>805</v>
      </c>
      <c r="L3848" s="10" t="s">
        <v>805</v>
      </c>
      <c r="M3848" s="5" t="s">
        <v>10271</v>
      </c>
      <c r="N3848" s="5"/>
    </row>
    <row r="3849" spans="1:14" x14ac:dyDescent="0.2">
      <c r="A3849" s="12" t="s">
        <v>7464</v>
      </c>
      <c r="B3849" s="50">
        <v>3848</v>
      </c>
      <c r="C3849" s="9">
        <v>2020</v>
      </c>
      <c r="D3849" s="5" t="s">
        <v>9325</v>
      </c>
      <c r="E3849" s="5" t="s">
        <v>9437</v>
      </c>
      <c r="F3849" s="5" t="s">
        <v>11089</v>
      </c>
      <c r="G3849" s="5" t="s">
        <v>9365</v>
      </c>
      <c r="H3849" s="5" t="s">
        <v>9347</v>
      </c>
      <c r="I3849" s="5" t="s">
        <v>9408</v>
      </c>
      <c r="J3849" s="9">
        <v>1</v>
      </c>
      <c r="K3849" s="5" t="s">
        <v>805</v>
      </c>
      <c r="L3849" s="10" t="s">
        <v>805</v>
      </c>
      <c r="M3849" s="5" t="s">
        <v>10271</v>
      </c>
      <c r="N3849" s="5"/>
    </row>
    <row r="3850" spans="1:14" x14ac:dyDescent="0.2">
      <c r="A3850" s="12" t="s">
        <v>7465</v>
      </c>
      <c r="B3850" s="50">
        <v>3849</v>
      </c>
      <c r="C3850" s="9">
        <v>2020</v>
      </c>
      <c r="D3850" s="5" t="s">
        <v>9325</v>
      </c>
      <c r="E3850" s="5" t="s">
        <v>1435</v>
      </c>
      <c r="F3850" s="5" t="s">
        <v>11089</v>
      </c>
      <c r="G3850" s="5" t="s">
        <v>9365</v>
      </c>
      <c r="H3850" s="5" t="s">
        <v>9347</v>
      </c>
      <c r="I3850" s="5" t="s">
        <v>9408</v>
      </c>
      <c r="J3850" s="9">
        <v>1</v>
      </c>
      <c r="K3850" s="5" t="s">
        <v>805</v>
      </c>
      <c r="L3850" s="10" t="s">
        <v>805</v>
      </c>
      <c r="M3850" s="5" t="s">
        <v>10271</v>
      </c>
      <c r="N3850" s="5"/>
    </row>
    <row r="3851" spans="1:14" x14ac:dyDescent="0.2">
      <c r="A3851" s="12" t="s">
        <v>7466</v>
      </c>
      <c r="B3851" s="50">
        <v>3850</v>
      </c>
      <c r="C3851" s="9">
        <v>2020</v>
      </c>
      <c r="D3851" s="5" t="s">
        <v>9325</v>
      </c>
      <c r="E3851" s="5" t="s">
        <v>9440</v>
      </c>
      <c r="F3851" s="5" t="s">
        <v>11089</v>
      </c>
      <c r="G3851" s="5" t="s">
        <v>9365</v>
      </c>
      <c r="H3851" s="5" t="s">
        <v>9347</v>
      </c>
      <c r="I3851" s="5" t="s">
        <v>11065</v>
      </c>
      <c r="J3851" s="9">
        <v>2</v>
      </c>
      <c r="K3851" s="5" t="s">
        <v>1541</v>
      </c>
      <c r="L3851" s="10" t="s">
        <v>1541</v>
      </c>
      <c r="M3851" s="5" t="s">
        <v>10272</v>
      </c>
      <c r="N3851" s="5"/>
    </row>
    <row r="3852" spans="1:14" x14ac:dyDescent="0.2">
      <c r="A3852" s="12" t="s">
        <v>7467</v>
      </c>
      <c r="B3852" s="50">
        <v>3851</v>
      </c>
      <c r="C3852" s="9">
        <v>2020</v>
      </c>
      <c r="D3852" s="5" t="s">
        <v>9325</v>
      </c>
      <c r="E3852" s="5" t="s">
        <v>9427</v>
      </c>
      <c r="F3852" s="5" t="s">
        <v>11089</v>
      </c>
      <c r="G3852" s="5" t="s">
        <v>9365</v>
      </c>
      <c r="H3852" s="5" t="s">
        <v>9347</v>
      </c>
      <c r="I3852" s="5" t="s">
        <v>9408</v>
      </c>
      <c r="J3852" s="9">
        <v>4</v>
      </c>
      <c r="K3852" s="5" t="s">
        <v>1541</v>
      </c>
      <c r="L3852" s="10" t="s">
        <v>1541</v>
      </c>
      <c r="M3852" s="5" t="s">
        <v>10273</v>
      </c>
      <c r="N3852" s="5"/>
    </row>
    <row r="3853" spans="1:14" x14ac:dyDescent="0.2">
      <c r="A3853" s="12" t="s">
        <v>11399</v>
      </c>
      <c r="B3853" s="50">
        <v>3852</v>
      </c>
      <c r="C3853" s="9">
        <v>2020</v>
      </c>
      <c r="D3853" s="5" t="s">
        <v>9325</v>
      </c>
      <c r="E3853" s="5" t="s">
        <v>10939</v>
      </c>
      <c r="F3853" s="5" t="s">
        <v>11089</v>
      </c>
      <c r="G3853" s="5" t="s">
        <v>9365</v>
      </c>
      <c r="H3853" s="5" t="s">
        <v>9347</v>
      </c>
      <c r="I3853" s="5" t="s">
        <v>9367</v>
      </c>
      <c r="J3853" s="9">
        <v>0</v>
      </c>
      <c r="K3853" s="5" t="s">
        <v>1541</v>
      </c>
      <c r="L3853" s="10" t="s">
        <v>1541</v>
      </c>
      <c r="M3853" s="5" t="s">
        <v>10274</v>
      </c>
      <c r="N3853" s="5"/>
    </row>
    <row r="3854" spans="1:14" x14ac:dyDescent="0.2">
      <c r="A3854" s="12" t="s">
        <v>11400</v>
      </c>
      <c r="B3854" s="50">
        <v>3853</v>
      </c>
      <c r="C3854" s="9">
        <v>2020</v>
      </c>
      <c r="D3854" s="5" t="s">
        <v>9325</v>
      </c>
      <c r="E3854" s="5" t="s">
        <v>9437</v>
      </c>
      <c r="F3854" s="5" t="s">
        <v>11089</v>
      </c>
      <c r="G3854" s="5" t="s">
        <v>9365</v>
      </c>
      <c r="H3854" s="5" t="s">
        <v>9347</v>
      </c>
      <c r="I3854" s="5" t="s">
        <v>9408</v>
      </c>
      <c r="J3854" s="9">
        <v>1</v>
      </c>
      <c r="K3854" s="5" t="s">
        <v>1541</v>
      </c>
      <c r="L3854" s="10" t="s">
        <v>1541</v>
      </c>
      <c r="M3854" s="5" t="s">
        <v>10275</v>
      </c>
      <c r="N3854" s="5"/>
    </row>
    <row r="3855" spans="1:14" x14ac:dyDescent="0.2">
      <c r="A3855" s="12" t="s">
        <v>11401</v>
      </c>
      <c r="B3855" s="50">
        <v>3854</v>
      </c>
      <c r="C3855" s="9">
        <v>2020</v>
      </c>
      <c r="D3855" s="5" t="s">
        <v>9325</v>
      </c>
      <c r="E3855" s="5" t="s">
        <v>10939</v>
      </c>
      <c r="F3855" s="5" t="s">
        <v>11089</v>
      </c>
      <c r="G3855" s="5" t="s">
        <v>9365</v>
      </c>
      <c r="H3855" s="5" t="s">
        <v>9347</v>
      </c>
      <c r="I3855" s="5" t="s">
        <v>9367</v>
      </c>
      <c r="J3855" s="9">
        <v>0</v>
      </c>
      <c r="K3855" s="5" t="s">
        <v>1541</v>
      </c>
      <c r="L3855" s="10" t="s">
        <v>1541</v>
      </c>
      <c r="M3855" s="5" t="s">
        <v>10276</v>
      </c>
      <c r="N3855" s="5"/>
    </row>
    <row r="3856" spans="1:14" x14ac:dyDescent="0.2">
      <c r="A3856" s="12" t="s">
        <v>11402</v>
      </c>
      <c r="B3856" s="50">
        <v>3855</v>
      </c>
      <c r="C3856" s="9">
        <v>2020</v>
      </c>
      <c r="D3856" s="5" t="s">
        <v>9325</v>
      </c>
      <c r="E3856" s="5" t="s">
        <v>10939</v>
      </c>
      <c r="F3856" s="5" t="s">
        <v>11089</v>
      </c>
      <c r="G3856" s="5" t="s">
        <v>9365</v>
      </c>
      <c r="H3856" s="5" t="s">
        <v>9347</v>
      </c>
      <c r="I3856" s="5" t="s">
        <v>9367</v>
      </c>
      <c r="J3856" s="9">
        <v>0</v>
      </c>
      <c r="K3856" s="5" t="s">
        <v>1541</v>
      </c>
      <c r="L3856" s="10" t="s">
        <v>1541</v>
      </c>
      <c r="M3856" s="5" t="s">
        <v>10277</v>
      </c>
      <c r="N3856" s="5"/>
    </row>
    <row r="3857" spans="1:14" x14ac:dyDescent="0.2">
      <c r="A3857" s="12" t="s">
        <v>11403</v>
      </c>
      <c r="B3857" s="50">
        <v>3856</v>
      </c>
      <c r="C3857" s="9">
        <v>2020</v>
      </c>
      <c r="D3857" s="5" t="s">
        <v>9325</v>
      </c>
      <c r="E3857" s="5" t="s">
        <v>1542</v>
      </c>
      <c r="F3857" s="5" t="s">
        <v>11089</v>
      </c>
      <c r="G3857" s="5" t="s">
        <v>9365</v>
      </c>
      <c r="H3857" s="5" t="s">
        <v>9347</v>
      </c>
      <c r="I3857" s="5" t="s">
        <v>9367</v>
      </c>
      <c r="J3857" s="9">
        <v>0</v>
      </c>
      <c r="K3857" s="5" t="s">
        <v>1541</v>
      </c>
      <c r="L3857" s="10" t="s">
        <v>1541</v>
      </c>
      <c r="M3857" s="5" t="s">
        <v>10278</v>
      </c>
      <c r="N3857" s="5"/>
    </row>
    <row r="3858" spans="1:14" s="11" customFormat="1" x14ac:dyDescent="0.2">
      <c r="A3858" s="12" t="s">
        <v>11404</v>
      </c>
      <c r="B3858" s="50">
        <v>3857</v>
      </c>
      <c r="C3858" s="9">
        <v>2020</v>
      </c>
      <c r="D3858" s="5" t="s">
        <v>9325</v>
      </c>
      <c r="E3858" s="5" t="s">
        <v>1487</v>
      </c>
      <c r="F3858" s="5" t="s">
        <v>11089</v>
      </c>
      <c r="G3858" s="5" t="s">
        <v>9337</v>
      </c>
      <c r="H3858" s="5" t="s">
        <v>9347</v>
      </c>
      <c r="I3858" s="5" t="s">
        <v>9345</v>
      </c>
      <c r="J3858" s="9">
        <v>1</v>
      </c>
      <c r="K3858" s="5" t="s">
        <v>2</v>
      </c>
      <c r="L3858" s="5" t="s">
        <v>2</v>
      </c>
      <c r="M3858" s="5" t="s">
        <v>11396</v>
      </c>
      <c r="N3858" s="5"/>
    </row>
    <row r="3859" spans="1:14" s="11" customFormat="1" x14ac:dyDescent="0.2">
      <c r="A3859" s="12" t="s">
        <v>11405</v>
      </c>
      <c r="B3859" s="50">
        <v>3858</v>
      </c>
      <c r="C3859" s="9">
        <v>2020</v>
      </c>
      <c r="D3859" s="5" t="s">
        <v>9325</v>
      </c>
      <c r="E3859" s="5" t="s">
        <v>1412</v>
      </c>
      <c r="F3859" s="5" t="s">
        <v>11089</v>
      </c>
      <c r="G3859" s="5" t="s">
        <v>9337</v>
      </c>
      <c r="H3859" s="5" t="s">
        <v>9347</v>
      </c>
      <c r="I3859" s="5" t="s">
        <v>11398</v>
      </c>
      <c r="J3859" s="9">
        <v>1</v>
      </c>
      <c r="K3859" s="5" t="s">
        <v>2</v>
      </c>
      <c r="L3859" s="5" t="s">
        <v>2</v>
      </c>
      <c r="M3859" s="5" t="s">
        <v>11397</v>
      </c>
      <c r="N3859" s="5"/>
    </row>
    <row r="3860" spans="1:14" x14ac:dyDescent="0.2">
      <c r="A3860" s="12" t="s">
        <v>7470</v>
      </c>
      <c r="B3860" s="50">
        <v>3859</v>
      </c>
      <c r="C3860" s="9">
        <v>2015</v>
      </c>
      <c r="D3860" s="5" t="s">
        <v>9327</v>
      </c>
      <c r="E3860" s="5" t="s">
        <v>2</v>
      </c>
      <c r="F3860" s="5" t="s">
        <v>11089</v>
      </c>
      <c r="G3860" s="5" t="s">
        <v>9317</v>
      </c>
      <c r="H3860" s="5" t="s">
        <v>9328</v>
      </c>
      <c r="I3860" s="5" t="s">
        <v>9338</v>
      </c>
      <c r="J3860" s="9" t="s">
        <v>2</v>
      </c>
      <c r="K3860" s="5" t="s">
        <v>3</v>
      </c>
      <c r="L3860" s="10" t="str">
        <f t="shared" ref="L3860:L3891" si="67">HYPERLINK("https://hatecrime.osce.org/poland?year=2015","Hate Crime Report 2015")</f>
        <v>Hate Crime Report 2015</v>
      </c>
      <c r="M3860" s="5" t="s">
        <v>2</v>
      </c>
      <c r="N3860" s="5"/>
    </row>
    <row r="3861" spans="1:14" x14ac:dyDescent="0.2">
      <c r="A3861" s="12" t="s">
        <v>7471</v>
      </c>
      <c r="B3861" s="50">
        <v>3860</v>
      </c>
      <c r="C3861" s="9">
        <v>2015</v>
      </c>
      <c r="D3861" s="5" t="s">
        <v>9327</v>
      </c>
      <c r="E3861" s="5" t="s">
        <v>2</v>
      </c>
      <c r="F3861" s="5" t="s">
        <v>11089</v>
      </c>
      <c r="G3861" s="5" t="s">
        <v>9317</v>
      </c>
      <c r="H3861" s="5" t="s">
        <v>9328</v>
      </c>
      <c r="I3861" s="5" t="s">
        <v>9338</v>
      </c>
      <c r="J3861" s="9" t="s">
        <v>2</v>
      </c>
      <c r="K3861" s="5" t="s">
        <v>3</v>
      </c>
      <c r="L3861" s="10" t="str">
        <f t="shared" si="67"/>
        <v>Hate Crime Report 2015</v>
      </c>
      <c r="M3861" s="5" t="s">
        <v>2</v>
      </c>
      <c r="N3861" s="5"/>
    </row>
    <row r="3862" spans="1:14" x14ac:dyDescent="0.2">
      <c r="A3862" s="12" t="s">
        <v>7472</v>
      </c>
      <c r="B3862" s="50">
        <v>3861</v>
      </c>
      <c r="C3862" s="9">
        <v>2015</v>
      </c>
      <c r="D3862" s="5" t="s">
        <v>9327</v>
      </c>
      <c r="E3862" s="5" t="s">
        <v>2</v>
      </c>
      <c r="F3862" s="5" t="s">
        <v>11089</v>
      </c>
      <c r="G3862" s="5" t="s">
        <v>9317</v>
      </c>
      <c r="H3862" s="5" t="s">
        <v>9328</v>
      </c>
      <c r="I3862" s="5" t="s">
        <v>9338</v>
      </c>
      <c r="J3862" s="9" t="s">
        <v>2</v>
      </c>
      <c r="K3862" s="5" t="s">
        <v>3</v>
      </c>
      <c r="L3862" s="10" t="str">
        <f t="shared" si="67"/>
        <v>Hate Crime Report 2015</v>
      </c>
      <c r="M3862" s="5" t="s">
        <v>2</v>
      </c>
      <c r="N3862" s="5"/>
    </row>
    <row r="3863" spans="1:14" x14ac:dyDescent="0.2">
      <c r="A3863" s="12" t="s">
        <v>7473</v>
      </c>
      <c r="B3863" s="50">
        <v>3862</v>
      </c>
      <c r="C3863" s="9">
        <v>2015</v>
      </c>
      <c r="D3863" s="5" t="s">
        <v>9327</v>
      </c>
      <c r="E3863" s="5" t="s">
        <v>2</v>
      </c>
      <c r="F3863" s="5" t="s">
        <v>11089</v>
      </c>
      <c r="G3863" s="5" t="s">
        <v>9317</v>
      </c>
      <c r="H3863" s="5" t="s">
        <v>9328</v>
      </c>
      <c r="I3863" s="5" t="s">
        <v>9338</v>
      </c>
      <c r="J3863" s="9" t="s">
        <v>2</v>
      </c>
      <c r="K3863" s="5" t="s">
        <v>3</v>
      </c>
      <c r="L3863" s="10" t="str">
        <f t="shared" si="67"/>
        <v>Hate Crime Report 2015</v>
      </c>
      <c r="M3863" s="5" t="s">
        <v>2</v>
      </c>
      <c r="N3863" s="5"/>
    </row>
    <row r="3864" spans="1:14" x14ac:dyDescent="0.2">
      <c r="A3864" s="12" t="s">
        <v>7474</v>
      </c>
      <c r="B3864" s="50">
        <v>3863</v>
      </c>
      <c r="C3864" s="9">
        <v>2015</v>
      </c>
      <c r="D3864" s="5" t="s">
        <v>9327</v>
      </c>
      <c r="E3864" s="5" t="s">
        <v>2</v>
      </c>
      <c r="F3864" s="5" t="s">
        <v>11089</v>
      </c>
      <c r="G3864" s="5" t="s">
        <v>9317</v>
      </c>
      <c r="H3864" s="5" t="s">
        <v>9328</v>
      </c>
      <c r="I3864" s="5" t="s">
        <v>9338</v>
      </c>
      <c r="J3864" s="9" t="s">
        <v>2</v>
      </c>
      <c r="K3864" s="5" t="s">
        <v>3</v>
      </c>
      <c r="L3864" s="10" t="str">
        <f t="shared" si="67"/>
        <v>Hate Crime Report 2015</v>
      </c>
      <c r="M3864" s="5" t="s">
        <v>2</v>
      </c>
      <c r="N3864" s="5"/>
    </row>
    <row r="3865" spans="1:14" x14ac:dyDescent="0.2">
      <c r="A3865" s="12" t="s">
        <v>7475</v>
      </c>
      <c r="B3865" s="50">
        <v>3864</v>
      </c>
      <c r="C3865" s="9">
        <v>2015</v>
      </c>
      <c r="D3865" s="5" t="s">
        <v>9327</v>
      </c>
      <c r="E3865" s="5" t="s">
        <v>2</v>
      </c>
      <c r="F3865" s="5" t="s">
        <v>11089</v>
      </c>
      <c r="G3865" s="5" t="s">
        <v>9317</v>
      </c>
      <c r="H3865" s="5" t="s">
        <v>9328</v>
      </c>
      <c r="I3865" s="5" t="s">
        <v>9338</v>
      </c>
      <c r="J3865" s="9" t="s">
        <v>2</v>
      </c>
      <c r="K3865" s="5" t="s">
        <v>3</v>
      </c>
      <c r="L3865" s="10" t="str">
        <f t="shared" si="67"/>
        <v>Hate Crime Report 2015</v>
      </c>
      <c r="M3865" s="5" t="s">
        <v>2</v>
      </c>
      <c r="N3865" s="5"/>
    </row>
    <row r="3866" spans="1:14" x14ac:dyDescent="0.2">
      <c r="A3866" s="12" t="s">
        <v>7476</v>
      </c>
      <c r="B3866" s="50">
        <v>3865</v>
      </c>
      <c r="C3866" s="9">
        <v>2015</v>
      </c>
      <c r="D3866" s="5" t="s">
        <v>9327</v>
      </c>
      <c r="E3866" s="5" t="s">
        <v>2</v>
      </c>
      <c r="F3866" s="5" t="s">
        <v>11089</v>
      </c>
      <c r="G3866" s="5" t="s">
        <v>9317</v>
      </c>
      <c r="H3866" s="5" t="s">
        <v>9328</v>
      </c>
      <c r="I3866" s="5" t="s">
        <v>9338</v>
      </c>
      <c r="J3866" s="9" t="s">
        <v>2</v>
      </c>
      <c r="K3866" s="5" t="s">
        <v>3</v>
      </c>
      <c r="L3866" s="10" t="str">
        <f t="shared" si="67"/>
        <v>Hate Crime Report 2015</v>
      </c>
      <c r="M3866" s="5" t="s">
        <v>2</v>
      </c>
      <c r="N3866" s="5"/>
    </row>
    <row r="3867" spans="1:14" x14ac:dyDescent="0.2">
      <c r="A3867" s="12" t="s">
        <v>7477</v>
      </c>
      <c r="B3867" s="50">
        <v>3866</v>
      </c>
      <c r="C3867" s="9">
        <v>2015</v>
      </c>
      <c r="D3867" s="5" t="s">
        <v>9327</v>
      </c>
      <c r="E3867" s="5" t="s">
        <v>2</v>
      </c>
      <c r="F3867" s="5" t="s">
        <v>11089</v>
      </c>
      <c r="G3867" s="5" t="s">
        <v>9317</v>
      </c>
      <c r="H3867" s="5" t="s">
        <v>9328</v>
      </c>
      <c r="I3867" s="5" t="s">
        <v>9338</v>
      </c>
      <c r="J3867" s="9" t="s">
        <v>2</v>
      </c>
      <c r="K3867" s="5" t="s">
        <v>3</v>
      </c>
      <c r="L3867" s="10" t="str">
        <f t="shared" si="67"/>
        <v>Hate Crime Report 2015</v>
      </c>
      <c r="M3867" s="5" t="s">
        <v>2</v>
      </c>
      <c r="N3867" s="5"/>
    </row>
    <row r="3868" spans="1:14" x14ac:dyDescent="0.2">
      <c r="A3868" s="12" t="s">
        <v>7478</v>
      </c>
      <c r="B3868" s="50">
        <v>3867</v>
      </c>
      <c r="C3868" s="9">
        <v>2015</v>
      </c>
      <c r="D3868" s="5" t="s">
        <v>9327</v>
      </c>
      <c r="E3868" s="5" t="s">
        <v>2</v>
      </c>
      <c r="F3868" s="5" t="s">
        <v>11089</v>
      </c>
      <c r="G3868" s="5" t="s">
        <v>9317</v>
      </c>
      <c r="H3868" s="5" t="s">
        <v>9328</v>
      </c>
      <c r="I3868" s="5" t="s">
        <v>9338</v>
      </c>
      <c r="J3868" s="9" t="s">
        <v>2</v>
      </c>
      <c r="K3868" s="5" t="s">
        <v>3</v>
      </c>
      <c r="L3868" s="10" t="str">
        <f t="shared" si="67"/>
        <v>Hate Crime Report 2015</v>
      </c>
      <c r="M3868" s="5" t="s">
        <v>2</v>
      </c>
      <c r="N3868" s="5"/>
    </row>
    <row r="3869" spans="1:14" x14ac:dyDescent="0.2">
      <c r="A3869" s="12" t="s">
        <v>7479</v>
      </c>
      <c r="B3869" s="50">
        <v>3868</v>
      </c>
      <c r="C3869" s="9">
        <v>2015</v>
      </c>
      <c r="D3869" s="5" t="s">
        <v>9327</v>
      </c>
      <c r="E3869" s="5" t="s">
        <v>2</v>
      </c>
      <c r="F3869" s="5" t="s">
        <v>11089</v>
      </c>
      <c r="G3869" s="5" t="s">
        <v>9317</v>
      </c>
      <c r="H3869" s="5" t="s">
        <v>9328</v>
      </c>
      <c r="I3869" s="5" t="s">
        <v>9338</v>
      </c>
      <c r="J3869" s="9" t="s">
        <v>2</v>
      </c>
      <c r="K3869" s="5" t="s">
        <v>3</v>
      </c>
      <c r="L3869" s="10" t="str">
        <f t="shared" si="67"/>
        <v>Hate Crime Report 2015</v>
      </c>
      <c r="M3869" s="5" t="s">
        <v>2</v>
      </c>
      <c r="N3869" s="5"/>
    </row>
    <row r="3870" spans="1:14" x14ac:dyDescent="0.2">
      <c r="A3870" s="12" t="s">
        <v>7480</v>
      </c>
      <c r="B3870" s="50">
        <v>3869</v>
      </c>
      <c r="C3870" s="9">
        <v>2015</v>
      </c>
      <c r="D3870" s="5" t="s">
        <v>9327</v>
      </c>
      <c r="E3870" s="5" t="s">
        <v>2</v>
      </c>
      <c r="F3870" s="5" t="s">
        <v>11089</v>
      </c>
      <c r="G3870" s="5" t="s">
        <v>9317</v>
      </c>
      <c r="H3870" s="5" t="s">
        <v>9328</v>
      </c>
      <c r="I3870" s="5" t="s">
        <v>9338</v>
      </c>
      <c r="J3870" s="9" t="s">
        <v>2</v>
      </c>
      <c r="K3870" s="5" t="s">
        <v>3</v>
      </c>
      <c r="L3870" s="10" t="str">
        <f t="shared" si="67"/>
        <v>Hate Crime Report 2015</v>
      </c>
      <c r="M3870" s="5" t="s">
        <v>2</v>
      </c>
      <c r="N3870" s="5"/>
    </row>
    <row r="3871" spans="1:14" x14ac:dyDescent="0.2">
      <c r="A3871" s="12" t="s">
        <v>7481</v>
      </c>
      <c r="B3871" s="50">
        <v>3870</v>
      </c>
      <c r="C3871" s="9">
        <v>2015</v>
      </c>
      <c r="D3871" s="5" t="s">
        <v>9327</v>
      </c>
      <c r="E3871" s="5" t="s">
        <v>2</v>
      </c>
      <c r="F3871" s="5" t="s">
        <v>11089</v>
      </c>
      <c r="G3871" s="5" t="s">
        <v>9317</v>
      </c>
      <c r="H3871" s="5" t="s">
        <v>9328</v>
      </c>
      <c r="I3871" s="5" t="s">
        <v>9338</v>
      </c>
      <c r="J3871" s="9" t="s">
        <v>2</v>
      </c>
      <c r="K3871" s="5" t="s">
        <v>3</v>
      </c>
      <c r="L3871" s="10" t="str">
        <f t="shared" si="67"/>
        <v>Hate Crime Report 2015</v>
      </c>
      <c r="M3871" s="5" t="s">
        <v>2</v>
      </c>
      <c r="N3871" s="5"/>
    </row>
    <row r="3872" spans="1:14" x14ac:dyDescent="0.2">
      <c r="A3872" s="12" t="s">
        <v>7482</v>
      </c>
      <c r="B3872" s="50">
        <v>3871</v>
      </c>
      <c r="C3872" s="9">
        <v>2015</v>
      </c>
      <c r="D3872" s="5" t="s">
        <v>9327</v>
      </c>
      <c r="E3872" s="5" t="s">
        <v>2</v>
      </c>
      <c r="F3872" s="5" t="s">
        <v>11089</v>
      </c>
      <c r="G3872" s="5" t="s">
        <v>9317</v>
      </c>
      <c r="H3872" s="5" t="s">
        <v>9328</v>
      </c>
      <c r="I3872" s="5" t="s">
        <v>9338</v>
      </c>
      <c r="J3872" s="9" t="s">
        <v>2</v>
      </c>
      <c r="K3872" s="5" t="s">
        <v>3</v>
      </c>
      <c r="L3872" s="10" t="str">
        <f t="shared" si="67"/>
        <v>Hate Crime Report 2015</v>
      </c>
      <c r="M3872" s="5" t="s">
        <v>2</v>
      </c>
      <c r="N3872" s="5"/>
    </row>
    <row r="3873" spans="1:14" x14ac:dyDescent="0.2">
      <c r="A3873" s="12" t="s">
        <v>7483</v>
      </c>
      <c r="B3873" s="50">
        <v>3872</v>
      </c>
      <c r="C3873" s="9">
        <v>2015</v>
      </c>
      <c r="D3873" s="5" t="s">
        <v>9327</v>
      </c>
      <c r="E3873" s="5" t="s">
        <v>2</v>
      </c>
      <c r="F3873" s="5" t="s">
        <v>11089</v>
      </c>
      <c r="G3873" s="5" t="s">
        <v>9317</v>
      </c>
      <c r="H3873" s="5" t="s">
        <v>9328</v>
      </c>
      <c r="I3873" s="5" t="s">
        <v>9338</v>
      </c>
      <c r="J3873" s="9" t="s">
        <v>2</v>
      </c>
      <c r="K3873" s="5" t="s">
        <v>3</v>
      </c>
      <c r="L3873" s="10" t="str">
        <f t="shared" si="67"/>
        <v>Hate Crime Report 2015</v>
      </c>
      <c r="M3873" s="5" t="s">
        <v>2</v>
      </c>
      <c r="N3873" s="5"/>
    </row>
    <row r="3874" spans="1:14" x14ac:dyDescent="0.2">
      <c r="A3874" s="12" t="s">
        <v>7484</v>
      </c>
      <c r="B3874" s="50">
        <v>3873</v>
      </c>
      <c r="C3874" s="9">
        <v>2015</v>
      </c>
      <c r="D3874" s="5" t="s">
        <v>9327</v>
      </c>
      <c r="E3874" s="5" t="s">
        <v>2</v>
      </c>
      <c r="F3874" s="5" t="s">
        <v>11089</v>
      </c>
      <c r="G3874" s="5" t="s">
        <v>9317</v>
      </c>
      <c r="H3874" s="5" t="s">
        <v>9328</v>
      </c>
      <c r="I3874" s="5" t="s">
        <v>9338</v>
      </c>
      <c r="J3874" s="9" t="s">
        <v>2</v>
      </c>
      <c r="K3874" s="5" t="s">
        <v>3</v>
      </c>
      <c r="L3874" s="10" t="str">
        <f t="shared" si="67"/>
        <v>Hate Crime Report 2015</v>
      </c>
      <c r="M3874" s="5" t="s">
        <v>2</v>
      </c>
      <c r="N3874" s="5"/>
    </row>
    <row r="3875" spans="1:14" x14ac:dyDescent="0.2">
      <c r="A3875" s="12" t="s">
        <v>7485</v>
      </c>
      <c r="B3875" s="50">
        <v>3874</v>
      </c>
      <c r="C3875" s="9">
        <v>2015</v>
      </c>
      <c r="D3875" s="5" t="s">
        <v>9327</v>
      </c>
      <c r="E3875" s="5" t="s">
        <v>2</v>
      </c>
      <c r="F3875" s="5" t="s">
        <v>11089</v>
      </c>
      <c r="G3875" s="5" t="s">
        <v>9317</v>
      </c>
      <c r="H3875" s="5" t="s">
        <v>9328</v>
      </c>
      <c r="I3875" s="5" t="s">
        <v>9338</v>
      </c>
      <c r="J3875" s="9" t="s">
        <v>2</v>
      </c>
      <c r="K3875" s="5" t="s">
        <v>3</v>
      </c>
      <c r="L3875" s="10" t="str">
        <f t="shared" si="67"/>
        <v>Hate Crime Report 2015</v>
      </c>
      <c r="M3875" s="5" t="s">
        <v>2</v>
      </c>
    </row>
    <row r="3876" spans="1:14" x14ac:dyDescent="0.2">
      <c r="A3876" s="12" t="s">
        <v>7486</v>
      </c>
      <c r="B3876" s="50">
        <v>3875</v>
      </c>
      <c r="C3876" s="9">
        <v>2015</v>
      </c>
      <c r="D3876" s="5" t="s">
        <v>9327</v>
      </c>
      <c r="E3876" s="5" t="s">
        <v>2</v>
      </c>
      <c r="F3876" s="5" t="s">
        <v>11089</v>
      </c>
      <c r="G3876" s="5" t="s">
        <v>9317</v>
      </c>
      <c r="H3876" s="5" t="s">
        <v>9328</v>
      </c>
      <c r="I3876" s="5" t="s">
        <v>9338</v>
      </c>
      <c r="J3876" s="9" t="s">
        <v>2</v>
      </c>
      <c r="K3876" s="5" t="s">
        <v>3</v>
      </c>
      <c r="L3876" s="10" t="str">
        <f t="shared" si="67"/>
        <v>Hate Crime Report 2015</v>
      </c>
      <c r="M3876" s="5" t="s">
        <v>2</v>
      </c>
    </row>
    <row r="3877" spans="1:14" x14ac:dyDescent="0.2">
      <c r="A3877" s="12" t="s">
        <v>7487</v>
      </c>
      <c r="B3877" s="50">
        <v>3876</v>
      </c>
      <c r="C3877" s="9">
        <v>2015</v>
      </c>
      <c r="D3877" s="5" t="s">
        <v>9327</v>
      </c>
      <c r="E3877" s="5" t="s">
        <v>2</v>
      </c>
      <c r="F3877" s="5" t="s">
        <v>11089</v>
      </c>
      <c r="G3877" s="5" t="s">
        <v>9317</v>
      </c>
      <c r="H3877" s="5" t="s">
        <v>9328</v>
      </c>
      <c r="I3877" s="5" t="s">
        <v>9338</v>
      </c>
      <c r="J3877" s="9" t="s">
        <v>2</v>
      </c>
      <c r="K3877" s="5" t="s">
        <v>3</v>
      </c>
      <c r="L3877" s="10" t="str">
        <f t="shared" si="67"/>
        <v>Hate Crime Report 2015</v>
      </c>
      <c r="M3877" s="5" t="s">
        <v>2</v>
      </c>
    </row>
    <row r="3878" spans="1:14" x14ac:dyDescent="0.2">
      <c r="A3878" s="12" t="s">
        <v>7488</v>
      </c>
      <c r="B3878" s="50">
        <v>3877</v>
      </c>
      <c r="C3878" s="9">
        <v>2015</v>
      </c>
      <c r="D3878" s="5" t="s">
        <v>9327</v>
      </c>
      <c r="E3878" s="5" t="s">
        <v>2</v>
      </c>
      <c r="F3878" s="5" t="s">
        <v>11089</v>
      </c>
      <c r="G3878" s="5" t="s">
        <v>9317</v>
      </c>
      <c r="H3878" s="5" t="s">
        <v>9328</v>
      </c>
      <c r="I3878" s="5" t="s">
        <v>9338</v>
      </c>
      <c r="J3878" s="9" t="s">
        <v>2</v>
      </c>
      <c r="K3878" s="5" t="s">
        <v>3</v>
      </c>
      <c r="L3878" s="10" t="str">
        <f t="shared" si="67"/>
        <v>Hate Crime Report 2015</v>
      </c>
      <c r="M3878" s="5" t="s">
        <v>2</v>
      </c>
      <c r="N3878" s="6"/>
    </row>
    <row r="3879" spans="1:14" x14ac:dyDescent="0.2">
      <c r="A3879" s="12" t="s">
        <v>7489</v>
      </c>
      <c r="B3879" s="50">
        <v>3878</v>
      </c>
      <c r="C3879" s="9">
        <v>2015</v>
      </c>
      <c r="D3879" s="5" t="s">
        <v>9327</v>
      </c>
      <c r="E3879" s="5" t="s">
        <v>2</v>
      </c>
      <c r="F3879" s="5" t="s">
        <v>11089</v>
      </c>
      <c r="G3879" s="5" t="s">
        <v>9317</v>
      </c>
      <c r="H3879" s="5" t="s">
        <v>9328</v>
      </c>
      <c r="I3879" s="5" t="s">
        <v>9338</v>
      </c>
      <c r="J3879" s="9" t="s">
        <v>2</v>
      </c>
      <c r="K3879" s="5" t="s">
        <v>3</v>
      </c>
      <c r="L3879" s="10" t="str">
        <f t="shared" si="67"/>
        <v>Hate Crime Report 2015</v>
      </c>
      <c r="M3879" s="5" t="s">
        <v>2</v>
      </c>
    </row>
    <row r="3880" spans="1:14" x14ac:dyDescent="0.2">
      <c r="A3880" s="12" t="s">
        <v>7490</v>
      </c>
      <c r="B3880" s="50">
        <v>3879</v>
      </c>
      <c r="C3880" s="9">
        <v>2015</v>
      </c>
      <c r="D3880" s="5" t="s">
        <v>9327</v>
      </c>
      <c r="E3880" s="5" t="s">
        <v>2</v>
      </c>
      <c r="F3880" s="5" t="s">
        <v>11089</v>
      </c>
      <c r="G3880" s="5" t="s">
        <v>9317</v>
      </c>
      <c r="H3880" s="5" t="s">
        <v>9328</v>
      </c>
      <c r="I3880" s="5" t="s">
        <v>9338</v>
      </c>
      <c r="J3880" s="9" t="s">
        <v>2</v>
      </c>
      <c r="K3880" s="5" t="s">
        <v>3</v>
      </c>
      <c r="L3880" s="10" t="str">
        <f t="shared" si="67"/>
        <v>Hate Crime Report 2015</v>
      </c>
      <c r="M3880" s="5" t="s">
        <v>2</v>
      </c>
    </row>
    <row r="3881" spans="1:14" x14ac:dyDescent="0.2">
      <c r="A3881" s="12" t="s">
        <v>7491</v>
      </c>
      <c r="B3881" s="50">
        <v>3880</v>
      </c>
      <c r="C3881" s="9">
        <v>2015</v>
      </c>
      <c r="D3881" s="5" t="s">
        <v>9327</v>
      </c>
      <c r="E3881" s="5" t="s">
        <v>2</v>
      </c>
      <c r="F3881" s="5" t="s">
        <v>11089</v>
      </c>
      <c r="G3881" s="5" t="s">
        <v>9317</v>
      </c>
      <c r="H3881" s="5" t="s">
        <v>9328</v>
      </c>
      <c r="I3881" s="5" t="s">
        <v>9338</v>
      </c>
      <c r="J3881" s="9" t="s">
        <v>2</v>
      </c>
      <c r="K3881" s="5" t="s">
        <v>3</v>
      </c>
      <c r="L3881" s="10" t="str">
        <f t="shared" si="67"/>
        <v>Hate Crime Report 2015</v>
      </c>
      <c r="M3881" s="5" t="s">
        <v>2</v>
      </c>
    </row>
    <row r="3882" spans="1:14" x14ac:dyDescent="0.2">
      <c r="A3882" s="12" t="s">
        <v>7492</v>
      </c>
      <c r="B3882" s="50">
        <v>3881</v>
      </c>
      <c r="C3882" s="9">
        <v>2015</v>
      </c>
      <c r="D3882" s="5" t="s">
        <v>9327</v>
      </c>
      <c r="E3882" s="5" t="s">
        <v>2</v>
      </c>
      <c r="F3882" s="5" t="s">
        <v>11089</v>
      </c>
      <c r="G3882" s="5" t="s">
        <v>9317</v>
      </c>
      <c r="H3882" s="5" t="s">
        <v>9328</v>
      </c>
      <c r="I3882" s="5" t="s">
        <v>9338</v>
      </c>
      <c r="J3882" s="9" t="s">
        <v>2</v>
      </c>
      <c r="K3882" s="5" t="s">
        <v>3</v>
      </c>
      <c r="L3882" s="10" t="str">
        <f t="shared" si="67"/>
        <v>Hate Crime Report 2015</v>
      </c>
      <c r="M3882" s="5" t="s">
        <v>2</v>
      </c>
    </row>
    <row r="3883" spans="1:14" x14ac:dyDescent="0.2">
      <c r="A3883" s="12" t="s">
        <v>7493</v>
      </c>
      <c r="B3883" s="50">
        <v>3882</v>
      </c>
      <c r="C3883" s="9">
        <v>2015</v>
      </c>
      <c r="D3883" s="5" t="s">
        <v>9327</v>
      </c>
      <c r="E3883" s="5" t="s">
        <v>2</v>
      </c>
      <c r="F3883" s="5" t="s">
        <v>11089</v>
      </c>
      <c r="G3883" s="5" t="s">
        <v>9317</v>
      </c>
      <c r="H3883" s="5" t="s">
        <v>9328</v>
      </c>
      <c r="I3883" s="5" t="s">
        <v>9338</v>
      </c>
      <c r="J3883" s="9" t="s">
        <v>2</v>
      </c>
      <c r="K3883" s="5" t="s">
        <v>3</v>
      </c>
      <c r="L3883" s="10" t="str">
        <f t="shared" si="67"/>
        <v>Hate Crime Report 2015</v>
      </c>
      <c r="M3883" s="5" t="s">
        <v>2</v>
      </c>
      <c r="N3883" s="6"/>
    </row>
    <row r="3884" spans="1:14" x14ac:dyDescent="0.2">
      <c r="A3884" s="12" t="s">
        <v>7494</v>
      </c>
      <c r="B3884" s="50">
        <v>3883</v>
      </c>
      <c r="C3884" s="9">
        <v>2015</v>
      </c>
      <c r="D3884" s="5" t="s">
        <v>9327</v>
      </c>
      <c r="E3884" s="5" t="s">
        <v>2</v>
      </c>
      <c r="F3884" s="5" t="s">
        <v>11089</v>
      </c>
      <c r="G3884" s="5" t="s">
        <v>9329</v>
      </c>
      <c r="H3884" s="5" t="s">
        <v>9328</v>
      </c>
      <c r="I3884" s="5" t="s">
        <v>9338</v>
      </c>
      <c r="J3884" s="9" t="s">
        <v>2</v>
      </c>
      <c r="K3884" s="5" t="s">
        <v>3</v>
      </c>
      <c r="L3884" s="10" t="str">
        <f t="shared" si="67"/>
        <v>Hate Crime Report 2015</v>
      </c>
      <c r="M3884" s="5" t="s">
        <v>2</v>
      </c>
    </row>
    <row r="3885" spans="1:14" x14ac:dyDescent="0.2">
      <c r="A3885" s="12" t="s">
        <v>7495</v>
      </c>
      <c r="B3885" s="50">
        <v>3884</v>
      </c>
      <c r="C3885" s="9">
        <v>2015</v>
      </c>
      <c r="D3885" s="5" t="s">
        <v>9327</v>
      </c>
      <c r="E3885" s="5" t="s">
        <v>2</v>
      </c>
      <c r="F3885" s="5" t="s">
        <v>11089</v>
      </c>
      <c r="G3885" s="5" t="s">
        <v>9329</v>
      </c>
      <c r="H3885" s="5" t="s">
        <v>9328</v>
      </c>
      <c r="I3885" s="5" t="s">
        <v>9338</v>
      </c>
      <c r="J3885" s="9" t="s">
        <v>2</v>
      </c>
      <c r="K3885" s="5" t="s">
        <v>3</v>
      </c>
      <c r="L3885" s="10" t="str">
        <f t="shared" si="67"/>
        <v>Hate Crime Report 2015</v>
      </c>
      <c r="M3885" s="5" t="s">
        <v>2</v>
      </c>
    </row>
    <row r="3886" spans="1:14" x14ac:dyDescent="0.2">
      <c r="A3886" s="12" t="s">
        <v>7496</v>
      </c>
      <c r="B3886" s="50">
        <v>3885</v>
      </c>
      <c r="C3886" s="9">
        <v>2015</v>
      </c>
      <c r="D3886" s="5" t="s">
        <v>9327</v>
      </c>
      <c r="E3886" s="5" t="s">
        <v>2</v>
      </c>
      <c r="F3886" s="5" t="s">
        <v>11089</v>
      </c>
      <c r="G3886" s="5" t="s">
        <v>9329</v>
      </c>
      <c r="H3886" s="5" t="s">
        <v>9347</v>
      </c>
      <c r="I3886" s="5" t="s">
        <v>9338</v>
      </c>
      <c r="J3886" s="9" t="s">
        <v>2</v>
      </c>
      <c r="K3886" s="5" t="s">
        <v>3</v>
      </c>
      <c r="L3886" s="10" t="str">
        <f t="shared" si="67"/>
        <v>Hate Crime Report 2015</v>
      </c>
      <c r="M3886" s="5" t="s">
        <v>2</v>
      </c>
    </row>
    <row r="3887" spans="1:14" x14ac:dyDescent="0.2">
      <c r="A3887" s="12" t="s">
        <v>7497</v>
      </c>
      <c r="B3887" s="50">
        <v>3886</v>
      </c>
      <c r="C3887" s="9">
        <v>2015</v>
      </c>
      <c r="D3887" s="5" t="s">
        <v>9327</v>
      </c>
      <c r="E3887" s="5" t="s">
        <v>2</v>
      </c>
      <c r="F3887" s="5" t="s">
        <v>11089</v>
      </c>
      <c r="G3887" s="5" t="s">
        <v>9329</v>
      </c>
      <c r="H3887" s="5" t="s">
        <v>9347</v>
      </c>
      <c r="I3887" s="5" t="s">
        <v>9338</v>
      </c>
      <c r="J3887" s="9" t="s">
        <v>2</v>
      </c>
      <c r="K3887" s="5" t="s">
        <v>3</v>
      </c>
      <c r="L3887" s="10" t="str">
        <f t="shared" si="67"/>
        <v>Hate Crime Report 2015</v>
      </c>
      <c r="M3887" s="5" t="s">
        <v>2</v>
      </c>
    </row>
    <row r="3888" spans="1:14" x14ac:dyDescent="0.2">
      <c r="A3888" s="12" t="s">
        <v>7498</v>
      </c>
      <c r="B3888" s="50">
        <v>3887</v>
      </c>
      <c r="C3888" s="9">
        <v>2015</v>
      </c>
      <c r="D3888" s="5" t="s">
        <v>9327</v>
      </c>
      <c r="E3888" s="5" t="s">
        <v>2</v>
      </c>
      <c r="F3888" s="5" t="s">
        <v>11089</v>
      </c>
      <c r="G3888" s="5" t="s">
        <v>9329</v>
      </c>
      <c r="H3888" s="5" t="s">
        <v>9347</v>
      </c>
      <c r="I3888" s="5" t="s">
        <v>9338</v>
      </c>
      <c r="J3888" s="9" t="s">
        <v>2</v>
      </c>
      <c r="K3888" s="5" t="s">
        <v>3</v>
      </c>
      <c r="L3888" s="10" t="str">
        <f t="shared" si="67"/>
        <v>Hate Crime Report 2015</v>
      </c>
      <c r="M3888" s="5" t="s">
        <v>2</v>
      </c>
    </row>
    <row r="3889" spans="1:15" x14ac:dyDescent="0.2">
      <c r="A3889" s="12" t="s">
        <v>7499</v>
      </c>
      <c r="B3889" s="50">
        <v>3888</v>
      </c>
      <c r="C3889" s="9">
        <v>2015</v>
      </c>
      <c r="D3889" s="5" t="s">
        <v>9327</v>
      </c>
      <c r="E3889" s="5" t="s">
        <v>2</v>
      </c>
      <c r="F3889" s="5" t="s">
        <v>11089</v>
      </c>
      <c r="G3889" s="5" t="s">
        <v>9329</v>
      </c>
      <c r="H3889" s="5" t="s">
        <v>9347</v>
      </c>
      <c r="I3889" s="5" t="s">
        <v>9338</v>
      </c>
      <c r="J3889" s="9" t="s">
        <v>2</v>
      </c>
      <c r="K3889" s="5" t="s">
        <v>3</v>
      </c>
      <c r="L3889" s="10" t="str">
        <f t="shared" si="67"/>
        <v>Hate Crime Report 2015</v>
      </c>
      <c r="M3889" s="5" t="s">
        <v>2</v>
      </c>
    </row>
    <row r="3890" spans="1:15" x14ac:dyDescent="0.2">
      <c r="A3890" s="12" t="s">
        <v>7500</v>
      </c>
      <c r="B3890" s="50">
        <v>3889</v>
      </c>
      <c r="C3890" s="9">
        <v>2015</v>
      </c>
      <c r="D3890" s="5" t="s">
        <v>9327</v>
      </c>
      <c r="E3890" s="5" t="s">
        <v>2</v>
      </c>
      <c r="F3890" s="5" t="s">
        <v>11089</v>
      </c>
      <c r="G3890" s="5" t="s">
        <v>9329</v>
      </c>
      <c r="H3890" s="5" t="s">
        <v>9347</v>
      </c>
      <c r="I3890" s="5" t="s">
        <v>9338</v>
      </c>
      <c r="J3890" s="9" t="s">
        <v>2</v>
      </c>
      <c r="K3890" s="5" t="s">
        <v>3</v>
      </c>
      <c r="L3890" s="10" t="str">
        <f t="shared" si="67"/>
        <v>Hate Crime Report 2015</v>
      </c>
      <c r="M3890" s="5" t="s">
        <v>2</v>
      </c>
    </row>
    <row r="3891" spans="1:15" x14ac:dyDescent="0.2">
      <c r="A3891" s="12" t="s">
        <v>7501</v>
      </c>
      <c r="B3891" s="50">
        <v>3890</v>
      </c>
      <c r="C3891" s="9">
        <v>2015</v>
      </c>
      <c r="D3891" s="5" t="s">
        <v>9327</v>
      </c>
      <c r="E3891" s="5" t="s">
        <v>2</v>
      </c>
      <c r="F3891" s="5" t="s">
        <v>11089</v>
      </c>
      <c r="G3891" s="5" t="s">
        <v>9329</v>
      </c>
      <c r="H3891" s="5" t="s">
        <v>9347</v>
      </c>
      <c r="I3891" s="5" t="s">
        <v>9338</v>
      </c>
      <c r="J3891" s="9" t="s">
        <v>2</v>
      </c>
      <c r="K3891" s="5" t="s">
        <v>3</v>
      </c>
      <c r="L3891" s="10" t="str">
        <f t="shared" si="67"/>
        <v>Hate Crime Report 2015</v>
      </c>
      <c r="M3891" s="5" t="s">
        <v>2</v>
      </c>
    </row>
    <row r="3892" spans="1:15" x14ac:dyDescent="0.2">
      <c r="A3892" s="12" t="s">
        <v>7502</v>
      </c>
      <c r="B3892" s="50">
        <v>3891</v>
      </c>
      <c r="C3892" s="9">
        <v>2015</v>
      </c>
      <c r="D3892" s="5" t="s">
        <v>9327</v>
      </c>
      <c r="E3892" s="5" t="s">
        <v>2</v>
      </c>
      <c r="F3892" s="5" t="s">
        <v>11089</v>
      </c>
      <c r="G3892" s="5" t="s">
        <v>9329</v>
      </c>
      <c r="H3892" s="5" t="s">
        <v>9347</v>
      </c>
      <c r="I3892" s="5" t="s">
        <v>9338</v>
      </c>
      <c r="J3892" s="9" t="s">
        <v>2</v>
      </c>
      <c r="K3892" s="5" t="s">
        <v>3</v>
      </c>
      <c r="L3892" s="10" t="str">
        <f t="shared" ref="L3892:L3923" si="68">HYPERLINK("https://hatecrime.osce.org/poland?year=2015","Hate Crime Report 2015")</f>
        <v>Hate Crime Report 2015</v>
      </c>
      <c r="M3892" s="5" t="s">
        <v>2</v>
      </c>
      <c r="O3892" s="11"/>
    </row>
    <row r="3893" spans="1:15" x14ac:dyDescent="0.2">
      <c r="A3893" s="12" t="s">
        <v>7503</v>
      </c>
      <c r="B3893" s="50">
        <v>3892</v>
      </c>
      <c r="C3893" s="9">
        <v>2015</v>
      </c>
      <c r="D3893" s="5" t="s">
        <v>9327</v>
      </c>
      <c r="E3893" s="5" t="s">
        <v>2</v>
      </c>
      <c r="F3893" s="5" t="s">
        <v>11089</v>
      </c>
      <c r="G3893" s="5" t="s">
        <v>9329</v>
      </c>
      <c r="H3893" s="5" t="s">
        <v>9347</v>
      </c>
      <c r="I3893" s="5" t="s">
        <v>9338</v>
      </c>
      <c r="J3893" s="9" t="s">
        <v>2</v>
      </c>
      <c r="K3893" s="5" t="s">
        <v>3</v>
      </c>
      <c r="L3893" s="10" t="str">
        <f t="shared" si="68"/>
        <v>Hate Crime Report 2015</v>
      </c>
      <c r="M3893" s="5" t="s">
        <v>2</v>
      </c>
      <c r="O3893" s="11"/>
    </row>
    <row r="3894" spans="1:15" x14ac:dyDescent="0.2">
      <c r="A3894" s="12" t="s">
        <v>7504</v>
      </c>
      <c r="B3894" s="50">
        <v>3893</v>
      </c>
      <c r="C3894" s="9">
        <v>2015</v>
      </c>
      <c r="D3894" s="5" t="s">
        <v>9327</v>
      </c>
      <c r="E3894" s="5" t="s">
        <v>2</v>
      </c>
      <c r="F3894" s="5" t="s">
        <v>11089</v>
      </c>
      <c r="G3894" s="5" t="s">
        <v>9329</v>
      </c>
      <c r="H3894" s="5" t="s">
        <v>9347</v>
      </c>
      <c r="I3894" s="5" t="s">
        <v>9338</v>
      </c>
      <c r="J3894" s="9" t="s">
        <v>2</v>
      </c>
      <c r="K3894" s="5" t="s">
        <v>3</v>
      </c>
      <c r="L3894" s="10" t="str">
        <f t="shared" si="68"/>
        <v>Hate Crime Report 2015</v>
      </c>
      <c r="M3894" s="5" t="s">
        <v>2</v>
      </c>
      <c r="O3894" s="8"/>
    </row>
    <row r="3895" spans="1:15" x14ac:dyDescent="0.2">
      <c r="A3895" s="12" t="s">
        <v>7505</v>
      </c>
      <c r="B3895" s="50">
        <v>3894</v>
      </c>
      <c r="C3895" s="9">
        <v>2015</v>
      </c>
      <c r="D3895" s="5" t="s">
        <v>9327</v>
      </c>
      <c r="E3895" s="5" t="s">
        <v>2</v>
      </c>
      <c r="F3895" s="5" t="s">
        <v>11089</v>
      </c>
      <c r="G3895" s="5" t="s">
        <v>9329</v>
      </c>
      <c r="H3895" s="5" t="s">
        <v>9347</v>
      </c>
      <c r="I3895" s="5" t="s">
        <v>9338</v>
      </c>
      <c r="J3895" s="9" t="s">
        <v>2</v>
      </c>
      <c r="K3895" s="5" t="s">
        <v>3</v>
      </c>
      <c r="L3895" s="10" t="str">
        <f t="shared" si="68"/>
        <v>Hate Crime Report 2015</v>
      </c>
      <c r="M3895" s="5" t="s">
        <v>2</v>
      </c>
    </row>
    <row r="3896" spans="1:15" x14ac:dyDescent="0.2">
      <c r="A3896" s="12" t="s">
        <v>7506</v>
      </c>
      <c r="B3896" s="50">
        <v>3895</v>
      </c>
      <c r="C3896" s="9">
        <v>2015</v>
      </c>
      <c r="D3896" s="5" t="s">
        <v>9327</v>
      </c>
      <c r="E3896" s="5" t="s">
        <v>2</v>
      </c>
      <c r="F3896" s="5" t="s">
        <v>11089</v>
      </c>
      <c r="G3896" s="5" t="s">
        <v>9329</v>
      </c>
      <c r="H3896" s="5" t="s">
        <v>9347</v>
      </c>
      <c r="I3896" s="5" t="s">
        <v>9338</v>
      </c>
      <c r="J3896" s="9" t="s">
        <v>2</v>
      </c>
      <c r="K3896" s="5" t="s">
        <v>3</v>
      </c>
      <c r="L3896" s="10" t="str">
        <f t="shared" si="68"/>
        <v>Hate Crime Report 2015</v>
      </c>
      <c r="M3896" s="5" t="s">
        <v>2</v>
      </c>
    </row>
    <row r="3897" spans="1:15" x14ac:dyDescent="0.2">
      <c r="A3897" s="12" t="s">
        <v>7507</v>
      </c>
      <c r="B3897" s="50">
        <v>3896</v>
      </c>
      <c r="C3897" s="9">
        <v>2015</v>
      </c>
      <c r="D3897" s="5" t="s">
        <v>9327</v>
      </c>
      <c r="E3897" s="5" t="s">
        <v>2</v>
      </c>
      <c r="F3897" s="5" t="s">
        <v>11089</v>
      </c>
      <c r="G3897" s="5" t="s">
        <v>9329</v>
      </c>
      <c r="H3897" s="5" t="s">
        <v>9347</v>
      </c>
      <c r="I3897" s="5" t="s">
        <v>9338</v>
      </c>
      <c r="J3897" s="9" t="s">
        <v>2</v>
      </c>
      <c r="K3897" s="5" t="s">
        <v>3</v>
      </c>
      <c r="L3897" s="10" t="str">
        <f t="shared" si="68"/>
        <v>Hate Crime Report 2015</v>
      </c>
      <c r="M3897" s="5" t="s">
        <v>2</v>
      </c>
    </row>
    <row r="3898" spans="1:15" x14ac:dyDescent="0.2">
      <c r="A3898" s="12" t="s">
        <v>7508</v>
      </c>
      <c r="B3898" s="50">
        <v>3897</v>
      </c>
      <c r="C3898" s="9">
        <v>2015</v>
      </c>
      <c r="D3898" s="5" t="s">
        <v>9327</v>
      </c>
      <c r="E3898" s="5" t="s">
        <v>2</v>
      </c>
      <c r="F3898" s="5" t="s">
        <v>11089</v>
      </c>
      <c r="G3898" s="5" t="s">
        <v>9329</v>
      </c>
      <c r="H3898" s="5" t="s">
        <v>9347</v>
      </c>
      <c r="I3898" s="5" t="s">
        <v>9338</v>
      </c>
      <c r="J3898" s="9" t="s">
        <v>2</v>
      </c>
      <c r="K3898" s="5" t="s">
        <v>3</v>
      </c>
      <c r="L3898" s="10" t="str">
        <f t="shared" si="68"/>
        <v>Hate Crime Report 2015</v>
      </c>
      <c r="M3898" s="5" t="s">
        <v>2</v>
      </c>
    </row>
    <row r="3899" spans="1:15" x14ac:dyDescent="0.2">
      <c r="A3899" s="12" t="s">
        <v>7509</v>
      </c>
      <c r="B3899" s="50">
        <v>3898</v>
      </c>
      <c r="C3899" s="9">
        <v>2015</v>
      </c>
      <c r="D3899" s="5" t="s">
        <v>9327</v>
      </c>
      <c r="E3899" s="5" t="s">
        <v>2</v>
      </c>
      <c r="F3899" s="5" t="s">
        <v>11089</v>
      </c>
      <c r="G3899" s="5" t="s">
        <v>9329</v>
      </c>
      <c r="H3899" s="5" t="s">
        <v>9347</v>
      </c>
      <c r="I3899" s="5" t="s">
        <v>9338</v>
      </c>
      <c r="J3899" s="9" t="s">
        <v>2</v>
      </c>
      <c r="K3899" s="5" t="s">
        <v>3</v>
      </c>
      <c r="L3899" s="10" t="str">
        <f t="shared" si="68"/>
        <v>Hate Crime Report 2015</v>
      </c>
      <c r="M3899" s="5" t="s">
        <v>2</v>
      </c>
      <c r="O3899" s="2"/>
    </row>
    <row r="3900" spans="1:15" x14ac:dyDescent="0.2">
      <c r="A3900" s="12" t="s">
        <v>7510</v>
      </c>
      <c r="B3900" s="50">
        <v>3899</v>
      </c>
      <c r="C3900" s="9">
        <v>2015</v>
      </c>
      <c r="D3900" s="5" t="s">
        <v>9327</v>
      </c>
      <c r="E3900" s="5" t="s">
        <v>2</v>
      </c>
      <c r="F3900" s="5" t="s">
        <v>11089</v>
      </c>
      <c r="G3900" s="5" t="s">
        <v>9329</v>
      </c>
      <c r="H3900" s="5" t="s">
        <v>9347</v>
      </c>
      <c r="I3900" s="5" t="s">
        <v>9338</v>
      </c>
      <c r="J3900" s="9" t="s">
        <v>2</v>
      </c>
      <c r="K3900" s="5" t="s">
        <v>3</v>
      </c>
      <c r="L3900" s="10" t="str">
        <f t="shared" si="68"/>
        <v>Hate Crime Report 2015</v>
      </c>
      <c r="M3900" s="5" t="s">
        <v>2</v>
      </c>
    </row>
    <row r="3901" spans="1:15" x14ac:dyDescent="0.2">
      <c r="A3901" s="12" t="s">
        <v>7511</v>
      </c>
      <c r="B3901" s="50">
        <v>3900</v>
      </c>
      <c r="C3901" s="9">
        <v>2015</v>
      </c>
      <c r="D3901" s="5" t="s">
        <v>9327</v>
      </c>
      <c r="E3901" s="5" t="s">
        <v>2</v>
      </c>
      <c r="F3901" s="5" t="s">
        <v>11089</v>
      </c>
      <c r="G3901" s="5" t="s">
        <v>9329</v>
      </c>
      <c r="H3901" s="5" t="s">
        <v>9347</v>
      </c>
      <c r="I3901" s="5" t="s">
        <v>9338</v>
      </c>
      <c r="J3901" s="9" t="s">
        <v>2</v>
      </c>
      <c r="K3901" s="5" t="s">
        <v>3</v>
      </c>
      <c r="L3901" s="10" t="str">
        <f t="shared" si="68"/>
        <v>Hate Crime Report 2015</v>
      </c>
      <c r="M3901" s="5" t="s">
        <v>2</v>
      </c>
    </row>
    <row r="3902" spans="1:15" x14ac:dyDescent="0.2">
      <c r="A3902" s="12" t="s">
        <v>7512</v>
      </c>
      <c r="B3902" s="50">
        <v>3901</v>
      </c>
      <c r="C3902" s="9">
        <v>2015</v>
      </c>
      <c r="D3902" s="5" t="s">
        <v>9327</v>
      </c>
      <c r="E3902" s="5" t="s">
        <v>2</v>
      </c>
      <c r="F3902" s="5" t="s">
        <v>11089</v>
      </c>
      <c r="G3902" s="5" t="s">
        <v>9329</v>
      </c>
      <c r="H3902" s="5" t="s">
        <v>9347</v>
      </c>
      <c r="I3902" s="5" t="s">
        <v>9338</v>
      </c>
      <c r="J3902" s="9" t="s">
        <v>2</v>
      </c>
      <c r="K3902" s="5" t="s">
        <v>3</v>
      </c>
      <c r="L3902" s="10" t="str">
        <f t="shared" si="68"/>
        <v>Hate Crime Report 2015</v>
      </c>
      <c r="M3902" s="5" t="s">
        <v>2</v>
      </c>
    </row>
    <row r="3903" spans="1:15" x14ac:dyDescent="0.2">
      <c r="A3903" s="12" t="s">
        <v>7513</v>
      </c>
      <c r="B3903" s="50">
        <v>3902</v>
      </c>
      <c r="C3903" s="9">
        <v>2015</v>
      </c>
      <c r="D3903" s="5" t="s">
        <v>9327</v>
      </c>
      <c r="E3903" s="5" t="s">
        <v>2</v>
      </c>
      <c r="F3903" s="5" t="s">
        <v>11089</v>
      </c>
      <c r="G3903" s="5" t="s">
        <v>9329</v>
      </c>
      <c r="H3903" s="5" t="s">
        <v>9347</v>
      </c>
      <c r="I3903" s="5" t="s">
        <v>9338</v>
      </c>
      <c r="J3903" s="9" t="s">
        <v>2</v>
      </c>
      <c r="K3903" s="5" t="s">
        <v>3</v>
      </c>
      <c r="L3903" s="10" t="str">
        <f t="shared" si="68"/>
        <v>Hate Crime Report 2015</v>
      </c>
      <c r="M3903" s="5" t="s">
        <v>2</v>
      </c>
      <c r="N3903" s="11"/>
    </row>
    <row r="3904" spans="1:15" x14ac:dyDescent="0.2">
      <c r="A3904" s="12" t="s">
        <v>7514</v>
      </c>
      <c r="B3904" s="50">
        <v>3903</v>
      </c>
      <c r="C3904" s="9">
        <v>2015</v>
      </c>
      <c r="D3904" s="5" t="s">
        <v>9327</v>
      </c>
      <c r="E3904" s="5" t="s">
        <v>2</v>
      </c>
      <c r="F3904" s="5" t="s">
        <v>11089</v>
      </c>
      <c r="G3904" s="5" t="s">
        <v>9329</v>
      </c>
      <c r="H3904" s="5" t="s">
        <v>9321</v>
      </c>
      <c r="I3904" s="5" t="s">
        <v>9338</v>
      </c>
      <c r="J3904" s="9" t="s">
        <v>2</v>
      </c>
      <c r="K3904" s="5" t="s">
        <v>3</v>
      </c>
      <c r="L3904" s="10" t="str">
        <f t="shared" si="68"/>
        <v>Hate Crime Report 2015</v>
      </c>
      <c r="M3904" s="5" t="s">
        <v>2</v>
      </c>
      <c r="N3904" s="11"/>
    </row>
    <row r="3905" spans="1:15" x14ac:dyDescent="0.2">
      <c r="A3905" s="12" t="s">
        <v>7515</v>
      </c>
      <c r="B3905" s="50">
        <v>3904</v>
      </c>
      <c r="C3905" s="9">
        <v>2015</v>
      </c>
      <c r="D3905" s="5" t="s">
        <v>9327</v>
      </c>
      <c r="E3905" s="5" t="s">
        <v>2</v>
      </c>
      <c r="F3905" s="5" t="s">
        <v>11089</v>
      </c>
      <c r="G3905" s="5" t="s">
        <v>9329</v>
      </c>
      <c r="H3905" s="5" t="s">
        <v>9321</v>
      </c>
      <c r="I3905" s="5" t="s">
        <v>9338</v>
      </c>
      <c r="J3905" s="9" t="s">
        <v>2</v>
      </c>
      <c r="K3905" s="5" t="s">
        <v>3</v>
      </c>
      <c r="L3905" s="10" t="str">
        <f t="shared" si="68"/>
        <v>Hate Crime Report 2015</v>
      </c>
      <c r="M3905" s="5" t="s">
        <v>2</v>
      </c>
      <c r="N3905" s="11"/>
    </row>
    <row r="3906" spans="1:15" x14ac:dyDescent="0.2">
      <c r="A3906" s="12" t="s">
        <v>7516</v>
      </c>
      <c r="B3906" s="50">
        <v>3905</v>
      </c>
      <c r="C3906" s="9">
        <v>2015</v>
      </c>
      <c r="D3906" s="5" t="s">
        <v>9327</v>
      </c>
      <c r="E3906" s="5" t="s">
        <v>2</v>
      </c>
      <c r="F3906" s="5" t="s">
        <v>11089</v>
      </c>
      <c r="G3906" s="6" t="s">
        <v>9335</v>
      </c>
      <c r="H3906" s="5" t="s">
        <v>9347</v>
      </c>
      <c r="I3906" s="5" t="s">
        <v>9338</v>
      </c>
      <c r="J3906" s="9" t="s">
        <v>2</v>
      </c>
      <c r="K3906" s="5" t="s">
        <v>3</v>
      </c>
      <c r="L3906" s="10" t="str">
        <f t="shared" si="68"/>
        <v>Hate Crime Report 2015</v>
      </c>
      <c r="M3906" s="5" t="s">
        <v>2</v>
      </c>
      <c r="N3906" s="11"/>
    </row>
    <row r="3907" spans="1:15" x14ac:dyDescent="0.2">
      <c r="A3907" s="12" t="s">
        <v>7517</v>
      </c>
      <c r="B3907" s="50">
        <v>3906</v>
      </c>
      <c r="C3907" s="9">
        <v>2015</v>
      </c>
      <c r="D3907" s="5" t="s">
        <v>9327</v>
      </c>
      <c r="E3907" s="5" t="s">
        <v>2</v>
      </c>
      <c r="F3907" s="5" t="s">
        <v>11089</v>
      </c>
      <c r="G3907" s="6" t="s">
        <v>9335</v>
      </c>
      <c r="H3907" s="5" t="s">
        <v>9347</v>
      </c>
      <c r="I3907" s="5" t="s">
        <v>9338</v>
      </c>
      <c r="J3907" s="9" t="s">
        <v>2</v>
      </c>
      <c r="K3907" s="5" t="s">
        <v>3</v>
      </c>
      <c r="L3907" s="10" t="str">
        <f t="shared" si="68"/>
        <v>Hate Crime Report 2015</v>
      </c>
      <c r="M3907" s="5" t="s">
        <v>2</v>
      </c>
      <c r="N3907" s="11"/>
    </row>
    <row r="3908" spans="1:15" x14ac:dyDescent="0.2">
      <c r="A3908" s="12" t="s">
        <v>7518</v>
      </c>
      <c r="B3908" s="50">
        <v>3907</v>
      </c>
      <c r="C3908" s="9">
        <v>2015</v>
      </c>
      <c r="D3908" s="5" t="s">
        <v>9327</v>
      </c>
      <c r="E3908" s="5" t="s">
        <v>2</v>
      </c>
      <c r="F3908" s="5" t="s">
        <v>11089</v>
      </c>
      <c r="G3908" s="5" t="s">
        <v>9337</v>
      </c>
      <c r="H3908" s="5" t="s">
        <v>9347</v>
      </c>
      <c r="I3908" s="5" t="s">
        <v>9338</v>
      </c>
      <c r="J3908" s="9" t="s">
        <v>2</v>
      </c>
      <c r="K3908" s="5" t="s">
        <v>3</v>
      </c>
      <c r="L3908" s="10" t="str">
        <f t="shared" si="68"/>
        <v>Hate Crime Report 2015</v>
      </c>
      <c r="M3908" s="5" t="s">
        <v>2</v>
      </c>
      <c r="N3908" s="11"/>
    </row>
    <row r="3909" spans="1:15" x14ac:dyDescent="0.2">
      <c r="A3909" s="12" t="s">
        <v>7519</v>
      </c>
      <c r="B3909" s="50">
        <v>3908</v>
      </c>
      <c r="C3909" s="9">
        <v>2015</v>
      </c>
      <c r="D3909" s="5" t="s">
        <v>9327</v>
      </c>
      <c r="E3909" s="5" t="s">
        <v>2</v>
      </c>
      <c r="F3909" s="5" t="s">
        <v>11089</v>
      </c>
      <c r="G3909" s="5" t="s">
        <v>9337</v>
      </c>
      <c r="H3909" s="5" t="s">
        <v>9347</v>
      </c>
      <c r="I3909" s="5" t="s">
        <v>9338</v>
      </c>
      <c r="J3909" s="9" t="s">
        <v>2</v>
      </c>
      <c r="K3909" s="5" t="s">
        <v>3</v>
      </c>
      <c r="L3909" s="10" t="str">
        <f t="shared" si="68"/>
        <v>Hate Crime Report 2015</v>
      </c>
      <c r="M3909" s="5" t="s">
        <v>2</v>
      </c>
      <c r="N3909" s="11"/>
    </row>
    <row r="3910" spans="1:15" x14ac:dyDescent="0.2">
      <c r="A3910" s="12" t="s">
        <v>7520</v>
      </c>
      <c r="B3910" s="50">
        <v>3909</v>
      </c>
      <c r="C3910" s="9">
        <v>2015</v>
      </c>
      <c r="D3910" s="5" t="s">
        <v>9327</v>
      </c>
      <c r="E3910" s="5" t="s">
        <v>2</v>
      </c>
      <c r="F3910" s="5" t="s">
        <v>11089</v>
      </c>
      <c r="G3910" s="5" t="s">
        <v>9337</v>
      </c>
      <c r="H3910" s="5" t="s">
        <v>9347</v>
      </c>
      <c r="I3910" s="5" t="s">
        <v>9338</v>
      </c>
      <c r="J3910" s="9" t="s">
        <v>2</v>
      </c>
      <c r="K3910" s="5" t="s">
        <v>3</v>
      </c>
      <c r="L3910" s="10" t="str">
        <f t="shared" si="68"/>
        <v>Hate Crime Report 2015</v>
      </c>
      <c r="M3910" s="5" t="s">
        <v>2</v>
      </c>
      <c r="N3910" s="11"/>
    </row>
    <row r="3911" spans="1:15" x14ac:dyDescent="0.2">
      <c r="A3911" s="12" t="s">
        <v>7521</v>
      </c>
      <c r="B3911" s="50">
        <v>3910</v>
      </c>
      <c r="C3911" s="9">
        <v>2015</v>
      </c>
      <c r="D3911" s="5" t="s">
        <v>9327</v>
      </c>
      <c r="E3911" s="5" t="s">
        <v>2</v>
      </c>
      <c r="F3911" s="5" t="s">
        <v>11089</v>
      </c>
      <c r="G3911" s="5" t="s">
        <v>9337</v>
      </c>
      <c r="H3911" s="5" t="s">
        <v>9347</v>
      </c>
      <c r="I3911" s="5" t="s">
        <v>9338</v>
      </c>
      <c r="J3911" s="9" t="s">
        <v>2</v>
      </c>
      <c r="K3911" s="5" t="s">
        <v>3</v>
      </c>
      <c r="L3911" s="10" t="str">
        <f t="shared" si="68"/>
        <v>Hate Crime Report 2015</v>
      </c>
      <c r="M3911" s="5" t="s">
        <v>2</v>
      </c>
      <c r="N3911" s="11"/>
    </row>
    <row r="3912" spans="1:15" x14ac:dyDescent="0.2">
      <c r="A3912" s="12" t="s">
        <v>7522</v>
      </c>
      <c r="B3912" s="50">
        <v>3911</v>
      </c>
      <c r="C3912" s="9">
        <v>2015</v>
      </c>
      <c r="D3912" s="5" t="s">
        <v>9327</v>
      </c>
      <c r="E3912" s="5" t="s">
        <v>2</v>
      </c>
      <c r="F3912" s="5" t="s">
        <v>11089</v>
      </c>
      <c r="G3912" s="5" t="s">
        <v>9337</v>
      </c>
      <c r="H3912" s="5" t="s">
        <v>9347</v>
      </c>
      <c r="I3912" s="5" t="s">
        <v>9338</v>
      </c>
      <c r="J3912" s="9" t="s">
        <v>2</v>
      </c>
      <c r="K3912" s="5" t="s">
        <v>3</v>
      </c>
      <c r="L3912" s="10" t="str">
        <f t="shared" si="68"/>
        <v>Hate Crime Report 2015</v>
      </c>
      <c r="M3912" s="5" t="s">
        <v>2</v>
      </c>
      <c r="N3912" s="11"/>
    </row>
    <row r="3913" spans="1:15" x14ac:dyDescent="0.2">
      <c r="A3913" s="12" t="s">
        <v>7523</v>
      </c>
      <c r="B3913" s="50">
        <v>3912</v>
      </c>
      <c r="C3913" s="9">
        <v>2015</v>
      </c>
      <c r="D3913" s="5" t="s">
        <v>9327</v>
      </c>
      <c r="E3913" s="5" t="s">
        <v>2</v>
      </c>
      <c r="F3913" s="5" t="s">
        <v>11089</v>
      </c>
      <c r="G3913" s="5" t="s">
        <v>9337</v>
      </c>
      <c r="H3913" s="5" t="s">
        <v>9347</v>
      </c>
      <c r="I3913" s="5" t="s">
        <v>9338</v>
      </c>
      <c r="J3913" s="9" t="s">
        <v>2</v>
      </c>
      <c r="K3913" s="5" t="s">
        <v>3</v>
      </c>
      <c r="L3913" s="10" t="str">
        <f t="shared" si="68"/>
        <v>Hate Crime Report 2015</v>
      </c>
      <c r="M3913" s="5" t="s">
        <v>2</v>
      </c>
      <c r="N3913" s="11"/>
      <c r="O3913" s="11"/>
    </row>
    <row r="3914" spans="1:15" x14ac:dyDescent="0.2">
      <c r="A3914" s="12" t="s">
        <v>7524</v>
      </c>
      <c r="B3914" s="50">
        <v>3913</v>
      </c>
      <c r="C3914" s="9">
        <v>2015</v>
      </c>
      <c r="D3914" s="5" t="s">
        <v>9327</v>
      </c>
      <c r="E3914" s="5" t="s">
        <v>2</v>
      </c>
      <c r="F3914" s="5" t="s">
        <v>11089</v>
      </c>
      <c r="G3914" s="5" t="s">
        <v>9337</v>
      </c>
      <c r="H3914" s="5" t="s">
        <v>9347</v>
      </c>
      <c r="I3914" s="5" t="s">
        <v>9338</v>
      </c>
      <c r="J3914" s="9" t="s">
        <v>2</v>
      </c>
      <c r="K3914" s="5" t="s">
        <v>3</v>
      </c>
      <c r="L3914" s="10" t="str">
        <f t="shared" si="68"/>
        <v>Hate Crime Report 2015</v>
      </c>
      <c r="M3914" s="5" t="s">
        <v>2</v>
      </c>
      <c r="N3914" s="11"/>
    </row>
    <row r="3915" spans="1:15" x14ac:dyDescent="0.2">
      <c r="A3915" s="12" t="s">
        <v>7525</v>
      </c>
      <c r="B3915" s="50">
        <v>3914</v>
      </c>
      <c r="C3915" s="9">
        <v>2015</v>
      </c>
      <c r="D3915" s="5" t="s">
        <v>9327</v>
      </c>
      <c r="E3915" s="5" t="s">
        <v>2</v>
      </c>
      <c r="F3915" s="5" t="s">
        <v>11089</v>
      </c>
      <c r="G3915" s="5" t="s">
        <v>9337</v>
      </c>
      <c r="H3915" s="5" t="s">
        <v>9347</v>
      </c>
      <c r="I3915" s="5" t="s">
        <v>9338</v>
      </c>
      <c r="J3915" s="9" t="s">
        <v>2</v>
      </c>
      <c r="K3915" s="5" t="s">
        <v>3</v>
      </c>
      <c r="L3915" s="10" t="str">
        <f t="shared" si="68"/>
        <v>Hate Crime Report 2015</v>
      </c>
      <c r="M3915" s="5" t="s">
        <v>2</v>
      </c>
      <c r="N3915" s="11"/>
    </row>
    <row r="3916" spans="1:15" x14ac:dyDescent="0.2">
      <c r="A3916" s="12" t="s">
        <v>7526</v>
      </c>
      <c r="B3916" s="50">
        <v>3915</v>
      </c>
      <c r="C3916" s="9">
        <v>2015</v>
      </c>
      <c r="D3916" s="5" t="s">
        <v>9327</v>
      </c>
      <c r="E3916" s="5" t="s">
        <v>2</v>
      </c>
      <c r="F3916" s="5" t="s">
        <v>11089</v>
      </c>
      <c r="G3916" s="5" t="s">
        <v>9337</v>
      </c>
      <c r="H3916" s="5" t="s">
        <v>9347</v>
      </c>
      <c r="I3916" s="5" t="s">
        <v>9338</v>
      </c>
      <c r="J3916" s="9" t="s">
        <v>2</v>
      </c>
      <c r="K3916" s="5" t="s">
        <v>3</v>
      </c>
      <c r="L3916" s="10" t="str">
        <f t="shared" si="68"/>
        <v>Hate Crime Report 2015</v>
      </c>
      <c r="M3916" s="5" t="s">
        <v>2</v>
      </c>
      <c r="N3916" s="11"/>
    </row>
    <row r="3917" spans="1:15" x14ac:dyDescent="0.2">
      <c r="A3917" s="12" t="s">
        <v>7527</v>
      </c>
      <c r="B3917" s="50">
        <v>3916</v>
      </c>
      <c r="C3917" s="9">
        <v>2015</v>
      </c>
      <c r="D3917" s="5" t="s">
        <v>9327</v>
      </c>
      <c r="E3917" s="5" t="s">
        <v>2</v>
      </c>
      <c r="F3917" s="5" t="s">
        <v>11089</v>
      </c>
      <c r="G3917" s="5" t="s">
        <v>9337</v>
      </c>
      <c r="H3917" s="5" t="s">
        <v>9347</v>
      </c>
      <c r="I3917" s="5" t="s">
        <v>9338</v>
      </c>
      <c r="J3917" s="9" t="s">
        <v>2</v>
      </c>
      <c r="K3917" s="5" t="s">
        <v>3</v>
      </c>
      <c r="L3917" s="10" t="str">
        <f t="shared" si="68"/>
        <v>Hate Crime Report 2015</v>
      </c>
      <c r="M3917" s="5" t="s">
        <v>2</v>
      </c>
      <c r="N3917" s="11"/>
    </row>
    <row r="3918" spans="1:15" x14ac:dyDescent="0.2">
      <c r="A3918" s="12" t="s">
        <v>7528</v>
      </c>
      <c r="B3918" s="50">
        <v>3917</v>
      </c>
      <c r="C3918" s="9">
        <v>2015</v>
      </c>
      <c r="D3918" s="5" t="s">
        <v>9327</v>
      </c>
      <c r="E3918" s="5" t="s">
        <v>2</v>
      </c>
      <c r="F3918" s="5" t="s">
        <v>11089</v>
      </c>
      <c r="G3918" s="5" t="s">
        <v>9337</v>
      </c>
      <c r="H3918" s="5" t="s">
        <v>9347</v>
      </c>
      <c r="I3918" s="5" t="s">
        <v>9338</v>
      </c>
      <c r="J3918" s="9" t="s">
        <v>2</v>
      </c>
      <c r="K3918" s="5" t="s">
        <v>3</v>
      </c>
      <c r="L3918" s="10" t="str">
        <f t="shared" si="68"/>
        <v>Hate Crime Report 2015</v>
      </c>
      <c r="M3918" s="5" t="s">
        <v>2</v>
      </c>
      <c r="N3918" s="11"/>
      <c r="O3918" s="2"/>
    </row>
    <row r="3919" spans="1:15" x14ac:dyDescent="0.2">
      <c r="A3919" s="12" t="s">
        <v>7529</v>
      </c>
      <c r="B3919" s="50">
        <v>3918</v>
      </c>
      <c r="C3919" s="9">
        <v>2015</v>
      </c>
      <c r="D3919" s="5" t="s">
        <v>9327</v>
      </c>
      <c r="E3919" s="5" t="s">
        <v>2</v>
      </c>
      <c r="F3919" s="5" t="s">
        <v>11089</v>
      </c>
      <c r="G3919" s="5" t="s">
        <v>9337</v>
      </c>
      <c r="H3919" s="5" t="s">
        <v>9347</v>
      </c>
      <c r="I3919" s="5" t="s">
        <v>9338</v>
      </c>
      <c r="J3919" s="9" t="s">
        <v>2</v>
      </c>
      <c r="K3919" s="5" t="s">
        <v>3</v>
      </c>
      <c r="L3919" s="10" t="str">
        <f t="shared" si="68"/>
        <v>Hate Crime Report 2015</v>
      </c>
      <c r="M3919" s="5" t="s">
        <v>2</v>
      </c>
      <c r="N3919" s="11"/>
    </row>
    <row r="3920" spans="1:15" x14ac:dyDescent="0.2">
      <c r="A3920" s="12" t="s">
        <v>7530</v>
      </c>
      <c r="B3920" s="50">
        <v>3919</v>
      </c>
      <c r="C3920" s="9">
        <v>2015</v>
      </c>
      <c r="D3920" s="5" t="s">
        <v>9327</v>
      </c>
      <c r="E3920" s="5" t="s">
        <v>2</v>
      </c>
      <c r="F3920" s="5" t="s">
        <v>11089</v>
      </c>
      <c r="G3920" s="5" t="s">
        <v>9337</v>
      </c>
      <c r="H3920" s="5" t="s">
        <v>9347</v>
      </c>
      <c r="I3920" s="5" t="s">
        <v>9338</v>
      </c>
      <c r="J3920" s="9" t="s">
        <v>2</v>
      </c>
      <c r="K3920" s="5" t="s">
        <v>3</v>
      </c>
      <c r="L3920" s="10" t="str">
        <f t="shared" si="68"/>
        <v>Hate Crime Report 2015</v>
      </c>
      <c r="M3920" s="5" t="s">
        <v>2</v>
      </c>
      <c r="N3920" s="11"/>
    </row>
    <row r="3921" spans="1:15" x14ac:dyDescent="0.2">
      <c r="A3921" s="12" t="s">
        <v>7531</v>
      </c>
      <c r="B3921" s="50">
        <v>3920</v>
      </c>
      <c r="C3921" s="9">
        <v>2015</v>
      </c>
      <c r="D3921" s="5" t="s">
        <v>9327</v>
      </c>
      <c r="E3921" s="5" t="s">
        <v>2</v>
      </c>
      <c r="F3921" s="5" t="s">
        <v>11089</v>
      </c>
      <c r="G3921" s="5" t="s">
        <v>9337</v>
      </c>
      <c r="H3921" s="5" t="s">
        <v>9347</v>
      </c>
      <c r="I3921" s="5" t="s">
        <v>9338</v>
      </c>
      <c r="J3921" s="9" t="s">
        <v>2</v>
      </c>
      <c r="K3921" s="5" t="s">
        <v>3</v>
      </c>
      <c r="L3921" s="10" t="str">
        <f t="shared" si="68"/>
        <v>Hate Crime Report 2015</v>
      </c>
      <c r="M3921" s="5" t="s">
        <v>2</v>
      </c>
      <c r="N3921" s="11"/>
    </row>
    <row r="3922" spans="1:15" x14ac:dyDescent="0.2">
      <c r="A3922" s="12" t="s">
        <v>7532</v>
      </c>
      <c r="B3922" s="50">
        <v>3921</v>
      </c>
      <c r="C3922" s="9">
        <v>2015</v>
      </c>
      <c r="D3922" s="5" t="s">
        <v>9327</v>
      </c>
      <c r="E3922" s="5" t="s">
        <v>2</v>
      </c>
      <c r="F3922" s="5" t="s">
        <v>11089</v>
      </c>
      <c r="G3922" s="5" t="s">
        <v>9337</v>
      </c>
      <c r="H3922" s="5" t="s">
        <v>9328</v>
      </c>
      <c r="I3922" s="5" t="s">
        <v>9338</v>
      </c>
      <c r="J3922" s="9" t="s">
        <v>2</v>
      </c>
      <c r="K3922" s="5" t="s">
        <v>3</v>
      </c>
      <c r="L3922" s="10" t="str">
        <f t="shared" si="68"/>
        <v>Hate Crime Report 2015</v>
      </c>
      <c r="M3922" s="5" t="s">
        <v>2</v>
      </c>
      <c r="N3922" s="11"/>
    </row>
    <row r="3923" spans="1:15" x14ac:dyDescent="0.2">
      <c r="A3923" s="12" t="s">
        <v>7533</v>
      </c>
      <c r="B3923" s="50">
        <v>3922</v>
      </c>
      <c r="C3923" s="9">
        <v>2015</v>
      </c>
      <c r="D3923" s="5" t="s">
        <v>9327</v>
      </c>
      <c r="E3923" s="5" t="s">
        <v>2</v>
      </c>
      <c r="F3923" s="5" t="s">
        <v>11089</v>
      </c>
      <c r="G3923" s="5" t="s">
        <v>9337</v>
      </c>
      <c r="H3923" s="5" t="s">
        <v>9328</v>
      </c>
      <c r="I3923" s="5" t="s">
        <v>9338</v>
      </c>
      <c r="J3923" s="9" t="s">
        <v>2</v>
      </c>
      <c r="K3923" s="5" t="s">
        <v>3</v>
      </c>
      <c r="L3923" s="10" t="str">
        <f t="shared" si="68"/>
        <v>Hate Crime Report 2015</v>
      </c>
      <c r="M3923" s="5" t="s">
        <v>2</v>
      </c>
      <c r="N3923" s="11"/>
    </row>
    <row r="3924" spans="1:15" x14ac:dyDescent="0.2">
      <c r="A3924" s="12" t="s">
        <v>7534</v>
      </c>
      <c r="B3924" s="50">
        <v>3923</v>
      </c>
      <c r="C3924" s="9">
        <v>2015</v>
      </c>
      <c r="D3924" s="5" t="s">
        <v>9327</v>
      </c>
      <c r="E3924" s="5" t="s">
        <v>2</v>
      </c>
      <c r="F3924" s="5" t="s">
        <v>11089</v>
      </c>
      <c r="G3924" s="5" t="s">
        <v>9337</v>
      </c>
      <c r="H3924" s="5" t="s">
        <v>9328</v>
      </c>
      <c r="I3924" s="5" t="s">
        <v>9338</v>
      </c>
      <c r="J3924" s="9" t="s">
        <v>2</v>
      </c>
      <c r="K3924" s="5" t="s">
        <v>3</v>
      </c>
      <c r="L3924" s="10" t="str">
        <f t="shared" ref="L3924:L3954" si="69">HYPERLINK("https://hatecrime.osce.org/poland?year=2015","Hate Crime Report 2015")</f>
        <v>Hate Crime Report 2015</v>
      </c>
      <c r="M3924" s="5" t="s">
        <v>2</v>
      </c>
      <c r="N3924" s="11"/>
    </row>
    <row r="3925" spans="1:15" x14ac:dyDescent="0.2">
      <c r="A3925" s="12" t="s">
        <v>7535</v>
      </c>
      <c r="B3925" s="50">
        <v>3924</v>
      </c>
      <c r="C3925" s="9">
        <v>2015</v>
      </c>
      <c r="D3925" s="5" t="s">
        <v>9327</v>
      </c>
      <c r="E3925" s="5" t="s">
        <v>2</v>
      </c>
      <c r="F3925" s="5" t="s">
        <v>11089</v>
      </c>
      <c r="G3925" s="5" t="s">
        <v>9320</v>
      </c>
      <c r="H3925" s="5" t="s">
        <v>9347</v>
      </c>
      <c r="I3925" s="5" t="s">
        <v>9338</v>
      </c>
      <c r="J3925" s="9" t="s">
        <v>2</v>
      </c>
      <c r="K3925" s="5" t="s">
        <v>3</v>
      </c>
      <c r="L3925" s="10" t="str">
        <f t="shared" si="69"/>
        <v>Hate Crime Report 2015</v>
      </c>
      <c r="M3925" s="5" t="s">
        <v>2</v>
      </c>
      <c r="N3925" s="11"/>
    </row>
    <row r="3926" spans="1:15" x14ac:dyDescent="0.2">
      <c r="A3926" s="12" t="s">
        <v>7536</v>
      </c>
      <c r="B3926" s="50">
        <v>3925</v>
      </c>
      <c r="C3926" s="9">
        <v>2015</v>
      </c>
      <c r="D3926" s="5" t="s">
        <v>9327</v>
      </c>
      <c r="E3926" s="5" t="s">
        <v>2</v>
      </c>
      <c r="F3926" s="5" t="s">
        <v>11089</v>
      </c>
      <c r="G3926" s="5" t="s">
        <v>9320</v>
      </c>
      <c r="H3926" s="5" t="s">
        <v>9347</v>
      </c>
      <c r="I3926" s="5" t="s">
        <v>9338</v>
      </c>
      <c r="J3926" s="9" t="s">
        <v>2</v>
      </c>
      <c r="K3926" s="5" t="s">
        <v>3</v>
      </c>
      <c r="L3926" s="10" t="str">
        <f t="shared" si="69"/>
        <v>Hate Crime Report 2015</v>
      </c>
      <c r="M3926" s="5" t="s">
        <v>2</v>
      </c>
      <c r="N3926" s="11"/>
    </row>
    <row r="3927" spans="1:15" x14ac:dyDescent="0.2">
      <c r="A3927" s="12" t="s">
        <v>7537</v>
      </c>
      <c r="B3927" s="50">
        <v>3926</v>
      </c>
      <c r="C3927" s="9">
        <v>2015</v>
      </c>
      <c r="D3927" s="5" t="s">
        <v>9327</v>
      </c>
      <c r="E3927" s="5" t="s">
        <v>2</v>
      </c>
      <c r="F3927" s="5" t="s">
        <v>11089</v>
      </c>
      <c r="G3927" s="5" t="s">
        <v>9320</v>
      </c>
      <c r="H3927" s="5" t="s">
        <v>9347</v>
      </c>
      <c r="I3927" s="5" t="s">
        <v>9338</v>
      </c>
      <c r="J3927" s="9" t="s">
        <v>2</v>
      </c>
      <c r="K3927" s="5" t="s">
        <v>3</v>
      </c>
      <c r="L3927" s="10" t="str">
        <f t="shared" si="69"/>
        <v>Hate Crime Report 2015</v>
      </c>
      <c r="M3927" s="5" t="s">
        <v>2</v>
      </c>
      <c r="N3927" s="11"/>
    </row>
    <row r="3928" spans="1:15" x14ac:dyDescent="0.2">
      <c r="A3928" s="12" t="s">
        <v>7538</v>
      </c>
      <c r="B3928" s="50">
        <v>3927</v>
      </c>
      <c r="C3928" s="9">
        <v>2015</v>
      </c>
      <c r="D3928" s="5" t="s">
        <v>9327</v>
      </c>
      <c r="E3928" s="5" t="s">
        <v>2</v>
      </c>
      <c r="F3928" s="5" t="s">
        <v>11089</v>
      </c>
      <c r="G3928" s="5" t="s">
        <v>9320</v>
      </c>
      <c r="H3928" s="5" t="s">
        <v>9347</v>
      </c>
      <c r="I3928" s="5" t="s">
        <v>9338</v>
      </c>
      <c r="J3928" s="9" t="s">
        <v>2</v>
      </c>
      <c r="K3928" s="5" t="s">
        <v>3</v>
      </c>
      <c r="L3928" s="10" t="str">
        <f t="shared" si="69"/>
        <v>Hate Crime Report 2015</v>
      </c>
      <c r="M3928" s="5" t="s">
        <v>2</v>
      </c>
      <c r="N3928" s="11"/>
      <c r="O3928" s="11"/>
    </row>
    <row r="3929" spans="1:15" x14ac:dyDescent="0.2">
      <c r="A3929" s="12" t="s">
        <v>7539</v>
      </c>
      <c r="B3929" s="50">
        <v>3928</v>
      </c>
      <c r="C3929" s="9">
        <v>2015</v>
      </c>
      <c r="D3929" s="5" t="s">
        <v>9327</v>
      </c>
      <c r="E3929" s="5" t="s">
        <v>2</v>
      </c>
      <c r="F3929" s="5" t="s">
        <v>11089</v>
      </c>
      <c r="G3929" s="5" t="s">
        <v>9323</v>
      </c>
      <c r="H3929" s="5" t="s">
        <v>9321</v>
      </c>
      <c r="I3929" s="5" t="s">
        <v>9338</v>
      </c>
      <c r="J3929" s="9" t="s">
        <v>2</v>
      </c>
      <c r="K3929" s="5" t="s">
        <v>3</v>
      </c>
      <c r="L3929" s="10" t="str">
        <f t="shared" si="69"/>
        <v>Hate Crime Report 2015</v>
      </c>
      <c r="M3929" s="5" t="s">
        <v>2</v>
      </c>
      <c r="N3929" s="11"/>
    </row>
    <row r="3930" spans="1:15" x14ac:dyDescent="0.2">
      <c r="A3930" s="12" t="s">
        <v>7540</v>
      </c>
      <c r="B3930" s="50">
        <v>3929</v>
      </c>
      <c r="C3930" s="9">
        <v>2015</v>
      </c>
      <c r="D3930" s="5" t="s">
        <v>9327</v>
      </c>
      <c r="E3930" s="5" t="s">
        <v>2</v>
      </c>
      <c r="F3930" s="5" t="s">
        <v>11089</v>
      </c>
      <c r="G3930" s="5" t="s">
        <v>9323</v>
      </c>
      <c r="H3930" s="5" t="s">
        <v>9328</v>
      </c>
      <c r="I3930" s="5" t="s">
        <v>9338</v>
      </c>
      <c r="J3930" s="9" t="s">
        <v>2</v>
      </c>
      <c r="K3930" s="5" t="s">
        <v>3</v>
      </c>
      <c r="L3930" s="10" t="str">
        <f t="shared" si="69"/>
        <v>Hate Crime Report 2015</v>
      </c>
      <c r="M3930" s="5" t="s">
        <v>2</v>
      </c>
      <c r="N3930" s="11"/>
    </row>
    <row r="3931" spans="1:15" x14ac:dyDescent="0.2">
      <c r="A3931" s="12" t="s">
        <v>7541</v>
      </c>
      <c r="B3931" s="50">
        <v>3930</v>
      </c>
      <c r="C3931" s="9">
        <v>2015</v>
      </c>
      <c r="D3931" s="5" t="s">
        <v>9327</v>
      </c>
      <c r="E3931" s="5" t="s">
        <v>2</v>
      </c>
      <c r="F3931" s="5" t="s">
        <v>11089</v>
      </c>
      <c r="G3931" s="5" t="s">
        <v>9323</v>
      </c>
      <c r="H3931" s="5" t="s">
        <v>9328</v>
      </c>
      <c r="I3931" s="5" t="s">
        <v>9338</v>
      </c>
      <c r="J3931" s="9" t="s">
        <v>2</v>
      </c>
      <c r="K3931" s="5" t="s">
        <v>3</v>
      </c>
      <c r="L3931" s="10" t="str">
        <f t="shared" si="69"/>
        <v>Hate Crime Report 2015</v>
      </c>
      <c r="M3931" s="5" t="s">
        <v>2</v>
      </c>
      <c r="N3931" s="11"/>
    </row>
    <row r="3932" spans="1:15" x14ac:dyDescent="0.2">
      <c r="A3932" s="12" t="s">
        <v>7542</v>
      </c>
      <c r="B3932" s="50">
        <v>3931</v>
      </c>
      <c r="C3932" s="9">
        <v>2015</v>
      </c>
      <c r="D3932" s="5" t="s">
        <v>9327</v>
      </c>
      <c r="E3932" s="5" t="s">
        <v>2</v>
      </c>
      <c r="F3932" s="5" t="s">
        <v>11089</v>
      </c>
      <c r="G3932" s="5" t="s">
        <v>9323</v>
      </c>
      <c r="H3932" s="5" t="s">
        <v>9328</v>
      </c>
      <c r="I3932" s="5" t="s">
        <v>9338</v>
      </c>
      <c r="J3932" s="9" t="s">
        <v>2</v>
      </c>
      <c r="K3932" s="5" t="s">
        <v>3</v>
      </c>
      <c r="L3932" s="10" t="str">
        <f t="shared" si="69"/>
        <v>Hate Crime Report 2015</v>
      </c>
      <c r="M3932" s="5" t="s">
        <v>2</v>
      </c>
    </row>
    <row r="3933" spans="1:15" x14ac:dyDescent="0.2">
      <c r="A3933" s="12" t="s">
        <v>7543</v>
      </c>
      <c r="B3933" s="50">
        <v>3932</v>
      </c>
      <c r="C3933" s="9">
        <v>2015</v>
      </c>
      <c r="D3933" s="5" t="s">
        <v>9327</v>
      </c>
      <c r="E3933" s="5" t="s">
        <v>2</v>
      </c>
      <c r="F3933" s="5" t="s">
        <v>11089</v>
      </c>
      <c r="G3933" s="5" t="s">
        <v>9323</v>
      </c>
      <c r="H3933" s="5" t="s">
        <v>9328</v>
      </c>
      <c r="I3933" s="5" t="s">
        <v>9338</v>
      </c>
      <c r="J3933" s="9" t="s">
        <v>2</v>
      </c>
      <c r="K3933" s="5" t="s">
        <v>3</v>
      </c>
      <c r="L3933" s="10" t="str">
        <f t="shared" si="69"/>
        <v>Hate Crime Report 2015</v>
      </c>
      <c r="M3933" s="5" t="s">
        <v>2</v>
      </c>
    </row>
    <row r="3934" spans="1:15" x14ac:dyDescent="0.2">
      <c r="A3934" s="12" t="s">
        <v>7544</v>
      </c>
      <c r="B3934" s="50">
        <v>3933</v>
      </c>
      <c r="C3934" s="9">
        <v>2015</v>
      </c>
      <c r="D3934" s="5" t="s">
        <v>9327</v>
      </c>
      <c r="E3934" s="5" t="s">
        <v>2</v>
      </c>
      <c r="F3934" s="5" t="s">
        <v>11089</v>
      </c>
      <c r="G3934" s="5" t="s">
        <v>9323</v>
      </c>
      <c r="H3934" s="5" t="s">
        <v>9328</v>
      </c>
      <c r="I3934" s="5" t="s">
        <v>9338</v>
      </c>
      <c r="J3934" s="9" t="s">
        <v>2</v>
      </c>
      <c r="K3934" s="5" t="s">
        <v>3</v>
      </c>
      <c r="L3934" s="10" t="str">
        <f t="shared" si="69"/>
        <v>Hate Crime Report 2015</v>
      </c>
      <c r="M3934" s="5" t="s">
        <v>2</v>
      </c>
      <c r="N3934" s="11"/>
    </row>
    <row r="3935" spans="1:15" x14ac:dyDescent="0.2">
      <c r="A3935" s="12" t="s">
        <v>7545</v>
      </c>
      <c r="B3935" s="50">
        <v>3934</v>
      </c>
      <c r="C3935" s="9">
        <v>2015</v>
      </c>
      <c r="D3935" s="5" t="s">
        <v>9327</v>
      </c>
      <c r="E3935" s="5" t="s">
        <v>2</v>
      </c>
      <c r="F3935" s="5" t="s">
        <v>11089</v>
      </c>
      <c r="G3935" s="5" t="s">
        <v>9323</v>
      </c>
      <c r="H3935" s="5" t="s">
        <v>9328</v>
      </c>
      <c r="I3935" s="5" t="s">
        <v>9338</v>
      </c>
      <c r="J3935" s="9" t="s">
        <v>2</v>
      </c>
      <c r="K3935" s="5" t="s">
        <v>3</v>
      </c>
      <c r="L3935" s="10" t="str">
        <f t="shared" si="69"/>
        <v>Hate Crime Report 2015</v>
      </c>
      <c r="M3935" s="5" t="s">
        <v>2</v>
      </c>
      <c r="N3935" s="11"/>
    </row>
    <row r="3936" spans="1:15" x14ac:dyDescent="0.2">
      <c r="A3936" s="12" t="s">
        <v>7546</v>
      </c>
      <c r="B3936" s="50">
        <v>3935</v>
      </c>
      <c r="C3936" s="9">
        <v>2015</v>
      </c>
      <c r="D3936" s="5" t="s">
        <v>9327</v>
      </c>
      <c r="E3936" s="5" t="s">
        <v>2</v>
      </c>
      <c r="F3936" s="5" t="s">
        <v>11089</v>
      </c>
      <c r="G3936" s="5" t="s">
        <v>9323</v>
      </c>
      <c r="H3936" s="5" t="s">
        <v>9328</v>
      </c>
      <c r="I3936" s="5" t="s">
        <v>9338</v>
      </c>
      <c r="J3936" s="9" t="s">
        <v>2</v>
      </c>
      <c r="K3936" s="5" t="s">
        <v>3</v>
      </c>
      <c r="L3936" s="10" t="str">
        <f t="shared" si="69"/>
        <v>Hate Crime Report 2015</v>
      </c>
      <c r="M3936" s="5" t="s">
        <v>2</v>
      </c>
      <c r="N3936" s="11"/>
    </row>
    <row r="3937" spans="1:15" x14ac:dyDescent="0.2">
      <c r="A3937" s="12" t="s">
        <v>7547</v>
      </c>
      <c r="B3937" s="50">
        <v>3936</v>
      </c>
      <c r="C3937" s="9">
        <v>2015</v>
      </c>
      <c r="D3937" s="5" t="s">
        <v>9327</v>
      </c>
      <c r="E3937" s="5" t="s">
        <v>2</v>
      </c>
      <c r="F3937" s="5" t="s">
        <v>11089</v>
      </c>
      <c r="G3937" s="5" t="s">
        <v>9323</v>
      </c>
      <c r="H3937" s="5" t="s">
        <v>9328</v>
      </c>
      <c r="I3937" s="5" t="s">
        <v>9338</v>
      </c>
      <c r="J3937" s="9" t="s">
        <v>2</v>
      </c>
      <c r="K3937" s="5" t="s">
        <v>3</v>
      </c>
      <c r="L3937" s="10" t="str">
        <f t="shared" si="69"/>
        <v>Hate Crime Report 2015</v>
      </c>
      <c r="M3937" s="5" t="s">
        <v>2</v>
      </c>
      <c r="N3937" s="11"/>
    </row>
    <row r="3938" spans="1:15" x14ac:dyDescent="0.2">
      <c r="A3938" s="12" t="s">
        <v>7548</v>
      </c>
      <c r="B3938" s="50">
        <v>3937</v>
      </c>
      <c r="C3938" s="9">
        <v>2015</v>
      </c>
      <c r="D3938" s="5" t="s">
        <v>9327</v>
      </c>
      <c r="E3938" s="5" t="s">
        <v>2</v>
      </c>
      <c r="F3938" s="5" t="s">
        <v>11089</v>
      </c>
      <c r="G3938" s="5" t="s">
        <v>9323</v>
      </c>
      <c r="H3938" s="5" t="s">
        <v>9328</v>
      </c>
      <c r="I3938" s="5" t="s">
        <v>9338</v>
      </c>
      <c r="J3938" s="9" t="s">
        <v>2</v>
      </c>
      <c r="K3938" s="5" t="s">
        <v>3</v>
      </c>
      <c r="L3938" s="10" t="str">
        <f t="shared" si="69"/>
        <v>Hate Crime Report 2015</v>
      </c>
      <c r="M3938" s="5" t="s">
        <v>2</v>
      </c>
      <c r="N3938" s="11"/>
    </row>
    <row r="3939" spans="1:15" x14ac:dyDescent="0.2">
      <c r="A3939" s="12" t="s">
        <v>7549</v>
      </c>
      <c r="B3939" s="50">
        <v>3938</v>
      </c>
      <c r="C3939" s="9">
        <v>2015</v>
      </c>
      <c r="D3939" s="5" t="s">
        <v>9327</v>
      </c>
      <c r="E3939" s="5" t="s">
        <v>2</v>
      </c>
      <c r="F3939" s="5" t="s">
        <v>11089</v>
      </c>
      <c r="G3939" s="5" t="s">
        <v>9323</v>
      </c>
      <c r="H3939" s="5" t="s">
        <v>9328</v>
      </c>
      <c r="I3939" s="5" t="s">
        <v>9338</v>
      </c>
      <c r="J3939" s="9" t="s">
        <v>2</v>
      </c>
      <c r="K3939" s="5" t="s">
        <v>3</v>
      </c>
      <c r="L3939" s="10" t="str">
        <f t="shared" si="69"/>
        <v>Hate Crime Report 2015</v>
      </c>
      <c r="M3939" s="5" t="s">
        <v>2</v>
      </c>
      <c r="N3939" s="11"/>
    </row>
    <row r="3940" spans="1:15" x14ac:dyDescent="0.2">
      <c r="A3940" s="12" t="s">
        <v>7550</v>
      </c>
      <c r="B3940" s="50">
        <v>3939</v>
      </c>
      <c r="C3940" s="9">
        <v>2015</v>
      </c>
      <c r="D3940" s="5" t="s">
        <v>9327</v>
      </c>
      <c r="E3940" s="5" t="s">
        <v>2</v>
      </c>
      <c r="F3940" s="5" t="s">
        <v>11089</v>
      </c>
      <c r="G3940" s="5" t="s">
        <v>9323</v>
      </c>
      <c r="H3940" s="5" t="s">
        <v>9328</v>
      </c>
      <c r="I3940" s="5" t="s">
        <v>9338</v>
      </c>
      <c r="J3940" s="9" t="s">
        <v>2</v>
      </c>
      <c r="K3940" s="5" t="s">
        <v>3</v>
      </c>
      <c r="L3940" s="10" t="str">
        <f t="shared" si="69"/>
        <v>Hate Crime Report 2015</v>
      </c>
      <c r="M3940" s="5" t="s">
        <v>2</v>
      </c>
      <c r="N3940" s="11"/>
      <c r="O3940" s="11"/>
    </row>
    <row r="3941" spans="1:15" x14ac:dyDescent="0.2">
      <c r="A3941" s="12" t="s">
        <v>7551</v>
      </c>
      <c r="B3941" s="50">
        <v>3940</v>
      </c>
      <c r="C3941" s="9">
        <v>2015</v>
      </c>
      <c r="D3941" s="5" t="s">
        <v>9327</v>
      </c>
      <c r="E3941" s="5" t="s">
        <v>2</v>
      </c>
      <c r="F3941" s="5" t="s">
        <v>11089</v>
      </c>
      <c r="G3941" s="5" t="s">
        <v>9323</v>
      </c>
      <c r="H3941" s="5" t="s">
        <v>9328</v>
      </c>
      <c r="I3941" s="5" t="s">
        <v>9338</v>
      </c>
      <c r="J3941" s="9" t="s">
        <v>2</v>
      </c>
      <c r="K3941" s="5" t="s">
        <v>3</v>
      </c>
      <c r="L3941" s="10" t="str">
        <f t="shared" si="69"/>
        <v>Hate Crime Report 2015</v>
      </c>
      <c r="M3941" s="5" t="s">
        <v>2</v>
      </c>
      <c r="N3941" s="11"/>
    </row>
    <row r="3942" spans="1:15" x14ac:dyDescent="0.2">
      <c r="A3942" s="12" t="s">
        <v>7552</v>
      </c>
      <c r="B3942" s="50">
        <v>3941</v>
      </c>
      <c r="C3942" s="9">
        <v>2015</v>
      </c>
      <c r="D3942" s="5" t="s">
        <v>9327</v>
      </c>
      <c r="E3942" s="5" t="s">
        <v>2</v>
      </c>
      <c r="F3942" s="5" t="s">
        <v>11089</v>
      </c>
      <c r="G3942" s="5" t="s">
        <v>9323</v>
      </c>
      <c r="H3942" s="5" t="s">
        <v>9328</v>
      </c>
      <c r="I3942" s="5" t="s">
        <v>9338</v>
      </c>
      <c r="J3942" s="9" t="s">
        <v>2</v>
      </c>
      <c r="K3942" s="5" t="s">
        <v>3</v>
      </c>
      <c r="L3942" s="10" t="str">
        <f t="shared" si="69"/>
        <v>Hate Crime Report 2015</v>
      </c>
      <c r="M3942" s="5" t="s">
        <v>2</v>
      </c>
      <c r="N3942" s="11"/>
    </row>
    <row r="3943" spans="1:15" x14ac:dyDescent="0.2">
      <c r="A3943" s="12" t="s">
        <v>7553</v>
      </c>
      <c r="B3943" s="50">
        <v>3942</v>
      </c>
      <c r="C3943" s="9">
        <v>2015</v>
      </c>
      <c r="D3943" s="5" t="s">
        <v>9327</v>
      </c>
      <c r="E3943" s="5" t="s">
        <v>2</v>
      </c>
      <c r="F3943" s="5" t="s">
        <v>11089</v>
      </c>
      <c r="G3943" s="5" t="s">
        <v>9331</v>
      </c>
      <c r="H3943" s="5" t="s">
        <v>9347</v>
      </c>
      <c r="I3943" s="5" t="s">
        <v>9338</v>
      </c>
      <c r="J3943" s="9" t="s">
        <v>2</v>
      </c>
      <c r="K3943" s="5" t="s">
        <v>3</v>
      </c>
      <c r="L3943" s="10" t="str">
        <f t="shared" si="69"/>
        <v>Hate Crime Report 2015</v>
      </c>
      <c r="M3943" s="5" t="s">
        <v>2</v>
      </c>
      <c r="N3943" s="11"/>
    </row>
    <row r="3944" spans="1:15" x14ac:dyDescent="0.2">
      <c r="A3944" s="12" t="s">
        <v>7554</v>
      </c>
      <c r="B3944" s="50">
        <v>3943</v>
      </c>
      <c r="C3944" s="9">
        <v>2015</v>
      </c>
      <c r="D3944" s="5" t="s">
        <v>9327</v>
      </c>
      <c r="E3944" s="5" t="s">
        <v>2</v>
      </c>
      <c r="F3944" s="5" t="s">
        <v>11089</v>
      </c>
      <c r="G3944" s="5" t="s">
        <v>9331</v>
      </c>
      <c r="H3944" s="5" t="s">
        <v>9347</v>
      </c>
      <c r="I3944" s="5" t="s">
        <v>9338</v>
      </c>
      <c r="J3944" s="9" t="s">
        <v>2</v>
      </c>
      <c r="K3944" s="5" t="s">
        <v>3</v>
      </c>
      <c r="L3944" s="10" t="str">
        <f t="shared" si="69"/>
        <v>Hate Crime Report 2015</v>
      </c>
      <c r="M3944" s="5" t="s">
        <v>2</v>
      </c>
      <c r="N3944" s="11"/>
    </row>
    <row r="3945" spans="1:15" x14ac:dyDescent="0.2">
      <c r="A3945" s="12" t="s">
        <v>7555</v>
      </c>
      <c r="B3945" s="50">
        <v>3944</v>
      </c>
      <c r="C3945" s="9">
        <v>2015</v>
      </c>
      <c r="D3945" s="5" t="s">
        <v>9327</v>
      </c>
      <c r="E3945" s="5" t="s">
        <v>2</v>
      </c>
      <c r="F3945" s="5" t="s">
        <v>11089</v>
      </c>
      <c r="G3945" s="5" t="s">
        <v>9331</v>
      </c>
      <c r="H3945" s="5" t="s">
        <v>9347</v>
      </c>
      <c r="I3945" s="5" t="s">
        <v>9338</v>
      </c>
      <c r="J3945" s="9" t="s">
        <v>2</v>
      </c>
      <c r="K3945" s="5" t="s">
        <v>3</v>
      </c>
      <c r="L3945" s="10" t="str">
        <f t="shared" si="69"/>
        <v>Hate Crime Report 2015</v>
      </c>
      <c r="M3945" s="5" t="s">
        <v>2</v>
      </c>
      <c r="N3945" s="11"/>
    </row>
    <row r="3946" spans="1:15" x14ac:dyDescent="0.2">
      <c r="A3946" s="12" t="s">
        <v>7556</v>
      </c>
      <c r="B3946" s="50">
        <v>3945</v>
      </c>
      <c r="C3946" s="9">
        <v>2015</v>
      </c>
      <c r="D3946" s="5" t="s">
        <v>9327</v>
      </c>
      <c r="E3946" s="5" t="s">
        <v>2</v>
      </c>
      <c r="F3946" s="5" t="s">
        <v>11089</v>
      </c>
      <c r="G3946" s="5" t="s">
        <v>9331</v>
      </c>
      <c r="H3946" s="5" t="s">
        <v>9347</v>
      </c>
      <c r="I3946" s="5" t="s">
        <v>9338</v>
      </c>
      <c r="J3946" s="9" t="s">
        <v>2</v>
      </c>
      <c r="K3946" s="5" t="s">
        <v>3</v>
      </c>
      <c r="L3946" s="10" t="str">
        <f t="shared" si="69"/>
        <v>Hate Crime Report 2015</v>
      </c>
      <c r="M3946" s="5" t="s">
        <v>2</v>
      </c>
      <c r="N3946" s="11"/>
    </row>
    <row r="3947" spans="1:15" x14ac:dyDescent="0.2">
      <c r="A3947" s="12" t="s">
        <v>7557</v>
      </c>
      <c r="B3947" s="50">
        <v>3946</v>
      </c>
      <c r="C3947" s="9">
        <v>2015</v>
      </c>
      <c r="D3947" s="5" t="s">
        <v>9327</v>
      </c>
      <c r="E3947" s="5" t="s">
        <v>2</v>
      </c>
      <c r="F3947" s="5" t="s">
        <v>11089</v>
      </c>
      <c r="G3947" s="5" t="s">
        <v>9331</v>
      </c>
      <c r="H3947" s="5" t="s">
        <v>9347</v>
      </c>
      <c r="I3947" s="5" t="s">
        <v>9338</v>
      </c>
      <c r="J3947" s="9" t="s">
        <v>2</v>
      </c>
      <c r="K3947" s="5" t="s">
        <v>3</v>
      </c>
      <c r="L3947" s="10" t="str">
        <f t="shared" si="69"/>
        <v>Hate Crime Report 2015</v>
      </c>
      <c r="M3947" s="5" t="s">
        <v>2</v>
      </c>
      <c r="N3947" s="11"/>
    </row>
    <row r="3948" spans="1:15" x14ac:dyDescent="0.2">
      <c r="A3948" s="12" t="s">
        <v>7558</v>
      </c>
      <c r="B3948" s="50">
        <v>3947</v>
      </c>
      <c r="C3948" s="9">
        <v>2015</v>
      </c>
      <c r="D3948" s="5" t="s">
        <v>9327</v>
      </c>
      <c r="E3948" s="5" t="s">
        <v>2</v>
      </c>
      <c r="F3948" s="5" t="s">
        <v>11089</v>
      </c>
      <c r="G3948" s="5" t="s">
        <v>9331</v>
      </c>
      <c r="H3948" s="5" t="s">
        <v>9321</v>
      </c>
      <c r="I3948" s="5" t="s">
        <v>9338</v>
      </c>
      <c r="J3948" s="9" t="s">
        <v>2</v>
      </c>
      <c r="K3948" s="5" t="s">
        <v>3</v>
      </c>
      <c r="L3948" s="10" t="str">
        <f t="shared" si="69"/>
        <v>Hate Crime Report 2015</v>
      </c>
      <c r="M3948" s="5" t="s">
        <v>2</v>
      </c>
      <c r="N3948" s="11"/>
    </row>
    <row r="3949" spans="1:15" x14ac:dyDescent="0.2">
      <c r="A3949" s="12" t="s">
        <v>7559</v>
      </c>
      <c r="B3949" s="50">
        <v>3948</v>
      </c>
      <c r="C3949" s="9">
        <v>2015</v>
      </c>
      <c r="D3949" s="5" t="s">
        <v>9327</v>
      </c>
      <c r="E3949" s="5" t="s">
        <v>2</v>
      </c>
      <c r="F3949" s="5" t="s">
        <v>11089</v>
      </c>
      <c r="G3949" s="5" t="s">
        <v>9331</v>
      </c>
      <c r="H3949" s="5" t="s">
        <v>9321</v>
      </c>
      <c r="I3949" s="5" t="s">
        <v>9338</v>
      </c>
      <c r="J3949" s="9" t="s">
        <v>2</v>
      </c>
      <c r="K3949" s="5" t="s">
        <v>3</v>
      </c>
      <c r="L3949" s="10" t="str">
        <f t="shared" si="69"/>
        <v>Hate Crime Report 2015</v>
      </c>
      <c r="M3949" s="5" t="s">
        <v>2</v>
      </c>
    </row>
    <row r="3950" spans="1:15" x14ac:dyDescent="0.2">
      <c r="A3950" s="12" t="s">
        <v>7560</v>
      </c>
      <c r="B3950" s="50">
        <v>3949</v>
      </c>
      <c r="C3950" s="9">
        <v>2015</v>
      </c>
      <c r="D3950" s="5" t="s">
        <v>9327</v>
      </c>
      <c r="E3950" s="5" t="s">
        <v>2</v>
      </c>
      <c r="F3950" s="5" t="s">
        <v>11089</v>
      </c>
      <c r="G3950" s="5" t="s">
        <v>9331</v>
      </c>
      <c r="H3950" s="5" t="s">
        <v>9347</v>
      </c>
      <c r="I3950" s="5" t="s">
        <v>9338</v>
      </c>
      <c r="J3950" s="9" t="s">
        <v>2</v>
      </c>
      <c r="K3950" s="5" t="s">
        <v>3</v>
      </c>
      <c r="L3950" s="10" t="str">
        <f t="shared" si="69"/>
        <v>Hate Crime Report 2015</v>
      </c>
      <c r="M3950" s="5" t="s">
        <v>2</v>
      </c>
    </row>
    <row r="3951" spans="1:15" x14ac:dyDescent="0.2">
      <c r="A3951" s="12" t="s">
        <v>7561</v>
      </c>
      <c r="B3951" s="50">
        <v>3950</v>
      </c>
      <c r="C3951" s="9">
        <v>2015</v>
      </c>
      <c r="D3951" s="5" t="s">
        <v>9327</v>
      </c>
      <c r="E3951" s="5" t="s">
        <v>2</v>
      </c>
      <c r="F3951" s="5" t="s">
        <v>11089</v>
      </c>
      <c r="G3951" s="5" t="s">
        <v>9331</v>
      </c>
      <c r="H3951" s="5" t="s">
        <v>9328</v>
      </c>
      <c r="I3951" s="5" t="s">
        <v>9338</v>
      </c>
      <c r="J3951" s="9" t="s">
        <v>2</v>
      </c>
      <c r="K3951" s="5" t="s">
        <v>3</v>
      </c>
      <c r="L3951" s="10" t="str">
        <f t="shared" si="69"/>
        <v>Hate Crime Report 2015</v>
      </c>
      <c r="M3951" s="5" t="s">
        <v>2</v>
      </c>
    </row>
    <row r="3952" spans="1:15" x14ac:dyDescent="0.2">
      <c r="A3952" s="12" t="s">
        <v>7562</v>
      </c>
      <c r="B3952" s="50">
        <v>3951</v>
      </c>
      <c r="C3952" s="9">
        <v>2015</v>
      </c>
      <c r="D3952" s="5" t="s">
        <v>9327</v>
      </c>
      <c r="E3952" s="5" t="s">
        <v>2</v>
      </c>
      <c r="F3952" s="5" t="s">
        <v>11089</v>
      </c>
      <c r="G3952" s="5" t="s">
        <v>9331</v>
      </c>
      <c r="H3952" s="5" t="s">
        <v>9328</v>
      </c>
      <c r="I3952" s="5" t="s">
        <v>9338</v>
      </c>
      <c r="J3952" s="9" t="s">
        <v>2</v>
      </c>
      <c r="K3952" s="5" t="s">
        <v>3</v>
      </c>
      <c r="L3952" s="10" t="str">
        <f t="shared" si="69"/>
        <v>Hate Crime Report 2015</v>
      </c>
      <c r="M3952" s="5" t="s">
        <v>2</v>
      </c>
    </row>
    <row r="3953" spans="1:15" x14ac:dyDescent="0.2">
      <c r="A3953" s="12" t="s">
        <v>7563</v>
      </c>
      <c r="B3953" s="50">
        <v>3952</v>
      </c>
      <c r="C3953" s="9">
        <v>2015</v>
      </c>
      <c r="D3953" s="5" t="s">
        <v>9327</v>
      </c>
      <c r="E3953" s="5" t="s">
        <v>2</v>
      </c>
      <c r="F3953" s="5" t="s">
        <v>11089</v>
      </c>
      <c r="G3953" s="5" t="s">
        <v>9331</v>
      </c>
      <c r="H3953" s="5" t="s">
        <v>9328</v>
      </c>
      <c r="I3953" s="5" t="s">
        <v>9338</v>
      </c>
      <c r="J3953" s="9" t="s">
        <v>2</v>
      </c>
      <c r="K3953" s="5" t="s">
        <v>3</v>
      </c>
      <c r="L3953" s="10" t="str">
        <f t="shared" si="69"/>
        <v>Hate Crime Report 2015</v>
      </c>
      <c r="M3953" s="5" t="s">
        <v>2</v>
      </c>
    </row>
    <row r="3954" spans="1:15" x14ac:dyDescent="0.2">
      <c r="A3954" s="12" t="s">
        <v>7564</v>
      </c>
      <c r="B3954" s="50">
        <v>3953</v>
      </c>
      <c r="C3954" s="9">
        <v>2015</v>
      </c>
      <c r="D3954" s="5" t="s">
        <v>9327</v>
      </c>
      <c r="E3954" s="5" t="s">
        <v>2</v>
      </c>
      <c r="F3954" s="5" t="s">
        <v>11089</v>
      </c>
      <c r="G3954" s="5" t="s">
        <v>9331</v>
      </c>
      <c r="H3954" s="5" t="s">
        <v>9328</v>
      </c>
      <c r="I3954" s="5" t="s">
        <v>9338</v>
      </c>
      <c r="J3954" s="9" t="s">
        <v>2</v>
      </c>
      <c r="K3954" s="5" t="s">
        <v>3</v>
      </c>
      <c r="L3954" s="10" t="str">
        <f t="shared" si="69"/>
        <v>Hate Crime Report 2015</v>
      </c>
      <c r="M3954" s="5" t="s">
        <v>2</v>
      </c>
      <c r="N3954" s="11"/>
    </row>
    <row r="3955" spans="1:15" x14ac:dyDescent="0.2">
      <c r="A3955" s="12" t="s">
        <v>7565</v>
      </c>
      <c r="B3955" s="50">
        <v>3954</v>
      </c>
      <c r="C3955" s="9">
        <v>2015</v>
      </c>
      <c r="D3955" s="5" t="s">
        <v>9327</v>
      </c>
      <c r="E3955" s="5" t="s">
        <v>11312</v>
      </c>
      <c r="F3955" s="5" t="s">
        <v>11089</v>
      </c>
      <c r="G3955" s="5" t="s">
        <v>9329</v>
      </c>
      <c r="H3955" s="5" t="s">
        <v>9347</v>
      </c>
      <c r="I3955" s="5" t="s">
        <v>9423</v>
      </c>
      <c r="J3955" s="9">
        <v>1</v>
      </c>
      <c r="K3955" s="5" t="s">
        <v>2</v>
      </c>
      <c r="L3955" s="5" t="s">
        <v>2</v>
      </c>
      <c r="M3955" s="5" t="s">
        <v>11313</v>
      </c>
    </row>
    <row r="3956" spans="1:15" x14ac:dyDescent="0.2">
      <c r="A3956" s="12" t="s">
        <v>7566</v>
      </c>
      <c r="B3956" s="50">
        <v>3955</v>
      </c>
      <c r="C3956" s="9">
        <v>2016</v>
      </c>
      <c r="D3956" s="5" t="s">
        <v>9327</v>
      </c>
      <c r="E3956" s="5" t="s">
        <v>2</v>
      </c>
      <c r="F3956" s="5" t="s">
        <v>11089</v>
      </c>
      <c r="G3956" s="5" t="s">
        <v>9329</v>
      </c>
      <c r="H3956" s="5" t="s">
        <v>9321</v>
      </c>
      <c r="I3956" s="5" t="s">
        <v>9408</v>
      </c>
      <c r="J3956" s="9">
        <v>0</v>
      </c>
      <c r="K3956" s="5" t="s">
        <v>2832</v>
      </c>
      <c r="L3956" s="10" t="str">
        <f t="shared" ref="L3956:L3987" si="70">HYPERLINK("https://hatecrime.osce.org/poland?year=2016","Hate Crime Report 2016")</f>
        <v>Hate Crime Report 2016</v>
      </c>
      <c r="M3956" s="5" t="s">
        <v>2833</v>
      </c>
      <c r="N3956" s="11"/>
    </row>
    <row r="3957" spans="1:15" x14ac:dyDescent="0.2">
      <c r="A3957" s="12" t="s">
        <v>7567</v>
      </c>
      <c r="B3957" s="50">
        <v>3956</v>
      </c>
      <c r="C3957" s="9">
        <v>2016</v>
      </c>
      <c r="D3957" s="5" t="s">
        <v>9327</v>
      </c>
      <c r="E3957" s="5" t="s">
        <v>2</v>
      </c>
      <c r="F3957" s="5" t="s">
        <v>11089</v>
      </c>
      <c r="G3957" s="5" t="s">
        <v>9329</v>
      </c>
      <c r="H3957" s="5" t="s">
        <v>9328</v>
      </c>
      <c r="I3957" s="5" t="s">
        <v>9344</v>
      </c>
      <c r="J3957" s="9">
        <v>0</v>
      </c>
      <c r="K3957" s="5" t="s">
        <v>2834</v>
      </c>
      <c r="L3957" s="10" t="str">
        <f t="shared" si="70"/>
        <v>Hate Crime Report 2016</v>
      </c>
      <c r="M3957" s="5" t="s">
        <v>2835</v>
      </c>
      <c r="N3957" s="11"/>
    </row>
    <row r="3958" spans="1:15" x14ac:dyDescent="0.2">
      <c r="A3958" s="12" t="s">
        <v>7568</v>
      </c>
      <c r="B3958" s="50">
        <v>3957</v>
      </c>
      <c r="C3958" s="9">
        <v>2016</v>
      </c>
      <c r="D3958" s="5" t="s">
        <v>9327</v>
      </c>
      <c r="E3958" s="5" t="s">
        <v>2</v>
      </c>
      <c r="F3958" s="5" t="s">
        <v>11089</v>
      </c>
      <c r="G3958" s="5" t="s">
        <v>9329</v>
      </c>
      <c r="H3958" s="5" t="s">
        <v>9328</v>
      </c>
      <c r="I3958" s="5" t="s">
        <v>9344</v>
      </c>
      <c r="J3958" s="9">
        <v>0</v>
      </c>
      <c r="K3958" s="5" t="s">
        <v>2832</v>
      </c>
      <c r="L3958" s="10" t="str">
        <f t="shared" si="70"/>
        <v>Hate Crime Report 2016</v>
      </c>
      <c r="M3958" s="5" t="s">
        <v>2836</v>
      </c>
      <c r="N3958" s="11"/>
    </row>
    <row r="3959" spans="1:15" x14ac:dyDescent="0.2">
      <c r="A3959" s="12" t="s">
        <v>3376</v>
      </c>
      <c r="B3959" s="50">
        <v>3958</v>
      </c>
      <c r="C3959" s="9">
        <v>2016</v>
      </c>
      <c r="D3959" s="5" t="s">
        <v>9327</v>
      </c>
      <c r="E3959" s="5" t="s">
        <v>2</v>
      </c>
      <c r="F3959" s="5" t="s">
        <v>11089</v>
      </c>
      <c r="G3959" s="5" t="s">
        <v>9329</v>
      </c>
      <c r="H3959" s="5" t="s">
        <v>9321</v>
      </c>
      <c r="I3959" s="5" t="s">
        <v>9408</v>
      </c>
      <c r="J3959" s="9">
        <v>0</v>
      </c>
      <c r="K3959" s="5" t="s">
        <v>2837</v>
      </c>
      <c r="L3959" s="10" t="str">
        <f t="shared" si="70"/>
        <v>Hate Crime Report 2016</v>
      </c>
      <c r="M3959" s="5" t="s">
        <v>2838</v>
      </c>
      <c r="N3959" s="11"/>
    </row>
    <row r="3960" spans="1:15" x14ac:dyDescent="0.2">
      <c r="A3960" s="12" t="s">
        <v>3377</v>
      </c>
      <c r="B3960" s="50">
        <v>3959</v>
      </c>
      <c r="C3960" s="9">
        <v>2016</v>
      </c>
      <c r="D3960" s="5" t="s">
        <v>9327</v>
      </c>
      <c r="E3960" s="5" t="s">
        <v>2</v>
      </c>
      <c r="F3960" s="5" t="s">
        <v>11089</v>
      </c>
      <c r="G3960" s="5" t="s">
        <v>9329</v>
      </c>
      <c r="H3960" s="5" t="s">
        <v>9328</v>
      </c>
      <c r="I3960" s="5" t="s">
        <v>9344</v>
      </c>
      <c r="J3960" s="9">
        <v>0</v>
      </c>
      <c r="K3960" s="5" t="s">
        <v>2832</v>
      </c>
      <c r="L3960" s="10" t="str">
        <f t="shared" si="70"/>
        <v>Hate Crime Report 2016</v>
      </c>
      <c r="M3960" s="5" t="s">
        <v>2839</v>
      </c>
    </row>
    <row r="3961" spans="1:15" x14ac:dyDescent="0.2">
      <c r="A3961" s="12" t="s">
        <v>3378</v>
      </c>
      <c r="B3961" s="50">
        <v>3960</v>
      </c>
      <c r="C3961" s="9">
        <v>2016</v>
      </c>
      <c r="D3961" s="5" t="s">
        <v>9327</v>
      </c>
      <c r="E3961" s="5" t="s">
        <v>2</v>
      </c>
      <c r="F3961" s="5" t="s">
        <v>11089</v>
      </c>
      <c r="G3961" s="5" t="s">
        <v>9329</v>
      </c>
      <c r="H3961" s="5" t="s">
        <v>9328</v>
      </c>
      <c r="I3961" s="5" t="s">
        <v>9344</v>
      </c>
      <c r="J3961" s="9">
        <v>0</v>
      </c>
      <c r="K3961" s="5" t="s">
        <v>2837</v>
      </c>
      <c r="L3961" s="10" t="str">
        <f t="shared" si="70"/>
        <v>Hate Crime Report 2016</v>
      </c>
      <c r="M3961" s="5" t="s">
        <v>2840</v>
      </c>
      <c r="O3961" s="2"/>
    </row>
    <row r="3962" spans="1:15" x14ac:dyDescent="0.2">
      <c r="A3962" s="12" t="s">
        <v>3379</v>
      </c>
      <c r="B3962" s="50">
        <v>3961</v>
      </c>
      <c r="C3962" s="9">
        <v>2016</v>
      </c>
      <c r="D3962" s="5" t="s">
        <v>9327</v>
      </c>
      <c r="E3962" s="5" t="s">
        <v>2</v>
      </c>
      <c r="F3962" s="5" t="s">
        <v>11089</v>
      </c>
      <c r="G3962" s="5" t="s">
        <v>9329</v>
      </c>
      <c r="H3962" s="5" t="s">
        <v>9321</v>
      </c>
      <c r="I3962" s="5" t="s">
        <v>9378</v>
      </c>
      <c r="J3962" s="9">
        <v>0</v>
      </c>
      <c r="K3962" s="5" t="s">
        <v>2832</v>
      </c>
      <c r="L3962" s="10" t="str">
        <f t="shared" si="70"/>
        <v>Hate Crime Report 2016</v>
      </c>
      <c r="M3962" s="5" t="s">
        <v>2841</v>
      </c>
    </row>
    <row r="3963" spans="1:15" x14ac:dyDescent="0.2">
      <c r="A3963" s="12" t="s">
        <v>3380</v>
      </c>
      <c r="B3963" s="50">
        <v>3962</v>
      </c>
      <c r="C3963" s="9">
        <v>2016</v>
      </c>
      <c r="D3963" s="5" t="s">
        <v>9327</v>
      </c>
      <c r="E3963" s="5" t="s">
        <v>2</v>
      </c>
      <c r="F3963" s="5" t="s">
        <v>11089</v>
      </c>
      <c r="G3963" s="5" t="s">
        <v>9329</v>
      </c>
      <c r="H3963" s="5" t="s">
        <v>9328</v>
      </c>
      <c r="I3963" s="5" t="s">
        <v>9415</v>
      </c>
      <c r="J3963" s="9">
        <v>0</v>
      </c>
      <c r="K3963" s="5" t="s">
        <v>2832</v>
      </c>
      <c r="L3963" s="10" t="str">
        <f t="shared" si="70"/>
        <v>Hate Crime Report 2016</v>
      </c>
      <c r="M3963" s="5" t="s">
        <v>2842</v>
      </c>
    </row>
    <row r="3964" spans="1:15" x14ac:dyDescent="0.2">
      <c r="A3964" s="12" t="s">
        <v>3381</v>
      </c>
      <c r="B3964" s="50">
        <v>3963</v>
      </c>
      <c r="C3964" s="9">
        <v>2016</v>
      </c>
      <c r="D3964" s="5" t="s">
        <v>9327</v>
      </c>
      <c r="E3964" s="5" t="s">
        <v>2</v>
      </c>
      <c r="F3964" s="5" t="s">
        <v>11089</v>
      </c>
      <c r="G3964" s="5" t="s">
        <v>9329</v>
      </c>
      <c r="H3964" s="5" t="s">
        <v>9321</v>
      </c>
      <c r="I3964" s="5" t="s">
        <v>9373</v>
      </c>
      <c r="J3964" s="9">
        <v>0</v>
      </c>
      <c r="K3964" s="5" t="s">
        <v>2832</v>
      </c>
      <c r="L3964" s="10" t="str">
        <f t="shared" si="70"/>
        <v>Hate Crime Report 2016</v>
      </c>
      <c r="M3964" s="5" t="s">
        <v>2843</v>
      </c>
    </row>
    <row r="3965" spans="1:15" x14ac:dyDescent="0.2">
      <c r="A3965" s="12" t="s">
        <v>3382</v>
      </c>
      <c r="B3965" s="50">
        <v>3964</v>
      </c>
      <c r="C3965" s="9">
        <v>2016</v>
      </c>
      <c r="D3965" s="5" t="s">
        <v>9327</v>
      </c>
      <c r="E3965" s="5" t="s">
        <v>2</v>
      </c>
      <c r="F3965" s="5" t="s">
        <v>11089</v>
      </c>
      <c r="G3965" s="5" t="s">
        <v>9329</v>
      </c>
      <c r="H3965" s="5" t="s">
        <v>9328</v>
      </c>
      <c r="I3965" s="5" t="s">
        <v>9342</v>
      </c>
      <c r="J3965" s="9">
        <v>0</v>
      </c>
      <c r="K3965" s="5" t="s">
        <v>2832</v>
      </c>
      <c r="L3965" s="10" t="str">
        <f t="shared" si="70"/>
        <v>Hate Crime Report 2016</v>
      </c>
      <c r="M3965" s="5" t="s">
        <v>2844</v>
      </c>
    </row>
    <row r="3966" spans="1:15" x14ac:dyDescent="0.2">
      <c r="A3966" s="12" t="s">
        <v>3383</v>
      </c>
      <c r="B3966" s="50">
        <v>3965</v>
      </c>
      <c r="C3966" s="9">
        <v>2016</v>
      </c>
      <c r="D3966" s="5" t="s">
        <v>9327</v>
      </c>
      <c r="E3966" s="5" t="s">
        <v>2</v>
      </c>
      <c r="F3966" s="5" t="s">
        <v>11089</v>
      </c>
      <c r="G3966" s="5" t="s">
        <v>9329</v>
      </c>
      <c r="H3966" s="5" t="s">
        <v>9321</v>
      </c>
      <c r="I3966" s="5" t="s">
        <v>9321</v>
      </c>
      <c r="J3966" s="9">
        <v>1</v>
      </c>
      <c r="K3966" s="5" t="s">
        <v>2832</v>
      </c>
      <c r="L3966" s="10" t="str">
        <f t="shared" si="70"/>
        <v>Hate Crime Report 2016</v>
      </c>
      <c r="M3966" s="5" t="s">
        <v>2845</v>
      </c>
    </row>
    <row r="3967" spans="1:15" x14ac:dyDescent="0.2">
      <c r="A3967" s="12" t="s">
        <v>3384</v>
      </c>
      <c r="B3967" s="50">
        <v>3966</v>
      </c>
      <c r="C3967" s="9">
        <v>2016</v>
      </c>
      <c r="D3967" s="5" t="s">
        <v>9327</v>
      </c>
      <c r="E3967" s="5" t="s">
        <v>2</v>
      </c>
      <c r="F3967" s="5" t="s">
        <v>11089</v>
      </c>
      <c r="G3967" s="5" t="s">
        <v>9329</v>
      </c>
      <c r="H3967" s="5" t="s">
        <v>9321</v>
      </c>
      <c r="I3967" s="5" t="s">
        <v>9321</v>
      </c>
      <c r="J3967" s="9">
        <v>1</v>
      </c>
      <c r="K3967" s="5" t="s">
        <v>2832</v>
      </c>
      <c r="L3967" s="10" t="str">
        <f t="shared" si="70"/>
        <v>Hate Crime Report 2016</v>
      </c>
      <c r="M3967" s="5" t="s">
        <v>2846</v>
      </c>
    </row>
    <row r="3968" spans="1:15" x14ac:dyDescent="0.2">
      <c r="A3968" s="12" t="s">
        <v>3385</v>
      </c>
      <c r="B3968" s="50">
        <v>3967</v>
      </c>
      <c r="C3968" s="9">
        <v>2016</v>
      </c>
      <c r="D3968" s="5" t="s">
        <v>9327</v>
      </c>
      <c r="E3968" s="5" t="s">
        <v>2</v>
      </c>
      <c r="F3968" s="5" t="s">
        <v>11089</v>
      </c>
      <c r="G3968" s="5" t="s">
        <v>9329</v>
      </c>
      <c r="H3968" s="5" t="s">
        <v>9347</v>
      </c>
      <c r="I3968" s="5" t="s">
        <v>9315</v>
      </c>
      <c r="J3968" s="9">
        <v>1</v>
      </c>
      <c r="K3968" s="5" t="s">
        <v>2832</v>
      </c>
      <c r="L3968" s="10" t="str">
        <f t="shared" si="70"/>
        <v>Hate Crime Report 2016</v>
      </c>
      <c r="M3968" s="5" t="s">
        <v>2847</v>
      </c>
    </row>
    <row r="3969" spans="1:14" x14ac:dyDescent="0.2">
      <c r="A3969" s="12" t="s">
        <v>3386</v>
      </c>
      <c r="B3969" s="50">
        <v>3968</v>
      </c>
      <c r="C3969" s="9">
        <v>2016</v>
      </c>
      <c r="D3969" s="5" t="s">
        <v>9327</v>
      </c>
      <c r="E3969" s="5" t="s">
        <v>2</v>
      </c>
      <c r="F3969" s="5" t="s">
        <v>11089</v>
      </c>
      <c r="G3969" s="5" t="s">
        <v>9329</v>
      </c>
      <c r="H3969" s="5" t="s">
        <v>9347</v>
      </c>
      <c r="I3969" s="5" t="s">
        <v>11065</v>
      </c>
      <c r="J3969" s="9">
        <v>1</v>
      </c>
      <c r="K3969" s="5" t="s">
        <v>2832</v>
      </c>
      <c r="L3969" s="10" t="str">
        <f t="shared" si="70"/>
        <v>Hate Crime Report 2016</v>
      </c>
      <c r="M3969" s="5" t="s">
        <v>2848</v>
      </c>
    </row>
    <row r="3970" spans="1:14" x14ac:dyDescent="0.2">
      <c r="A3970" s="12" t="s">
        <v>3387</v>
      </c>
      <c r="B3970" s="50">
        <v>3969</v>
      </c>
      <c r="C3970" s="9">
        <v>2016</v>
      </c>
      <c r="D3970" s="5" t="s">
        <v>9327</v>
      </c>
      <c r="E3970" s="5" t="s">
        <v>2</v>
      </c>
      <c r="F3970" s="5" t="s">
        <v>11089</v>
      </c>
      <c r="G3970" s="5" t="s">
        <v>9329</v>
      </c>
      <c r="H3970" s="5" t="s">
        <v>9347</v>
      </c>
      <c r="I3970" s="5" t="s">
        <v>9315</v>
      </c>
      <c r="J3970" s="9">
        <v>1</v>
      </c>
      <c r="K3970" s="5" t="s">
        <v>2832</v>
      </c>
      <c r="L3970" s="10" t="str">
        <f t="shared" si="70"/>
        <v>Hate Crime Report 2016</v>
      </c>
      <c r="M3970" s="5" t="s">
        <v>2849</v>
      </c>
    </row>
    <row r="3971" spans="1:14" x14ac:dyDescent="0.2">
      <c r="A3971" s="12" t="s">
        <v>3388</v>
      </c>
      <c r="B3971" s="50">
        <v>3970</v>
      </c>
      <c r="C3971" s="9">
        <v>2016</v>
      </c>
      <c r="D3971" s="5" t="s">
        <v>9327</v>
      </c>
      <c r="E3971" s="5" t="s">
        <v>2</v>
      </c>
      <c r="F3971" s="5" t="s">
        <v>11089</v>
      </c>
      <c r="G3971" s="5" t="s">
        <v>9329</v>
      </c>
      <c r="H3971" s="5" t="s">
        <v>9347</v>
      </c>
      <c r="I3971" s="5" t="s">
        <v>11065</v>
      </c>
      <c r="J3971" s="9" t="s">
        <v>2</v>
      </c>
      <c r="K3971" s="5" t="s">
        <v>2832</v>
      </c>
      <c r="L3971" s="10" t="str">
        <f t="shared" si="70"/>
        <v>Hate Crime Report 2016</v>
      </c>
      <c r="M3971" s="5" t="s">
        <v>2850</v>
      </c>
    </row>
    <row r="3972" spans="1:14" x14ac:dyDescent="0.2">
      <c r="A3972" s="12" t="s">
        <v>3389</v>
      </c>
      <c r="B3972" s="50">
        <v>3971</v>
      </c>
      <c r="C3972" s="9">
        <v>2016</v>
      </c>
      <c r="D3972" s="5" t="s">
        <v>9327</v>
      </c>
      <c r="E3972" s="5" t="s">
        <v>2</v>
      </c>
      <c r="F3972" s="5" t="s">
        <v>11089</v>
      </c>
      <c r="G3972" s="5" t="s">
        <v>9329</v>
      </c>
      <c r="H3972" s="5" t="s">
        <v>9347</v>
      </c>
      <c r="I3972" s="5" t="s">
        <v>11066</v>
      </c>
      <c r="J3972" s="9">
        <v>1</v>
      </c>
      <c r="K3972" s="5" t="s">
        <v>2832</v>
      </c>
      <c r="L3972" s="10" t="str">
        <f t="shared" si="70"/>
        <v>Hate Crime Report 2016</v>
      </c>
      <c r="M3972" s="5" t="s">
        <v>2851</v>
      </c>
    </row>
    <row r="3973" spans="1:14" x14ac:dyDescent="0.2">
      <c r="A3973" s="12" t="s">
        <v>3390</v>
      </c>
      <c r="B3973" s="50">
        <v>3972</v>
      </c>
      <c r="C3973" s="9">
        <v>2016</v>
      </c>
      <c r="D3973" s="5" t="s">
        <v>9327</v>
      </c>
      <c r="E3973" s="5" t="s">
        <v>2</v>
      </c>
      <c r="F3973" s="5" t="s">
        <v>11089</v>
      </c>
      <c r="G3973" s="5" t="s">
        <v>9329</v>
      </c>
      <c r="H3973" s="5" t="s">
        <v>9321</v>
      </c>
      <c r="I3973" s="5" t="s">
        <v>9321</v>
      </c>
      <c r="J3973" s="9">
        <v>1</v>
      </c>
      <c r="K3973" s="5" t="s">
        <v>2832</v>
      </c>
      <c r="L3973" s="10" t="str">
        <f t="shared" si="70"/>
        <v>Hate Crime Report 2016</v>
      </c>
      <c r="M3973" s="5" t="s">
        <v>2852</v>
      </c>
    </row>
    <row r="3974" spans="1:14" x14ac:dyDescent="0.2">
      <c r="A3974" s="12" t="s">
        <v>3391</v>
      </c>
      <c r="B3974" s="50">
        <v>3973</v>
      </c>
      <c r="C3974" s="9">
        <v>2016</v>
      </c>
      <c r="D3974" s="5" t="s">
        <v>9327</v>
      </c>
      <c r="E3974" s="5" t="s">
        <v>2</v>
      </c>
      <c r="F3974" s="5" t="s">
        <v>11089</v>
      </c>
      <c r="G3974" s="5" t="s">
        <v>9329</v>
      </c>
      <c r="H3974" s="5" t="s">
        <v>9347</v>
      </c>
      <c r="I3974" s="5" t="s">
        <v>9408</v>
      </c>
      <c r="J3974" s="9">
        <v>1</v>
      </c>
      <c r="K3974" s="5" t="s">
        <v>2832</v>
      </c>
      <c r="L3974" s="10" t="str">
        <f t="shared" si="70"/>
        <v>Hate Crime Report 2016</v>
      </c>
      <c r="M3974" s="5" t="s">
        <v>2853</v>
      </c>
    </row>
    <row r="3975" spans="1:14" x14ac:dyDescent="0.2">
      <c r="A3975" s="12" t="s">
        <v>3392</v>
      </c>
      <c r="B3975" s="50">
        <v>3974</v>
      </c>
      <c r="C3975" s="9">
        <v>2016</v>
      </c>
      <c r="D3975" s="5" t="s">
        <v>9327</v>
      </c>
      <c r="E3975" s="5" t="s">
        <v>2</v>
      </c>
      <c r="F3975" s="5" t="s">
        <v>11089</v>
      </c>
      <c r="G3975" s="5" t="s">
        <v>9329</v>
      </c>
      <c r="H3975" s="5" t="s">
        <v>9321</v>
      </c>
      <c r="I3975" s="5" t="s">
        <v>9378</v>
      </c>
      <c r="J3975" s="9">
        <v>1</v>
      </c>
      <c r="K3975" s="5" t="s">
        <v>2832</v>
      </c>
      <c r="L3975" s="10" t="str">
        <f t="shared" si="70"/>
        <v>Hate Crime Report 2016</v>
      </c>
      <c r="M3975" s="5" t="s">
        <v>2854</v>
      </c>
    </row>
    <row r="3976" spans="1:14" x14ac:dyDescent="0.2">
      <c r="A3976" s="12" t="s">
        <v>3393</v>
      </c>
      <c r="B3976" s="50">
        <v>3975</v>
      </c>
      <c r="C3976" s="9">
        <v>2016</v>
      </c>
      <c r="D3976" s="5" t="s">
        <v>9327</v>
      </c>
      <c r="E3976" s="5" t="s">
        <v>2</v>
      </c>
      <c r="F3976" s="5" t="s">
        <v>11089</v>
      </c>
      <c r="G3976" s="5" t="s">
        <v>9323</v>
      </c>
      <c r="H3976" s="5" t="s">
        <v>9328</v>
      </c>
      <c r="I3976" s="5" t="s">
        <v>9415</v>
      </c>
      <c r="J3976" s="9">
        <v>0</v>
      </c>
      <c r="K3976" s="5" t="s">
        <v>2855</v>
      </c>
      <c r="L3976" s="10" t="str">
        <f t="shared" si="70"/>
        <v>Hate Crime Report 2016</v>
      </c>
      <c r="M3976" s="5" t="s">
        <v>2856</v>
      </c>
    </row>
    <row r="3977" spans="1:14" x14ac:dyDescent="0.2">
      <c r="A3977" s="12" t="s">
        <v>3394</v>
      </c>
      <c r="B3977" s="50">
        <v>3976</v>
      </c>
      <c r="C3977" s="9">
        <v>2016</v>
      </c>
      <c r="D3977" s="5" t="s">
        <v>9327</v>
      </c>
      <c r="E3977" s="5" t="s">
        <v>2</v>
      </c>
      <c r="F3977" s="5" t="s">
        <v>11089</v>
      </c>
      <c r="G3977" s="5" t="s">
        <v>9337</v>
      </c>
      <c r="H3977" s="5" t="s">
        <v>9328</v>
      </c>
      <c r="I3977" s="5" t="s">
        <v>9415</v>
      </c>
      <c r="J3977" s="9">
        <v>0</v>
      </c>
      <c r="K3977" s="5" t="s">
        <v>2855</v>
      </c>
      <c r="L3977" s="10" t="str">
        <f t="shared" si="70"/>
        <v>Hate Crime Report 2016</v>
      </c>
      <c r="M3977" s="5" t="s">
        <v>2857</v>
      </c>
      <c r="N3977" s="11"/>
    </row>
    <row r="3978" spans="1:14" x14ac:dyDescent="0.2">
      <c r="A3978" s="12" t="s">
        <v>3395</v>
      </c>
      <c r="B3978" s="50">
        <v>3977</v>
      </c>
      <c r="C3978" s="9">
        <v>2016</v>
      </c>
      <c r="D3978" s="5" t="s">
        <v>9327</v>
      </c>
      <c r="E3978" s="5" t="s">
        <v>2</v>
      </c>
      <c r="F3978" s="5" t="s">
        <v>11089</v>
      </c>
      <c r="G3978" s="5" t="s">
        <v>9337</v>
      </c>
      <c r="H3978" s="5" t="s">
        <v>9328</v>
      </c>
      <c r="I3978" s="5" t="s">
        <v>9415</v>
      </c>
      <c r="J3978" s="9">
        <v>0</v>
      </c>
      <c r="K3978" s="5" t="s">
        <v>2855</v>
      </c>
      <c r="L3978" s="10" t="str">
        <f t="shared" si="70"/>
        <v>Hate Crime Report 2016</v>
      </c>
      <c r="M3978" s="5" t="s">
        <v>2858</v>
      </c>
      <c r="N3978" s="11"/>
    </row>
    <row r="3979" spans="1:14" x14ac:dyDescent="0.2">
      <c r="A3979" s="12" t="s">
        <v>3396</v>
      </c>
      <c r="B3979" s="50">
        <v>3978</v>
      </c>
      <c r="C3979" s="9">
        <v>2016</v>
      </c>
      <c r="D3979" s="5" t="s">
        <v>9327</v>
      </c>
      <c r="E3979" s="5" t="s">
        <v>2</v>
      </c>
      <c r="F3979" s="5" t="s">
        <v>11089</v>
      </c>
      <c r="G3979" s="5" t="s">
        <v>9337</v>
      </c>
      <c r="H3979" s="5" t="s">
        <v>9347</v>
      </c>
      <c r="I3979" s="5" t="s">
        <v>9315</v>
      </c>
      <c r="J3979" s="9">
        <v>0</v>
      </c>
      <c r="K3979" s="5" t="s">
        <v>2855</v>
      </c>
      <c r="L3979" s="10" t="str">
        <f t="shared" si="70"/>
        <v>Hate Crime Report 2016</v>
      </c>
      <c r="M3979" s="5" t="s">
        <v>2859</v>
      </c>
    </row>
    <row r="3980" spans="1:14" x14ac:dyDescent="0.2">
      <c r="A3980" s="12" t="s">
        <v>3397</v>
      </c>
      <c r="B3980" s="50">
        <v>3979</v>
      </c>
      <c r="C3980" s="9">
        <v>2016</v>
      </c>
      <c r="D3980" s="5" t="s">
        <v>9327</v>
      </c>
      <c r="E3980" s="5" t="s">
        <v>2</v>
      </c>
      <c r="F3980" s="5" t="s">
        <v>11089</v>
      </c>
      <c r="G3980" s="5" t="s">
        <v>9320</v>
      </c>
      <c r="H3980" s="5" t="s">
        <v>9328</v>
      </c>
      <c r="I3980" s="5" t="s">
        <v>9344</v>
      </c>
      <c r="J3980" s="9">
        <v>0</v>
      </c>
      <c r="K3980" s="5" t="s">
        <v>2855</v>
      </c>
      <c r="L3980" s="10" t="str">
        <f t="shared" si="70"/>
        <v>Hate Crime Report 2016</v>
      </c>
      <c r="M3980" s="5" t="s">
        <v>2860</v>
      </c>
    </row>
    <row r="3981" spans="1:14" x14ac:dyDescent="0.2">
      <c r="A3981" s="12" t="s">
        <v>3398</v>
      </c>
      <c r="B3981" s="50">
        <v>3980</v>
      </c>
      <c r="C3981" s="9">
        <v>2016</v>
      </c>
      <c r="D3981" s="5" t="s">
        <v>9327</v>
      </c>
      <c r="E3981" s="5" t="s">
        <v>2</v>
      </c>
      <c r="F3981" s="5" t="s">
        <v>11089</v>
      </c>
      <c r="G3981" s="5" t="s">
        <v>9320</v>
      </c>
      <c r="H3981" s="5" t="s">
        <v>9347</v>
      </c>
      <c r="I3981" s="5" t="s">
        <v>11065</v>
      </c>
      <c r="J3981" s="9">
        <v>0</v>
      </c>
      <c r="K3981" s="5" t="s">
        <v>2855</v>
      </c>
      <c r="L3981" s="10" t="str">
        <f t="shared" si="70"/>
        <v>Hate Crime Report 2016</v>
      </c>
      <c r="M3981" s="5" t="s">
        <v>2861</v>
      </c>
    </row>
    <row r="3982" spans="1:14" x14ac:dyDescent="0.2">
      <c r="A3982" s="12" t="s">
        <v>3399</v>
      </c>
      <c r="B3982" s="50">
        <v>3981</v>
      </c>
      <c r="C3982" s="9">
        <v>2016</v>
      </c>
      <c r="D3982" s="5" t="s">
        <v>9327</v>
      </c>
      <c r="E3982" s="5" t="s">
        <v>2</v>
      </c>
      <c r="F3982" s="5" t="s">
        <v>11088</v>
      </c>
      <c r="G3982" s="5" t="s">
        <v>9364</v>
      </c>
      <c r="H3982" s="5" t="s">
        <v>9328</v>
      </c>
      <c r="I3982" s="5" t="s">
        <v>9415</v>
      </c>
      <c r="J3982" s="9">
        <v>0</v>
      </c>
      <c r="K3982" s="5" t="s">
        <v>2855</v>
      </c>
      <c r="L3982" s="10" t="str">
        <f t="shared" si="70"/>
        <v>Hate Crime Report 2016</v>
      </c>
      <c r="M3982" s="5" t="s">
        <v>2862</v>
      </c>
      <c r="N3982" s="11"/>
    </row>
    <row r="3983" spans="1:14" x14ac:dyDescent="0.2">
      <c r="A3983" s="12" t="s">
        <v>3400</v>
      </c>
      <c r="B3983" s="50">
        <v>3982</v>
      </c>
      <c r="C3983" s="9">
        <v>2016</v>
      </c>
      <c r="D3983" s="5" t="s">
        <v>9327</v>
      </c>
      <c r="E3983" s="5" t="s">
        <v>2</v>
      </c>
      <c r="F3983" s="5" t="s">
        <v>11089</v>
      </c>
      <c r="G3983" s="5" t="s">
        <v>9323</v>
      </c>
      <c r="H3983" s="5" t="s">
        <v>9328</v>
      </c>
      <c r="I3983" s="5" t="s">
        <v>9344</v>
      </c>
      <c r="J3983" s="9">
        <v>0</v>
      </c>
      <c r="K3983" s="5" t="s">
        <v>2855</v>
      </c>
      <c r="L3983" s="10" t="str">
        <f t="shared" si="70"/>
        <v>Hate Crime Report 2016</v>
      </c>
      <c r="M3983" s="5" t="s">
        <v>2863</v>
      </c>
    </row>
    <row r="3984" spans="1:14" x14ac:dyDescent="0.2">
      <c r="A3984" s="12" t="s">
        <v>3401</v>
      </c>
      <c r="B3984" s="50">
        <v>3983</v>
      </c>
      <c r="C3984" s="9">
        <v>2016</v>
      </c>
      <c r="D3984" s="5" t="s">
        <v>9327</v>
      </c>
      <c r="E3984" s="5" t="s">
        <v>2</v>
      </c>
      <c r="F3984" s="5" t="s">
        <v>11089</v>
      </c>
      <c r="G3984" s="5" t="s">
        <v>9331</v>
      </c>
      <c r="H3984" s="5" t="s">
        <v>9328</v>
      </c>
      <c r="I3984" s="5" t="s">
        <v>9344</v>
      </c>
      <c r="J3984" s="9">
        <v>0</v>
      </c>
      <c r="K3984" s="8" t="s">
        <v>217</v>
      </c>
      <c r="L3984" s="10" t="str">
        <f t="shared" si="70"/>
        <v>Hate Crime Report 2016</v>
      </c>
      <c r="M3984" s="5" t="s">
        <v>2864</v>
      </c>
      <c r="N3984" s="11"/>
    </row>
    <row r="3985" spans="1:14" x14ac:dyDescent="0.2">
      <c r="A3985" s="12" t="s">
        <v>3402</v>
      </c>
      <c r="B3985" s="50">
        <v>3984</v>
      </c>
      <c r="C3985" s="9">
        <v>2016</v>
      </c>
      <c r="D3985" s="5" t="s">
        <v>9327</v>
      </c>
      <c r="E3985" s="5" t="s">
        <v>2</v>
      </c>
      <c r="F3985" s="5" t="s">
        <v>11089</v>
      </c>
      <c r="G3985" s="5" t="s">
        <v>9337</v>
      </c>
      <c r="H3985" s="5" t="s">
        <v>9328</v>
      </c>
      <c r="I3985" s="5" t="s">
        <v>9344</v>
      </c>
      <c r="J3985" s="9">
        <v>0</v>
      </c>
      <c r="K3985" s="5" t="s">
        <v>2865</v>
      </c>
      <c r="L3985" s="10" t="str">
        <f t="shared" si="70"/>
        <v>Hate Crime Report 2016</v>
      </c>
      <c r="M3985" s="5" t="s">
        <v>2866</v>
      </c>
      <c r="N3985" s="8"/>
    </row>
    <row r="3986" spans="1:14" x14ac:dyDescent="0.2">
      <c r="A3986" s="12" t="s">
        <v>3403</v>
      </c>
      <c r="B3986" s="50">
        <v>3985</v>
      </c>
      <c r="C3986" s="9">
        <v>2016</v>
      </c>
      <c r="D3986" s="5" t="s">
        <v>9327</v>
      </c>
      <c r="E3986" s="5" t="s">
        <v>2</v>
      </c>
      <c r="F3986" s="5" t="s">
        <v>11089</v>
      </c>
      <c r="G3986" s="5" t="s">
        <v>9314</v>
      </c>
      <c r="H3986" s="5" t="s">
        <v>9328</v>
      </c>
      <c r="I3986" s="5" t="s">
        <v>9415</v>
      </c>
      <c r="J3986" s="9">
        <v>0</v>
      </c>
      <c r="K3986" s="5" t="s">
        <v>542</v>
      </c>
      <c r="L3986" s="10" t="str">
        <f t="shared" si="70"/>
        <v>Hate Crime Report 2016</v>
      </c>
      <c r="M3986" s="5" t="s">
        <v>845</v>
      </c>
      <c r="N3986" s="6"/>
    </row>
    <row r="3987" spans="1:14" x14ac:dyDescent="0.2">
      <c r="A3987" s="12" t="s">
        <v>3404</v>
      </c>
      <c r="B3987" s="50">
        <v>3986</v>
      </c>
      <c r="C3987" s="9">
        <v>2016</v>
      </c>
      <c r="D3987" s="5" t="s">
        <v>9327</v>
      </c>
      <c r="E3987" s="5" t="s">
        <v>2</v>
      </c>
      <c r="F3987" s="5" t="s">
        <v>11089</v>
      </c>
      <c r="G3987" s="5" t="s">
        <v>9329</v>
      </c>
      <c r="H3987" s="5" t="s">
        <v>9347</v>
      </c>
      <c r="I3987" s="5" t="s">
        <v>11065</v>
      </c>
      <c r="J3987" s="9">
        <v>1</v>
      </c>
      <c r="K3987" s="5" t="s">
        <v>2832</v>
      </c>
      <c r="L3987" s="10" t="str">
        <f t="shared" si="70"/>
        <v>Hate Crime Report 2016</v>
      </c>
      <c r="M3987" s="5" t="s">
        <v>2867</v>
      </c>
      <c r="N3987" s="11"/>
    </row>
    <row r="3988" spans="1:14" x14ac:dyDescent="0.2">
      <c r="A3988" s="12" t="s">
        <v>3405</v>
      </c>
      <c r="B3988" s="50">
        <v>3987</v>
      </c>
      <c r="C3988" s="9">
        <v>2016</v>
      </c>
      <c r="D3988" s="5" t="s">
        <v>9327</v>
      </c>
      <c r="E3988" s="5" t="s">
        <v>2</v>
      </c>
      <c r="F3988" s="5" t="s">
        <v>11089</v>
      </c>
      <c r="G3988" s="5" t="s">
        <v>9329</v>
      </c>
      <c r="H3988" s="5" t="s">
        <v>9347</v>
      </c>
      <c r="I3988" s="5" t="s">
        <v>9350</v>
      </c>
      <c r="J3988" s="9">
        <v>1</v>
      </c>
      <c r="K3988" s="5" t="s">
        <v>2832</v>
      </c>
      <c r="L3988" s="10" t="str">
        <f t="shared" ref="L3988:L4019" si="71">HYPERLINK("https://hatecrime.osce.org/poland?year=2016","Hate Crime Report 2016")</f>
        <v>Hate Crime Report 2016</v>
      </c>
      <c r="M3988" s="5" t="s">
        <v>2868</v>
      </c>
      <c r="N3988" s="11"/>
    </row>
    <row r="3989" spans="1:14" x14ac:dyDescent="0.2">
      <c r="A3989" s="12" t="s">
        <v>3406</v>
      </c>
      <c r="B3989" s="50">
        <v>3988</v>
      </c>
      <c r="C3989" s="9">
        <v>2016</v>
      </c>
      <c r="D3989" s="5" t="s">
        <v>9327</v>
      </c>
      <c r="E3989" s="5" t="s">
        <v>2</v>
      </c>
      <c r="F3989" s="5" t="s">
        <v>11089</v>
      </c>
      <c r="G3989" s="5" t="s">
        <v>9329</v>
      </c>
      <c r="H3989" s="5" t="s">
        <v>9347</v>
      </c>
      <c r="I3989" s="5" t="s">
        <v>11065</v>
      </c>
      <c r="J3989" s="9">
        <v>2</v>
      </c>
      <c r="K3989" s="5" t="s">
        <v>2832</v>
      </c>
      <c r="L3989" s="10" t="str">
        <f t="shared" si="71"/>
        <v>Hate Crime Report 2016</v>
      </c>
      <c r="M3989" s="5" t="s">
        <v>2869</v>
      </c>
      <c r="N3989" s="11"/>
    </row>
    <row r="3990" spans="1:14" x14ac:dyDescent="0.2">
      <c r="A3990" s="12" t="s">
        <v>3407</v>
      </c>
      <c r="B3990" s="50">
        <v>3989</v>
      </c>
      <c r="C3990" s="9">
        <v>2016</v>
      </c>
      <c r="D3990" s="5" t="s">
        <v>9327</v>
      </c>
      <c r="E3990" s="5" t="s">
        <v>2</v>
      </c>
      <c r="F3990" s="5" t="s">
        <v>11089</v>
      </c>
      <c r="G3990" s="5" t="s">
        <v>9314</v>
      </c>
      <c r="H3990" s="5" t="s">
        <v>9328</v>
      </c>
      <c r="I3990" s="5" t="s">
        <v>9342</v>
      </c>
      <c r="J3990" s="9">
        <v>0</v>
      </c>
      <c r="K3990" s="5" t="s">
        <v>2870</v>
      </c>
      <c r="L3990" s="10" t="str">
        <f t="shared" si="71"/>
        <v>Hate Crime Report 2016</v>
      </c>
      <c r="M3990" s="5" t="s">
        <v>2871</v>
      </c>
      <c r="N3990" s="11"/>
    </row>
    <row r="3991" spans="1:14" x14ac:dyDescent="0.2">
      <c r="A3991" s="12" t="s">
        <v>3408</v>
      </c>
      <c r="B3991" s="50">
        <v>3990</v>
      </c>
      <c r="C3991" s="9">
        <v>2016</v>
      </c>
      <c r="D3991" s="5" t="s">
        <v>9327</v>
      </c>
      <c r="E3991" s="5" t="s">
        <v>2</v>
      </c>
      <c r="F3991" s="5" t="s">
        <v>11089</v>
      </c>
      <c r="G3991" s="5" t="s">
        <v>9314</v>
      </c>
      <c r="H3991" s="5" t="s">
        <v>9328</v>
      </c>
      <c r="I3991" s="5" t="s">
        <v>9408</v>
      </c>
      <c r="J3991" s="9">
        <v>0</v>
      </c>
      <c r="K3991" s="5" t="s">
        <v>2870</v>
      </c>
      <c r="L3991" s="10" t="str">
        <f t="shared" si="71"/>
        <v>Hate Crime Report 2016</v>
      </c>
      <c r="M3991" s="5" t="s">
        <v>2872</v>
      </c>
      <c r="N3991" s="11"/>
    </row>
    <row r="3992" spans="1:14" x14ac:dyDescent="0.2">
      <c r="A3992" s="12" t="s">
        <v>3409</v>
      </c>
      <c r="B3992" s="50">
        <v>3991</v>
      </c>
      <c r="C3992" s="9">
        <v>2016</v>
      </c>
      <c r="D3992" s="5" t="s">
        <v>9327</v>
      </c>
      <c r="E3992" s="5" t="s">
        <v>2</v>
      </c>
      <c r="F3992" s="5" t="s">
        <v>11089</v>
      </c>
      <c r="G3992" s="5" t="s">
        <v>9314</v>
      </c>
      <c r="H3992" s="5" t="s">
        <v>9328</v>
      </c>
      <c r="I3992" s="5" t="s">
        <v>9344</v>
      </c>
      <c r="J3992" s="9">
        <v>0</v>
      </c>
      <c r="K3992" s="5" t="s">
        <v>2870</v>
      </c>
      <c r="L3992" s="10" t="str">
        <f t="shared" si="71"/>
        <v>Hate Crime Report 2016</v>
      </c>
      <c r="M3992" s="5" t="s">
        <v>2873</v>
      </c>
      <c r="N3992" s="11"/>
    </row>
    <row r="3993" spans="1:14" x14ac:dyDescent="0.2">
      <c r="A3993" s="12" t="s">
        <v>3410</v>
      </c>
      <c r="B3993" s="50">
        <v>3992</v>
      </c>
      <c r="C3993" s="9">
        <v>2016</v>
      </c>
      <c r="D3993" s="5" t="s">
        <v>9327</v>
      </c>
      <c r="E3993" s="5" t="s">
        <v>2</v>
      </c>
      <c r="F3993" s="5" t="s">
        <v>11089</v>
      </c>
      <c r="G3993" s="5" t="s">
        <v>9314</v>
      </c>
      <c r="H3993" s="5" t="s">
        <v>9328</v>
      </c>
      <c r="I3993" s="5" t="s">
        <v>9419</v>
      </c>
      <c r="J3993" s="9">
        <v>0</v>
      </c>
      <c r="K3993" s="5" t="s">
        <v>2870</v>
      </c>
      <c r="L3993" s="10" t="str">
        <f t="shared" si="71"/>
        <v>Hate Crime Report 2016</v>
      </c>
      <c r="M3993" s="5" t="s">
        <v>2874</v>
      </c>
      <c r="N3993" s="11"/>
    </row>
    <row r="3994" spans="1:14" x14ac:dyDescent="0.2">
      <c r="A3994" s="12" t="s">
        <v>3411</v>
      </c>
      <c r="B3994" s="50">
        <v>3993</v>
      </c>
      <c r="C3994" s="9">
        <v>2016</v>
      </c>
      <c r="D3994" s="5" t="s">
        <v>9327</v>
      </c>
      <c r="E3994" s="5" t="s">
        <v>2</v>
      </c>
      <c r="F3994" s="5" t="s">
        <v>11089</v>
      </c>
      <c r="G3994" s="5" t="s">
        <v>9337</v>
      </c>
      <c r="H3994" s="5" t="s">
        <v>9321</v>
      </c>
      <c r="I3994" s="5" t="s">
        <v>9321</v>
      </c>
      <c r="J3994" s="9">
        <v>1</v>
      </c>
      <c r="K3994" s="5" t="s">
        <v>2875</v>
      </c>
      <c r="L3994" s="10" t="str">
        <f t="shared" si="71"/>
        <v>Hate Crime Report 2016</v>
      </c>
      <c r="M3994" s="5" t="s">
        <v>2876</v>
      </c>
      <c r="N3994" s="11"/>
    </row>
    <row r="3995" spans="1:14" x14ac:dyDescent="0.2">
      <c r="A3995" s="12" t="s">
        <v>3412</v>
      </c>
      <c r="B3995" s="50">
        <v>3994</v>
      </c>
      <c r="C3995" s="9">
        <v>2016</v>
      </c>
      <c r="D3995" s="5" t="s">
        <v>9327</v>
      </c>
      <c r="E3995" s="5" t="s">
        <v>2</v>
      </c>
      <c r="F3995" s="5" t="s">
        <v>11089</v>
      </c>
      <c r="G3995" s="5" t="s">
        <v>9314</v>
      </c>
      <c r="H3995" s="5" t="s">
        <v>9328</v>
      </c>
      <c r="I3995" s="5" t="s">
        <v>9344</v>
      </c>
      <c r="J3995" s="9">
        <v>0</v>
      </c>
      <c r="K3995" s="5" t="s">
        <v>2870</v>
      </c>
      <c r="L3995" s="10" t="str">
        <f t="shared" si="71"/>
        <v>Hate Crime Report 2016</v>
      </c>
      <c r="M3995" s="5" t="s">
        <v>2877</v>
      </c>
      <c r="N3995" s="11"/>
    </row>
    <row r="3996" spans="1:14" x14ac:dyDescent="0.2">
      <c r="A3996" s="12" t="s">
        <v>3413</v>
      </c>
      <c r="B3996" s="50">
        <v>3995</v>
      </c>
      <c r="C3996" s="9">
        <v>2016</v>
      </c>
      <c r="D3996" s="5" t="s">
        <v>9327</v>
      </c>
      <c r="E3996" s="5" t="s">
        <v>2</v>
      </c>
      <c r="F3996" s="5" t="s">
        <v>11089</v>
      </c>
      <c r="G3996" s="5" t="s">
        <v>9337</v>
      </c>
      <c r="H3996" s="5" t="s">
        <v>9347</v>
      </c>
      <c r="I3996" s="5" t="s">
        <v>9315</v>
      </c>
      <c r="J3996" s="9" t="s">
        <v>2</v>
      </c>
      <c r="K3996" s="5" t="s">
        <v>2855</v>
      </c>
      <c r="L3996" s="10" t="str">
        <f t="shared" si="71"/>
        <v>Hate Crime Report 2016</v>
      </c>
      <c r="M3996" s="5" t="s">
        <v>2878</v>
      </c>
      <c r="N3996" s="11"/>
    </row>
    <row r="3997" spans="1:14" x14ac:dyDescent="0.2">
      <c r="A3997" s="12" t="s">
        <v>3414</v>
      </c>
      <c r="B3997" s="50">
        <v>3996</v>
      </c>
      <c r="C3997" s="9">
        <v>2016</v>
      </c>
      <c r="D3997" s="5" t="s">
        <v>9327</v>
      </c>
      <c r="E3997" s="5" t="s">
        <v>2</v>
      </c>
      <c r="F3997" s="5" t="s">
        <v>11089</v>
      </c>
      <c r="G3997" s="5" t="s">
        <v>9337</v>
      </c>
      <c r="H3997" s="5" t="s">
        <v>9347</v>
      </c>
      <c r="I3997" s="5" t="s">
        <v>9315</v>
      </c>
      <c r="J3997" s="9">
        <v>2</v>
      </c>
      <c r="K3997" s="5" t="s">
        <v>2855</v>
      </c>
      <c r="L3997" s="10" t="str">
        <f t="shared" si="71"/>
        <v>Hate Crime Report 2016</v>
      </c>
      <c r="M3997" s="5" t="s">
        <v>2879</v>
      </c>
      <c r="N3997" s="11"/>
    </row>
    <row r="3998" spans="1:14" x14ac:dyDescent="0.2">
      <c r="A3998" s="12" t="s">
        <v>3415</v>
      </c>
      <c r="B3998" s="50">
        <v>3997</v>
      </c>
      <c r="C3998" s="9">
        <v>2016</v>
      </c>
      <c r="D3998" s="5" t="s">
        <v>9327</v>
      </c>
      <c r="E3998" s="5" t="s">
        <v>2</v>
      </c>
      <c r="F3998" s="5" t="s">
        <v>11089</v>
      </c>
      <c r="G3998" s="5" t="s">
        <v>9314</v>
      </c>
      <c r="H3998" s="5" t="s">
        <v>9328</v>
      </c>
      <c r="I3998" s="5" t="s">
        <v>9344</v>
      </c>
      <c r="J3998" s="9">
        <v>0</v>
      </c>
      <c r="K3998" s="5" t="s">
        <v>2870</v>
      </c>
      <c r="L3998" s="10" t="str">
        <f t="shared" si="71"/>
        <v>Hate Crime Report 2016</v>
      </c>
      <c r="M3998" s="5" t="s">
        <v>2880</v>
      </c>
      <c r="N3998" s="11"/>
    </row>
    <row r="3999" spans="1:14" x14ac:dyDescent="0.2">
      <c r="A3999" s="12" t="s">
        <v>3416</v>
      </c>
      <c r="B3999" s="50">
        <v>3998</v>
      </c>
      <c r="C3999" s="9">
        <v>2016</v>
      </c>
      <c r="D3999" s="5" t="s">
        <v>9327</v>
      </c>
      <c r="E3999" s="5" t="s">
        <v>2</v>
      </c>
      <c r="F3999" s="5" t="s">
        <v>11089</v>
      </c>
      <c r="G3999" s="5" t="s">
        <v>9329</v>
      </c>
      <c r="H3999" s="5" t="s">
        <v>9321</v>
      </c>
      <c r="I3999" s="5" t="s">
        <v>9321</v>
      </c>
      <c r="J3999" s="9">
        <v>4</v>
      </c>
      <c r="K3999" s="5" t="s">
        <v>2855</v>
      </c>
      <c r="L3999" s="10" t="str">
        <f t="shared" si="71"/>
        <v>Hate Crime Report 2016</v>
      </c>
      <c r="M3999" s="5" t="s">
        <v>2881</v>
      </c>
      <c r="N3999" s="11"/>
    </row>
    <row r="4000" spans="1:14" x14ac:dyDescent="0.2">
      <c r="A4000" s="12" t="s">
        <v>3417</v>
      </c>
      <c r="B4000" s="50">
        <v>3999</v>
      </c>
      <c r="C4000" s="9">
        <v>2016</v>
      </c>
      <c r="D4000" s="5" t="s">
        <v>9327</v>
      </c>
      <c r="E4000" s="5" t="s">
        <v>2</v>
      </c>
      <c r="F4000" s="5" t="s">
        <v>11089</v>
      </c>
      <c r="G4000" s="5" t="s">
        <v>9314</v>
      </c>
      <c r="H4000" s="5" t="s">
        <v>9328</v>
      </c>
      <c r="I4000" s="5" t="s">
        <v>9341</v>
      </c>
      <c r="J4000" s="9">
        <v>0</v>
      </c>
      <c r="K4000" s="5" t="s">
        <v>2870</v>
      </c>
      <c r="L4000" s="10" t="str">
        <f t="shared" si="71"/>
        <v>Hate Crime Report 2016</v>
      </c>
      <c r="M4000" s="5" t="s">
        <v>2882</v>
      </c>
      <c r="N4000" s="11"/>
    </row>
    <row r="4001" spans="1:15" x14ac:dyDescent="0.2">
      <c r="A4001" s="12" t="s">
        <v>3418</v>
      </c>
      <c r="B4001" s="50">
        <v>4000</v>
      </c>
      <c r="C4001" s="9">
        <v>2016</v>
      </c>
      <c r="D4001" s="5" t="s">
        <v>9327</v>
      </c>
      <c r="E4001" s="5" t="s">
        <v>2</v>
      </c>
      <c r="F4001" s="5" t="s">
        <v>11089</v>
      </c>
      <c r="G4001" s="5" t="s">
        <v>9314</v>
      </c>
      <c r="H4001" s="5" t="s">
        <v>9328</v>
      </c>
      <c r="I4001" s="5" t="s">
        <v>9344</v>
      </c>
      <c r="J4001" s="9">
        <v>0</v>
      </c>
      <c r="K4001" s="5" t="s">
        <v>2870</v>
      </c>
      <c r="L4001" s="10" t="str">
        <f t="shared" si="71"/>
        <v>Hate Crime Report 2016</v>
      </c>
      <c r="M4001" s="5" t="s">
        <v>2883</v>
      </c>
      <c r="N4001" s="11"/>
    </row>
    <row r="4002" spans="1:15" x14ac:dyDescent="0.2">
      <c r="A4002" s="12" t="s">
        <v>3419</v>
      </c>
      <c r="B4002" s="50">
        <v>4001</v>
      </c>
      <c r="C4002" s="9">
        <v>2016</v>
      </c>
      <c r="D4002" s="5" t="s">
        <v>9327</v>
      </c>
      <c r="E4002" s="5" t="s">
        <v>2</v>
      </c>
      <c r="F4002" s="5" t="s">
        <v>11089</v>
      </c>
      <c r="G4002" s="5" t="s">
        <v>9314</v>
      </c>
      <c r="H4002" s="5" t="s">
        <v>9328</v>
      </c>
      <c r="I4002" s="5" t="s">
        <v>9415</v>
      </c>
      <c r="J4002" s="9">
        <v>0</v>
      </c>
      <c r="K4002" s="5" t="s">
        <v>2870</v>
      </c>
      <c r="L4002" s="10" t="str">
        <f t="shared" si="71"/>
        <v>Hate Crime Report 2016</v>
      </c>
      <c r="M4002" s="5" t="s">
        <v>2884</v>
      </c>
      <c r="N4002" s="11"/>
    </row>
    <row r="4003" spans="1:15" x14ac:dyDescent="0.2">
      <c r="A4003" s="12" t="s">
        <v>3420</v>
      </c>
      <c r="B4003" s="50">
        <v>4002</v>
      </c>
      <c r="C4003" s="9">
        <v>2016</v>
      </c>
      <c r="D4003" s="5" t="s">
        <v>9327</v>
      </c>
      <c r="E4003" s="5" t="s">
        <v>2</v>
      </c>
      <c r="F4003" s="5" t="s">
        <v>11089</v>
      </c>
      <c r="G4003" s="5" t="s">
        <v>9314</v>
      </c>
      <c r="H4003" s="5" t="s">
        <v>9328</v>
      </c>
      <c r="I4003" s="5" t="s">
        <v>9342</v>
      </c>
      <c r="J4003" s="9">
        <v>0</v>
      </c>
      <c r="K4003" s="5" t="s">
        <v>2870</v>
      </c>
      <c r="L4003" s="10" t="str">
        <f t="shared" si="71"/>
        <v>Hate Crime Report 2016</v>
      </c>
      <c r="M4003" s="5" t="s">
        <v>2885</v>
      </c>
      <c r="N4003" s="11"/>
    </row>
    <row r="4004" spans="1:15" x14ac:dyDescent="0.2">
      <c r="A4004" s="12" t="s">
        <v>3421</v>
      </c>
      <c r="B4004" s="50">
        <v>4003</v>
      </c>
      <c r="C4004" s="9">
        <v>2016</v>
      </c>
      <c r="D4004" s="5" t="s">
        <v>9327</v>
      </c>
      <c r="E4004" s="5" t="s">
        <v>2</v>
      </c>
      <c r="F4004" s="5" t="s">
        <v>11089</v>
      </c>
      <c r="G4004" s="5" t="s">
        <v>9314</v>
      </c>
      <c r="H4004" s="5" t="s">
        <v>9328</v>
      </c>
      <c r="I4004" s="5" t="s">
        <v>9344</v>
      </c>
      <c r="J4004" s="9">
        <v>0</v>
      </c>
      <c r="K4004" s="5" t="s">
        <v>2870</v>
      </c>
      <c r="L4004" s="10" t="str">
        <f t="shared" si="71"/>
        <v>Hate Crime Report 2016</v>
      </c>
      <c r="M4004" s="5" t="s">
        <v>2886</v>
      </c>
      <c r="N4004" s="11"/>
    </row>
    <row r="4005" spans="1:15" x14ac:dyDescent="0.2">
      <c r="A4005" s="12" t="s">
        <v>3422</v>
      </c>
      <c r="B4005" s="50">
        <v>4004</v>
      </c>
      <c r="C4005" s="9">
        <v>2016</v>
      </c>
      <c r="D4005" s="5" t="s">
        <v>9327</v>
      </c>
      <c r="E4005" s="5" t="s">
        <v>2</v>
      </c>
      <c r="F4005" s="5" t="s">
        <v>11089</v>
      </c>
      <c r="G4005" s="5" t="s">
        <v>9337</v>
      </c>
      <c r="H4005" s="5" t="s">
        <v>9347</v>
      </c>
      <c r="I4005" s="5" t="s">
        <v>9315</v>
      </c>
      <c r="J4005" s="9" t="s">
        <v>2</v>
      </c>
      <c r="K4005" s="5" t="s">
        <v>2855</v>
      </c>
      <c r="L4005" s="10" t="str">
        <f t="shared" si="71"/>
        <v>Hate Crime Report 2016</v>
      </c>
      <c r="M4005" s="5" t="s">
        <v>2887</v>
      </c>
      <c r="N4005" s="11"/>
    </row>
    <row r="4006" spans="1:15" x14ac:dyDescent="0.2">
      <c r="A4006" s="12" t="s">
        <v>3423</v>
      </c>
      <c r="B4006" s="50">
        <v>4005</v>
      </c>
      <c r="C4006" s="9">
        <v>2016</v>
      </c>
      <c r="D4006" s="5" t="s">
        <v>9327</v>
      </c>
      <c r="E4006" s="5" t="s">
        <v>2</v>
      </c>
      <c r="F4006" s="5" t="s">
        <v>11088</v>
      </c>
      <c r="G4006" s="5" t="s">
        <v>9375</v>
      </c>
      <c r="H4006" s="5" t="s">
        <v>9347</v>
      </c>
      <c r="I4006" s="5" t="s">
        <v>11065</v>
      </c>
      <c r="J4006" s="9">
        <v>2</v>
      </c>
      <c r="K4006" s="5" t="s">
        <v>2855</v>
      </c>
      <c r="L4006" s="10" t="str">
        <f t="shared" si="71"/>
        <v>Hate Crime Report 2016</v>
      </c>
      <c r="M4006" s="5" t="s">
        <v>2888</v>
      </c>
      <c r="N4006" s="11"/>
    </row>
    <row r="4007" spans="1:15" x14ac:dyDescent="0.2">
      <c r="A4007" s="12" t="s">
        <v>3424</v>
      </c>
      <c r="B4007" s="50">
        <v>4006</v>
      </c>
      <c r="C4007" s="9">
        <v>2016</v>
      </c>
      <c r="D4007" s="5" t="s">
        <v>9327</v>
      </c>
      <c r="E4007" s="5" t="s">
        <v>2</v>
      </c>
      <c r="F4007" s="5" t="s">
        <v>11089</v>
      </c>
      <c r="G4007" s="5" t="s">
        <v>9337</v>
      </c>
      <c r="H4007" s="5" t="s">
        <v>9347</v>
      </c>
      <c r="I4007" s="5" t="s">
        <v>9315</v>
      </c>
      <c r="J4007" s="9">
        <v>2</v>
      </c>
      <c r="K4007" s="5" t="s">
        <v>2855</v>
      </c>
      <c r="L4007" s="10" t="str">
        <f t="shared" si="71"/>
        <v>Hate Crime Report 2016</v>
      </c>
      <c r="M4007" s="5" t="s">
        <v>2889</v>
      </c>
      <c r="N4007" s="11"/>
    </row>
    <row r="4008" spans="1:15" x14ac:dyDescent="0.2">
      <c r="A4008" s="12" t="s">
        <v>3425</v>
      </c>
      <c r="B4008" s="50">
        <v>4007</v>
      </c>
      <c r="C4008" s="9">
        <v>2016</v>
      </c>
      <c r="D4008" s="5" t="s">
        <v>9327</v>
      </c>
      <c r="E4008" s="5" t="s">
        <v>2</v>
      </c>
      <c r="F4008" s="5" t="s">
        <v>11089</v>
      </c>
      <c r="G4008" s="5" t="s">
        <v>9337</v>
      </c>
      <c r="H4008" s="5" t="s">
        <v>9347</v>
      </c>
      <c r="I4008" s="5" t="s">
        <v>9315</v>
      </c>
      <c r="J4008" s="9">
        <v>1</v>
      </c>
      <c r="K4008" s="5" t="s">
        <v>2855</v>
      </c>
      <c r="L4008" s="10" t="str">
        <f t="shared" si="71"/>
        <v>Hate Crime Report 2016</v>
      </c>
      <c r="M4008" s="5" t="s">
        <v>2890</v>
      </c>
      <c r="N4008" s="11"/>
    </row>
    <row r="4009" spans="1:15" x14ac:dyDescent="0.2">
      <c r="A4009" s="12" t="s">
        <v>3426</v>
      </c>
      <c r="B4009" s="50">
        <v>4008</v>
      </c>
      <c r="C4009" s="9">
        <v>2016</v>
      </c>
      <c r="D4009" s="5" t="s">
        <v>9327</v>
      </c>
      <c r="E4009" s="5" t="s">
        <v>2</v>
      </c>
      <c r="F4009" s="5" t="s">
        <v>11089</v>
      </c>
      <c r="G4009" s="5" t="s">
        <v>9337</v>
      </c>
      <c r="H4009" s="5" t="s">
        <v>9347</v>
      </c>
      <c r="I4009" s="5" t="s">
        <v>11065</v>
      </c>
      <c r="J4009" s="9">
        <v>1</v>
      </c>
      <c r="K4009" s="5" t="s">
        <v>2855</v>
      </c>
      <c r="L4009" s="10" t="str">
        <f t="shared" si="71"/>
        <v>Hate Crime Report 2016</v>
      </c>
      <c r="M4009" s="5" t="s">
        <v>2891</v>
      </c>
      <c r="N4009" s="11"/>
      <c r="O4009" s="11"/>
    </row>
    <row r="4010" spans="1:15" x14ac:dyDescent="0.2">
      <c r="A4010" s="12" t="s">
        <v>3427</v>
      </c>
      <c r="B4010" s="50">
        <v>4009</v>
      </c>
      <c r="C4010" s="9">
        <v>2016</v>
      </c>
      <c r="D4010" s="5" t="s">
        <v>9327</v>
      </c>
      <c r="E4010" s="5" t="s">
        <v>2</v>
      </c>
      <c r="F4010" s="5" t="s">
        <v>11089</v>
      </c>
      <c r="G4010" s="5" t="s">
        <v>9320</v>
      </c>
      <c r="H4010" s="5" t="s">
        <v>9347</v>
      </c>
      <c r="I4010" s="5" t="s">
        <v>11229</v>
      </c>
      <c r="J4010" s="9">
        <v>1</v>
      </c>
      <c r="K4010" s="5" t="s">
        <v>2855</v>
      </c>
      <c r="L4010" s="10" t="str">
        <f t="shared" si="71"/>
        <v>Hate Crime Report 2016</v>
      </c>
      <c r="M4010" s="5" t="s">
        <v>2892</v>
      </c>
      <c r="N4010" s="11"/>
      <c r="O4010" s="8"/>
    </row>
    <row r="4011" spans="1:15" x14ac:dyDescent="0.2">
      <c r="A4011" s="12" t="s">
        <v>3428</v>
      </c>
      <c r="B4011" s="50">
        <v>4010</v>
      </c>
      <c r="C4011" s="9">
        <v>2016</v>
      </c>
      <c r="D4011" s="5" t="s">
        <v>9327</v>
      </c>
      <c r="E4011" s="5" t="s">
        <v>2</v>
      </c>
      <c r="F4011" s="5" t="s">
        <v>11089</v>
      </c>
      <c r="G4011" s="5" t="s">
        <v>9337</v>
      </c>
      <c r="H4011" s="5" t="s">
        <v>9347</v>
      </c>
      <c r="I4011" s="5" t="s">
        <v>9368</v>
      </c>
      <c r="J4011" s="9" t="s">
        <v>2</v>
      </c>
      <c r="K4011" s="5" t="s">
        <v>2855</v>
      </c>
      <c r="L4011" s="10" t="str">
        <f t="shared" si="71"/>
        <v>Hate Crime Report 2016</v>
      </c>
      <c r="M4011" s="5" t="s">
        <v>2893</v>
      </c>
      <c r="N4011" s="11"/>
    </row>
    <row r="4012" spans="1:15" x14ac:dyDescent="0.2">
      <c r="A4012" s="12" t="s">
        <v>3429</v>
      </c>
      <c r="B4012" s="50">
        <v>4011</v>
      </c>
      <c r="C4012" s="9">
        <v>2016</v>
      </c>
      <c r="D4012" s="5" t="s">
        <v>9327</v>
      </c>
      <c r="E4012" s="5" t="s">
        <v>2</v>
      </c>
      <c r="F4012" s="5" t="s">
        <v>11089</v>
      </c>
      <c r="G4012" s="5" t="s">
        <v>9337</v>
      </c>
      <c r="H4012" s="5" t="s">
        <v>9321</v>
      </c>
      <c r="I4012" s="5" t="s">
        <v>9378</v>
      </c>
      <c r="J4012" s="9">
        <v>1</v>
      </c>
      <c r="K4012" s="5" t="s">
        <v>2855</v>
      </c>
      <c r="L4012" s="10" t="str">
        <f t="shared" si="71"/>
        <v>Hate Crime Report 2016</v>
      </c>
      <c r="M4012" s="5" t="s">
        <v>2894</v>
      </c>
      <c r="N4012" s="11"/>
    </row>
    <row r="4013" spans="1:15" x14ac:dyDescent="0.2">
      <c r="A4013" s="12" t="s">
        <v>3430</v>
      </c>
      <c r="B4013" s="50">
        <v>4012</v>
      </c>
      <c r="C4013" s="9">
        <v>2016</v>
      </c>
      <c r="D4013" s="5" t="s">
        <v>9327</v>
      </c>
      <c r="E4013" s="5" t="s">
        <v>2</v>
      </c>
      <c r="F4013" s="5" t="s">
        <v>11089</v>
      </c>
      <c r="G4013" s="5" t="s">
        <v>9337</v>
      </c>
      <c r="H4013" s="5" t="s">
        <v>9347</v>
      </c>
      <c r="I4013" s="5" t="s">
        <v>9315</v>
      </c>
      <c r="J4013" s="9">
        <v>1</v>
      </c>
      <c r="K4013" s="5" t="s">
        <v>2855</v>
      </c>
      <c r="L4013" s="10" t="str">
        <f t="shared" si="71"/>
        <v>Hate Crime Report 2016</v>
      </c>
      <c r="M4013" s="5" t="s">
        <v>2895</v>
      </c>
      <c r="N4013" s="11"/>
    </row>
    <row r="4014" spans="1:15" x14ac:dyDescent="0.2">
      <c r="A4014" s="12" t="s">
        <v>3431</v>
      </c>
      <c r="B4014" s="50">
        <v>4013</v>
      </c>
      <c r="C4014" s="9">
        <v>2016</v>
      </c>
      <c r="D4014" s="5" t="s">
        <v>9327</v>
      </c>
      <c r="E4014" s="5" t="s">
        <v>2</v>
      </c>
      <c r="F4014" s="5" t="s">
        <v>11089</v>
      </c>
      <c r="G4014" s="5" t="s">
        <v>9320</v>
      </c>
      <c r="H4014" s="5" t="s">
        <v>9347</v>
      </c>
      <c r="I4014" s="5" t="s">
        <v>11065</v>
      </c>
      <c r="J4014" s="9">
        <v>2</v>
      </c>
      <c r="K4014" s="5" t="s">
        <v>2855</v>
      </c>
      <c r="L4014" s="10" t="str">
        <f t="shared" si="71"/>
        <v>Hate Crime Report 2016</v>
      </c>
      <c r="M4014" s="5" t="s">
        <v>2896</v>
      </c>
      <c r="N4014" s="11"/>
    </row>
    <row r="4015" spans="1:15" x14ac:dyDescent="0.2">
      <c r="A4015" s="12" t="s">
        <v>3432</v>
      </c>
      <c r="B4015" s="50">
        <v>4014</v>
      </c>
      <c r="C4015" s="9">
        <v>2016</v>
      </c>
      <c r="D4015" s="5" t="s">
        <v>9327</v>
      </c>
      <c r="E4015" s="5" t="s">
        <v>2</v>
      </c>
      <c r="F4015" s="5" t="s">
        <v>11089</v>
      </c>
      <c r="G4015" s="5" t="s">
        <v>9337</v>
      </c>
      <c r="H4015" s="5" t="s">
        <v>9321</v>
      </c>
      <c r="I4015" s="5" t="s">
        <v>9378</v>
      </c>
      <c r="J4015" s="9">
        <v>2</v>
      </c>
      <c r="K4015" s="5" t="s">
        <v>2855</v>
      </c>
      <c r="L4015" s="10" t="str">
        <f t="shared" si="71"/>
        <v>Hate Crime Report 2016</v>
      </c>
      <c r="M4015" s="5" t="s">
        <v>2897</v>
      </c>
      <c r="N4015" s="11"/>
    </row>
    <row r="4016" spans="1:15" x14ac:dyDescent="0.2">
      <c r="A4016" s="12" t="s">
        <v>3433</v>
      </c>
      <c r="B4016" s="50">
        <v>4015</v>
      </c>
      <c r="C4016" s="9">
        <v>2016</v>
      </c>
      <c r="D4016" s="5" t="s">
        <v>9327</v>
      </c>
      <c r="E4016" s="5" t="s">
        <v>2</v>
      </c>
      <c r="F4016" s="5" t="s">
        <v>11089</v>
      </c>
      <c r="G4016" s="5" t="s">
        <v>9331</v>
      </c>
      <c r="H4016" s="5" t="s">
        <v>9347</v>
      </c>
      <c r="I4016" s="5" t="s">
        <v>9350</v>
      </c>
      <c r="J4016" s="9">
        <v>1</v>
      </c>
      <c r="K4016" s="5" t="s">
        <v>2855</v>
      </c>
      <c r="L4016" s="10" t="str">
        <f t="shared" si="71"/>
        <v>Hate Crime Report 2016</v>
      </c>
      <c r="M4016" s="5" t="s">
        <v>2898</v>
      </c>
      <c r="N4016" s="11"/>
    </row>
    <row r="4017" spans="1:14" x14ac:dyDescent="0.2">
      <c r="A4017" s="12" t="s">
        <v>3434</v>
      </c>
      <c r="B4017" s="50">
        <v>4016</v>
      </c>
      <c r="C4017" s="9">
        <v>2016</v>
      </c>
      <c r="D4017" s="5" t="s">
        <v>9327</v>
      </c>
      <c r="E4017" s="5" t="s">
        <v>2</v>
      </c>
      <c r="F4017" s="5" t="s">
        <v>11089</v>
      </c>
      <c r="G4017" s="5" t="s">
        <v>9337</v>
      </c>
      <c r="H4017" s="5" t="s">
        <v>9347</v>
      </c>
      <c r="I4017" s="5" t="s">
        <v>11065</v>
      </c>
      <c r="J4017" s="9">
        <v>2</v>
      </c>
      <c r="K4017" s="5" t="s">
        <v>2855</v>
      </c>
      <c r="L4017" s="10" t="str">
        <f t="shared" si="71"/>
        <v>Hate Crime Report 2016</v>
      </c>
      <c r="M4017" s="5" t="s">
        <v>2899</v>
      </c>
      <c r="N4017" s="11"/>
    </row>
    <row r="4018" spans="1:14" x14ac:dyDescent="0.2">
      <c r="A4018" s="12" t="s">
        <v>3435</v>
      </c>
      <c r="B4018" s="50">
        <v>4017</v>
      </c>
      <c r="C4018" s="9">
        <v>2016</v>
      </c>
      <c r="D4018" s="5" t="s">
        <v>9327</v>
      </c>
      <c r="E4018" s="5" t="s">
        <v>2</v>
      </c>
      <c r="F4018" s="5" t="s">
        <v>11089</v>
      </c>
      <c r="G4018" s="5" t="s">
        <v>9337</v>
      </c>
      <c r="H4018" s="5" t="s">
        <v>9347</v>
      </c>
      <c r="I4018" s="5" t="s">
        <v>9315</v>
      </c>
      <c r="J4018" s="9">
        <v>1</v>
      </c>
      <c r="K4018" s="5" t="s">
        <v>2900</v>
      </c>
      <c r="L4018" s="10" t="str">
        <f t="shared" si="71"/>
        <v>Hate Crime Report 2016</v>
      </c>
      <c r="M4018" s="5" t="s">
        <v>2901</v>
      </c>
      <c r="N4018" s="11"/>
    </row>
    <row r="4019" spans="1:14" x14ac:dyDescent="0.2">
      <c r="A4019" s="12" t="s">
        <v>3436</v>
      </c>
      <c r="B4019" s="50">
        <v>4018</v>
      </c>
      <c r="C4019" s="9">
        <v>2016</v>
      </c>
      <c r="D4019" s="5" t="s">
        <v>9327</v>
      </c>
      <c r="E4019" s="5" t="s">
        <v>2</v>
      </c>
      <c r="F4019" s="5" t="s">
        <v>11089</v>
      </c>
      <c r="G4019" s="5" t="s">
        <v>9337</v>
      </c>
      <c r="H4019" s="5" t="s">
        <v>9347</v>
      </c>
      <c r="I4019" s="5" t="s">
        <v>9315</v>
      </c>
      <c r="J4019" s="9">
        <v>1</v>
      </c>
      <c r="K4019" s="5" t="s">
        <v>2900</v>
      </c>
      <c r="L4019" s="10" t="str">
        <f t="shared" si="71"/>
        <v>Hate Crime Report 2016</v>
      </c>
      <c r="M4019" s="5" t="s">
        <v>2902</v>
      </c>
      <c r="N4019" s="11"/>
    </row>
    <row r="4020" spans="1:14" x14ac:dyDescent="0.2">
      <c r="A4020" s="12" t="s">
        <v>3437</v>
      </c>
      <c r="B4020" s="50">
        <v>4019</v>
      </c>
      <c r="C4020" s="9">
        <v>2016</v>
      </c>
      <c r="D4020" s="5" t="s">
        <v>9327</v>
      </c>
      <c r="E4020" s="5" t="s">
        <v>2</v>
      </c>
      <c r="F4020" s="5" t="s">
        <v>11089</v>
      </c>
      <c r="G4020" s="5" t="s">
        <v>9337</v>
      </c>
      <c r="H4020" s="5" t="s">
        <v>9347</v>
      </c>
      <c r="I4020" s="5" t="s">
        <v>9315</v>
      </c>
      <c r="J4020" s="9">
        <v>1</v>
      </c>
      <c r="K4020" s="8" t="s">
        <v>217</v>
      </c>
      <c r="L4020" s="10" t="str">
        <f t="shared" ref="L4020:L4048" si="72">HYPERLINK("https://hatecrime.osce.org/poland?year=2016","Hate Crime Report 2016")</f>
        <v>Hate Crime Report 2016</v>
      </c>
      <c r="M4020" s="5" t="s">
        <v>2903</v>
      </c>
      <c r="N4020" s="11"/>
    </row>
    <row r="4021" spans="1:14" x14ac:dyDescent="0.2">
      <c r="A4021" s="12" t="s">
        <v>3438</v>
      </c>
      <c r="B4021" s="50">
        <v>4020</v>
      </c>
      <c r="C4021" s="9">
        <v>2016</v>
      </c>
      <c r="D4021" s="5" t="s">
        <v>9327</v>
      </c>
      <c r="E4021" s="5" t="s">
        <v>2</v>
      </c>
      <c r="F4021" s="5" t="s">
        <v>11089</v>
      </c>
      <c r="G4021" s="5" t="s">
        <v>9331</v>
      </c>
      <c r="H4021" s="5" t="s">
        <v>9347</v>
      </c>
      <c r="I4021" s="5" t="s">
        <v>11065</v>
      </c>
      <c r="J4021" s="9">
        <v>1</v>
      </c>
      <c r="K4021" s="8" t="s">
        <v>2904</v>
      </c>
      <c r="L4021" s="10" t="str">
        <f t="shared" si="72"/>
        <v>Hate Crime Report 2016</v>
      </c>
      <c r="M4021" s="5" t="s">
        <v>2905</v>
      </c>
      <c r="N4021" s="11"/>
    </row>
    <row r="4022" spans="1:14" x14ac:dyDescent="0.2">
      <c r="A4022" s="12" t="s">
        <v>3439</v>
      </c>
      <c r="B4022" s="50">
        <v>4021</v>
      </c>
      <c r="C4022" s="9">
        <v>2016</v>
      </c>
      <c r="D4022" s="5" t="s">
        <v>9327</v>
      </c>
      <c r="E4022" s="5" t="s">
        <v>2</v>
      </c>
      <c r="F4022" s="5" t="s">
        <v>11089</v>
      </c>
      <c r="G4022" s="5" t="s">
        <v>9331</v>
      </c>
      <c r="H4022" s="5" t="s">
        <v>9347</v>
      </c>
      <c r="I4022" s="5" t="s">
        <v>11065</v>
      </c>
      <c r="J4022" s="9">
        <v>1</v>
      </c>
      <c r="K4022" s="8" t="s">
        <v>2906</v>
      </c>
      <c r="L4022" s="10" t="str">
        <f t="shared" si="72"/>
        <v>Hate Crime Report 2016</v>
      </c>
      <c r="M4022" s="5" t="s">
        <v>2907</v>
      </c>
      <c r="N4022" s="11"/>
    </row>
    <row r="4023" spans="1:14" x14ac:dyDescent="0.2">
      <c r="A4023" s="12" t="s">
        <v>3440</v>
      </c>
      <c r="B4023" s="50">
        <v>4022</v>
      </c>
      <c r="C4023" s="9">
        <v>2016</v>
      </c>
      <c r="D4023" s="5" t="s">
        <v>9327</v>
      </c>
      <c r="E4023" s="5" t="s">
        <v>2</v>
      </c>
      <c r="F4023" s="5" t="s">
        <v>11089</v>
      </c>
      <c r="G4023" s="5" t="s">
        <v>9337</v>
      </c>
      <c r="H4023" s="5" t="s">
        <v>9347</v>
      </c>
      <c r="I4023" s="5" t="s">
        <v>11065</v>
      </c>
      <c r="J4023" s="9" t="s">
        <v>2</v>
      </c>
      <c r="K4023" s="5" t="s">
        <v>2855</v>
      </c>
      <c r="L4023" s="10" t="str">
        <f t="shared" si="72"/>
        <v>Hate Crime Report 2016</v>
      </c>
      <c r="M4023" s="5" t="s">
        <v>2908</v>
      </c>
      <c r="N4023" s="11"/>
    </row>
    <row r="4024" spans="1:14" x14ac:dyDescent="0.2">
      <c r="A4024" s="12" t="s">
        <v>3441</v>
      </c>
      <c r="B4024" s="50">
        <v>4023</v>
      </c>
      <c r="C4024" s="9">
        <v>2016</v>
      </c>
      <c r="D4024" s="5" t="s">
        <v>9327</v>
      </c>
      <c r="E4024" s="5" t="s">
        <v>2</v>
      </c>
      <c r="F4024" s="5" t="s">
        <v>11089</v>
      </c>
      <c r="G4024" s="5" t="s">
        <v>9337</v>
      </c>
      <c r="H4024" s="5" t="s">
        <v>9347</v>
      </c>
      <c r="I4024" s="5" t="s">
        <v>9315</v>
      </c>
      <c r="J4024" s="9">
        <v>1</v>
      </c>
      <c r="K4024" s="5" t="s">
        <v>2855</v>
      </c>
      <c r="L4024" s="10" t="str">
        <f t="shared" si="72"/>
        <v>Hate Crime Report 2016</v>
      </c>
      <c r="M4024" s="5" t="s">
        <v>2909</v>
      </c>
      <c r="N4024" s="11"/>
    </row>
    <row r="4025" spans="1:14" x14ac:dyDescent="0.2">
      <c r="A4025" s="12" t="s">
        <v>3442</v>
      </c>
      <c r="B4025" s="50">
        <v>4024</v>
      </c>
      <c r="C4025" s="9">
        <v>2016</v>
      </c>
      <c r="D4025" s="5" t="s">
        <v>9327</v>
      </c>
      <c r="E4025" s="5" t="s">
        <v>2</v>
      </c>
      <c r="F4025" s="5" t="s">
        <v>11089</v>
      </c>
      <c r="G4025" s="5" t="s">
        <v>9337</v>
      </c>
      <c r="H4025" s="5" t="s">
        <v>9347</v>
      </c>
      <c r="I4025" s="5" t="s">
        <v>11065</v>
      </c>
      <c r="J4025" s="9">
        <v>1</v>
      </c>
      <c r="K4025" s="8" t="s">
        <v>217</v>
      </c>
      <c r="L4025" s="10" t="str">
        <f t="shared" si="72"/>
        <v>Hate Crime Report 2016</v>
      </c>
      <c r="M4025" s="5" t="s">
        <v>2910</v>
      </c>
      <c r="N4025" s="11"/>
    </row>
    <row r="4026" spans="1:14" x14ac:dyDescent="0.2">
      <c r="A4026" s="12" t="s">
        <v>3443</v>
      </c>
      <c r="B4026" s="50">
        <v>4025</v>
      </c>
      <c r="C4026" s="9">
        <v>2016</v>
      </c>
      <c r="D4026" s="5" t="s">
        <v>9327</v>
      </c>
      <c r="E4026" s="5" t="s">
        <v>2</v>
      </c>
      <c r="F4026" s="5" t="s">
        <v>11089</v>
      </c>
      <c r="G4026" s="5" t="s">
        <v>9337</v>
      </c>
      <c r="H4026" s="5" t="s">
        <v>9347</v>
      </c>
      <c r="I4026" s="5" t="s">
        <v>9378</v>
      </c>
      <c r="J4026" s="9">
        <v>3</v>
      </c>
      <c r="K4026" s="5" t="s">
        <v>2855</v>
      </c>
      <c r="L4026" s="10" t="str">
        <f t="shared" si="72"/>
        <v>Hate Crime Report 2016</v>
      </c>
      <c r="M4026" s="5" t="s">
        <v>2911</v>
      </c>
      <c r="N4026" s="11"/>
    </row>
    <row r="4027" spans="1:14" x14ac:dyDescent="0.2">
      <c r="A4027" s="12" t="s">
        <v>3444</v>
      </c>
      <c r="B4027" s="50">
        <v>4026</v>
      </c>
      <c r="C4027" s="9">
        <v>2016</v>
      </c>
      <c r="D4027" s="5" t="s">
        <v>9327</v>
      </c>
      <c r="E4027" s="5" t="s">
        <v>2</v>
      </c>
      <c r="F4027" s="5" t="s">
        <v>11089</v>
      </c>
      <c r="G4027" s="5" t="s">
        <v>9337</v>
      </c>
      <c r="H4027" s="5" t="s">
        <v>9347</v>
      </c>
      <c r="I4027" s="5" t="s">
        <v>9315</v>
      </c>
      <c r="J4027" s="9">
        <v>1</v>
      </c>
      <c r="K4027" s="5" t="s">
        <v>2900</v>
      </c>
      <c r="L4027" s="10" t="str">
        <f t="shared" si="72"/>
        <v>Hate Crime Report 2016</v>
      </c>
      <c r="M4027" s="5" t="s">
        <v>2912</v>
      </c>
    </row>
    <row r="4028" spans="1:14" x14ac:dyDescent="0.2">
      <c r="A4028" s="12" t="s">
        <v>3445</v>
      </c>
      <c r="B4028" s="50">
        <v>4027</v>
      </c>
      <c r="C4028" s="9">
        <v>2016</v>
      </c>
      <c r="D4028" s="5" t="s">
        <v>9327</v>
      </c>
      <c r="E4028" s="5" t="s">
        <v>2</v>
      </c>
      <c r="F4028" s="5" t="s">
        <v>11089</v>
      </c>
      <c r="G4028" s="5" t="s">
        <v>9337</v>
      </c>
      <c r="H4028" s="5" t="s">
        <v>9347</v>
      </c>
      <c r="I4028" s="5" t="s">
        <v>9315</v>
      </c>
      <c r="J4028" s="9">
        <v>1</v>
      </c>
      <c r="K4028" s="5" t="s">
        <v>2900</v>
      </c>
      <c r="L4028" s="10" t="str">
        <f t="shared" si="72"/>
        <v>Hate Crime Report 2016</v>
      </c>
      <c r="M4028" s="5" t="s">
        <v>2913</v>
      </c>
    </row>
    <row r="4029" spans="1:14" x14ac:dyDescent="0.2">
      <c r="A4029" s="12" t="s">
        <v>3446</v>
      </c>
      <c r="B4029" s="50">
        <v>4028</v>
      </c>
      <c r="C4029" s="9">
        <v>2016</v>
      </c>
      <c r="D4029" s="5" t="s">
        <v>9327</v>
      </c>
      <c r="E4029" s="5" t="s">
        <v>2</v>
      </c>
      <c r="F4029" s="5" t="s">
        <v>11089</v>
      </c>
      <c r="G4029" s="5" t="s">
        <v>9337</v>
      </c>
      <c r="H4029" s="5" t="s">
        <v>9347</v>
      </c>
      <c r="I4029" s="5" t="s">
        <v>9315</v>
      </c>
      <c r="J4029" s="9" t="s">
        <v>2</v>
      </c>
      <c r="K4029" s="5" t="s">
        <v>2900</v>
      </c>
      <c r="L4029" s="10" t="str">
        <f t="shared" si="72"/>
        <v>Hate Crime Report 2016</v>
      </c>
      <c r="M4029" s="5" t="s">
        <v>2914</v>
      </c>
    </row>
    <row r="4030" spans="1:14" x14ac:dyDescent="0.2">
      <c r="A4030" s="12" t="s">
        <v>3447</v>
      </c>
      <c r="B4030" s="50">
        <v>4029</v>
      </c>
      <c r="C4030" s="9">
        <v>2016</v>
      </c>
      <c r="D4030" s="5" t="s">
        <v>9327</v>
      </c>
      <c r="E4030" s="5" t="s">
        <v>2</v>
      </c>
      <c r="F4030" s="5" t="s">
        <v>11089</v>
      </c>
      <c r="G4030" s="5" t="s">
        <v>9337</v>
      </c>
      <c r="H4030" s="5" t="s">
        <v>9321</v>
      </c>
      <c r="I4030" s="5" t="s">
        <v>9378</v>
      </c>
      <c r="J4030" s="9">
        <v>1</v>
      </c>
      <c r="K4030" s="5" t="s">
        <v>2855</v>
      </c>
      <c r="L4030" s="10" t="str">
        <f t="shared" si="72"/>
        <v>Hate Crime Report 2016</v>
      </c>
      <c r="M4030" s="5" t="s">
        <v>2915</v>
      </c>
    </row>
    <row r="4031" spans="1:14" x14ac:dyDescent="0.2">
      <c r="A4031" s="12" t="s">
        <v>3448</v>
      </c>
      <c r="B4031" s="50">
        <v>4030</v>
      </c>
      <c r="C4031" s="9">
        <v>2016</v>
      </c>
      <c r="D4031" s="5" t="s">
        <v>9327</v>
      </c>
      <c r="E4031" s="5" t="s">
        <v>2</v>
      </c>
      <c r="F4031" s="5" t="s">
        <v>11089</v>
      </c>
      <c r="G4031" s="5" t="s">
        <v>9337</v>
      </c>
      <c r="H4031" s="5" t="s">
        <v>9347</v>
      </c>
      <c r="I4031" s="5" t="s">
        <v>11065</v>
      </c>
      <c r="J4031" s="9">
        <v>1</v>
      </c>
      <c r="K4031" s="8" t="s">
        <v>217</v>
      </c>
      <c r="L4031" s="10" t="str">
        <f t="shared" si="72"/>
        <v>Hate Crime Report 2016</v>
      </c>
      <c r="M4031" s="5" t="s">
        <v>2916</v>
      </c>
    </row>
    <row r="4032" spans="1:14" x14ac:dyDescent="0.2">
      <c r="A4032" s="12" t="s">
        <v>3449</v>
      </c>
      <c r="B4032" s="50">
        <v>4031</v>
      </c>
      <c r="C4032" s="9">
        <v>2016</v>
      </c>
      <c r="D4032" s="5" t="s">
        <v>9327</v>
      </c>
      <c r="E4032" s="5" t="s">
        <v>2</v>
      </c>
      <c r="F4032" s="5" t="s">
        <v>11089</v>
      </c>
      <c r="G4032" s="5" t="s">
        <v>9337</v>
      </c>
      <c r="H4032" s="5" t="s">
        <v>9347</v>
      </c>
      <c r="I4032" s="5" t="s">
        <v>11065</v>
      </c>
      <c r="J4032" s="9">
        <v>1</v>
      </c>
      <c r="K4032" s="5" t="s">
        <v>2855</v>
      </c>
      <c r="L4032" s="10" t="str">
        <f t="shared" si="72"/>
        <v>Hate Crime Report 2016</v>
      </c>
      <c r="M4032" s="5" t="s">
        <v>2917</v>
      </c>
    </row>
    <row r="4033" spans="1:15" x14ac:dyDescent="0.2">
      <c r="A4033" s="12" t="s">
        <v>3450</v>
      </c>
      <c r="B4033" s="50">
        <v>4032</v>
      </c>
      <c r="C4033" s="9">
        <v>2016</v>
      </c>
      <c r="D4033" s="5" t="s">
        <v>9327</v>
      </c>
      <c r="E4033" s="5" t="s">
        <v>2</v>
      </c>
      <c r="F4033" s="5" t="s">
        <v>11089</v>
      </c>
      <c r="G4033" s="5" t="s">
        <v>9337</v>
      </c>
      <c r="H4033" s="5" t="s">
        <v>9347</v>
      </c>
      <c r="I4033" s="5" t="s">
        <v>11065</v>
      </c>
      <c r="J4033" s="9">
        <v>2</v>
      </c>
      <c r="K4033" s="5" t="s">
        <v>2855</v>
      </c>
      <c r="L4033" s="10" t="str">
        <f t="shared" si="72"/>
        <v>Hate Crime Report 2016</v>
      </c>
      <c r="M4033" s="5" t="s">
        <v>2918</v>
      </c>
    </row>
    <row r="4034" spans="1:15" x14ac:dyDescent="0.2">
      <c r="A4034" s="12" t="s">
        <v>3451</v>
      </c>
      <c r="B4034" s="50">
        <v>4033</v>
      </c>
      <c r="C4034" s="9">
        <v>2016</v>
      </c>
      <c r="D4034" s="5" t="s">
        <v>9327</v>
      </c>
      <c r="E4034" s="5" t="s">
        <v>2</v>
      </c>
      <c r="F4034" s="5" t="s">
        <v>11089</v>
      </c>
      <c r="G4034" s="5" t="s">
        <v>9337</v>
      </c>
      <c r="H4034" s="5" t="s">
        <v>9347</v>
      </c>
      <c r="I4034" s="5" t="s">
        <v>9315</v>
      </c>
      <c r="J4034" s="9">
        <v>1</v>
      </c>
      <c r="K4034" s="5" t="s">
        <v>2855</v>
      </c>
      <c r="L4034" s="10" t="str">
        <f t="shared" si="72"/>
        <v>Hate Crime Report 2016</v>
      </c>
      <c r="M4034" s="5" t="s">
        <v>2919</v>
      </c>
    </row>
    <row r="4035" spans="1:15" x14ac:dyDescent="0.2">
      <c r="A4035" s="12" t="s">
        <v>3452</v>
      </c>
      <c r="B4035" s="50">
        <v>4034</v>
      </c>
      <c r="C4035" s="9">
        <v>2016</v>
      </c>
      <c r="D4035" s="5" t="s">
        <v>9327</v>
      </c>
      <c r="E4035" s="5" t="s">
        <v>2</v>
      </c>
      <c r="F4035" s="5" t="s">
        <v>11089</v>
      </c>
      <c r="G4035" s="5" t="s">
        <v>9337</v>
      </c>
      <c r="H4035" s="5" t="s">
        <v>9347</v>
      </c>
      <c r="I4035" s="5" t="s">
        <v>11065</v>
      </c>
      <c r="J4035" s="9" t="s">
        <v>2</v>
      </c>
      <c r="K4035" s="5" t="s">
        <v>2900</v>
      </c>
      <c r="L4035" s="10" t="str">
        <f t="shared" si="72"/>
        <v>Hate Crime Report 2016</v>
      </c>
      <c r="M4035" s="5" t="s">
        <v>2920</v>
      </c>
    </row>
    <row r="4036" spans="1:15" x14ac:dyDescent="0.2">
      <c r="A4036" s="12" t="s">
        <v>3453</v>
      </c>
      <c r="B4036" s="50">
        <v>4035</v>
      </c>
      <c r="C4036" s="9">
        <v>2016</v>
      </c>
      <c r="D4036" s="5" t="s">
        <v>9327</v>
      </c>
      <c r="E4036" s="5" t="s">
        <v>2</v>
      </c>
      <c r="F4036" s="5" t="s">
        <v>11089</v>
      </c>
      <c r="G4036" s="5" t="s">
        <v>9314</v>
      </c>
      <c r="H4036" s="5" t="s">
        <v>9328</v>
      </c>
      <c r="I4036" s="5" t="s">
        <v>9344</v>
      </c>
      <c r="J4036" s="9">
        <v>0</v>
      </c>
      <c r="K4036" s="5" t="s">
        <v>2870</v>
      </c>
      <c r="L4036" s="10" t="str">
        <f t="shared" si="72"/>
        <v>Hate Crime Report 2016</v>
      </c>
      <c r="M4036" s="5" t="s">
        <v>2921</v>
      </c>
      <c r="O4036" s="11"/>
    </row>
    <row r="4037" spans="1:15" x14ac:dyDescent="0.2">
      <c r="A4037" s="12" t="s">
        <v>3454</v>
      </c>
      <c r="B4037" s="50">
        <v>4036</v>
      </c>
      <c r="C4037" s="9">
        <v>2016</v>
      </c>
      <c r="D4037" s="5" t="s">
        <v>9327</v>
      </c>
      <c r="E4037" s="5" t="s">
        <v>2</v>
      </c>
      <c r="F4037" s="5" t="s">
        <v>11089</v>
      </c>
      <c r="G4037" s="5" t="s">
        <v>9314</v>
      </c>
      <c r="H4037" s="5" t="s">
        <v>9328</v>
      </c>
      <c r="I4037" s="5" t="s">
        <v>9341</v>
      </c>
      <c r="J4037" s="9">
        <v>0</v>
      </c>
      <c r="K4037" s="5" t="s">
        <v>2870</v>
      </c>
      <c r="L4037" s="10" t="str">
        <f t="shared" si="72"/>
        <v>Hate Crime Report 2016</v>
      </c>
      <c r="M4037" s="5" t="s">
        <v>2922</v>
      </c>
    </row>
    <row r="4038" spans="1:15" x14ac:dyDescent="0.2">
      <c r="A4038" s="12" t="s">
        <v>3455</v>
      </c>
      <c r="B4038" s="50">
        <v>4037</v>
      </c>
      <c r="C4038" s="9">
        <v>2016</v>
      </c>
      <c r="D4038" s="5" t="s">
        <v>9327</v>
      </c>
      <c r="E4038" s="5" t="s">
        <v>2</v>
      </c>
      <c r="F4038" s="5" t="s">
        <v>11089</v>
      </c>
      <c r="G4038" s="5" t="s">
        <v>9314</v>
      </c>
      <c r="H4038" s="5" t="s">
        <v>9328</v>
      </c>
      <c r="I4038" s="5" t="s">
        <v>9341</v>
      </c>
      <c r="J4038" s="9">
        <v>0</v>
      </c>
      <c r="K4038" s="5" t="s">
        <v>2870</v>
      </c>
      <c r="L4038" s="10" t="str">
        <f t="shared" si="72"/>
        <v>Hate Crime Report 2016</v>
      </c>
      <c r="M4038" s="5" t="s">
        <v>2923</v>
      </c>
    </row>
    <row r="4039" spans="1:15" x14ac:dyDescent="0.2">
      <c r="A4039" s="12" t="s">
        <v>3456</v>
      </c>
      <c r="B4039" s="50">
        <v>4038</v>
      </c>
      <c r="C4039" s="9">
        <v>2016</v>
      </c>
      <c r="D4039" s="5" t="s">
        <v>9327</v>
      </c>
      <c r="E4039" s="5" t="s">
        <v>2</v>
      </c>
      <c r="F4039" s="5" t="s">
        <v>11089</v>
      </c>
      <c r="G4039" s="5" t="s">
        <v>9337</v>
      </c>
      <c r="H4039" s="5" t="s">
        <v>9347</v>
      </c>
      <c r="I4039" s="5" t="s">
        <v>9315</v>
      </c>
      <c r="J4039" s="9">
        <v>4</v>
      </c>
      <c r="K4039" s="5" t="s">
        <v>2865</v>
      </c>
      <c r="L4039" s="10" t="str">
        <f t="shared" si="72"/>
        <v>Hate Crime Report 2016</v>
      </c>
      <c r="M4039" s="5" t="s">
        <v>2924</v>
      </c>
    </row>
    <row r="4040" spans="1:15" x14ac:dyDescent="0.2">
      <c r="A4040" s="12" t="s">
        <v>3457</v>
      </c>
      <c r="B4040" s="50">
        <v>4039</v>
      </c>
      <c r="C4040" s="9">
        <v>2016</v>
      </c>
      <c r="D4040" s="5" t="s">
        <v>9327</v>
      </c>
      <c r="E4040" s="5" t="s">
        <v>2</v>
      </c>
      <c r="F4040" s="5" t="s">
        <v>11089</v>
      </c>
      <c r="G4040" s="5" t="s">
        <v>9337</v>
      </c>
      <c r="H4040" s="5" t="s">
        <v>9347</v>
      </c>
      <c r="I4040" s="5" t="s">
        <v>9315</v>
      </c>
      <c r="J4040" s="9" t="s">
        <v>2</v>
      </c>
      <c r="K4040" s="5" t="s">
        <v>2865</v>
      </c>
      <c r="L4040" s="10" t="str">
        <f t="shared" si="72"/>
        <v>Hate Crime Report 2016</v>
      </c>
      <c r="M4040" s="5" t="s">
        <v>2925</v>
      </c>
    </row>
    <row r="4041" spans="1:15" x14ac:dyDescent="0.2">
      <c r="A4041" s="12" t="s">
        <v>3458</v>
      </c>
      <c r="B4041" s="50">
        <v>4040</v>
      </c>
      <c r="C4041" s="9">
        <v>2016</v>
      </c>
      <c r="D4041" s="5" t="s">
        <v>9327</v>
      </c>
      <c r="E4041" s="5" t="s">
        <v>2</v>
      </c>
      <c r="F4041" s="5" t="s">
        <v>11088</v>
      </c>
      <c r="G4041" s="5" t="s">
        <v>9383</v>
      </c>
      <c r="H4041" s="5" t="s">
        <v>9347</v>
      </c>
      <c r="I4041" s="5" t="s">
        <v>9315</v>
      </c>
      <c r="J4041" s="9">
        <v>1</v>
      </c>
      <c r="K4041" s="5" t="s">
        <v>2865</v>
      </c>
      <c r="L4041" s="10" t="str">
        <f t="shared" si="72"/>
        <v>Hate Crime Report 2016</v>
      </c>
      <c r="M4041" s="5" t="s">
        <v>2926</v>
      </c>
      <c r="N4041" s="11"/>
    </row>
    <row r="4042" spans="1:15" x14ac:dyDescent="0.2">
      <c r="A4042" s="12" t="s">
        <v>3459</v>
      </c>
      <c r="B4042" s="50">
        <v>4041</v>
      </c>
      <c r="C4042" s="9">
        <v>2016</v>
      </c>
      <c r="D4042" s="5" t="s">
        <v>9327</v>
      </c>
      <c r="E4042" s="5" t="s">
        <v>2</v>
      </c>
      <c r="F4042" s="5" t="s">
        <v>11089</v>
      </c>
      <c r="G4042" s="5" t="s">
        <v>9337</v>
      </c>
      <c r="H4042" s="5" t="s">
        <v>9347</v>
      </c>
      <c r="I4042" s="5" t="s">
        <v>9315</v>
      </c>
      <c r="J4042" s="9">
        <v>1</v>
      </c>
      <c r="K4042" s="5" t="s">
        <v>2865</v>
      </c>
      <c r="L4042" s="10" t="str">
        <f t="shared" si="72"/>
        <v>Hate Crime Report 2016</v>
      </c>
      <c r="M4042" s="5" t="s">
        <v>2927</v>
      </c>
    </row>
    <row r="4043" spans="1:15" x14ac:dyDescent="0.2">
      <c r="A4043" s="12" t="s">
        <v>3460</v>
      </c>
      <c r="B4043" s="50">
        <v>4042</v>
      </c>
      <c r="C4043" s="9">
        <v>2016</v>
      </c>
      <c r="D4043" s="5" t="s">
        <v>9327</v>
      </c>
      <c r="E4043" s="5" t="s">
        <v>2</v>
      </c>
      <c r="F4043" s="5" t="s">
        <v>11089</v>
      </c>
      <c r="G4043" s="5" t="s">
        <v>9314</v>
      </c>
      <c r="H4043" s="5" t="s">
        <v>9328</v>
      </c>
      <c r="I4043" s="5" t="s">
        <v>9341</v>
      </c>
      <c r="J4043" s="9">
        <v>0</v>
      </c>
      <c r="K4043" s="5" t="s">
        <v>2870</v>
      </c>
      <c r="L4043" s="10" t="str">
        <f t="shared" si="72"/>
        <v>Hate Crime Report 2016</v>
      </c>
      <c r="M4043" s="5" t="s">
        <v>2928</v>
      </c>
    </row>
    <row r="4044" spans="1:15" x14ac:dyDescent="0.2">
      <c r="A4044" s="12" t="s">
        <v>3461</v>
      </c>
      <c r="B4044" s="50">
        <v>4043</v>
      </c>
      <c r="C4044" s="9">
        <v>2016</v>
      </c>
      <c r="D4044" s="5" t="s">
        <v>9327</v>
      </c>
      <c r="E4044" s="5" t="s">
        <v>2</v>
      </c>
      <c r="F4044" s="5" t="s">
        <v>11089</v>
      </c>
      <c r="G4044" s="5" t="s">
        <v>9314</v>
      </c>
      <c r="H4044" s="5" t="s">
        <v>9328</v>
      </c>
      <c r="I4044" s="5" t="s">
        <v>9419</v>
      </c>
      <c r="J4044" s="9">
        <v>0</v>
      </c>
      <c r="K4044" s="5" t="s">
        <v>2870</v>
      </c>
      <c r="L4044" s="10" t="str">
        <f t="shared" si="72"/>
        <v>Hate Crime Report 2016</v>
      </c>
      <c r="M4044" s="5" t="s">
        <v>2929</v>
      </c>
    </row>
    <row r="4045" spans="1:15" x14ac:dyDescent="0.2">
      <c r="A4045" s="12" t="s">
        <v>3462</v>
      </c>
      <c r="B4045" s="50">
        <v>4044</v>
      </c>
      <c r="C4045" s="9">
        <v>2016</v>
      </c>
      <c r="D4045" s="5" t="s">
        <v>9327</v>
      </c>
      <c r="E4045" s="5" t="s">
        <v>2</v>
      </c>
      <c r="F4045" s="5" t="s">
        <v>11089</v>
      </c>
      <c r="G4045" s="5" t="s">
        <v>9314</v>
      </c>
      <c r="H4045" s="5" t="s">
        <v>9328</v>
      </c>
      <c r="I4045" s="5" t="s">
        <v>9406</v>
      </c>
      <c r="J4045" s="9">
        <v>0</v>
      </c>
      <c r="K4045" s="5" t="s">
        <v>2870</v>
      </c>
      <c r="L4045" s="10" t="str">
        <f t="shared" si="72"/>
        <v>Hate Crime Report 2016</v>
      </c>
      <c r="M4045" s="5" t="s">
        <v>2930</v>
      </c>
    </row>
    <row r="4046" spans="1:15" x14ac:dyDescent="0.2">
      <c r="A4046" s="12" t="s">
        <v>3463</v>
      </c>
      <c r="B4046" s="50">
        <v>4045</v>
      </c>
      <c r="C4046" s="9">
        <v>2016</v>
      </c>
      <c r="D4046" s="5" t="s">
        <v>9327</v>
      </c>
      <c r="E4046" s="5" t="s">
        <v>2</v>
      </c>
      <c r="F4046" s="5" t="s">
        <v>11089</v>
      </c>
      <c r="G4046" s="5" t="s">
        <v>9314</v>
      </c>
      <c r="H4046" s="5" t="s">
        <v>9328</v>
      </c>
      <c r="I4046" s="5" t="s">
        <v>9341</v>
      </c>
      <c r="J4046" s="9">
        <v>0</v>
      </c>
      <c r="K4046" s="5" t="s">
        <v>875</v>
      </c>
      <c r="L4046" s="10" t="str">
        <f t="shared" si="72"/>
        <v>Hate Crime Report 2016</v>
      </c>
      <c r="M4046" s="5" t="s">
        <v>2931</v>
      </c>
    </row>
    <row r="4047" spans="1:15" x14ac:dyDescent="0.2">
      <c r="A4047" s="12" t="s">
        <v>3464</v>
      </c>
      <c r="B4047" s="50">
        <v>4046</v>
      </c>
      <c r="C4047" s="9">
        <v>2016</v>
      </c>
      <c r="D4047" s="5" t="s">
        <v>9327</v>
      </c>
      <c r="E4047" s="5" t="s">
        <v>2</v>
      </c>
      <c r="F4047" s="5" t="s">
        <v>11089</v>
      </c>
      <c r="G4047" s="5" t="s">
        <v>9337</v>
      </c>
      <c r="H4047" s="5" t="s">
        <v>9347</v>
      </c>
      <c r="I4047" s="5" t="s">
        <v>9315</v>
      </c>
      <c r="J4047" s="9">
        <v>0</v>
      </c>
      <c r="K4047" s="5" t="s">
        <v>2900</v>
      </c>
      <c r="L4047" s="10" t="str">
        <f t="shared" si="72"/>
        <v>Hate Crime Report 2016</v>
      </c>
      <c r="M4047" s="5" t="s">
        <v>2932</v>
      </c>
    </row>
    <row r="4048" spans="1:15" x14ac:dyDescent="0.2">
      <c r="A4048" s="12" t="s">
        <v>3465</v>
      </c>
      <c r="B4048" s="50">
        <v>4047</v>
      </c>
      <c r="C4048" s="9">
        <v>2016</v>
      </c>
      <c r="D4048" s="5" t="s">
        <v>9327</v>
      </c>
      <c r="E4048" s="5" t="s">
        <v>2</v>
      </c>
      <c r="F4048" s="5" t="s">
        <v>11089</v>
      </c>
      <c r="G4048" s="5" t="s">
        <v>9320</v>
      </c>
      <c r="H4048" s="5" t="s">
        <v>9328</v>
      </c>
      <c r="I4048" s="5" t="s">
        <v>9344</v>
      </c>
      <c r="J4048" s="9" t="s">
        <v>2</v>
      </c>
      <c r="K4048" s="5" t="s">
        <v>2855</v>
      </c>
      <c r="L4048" s="10" t="str">
        <f t="shared" si="72"/>
        <v>Hate Crime Report 2016</v>
      </c>
      <c r="M4048" s="5" t="s">
        <v>2933</v>
      </c>
    </row>
    <row r="4049" spans="1:15" x14ac:dyDescent="0.2">
      <c r="A4049" s="12" t="s">
        <v>3466</v>
      </c>
      <c r="B4049" s="50">
        <v>4048</v>
      </c>
      <c r="C4049" s="9">
        <v>2017</v>
      </c>
      <c r="D4049" s="5" t="s">
        <v>9327</v>
      </c>
      <c r="E4049" s="5" t="s">
        <v>2</v>
      </c>
      <c r="F4049" s="5" t="s">
        <v>11089</v>
      </c>
      <c r="G4049" s="5" t="s">
        <v>9337</v>
      </c>
      <c r="H4049" s="5" t="s">
        <v>9347</v>
      </c>
      <c r="I4049" s="5" t="s">
        <v>11065</v>
      </c>
      <c r="J4049" s="9">
        <v>2</v>
      </c>
      <c r="K4049" s="5" t="s">
        <v>2900</v>
      </c>
      <c r="L4049" s="10" t="str">
        <f t="shared" ref="L4049:L4080" si="73">HYPERLINK("https://hatecrime.osce.org/poland?year=2017","Hate Crime Report 2017")</f>
        <v>Hate Crime Report 2017</v>
      </c>
      <c r="M4049" s="5" t="s">
        <v>2934</v>
      </c>
    </row>
    <row r="4050" spans="1:15" x14ac:dyDescent="0.2">
      <c r="A4050" s="12" t="s">
        <v>3467</v>
      </c>
      <c r="B4050" s="50">
        <v>4049</v>
      </c>
      <c r="C4050" s="9">
        <v>2017</v>
      </c>
      <c r="D4050" s="5" t="s">
        <v>9327</v>
      </c>
      <c r="E4050" s="5" t="s">
        <v>2</v>
      </c>
      <c r="F4050" s="5" t="s">
        <v>11089</v>
      </c>
      <c r="G4050" s="5" t="s">
        <v>9337</v>
      </c>
      <c r="H4050" s="5" t="s">
        <v>9347</v>
      </c>
      <c r="I4050" s="5" t="s">
        <v>9315</v>
      </c>
      <c r="J4050" s="9">
        <v>1</v>
      </c>
      <c r="K4050" s="8" t="s">
        <v>2935</v>
      </c>
      <c r="L4050" s="10" t="str">
        <f t="shared" si="73"/>
        <v>Hate Crime Report 2017</v>
      </c>
      <c r="M4050" s="5" t="s">
        <v>2936</v>
      </c>
    </row>
    <row r="4051" spans="1:15" x14ac:dyDescent="0.2">
      <c r="A4051" s="12" t="s">
        <v>3468</v>
      </c>
      <c r="B4051" s="50">
        <v>4050</v>
      </c>
      <c r="C4051" s="9">
        <v>2017</v>
      </c>
      <c r="D4051" s="5" t="s">
        <v>9327</v>
      </c>
      <c r="E4051" s="5" t="s">
        <v>2</v>
      </c>
      <c r="F4051" s="5" t="s">
        <v>11089</v>
      </c>
      <c r="G4051" s="5" t="s">
        <v>9337</v>
      </c>
      <c r="H4051" s="5" t="s">
        <v>9321</v>
      </c>
      <c r="I4051" s="5" t="s">
        <v>9353</v>
      </c>
      <c r="J4051" s="9">
        <v>1</v>
      </c>
      <c r="K4051" s="5" t="s">
        <v>2855</v>
      </c>
      <c r="L4051" s="10" t="str">
        <f t="shared" si="73"/>
        <v>Hate Crime Report 2017</v>
      </c>
      <c r="M4051" s="5" t="s">
        <v>2937</v>
      </c>
    </row>
    <row r="4052" spans="1:15" x14ac:dyDescent="0.2">
      <c r="A4052" s="12" t="s">
        <v>3469</v>
      </c>
      <c r="B4052" s="50">
        <v>4051</v>
      </c>
      <c r="C4052" s="9">
        <v>2017</v>
      </c>
      <c r="D4052" s="5" t="s">
        <v>9327</v>
      </c>
      <c r="E4052" s="5" t="s">
        <v>2</v>
      </c>
      <c r="F4052" s="5" t="s">
        <v>11089</v>
      </c>
      <c r="G4052" s="5" t="s">
        <v>9337</v>
      </c>
      <c r="H4052" s="5" t="s">
        <v>9347</v>
      </c>
      <c r="I4052" s="5" t="s">
        <v>11065</v>
      </c>
      <c r="J4052" s="9">
        <v>3</v>
      </c>
      <c r="K4052" s="5" t="s">
        <v>2855</v>
      </c>
      <c r="L4052" s="10" t="str">
        <f t="shared" si="73"/>
        <v>Hate Crime Report 2017</v>
      </c>
      <c r="M4052" s="5" t="s">
        <v>2938</v>
      </c>
    </row>
    <row r="4053" spans="1:15" x14ac:dyDescent="0.2">
      <c r="A4053" s="12" t="s">
        <v>3470</v>
      </c>
      <c r="B4053" s="50">
        <v>4052</v>
      </c>
      <c r="C4053" s="9">
        <v>2017</v>
      </c>
      <c r="D4053" s="5" t="s">
        <v>9327</v>
      </c>
      <c r="E4053" s="5" t="s">
        <v>2</v>
      </c>
      <c r="F4053" s="5" t="s">
        <v>11089</v>
      </c>
      <c r="G4053" s="5" t="s">
        <v>9337</v>
      </c>
      <c r="H4053" s="5" t="s">
        <v>9347</v>
      </c>
      <c r="I4053" s="5" t="s">
        <v>9315</v>
      </c>
      <c r="J4053" s="9">
        <v>1</v>
      </c>
      <c r="K4053" s="5" t="s">
        <v>2855</v>
      </c>
      <c r="L4053" s="10" t="str">
        <f t="shared" si="73"/>
        <v>Hate Crime Report 2017</v>
      </c>
      <c r="M4053" s="5" t="s">
        <v>2939</v>
      </c>
    </row>
    <row r="4054" spans="1:15" x14ac:dyDescent="0.2">
      <c r="A4054" s="12" t="s">
        <v>3471</v>
      </c>
      <c r="B4054" s="50">
        <v>4053</v>
      </c>
      <c r="C4054" s="9">
        <v>2017</v>
      </c>
      <c r="D4054" s="5" t="s">
        <v>9327</v>
      </c>
      <c r="E4054" s="5" t="s">
        <v>2</v>
      </c>
      <c r="F4054" s="5" t="s">
        <v>11089</v>
      </c>
      <c r="G4054" s="5" t="s">
        <v>9337</v>
      </c>
      <c r="H4054" s="5" t="s">
        <v>9347</v>
      </c>
      <c r="I4054" s="5" t="s">
        <v>9315</v>
      </c>
      <c r="J4054" s="9">
        <v>1</v>
      </c>
      <c r="K4054" s="5" t="s">
        <v>2855</v>
      </c>
      <c r="L4054" s="10" t="str">
        <f t="shared" si="73"/>
        <v>Hate Crime Report 2017</v>
      </c>
      <c r="M4054" s="5" t="s">
        <v>2940</v>
      </c>
    </row>
    <row r="4055" spans="1:15" x14ac:dyDescent="0.2">
      <c r="A4055" s="12" t="s">
        <v>3472</v>
      </c>
      <c r="B4055" s="50">
        <v>4054</v>
      </c>
      <c r="C4055" s="9">
        <v>2017</v>
      </c>
      <c r="D4055" s="5" t="s">
        <v>9327</v>
      </c>
      <c r="E4055" s="5" t="s">
        <v>2</v>
      </c>
      <c r="F4055" s="5" t="s">
        <v>11089</v>
      </c>
      <c r="G4055" s="5" t="s">
        <v>9337</v>
      </c>
      <c r="H4055" s="5" t="s">
        <v>9347</v>
      </c>
      <c r="I4055" s="5" t="s">
        <v>11065</v>
      </c>
      <c r="J4055" s="9">
        <v>2</v>
      </c>
      <c r="K4055" s="5" t="s">
        <v>2855</v>
      </c>
      <c r="L4055" s="10" t="str">
        <f t="shared" si="73"/>
        <v>Hate Crime Report 2017</v>
      </c>
      <c r="M4055" s="5" t="s">
        <v>2941</v>
      </c>
    </row>
    <row r="4056" spans="1:15" x14ac:dyDescent="0.2">
      <c r="A4056" s="12" t="s">
        <v>3473</v>
      </c>
      <c r="B4056" s="50">
        <v>4055</v>
      </c>
      <c r="C4056" s="9">
        <v>2017</v>
      </c>
      <c r="D4056" s="5" t="s">
        <v>9327</v>
      </c>
      <c r="E4056" s="5" t="s">
        <v>2</v>
      </c>
      <c r="F4056" s="5" t="s">
        <v>11089</v>
      </c>
      <c r="G4056" s="5" t="s">
        <v>9337</v>
      </c>
      <c r="H4056" s="5" t="s">
        <v>9347</v>
      </c>
      <c r="I4056" s="5" t="s">
        <v>11065</v>
      </c>
      <c r="J4056" s="9" t="s">
        <v>2</v>
      </c>
      <c r="K4056" s="5" t="s">
        <v>2855</v>
      </c>
      <c r="L4056" s="10" t="str">
        <f t="shared" si="73"/>
        <v>Hate Crime Report 2017</v>
      </c>
      <c r="M4056" s="5" t="s">
        <v>2942</v>
      </c>
    </row>
    <row r="4057" spans="1:15" x14ac:dyDescent="0.2">
      <c r="A4057" s="12" t="s">
        <v>3474</v>
      </c>
      <c r="B4057" s="50">
        <v>4056</v>
      </c>
      <c r="C4057" s="9">
        <v>2017</v>
      </c>
      <c r="D4057" s="5" t="s">
        <v>9327</v>
      </c>
      <c r="E4057" s="5" t="s">
        <v>2</v>
      </c>
      <c r="F4057" s="5" t="s">
        <v>11089</v>
      </c>
      <c r="G4057" s="5" t="s">
        <v>9337</v>
      </c>
      <c r="H4057" s="5" t="s">
        <v>9347</v>
      </c>
      <c r="I4057" s="5" t="s">
        <v>9378</v>
      </c>
      <c r="J4057" s="9">
        <v>1</v>
      </c>
      <c r="K4057" s="5" t="s">
        <v>2855</v>
      </c>
      <c r="L4057" s="10" t="str">
        <f t="shared" si="73"/>
        <v>Hate Crime Report 2017</v>
      </c>
      <c r="M4057" s="5" t="s">
        <v>2943</v>
      </c>
      <c r="N4057" s="11"/>
    </row>
    <row r="4058" spans="1:15" x14ac:dyDescent="0.2">
      <c r="A4058" s="12" t="s">
        <v>3475</v>
      </c>
      <c r="B4058" s="50">
        <v>4057</v>
      </c>
      <c r="C4058" s="9">
        <v>2017</v>
      </c>
      <c r="D4058" s="5" t="s">
        <v>9327</v>
      </c>
      <c r="E4058" s="5" t="s">
        <v>2</v>
      </c>
      <c r="F4058" s="5" t="s">
        <v>11089</v>
      </c>
      <c r="G4058" s="5" t="s">
        <v>9337</v>
      </c>
      <c r="H4058" s="5" t="s">
        <v>9347</v>
      </c>
      <c r="I4058" s="5" t="s">
        <v>9408</v>
      </c>
      <c r="J4058" s="9">
        <v>3</v>
      </c>
      <c r="K4058" s="5" t="s">
        <v>2944</v>
      </c>
      <c r="L4058" s="10" t="str">
        <f t="shared" si="73"/>
        <v>Hate Crime Report 2017</v>
      </c>
      <c r="M4058" s="5" t="s">
        <v>2945</v>
      </c>
    </row>
    <row r="4059" spans="1:15" x14ac:dyDescent="0.2">
      <c r="A4059" s="12" t="s">
        <v>3476</v>
      </c>
      <c r="B4059" s="50">
        <v>4058</v>
      </c>
      <c r="C4059" s="9">
        <v>2017</v>
      </c>
      <c r="D4059" s="5" t="s">
        <v>9327</v>
      </c>
      <c r="E4059" s="5" t="s">
        <v>2</v>
      </c>
      <c r="F4059" s="5" t="s">
        <v>11089</v>
      </c>
      <c r="G4059" s="5" t="s">
        <v>9337</v>
      </c>
      <c r="H4059" s="5" t="s">
        <v>9347</v>
      </c>
      <c r="I4059" s="5" t="s">
        <v>11065</v>
      </c>
      <c r="J4059" s="9">
        <v>1</v>
      </c>
      <c r="K4059" s="5" t="s">
        <v>2855</v>
      </c>
      <c r="L4059" s="10" t="str">
        <f t="shared" si="73"/>
        <v>Hate Crime Report 2017</v>
      </c>
      <c r="M4059" s="5" t="s">
        <v>2946</v>
      </c>
    </row>
    <row r="4060" spans="1:15" x14ac:dyDescent="0.2">
      <c r="A4060" s="12" t="s">
        <v>3477</v>
      </c>
      <c r="B4060" s="50">
        <v>4059</v>
      </c>
      <c r="C4060" s="9">
        <v>2017</v>
      </c>
      <c r="D4060" s="5" t="s">
        <v>9327</v>
      </c>
      <c r="E4060" s="5" t="s">
        <v>2</v>
      </c>
      <c r="F4060" s="5" t="s">
        <v>11089</v>
      </c>
      <c r="G4060" s="5" t="s">
        <v>9331</v>
      </c>
      <c r="H4060" s="5" t="s">
        <v>9347</v>
      </c>
      <c r="I4060" s="5" t="s">
        <v>9350</v>
      </c>
      <c r="J4060" s="9">
        <v>1</v>
      </c>
      <c r="K4060" s="5" t="s">
        <v>2855</v>
      </c>
      <c r="L4060" s="10" t="str">
        <f t="shared" si="73"/>
        <v>Hate Crime Report 2017</v>
      </c>
      <c r="M4060" s="5" t="s">
        <v>2947</v>
      </c>
    </row>
    <row r="4061" spans="1:15" x14ac:dyDescent="0.2">
      <c r="A4061" s="12" t="s">
        <v>3478</v>
      </c>
      <c r="B4061" s="50">
        <v>4060</v>
      </c>
      <c r="C4061" s="9">
        <v>2017</v>
      </c>
      <c r="D4061" s="5" t="s">
        <v>9327</v>
      </c>
      <c r="E4061" s="5" t="s">
        <v>2</v>
      </c>
      <c r="F4061" s="5" t="s">
        <v>11089</v>
      </c>
      <c r="G4061" s="5" t="s">
        <v>9337</v>
      </c>
      <c r="H4061" s="5" t="s">
        <v>9347</v>
      </c>
      <c r="I4061" s="5" t="s">
        <v>11065</v>
      </c>
      <c r="J4061" s="9">
        <v>1</v>
      </c>
      <c r="K4061" s="5" t="s">
        <v>2855</v>
      </c>
      <c r="L4061" s="10" t="str">
        <f t="shared" si="73"/>
        <v>Hate Crime Report 2017</v>
      </c>
      <c r="M4061" s="5" t="s">
        <v>2948</v>
      </c>
      <c r="N4061" s="11"/>
    </row>
    <row r="4062" spans="1:15" x14ac:dyDescent="0.2">
      <c r="A4062" s="12" t="s">
        <v>3479</v>
      </c>
      <c r="B4062" s="50">
        <v>4061</v>
      </c>
      <c r="C4062" s="9">
        <v>2017</v>
      </c>
      <c r="D4062" s="5" t="s">
        <v>9327</v>
      </c>
      <c r="E4062" s="5" t="s">
        <v>2</v>
      </c>
      <c r="F4062" s="5" t="s">
        <v>11088</v>
      </c>
      <c r="G4062" s="5" t="s">
        <v>9383</v>
      </c>
      <c r="H4062" s="5" t="s">
        <v>9321</v>
      </c>
      <c r="I4062" s="5" t="s">
        <v>11065</v>
      </c>
      <c r="J4062" s="9">
        <v>1</v>
      </c>
      <c r="K4062" s="5" t="s">
        <v>2855</v>
      </c>
      <c r="L4062" s="10" t="str">
        <f t="shared" si="73"/>
        <v>Hate Crime Report 2017</v>
      </c>
      <c r="M4062" s="5" t="s">
        <v>2949</v>
      </c>
    </row>
    <row r="4063" spans="1:15" x14ac:dyDescent="0.2">
      <c r="A4063" s="12" t="s">
        <v>3480</v>
      </c>
      <c r="B4063" s="50">
        <v>4062</v>
      </c>
      <c r="C4063" s="9">
        <v>2017</v>
      </c>
      <c r="D4063" s="5" t="s">
        <v>9327</v>
      </c>
      <c r="E4063" s="5" t="s">
        <v>2</v>
      </c>
      <c r="F4063" s="5" t="s">
        <v>11088</v>
      </c>
      <c r="G4063" s="5" t="s">
        <v>9383</v>
      </c>
      <c r="H4063" s="5" t="s">
        <v>9347</v>
      </c>
      <c r="I4063" s="5" t="s">
        <v>9315</v>
      </c>
      <c r="J4063" s="9">
        <v>1</v>
      </c>
      <c r="K4063" s="8" t="s">
        <v>2950</v>
      </c>
      <c r="L4063" s="10" t="str">
        <f t="shared" si="73"/>
        <v>Hate Crime Report 2017</v>
      </c>
      <c r="M4063" s="5" t="s">
        <v>2951</v>
      </c>
      <c r="N4063" s="11"/>
      <c r="O4063" s="11"/>
    </row>
    <row r="4064" spans="1:15" x14ac:dyDescent="0.2">
      <c r="A4064" s="12" t="s">
        <v>3481</v>
      </c>
      <c r="B4064" s="50">
        <v>4063</v>
      </c>
      <c r="C4064" s="9">
        <v>2017</v>
      </c>
      <c r="D4064" s="5" t="s">
        <v>9327</v>
      </c>
      <c r="E4064" s="5" t="s">
        <v>2</v>
      </c>
      <c r="F4064" s="5" t="s">
        <v>11088</v>
      </c>
      <c r="G4064" s="5" t="s">
        <v>9383</v>
      </c>
      <c r="H4064" s="5" t="s">
        <v>9347</v>
      </c>
      <c r="I4064" s="5" t="s">
        <v>9315</v>
      </c>
      <c r="J4064" s="9">
        <v>3</v>
      </c>
      <c r="K4064" s="5" t="s">
        <v>2900</v>
      </c>
      <c r="L4064" s="10" t="str">
        <f t="shared" si="73"/>
        <v>Hate Crime Report 2017</v>
      </c>
      <c r="M4064" s="5" t="s">
        <v>2952</v>
      </c>
      <c r="O4064" s="6"/>
    </row>
    <row r="4065" spans="1:15" x14ac:dyDescent="0.2">
      <c r="A4065" s="12" t="s">
        <v>3482</v>
      </c>
      <c r="B4065" s="50">
        <v>4064</v>
      </c>
      <c r="C4065" s="9">
        <v>2017</v>
      </c>
      <c r="D4065" s="5" t="s">
        <v>9327</v>
      </c>
      <c r="E4065" s="5" t="s">
        <v>2</v>
      </c>
      <c r="F4065" s="5" t="s">
        <v>11088</v>
      </c>
      <c r="G4065" s="5" t="s">
        <v>9383</v>
      </c>
      <c r="H4065" s="5" t="s">
        <v>9347</v>
      </c>
      <c r="I4065" s="5" t="s">
        <v>9315</v>
      </c>
      <c r="J4065" s="9">
        <v>1</v>
      </c>
      <c r="K4065" s="5" t="s">
        <v>68</v>
      </c>
      <c r="L4065" s="10" t="str">
        <f t="shared" si="73"/>
        <v>Hate Crime Report 2017</v>
      </c>
      <c r="M4065" s="5" t="s">
        <v>2953</v>
      </c>
      <c r="N4065" s="11"/>
      <c r="O4065" s="6"/>
    </row>
    <row r="4066" spans="1:15" x14ac:dyDescent="0.2">
      <c r="A4066" s="12" t="s">
        <v>3483</v>
      </c>
      <c r="B4066" s="50">
        <v>4065</v>
      </c>
      <c r="C4066" s="9">
        <v>2017</v>
      </c>
      <c r="D4066" s="5" t="s">
        <v>9327</v>
      </c>
      <c r="E4066" s="5" t="s">
        <v>2</v>
      </c>
      <c r="F4066" s="5" t="s">
        <v>11089</v>
      </c>
      <c r="G4066" s="5" t="s">
        <v>9337</v>
      </c>
      <c r="H4066" s="5" t="s">
        <v>9347</v>
      </c>
      <c r="I4066" s="5" t="s">
        <v>9315</v>
      </c>
      <c r="J4066" s="9">
        <v>1</v>
      </c>
      <c r="K4066" s="5" t="s">
        <v>68</v>
      </c>
      <c r="L4066" s="10" t="str">
        <f t="shared" si="73"/>
        <v>Hate Crime Report 2017</v>
      </c>
      <c r="M4066" s="5" t="s">
        <v>2954</v>
      </c>
      <c r="N4066" s="11"/>
    </row>
    <row r="4067" spans="1:15" x14ac:dyDescent="0.2">
      <c r="A4067" s="12" t="s">
        <v>3484</v>
      </c>
      <c r="B4067" s="50">
        <v>4066</v>
      </c>
      <c r="C4067" s="9">
        <v>2017</v>
      </c>
      <c r="D4067" s="5" t="s">
        <v>9327</v>
      </c>
      <c r="E4067" s="5" t="s">
        <v>2</v>
      </c>
      <c r="F4067" s="5" t="s">
        <v>11089</v>
      </c>
      <c r="G4067" s="5" t="s">
        <v>9337</v>
      </c>
      <c r="H4067" s="5" t="s">
        <v>9347</v>
      </c>
      <c r="I4067" s="5" t="s">
        <v>11065</v>
      </c>
      <c r="J4067" s="9">
        <v>2</v>
      </c>
      <c r="K4067" s="5" t="s">
        <v>68</v>
      </c>
      <c r="L4067" s="10" t="str">
        <f t="shared" si="73"/>
        <v>Hate Crime Report 2017</v>
      </c>
      <c r="M4067" s="5" t="s">
        <v>2955</v>
      </c>
      <c r="N4067" s="11"/>
    </row>
    <row r="4068" spans="1:15" x14ac:dyDescent="0.2">
      <c r="A4068" s="12" t="s">
        <v>3485</v>
      </c>
      <c r="B4068" s="50">
        <v>4067</v>
      </c>
      <c r="C4068" s="9">
        <v>2017</v>
      </c>
      <c r="D4068" s="5" t="s">
        <v>9327</v>
      </c>
      <c r="E4068" s="5" t="s">
        <v>2</v>
      </c>
      <c r="F4068" s="5" t="s">
        <v>11089</v>
      </c>
      <c r="G4068" s="5" t="s">
        <v>9337</v>
      </c>
      <c r="H4068" s="5" t="s">
        <v>9347</v>
      </c>
      <c r="I4068" s="5" t="s">
        <v>11065</v>
      </c>
      <c r="J4068" s="9">
        <v>1</v>
      </c>
      <c r="K4068" s="5" t="s">
        <v>68</v>
      </c>
      <c r="L4068" s="10" t="str">
        <f t="shared" si="73"/>
        <v>Hate Crime Report 2017</v>
      </c>
      <c r="M4068" s="5" t="s">
        <v>2956</v>
      </c>
      <c r="N4068" s="11"/>
    </row>
    <row r="4069" spans="1:15" x14ac:dyDescent="0.2">
      <c r="A4069" s="12" t="s">
        <v>3486</v>
      </c>
      <c r="B4069" s="50">
        <v>4068</v>
      </c>
      <c r="C4069" s="9">
        <v>2017</v>
      </c>
      <c r="D4069" s="5" t="s">
        <v>9327</v>
      </c>
      <c r="E4069" s="5" t="s">
        <v>2</v>
      </c>
      <c r="F4069" s="5" t="s">
        <v>11089</v>
      </c>
      <c r="G4069" s="5" t="s">
        <v>9329</v>
      </c>
      <c r="H4069" s="5" t="s">
        <v>9347</v>
      </c>
      <c r="I4069" s="5" t="s">
        <v>11065</v>
      </c>
      <c r="J4069" s="9">
        <v>2</v>
      </c>
      <c r="K4069" s="5" t="s">
        <v>68</v>
      </c>
      <c r="L4069" s="10" t="str">
        <f t="shared" si="73"/>
        <v>Hate Crime Report 2017</v>
      </c>
      <c r="M4069" s="5" t="s">
        <v>2957</v>
      </c>
    </row>
    <row r="4070" spans="1:15" x14ac:dyDescent="0.2">
      <c r="A4070" s="12" t="s">
        <v>3487</v>
      </c>
      <c r="B4070" s="50">
        <v>4069</v>
      </c>
      <c r="C4070" s="9">
        <v>2017</v>
      </c>
      <c r="D4070" s="5" t="s">
        <v>9327</v>
      </c>
      <c r="E4070" s="5" t="s">
        <v>2</v>
      </c>
      <c r="F4070" s="5" t="s">
        <v>11089</v>
      </c>
      <c r="G4070" s="5" t="s">
        <v>9337</v>
      </c>
      <c r="H4070" s="5" t="s">
        <v>9347</v>
      </c>
      <c r="I4070" s="5" t="s">
        <v>9315</v>
      </c>
      <c r="J4070" s="9">
        <v>1</v>
      </c>
      <c r="K4070" s="5" t="s">
        <v>68</v>
      </c>
      <c r="L4070" s="10" t="str">
        <f t="shared" si="73"/>
        <v>Hate Crime Report 2017</v>
      </c>
      <c r="M4070" s="5" t="s">
        <v>2958</v>
      </c>
      <c r="N4070" s="11"/>
    </row>
    <row r="4071" spans="1:15" x14ac:dyDescent="0.2">
      <c r="A4071" s="12" t="s">
        <v>3488</v>
      </c>
      <c r="B4071" s="50">
        <v>4070</v>
      </c>
      <c r="C4071" s="9">
        <v>2017</v>
      </c>
      <c r="D4071" s="5" t="s">
        <v>9327</v>
      </c>
      <c r="E4071" s="5" t="s">
        <v>2</v>
      </c>
      <c r="F4071" s="5" t="s">
        <v>11089</v>
      </c>
      <c r="G4071" s="5" t="s">
        <v>9337</v>
      </c>
      <c r="H4071" s="5" t="s">
        <v>9347</v>
      </c>
      <c r="I4071" s="5" t="s">
        <v>11066</v>
      </c>
      <c r="J4071" s="9">
        <v>1</v>
      </c>
      <c r="K4071" s="5" t="s">
        <v>68</v>
      </c>
      <c r="L4071" s="10" t="str">
        <f t="shared" si="73"/>
        <v>Hate Crime Report 2017</v>
      </c>
      <c r="M4071" s="5" t="s">
        <v>2959</v>
      </c>
      <c r="N4071" s="11"/>
    </row>
    <row r="4072" spans="1:15" x14ac:dyDescent="0.2">
      <c r="A4072" s="12" t="s">
        <v>3489</v>
      </c>
      <c r="B4072" s="50">
        <v>4071</v>
      </c>
      <c r="C4072" s="9">
        <v>2017</v>
      </c>
      <c r="D4072" s="5" t="s">
        <v>9327</v>
      </c>
      <c r="E4072" s="5" t="s">
        <v>2</v>
      </c>
      <c r="F4072" s="5" t="s">
        <v>11089</v>
      </c>
      <c r="G4072" s="5" t="s">
        <v>9320</v>
      </c>
      <c r="H4072" s="5" t="s">
        <v>9347</v>
      </c>
      <c r="I4072" s="5" t="s">
        <v>9315</v>
      </c>
      <c r="J4072" s="9" t="s">
        <v>2</v>
      </c>
      <c r="K4072" s="5" t="s">
        <v>68</v>
      </c>
      <c r="L4072" s="10" t="str">
        <f t="shared" si="73"/>
        <v>Hate Crime Report 2017</v>
      </c>
      <c r="M4072" s="5" t="s">
        <v>2960</v>
      </c>
      <c r="N4072" s="11"/>
    </row>
    <row r="4073" spans="1:15" x14ac:dyDescent="0.2">
      <c r="A4073" s="12" t="s">
        <v>3490</v>
      </c>
      <c r="B4073" s="50">
        <v>4072</v>
      </c>
      <c r="C4073" s="9">
        <v>2017</v>
      </c>
      <c r="D4073" s="5" t="s">
        <v>9327</v>
      </c>
      <c r="E4073" s="5" t="s">
        <v>2</v>
      </c>
      <c r="F4073" s="5" t="s">
        <v>11089</v>
      </c>
      <c r="G4073" s="5" t="s">
        <v>9337</v>
      </c>
      <c r="H4073" s="5" t="s">
        <v>9347</v>
      </c>
      <c r="I4073" s="5" t="s">
        <v>11065</v>
      </c>
      <c r="J4073" s="9">
        <v>1</v>
      </c>
      <c r="K4073" s="5" t="s">
        <v>68</v>
      </c>
      <c r="L4073" s="10" t="str">
        <f t="shared" si="73"/>
        <v>Hate Crime Report 2017</v>
      </c>
      <c r="M4073" s="5" t="s">
        <v>2961</v>
      </c>
      <c r="N4073" s="11"/>
    </row>
    <row r="4074" spans="1:15" x14ac:dyDescent="0.2">
      <c r="A4074" s="12" t="s">
        <v>3491</v>
      </c>
      <c r="B4074" s="50">
        <v>4073</v>
      </c>
      <c r="C4074" s="9">
        <v>2017</v>
      </c>
      <c r="D4074" s="5" t="s">
        <v>9327</v>
      </c>
      <c r="E4074" s="5" t="s">
        <v>2</v>
      </c>
      <c r="F4074" s="5" t="s">
        <v>11089</v>
      </c>
      <c r="G4074" s="5" t="s">
        <v>9337</v>
      </c>
      <c r="H4074" s="5" t="s">
        <v>9347</v>
      </c>
      <c r="I4074" s="5" t="s">
        <v>11065</v>
      </c>
      <c r="J4074" s="9">
        <v>1</v>
      </c>
      <c r="K4074" s="5" t="s">
        <v>68</v>
      </c>
      <c r="L4074" s="10" t="str">
        <f t="shared" si="73"/>
        <v>Hate Crime Report 2017</v>
      </c>
      <c r="M4074" s="5" t="s">
        <v>2962</v>
      </c>
    </row>
    <row r="4075" spans="1:15" x14ac:dyDescent="0.2">
      <c r="A4075" s="12" t="s">
        <v>3492</v>
      </c>
      <c r="B4075" s="50">
        <v>4074</v>
      </c>
      <c r="C4075" s="9">
        <v>2017</v>
      </c>
      <c r="D4075" s="5" t="s">
        <v>9327</v>
      </c>
      <c r="E4075" s="5" t="s">
        <v>2</v>
      </c>
      <c r="F4075" s="5" t="s">
        <v>11089</v>
      </c>
      <c r="G4075" s="5" t="s">
        <v>9337</v>
      </c>
      <c r="H4075" s="5" t="s">
        <v>9347</v>
      </c>
      <c r="I4075" s="5" t="s">
        <v>11065</v>
      </c>
      <c r="J4075" s="9">
        <v>1</v>
      </c>
      <c r="K4075" s="5" t="s">
        <v>68</v>
      </c>
      <c r="L4075" s="10" t="str">
        <f t="shared" si="73"/>
        <v>Hate Crime Report 2017</v>
      </c>
      <c r="M4075" s="5" t="s">
        <v>2963</v>
      </c>
    </row>
    <row r="4076" spans="1:15" x14ac:dyDescent="0.2">
      <c r="A4076" s="12" t="s">
        <v>3493</v>
      </c>
      <c r="B4076" s="50">
        <v>4075</v>
      </c>
      <c r="C4076" s="9">
        <v>2017</v>
      </c>
      <c r="D4076" s="5" t="s">
        <v>9327</v>
      </c>
      <c r="E4076" s="5" t="s">
        <v>2</v>
      </c>
      <c r="F4076" s="5" t="s">
        <v>11089</v>
      </c>
      <c r="G4076" s="5" t="s">
        <v>9337</v>
      </c>
      <c r="H4076" s="5" t="s">
        <v>9347</v>
      </c>
      <c r="I4076" s="5" t="s">
        <v>11065</v>
      </c>
      <c r="J4076" s="9" t="s">
        <v>2</v>
      </c>
      <c r="K4076" s="5" t="s">
        <v>2964</v>
      </c>
      <c r="L4076" s="10" t="str">
        <f t="shared" si="73"/>
        <v>Hate Crime Report 2017</v>
      </c>
      <c r="M4076" s="5" t="s">
        <v>2965</v>
      </c>
    </row>
    <row r="4077" spans="1:15" x14ac:dyDescent="0.2">
      <c r="A4077" s="12" t="s">
        <v>3494</v>
      </c>
      <c r="B4077" s="50">
        <v>4076</v>
      </c>
      <c r="C4077" s="9">
        <v>2017</v>
      </c>
      <c r="D4077" s="5" t="s">
        <v>9327</v>
      </c>
      <c r="E4077" s="5" t="s">
        <v>2</v>
      </c>
      <c r="F4077" s="5" t="s">
        <v>11089</v>
      </c>
      <c r="G4077" s="5" t="s">
        <v>9337</v>
      </c>
      <c r="H4077" s="5" t="s">
        <v>9347</v>
      </c>
      <c r="I4077" s="5" t="s">
        <v>9315</v>
      </c>
      <c r="J4077" s="9">
        <v>1</v>
      </c>
      <c r="K4077" s="5" t="s">
        <v>2966</v>
      </c>
      <c r="L4077" s="10" t="str">
        <f t="shared" si="73"/>
        <v>Hate Crime Report 2017</v>
      </c>
      <c r="M4077" s="5" t="s">
        <v>2967</v>
      </c>
    </row>
    <row r="4078" spans="1:15" x14ac:dyDescent="0.2">
      <c r="A4078" s="12" t="s">
        <v>3495</v>
      </c>
      <c r="B4078" s="50">
        <v>4077</v>
      </c>
      <c r="C4078" s="9">
        <v>2017</v>
      </c>
      <c r="D4078" s="5" t="s">
        <v>9327</v>
      </c>
      <c r="E4078" s="5" t="s">
        <v>2</v>
      </c>
      <c r="F4078" s="5" t="s">
        <v>11089</v>
      </c>
      <c r="G4078" s="5" t="s">
        <v>9337</v>
      </c>
      <c r="H4078" s="5" t="s">
        <v>9347</v>
      </c>
      <c r="I4078" s="5" t="s">
        <v>9315</v>
      </c>
      <c r="J4078" s="9">
        <v>2</v>
      </c>
      <c r="K4078" s="5" t="s">
        <v>2966</v>
      </c>
      <c r="L4078" s="10" t="str">
        <f t="shared" si="73"/>
        <v>Hate Crime Report 2017</v>
      </c>
      <c r="M4078" s="5" t="s">
        <v>2968</v>
      </c>
    </row>
    <row r="4079" spans="1:15" x14ac:dyDescent="0.2">
      <c r="A4079" s="12" t="s">
        <v>3496</v>
      </c>
      <c r="B4079" s="50">
        <v>4078</v>
      </c>
      <c r="C4079" s="9">
        <v>2017</v>
      </c>
      <c r="D4079" s="5" t="s">
        <v>9327</v>
      </c>
      <c r="E4079" s="5" t="s">
        <v>2</v>
      </c>
      <c r="F4079" s="5" t="s">
        <v>11089</v>
      </c>
      <c r="G4079" s="5" t="s">
        <v>9337</v>
      </c>
      <c r="H4079" s="5" t="s">
        <v>9347</v>
      </c>
      <c r="I4079" s="5" t="s">
        <v>9315</v>
      </c>
      <c r="J4079" s="9">
        <v>2</v>
      </c>
      <c r="K4079" s="5" t="s">
        <v>2966</v>
      </c>
      <c r="L4079" s="10" t="str">
        <f t="shared" si="73"/>
        <v>Hate Crime Report 2017</v>
      </c>
      <c r="M4079" s="5" t="s">
        <v>2969</v>
      </c>
    </row>
    <row r="4080" spans="1:15" x14ac:dyDescent="0.2">
      <c r="A4080" s="12" t="s">
        <v>3497</v>
      </c>
      <c r="B4080" s="50">
        <v>4079</v>
      </c>
      <c r="C4080" s="9">
        <v>2017</v>
      </c>
      <c r="D4080" s="5" t="s">
        <v>9327</v>
      </c>
      <c r="E4080" s="5" t="s">
        <v>2</v>
      </c>
      <c r="F4080" s="5" t="s">
        <v>11089</v>
      </c>
      <c r="G4080" s="5" t="s">
        <v>9337</v>
      </c>
      <c r="H4080" s="5" t="s">
        <v>9347</v>
      </c>
      <c r="I4080" s="5" t="s">
        <v>11065</v>
      </c>
      <c r="J4080" s="9" t="s">
        <v>2</v>
      </c>
      <c r="K4080" s="5" t="s">
        <v>2964</v>
      </c>
      <c r="L4080" s="10" t="str">
        <f t="shared" si="73"/>
        <v>Hate Crime Report 2017</v>
      </c>
      <c r="M4080" s="5" t="s">
        <v>2970</v>
      </c>
    </row>
    <row r="4081" spans="1:13" x14ac:dyDescent="0.2">
      <c r="A4081" s="12" t="s">
        <v>3498</v>
      </c>
      <c r="B4081" s="50">
        <v>4080</v>
      </c>
      <c r="C4081" s="9">
        <v>2017</v>
      </c>
      <c r="D4081" s="5" t="s">
        <v>9327</v>
      </c>
      <c r="E4081" s="5" t="s">
        <v>2</v>
      </c>
      <c r="F4081" s="5" t="s">
        <v>11089</v>
      </c>
      <c r="G4081" s="5" t="s">
        <v>9337</v>
      </c>
      <c r="H4081" s="5" t="s">
        <v>9321</v>
      </c>
      <c r="I4081" s="5" t="s">
        <v>9378</v>
      </c>
      <c r="J4081" s="9">
        <v>1</v>
      </c>
      <c r="K4081" s="5" t="s">
        <v>2966</v>
      </c>
      <c r="L4081" s="10" t="str">
        <f t="shared" ref="L4081:L4112" si="74">HYPERLINK("https://hatecrime.osce.org/poland?year=2017","Hate Crime Report 2017")</f>
        <v>Hate Crime Report 2017</v>
      </c>
      <c r="M4081" s="5" t="s">
        <v>2971</v>
      </c>
    </row>
    <row r="4082" spans="1:13" x14ac:dyDescent="0.2">
      <c r="A4082" s="12" t="s">
        <v>3499</v>
      </c>
      <c r="B4082" s="50">
        <v>4081</v>
      </c>
      <c r="C4082" s="9">
        <v>2017</v>
      </c>
      <c r="D4082" s="5" t="s">
        <v>9327</v>
      </c>
      <c r="E4082" s="5" t="s">
        <v>2</v>
      </c>
      <c r="F4082" s="5" t="s">
        <v>11089</v>
      </c>
      <c r="G4082" s="5" t="s">
        <v>9337</v>
      </c>
      <c r="H4082" s="5" t="s">
        <v>9347</v>
      </c>
      <c r="I4082" s="5" t="s">
        <v>11065</v>
      </c>
      <c r="J4082" s="9">
        <v>1</v>
      </c>
      <c r="K4082" s="5" t="s">
        <v>2966</v>
      </c>
      <c r="L4082" s="10" t="str">
        <f t="shared" si="74"/>
        <v>Hate Crime Report 2017</v>
      </c>
      <c r="M4082" s="5" t="s">
        <v>2972</v>
      </c>
    </row>
    <row r="4083" spans="1:13" x14ac:dyDescent="0.2">
      <c r="A4083" s="12" t="s">
        <v>3500</v>
      </c>
      <c r="B4083" s="50">
        <v>4082</v>
      </c>
      <c r="C4083" s="9">
        <v>2017</v>
      </c>
      <c r="D4083" s="5" t="s">
        <v>9327</v>
      </c>
      <c r="E4083" s="5" t="s">
        <v>2</v>
      </c>
      <c r="F4083" s="5" t="s">
        <v>11089</v>
      </c>
      <c r="G4083" s="5" t="s">
        <v>9337</v>
      </c>
      <c r="H4083" s="5" t="s">
        <v>9347</v>
      </c>
      <c r="I4083" s="5" t="s">
        <v>11066</v>
      </c>
      <c r="J4083" s="9">
        <v>1</v>
      </c>
      <c r="K4083" s="5" t="s">
        <v>2966</v>
      </c>
      <c r="L4083" s="10" t="str">
        <f t="shared" si="74"/>
        <v>Hate Crime Report 2017</v>
      </c>
      <c r="M4083" s="5" t="s">
        <v>2973</v>
      </c>
    </row>
    <row r="4084" spans="1:13" x14ac:dyDescent="0.2">
      <c r="A4084" s="12" t="s">
        <v>3501</v>
      </c>
      <c r="B4084" s="50">
        <v>4083</v>
      </c>
      <c r="C4084" s="9">
        <v>2017</v>
      </c>
      <c r="D4084" s="5" t="s">
        <v>9327</v>
      </c>
      <c r="E4084" s="5" t="s">
        <v>2</v>
      </c>
      <c r="F4084" s="5" t="s">
        <v>11089</v>
      </c>
      <c r="G4084" s="5" t="s">
        <v>9337</v>
      </c>
      <c r="H4084" s="5" t="s">
        <v>9347</v>
      </c>
      <c r="I4084" s="5" t="s">
        <v>11065</v>
      </c>
      <c r="J4084" s="9">
        <v>1</v>
      </c>
      <c r="K4084" s="5" t="s">
        <v>68</v>
      </c>
      <c r="L4084" s="10" t="str">
        <f t="shared" si="74"/>
        <v>Hate Crime Report 2017</v>
      </c>
      <c r="M4084" s="5" t="s">
        <v>2974</v>
      </c>
    </row>
    <row r="4085" spans="1:13" x14ac:dyDescent="0.2">
      <c r="A4085" s="12" t="s">
        <v>3502</v>
      </c>
      <c r="B4085" s="50">
        <v>4084</v>
      </c>
      <c r="C4085" s="9">
        <v>2017</v>
      </c>
      <c r="D4085" s="5" t="s">
        <v>9327</v>
      </c>
      <c r="E4085" s="5" t="s">
        <v>2</v>
      </c>
      <c r="F4085" s="5" t="s">
        <v>11089</v>
      </c>
      <c r="G4085" s="5" t="s">
        <v>9337</v>
      </c>
      <c r="H4085" s="5" t="s">
        <v>9347</v>
      </c>
      <c r="I4085" s="5" t="s">
        <v>11065</v>
      </c>
      <c r="J4085" s="9">
        <v>1</v>
      </c>
      <c r="K4085" s="5" t="s">
        <v>2966</v>
      </c>
      <c r="L4085" s="10" t="str">
        <f t="shared" si="74"/>
        <v>Hate Crime Report 2017</v>
      </c>
      <c r="M4085" s="5" t="s">
        <v>2975</v>
      </c>
    </row>
    <row r="4086" spans="1:13" x14ac:dyDescent="0.2">
      <c r="A4086" s="12" t="s">
        <v>3503</v>
      </c>
      <c r="B4086" s="50">
        <v>4085</v>
      </c>
      <c r="C4086" s="9">
        <v>2017</v>
      </c>
      <c r="D4086" s="5" t="s">
        <v>9327</v>
      </c>
      <c r="E4086" s="5" t="s">
        <v>2</v>
      </c>
      <c r="F4086" s="5" t="s">
        <v>11089</v>
      </c>
      <c r="G4086" s="5" t="s">
        <v>9337</v>
      </c>
      <c r="H4086" s="5" t="s">
        <v>9347</v>
      </c>
      <c r="I4086" s="5" t="s">
        <v>9408</v>
      </c>
      <c r="J4086" s="9">
        <v>1</v>
      </c>
      <c r="K4086" s="5" t="s">
        <v>68</v>
      </c>
      <c r="L4086" s="10" t="str">
        <f t="shared" si="74"/>
        <v>Hate Crime Report 2017</v>
      </c>
      <c r="M4086" s="5" t="s">
        <v>2976</v>
      </c>
    </row>
    <row r="4087" spans="1:13" x14ac:dyDescent="0.2">
      <c r="A4087" s="12" t="s">
        <v>3504</v>
      </c>
      <c r="B4087" s="50">
        <v>4086</v>
      </c>
      <c r="C4087" s="9">
        <v>2017</v>
      </c>
      <c r="D4087" s="5" t="s">
        <v>9327</v>
      </c>
      <c r="E4087" s="5" t="s">
        <v>2</v>
      </c>
      <c r="F4087" s="5" t="s">
        <v>11089</v>
      </c>
      <c r="G4087" s="5" t="s">
        <v>9337</v>
      </c>
      <c r="H4087" s="5" t="s">
        <v>9347</v>
      </c>
      <c r="I4087" s="5" t="s">
        <v>9315</v>
      </c>
      <c r="J4087" s="9">
        <v>1</v>
      </c>
      <c r="K4087" s="5" t="s">
        <v>68</v>
      </c>
      <c r="L4087" s="10" t="str">
        <f t="shared" si="74"/>
        <v>Hate Crime Report 2017</v>
      </c>
      <c r="M4087" s="5" t="s">
        <v>2977</v>
      </c>
    </row>
    <row r="4088" spans="1:13" x14ac:dyDescent="0.2">
      <c r="A4088" s="12" t="s">
        <v>3505</v>
      </c>
      <c r="B4088" s="50">
        <v>4087</v>
      </c>
      <c r="C4088" s="9">
        <v>2017</v>
      </c>
      <c r="D4088" s="5" t="s">
        <v>9327</v>
      </c>
      <c r="E4088" s="5" t="s">
        <v>2</v>
      </c>
      <c r="F4088" s="5" t="s">
        <v>11089</v>
      </c>
      <c r="G4088" s="5" t="s">
        <v>9337</v>
      </c>
      <c r="H4088" s="5" t="s">
        <v>9347</v>
      </c>
      <c r="I4088" s="5" t="s">
        <v>11065</v>
      </c>
      <c r="J4088" s="9">
        <v>1</v>
      </c>
      <c r="K4088" s="5" t="s">
        <v>68</v>
      </c>
      <c r="L4088" s="10" t="str">
        <f t="shared" si="74"/>
        <v>Hate Crime Report 2017</v>
      </c>
      <c r="M4088" s="5" t="s">
        <v>2978</v>
      </c>
    </row>
    <row r="4089" spans="1:13" x14ac:dyDescent="0.2">
      <c r="A4089" s="12" t="s">
        <v>3506</v>
      </c>
      <c r="B4089" s="50">
        <v>4088</v>
      </c>
      <c r="C4089" s="9">
        <v>2017</v>
      </c>
      <c r="D4089" s="5" t="s">
        <v>9327</v>
      </c>
      <c r="E4089" s="5" t="s">
        <v>2</v>
      </c>
      <c r="F4089" s="5" t="s">
        <v>11089</v>
      </c>
      <c r="G4089" s="5" t="s">
        <v>9337</v>
      </c>
      <c r="H4089" s="5" t="s">
        <v>9321</v>
      </c>
      <c r="I4089" s="5" t="s">
        <v>9378</v>
      </c>
      <c r="J4089" s="9">
        <v>1</v>
      </c>
      <c r="K4089" s="5" t="s">
        <v>68</v>
      </c>
      <c r="L4089" s="10" t="str">
        <f t="shared" si="74"/>
        <v>Hate Crime Report 2017</v>
      </c>
      <c r="M4089" s="5" t="s">
        <v>2979</v>
      </c>
    </row>
    <row r="4090" spans="1:13" x14ac:dyDescent="0.2">
      <c r="A4090" s="12" t="s">
        <v>3507</v>
      </c>
      <c r="B4090" s="50">
        <v>4089</v>
      </c>
      <c r="C4090" s="9">
        <v>2017</v>
      </c>
      <c r="D4090" s="5" t="s">
        <v>9327</v>
      </c>
      <c r="E4090" s="5" t="s">
        <v>2</v>
      </c>
      <c r="F4090" s="5" t="s">
        <v>11089</v>
      </c>
      <c r="G4090" s="5" t="s">
        <v>9337</v>
      </c>
      <c r="H4090" s="5" t="s">
        <v>9347</v>
      </c>
      <c r="I4090" s="5" t="s">
        <v>11065</v>
      </c>
      <c r="J4090" s="9">
        <v>1</v>
      </c>
      <c r="K4090" s="5" t="s">
        <v>68</v>
      </c>
      <c r="L4090" s="10" t="str">
        <f t="shared" si="74"/>
        <v>Hate Crime Report 2017</v>
      </c>
      <c r="M4090" s="5" t="s">
        <v>2980</v>
      </c>
    </row>
    <row r="4091" spans="1:13" x14ac:dyDescent="0.2">
      <c r="A4091" s="12" t="s">
        <v>3508</v>
      </c>
      <c r="B4091" s="50">
        <v>4090</v>
      </c>
      <c r="C4091" s="9">
        <v>2017</v>
      </c>
      <c r="D4091" s="5" t="s">
        <v>9327</v>
      </c>
      <c r="E4091" s="5" t="s">
        <v>2</v>
      </c>
      <c r="F4091" s="5" t="s">
        <v>11089</v>
      </c>
      <c r="G4091" s="5" t="s">
        <v>9337</v>
      </c>
      <c r="H4091" s="5" t="s">
        <v>9347</v>
      </c>
      <c r="I4091" s="5" t="s">
        <v>9315</v>
      </c>
      <c r="J4091" s="9">
        <v>1</v>
      </c>
      <c r="K4091" s="5" t="s">
        <v>68</v>
      </c>
      <c r="L4091" s="10" t="str">
        <f t="shared" si="74"/>
        <v>Hate Crime Report 2017</v>
      </c>
      <c r="M4091" s="5" t="s">
        <v>2981</v>
      </c>
    </row>
    <row r="4092" spans="1:13" x14ac:dyDescent="0.2">
      <c r="A4092" s="12" t="s">
        <v>3509</v>
      </c>
      <c r="B4092" s="50">
        <v>4091</v>
      </c>
      <c r="C4092" s="9">
        <v>2017</v>
      </c>
      <c r="D4092" s="5" t="s">
        <v>9327</v>
      </c>
      <c r="E4092" s="5" t="s">
        <v>2</v>
      </c>
      <c r="F4092" s="5" t="s">
        <v>11089</v>
      </c>
      <c r="G4092" s="5" t="s">
        <v>9337</v>
      </c>
      <c r="H4092" s="5" t="s">
        <v>9347</v>
      </c>
      <c r="I4092" s="5" t="s">
        <v>9315</v>
      </c>
      <c r="J4092" s="9">
        <v>1</v>
      </c>
      <c r="K4092" s="5" t="s">
        <v>68</v>
      </c>
      <c r="L4092" s="10" t="str">
        <f t="shared" si="74"/>
        <v>Hate Crime Report 2017</v>
      </c>
      <c r="M4092" s="5" t="s">
        <v>2982</v>
      </c>
    </row>
    <row r="4093" spans="1:13" x14ac:dyDescent="0.2">
      <c r="A4093" s="12" t="s">
        <v>3510</v>
      </c>
      <c r="B4093" s="50">
        <v>4092</v>
      </c>
      <c r="C4093" s="9">
        <v>2017</v>
      </c>
      <c r="D4093" s="5" t="s">
        <v>9327</v>
      </c>
      <c r="E4093" s="5" t="s">
        <v>2</v>
      </c>
      <c r="F4093" s="5" t="s">
        <v>11089</v>
      </c>
      <c r="G4093" s="5" t="s">
        <v>9337</v>
      </c>
      <c r="H4093" s="5" t="s">
        <v>9347</v>
      </c>
      <c r="I4093" s="5" t="s">
        <v>11065</v>
      </c>
      <c r="J4093" s="9">
        <v>1</v>
      </c>
      <c r="K4093" s="5" t="s">
        <v>68</v>
      </c>
      <c r="L4093" s="10" t="str">
        <f t="shared" si="74"/>
        <v>Hate Crime Report 2017</v>
      </c>
      <c r="M4093" s="5" t="s">
        <v>2983</v>
      </c>
    </row>
    <row r="4094" spans="1:13" x14ac:dyDescent="0.2">
      <c r="A4094" s="12" t="s">
        <v>3511</v>
      </c>
      <c r="B4094" s="50">
        <v>4093</v>
      </c>
      <c r="C4094" s="9">
        <v>2017</v>
      </c>
      <c r="D4094" s="5" t="s">
        <v>9327</v>
      </c>
      <c r="E4094" s="5" t="s">
        <v>2</v>
      </c>
      <c r="F4094" s="5" t="s">
        <v>11089</v>
      </c>
      <c r="G4094" s="5" t="s">
        <v>9337</v>
      </c>
      <c r="H4094" s="5" t="s">
        <v>9347</v>
      </c>
      <c r="I4094" s="5" t="s">
        <v>11065</v>
      </c>
      <c r="J4094" s="9">
        <v>1</v>
      </c>
      <c r="K4094" s="5" t="s">
        <v>68</v>
      </c>
      <c r="L4094" s="10" t="str">
        <f t="shared" si="74"/>
        <v>Hate Crime Report 2017</v>
      </c>
      <c r="M4094" s="5" t="s">
        <v>2899</v>
      </c>
    </row>
    <row r="4095" spans="1:13" x14ac:dyDescent="0.2">
      <c r="A4095" s="12" t="s">
        <v>3512</v>
      </c>
      <c r="B4095" s="50">
        <v>4094</v>
      </c>
      <c r="C4095" s="9">
        <v>2017</v>
      </c>
      <c r="D4095" s="5" t="s">
        <v>9327</v>
      </c>
      <c r="E4095" s="5" t="s">
        <v>2</v>
      </c>
      <c r="F4095" s="5" t="s">
        <v>11089</v>
      </c>
      <c r="G4095" s="5" t="s">
        <v>9337</v>
      </c>
      <c r="H4095" s="5" t="s">
        <v>9347</v>
      </c>
      <c r="I4095" s="5" t="s">
        <v>11065</v>
      </c>
      <c r="J4095" s="9">
        <v>1</v>
      </c>
      <c r="K4095" s="5" t="s">
        <v>68</v>
      </c>
      <c r="L4095" s="10" t="str">
        <f t="shared" si="74"/>
        <v>Hate Crime Report 2017</v>
      </c>
      <c r="M4095" s="5" t="s">
        <v>2984</v>
      </c>
    </row>
    <row r="4096" spans="1:13" x14ac:dyDescent="0.2">
      <c r="A4096" s="12" t="s">
        <v>3513</v>
      </c>
      <c r="B4096" s="50">
        <v>4095</v>
      </c>
      <c r="C4096" s="9">
        <v>2017</v>
      </c>
      <c r="D4096" s="5" t="s">
        <v>9327</v>
      </c>
      <c r="E4096" s="5" t="s">
        <v>2</v>
      </c>
      <c r="F4096" s="5" t="s">
        <v>11089</v>
      </c>
      <c r="G4096" s="5" t="s">
        <v>9337</v>
      </c>
      <c r="H4096" s="5" t="s">
        <v>9347</v>
      </c>
      <c r="I4096" s="5" t="s">
        <v>11065</v>
      </c>
      <c r="J4096" s="9">
        <v>1</v>
      </c>
      <c r="K4096" s="5" t="s">
        <v>68</v>
      </c>
      <c r="L4096" s="10" t="str">
        <f t="shared" si="74"/>
        <v>Hate Crime Report 2017</v>
      </c>
      <c r="M4096" s="5" t="s">
        <v>331</v>
      </c>
    </row>
    <row r="4097" spans="1:15" x14ac:dyDescent="0.2">
      <c r="A4097" s="12" t="s">
        <v>3514</v>
      </c>
      <c r="B4097" s="50">
        <v>4096</v>
      </c>
      <c r="C4097" s="9">
        <v>2017</v>
      </c>
      <c r="D4097" s="5" t="s">
        <v>9327</v>
      </c>
      <c r="E4097" s="5" t="s">
        <v>2</v>
      </c>
      <c r="F4097" s="5" t="s">
        <v>11089</v>
      </c>
      <c r="G4097" s="5" t="s">
        <v>9337</v>
      </c>
      <c r="H4097" s="5" t="s">
        <v>9347</v>
      </c>
      <c r="I4097" s="5" t="s">
        <v>11065</v>
      </c>
      <c r="J4097" s="9">
        <v>1</v>
      </c>
      <c r="K4097" s="5" t="s">
        <v>68</v>
      </c>
      <c r="L4097" s="10" t="str">
        <f t="shared" si="74"/>
        <v>Hate Crime Report 2017</v>
      </c>
      <c r="M4097" s="5" t="s">
        <v>2985</v>
      </c>
    </row>
    <row r="4098" spans="1:15" x14ac:dyDescent="0.2">
      <c r="A4098" s="12" t="s">
        <v>3515</v>
      </c>
      <c r="B4098" s="50">
        <v>4097</v>
      </c>
      <c r="C4098" s="9">
        <v>2017</v>
      </c>
      <c r="D4098" s="5" t="s">
        <v>9327</v>
      </c>
      <c r="E4098" s="5" t="s">
        <v>2</v>
      </c>
      <c r="F4098" s="5" t="s">
        <v>11089</v>
      </c>
      <c r="G4098" s="5" t="s">
        <v>9329</v>
      </c>
      <c r="H4098" s="5" t="s">
        <v>9347</v>
      </c>
      <c r="I4098" s="5" t="s">
        <v>11065</v>
      </c>
      <c r="J4098" s="9">
        <v>1</v>
      </c>
      <c r="K4098" s="5" t="s">
        <v>2832</v>
      </c>
      <c r="L4098" s="10" t="str">
        <f t="shared" si="74"/>
        <v>Hate Crime Report 2017</v>
      </c>
      <c r="M4098" s="5" t="s">
        <v>2986</v>
      </c>
    </row>
    <row r="4099" spans="1:15" x14ac:dyDescent="0.2">
      <c r="A4099" s="12" t="s">
        <v>3516</v>
      </c>
      <c r="B4099" s="50">
        <v>4098</v>
      </c>
      <c r="C4099" s="9">
        <v>2017</v>
      </c>
      <c r="D4099" s="5" t="s">
        <v>9327</v>
      </c>
      <c r="E4099" s="5" t="s">
        <v>2</v>
      </c>
      <c r="F4099" s="5" t="s">
        <v>11089</v>
      </c>
      <c r="G4099" s="5" t="s">
        <v>9329</v>
      </c>
      <c r="H4099" s="5" t="s">
        <v>9347</v>
      </c>
      <c r="I4099" s="5" t="s">
        <v>11065</v>
      </c>
      <c r="J4099" s="9">
        <v>3</v>
      </c>
      <c r="K4099" s="5" t="s">
        <v>2832</v>
      </c>
      <c r="L4099" s="10" t="str">
        <f t="shared" si="74"/>
        <v>Hate Crime Report 2017</v>
      </c>
      <c r="M4099" s="5" t="s">
        <v>2987</v>
      </c>
    </row>
    <row r="4100" spans="1:15" x14ac:dyDescent="0.2">
      <c r="A4100" s="12" t="s">
        <v>3517</v>
      </c>
      <c r="B4100" s="50">
        <v>4099</v>
      </c>
      <c r="C4100" s="9">
        <v>2017</v>
      </c>
      <c r="D4100" s="5" t="s">
        <v>9327</v>
      </c>
      <c r="E4100" s="5" t="s">
        <v>2</v>
      </c>
      <c r="F4100" s="5" t="s">
        <v>11089</v>
      </c>
      <c r="G4100" s="5" t="s">
        <v>9329</v>
      </c>
      <c r="H4100" s="5" t="s">
        <v>9347</v>
      </c>
      <c r="I4100" s="5" t="s">
        <v>11065</v>
      </c>
      <c r="J4100" s="9">
        <v>1</v>
      </c>
      <c r="K4100" s="5" t="s">
        <v>2832</v>
      </c>
      <c r="L4100" s="10" t="str">
        <f t="shared" si="74"/>
        <v>Hate Crime Report 2017</v>
      </c>
      <c r="M4100" s="5" t="s">
        <v>2988</v>
      </c>
    </row>
    <row r="4101" spans="1:15" x14ac:dyDescent="0.2">
      <c r="A4101" s="12" t="s">
        <v>3518</v>
      </c>
      <c r="B4101" s="50">
        <v>4100</v>
      </c>
      <c r="C4101" s="9">
        <v>2017</v>
      </c>
      <c r="D4101" s="5" t="s">
        <v>9327</v>
      </c>
      <c r="E4101" s="5" t="s">
        <v>2</v>
      </c>
      <c r="F4101" s="5" t="s">
        <v>11089</v>
      </c>
      <c r="G4101" s="5" t="s">
        <v>9329</v>
      </c>
      <c r="H4101" s="5" t="s">
        <v>9347</v>
      </c>
      <c r="I4101" s="5" t="s">
        <v>9348</v>
      </c>
      <c r="J4101" s="9">
        <v>1</v>
      </c>
      <c r="K4101" s="5" t="s">
        <v>2832</v>
      </c>
      <c r="L4101" s="10" t="str">
        <f t="shared" si="74"/>
        <v>Hate Crime Report 2017</v>
      </c>
      <c r="M4101" s="5" t="s">
        <v>2989</v>
      </c>
    </row>
    <row r="4102" spans="1:15" x14ac:dyDescent="0.2">
      <c r="A4102" s="12" t="s">
        <v>3519</v>
      </c>
      <c r="B4102" s="50">
        <v>4101</v>
      </c>
      <c r="C4102" s="9">
        <v>2017</v>
      </c>
      <c r="D4102" s="5" t="s">
        <v>9327</v>
      </c>
      <c r="E4102" s="5" t="s">
        <v>2</v>
      </c>
      <c r="F4102" s="5" t="s">
        <v>11089</v>
      </c>
      <c r="G4102" s="5" t="s">
        <v>9329</v>
      </c>
      <c r="H4102" s="5" t="s">
        <v>9347</v>
      </c>
      <c r="I4102" s="5" t="s">
        <v>9408</v>
      </c>
      <c r="J4102" s="9">
        <v>1</v>
      </c>
      <c r="K4102" s="5" t="s">
        <v>2832</v>
      </c>
      <c r="L4102" s="10" t="str">
        <f t="shared" si="74"/>
        <v>Hate Crime Report 2017</v>
      </c>
      <c r="M4102" s="5" t="s">
        <v>2990</v>
      </c>
    </row>
    <row r="4103" spans="1:15" x14ac:dyDescent="0.2">
      <c r="A4103" s="12" t="s">
        <v>3520</v>
      </c>
      <c r="B4103" s="50">
        <v>4102</v>
      </c>
      <c r="C4103" s="9">
        <v>2017</v>
      </c>
      <c r="D4103" s="5" t="s">
        <v>9327</v>
      </c>
      <c r="E4103" s="5" t="s">
        <v>2</v>
      </c>
      <c r="F4103" s="5" t="s">
        <v>11089</v>
      </c>
      <c r="G4103" s="5" t="s">
        <v>9329</v>
      </c>
      <c r="H4103" s="5" t="s">
        <v>9347</v>
      </c>
      <c r="I4103" s="5" t="s">
        <v>11065</v>
      </c>
      <c r="J4103" s="9">
        <v>1</v>
      </c>
      <c r="K4103" s="5" t="s">
        <v>2832</v>
      </c>
      <c r="L4103" s="10" t="str">
        <f t="shared" si="74"/>
        <v>Hate Crime Report 2017</v>
      </c>
      <c r="M4103" s="5" t="s">
        <v>2991</v>
      </c>
    </row>
    <row r="4104" spans="1:15" x14ac:dyDescent="0.2">
      <c r="A4104" s="12" t="s">
        <v>3521</v>
      </c>
      <c r="B4104" s="50">
        <v>4103</v>
      </c>
      <c r="C4104" s="9">
        <v>2017</v>
      </c>
      <c r="D4104" s="5" t="s">
        <v>9327</v>
      </c>
      <c r="E4104" s="5" t="s">
        <v>2</v>
      </c>
      <c r="F4104" s="5" t="s">
        <v>11089</v>
      </c>
      <c r="G4104" s="5" t="s">
        <v>9329</v>
      </c>
      <c r="H4104" s="5" t="s">
        <v>9321</v>
      </c>
      <c r="I4104" s="5" t="s">
        <v>9378</v>
      </c>
      <c r="J4104" s="9">
        <v>2</v>
      </c>
      <c r="K4104" s="5" t="s">
        <v>2832</v>
      </c>
      <c r="L4104" s="10" t="str">
        <f t="shared" si="74"/>
        <v>Hate Crime Report 2017</v>
      </c>
      <c r="M4104" s="5" t="s">
        <v>2992</v>
      </c>
    </row>
    <row r="4105" spans="1:15" x14ac:dyDescent="0.2">
      <c r="A4105" s="12" t="s">
        <v>3522</v>
      </c>
      <c r="B4105" s="50">
        <v>4104</v>
      </c>
      <c r="C4105" s="9">
        <v>2017</v>
      </c>
      <c r="D4105" s="5" t="s">
        <v>9327</v>
      </c>
      <c r="E4105" s="5" t="s">
        <v>2</v>
      </c>
      <c r="F4105" s="5" t="s">
        <v>11089</v>
      </c>
      <c r="G4105" s="5" t="s">
        <v>9329</v>
      </c>
      <c r="H4105" s="5" t="s">
        <v>9347</v>
      </c>
      <c r="I4105" s="5" t="s">
        <v>11065</v>
      </c>
      <c r="J4105" s="9" t="s">
        <v>2</v>
      </c>
      <c r="K4105" s="5" t="s">
        <v>2832</v>
      </c>
      <c r="L4105" s="10" t="str">
        <f t="shared" si="74"/>
        <v>Hate Crime Report 2017</v>
      </c>
      <c r="M4105" s="5" t="s">
        <v>2993</v>
      </c>
    </row>
    <row r="4106" spans="1:15" x14ac:dyDescent="0.2">
      <c r="A4106" s="12" t="s">
        <v>3523</v>
      </c>
      <c r="B4106" s="50">
        <v>4105</v>
      </c>
      <c r="C4106" s="9">
        <v>2017</v>
      </c>
      <c r="D4106" s="5" t="s">
        <v>9327</v>
      </c>
      <c r="E4106" s="5" t="s">
        <v>2</v>
      </c>
      <c r="F4106" s="5" t="s">
        <v>11089</v>
      </c>
      <c r="G4106" s="5" t="s">
        <v>9329</v>
      </c>
      <c r="H4106" s="5" t="s">
        <v>9347</v>
      </c>
      <c r="I4106" s="5" t="s">
        <v>9315</v>
      </c>
      <c r="J4106" s="9">
        <v>1</v>
      </c>
      <c r="K4106" s="5" t="s">
        <v>2832</v>
      </c>
      <c r="L4106" s="10" t="str">
        <f t="shared" si="74"/>
        <v>Hate Crime Report 2017</v>
      </c>
      <c r="M4106" s="5" t="s">
        <v>2994</v>
      </c>
    </row>
    <row r="4107" spans="1:15" x14ac:dyDescent="0.2">
      <c r="A4107" s="12" t="s">
        <v>3524</v>
      </c>
      <c r="B4107" s="50">
        <v>4106</v>
      </c>
      <c r="C4107" s="9">
        <v>2017</v>
      </c>
      <c r="D4107" s="5" t="s">
        <v>9327</v>
      </c>
      <c r="E4107" s="5" t="s">
        <v>2</v>
      </c>
      <c r="F4107" s="5" t="s">
        <v>11089</v>
      </c>
      <c r="G4107" s="5" t="s">
        <v>9329</v>
      </c>
      <c r="H4107" s="5" t="s">
        <v>9321</v>
      </c>
      <c r="I4107" s="5" t="s">
        <v>9321</v>
      </c>
      <c r="J4107" s="9">
        <v>1</v>
      </c>
      <c r="K4107" s="5" t="s">
        <v>2832</v>
      </c>
      <c r="L4107" s="10" t="str">
        <f t="shared" si="74"/>
        <v>Hate Crime Report 2017</v>
      </c>
      <c r="M4107" s="5" t="s">
        <v>2995</v>
      </c>
    </row>
    <row r="4108" spans="1:15" x14ac:dyDescent="0.2">
      <c r="A4108" s="12" t="s">
        <v>3525</v>
      </c>
      <c r="B4108" s="50">
        <v>4107</v>
      </c>
      <c r="C4108" s="9">
        <v>2017</v>
      </c>
      <c r="D4108" s="5" t="s">
        <v>9327</v>
      </c>
      <c r="E4108" s="5" t="s">
        <v>2</v>
      </c>
      <c r="F4108" s="5" t="s">
        <v>11089</v>
      </c>
      <c r="G4108" s="5" t="s">
        <v>9329</v>
      </c>
      <c r="H4108" s="5" t="s">
        <v>9347</v>
      </c>
      <c r="I4108" s="5" t="s">
        <v>9315</v>
      </c>
      <c r="J4108" s="9">
        <v>2</v>
      </c>
      <c r="K4108" s="5" t="s">
        <v>2832</v>
      </c>
      <c r="L4108" s="10" t="str">
        <f t="shared" si="74"/>
        <v>Hate Crime Report 2017</v>
      </c>
      <c r="M4108" s="5" t="s">
        <v>2996</v>
      </c>
    </row>
    <row r="4109" spans="1:15" x14ac:dyDescent="0.2">
      <c r="A4109" s="12" t="s">
        <v>3526</v>
      </c>
      <c r="B4109" s="50">
        <v>4108</v>
      </c>
      <c r="C4109" s="9">
        <v>2017</v>
      </c>
      <c r="D4109" s="5" t="s">
        <v>9327</v>
      </c>
      <c r="E4109" s="5" t="s">
        <v>2</v>
      </c>
      <c r="F4109" s="5" t="s">
        <v>11089</v>
      </c>
      <c r="G4109" s="5" t="s">
        <v>9329</v>
      </c>
      <c r="H4109" s="5" t="s">
        <v>9347</v>
      </c>
      <c r="I4109" s="5" t="s">
        <v>9315</v>
      </c>
      <c r="J4109" s="9">
        <v>1</v>
      </c>
      <c r="K4109" s="5" t="s">
        <v>2832</v>
      </c>
      <c r="L4109" s="10" t="str">
        <f t="shared" si="74"/>
        <v>Hate Crime Report 2017</v>
      </c>
      <c r="M4109" s="5" t="s">
        <v>2997</v>
      </c>
    </row>
    <row r="4110" spans="1:15" x14ac:dyDescent="0.2">
      <c r="A4110" s="12" t="s">
        <v>3527</v>
      </c>
      <c r="B4110" s="50">
        <v>4109</v>
      </c>
      <c r="C4110" s="9">
        <v>2017</v>
      </c>
      <c r="D4110" s="5" t="s">
        <v>9327</v>
      </c>
      <c r="E4110" s="5" t="s">
        <v>2</v>
      </c>
      <c r="F4110" s="5" t="s">
        <v>11089</v>
      </c>
      <c r="G4110" s="5" t="s">
        <v>9329</v>
      </c>
      <c r="H4110" s="5" t="s">
        <v>9347</v>
      </c>
      <c r="I4110" s="5" t="s">
        <v>9315</v>
      </c>
      <c r="J4110" s="9">
        <v>1</v>
      </c>
      <c r="K4110" s="5" t="s">
        <v>2832</v>
      </c>
      <c r="L4110" s="10" t="str">
        <f t="shared" si="74"/>
        <v>Hate Crime Report 2017</v>
      </c>
      <c r="M4110" s="5" t="s">
        <v>2998</v>
      </c>
      <c r="O4110" s="11"/>
    </row>
    <row r="4111" spans="1:15" x14ac:dyDescent="0.2">
      <c r="A4111" s="12" t="s">
        <v>3528</v>
      </c>
      <c r="B4111" s="50">
        <v>4110</v>
      </c>
      <c r="C4111" s="9">
        <v>2017</v>
      </c>
      <c r="D4111" s="5" t="s">
        <v>9327</v>
      </c>
      <c r="E4111" s="5" t="s">
        <v>2</v>
      </c>
      <c r="F4111" s="5" t="s">
        <v>11089</v>
      </c>
      <c r="G4111" s="5" t="s">
        <v>9329</v>
      </c>
      <c r="H4111" s="5" t="s">
        <v>9321</v>
      </c>
      <c r="I4111" s="5" t="s">
        <v>9423</v>
      </c>
      <c r="J4111" s="9">
        <v>1</v>
      </c>
      <c r="K4111" s="5" t="s">
        <v>2832</v>
      </c>
      <c r="L4111" s="10" t="str">
        <f t="shared" si="74"/>
        <v>Hate Crime Report 2017</v>
      </c>
      <c r="M4111" s="5" t="s">
        <v>2999</v>
      </c>
      <c r="O4111" s="8"/>
    </row>
    <row r="4112" spans="1:15" x14ac:dyDescent="0.2">
      <c r="A4112" s="12" t="s">
        <v>3529</v>
      </c>
      <c r="B4112" s="50">
        <v>4111</v>
      </c>
      <c r="C4112" s="9">
        <v>2017</v>
      </c>
      <c r="D4112" s="5" t="s">
        <v>9327</v>
      </c>
      <c r="E4112" s="5" t="s">
        <v>2</v>
      </c>
      <c r="F4112" s="5" t="s">
        <v>11089</v>
      </c>
      <c r="G4112" s="5" t="s">
        <v>9329</v>
      </c>
      <c r="H4112" s="5" t="s">
        <v>9321</v>
      </c>
      <c r="I4112" s="5" t="s">
        <v>9321</v>
      </c>
      <c r="J4112" s="9">
        <v>1</v>
      </c>
      <c r="K4112" s="5" t="s">
        <v>2832</v>
      </c>
      <c r="L4112" s="10" t="str">
        <f t="shared" si="74"/>
        <v>Hate Crime Report 2017</v>
      </c>
      <c r="M4112" s="5" t="s">
        <v>3000</v>
      </c>
    </row>
    <row r="4113" spans="1:15" x14ac:dyDescent="0.2">
      <c r="A4113" s="12" t="s">
        <v>3530</v>
      </c>
      <c r="B4113" s="50">
        <v>4112</v>
      </c>
      <c r="C4113" s="9">
        <v>2017</v>
      </c>
      <c r="D4113" s="5" t="s">
        <v>9327</v>
      </c>
      <c r="E4113" s="5" t="s">
        <v>2</v>
      </c>
      <c r="F4113" s="5" t="s">
        <v>11089</v>
      </c>
      <c r="G4113" s="5" t="s">
        <v>9329</v>
      </c>
      <c r="H4113" s="5" t="s">
        <v>9347</v>
      </c>
      <c r="I4113" s="5" t="s">
        <v>9408</v>
      </c>
      <c r="J4113" s="9">
        <v>1</v>
      </c>
      <c r="K4113" s="5" t="s">
        <v>2832</v>
      </c>
      <c r="L4113" s="10" t="str">
        <f t="shared" ref="L4113:L4144" si="75">HYPERLINK("https://hatecrime.osce.org/poland?year=2017","Hate Crime Report 2017")</f>
        <v>Hate Crime Report 2017</v>
      </c>
      <c r="M4113" s="5" t="s">
        <v>3001</v>
      </c>
    </row>
    <row r="4114" spans="1:15" x14ac:dyDescent="0.2">
      <c r="A4114" s="12" t="s">
        <v>3531</v>
      </c>
      <c r="B4114" s="50">
        <v>4113</v>
      </c>
      <c r="C4114" s="9">
        <v>2017</v>
      </c>
      <c r="D4114" s="5" t="s">
        <v>9327</v>
      </c>
      <c r="E4114" s="5" t="s">
        <v>2</v>
      </c>
      <c r="F4114" s="5" t="s">
        <v>11089</v>
      </c>
      <c r="G4114" s="5" t="s">
        <v>9329</v>
      </c>
      <c r="H4114" s="5" t="s">
        <v>9347</v>
      </c>
      <c r="I4114" s="5" t="s">
        <v>9315</v>
      </c>
      <c r="J4114" s="9">
        <v>2</v>
      </c>
      <c r="K4114" s="5" t="s">
        <v>2832</v>
      </c>
      <c r="L4114" s="10" t="str">
        <f t="shared" si="75"/>
        <v>Hate Crime Report 2017</v>
      </c>
      <c r="M4114" s="5" t="s">
        <v>3002</v>
      </c>
    </row>
    <row r="4115" spans="1:15" x14ac:dyDescent="0.2">
      <c r="A4115" s="12" t="s">
        <v>3532</v>
      </c>
      <c r="B4115" s="50">
        <v>4114</v>
      </c>
      <c r="C4115" s="9">
        <v>2017</v>
      </c>
      <c r="D4115" s="5" t="s">
        <v>9327</v>
      </c>
      <c r="E4115" s="5" t="s">
        <v>2</v>
      </c>
      <c r="F4115" s="5" t="s">
        <v>11089</v>
      </c>
      <c r="G4115" s="5" t="s">
        <v>9329</v>
      </c>
      <c r="H4115" s="5" t="s">
        <v>9347</v>
      </c>
      <c r="I4115" s="5" t="s">
        <v>9408</v>
      </c>
      <c r="J4115" s="9">
        <v>2</v>
      </c>
      <c r="K4115" s="5" t="s">
        <v>2832</v>
      </c>
      <c r="L4115" s="10" t="str">
        <f t="shared" si="75"/>
        <v>Hate Crime Report 2017</v>
      </c>
      <c r="M4115" s="5" t="s">
        <v>3003</v>
      </c>
    </row>
    <row r="4116" spans="1:15" x14ac:dyDescent="0.2">
      <c r="A4116" s="12" t="s">
        <v>3533</v>
      </c>
      <c r="B4116" s="50">
        <v>4115</v>
      </c>
      <c r="C4116" s="9">
        <v>2017</v>
      </c>
      <c r="D4116" s="5" t="s">
        <v>9327</v>
      </c>
      <c r="E4116" s="5" t="s">
        <v>2</v>
      </c>
      <c r="F4116" s="5" t="s">
        <v>11089</v>
      </c>
      <c r="G4116" s="5" t="s">
        <v>9329</v>
      </c>
      <c r="H4116" s="5" t="s">
        <v>9347</v>
      </c>
      <c r="I4116" s="5" t="s">
        <v>9350</v>
      </c>
      <c r="J4116" s="9">
        <v>1</v>
      </c>
      <c r="K4116" s="5" t="s">
        <v>2832</v>
      </c>
      <c r="L4116" s="10" t="str">
        <f t="shared" si="75"/>
        <v>Hate Crime Report 2017</v>
      </c>
      <c r="M4116" s="5" t="s">
        <v>3004</v>
      </c>
    </row>
    <row r="4117" spans="1:15" x14ac:dyDescent="0.2">
      <c r="A4117" s="12" t="s">
        <v>3534</v>
      </c>
      <c r="B4117" s="50">
        <v>4116</v>
      </c>
      <c r="C4117" s="9">
        <v>2017</v>
      </c>
      <c r="D4117" s="5" t="s">
        <v>9327</v>
      </c>
      <c r="E4117" s="5" t="s">
        <v>2</v>
      </c>
      <c r="F4117" s="5" t="s">
        <v>11089</v>
      </c>
      <c r="G4117" s="5" t="s">
        <v>9329</v>
      </c>
      <c r="H4117" s="5" t="s">
        <v>9347</v>
      </c>
      <c r="I4117" s="5" t="s">
        <v>11065</v>
      </c>
      <c r="J4117" s="9">
        <v>1</v>
      </c>
      <c r="K4117" s="5" t="s">
        <v>2832</v>
      </c>
      <c r="L4117" s="10" t="str">
        <f t="shared" si="75"/>
        <v>Hate Crime Report 2017</v>
      </c>
      <c r="M4117" s="5" t="s">
        <v>3005</v>
      </c>
    </row>
    <row r="4118" spans="1:15" x14ac:dyDescent="0.2">
      <c r="A4118" s="12" t="s">
        <v>3535</v>
      </c>
      <c r="B4118" s="50">
        <v>4117</v>
      </c>
      <c r="C4118" s="9">
        <v>2017</v>
      </c>
      <c r="D4118" s="5" t="s">
        <v>9327</v>
      </c>
      <c r="E4118" s="5" t="s">
        <v>2</v>
      </c>
      <c r="F4118" s="5" t="s">
        <v>11089</v>
      </c>
      <c r="G4118" s="5" t="s">
        <v>9329</v>
      </c>
      <c r="H4118" s="5" t="s">
        <v>9347</v>
      </c>
      <c r="I4118" s="5" t="s">
        <v>9408</v>
      </c>
      <c r="J4118" s="9">
        <v>0</v>
      </c>
      <c r="K4118" s="5" t="s">
        <v>2832</v>
      </c>
      <c r="L4118" s="10" t="str">
        <f t="shared" si="75"/>
        <v>Hate Crime Report 2017</v>
      </c>
      <c r="M4118" s="5" t="s">
        <v>3006</v>
      </c>
    </row>
    <row r="4119" spans="1:15" x14ac:dyDescent="0.2">
      <c r="A4119" s="12" t="s">
        <v>3536</v>
      </c>
      <c r="B4119" s="50">
        <v>4118</v>
      </c>
      <c r="C4119" s="9">
        <v>2017</v>
      </c>
      <c r="D4119" s="5" t="s">
        <v>9327</v>
      </c>
      <c r="E4119" s="5" t="s">
        <v>2</v>
      </c>
      <c r="F4119" s="5" t="s">
        <v>11089</v>
      </c>
      <c r="G4119" s="5" t="s">
        <v>9329</v>
      </c>
      <c r="H4119" s="5" t="s">
        <v>9321</v>
      </c>
      <c r="I4119" s="5" t="s">
        <v>9378</v>
      </c>
      <c r="J4119" s="9">
        <v>0</v>
      </c>
      <c r="K4119" s="5" t="s">
        <v>2832</v>
      </c>
      <c r="L4119" s="10" t="str">
        <f t="shared" si="75"/>
        <v>Hate Crime Report 2017</v>
      </c>
      <c r="M4119" s="5" t="s">
        <v>3007</v>
      </c>
      <c r="O4119" s="11"/>
    </row>
    <row r="4120" spans="1:15" x14ac:dyDescent="0.2">
      <c r="A4120" s="12" t="s">
        <v>3537</v>
      </c>
      <c r="B4120" s="50">
        <v>4119</v>
      </c>
      <c r="C4120" s="9">
        <v>2017</v>
      </c>
      <c r="D4120" s="5" t="s">
        <v>9327</v>
      </c>
      <c r="E4120" s="5" t="s">
        <v>2</v>
      </c>
      <c r="F4120" s="5" t="s">
        <v>11088</v>
      </c>
      <c r="G4120" s="5" t="s">
        <v>9383</v>
      </c>
      <c r="H4120" s="5" t="s">
        <v>9328</v>
      </c>
      <c r="I4120" s="5" t="s">
        <v>9416</v>
      </c>
      <c r="J4120" s="9">
        <v>0</v>
      </c>
      <c r="K4120" s="8" t="s">
        <v>3008</v>
      </c>
      <c r="L4120" s="10" t="str">
        <f t="shared" si="75"/>
        <v>Hate Crime Report 2017</v>
      </c>
      <c r="M4120" s="5" t="s">
        <v>3009</v>
      </c>
      <c r="O4120" s="6"/>
    </row>
    <row r="4121" spans="1:15" x14ac:dyDescent="0.2">
      <c r="A4121" s="12" t="s">
        <v>3538</v>
      </c>
      <c r="B4121" s="50">
        <v>4120</v>
      </c>
      <c r="C4121" s="9">
        <v>2017</v>
      </c>
      <c r="D4121" s="5" t="s">
        <v>9327</v>
      </c>
      <c r="E4121" s="5" t="s">
        <v>2</v>
      </c>
      <c r="F4121" s="5" t="s">
        <v>11088</v>
      </c>
      <c r="G4121" s="5" t="s">
        <v>9383</v>
      </c>
      <c r="H4121" s="5" t="s">
        <v>9328</v>
      </c>
      <c r="I4121" s="5" t="s">
        <v>9344</v>
      </c>
      <c r="J4121" s="9">
        <v>0</v>
      </c>
      <c r="K4121" s="5" t="s">
        <v>2855</v>
      </c>
      <c r="L4121" s="10" t="str">
        <f t="shared" si="75"/>
        <v>Hate Crime Report 2017</v>
      </c>
      <c r="M4121" s="5" t="s">
        <v>3010</v>
      </c>
      <c r="O4121" s="8"/>
    </row>
    <row r="4122" spans="1:15" x14ac:dyDescent="0.2">
      <c r="A4122" s="12" t="s">
        <v>3539</v>
      </c>
      <c r="B4122" s="50">
        <v>4121</v>
      </c>
      <c r="C4122" s="9">
        <v>2017</v>
      </c>
      <c r="D4122" s="5" t="s">
        <v>9327</v>
      </c>
      <c r="E4122" s="5" t="s">
        <v>2</v>
      </c>
      <c r="F4122" s="5" t="s">
        <v>11088</v>
      </c>
      <c r="G4122" s="5" t="s">
        <v>9383</v>
      </c>
      <c r="H4122" s="5" t="s">
        <v>9328</v>
      </c>
      <c r="I4122" s="5" t="s">
        <v>9334</v>
      </c>
      <c r="J4122" s="9">
        <v>0</v>
      </c>
      <c r="K4122" s="5" t="s">
        <v>2855</v>
      </c>
      <c r="L4122" s="10" t="str">
        <f t="shared" si="75"/>
        <v>Hate Crime Report 2017</v>
      </c>
      <c r="M4122" s="5" t="s">
        <v>3011</v>
      </c>
      <c r="O4122" s="6"/>
    </row>
    <row r="4123" spans="1:15" x14ac:dyDescent="0.2">
      <c r="A4123" s="12" t="s">
        <v>3540</v>
      </c>
      <c r="B4123" s="50">
        <v>4122</v>
      </c>
      <c r="C4123" s="9">
        <v>2017</v>
      </c>
      <c r="D4123" s="5" t="s">
        <v>9327</v>
      </c>
      <c r="E4123" s="5" t="s">
        <v>2</v>
      </c>
      <c r="F4123" s="5" t="s">
        <v>11088</v>
      </c>
      <c r="G4123" s="5" t="s">
        <v>9383</v>
      </c>
      <c r="H4123" s="5" t="s">
        <v>9347</v>
      </c>
      <c r="I4123" s="5" t="s">
        <v>9315</v>
      </c>
      <c r="J4123" s="9">
        <v>0</v>
      </c>
      <c r="K4123" s="5" t="s">
        <v>2855</v>
      </c>
      <c r="L4123" s="10" t="str">
        <f t="shared" si="75"/>
        <v>Hate Crime Report 2017</v>
      </c>
      <c r="M4123" s="5" t="s">
        <v>3012</v>
      </c>
      <c r="O4123" s="6"/>
    </row>
    <row r="4124" spans="1:15" x14ac:dyDescent="0.2">
      <c r="A4124" s="12" t="s">
        <v>3541</v>
      </c>
      <c r="B4124" s="50">
        <v>4123</v>
      </c>
      <c r="C4124" s="9">
        <v>2017</v>
      </c>
      <c r="D4124" s="5" t="s">
        <v>9327</v>
      </c>
      <c r="E4124" s="5" t="s">
        <v>2</v>
      </c>
      <c r="F4124" s="5" t="s">
        <v>11089</v>
      </c>
      <c r="G4124" s="5" t="s">
        <v>9337</v>
      </c>
      <c r="H4124" s="5" t="s">
        <v>9347</v>
      </c>
      <c r="I4124" s="5" t="s">
        <v>11065</v>
      </c>
      <c r="J4124" s="9">
        <v>0</v>
      </c>
      <c r="K4124" s="5" t="s">
        <v>2855</v>
      </c>
      <c r="L4124" s="10" t="str">
        <f t="shared" si="75"/>
        <v>Hate Crime Report 2017</v>
      </c>
      <c r="M4124" s="5" t="s">
        <v>3013</v>
      </c>
    </row>
    <row r="4125" spans="1:15" x14ac:dyDescent="0.2">
      <c r="A4125" s="12" t="s">
        <v>3542</v>
      </c>
      <c r="B4125" s="50">
        <v>4124</v>
      </c>
      <c r="C4125" s="9">
        <v>2017</v>
      </c>
      <c r="D4125" s="5" t="s">
        <v>9327</v>
      </c>
      <c r="E4125" s="5" t="s">
        <v>2</v>
      </c>
      <c r="F4125" s="5" t="s">
        <v>11089</v>
      </c>
      <c r="G4125" s="5" t="s">
        <v>9337</v>
      </c>
      <c r="H4125" s="5" t="s">
        <v>9328</v>
      </c>
      <c r="I4125" s="5" t="s">
        <v>9344</v>
      </c>
      <c r="J4125" s="9">
        <v>0</v>
      </c>
      <c r="K4125" s="5" t="s">
        <v>2855</v>
      </c>
      <c r="L4125" s="10" t="str">
        <f t="shared" si="75"/>
        <v>Hate Crime Report 2017</v>
      </c>
      <c r="M4125" s="5" t="s">
        <v>3014</v>
      </c>
    </row>
    <row r="4126" spans="1:15" x14ac:dyDescent="0.2">
      <c r="A4126" s="12" t="s">
        <v>3543</v>
      </c>
      <c r="B4126" s="50">
        <v>4125</v>
      </c>
      <c r="C4126" s="9">
        <v>2017</v>
      </c>
      <c r="D4126" s="5" t="s">
        <v>9327</v>
      </c>
      <c r="E4126" s="5" t="s">
        <v>2</v>
      </c>
      <c r="F4126" s="5" t="s">
        <v>11089</v>
      </c>
      <c r="G4126" s="5" t="s">
        <v>9329</v>
      </c>
      <c r="H4126" s="5" t="s">
        <v>9328</v>
      </c>
      <c r="I4126" s="5" t="s">
        <v>9342</v>
      </c>
      <c r="J4126" s="9">
        <v>0</v>
      </c>
      <c r="K4126" s="5" t="s">
        <v>2832</v>
      </c>
      <c r="L4126" s="10" t="str">
        <f t="shared" si="75"/>
        <v>Hate Crime Report 2017</v>
      </c>
      <c r="M4126" s="5" t="s">
        <v>3015</v>
      </c>
    </row>
    <row r="4127" spans="1:15" x14ac:dyDescent="0.2">
      <c r="A4127" s="12" t="s">
        <v>3544</v>
      </c>
      <c r="B4127" s="50">
        <v>4126</v>
      </c>
      <c r="C4127" s="9">
        <v>2017</v>
      </c>
      <c r="D4127" s="5" t="s">
        <v>9327</v>
      </c>
      <c r="E4127" s="5" t="s">
        <v>2</v>
      </c>
      <c r="F4127" s="5" t="s">
        <v>11089</v>
      </c>
      <c r="G4127" s="5" t="s">
        <v>9329</v>
      </c>
      <c r="H4127" s="5" t="s">
        <v>9347</v>
      </c>
      <c r="I4127" s="5" t="s">
        <v>9342</v>
      </c>
      <c r="J4127" s="9">
        <v>0</v>
      </c>
      <c r="K4127" s="5" t="s">
        <v>2832</v>
      </c>
      <c r="L4127" s="10" t="str">
        <f t="shared" si="75"/>
        <v>Hate Crime Report 2017</v>
      </c>
      <c r="M4127" s="5" t="s">
        <v>3016</v>
      </c>
      <c r="N4127" s="11"/>
    </row>
    <row r="4128" spans="1:15" x14ac:dyDescent="0.2">
      <c r="A4128" s="12" t="s">
        <v>3545</v>
      </c>
      <c r="B4128" s="50">
        <v>4127</v>
      </c>
      <c r="C4128" s="9">
        <v>2017</v>
      </c>
      <c r="D4128" s="5" t="s">
        <v>9327</v>
      </c>
      <c r="E4128" s="5" t="s">
        <v>2</v>
      </c>
      <c r="F4128" s="5" t="s">
        <v>11089</v>
      </c>
      <c r="G4128" s="5" t="s">
        <v>9329</v>
      </c>
      <c r="H4128" s="5" t="s">
        <v>9347</v>
      </c>
      <c r="I4128" s="5" t="s">
        <v>9344</v>
      </c>
      <c r="J4128" s="9">
        <v>0</v>
      </c>
      <c r="K4128" s="5" t="s">
        <v>2855</v>
      </c>
      <c r="L4128" s="10" t="str">
        <f t="shared" si="75"/>
        <v>Hate Crime Report 2017</v>
      </c>
      <c r="M4128" s="5" t="s">
        <v>3017</v>
      </c>
      <c r="N4128" s="11"/>
    </row>
    <row r="4129" spans="1:14" x14ac:dyDescent="0.2">
      <c r="A4129" s="12" t="s">
        <v>3546</v>
      </c>
      <c r="B4129" s="50">
        <v>4128</v>
      </c>
      <c r="C4129" s="9">
        <v>2017</v>
      </c>
      <c r="D4129" s="5" t="s">
        <v>9327</v>
      </c>
      <c r="E4129" s="5" t="s">
        <v>2</v>
      </c>
      <c r="F4129" s="5" t="s">
        <v>11088</v>
      </c>
      <c r="G4129" s="5" t="s">
        <v>9364</v>
      </c>
      <c r="H4129" s="5" t="s">
        <v>9328</v>
      </c>
      <c r="I4129" s="5" t="s">
        <v>9344</v>
      </c>
      <c r="J4129" s="9">
        <v>0</v>
      </c>
      <c r="K4129" s="5" t="s">
        <v>2855</v>
      </c>
      <c r="L4129" s="10" t="str">
        <f t="shared" si="75"/>
        <v>Hate Crime Report 2017</v>
      </c>
      <c r="M4129" s="5" t="s">
        <v>3018</v>
      </c>
      <c r="N4129" s="11"/>
    </row>
    <row r="4130" spans="1:14" x14ac:dyDescent="0.2">
      <c r="A4130" s="12" t="s">
        <v>3547</v>
      </c>
      <c r="B4130" s="50">
        <v>4129</v>
      </c>
      <c r="C4130" s="9">
        <v>2017</v>
      </c>
      <c r="D4130" s="5" t="s">
        <v>9327</v>
      </c>
      <c r="E4130" s="5" t="s">
        <v>2</v>
      </c>
      <c r="F4130" s="5" t="s">
        <v>11088</v>
      </c>
      <c r="G4130" s="5" t="s">
        <v>9383</v>
      </c>
      <c r="H4130" s="5" t="s">
        <v>9347</v>
      </c>
      <c r="I4130" s="5" t="s">
        <v>9408</v>
      </c>
      <c r="J4130" s="9">
        <v>0</v>
      </c>
      <c r="K4130" s="5" t="s">
        <v>2855</v>
      </c>
      <c r="L4130" s="10" t="str">
        <f t="shared" si="75"/>
        <v>Hate Crime Report 2017</v>
      </c>
      <c r="M4130" s="5" t="s">
        <v>3019</v>
      </c>
      <c r="N4130" s="11"/>
    </row>
    <row r="4131" spans="1:14" x14ac:dyDescent="0.2">
      <c r="A4131" s="12" t="s">
        <v>3548</v>
      </c>
      <c r="B4131" s="50">
        <v>4130</v>
      </c>
      <c r="C4131" s="9">
        <v>2017</v>
      </c>
      <c r="D4131" s="5" t="s">
        <v>9327</v>
      </c>
      <c r="E4131" s="5" t="s">
        <v>2</v>
      </c>
      <c r="F4131" s="5" t="s">
        <v>11089</v>
      </c>
      <c r="G4131" s="5" t="s">
        <v>9337</v>
      </c>
      <c r="H4131" s="5" t="s">
        <v>9328</v>
      </c>
      <c r="I4131" s="5" t="s">
        <v>9344</v>
      </c>
      <c r="J4131" s="9">
        <v>0</v>
      </c>
      <c r="K4131" s="5" t="s">
        <v>2855</v>
      </c>
      <c r="L4131" s="10" t="str">
        <f t="shared" si="75"/>
        <v>Hate Crime Report 2017</v>
      </c>
      <c r="M4131" s="5" t="s">
        <v>3020</v>
      </c>
      <c r="N4131" s="11"/>
    </row>
    <row r="4132" spans="1:14" x14ac:dyDescent="0.2">
      <c r="A4132" s="12" t="s">
        <v>3549</v>
      </c>
      <c r="B4132" s="50">
        <v>4131</v>
      </c>
      <c r="C4132" s="9">
        <v>2017</v>
      </c>
      <c r="D4132" s="5" t="s">
        <v>9327</v>
      </c>
      <c r="E4132" s="5" t="s">
        <v>2</v>
      </c>
      <c r="F4132" s="5" t="s">
        <v>11089</v>
      </c>
      <c r="G4132" s="5" t="s">
        <v>9323</v>
      </c>
      <c r="H4132" s="5" t="s">
        <v>9328</v>
      </c>
      <c r="I4132" s="5" t="s">
        <v>9344</v>
      </c>
      <c r="J4132" s="9">
        <v>0</v>
      </c>
      <c r="K4132" s="5" t="s">
        <v>2855</v>
      </c>
      <c r="L4132" s="10" t="str">
        <f t="shared" si="75"/>
        <v>Hate Crime Report 2017</v>
      </c>
      <c r="M4132" s="5" t="s">
        <v>3021</v>
      </c>
      <c r="N4132" s="11"/>
    </row>
    <row r="4133" spans="1:14" x14ac:dyDescent="0.2">
      <c r="A4133" s="12" t="s">
        <v>3550</v>
      </c>
      <c r="B4133" s="50">
        <v>4132</v>
      </c>
      <c r="C4133" s="9">
        <v>2017</v>
      </c>
      <c r="D4133" s="5" t="s">
        <v>9327</v>
      </c>
      <c r="E4133" s="5" t="s">
        <v>2</v>
      </c>
      <c r="F4133" s="5" t="s">
        <v>11089</v>
      </c>
      <c r="G4133" s="5" t="s">
        <v>9337</v>
      </c>
      <c r="H4133" s="5" t="s">
        <v>9328</v>
      </c>
      <c r="I4133" s="5" t="s">
        <v>9415</v>
      </c>
      <c r="J4133" s="9">
        <v>0</v>
      </c>
      <c r="K4133" s="5" t="s">
        <v>2944</v>
      </c>
      <c r="L4133" s="10" t="str">
        <f t="shared" si="75"/>
        <v>Hate Crime Report 2017</v>
      </c>
      <c r="M4133" s="5" t="s">
        <v>3022</v>
      </c>
      <c r="N4133" s="11"/>
    </row>
    <row r="4134" spans="1:14" x14ac:dyDescent="0.2">
      <c r="A4134" s="12" t="s">
        <v>3551</v>
      </c>
      <c r="B4134" s="50">
        <v>4133</v>
      </c>
      <c r="C4134" s="9">
        <v>2017</v>
      </c>
      <c r="D4134" s="5" t="s">
        <v>9327</v>
      </c>
      <c r="E4134" s="5" t="s">
        <v>2</v>
      </c>
      <c r="F4134" s="5" t="s">
        <v>11089</v>
      </c>
      <c r="G4134" s="5" t="s">
        <v>9329</v>
      </c>
      <c r="H4134" s="5" t="s">
        <v>9328</v>
      </c>
      <c r="I4134" s="5" t="s">
        <v>9419</v>
      </c>
      <c r="J4134" s="9">
        <v>0</v>
      </c>
      <c r="K4134" s="5" t="s">
        <v>2832</v>
      </c>
      <c r="L4134" s="10" t="str">
        <f t="shared" si="75"/>
        <v>Hate Crime Report 2017</v>
      </c>
      <c r="M4134" s="5" t="s">
        <v>3023</v>
      </c>
      <c r="N4134" s="11"/>
    </row>
    <row r="4135" spans="1:14" x14ac:dyDescent="0.2">
      <c r="A4135" s="12" t="s">
        <v>3552</v>
      </c>
      <c r="B4135" s="50">
        <v>4134</v>
      </c>
      <c r="C4135" s="9">
        <v>2017</v>
      </c>
      <c r="D4135" s="5" t="s">
        <v>9327</v>
      </c>
      <c r="E4135" s="5" t="s">
        <v>2</v>
      </c>
      <c r="F4135" s="5" t="s">
        <v>11089</v>
      </c>
      <c r="G4135" s="5" t="s">
        <v>9329</v>
      </c>
      <c r="H4135" s="5" t="s">
        <v>9328</v>
      </c>
      <c r="I4135" s="5" t="s">
        <v>9344</v>
      </c>
      <c r="J4135" s="9">
        <v>0</v>
      </c>
      <c r="K4135" s="5" t="s">
        <v>2832</v>
      </c>
      <c r="L4135" s="10" t="str">
        <f t="shared" si="75"/>
        <v>Hate Crime Report 2017</v>
      </c>
      <c r="M4135" s="5" t="s">
        <v>3024</v>
      </c>
      <c r="N4135" s="11"/>
    </row>
    <row r="4136" spans="1:14" x14ac:dyDescent="0.2">
      <c r="A4136" s="12" t="s">
        <v>3553</v>
      </c>
      <c r="B4136" s="50">
        <v>4135</v>
      </c>
      <c r="C4136" s="9">
        <v>2017</v>
      </c>
      <c r="D4136" s="5" t="s">
        <v>9327</v>
      </c>
      <c r="E4136" s="5" t="s">
        <v>2</v>
      </c>
      <c r="F4136" s="5" t="s">
        <v>11089</v>
      </c>
      <c r="G4136" s="5" t="s">
        <v>9329</v>
      </c>
      <c r="H4136" s="5" t="s">
        <v>9321</v>
      </c>
      <c r="I4136" s="5" t="s">
        <v>9321</v>
      </c>
      <c r="J4136" s="9">
        <v>0</v>
      </c>
      <c r="K4136" s="5" t="s">
        <v>2832</v>
      </c>
      <c r="L4136" s="10" t="str">
        <f t="shared" si="75"/>
        <v>Hate Crime Report 2017</v>
      </c>
      <c r="M4136" s="5" t="s">
        <v>3025</v>
      </c>
      <c r="N4136" s="11"/>
    </row>
    <row r="4137" spans="1:14" x14ac:dyDescent="0.2">
      <c r="A4137" s="12" t="s">
        <v>3554</v>
      </c>
      <c r="B4137" s="50">
        <v>4136</v>
      </c>
      <c r="C4137" s="9">
        <v>2017</v>
      </c>
      <c r="D4137" s="5" t="s">
        <v>9327</v>
      </c>
      <c r="E4137" s="5" t="s">
        <v>2</v>
      </c>
      <c r="F4137" s="5" t="s">
        <v>11089</v>
      </c>
      <c r="G4137" s="5" t="s">
        <v>9331</v>
      </c>
      <c r="H4137" s="5" t="s">
        <v>9328</v>
      </c>
      <c r="I4137" s="5" t="s">
        <v>9344</v>
      </c>
      <c r="J4137" s="9">
        <v>0</v>
      </c>
      <c r="K4137" s="8" t="s">
        <v>3008</v>
      </c>
      <c r="L4137" s="10" t="str">
        <f t="shared" si="75"/>
        <v>Hate Crime Report 2017</v>
      </c>
      <c r="M4137" s="5" t="s">
        <v>3026</v>
      </c>
      <c r="N4137" s="11"/>
    </row>
    <row r="4138" spans="1:14" x14ac:dyDescent="0.2">
      <c r="A4138" s="12" t="s">
        <v>3555</v>
      </c>
      <c r="B4138" s="50">
        <v>4137</v>
      </c>
      <c r="C4138" s="9">
        <v>2017</v>
      </c>
      <c r="D4138" s="5" t="s">
        <v>9327</v>
      </c>
      <c r="E4138" s="5" t="s">
        <v>2</v>
      </c>
      <c r="F4138" s="5" t="s">
        <v>11089</v>
      </c>
      <c r="G4138" s="5" t="s">
        <v>9337</v>
      </c>
      <c r="H4138" s="5" t="s">
        <v>9328</v>
      </c>
      <c r="I4138" s="5" t="s">
        <v>9344</v>
      </c>
      <c r="J4138" s="9">
        <v>0</v>
      </c>
      <c r="K4138" s="5" t="s">
        <v>2966</v>
      </c>
      <c r="L4138" s="10" t="str">
        <f t="shared" si="75"/>
        <v>Hate Crime Report 2017</v>
      </c>
      <c r="M4138" s="5" t="s">
        <v>3027</v>
      </c>
      <c r="N4138" s="8"/>
    </row>
    <row r="4139" spans="1:14" x14ac:dyDescent="0.2">
      <c r="A4139" s="12" t="s">
        <v>3556</v>
      </c>
      <c r="B4139" s="50">
        <v>4138</v>
      </c>
      <c r="C4139" s="9">
        <v>2017</v>
      </c>
      <c r="D4139" s="5" t="s">
        <v>9327</v>
      </c>
      <c r="E4139" s="5" t="s">
        <v>2</v>
      </c>
      <c r="F4139" s="5" t="s">
        <v>11089</v>
      </c>
      <c r="G4139" s="5" t="s">
        <v>9314</v>
      </c>
      <c r="H4139" s="5" t="s">
        <v>9328</v>
      </c>
      <c r="I4139" s="5" t="s">
        <v>9344</v>
      </c>
      <c r="J4139" s="9">
        <v>0</v>
      </c>
      <c r="K4139" s="5" t="s">
        <v>2870</v>
      </c>
      <c r="L4139" s="10" t="str">
        <f t="shared" si="75"/>
        <v>Hate Crime Report 2017</v>
      </c>
      <c r="M4139" s="5" t="s">
        <v>3028</v>
      </c>
      <c r="N4139" s="11"/>
    </row>
    <row r="4140" spans="1:14" x14ac:dyDescent="0.2">
      <c r="A4140" s="12" t="s">
        <v>3557</v>
      </c>
      <c r="B4140" s="50">
        <v>4139</v>
      </c>
      <c r="C4140" s="9">
        <v>2017</v>
      </c>
      <c r="D4140" s="5" t="s">
        <v>9327</v>
      </c>
      <c r="E4140" s="5" t="s">
        <v>2</v>
      </c>
      <c r="F4140" s="5" t="s">
        <v>11089</v>
      </c>
      <c r="G4140" s="5" t="s">
        <v>9314</v>
      </c>
      <c r="H4140" s="5" t="s">
        <v>9328</v>
      </c>
      <c r="I4140" s="5" t="s">
        <v>9418</v>
      </c>
      <c r="J4140" s="9">
        <v>0</v>
      </c>
      <c r="K4140" s="5" t="s">
        <v>2870</v>
      </c>
      <c r="L4140" s="10" t="str">
        <f t="shared" si="75"/>
        <v>Hate Crime Report 2017</v>
      </c>
      <c r="M4140" s="5" t="s">
        <v>3029</v>
      </c>
      <c r="N4140" s="11"/>
    </row>
    <row r="4141" spans="1:14" x14ac:dyDescent="0.2">
      <c r="A4141" s="12" t="s">
        <v>3558</v>
      </c>
      <c r="B4141" s="50">
        <v>4140</v>
      </c>
      <c r="C4141" s="9">
        <v>2017</v>
      </c>
      <c r="D4141" s="5" t="s">
        <v>9327</v>
      </c>
      <c r="E4141" s="5" t="s">
        <v>2</v>
      </c>
      <c r="F4141" s="5" t="s">
        <v>11089</v>
      </c>
      <c r="G4141" s="5" t="s">
        <v>9314</v>
      </c>
      <c r="H4141" s="5" t="s">
        <v>9328</v>
      </c>
      <c r="I4141" s="5" t="s">
        <v>9344</v>
      </c>
      <c r="J4141" s="9">
        <v>0</v>
      </c>
      <c r="K4141" s="5" t="s">
        <v>2870</v>
      </c>
      <c r="L4141" s="10" t="str">
        <f t="shared" si="75"/>
        <v>Hate Crime Report 2017</v>
      </c>
      <c r="M4141" s="5" t="s">
        <v>3030</v>
      </c>
      <c r="N4141" s="11"/>
    </row>
    <row r="4142" spans="1:14" x14ac:dyDescent="0.2">
      <c r="A4142" s="12" t="s">
        <v>3559</v>
      </c>
      <c r="B4142" s="50">
        <v>4141</v>
      </c>
      <c r="C4142" s="9">
        <v>2017</v>
      </c>
      <c r="D4142" s="5" t="s">
        <v>9327</v>
      </c>
      <c r="E4142" s="5" t="s">
        <v>2</v>
      </c>
      <c r="F4142" s="5" t="s">
        <v>11089</v>
      </c>
      <c r="G4142" s="5" t="s">
        <v>9314</v>
      </c>
      <c r="H4142" s="5" t="s">
        <v>9328</v>
      </c>
      <c r="I4142" s="5" t="s">
        <v>9344</v>
      </c>
      <c r="J4142" s="9">
        <v>0</v>
      </c>
      <c r="K4142" s="5" t="s">
        <v>2870</v>
      </c>
      <c r="L4142" s="10" t="str">
        <f t="shared" si="75"/>
        <v>Hate Crime Report 2017</v>
      </c>
      <c r="M4142" s="5" t="s">
        <v>3031</v>
      </c>
      <c r="N4142" s="11"/>
    </row>
    <row r="4143" spans="1:14" x14ac:dyDescent="0.2">
      <c r="A4143" s="12" t="s">
        <v>3560</v>
      </c>
      <c r="B4143" s="50">
        <v>4142</v>
      </c>
      <c r="C4143" s="9">
        <v>2017</v>
      </c>
      <c r="D4143" s="5" t="s">
        <v>9327</v>
      </c>
      <c r="E4143" s="5" t="s">
        <v>2</v>
      </c>
      <c r="F4143" s="5" t="s">
        <v>11089</v>
      </c>
      <c r="G4143" s="5" t="s">
        <v>9314</v>
      </c>
      <c r="H4143" s="5" t="s">
        <v>9328</v>
      </c>
      <c r="I4143" s="5" t="s">
        <v>9344</v>
      </c>
      <c r="J4143" s="9">
        <v>0</v>
      </c>
      <c r="K4143" s="5" t="s">
        <v>2870</v>
      </c>
      <c r="L4143" s="10" t="str">
        <f t="shared" si="75"/>
        <v>Hate Crime Report 2017</v>
      </c>
      <c r="M4143" s="5" t="s">
        <v>3032</v>
      </c>
      <c r="N4143" s="11"/>
    </row>
    <row r="4144" spans="1:14" x14ac:dyDescent="0.2">
      <c r="A4144" s="12" t="s">
        <v>3561</v>
      </c>
      <c r="B4144" s="50">
        <v>4143</v>
      </c>
      <c r="C4144" s="9">
        <v>2017</v>
      </c>
      <c r="D4144" s="5" t="s">
        <v>9327</v>
      </c>
      <c r="E4144" s="5" t="s">
        <v>2</v>
      </c>
      <c r="F4144" s="5" t="s">
        <v>11089</v>
      </c>
      <c r="G4144" s="5" t="s">
        <v>9314</v>
      </c>
      <c r="H4144" s="5" t="s">
        <v>9328</v>
      </c>
      <c r="I4144" s="5" t="s">
        <v>9344</v>
      </c>
      <c r="J4144" s="9">
        <v>0</v>
      </c>
      <c r="K4144" s="5" t="s">
        <v>2870</v>
      </c>
      <c r="L4144" s="10" t="str">
        <f t="shared" si="75"/>
        <v>Hate Crime Report 2017</v>
      </c>
      <c r="M4144" s="5" t="s">
        <v>3033</v>
      </c>
      <c r="N4144" s="11"/>
    </row>
    <row r="4145" spans="1:15" x14ac:dyDescent="0.2">
      <c r="A4145" s="12" t="s">
        <v>3562</v>
      </c>
      <c r="B4145" s="50">
        <v>4144</v>
      </c>
      <c r="C4145" s="9">
        <v>2017</v>
      </c>
      <c r="D4145" s="5" t="s">
        <v>9327</v>
      </c>
      <c r="E4145" s="5" t="s">
        <v>2</v>
      </c>
      <c r="F4145" s="5" t="s">
        <v>11089</v>
      </c>
      <c r="G4145" s="5" t="s">
        <v>9314</v>
      </c>
      <c r="H4145" s="5" t="s">
        <v>9328</v>
      </c>
      <c r="I4145" s="5" t="s">
        <v>9344</v>
      </c>
      <c r="J4145" s="9">
        <v>0</v>
      </c>
      <c r="K4145" s="5" t="s">
        <v>2870</v>
      </c>
      <c r="L4145" s="10" t="str">
        <f t="shared" ref="L4145:L4176" si="76">HYPERLINK("https://hatecrime.osce.org/poland?year=2017","Hate Crime Report 2017")</f>
        <v>Hate Crime Report 2017</v>
      </c>
      <c r="M4145" s="5" t="s">
        <v>3034</v>
      </c>
    </row>
    <row r="4146" spans="1:15" x14ac:dyDescent="0.2">
      <c r="A4146" s="12" t="s">
        <v>3563</v>
      </c>
      <c r="B4146" s="50">
        <v>4145</v>
      </c>
      <c r="C4146" s="9">
        <v>2017</v>
      </c>
      <c r="D4146" s="5" t="s">
        <v>9327</v>
      </c>
      <c r="E4146" s="5" t="s">
        <v>2</v>
      </c>
      <c r="F4146" s="5" t="s">
        <v>11089</v>
      </c>
      <c r="G4146" s="5" t="s">
        <v>9314</v>
      </c>
      <c r="H4146" s="5" t="s">
        <v>9328</v>
      </c>
      <c r="I4146" s="5" t="s">
        <v>9344</v>
      </c>
      <c r="J4146" s="9">
        <v>0</v>
      </c>
      <c r="K4146" s="5" t="s">
        <v>2870</v>
      </c>
      <c r="L4146" s="10" t="str">
        <f t="shared" si="76"/>
        <v>Hate Crime Report 2017</v>
      </c>
      <c r="M4146" s="5" t="s">
        <v>3035</v>
      </c>
    </row>
    <row r="4147" spans="1:15" x14ac:dyDescent="0.2">
      <c r="A4147" s="12" t="s">
        <v>3564</v>
      </c>
      <c r="B4147" s="50">
        <v>4146</v>
      </c>
      <c r="C4147" s="9">
        <v>2017</v>
      </c>
      <c r="D4147" s="5" t="s">
        <v>9327</v>
      </c>
      <c r="E4147" s="5" t="s">
        <v>2</v>
      </c>
      <c r="F4147" s="5" t="s">
        <v>11089</v>
      </c>
      <c r="G4147" s="5" t="s">
        <v>9314</v>
      </c>
      <c r="H4147" s="5" t="s">
        <v>9328</v>
      </c>
      <c r="I4147" s="5" t="s">
        <v>9344</v>
      </c>
      <c r="J4147" s="9">
        <v>0</v>
      </c>
      <c r="K4147" s="5" t="s">
        <v>2870</v>
      </c>
      <c r="L4147" s="10" t="str">
        <f t="shared" si="76"/>
        <v>Hate Crime Report 2017</v>
      </c>
      <c r="M4147" s="5" t="s">
        <v>3036</v>
      </c>
    </row>
    <row r="4148" spans="1:15" x14ac:dyDescent="0.2">
      <c r="A4148" s="12" t="s">
        <v>3565</v>
      </c>
      <c r="B4148" s="50">
        <v>4147</v>
      </c>
      <c r="C4148" s="9">
        <v>2017</v>
      </c>
      <c r="D4148" s="5" t="s">
        <v>9327</v>
      </c>
      <c r="E4148" s="5" t="s">
        <v>2</v>
      </c>
      <c r="F4148" s="5" t="s">
        <v>11089</v>
      </c>
      <c r="G4148" s="5" t="s">
        <v>9314</v>
      </c>
      <c r="H4148" s="5" t="s">
        <v>9328</v>
      </c>
      <c r="I4148" s="5" t="s">
        <v>9341</v>
      </c>
      <c r="J4148" s="9">
        <v>0</v>
      </c>
      <c r="K4148" s="5" t="s">
        <v>2870</v>
      </c>
      <c r="L4148" s="10" t="str">
        <f t="shared" si="76"/>
        <v>Hate Crime Report 2017</v>
      </c>
      <c r="M4148" s="5" t="s">
        <v>3037</v>
      </c>
    </row>
    <row r="4149" spans="1:15" x14ac:dyDescent="0.2">
      <c r="A4149" s="12" t="s">
        <v>3566</v>
      </c>
      <c r="B4149" s="50">
        <v>4148</v>
      </c>
      <c r="C4149" s="9">
        <v>2017</v>
      </c>
      <c r="D4149" s="5" t="s">
        <v>9327</v>
      </c>
      <c r="E4149" s="5" t="s">
        <v>2</v>
      </c>
      <c r="F4149" s="5" t="s">
        <v>11089</v>
      </c>
      <c r="G4149" s="5" t="s">
        <v>9314</v>
      </c>
      <c r="H4149" s="5" t="s">
        <v>9328</v>
      </c>
      <c r="I4149" s="5" t="s">
        <v>9415</v>
      </c>
      <c r="J4149" s="9">
        <v>0</v>
      </c>
      <c r="K4149" s="5" t="s">
        <v>2870</v>
      </c>
      <c r="L4149" s="10" t="str">
        <f t="shared" si="76"/>
        <v>Hate Crime Report 2017</v>
      </c>
      <c r="M4149" s="5" t="s">
        <v>3038</v>
      </c>
    </row>
    <row r="4150" spans="1:15" x14ac:dyDescent="0.2">
      <c r="A4150" s="12" t="s">
        <v>3567</v>
      </c>
      <c r="B4150" s="50">
        <v>4149</v>
      </c>
      <c r="C4150" s="9">
        <v>2017</v>
      </c>
      <c r="D4150" s="5" t="s">
        <v>9327</v>
      </c>
      <c r="E4150" s="5" t="s">
        <v>2</v>
      </c>
      <c r="F4150" s="5" t="s">
        <v>11089</v>
      </c>
      <c r="G4150" s="5" t="s">
        <v>9314</v>
      </c>
      <c r="H4150" s="5" t="s">
        <v>9328</v>
      </c>
      <c r="I4150" s="5" t="s">
        <v>9344</v>
      </c>
      <c r="J4150" s="9">
        <v>0</v>
      </c>
      <c r="K4150" s="5" t="s">
        <v>2870</v>
      </c>
      <c r="L4150" s="10" t="str">
        <f t="shared" si="76"/>
        <v>Hate Crime Report 2017</v>
      </c>
      <c r="M4150" s="5" t="s">
        <v>3039</v>
      </c>
    </row>
    <row r="4151" spans="1:15" x14ac:dyDescent="0.2">
      <c r="A4151" s="12" t="s">
        <v>3568</v>
      </c>
      <c r="B4151" s="50">
        <v>4150</v>
      </c>
      <c r="C4151" s="9">
        <v>2017</v>
      </c>
      <c r="D4151" s="5" t="s">
        <v>9327</v>
      </c>
      <c r="E4151" s="5" t="s">
        <v>2</v>
      </c>
      <c r="F4151" s="5" t="s">
        <v>11089</v>
      </c>
      <c r="G4151" s="5" t="s">
        <v>9314</v>
      </c>
      <c r="H4151" s="5" t="s">
        <v>9328</v>
      </c>
      <c r="I4151" s="5" t="s">
        <v>9344</v>
      </c>
      <c r="J4151" s="9">
        <v>0</v>
      </c>
      <c r="K4151" s="5" t="s">
        <v>2870</v>
      </c>
      <c r="L4151" s="10" t="str">
        <f t="shared" si="76"/>
        <v>Hate Crime Report 2017</v>
      </c>
      <c r="M4151" s="5" t="s">
        <v>3040</v>
      </c>
    </row>
    <row r="4152" spans="1:15" x14ac:dyDescent="0.2">
      <c r="A4152" s="12" t="s">
        <v>3569</v>
      </c>
      <c r="B4152" s="50">
        <v>4151</v>
      </c>
      <c r="C4152" s="9">
        <v>2017</v>
      </c>
      <c r="D4152" s="5" t="s">
        <v>9327</v>
      </c>
      <c r="E4152" s="5" t="s">
        <v>2</v>
      </c>
      <c r="F4152" s="5" t="s">
        <v>11089</v>
      </c>
      <c r="G4152" s="5" t="s">
        <v>9314</v>
      </c>
      <c r="H4152" s="5" t="s">
        <v>9328</v>
      </c>
      <c r="I4152" s="5" t="s">
        <v>9419</v>
      </c>
      <c r="J4152" s="9">
        <v>0</v>
      </c>
      <c r="K4152" s="5" t="s">
        <v>2870</v>
      </c>
      <c r="L4152" s="10" t="str">
        <f t="shared" si="76"/>
        <v>Hate Crime Report 2017</v>
      </c>
      <c r="M4152" s="5" t="s">
        <v>3041</v>
      </c>
      <c r="O4152" s="11"/>
    </row>
    <row r="4153" spans="1:15" x14ac:dyDescent="0.2">
      <c r="A4153" s="12" t="s">
        <v>3570</v>
      </c>
      <c r="B4153" s="50">
        <v>4152</v>
      </c>
      <c r="C4153" s="9">
        <v>2017</v>
      </c>
      <c r="D4153" s="5" t="s">
        <v>9327</v>
      </c>
      <c r="E4153" s="5" t="s">
        <v>2</v>
      </c>
      <c r="F4153" s="5" t="s">
        <v>11089</v>
      </c>
      <c r="G4153" s="5" t="s">
        <v>9314</v>
      </c>
      <c r="H4153" s="5" t="s">
        <v>9328</v>
      </c>
      <c r="I4153" s="5" t="s">
        <v>9415</v>
      </c>
      <c r="J4153" s="9">
        <v>0</v>
      </c>
      <c r="K4153" s="5" t="s">
        <v>46</v>
      </c>
      <c r="L4153" s="10" t="str">
        <f t="shared" si="76"/>
        <v>Hate Crime Report 2017</v>
      </c>
      <c r="M4153" s="5" t="s">
        <v>3042</v>
      </c>
    </row>
    <row r="4154" spans="1:15" x14ac:dyDescent="0.2">
      <c r="A4154" s="12" t="s">
        <v>3571</v>
      </c>
      <c r="B4154" s="50">
        <v>4153</v>
      </c>
      <c r="C4154" s="9">
        <v>2017</v>
      </c>
      <c r="D4154" s="5" t="s">
        <v>9327</v>
      </c>
      <c r="E4154" s="5" t="s">
        <v>2</v>
      </c>
      <c r="F4154" s="5" t="s">
        <v>11089</v>
      </c>
      <c r="G4154" s="5" t="s">
        <v>9314</v>
      </c>
      <c r="H4154" s="5" t="s">
        <v>9328</v>
      </c>
      <c r="I4154" s="5" t="s">
        <v>9344</v>
      </c>
      <c r="J4154" s="9">
        <v>0</v>
      </c>
      <c r="K4154" s="5" t="s">
        <v>2870</v>
      </c>
      <c r="L4154" s="10" t="str">
        <f t="shared" si="76"/>
        <v>Hate Crime Report 2017</v>
      </c>
      <c r="M4154" s="5" t="s">
        <v>3043</v>
      </c>
    </row>
    <row r="4155" spans="1:15" x14ac:dyDescent="0.2">
      <c r="A4155" s="12" t="s">
        <v>3572</v>
      </c>
      <c r="B4155" s="50">
        <v>4154</v>
      </c>
      <c r="C4155" s="9">
        <v>2017</v>
      </c>
      <c r="D4155" s="5" t="s">
        <v>9327</v>
      </c>
      <c r="E4155" s="5" t="s">
        <v>2</v>
      </c>
      <c r="F4155" s="5" t="s">
        <v>11089</v>
      </c>
      <c r="G4155" s="5" t="s">
        <v>9314</v>
      </c>
      <c r="H4155" s="5" t="s">
        <v>9328</v>
      </c>
      <c r="I4155" s="5" t="s">
        <v>9344</v>
      </c>
      <c r="J4155" s="9">
        <v>0</v>
      </c>
      <c r="K4155" s="5" t="s">
        <v>2870</v>
      </c>
      <c r="L4155" s="10" t="str">
        <f t="shared" si="76"/>
        <v>Hate Crime Report 2017</v>
      </c>
      <c r="M4155" s="5" t="s">
        <v>3044</v>
      </c>
    </row>
    <row r="4156" spans="1:15" x14ac:dyDescent="0.2">
      <c r="A4156" s="12" t="s">
        <v>3573</v>
      </c>
      <c r="B4156" s="50">
        <v>4155</v>
      </c>
      <c r="C4156" s="9">
        <v>2017</v>
      </c>
      <c r="D4156" s="5" t="s">
        <v>9327</v>
      </c>
      <c r="E4156" s="5" t="s">
        <v>2</v>
      </c>
      <c r="F4156" s="5" t="s">
        <v>11089</v>
      </c>
      <c r="G4156" s="5" t="s">
        <v>9314</v>
      </c>
      <c r="H4156" s="5" t="s">
        <v>9328</v>
      </c>
      <c r="I4156" s="5" t="s">
        <v>9341</v>
      </c>
      <c r="J4156" s="9">
        <v>0</v>
      </c>
      <c r="K4156" s="5" t="s">
        <v>2870</v>
      </c>
      <c r="L4156" s="10" t="str">
        <f t="shared" si="76"/>
        <v>Hate Crime Report 2017</v>
      </c>
      <c r="M4156" s="5" t="s">
        <v>3045</v>
      </c>
    </row>
    <row r="4157" spans="1:15" x14ac:dyDescent="0.2">
      <c r="A4157" s="12" t="s">
        <v>3574</v>
      </c>
      <c r="B4157" s="50">
        <v>4156</v>
      </c>
      <c r="C4157" s="9">
        <v>2017</v>
      </c>
      <c r="D4157" s="5" t="s">
        <v>9327</v>
      </c>
      <c r="E4157" s="5" t="s">
        <v>2</v>
      </c>
      <c r="F4157" s="5" t="s">
        <v>11089</v>
      </c>
      <c r="G4157" s="5" t="s">
        <v>9314</v>
      </c>
      <c r="H4157" s="5" t="s">
        <v>9328</v>
      </c>
      <c r="I4157" s="5" t="s">
        <v>9341</v>
      </c>
      <c r="J4157" s="9">
        <v>0</v>
      </c>
      <c r="K4157" s="5" t="s">
        <v>2870</v>
      </c>
      <c r="L4157" s="10" t="str">
        <f t="shared" si="76"/>
        <v>Hate Crime Report 2017</v>
      </c>
      <c r="M4157" s="5" t="s">
        <v>3046</v>
      </c>
    </row>
    <row r="4158" spans="1:15" x14ac:dyDescent="0.2">
      <c r="A4158" s="12" t="s">
        <v>3575</v>
      </c>
      <c r="B4158" s="50">
        <v>4157</v>
      </c>
      <c r="C4158" s="9">
        <v>2017</v>
      </c>
      <c r="D4158" s="5" t="s">
        <v>9327</v>
      </c>
      <c r="E4158" s="5" t="s">
        <v>2</v>
      </c>
      <c r="F4158" s="5" t="s">
        <v>11089</v>
      </c>
      <c r="G4158" s="5" t="s">
        <v>9314</v>
      </c>
      <c r="H4158" s="5" t="s">
        <v>9328</v>
      </c>
      <c r="I4158" s="5" t="s">
        <v>9344</v>
      </c>
      <c r="J4158" s="9">
        <v>0</v>
      </c>
      <c r="K4158" s="5" t="s">
        <v>2870</v>
      </c>
      <c r="L4158" s="10" t="str">
        <f t="shared" si="76"/>
        <v>Hate Crime Report 2017</v>
      </c>
      <c r="M4158" s="5" t="s">
        <v>3047</v>
      </c>
    </row>
    <row r="4159" spans="1:15" x14ac:dyDescent="0.2">
      <c r="A4159" s="12" t="s">
        <v>3576</v>
      </c>
      <c r="B4159" s="50">
        <v>4158</v>
      </c>
      <c r="C4159" s="9">
        <v>2017</v>
      </c>
      <c r="D4159" s="5" t="s">
        <v>9327</v>
      </c>
      <c r="E4159" s="5" t="s">
        <v>2</v>
      </c>
      <c r="F4159" s="5" t="s">
        <v>11089</v>
      </c>
      <c r="G4159" s="5" t="s">
        <v>9314</v>
      </c>
      <c r="H4159" s="5" t="s">
        <v>9328</v>
      </c>
      <c r="I4159" s="5" t="s">
        <v>9416</v>
      </c>
      <c r="J4159" s="9">
        <v>0</v>
      </c>
      <c r="K4159" s="5" t="s">
        <v>2870</v>
      </c>
      <c r="L4159" s="10" t="str">
        <f t="shared" si="76"/>
        <v>Hate Crime Report 2017</v>
      </c>
      <c r="M4159" s="5" t="s">
        <v>3048</v>
      </c>
    </row>
    <row r="4160" spans="1:15" x14ac:dyDescent="0.2">
      <c r="A4160" s="12" t="s">
        <v>3577</v>
      </c>
      <c r="B4160" s="50">
        <v>4159</v>
      </c>
      <c r="C4160" s="9">
        <v>2017</v>
      </c>
      <c r="D4160" s="5" t="s">
        <v>9327</v>
      </c>
      <c r="E4160" s="5" t="s">
        <v>2</v>
      </c>
      <c r="F4160" s="5" t="s">
        <v>11089</v>
      </c>
      <c r="G4160" s="5" t="s">
        <v>9314</v>
      </c>
      <c r="H4160" s="5" t="s">
        <v>9328</v>
      </c>
      <c r="I4160" s="5" t="s">
        <v>9344</v>
      </c>
      <c r="J4160" s="9">
        <v>0</v>
      </c>
      <c r="K4160" s="5" t="s">
        <v>2870</v>
      </c>
      <c r="L4160" s="10" t="str">
        <f t="shared" si="76"/>
        <v>Hate Crime Report 2017</v>
      </c>
      <c r="M4160" s="5" t="s">
        <v>3049</v>
      </c>
    </row>
    <row r="4161" spans="1:15" x14ac:dyDescent="0.2">
      <c r="A4161" s="12" t="s">
        <v>3578</v>
      </c>
      <c r="B4161" s="50">
        <v>4160</v>
      </c>
      <c r="C4161" s="9">
        <v>2017</v>
      </c>
      <c r="D4161" s="5" t="s">
        <v>9327</v>
      </c>
      <c r="E4161" s="5" t="s">
        <v>2</v>
      </c>
      <c r="F4161" s="5" t="s">
        <v>11089</v>
      </c>
      <c r="G4161" s="5" t="s">
        <v>9314</v>
      </c>
      <c r="H4161" s="5" t="s">
        <v>9328</v>
      </c>
      <c r="I4161" s="5" t="s">
        <v>9344</v>
      </c>
      <c r="J4161" s="9">
        <v>0</v>
      </c>
      <c r="K4161" s="5" t="s">
        <v>2870</v>
      </c>
      <c r="L4161" s="10" t="str">
        <f t="shared" si="76"/>
        <v>Hate Crime Report 2017</v>
      </c>
      <c r="M4161" s="5" t="s">
        <v>3050</v>
      </c>
      <c r="N4161" s="11"/>
    </row>
    <row r="4162" spans="1:15" x14ac:dyDescent="0.2">
      <c r="A4162" s="12" t="s">
        <v>3579</v>
      </c>
      <c r="B4162" s="50">
        <v>4161</v>
      </c>
      <c r="C4162" s="9">
        <v>2017</v>
      </c>
      <c r="D4162" s="5" t="s">
        <v>9327</v>
      </c>
      <c r="E4162" s="5" t="s">
        <v>2</v>
      </c>
      <c r="F4162" s="5" t="s">
        <v>11088</v>
      </c>
      <c r="G4162" s="5" t="s">
        <v>9383</v>
      </c>
      <c r="H4162" s="5" t="s">
        <v>9328</v>
      </c>
      <c r="I4162" s="5" t="s">
        <v>9344</v>
      </c>
      <c r="J4162" s="9">
        <v>0</v>
      </c>
      <c r="K4162" s="5" t="s">
        <v>68</v>
      </c>
      <c r="L4162" s="10" t="str">
        <f t="shared" si="76"/>
        <v>Hate Crime Report 2017</v>
      </c>
      <c r="M4162" s="5" t="s">
        <v>3051</v>
      </c>
      <c r="N4162" s="8"/>
    </row>
    <row r="4163" spans="1:15" x14ac:dyDescent="0.2">
      <c r="A4163" s="12" t="s">
        <v>3580</v>
      </c>
      <c r="B4163" s="50">
        <v>4162</v>
      </c>
      <c r="C4163" s="9">
        <v>2017</v>
      </c>
      <c r="D4163" s="5" t="s">
        <v>9327</v>
      </c>
      <c r="E4163" s="5" t="s">
        <v>2</v>
      </c>
      <c r="F4163" s="5" t="s">
        <v>11088</v>
      </c>
      <c r="G4163" s="5" t="s">
        <v>9383</v>
      </c>
      <c r="H4163" s="5" t="s">
        <v>9328</v>
      </c>
      <c r="I4163" s="5" t="s">
        <v>9344</v>
      </c>
      <c r="J4163" s="9">
        <v>0</v>
      </c>
      <c r="K4163" s="5" t="s">
        <v>68</v>
      </c>
      <c r="L4163" s="10" t="str">
        <f t="shared" si="76"/>
        <v>Hate Crime Report 2017</v>
      </c>
      <c r="M4163" s="5" t="s">
        <v>3052</v>
      </c>
      <c r="N4163" s="5"/>
      <c r="O4163" s="2"/>
    </row>
    <row r="4164" spans="1:15" x14ac:dyDescent="0.2">
      <c r="A4164" s="12" t="s">
        <v>3581</v>
      </c>
      <c r="B4164" s="50">
        <v>4163</v>
      </c>
      <c r="C4164" s="9">
        <v>2017</v>
      </c>
      <c r="D4164" s="5" t="s">
        <v>9327</v>
      </c>
      <c r="E4164" s="5" t="s">
        <v>2</v>
      </c>
      <c r="F4164" s="5" t="s">
        <v>11089</v>
      </c>
      <c r="G4164" s="5" t="s">
        <v>9323</v>
      </c>
      <c r="H4164" s="5" t="s">
        <v>9328</v>
      </c>
      <c r="I4164" s="5" t="s">
        <v>9344</v>
      </c>
      <c r="J4164" s="9">
        <v>0</v>
      </c>
      <c r="K4164" s="5" t="s">
        <v>68</v>
      </c>
      <c r="L4164" s="10" t="str">
        <f t="shared" si="76"/>
        <v>Hate Crime Report 2017</v>
      </c>
      <c r="M4164" s="5" t="s">
        <v>3053</v>
      </c>
      <c r="O4164" s="2"/>
    </row>
    <row r="4165" spans="1:15" x14ac:dyDescent="0.2">
      <c r="A4165" s="12" t="s">
        <v>3582</v>
      </c>
      <c r="B4165" s="50">
        <v>4164</v>
      </c>
      <c r="C4165" s="9">
        <v>2017</v>
      </c>
      <c r="D4165" s="5" t="s">
        <v>9327</v>
      </c>
      <c r="E4165" s="5" t="s">
        <v>2</v>
      </c>
      <c r="F4165" s="5" t="s">
        <v>11089</v>
      </c>
      <c r="G4165" s="5" t="s">
        <v>9337</v>
      </c>
      <c r="H4165" s="5" t="s">
        <v>9347</v>
      </c>
      <c r="I4165" s="5" t="s">
        <v>9315</v>
      </c>
      <c r="J4165" s="9">
        <v>0</v>
      </c>
      <c r="K4165" s="5" t="s">
        <v>68</v>
      </c>
      <c r="L4165" s="10" t="str">
        <f t="shared" si="76"/>
        <v>Hate Crime Report 2017</v>
      </c>
      <c r="M4165" s="5" t="s">
        <v>3054</v>
      </c>
    </row>
    <row r="4166" spans="1:15" x14ac:dyDescent="0.2">
      <c r="A4166" s="12" t="s">
        <v>3583</v>
      </c>
      <c r="B4166" s="50">
        <v>4165</v>
      </c>
      <c r="C4166" s="9">
        <v>2017</v>
      </c>
      <c r="D4166" s="5" t="s">
        <v>9327</v>
      </c>
      <c r="E4166" s="5" t="s">
        <v>2</v>
      </c>
      <c r="F4166" s="5" t="s">
        <v>11089</v>
      </c>
      <c r="G4166" s="5" t="s">
        <v>9329</v>
      </c>
      <c r="H4166" s="5" t="s">
        <v>9328</v>
      </c>
      <c r="I4166" s="5" t="s">
        <v>9408</v>
      </c>
      <c r="J4166" s="9">
        <v>0</v>
      </c>
      <c r="K4166" s="5" t="s">
        <v>68</v>
      </c>
      <c r="L4166" s="10" t="str">
        <f t="shared" si="76"/>
        <v>Hate Crime Report 2017</v>
      </c>
      <c r="M4166" s="5" t="s">
        <v>3055</v>
      </c>
    </row>
    <row r="4167" spans="1:15" x14ac:dyDescent="0.2">
      <c r="A4167" s="12" t="s">
        <v>3584</v>
      </c>
      <c r="B4167" s="50">
        <v>4166</v>
      </c>
      <c r="C4167" s="9">
        <v>2017</v>
      </c>
      <c r="D4167" s="5" t="s">
        <v>9327</v>
      </c>
      <c r="E4167" s="5" t="s">
        <v>2</v>
      </c>
      <c r="F4167" s="5" t="s">
        <v>11089</v>
      </c>
      <c r="G4167" s="5" t="s">
        <v>9323</v>
      </c>
      <c r="H4167" s="5" t="s">
        <v>9328</v>
      </c>
      <c r="I4167" s="5" t="s">
        <v>9415</v>
      </c>
      <c r="J4167" s="9">
        <v>0</v>
      </c>
      <c r="K4167" s="5" t="s">
        <v>68</v>
      </c>
      <c r="L4167" s="10" t="str">
        <f t="shared" si="76"/>
        <v>Hate Crime Report 2017</v>
      </c>
      <c r="M4167" s="5" t="s">
        <v>3056</v>
      </c>
    </row>
    <row r="4168" spans="1:15" x14ac:dyDescent="0.2">
      <c r="A4168" s="12" t="s">
        <v>3585</v>
      </c>
      <c r="B4168" s="50">
        <v>4167</v>
      </c>
      <c r="C4168" s="9">
        <v>2017</v>
      </c>
      <c r="D4168" s="5" t="s">
        <v>9327</v>
      </c>
      <c r="E4168" s="5" t="s">
        <v>2</v>
      </c>
      <c r="F4168" s="5" t="s">
        <v>11089</v>
      </c>
      <c r="G4168" s="5" t="s">
        <v>9337</v>
      </c>
      <c r="H4168" s="5" t="s">
        <v>9321</v>
      </c>
      <c r="I4168" s="5" t="s">
        <v>9415</v>
      </c>
      <c r="J4168" s="9">
        <v>0</v>
      </c>
      <c r="K4168" s="5" t="s">
        <v>68</v>
      </c>
      <c r="L4168" s="10" t="str">
        <f t="shared" si="76"/>
        <v>Hate Crime Report 2017</v>
      </c>
      <c r="M4168" s="5" t="s">
        <v>3057</v>
      </c>
    </row>
    <row r="4169" spans="1:15" x14ac:dyDescent="0.2">
      <c r="A4169" s="12" t="s">
        <v>3586</v>
      </c>
      <c r="B4169" s="50">
        <v>4168</v>
      </c>
      <c r="C4169" s="9">
        <v>2017</v>
      </c>
      <c r="D4169" s="5" t="s">
        <v>9327</v>
      </c>
      <c r="E4169" s="5" t="s">
        <v>2</v>
      </c>
      <c r="F4169" s="5" t="s">
        <v>11089</v>
      </c>
      <c r="G4169" s="5" t="s">
        <v>9329</v>
      </c>
      <c r="H4169" s="5" t="s">
        <v>9328</v>
      </c>
      <c r="I4169" s="5" t="s">
        <v>9344</v>
      </c>
      <c r="J4169" s="9">
        <v>0</v>
      </c>
      <c r="K4169" s="5" t="s">
        <v>68</v>
      </c>
      <c r="L4169" s="10" t="str">
        <f t="shared" si="76"/>
        <v>Hate Crime Report 2017</v>
      </c>
      <c r="M4169" s="5" t="s">
        <v>3058</v>
      </c>
    </row>
    <row r="4170" spans="1:15" x14ac:dyDescent="0.2">
      <c r="A4170" s="12" t="s">
        <v>3587</v>
      </c>
      <c r="B4170" s="50">
        <v>4169</v>
      </c>
      <c r="C4170" s="9">
        <v>2017</v>
      </c>
      <c r="D4170" s="5" t="s">
        <v>9327</v>
      </c>
      <c r="E4170" s="5" t="s">
        <v>2</v>
      </c>
      <c r="F4170" s="5" t="s">
        <v>11089</v>
      </c>
      <c r="G4170" s="5" t="s">
        <v>9331</v>
      </c>
      <c r="H4170" s="5" t="s">
        <v>9328</v>
      </c>
      <c r="I4170" s="5" t="s">
        <v>9415</v>
      </c>
      <c r="J4170" s="9">
        <v>0</v>
      </c>
      <c r="K4170" s="5" t="s">
        <v>68</v>
      </c>
      <c r="L4170" s="10" t="str">
        <f t="shared" si="76"/>
        <v>Hate Crime Report 2017</v>
      </c>
      <c r="M4170" s="5" t="s">
        <v>3059</v>
      </c>
      <c r="N4170" s="11"/>
    </row>
    <row r="4171" spans="1:15" x14ac:dyDescent="0.2">
      <c r="A4171" s="12" t="s">
        <v>3588</v>
      </c>
      <c r="B4171" s="50">
        <v>4170</v>
      </c>
      <c r="C4171" s="9">
        <v>2017</v>
      </c>
      <c r="D4171" s="5" t="s">
        <v>9327</v>
      </c>
      <c r="E4171" s="5" t="s">
        <v>2</v>
      </c>
      <c r="F4171" s="5" t="s">
        <v>11089</v>
      </c>
      <c r="G4171" s="5" t="s">
        <v>9337</v>
      </c>
      <c r="H4171" s="5" t="s">
        <v>9328</v>
      </c>
      <c r="I4171" s="5" t="s">
        <v>9344</v>
      </c>
      <c r="J4171" s="9">
        <v>0</v>
      </c>
      <c r="K4171" s="5" t="s">
        <v>2966</v>
      </c>
      <c r="L4171" s="10" t="str">
        <f t="shared" si="76"/>
        <v>Hate Crime Report 2017</v>
      </c>
      <c r="M4171" s="5" t="s">
        <v>3060</v>
      </c>
      <c r="N4171" s="8"/>
    </row>
    <row r="4172" spans="1:15" x14ac:dyDescent="0.2">
      <c r="A4172" s="12" t="s">
        <v>3589</v>
      </c>
      <c r="B4172" s="50">
        <v>4171</v>
      </c>
      <c r="C4172" s="9">
        <v>2017</v>
      </c>
      <c r="D4172" s="5" t="s">
        <v>9327</v>
      </c>
      <c r="E4172" s="5" t="s">
        <v>2</v>
      </c>
      <c r="F4172" s="5" t="s">
        <v>11089</v>
      </c>
      <c r="G4172" s="5" t="s">
        <v>9337</v>
      </c>
      <c r="H4172" s="5" t="s">
        <v>9328</v>
      </c>
      <c r="I4172" s="5" t="s">
        <v>9344</v>
      </c>
      <c r="J4172" s="9">
        <v>0</v>
      </c>
      <c r="K4172" s="5" t="s">
        <v>2966</v>
      </c>
      <c r="L4172" s="10" t="str">
        <f t="shared" si="76"/>
        <v>Hate Crime Report 2017</v>
      </c>
      <c r="M4172" s="5" t="s">
        <v>3061</v>
      </c>
      <c r="N4172" s="8"/>
    </row>
    <row r="4173" spans="1:15" x14ac:dyDescent="0.2">
      <c r="A4173" s="12" t="s">
        <v>3590</v>
      </c>
      <c r="B4173" s="50">
        <v>4172</v>
      </c>
      <c r="C4173" s="9">
        <v>2017</v>
      </c>
      <c r="D4173" s="5" t="s">
        <v>9327</v>
      </c>
      <c r="E4173" s="5" t="s">
        <v>2</v>
      </c>
      <c r="F4173" s="5" t="s">
        <v>11089</v>
      </c>
      <c r="G4173" s="5" t="s">
        <v>9337</v>
      </c>
      <c r="H4173" s="5" t="s">
        <v>9328</v>
      </c>
      <c r="I4173" s="5" t="s">
        <v>9344</v>
      </c>
      <c r="J4173" s="9">
        <v>0</v>
      </c>
      <c r="K4173" s="5" t="s">
        <v>2966</v>
      </c>
      <c r="L4173" s="10" t="str">
        <f t="shared" si="76"/>
        <v>Hate Crime Report 2017</v>
      </c>
      <c r="M4173" s="5" t="s">
        <v>3062</v>
      </c>
      <c r="N4173" s="8"/>
    </row>
    <row r="4174" spans="1:15" x14ac:dyDescent="0.2">
      <c r="A4174" s="12" t="s">
        <v>3591</v>
      </c>
      <c r="B4174" s="50">
        <v>4173</v>
      </c>
      <c r="C4174" s="9">
        <v>2017</v>
      </c>
      <c r="D4174" s="5" t="s">
        <v>9327</v>
      </c>
      <c r="E4174" s="5" t="s">
        <v>2</v>
      </c>
      <c r="F4174" s="5" t="s">
        <v>11089</v>
      </c>
      <c r="G4174" s="5" t="s">
        <v>9337</v>
      </c>
      <c r="H4174" s="5" t="s">
        <v>9328</v>
      </c>
      <c r="I4174" s="5" t="s">
        <v>9344</v>
      </c>
      <c r="J4174" s="9">
        <v>0</v>
      </c>
      <c r="K4174" s="5" t="s">
        <v>2966</v>
      </c>
      <c r="L4174" s="10" t="str">
        <f t="shared" si="76"/>
        <v>Hate Crime Report 2017</v>
      </c>
      <c r="M4174" s="5" t="s">
        <v>3063</v>
      </c>
      <c r="N4174" s="8"/>
    </row>
    <row r="4175" spans="1:15" x14ac:dyDescent="0.2">
      <c r="A4175" s="12" t="s">
        <v>3592</v>
      </c>
      <c r="B4175" s="50">
        <v>4174</v>
      </c>
      <c r="C4175" s="9">
        <v>2017</v>
      </c>
      <c r="D4175" s="5" t="s">
        <v>9327</v>
      </c>
      <c r="E4175" s="5" t="s">
        <v>2</v>
      </c>
      <c r="F4175" s="5" t="s">
        <v>11089</v>
      </c>
      <c r="G4175" s="5" t="s">
        <v>9337</v>
      </c>
      <c r="H4175" s="5" t="s">
        <v>9321</v>
      </c>
      <c r="I4175" s="5" t="s">
        <v>9321</v>
      </c>
      <c r="J4175" s="9">
        <v>0</v>
      </c>
      <c r="K4175" s="5" t="s">
        <v>2966</v>
      </c>
      <c r="L4175" s="10" t="str">
        <f t="shared" si="76"/>
        <v>Hate Crime Report 2017</v>
      </c>
      <c r="M4175" s="5" t="s">
        <v>3064</v>
      </c>
      <c r="N4175" s="11"/>
    </row>
    <row r="4176" spans="1:15" x14ac:dyDescent="0.2">
      <c r="A4176" s="12" t="s">
        <v>3593</v>
      </c>
      <c r="B4176" s="50">
        <v>4175</v>
      </c>
      <c r="C4176" s="9">
        <v>2017</v>
      </c>
      <c r="D4176" s="5" t="s">
        <v>9327</v>
      </c>
      <c r="E4176" s="5" t="s">
        <v>2</v>
      </c>
      <c r="F4176" s="5" t="s">
        <v>11089</v>
      </c>
      <c r="G4176" s="5" t="s">
        <v>9329</v>
      </c>
      <c r="H4176" s="5" t="s">
        <v>9328</v>
      </c>
      <c r="I4176" s="5" t="s">
        <v>9344</v>
      </c>
      <c r="J4176" s="9">
        <v>0</v>
      </c>
      <c r="K4176" s="8" t="s">
        <v>3065</v>
      </c>
      <c r="L4176" s="10" t="str">
        <f t="shared" si="76"/>
        <v>Hate Crime Report 2017</v>
      </c>
      <c r="M4176" s="5" t="s">
        <v>3066</v>
      </c>
    </row>
    <row r="4177" spans="1:15" x14ac:dyDescent="0.2">
      <c r="A4177" s="12" t="s">
        <v>3594</v>
      </c>
      <c r="B4177" s="50">
        <v>4176</v>
      </c>
      <c r="C4177" s="9">
        <v>2017</v>
      </c>
      <c r="D4177" s="5" t="s">
        <v>9327</v>
      </c>
      <c r="E4177" s="5" t="s">
        <v>2</v>
      </c>
      <c r="F4177" s="5" t="s">
        <v>11089</v>
      </c>
      <c r="G4177" s="5" t="s">
        <v>9314</v>
      </c>
      <c r="H4177" s="5" t="s">
        <v>9328</v>
      </c>
      <c r="I4177" s="5" t="s">
        <v>9341</v>
      </c>
      <c r="J4177" s="9">
        <v>0</v>
      </c>
      <c r="K4177" s="5" t="s">
        <v>875</v>
      </c>
      <c r="L4177" s="10" t="str">
        <f t="shared" ref="L4177:L4183" si="77">HYPERLINK("https://hatecrime.osce.org/poland?year=2017","Hate Crime Report 2017")</f>
        <v>Hate Crime Report 2017</v>
      </c>
      <c r="M4177" s="5" t="s">
        <v>3067</v>
      </c>
    </row>
    <row r="4178" spans="1:15" x14ac:dyDescent="0.2">
      <c r="A4178" s="12" t="s">
        <v>3595</v>
      </c>
      <c r="B4178" s="50">
        <v>4177</v>
      </c>
      <c r="C4178" s="9">
        <v>2017</v>
      </c>
      <c r="D4178" s="5" t="s">
        <v>9327</v>
      </c>
      <c r="E4178" s="5" t="s">
        <v>2</v>
      </c>
      <c r="F4178" s="5" t="s">
        <v>11089</v>
      </c>
      <c r="G4178" s="5" t="s">
        <v>9314</v>
      </c>
      <c r="H4178" s="5" t="s">
        <v>9328</v>
      </c>
      <c r="I4178" s="5" t="s">
        <v>9342</v>
      </c>
      <c r="J4178" s="9">
        <v>0</v>
      </c>
      <c r="K4178" s="5" t="s">
        <v>875</v>
      </c>
      <c r="L4178" s="10" t="str">
        <f t="shared" si="77"/>
        <v>Hate Crime Report 2017</v>
      </c>
      <c r="M4178" s="5" t="s">
        <v>3068</v>
      </c>
    </row>
    <row r="4179" spans="1:15" x14ac:dyDescent="0.2">
      <c r="A4179" s="12" t="s">
        <v>3596</v>
      </c>
      <c r="B4179" s="50">
        <v>4178</v>
      </c>
      <c r="C4179" s="9">
        <v>2017</v>
      </c>
      <c r="D4179" s="5" t="s">
        <v>9327</v>
      </c>
      <c r="E4179" s="5" t="s">
        <v>2</v>
      </c>
      <c r="F4179" s="5" t="s">
        <v>11089</v>
      </c>
      <c r="G4179" s="5" t="s">
        <v>9331</v>
      </c>
      <c r="H4179" s="5" t="s">
        <v>9328</v>
      </c>
      <c r="I4179" s="5" t="s">
        <v>9344</v>
      </c>
      <c r="J4179" s="9">
        <v>0</v>
      </c>
      <c r="K4179" s="5" t="s">
        <v>68</v>
      </c>
      <c r="L4179" s="10" t="str">
        <f t="shared" si="77"/>
        <v>Hate Crime Report 2017</v>
      </c>
      <c r="M4179" s="5" t="s">
        <v>3069</v>
      </c>
    </row>
    <row r="4180" spans="1:15" x14ac:dyDescent="0.2">
      <c r="A4180" s="12" t="s">
        <v>3597</v>
      </c>
      <c r="B4180" s="50">
        <v>4179</v>
      </c>
      <c r="C4180" s="9">
        <v>2017</v>
      </c>
      <c r="D4180" s="5" t="s">
        <v>9327</v>
      </c>
      <c r="E4180" s="5" t="s">
        <v>2</v>
      </c>
      <c r="F4180" s="5" t="s">
        <v>11089</v>
      </c>
      <c r="G4180" s="5" t="s">
        <v>9337</v>
      </c>
      <c r="H4180" s="5" t="s">
        <v>9347</v>
      </c>
      <c r="I4180" s="5" t="s">
        <v>9344</v>
      </c>
      <c r="J4180" s="9">
        <v>0</v>
      </c>
      <c r="K4180" s="5" t="s">
        <v>68</v>
      </c>
      <c r="L4180" s="10" t="str">
        <f t="shared" si="77"/>
        <v>Hate Crime Report 2017</v>
      </c>
      <c r="M4180" s="5" t="s">
        <v>3070</v>
      </c>
      <c r="N4180" s="11"/>
    </row>
    <row r="4181" spans="1:15" x14ac:dyDescent="0.2">
      <c r="A4181" s="12" t="s">
        <v>3598</v>
      </c>
      <c r="B4181" s="50">
        <v>4180</v>
      </c>
      <c r="C4181" s="9">
        <v>2017</v>
      </c>
      <c r="D4181" s="5" t="s">
        <v>9327</v>
      </c>
      <c r="E4181" s="5" t="s">
        <v>2</v>
      </c>
      <c r="F4181" s="5" t="s">
        <v>11089</v>
      </c>
      <c r="G4181" s="5" t="s">
        <v>9337</v>
      </c>
      <c r="H4181" s="5" t="s">
        <v>9328</v>
      </c>
      <c r="I4181" s="5" t="s">
        <v>9415</v>
      </c>
      <c r="J4181" s="9">
        <v>0</v>
      </c>
      <c r="K4181" s="5" t="s">
        <v>68</v>
      </c>
      <c r="L4181" s="10" t="str">
        <f t="shared" si="77"/>
        <v>Hate Crime Report 2017</v>
      </c>
      <c r="M4181" s="5" t="s">
        <v>3071</v>
      </c>
      <c r="N4181" s="8"/>
    </row>
    <row r="4182" spans="1:15" x14ac:dyDescent="0.2">
      <c r="A4182" s="12" t="s">
        <v>3599</v>
      </c>
      <c r="B4182" s="50">
        <v>4181</v>
      </c>
      <c r="C4182" s="9">
        <v>2017</v>
      </c>
      <c r="D4182" s="5" t="s">
        <v>9327</v>
      </c>
      <c r="E4182" s="5" t="s">
        <v>2</v>
      </c>
      <c r="F4182" s="5" t="s">
        <v>11088</v>
      </c>
      <c r="G4182" s="5" t="s">
        <v>9383</v>
      </c>
      <c r="H4182" s="5" t="s">
        <v>9328</v>
      </c>
      <c r="I4182" s="5" t="s">
        <v>9344</v>
      </c>
      <c r="J4182" s="9">
        <v>0</v>
      </c>
      <c r="K4182" s="5" t="s">
        <v>68</v>
      </c>
      <c r="L4182" s="10" t="str">
        <f t="shared" si="77"/>
        <v>Hate Crime Report 2017</v>
      </c>
      <c r="M4182" s="5" t="s">
        <v>3072</v>
      </c>
      <c r="N4182" s="8"/>
    </row>
    <row r="4183" spans="1:15" x14ac:dyDescent="0.2">
      <c r="A4183" s="12" t="s">
        <v>3600</v>
      </c>
      <c r="B4183" s="50">
        <v>4182</v>
      </c>
      <c r="C4183" s="9">
        <v>2017</v>
      </c>
      <c r="D4183" s="5" t="s">
        <v>9327</v>
      </c>
      <c r="E4183" s="5" t="s">
        <v>2</v>
      </c>
      <c r="F4183" s="5" t="s">
        <v>11089</v>
      </c>
      <c r="G4183" s="5" t="s">
        <v>9337</v>
      </c>
      <c r="H4183" s="5" t="s">
        <v>9321</v>
      </c>
      <c r="I4183" s="5" t="s">
        <v>9344</v>
      </c>
      <c r="J4183" s="9">
        <v>0</v>
      </c>
      <c r="K4183" s="5" t="s">
        <v>68</v>
      </c>
      <c r="L4183" s="10" t="str">
        <f t="shared" si="77"/>
        <v>Hate Crime Report 2017</v>
      </c>
      <c r="M4183" s="5" t="s">
        <v>3073</v>
      </c>
    </row>
    <row r="4184" spans="1:15" x14ac:dyDescent="0.2">
      <c r="A4184" s="12" t="s">
        <v>3601</v>
      </c>
      <c r="B4184" s="50">
        <v>4183</v>
      </c>
      <c r="C4184" s="9">
        <v>2018</v>
      </c>
      <c r="D4184" s="5" t="s">
        <v>9327</v>
      </c>
      <c r="E4184" s="5" t="s">
        <v>2</v>
      </c>
      <c r="F4184" s="5" t="s">
        <v>11089</v>
      </c>
      <c r="G4184" s="5" t="s">
        <v>9337</v>
      </c>
      <c r="H4184" s="5" t="s">
        <v>9347</v>
      </c>
      <c r="I4184" s="5" t="s">
        <v>11065</v>
      </c>
      <c r="J4184" s="9">
        <v>1</v>
      </c>
      <c r="K4184" s="5" t="s">
        <v>2900</v>
      </c>
      <c r="L4184" s="10" t="str">
        <f t="shared" ref="L4184:L4215" si="78">HYPERLINK("https://hatecrime.osce.org/poland?year=2018","Hate Crime Report 2018")</f>
        <v>Hate Crime Report 2018</v>
      </c>
      <c r="M4184" s="5" t="s">
        <v>3074</v>
      </c>
      <c r="N4184" s="11"/>
    </row>
    <row r="4185" spans="1:15" x14ac:dyDescent="0.2">
      <c r="A4185" s="12" t="s">
        <v>3602</v>
      </c>
      <c r="B4185" s="50">
        <v>4184</v>
      </c>
      <c r="C4185" s="9">
        <v>2018</v>
      </c>
      <c r="D4185" s="5" t="s">
        <v>9327</v>
      </c>
      <c r="E4185" s="5" t="s">
        <v>2</v>
      </c>
      <c r="F4185" s="5" t="s">
        <v>11089</v>
      </c>
      <c r="G4185" s="5" t="s">
        <v>9337</v>
      </c>
      <c r="H4185" s="5" t="s">
        <v>9321</v>
      </c>
      <c r="I4185" s="5" t="s">
        <v>9378</v>
      </c>
      <c r="J4185" s="9">
        <v>3</v>
      </c>
      <c r="K4185" s="5" t="s">
        <v>2900</v>
      </c>
      <c r="L4185" s="10" t="str">
        <f t="shared" si="78"/>
        <v>Hate Crime Report 2018</v>
      </c>
      <c r="M4185" s="5" t="s">
        <v>3075</v>
      </c>
      <c r="N4185" s="11"/>
    </row>
    <row r="4186" spans="1:15" x14ac:dyDescent="0.2">
      <c r="A4186" s="12" t="s">
        <v>3603</v>
      </c>
      <c r="B4186" s="50">
        <v>4185</v>
      </c>
      <c r="C4186" s="9">
        <v>2018</v>
      </c>
      <c r="D4186" s="5" t="s">
        <v>9327</v>
      </c>
      <c r="E4186" s="5" t="s">
        <v>2</v>
      </c>
      <c r="F4186" s="5" t="s">
        <v>11089</v>
      </c>
      <c r="G4186" s="5" t="s">
        <v>9337</v>
      </c>
      <c r="H4186" s="5" t="s">
        <v>9321</v>
      </c>
      <c r="I4186" s="5" t="s">
        <v>9378</v>
      </c>
      <c r="J4186" s="9">
        <v>1</v>
      </c>
      <c r="K4186" s="5" t="s">
        <v>2900</v>
      </c>
      <c r="L4186" s="10" t="str">
        <f t="shared" si="78"/>
        <v>Hate Crime Report 2018</v>
      </c>
      <c r="M4186" s="5" t="s">
        <v>3076</v>
      </c>
      <c r="N4186" s="11"/>
    </row>
    <row r="4187" spans="1:15" x14ac:dyDescent="0.2">
      <c r="A4187" s="12" t="s">
        <v>3604</v>
      </c>
      <c r="B4187" s="50">
        <v>4186</v>
      </c>
      <c r="C4187" s="9">
        <v>2018</v>
      </c>
      <c r="D4187" s="5" t="s">
        <v>9327</v>
      </c>
      <c r="E4187" s="5" t="s">
        <v>2</v>
      </c>
      <c r="F4187" s="5" t="s">
        <v>11089</v>
      </c>
      <c r="G4187" s="5" t="s">
        <v>9337</v>
      </c>
      <c r="H4187" s="5" t="s">
        <v>9321</v>
      </c>
      <c r="I4187" s="5" t="s">
        <v>9378</v>
      </c>
      <c r="J4187" s="9" t="s">
        <v>2</v>
      </c>
      <c r="K4187" s="5" t="s">
        <v>2900</v>
      </c>
      <c r="L4187" s="10" t="str">
        <f t="shared" si="78"/>
        <v>Hate Crime Report 2018</v>
      </c>
      <c r="M4187" s="5" t="s">
        <v>3077</v>
      </c>
      <c r="N4187" s="11"/>
    </row>
    <row r="4188" spans="1:15" x14ac:dyDescent="0.2">
      <c r="A4188" s="12" t="s">
        <v>3605</v>
      </c>
      <c r="B4188" s="50">
        <v>4187</v>
      </c>
      <c r="C4188" s="9">
        <v>2018</v>
      </c>
      <c r="D4188" s="5" t="s">
        <v>9327</v>
      </c>
      <c r="E4188" s="5" t="s">
        <v>2</v>
      </c>
      <c r="F4188" s="5" t="s">
        <v>11089</v>
      </c>
      <c r="G4188" s="5" t="s">
        <v>9331</v>
      </c>
      <c r="H4188" s="5" t="s">
        <v>9347</v>
      </c>
      <c r="I4188" s="5" t="s">
        <v>9408</v>
      </c>
      <c r="J4188" s="9">
        <v>1</v>
      </c>
      <c r="K4188" s="5" t="s">
        <v>2900</v>
      </c>
      <c r="L4188" s="10" t="str">
        <f t="shared" si="78"/>
        <v>Hate Crime Report 2018</v>
      </c>
      <c r="M4188" s="5" t="s">
        <v>3078</v>
      </c>
    </row>
    <row r="4189" spans="1:15" x14ac:dyDescent="0.2">
      <c r="A4189" s="12" t="s">
        <v>3606</v>
      </c>
      <c r="B4189" s="50">
        <v>4188</v>
      </c>
      <c r="C4189" s="9">
        <v>2018</v>
      </c>
      <c r="D4189" s="5" t="s">
        <v>9327</v>
      </c>
      <c r="E4189" s="5" t="s">
        <v>2</v>
      </c>
      <c r="F4189" s="5" t="s">
        <v>11089</v>
      </c>
      <c r="G4189" s="5" t="s">
        <v>9314</v>
      </c>
      <c r="H4189" s="5" t="s">
        <v>9328</v>
      </c>
      <c r="I4189" s="5" t="s">
        <v>9419</v>
      </c>
      <c r="J4189" s="9">
        <v>0</v>
      </c>
      <c r="K4189" s="5" t="s">
        <v>2870</v>
      </c>
      <c r="L4189" s="10" t="str">
        <f t="shared" si="78"/>
        <v>Hate Crime Report 2018</v>
      </c>
      <c r="M4189" s="5" t="s">
        <v>3079</v>
      </c>
      <c r="N4189" s="2"/>
    </row>
    <row r="4190" spans="1:15" x14ac:dyDescent="0.2">
      <c r="A4190" s="12" t="s">
        <v>3607</v>
      </c>
      <c r="B4190" s="50">
        <v>4189</v>
      </c>
      <c r="C4190" s="9">
        <v>2018</v>
      </c>
      <c r="D4190" s="5" t="s">
        <v>9327</v>
      </c>
      <c r="E4190" s="5" t="s">
        <v>2</v>
      </c>
      <c r="F4190" s="5" t="s">
        <v>11089</v>
      </c>
      <c r="G4190" s="5" t="s">
        <v>9337</v>
      </c>
      <c r="H4190" s="5" t="s">
        <v>9347</v>
      </c>
      <c r="I4190" s="5" t="s">
        <v>9353</v>
      </c>
      <c r="J4190" s="9">
        <v>1</v>
      </c>
      <c r="K4190" s="8" t="s">
        <v>3080</v>
      </c>
      <c r="L4190" s="10" t="str">
        <f t="shared" si="78"/>
        <v>Hate Crime Report 2018</v>
      </c>
      <c r="M4190" s="5" t="s">
        <v>3081</v>
      </c>
      <c r="N4190" s="11"/>
    </row>
    <row r="4191" spans="1:15" x14ac:dyDescent="0.2">
      <c r="A4191" s="12" t="s">
        <v>3608</v>
      </c>
      <c r="B4191" s="50">
        <v>4190</v>
      </c>
      <c r="C4191" s="9">
        <v>2018</v>
      </c>
      <c r="D4191" s="5" t="s">
        <v>9327</v>
      </c>
      <c r="E4191" s="5" t="s">
        <v>2</v>
      </c>
      <c r="F4191" s="5" t="s">
        <v>11089</v>
      </c>
      <c r="G4191" s="5" t="s">
        <v>9314</v>
      </c>
      <c r="H4191" s="5" t="s">
        <v>9328</v>
      </c>
      <c r="I4191" s="5" t="s">
        <v>9344</v>
      </c>
      <c r="J4191" s="9">
        <v>0</v>
      </c>
      <c r="K4191" s="5" t="s">
        <v>2870</v>
      </c>
      <c r="L4191" s="10" t="str">
        <f t="shared" si="78"/>
        <v>Hate Crime Report 2018</v>
      </c>
      <c r="M4191" s="5" t="s">
        <v>3082</v>
      </c>
    </row>
    <row r="4192" spans="1:15" x14ac:dyDescent="0.2">
      <c r="A4192" s="12" t="s">
        <v>3609</v>
      </c>
      <c r="B4192" s="50">
        <v>4191</v>
      </c>
      <c r="C4192" s="9">
        <v>2018</v>
      </c>
      <c r="D4192" s="5" t="s">
        <v>9327</v>
      </c>
      <c r="E4192" s="5" t="s">
        <v>2</v>
      </c>
      <c r="F4192" s="5" t="s">
        <v>11089</v>
      </c>
      <c r="G4192" s="5" t="s">
        <v>9337</v>
      </c>
      <c r="H4192" s="5" t="s">
        <v>9347</v>
      </c>
      <c r="I4192" s="5" t="s">
        <v>9353</v>
      </c>
      <c r="J4192" s="9" t="s">
        <v>2</v>
      </c>
      <c r="K4192" s="5" t="s">
        <v>2900</v>
      </c>
      <c r="L4192" s="10" t="str">
        <f t="shared" si="78"/>
        <v>Hate Crime Report 2018</v>
      </c>
      <c r="M4192" s="5" t="s">
        <v>3083</v>
      </c>
      <c r="N4192" s="11"/>
      <c r="O4192" s="2"/>
    </row>
    <row r="4193" spans="1:15" x14ac:dyDescent="0.2">
      <c r="A4193" s="12" t="s">
        <v>3610</v>
      </c>
      <c r="B4193" s="50">
        <v>4192</v>
      </c>
      <c r="C4193" s="9">
        <v>2018</v>
      </c>
      <c r="D4193" s="5" t="s">
        <v>9327</v>
      </c>
      <c r="E4193" s="5" t="s">
        <v>2</v>
      </c>
      <c r="F4193" s="5" t="s">
        <v>11088</v>
      </c>
      <c r="G4193" s="5" t="s">
        <v>9383</v>
      </c>
      <c r="H4193" s="5" t="s">
        <v>9347</v>
      </c>
      <c r="I4193" s="5" t="s">
        <v>11065</v>
      </c>
      <c r="J4193" s="9">
        <v>3</v>
      </c>
      <c r="K4193" s="5" t="s">
        <v>2900</v>
      </c>
      <c r="L4193" s="10" t="str">
        <f t="shared" si="78"/>
        <v>Hate Crime Report 2018</v>
      </c>
      <c r="M4193" s="5" t="s">
        <v>3084</v>
      </c>
      <c r="N4193" s="11"/>
      <c r="O4193" s="2"/>
    </row>
    <row r="4194" spans="1:15" x14ac:dyDescent="0.2">
      <c r="A4194" s="12" t="s">
        <v>3611</v>
      </c>
      <c r="B4194" s="50">
        <v>4193</v>
      </c>
      <c r="C4194" s="9">
        <v>2018</v>
      </c>
      <c r="D4194" s="5" t="s">
        <v>9327</v>
      </c>
      <c r="E4194" s="5" t="s">
        <v>2</v>
      </c>
      <c r="F4194" s="5" t="s">
        <v>11089</v>
      </c>
      <c r="G4194" s="5" t="s">
        <v>9314</v>
      </c>
      <c r="H4194" s="5" t="s">
        <v>9328</v>
      </c>
      <c r="I4194" s="5" t="s">
        <v>9341</v>
      </c>
      <c r="J4194" s="9">
        <v>0</v>
      </c>
      <c r="K4194" s="5" t="s">
        <v>2870</v>
      </c>
      <c r="L4194" s="10" t="str">
        <f t="shared" si="78"/>
        <v>Hate Crime Report 2018</v>
      </c>
      <c r="M4194" s="5" t="s">
        <v>3085</v>
      </c>
    </row>
    <row r="4195" spans="1:15" x14ac:dyDescent="0.2">
      <c r="A4195" s="12" t="s">
        <v>3612</v>
      </c>
      <c r="B4195" s="50">
        <v>4194</v>
      </c>
      <c r="C4195" s="9">
        <v>2018</v>
      </c>
      <c r="D4195" s="5" t="s">
        <v>9327</v>
      </c>
      <c r="E4195" s="5" t="s">
        <v>2</v>
      </c>
      <c r="F4195" s="5" t="s">
        <v>11089</v>
      </c>
      <c r="G4195" s="5" t="s">
        <v>9337</v>
      </c>
      <c r="H4195" s="5" t="s">
        <v>9347</v>
      </c>
      <c r="I4195" s="5" t="s">
        <v>11065</v>
      </c>
      <c r="J4195" s="9">
        <v>4</v>
      </c>
      <c r="K4195" s="5" t="s">
        <v>2900</v>
      </c>
      <c r="L4195" s="10" t="str">
        <f t="shared" si="78"/>
        <v>Hate Crime Report 2018</v>
      </c>
      <c r="M4195" s="5" t="s">
        <v>3086</v>
      </c>
      <c r="N4195" s="11"/>
    </row>
    <row r="4196" spans="1:15" x14ac:dyDescent="0.2">
      <c r="A4196" s="12" t="s">
        <v>3613</v>
      </c>
      <c r="B4196" s="50">
        <v>4195</v>
      </c>
      <c r="C4196" s="9">
        <v>2018</v>
      </c>
      <c r="D4196" s="5" t="s">
        <v>9327</v>
      </c>
      <c r="E4196" s="5" t="s">
        <v>2</v>
      </c>
      <c r="F4196" s="5" t="s">
        <v>11089</v>
      </c>
      <c r="G4196" s="5" t="s">
        <v>9314</v>
      </c>
      <c r="H4196" s="5" t="s">
        <v>9328</v>
      </c>
      <c r="I4196" s="5" t="s">
        <v>9415</v>
      </c>
      <c r="J4196" s="9">
        <v>0</v>
      </c>
      <c r="K4196" s="5" t="s">
        <v>2870</v>
      </c>
      <c r="L4196" s="10" t="str">
        <f t="shared" si="78"/>
        <v>Hate Crime Report 2018</v>
      </c>
      <c r="M4196" s="5" t="s">
        <v>3087</v>
      </c>
      <c r="O4196" s="8"/>
    </row>
    <row r="4197" spans="1:15" x14ac:dyDescent="0.2">
      <c r="A4197" s="12" t="s">
        <v>3614</v>
      </c>
      <c r="B4197" s="50">
        <v>4196</v>
      </c>
      <c r="C4197" s="9">
        <v>2018</v>
      </c>
      <c r="D4197" s="5" t="s">
        <v>9327</v>
      </c>
      <c r="E4197" s="5" t="s">
        <v>2</v>
      </c>
      <c r="F4197" s="5" t="s">
        <v>11089</v>
      </c>
      <c r="G4197" s="5" t="s">
        <v>9337</v>
      </c>
      <c r="H4197" s="5" t="s">
        <v>9347</v>
      </c>
      <c r="I4197" s="5" t="s">
        <v>9408</v>
      </c>
      <c r="J4197" s="9">
        <v>2</v>
      </c>
      <c r="K4197" s="5" t="s">
        <v>2900</v>
      </c>
      <c r="L4197" s="10" t="str">
        <f t="shared" si="78"/>
        <v>Hate Crime Report 2018</v>
      </c>
      <c r="M4197" s="5" t="s">
        <v>3088</v>
      </c>
      <c r="N4197" s="11"/>
    </row>
    <row r="4198" spans="1:15" x14ac:dyDescent="0.2">
      <c r="A4198" s="12" t="s">
        <v>3615</v>
      </c>
      <c r="B4198" s="50">
        <v>4197</v>
      </c>
      <c r="C4198" s="9">
        <v>2018</v>
      </c>
      <c r="D4198" s="5" t="s">
        <v>9327</v>
      </c>
      <c r="E4198" s="5" t="s">
        <v>2</v>
      </c>
      <c r="F4198" s="5" t="s">
        <v>11088</v>
      </c>
      <c r="G4198" s="5" t="s">
        <v>9383</v>
      </c>
      <c r="H4198" s="5" t="s">
        <v>9347</v>
      </c>
      <c r="I4198" s="5" t="s">
        <v>11065</v>
      </c>
      <c r="J4198" s="9">
        <v>3</v>
      </c>
      <c r="K4198" s="5" t="s">
        <v>2855</v>
      </c>
      <c r="L4198" s="10" t="str">
        <f t="shared" si="78"/>
        <v>Hate Crime Report 2018</v>
      </c>
      <c r="M4198" s="5" t="s">
        <v>3089</v>
      </c>
      <c r="N4198" s="11"/>
    </row>
    <row r="4199" spans="1:15" x14ac:dyDescent="0.2">
      <c r="A4199" s="12" t="s">
        <v>3616</v>
      </c>
      <c r="B4199" s="50">
        <v>4198</v>
      </c>
      <c r="C4199" s="9">
        <v>2018</v>
      </c>
      <c r="D4199" s="5" t="s">
        <v>9327</v>
      </c>
      <c r="E4199" s="5" t="s">
        <v>2</v>
      </c>
      <c r="F4199" s="5" t="s">
        <v>11089</v>
      </c>
      <c r="G4199" s="5" t="s">
        <v>9320</v>
      </c>
      <c r="H4199" s="5" t="s">
        <v>9347</v>
      </c>
      <c r="I4199" s="5" t="s">
        <v>9315</v>
      </c>
      <c r="J4199" s="9" t="s">
        <v>2</v>
      </c>
      <c r="K4199" s="5" t="s">
        <v>1136</v>
      </c>
      <c r="L4199" s="10" t="str">
        <f t="shared" si="78"/>
        <v>Hate Crime Report 2018</v>
      </c>
      <c r="M4199" s="5" t="s">
        <v>3090</v>
      </c>
    </row>
    <row r="4200" spans="1:15" x14ac:dyDescent="0.2">
      <c r="A4200" s="12" t="s">
        <v>3617</v>
      </c>
      <c r="B4200" s="50">
        <v>4199</v>
      </c>
      <c r="C4200" s="9">
        <v>2018</v>
      </c>
      <c r="D4200" s="5" t="s">
        <v>9327</v>
      </c>
      <c r="E4200" s="5" t="s">
        <v>2</v>
      </c>
      <c r="F4200" s="5" t="s">
        <v>11089</v>
      </c>
      <c r="G4200" s="5" t="s">
        <v>9337</v>
      </c>
      <c r="H4200" s="5" t="s">
        <v>9328</v>
      </c>
      <c r="I4200" s="5" t="s">
        <v>9415</v>
      </c>
      <c r="J4200" s="9">
        <v>0</v>
      </c>
      <c r="K4200" s="5" t="s">
        <v>1136</v>
      </c>
      <c r="L4200" s="10" t="str">
        <f t="shared" si="78"/>
        <v>Hate Crime Report 2018</v>
      </c>
      <c r="M4200" s="5" t="s">
        <v>3091</v>
      </c>
      <c r="N4200" s="11"/>
    </row>
    <row r="4201" spans="1:15" x14ac:dyDescent="0.2">
      <c r="A4201" s="12" t="s">
        <v>3618</v>
      </c>
      <c r="B4201" s="50">
        <v>4200</v>
      </c>
      <c r="C4201" s="9">
        <v>2018</v>
      </c>
      <c r="D4201" s="5" t="s">
        <v>9327</v>
      </c>
      <c r="E4201" s="5" t="s">
        <v>2</v>
      </c>
      <c r="F4201" s="5" t="s">
        <v>11089</v>
      </c>
      <c r="G4201" s="5" t="s">
        <v>9337</v>
      </c>
      <c r="H4201" s="5" t="s">
        <v>9347</v>
      </c>
      <c r="I4201" s="5" t="s">
        <v>11065</v>
      </c>
      <c r="J4201" s="9">
        <v>1</v>
      </c>
      <c r="K4201" s="5" t="s">
        <v>1136</v>
      </c>
      <c r="L4201" s="10" t="str">
        <f t="shared" si="78"/>
        <v>Hate Crime Report 2018</v>
      </c>
      <c r="M4201" s="5" t="s">
        <v>3092</v>
      </c>
      <c r="N4201" s="11"/>
    </row>
    <row r="4202" spans="1:15" x14ac:dyDescent="0.2">
      <c r="A4202" s="12" t="s">
        <v>3619</v>
      </c>
      <c r="B4202" s="50">
        <v>4201</v>
      </c>
      <c r="C4202" s="9">
        <v>2018</v>
      </c>
      <c r="D4202" s="5" t="s">
        <v>9327</v>
      </c>
      <c r="E4202" s="5" t="s">
        <v>2</v>
      </c>
      <c r="F4202" s="5" t="s">
        <v>11089</v>
      </c>
      <c r="G4202" s="5" t="s">
        <v>9337</v>
      </c>
      <c r="H4202" s="5" t="s">
        <v>9347</v>
      </c>
      <c r="I4202" s="5" t="s">
        <v>9315</v>
      </c>
      <c r="J4202" s="9">
        <v>1</v>
      </c>
      <c r="K4202" s="5" t="s">
        <v>68</v>
      </c>
      <c r="L4202" s="10" t="str">
        <f t="shared" si="78"/>
        <v>Hate Crime Report 2018</v>
      </c>
      <c r="M4202" s="5" t="s">
        <v>3093</v>
      </c>
      <c r="N4202" s="11"/>
    </row>
    <row r="4203" spans="1:15" x14ac:dyDescent="0.2">
      <c r="A4203" s="12" t="s">
        <v>3620</v>
      </c>
      <c r="B4203" s="50">
        <v>4202</v>
      </c>
      <c r="C4203" s="9">
        <v>2018</v>
      </c>
      <c r="D4203" s="5" t="s">
        <v>9327</v>
      </c>
      <c r="E4203" s="5" t="s">
        <v>2</v>
      </c>
      <c r="F4203" s="5" t="s">
        <v>11089</v>
      </c>
      <c r="G4203" s="5" t="s">
        <v>9337</v>
      </c>
      <c r="H4203" s="5" t="s">
        <v>9347</v>
      </c>
      <c r="I4203" s="5" t="s">
        <v>9315</v>
      </c>
      <c r="J4203" s="9">
        <v>1</v>
      </c>
      <c r="K4203" s="5" t="s">
        <v>3094</v>
      </c>
      <c r="L4203" s="10" t="str">
        <f t="shared" si="78"/>
        <v>Hate Crime Report 2018</v>
      </c>
      <c r="M4203" s="5" t="s">
        <v>3095</v>
      </c>
      <c r="N4203" s="11"/>
    </row>
    <row r="4204" spans="1:15" x14ac:dyDescent="0.2">
      <c r="A4204" s="12" t="s">
        <v>3621</v>
      </c>
      <c r="B4204" s="50">
        <v>4203</v>
      </c>
      <c r="C4204" s="9">
        <v>2018</v>
      </c>
      <c r="D4204" s="5" t="s">
        <v>9327</v>
      </c>
      <c r="E4204" s="5" t="s">
        <v>2</v>
      </c>
      <c r="F4204" s="5" t="s">
        <v>11089</v>
      </c>
      <c r="G4204" s="5" t="s">
        <v>9337</v>
      </c>
      <c r="H4204" s="5" t="s">
        <v>9347</v>
      </c>
      <c r="I4204" s="5" t="s">
        <v>9315</v>
      </c>
      <c r="J4204" s="9">
        <v>1</v>
      </c>
      <c r="K4204" s="5" t="s">
        <v>68</v>
      </c>
      <c r="L4204" s="10" t="str">
        <f t="shared" si="78"/>
        <v>Hate Crime Report 2018</v>
      </c>
      <c r="M4204" s="5" t="s">
        <v>3096</v>
      </c>
      <c r="N4204" s="11"/>
    </row>
    <row r="4205" spans="1:15" x14ac:dyDescent="0.2">
      <c r="A4205" s="12" t="s">
        <v>3622</v>
      </c>
      <c r="B4205" s="50">
        <v>4204</v>
      </c>
      <c r="C4205" s="9">
        <v>2018</v>
      </c>
      <c r="D4205" s="5" t="s">
        <v>9327</v>
      </c>
      <c r="E4205" s="5" t="s">
        <v>2</v>
      </c>
      <c r="F4205" s="5" t="s">
        <v>11089</v>
      </c>
      <c r="G4205" s="5" t="s">
        <v>9337</v>
      </c>
      <c r="H4205" s="5" t="s">
        <v>9321</v>
      </c>
      <c r="I4205" s="5" t="s">
        <v>9378</v>
      </c>
      <c r="J4205" s="9">
        <v>1</v>
      </c>
      <c r="K4205" s="5" t="s">
        <v>68</v>
      </c>
      <c r="L4205" s="10" t="str">
        <f t="shared" si="78"/>
        <v>Hate Crime Report 2018</v>
      </c>
      <c r="M4205" s="5" t="s">
        <v>3097</v>
      </c>
      <c r="N4205" s="11"/>
    </row>
    <row r="4206" spans="1:15" x14ac:dyDescent="0.2">
      <c r="A4206" s="12" t="s">
        <v>3623</v>
      </c>
      <c r="B4206" s="50">
        <v>4205</v>
      </c>
      <c r="C4206" s="9">
        <v>2018</v>
      </c>
      <c r="D4206" s="5" t="s">
        <v>9327</v>
      </c>
      <c r="E4206" s="5" t="s">
        <v>2</v>
      </c>
      <c r="F4206" s="5" t="s">
        <v>11089</v>
      </c>
      <c r="G4206" s="5" t="s">
        <v>9337</v>
      </c>
      <c r="H4206" s="5" t="s">
        <v>9347</v>
      </c>
      <c r="I4206" s="5" t="s">
        <v>9408</v>
      </c>
      <c r="J4206" s="9">
        <v>2</v>
      </c>
      <c r="K4206" s="5" t="s">
        <v>68</v>
      </c>
      <c r="L4206" s="10" t="str">
        <f t="shared" si="78"/>
        <v>Hate Crime Report 2018</v>
      </c>
      <c r="M4206" s="5" t="s">
        <v>3098</v>
      </c>
      <c r="N4206" s="11"/>
    </row>
    <row r="4207" spans="1:15" x14ac:dyDescent="0.2">
      <c r="A4207" s="12" t="s">
        <v>3624</v>
      </c>
      <c r="B4207" s="50">
        <v>4206</v>
      </c>
      <c r="C4207" s="9">
        <v>2018</v>
      </c>
      <c r="D4207" s="5" t="s">
        <v>9327</v>
      </c>
      <c r="E4207" s="5" t="s">
        <v>2</v>
      </c>
      <c r="F4207" s="5" t="s">
        <v>11089</v>
      </c>
      <c r="G4207" s="5" t="s">
        <v>9337</v>
      </c>
      <c r="H4207" s="5" t="s">
        <v>9347</v>
      </c>
      <c r="I4207" s="5" t="s">
        <v>9315</v>
      </c>
      <c r="J4207" s="9">
        <v>2</v>
      </c>
      <c r="K4207" s="5" t="s">
        <v>68</v>
      </c>
      <c r="L4207" s="10" t="str">
        <f t="shared" si="78"/>
        <v>Hate Crime Report 2018</v>
      </c>
      <c r="M4207" s="5" t="s">
        <v>3099</v>
      </c>
    </row>
    <row r="4208" spans="1:15" x14ac:dyDescent="0.2">
      <c r="A4208" s="12" t="s">
        <v>3625</v>
      </c>
      <c r="B4208" s="50">
        <v>4207</v>
      </c>
      <c r="C4208" s="9">
        <v>2018</v>
      </c>
      <c r="D4208" s="5" t="s">
        <v>9327</v>
      </c>
      <c r="E4208" s="5" t="s">
        <v>2</v>
      </c>
      <c r="F4208" s="5" t="s">
        <v>11089</v>
      </c>
      <c r="G4208" s="5" t="s">
        <v>9337</v>
      </c>
      <c r="H4208" s="5" t="s">
        <v>9347</v>
      </c>
      <c r="I4208" s="5" t="s">
        <v>11065</v>
      </c>
      <c r="J4208" s="9">
        <v>1</v>
      </c>
      <c r="K4208" s="5" t="s">
        <v>68</v>
      </c>
      <c r="L4208" s="10" t="str">
        <f t="shared" si="78"/>
        <v>Hate Crime Report 2018</v>
      </c>
      <c r="M4208" s="5" t="s">
        <v>3100</v>
      </c>
    </row>
    <row r="4209" spans="1:14" x14ac:dyDescent="0.2">
      <c r="A4209" s="12" t="s">
        <v>3626</v>
      </c>
      <c r="B4209" s="50">
        <v>4208</v>
      </c>
      <c r="C4209" s="9">
        <v>2018</v>
      </c>
      <c r="D4209" s="5" t="s">
        <v>9327</v>
      </c>
      <c r="E4209" s="5" t="s">
        <v>2</v>
      </c>
      <c r="F4209" s="5" t="s">
        <v>11089</v>
      </c>
      <c r="G4209" s="5" t="s">
        <v>9337</v>
      </c>
      <c r="H4209" s="5" t="s">
        <v>9347</v>
      </c>
      <c r="I4209" s="5" t="s">
        <v>9315</v>
      </c>
      <c r="J4209" s="9">
        <v>1</v>
      </c>
      <c r="K4209" s="5" t="s">
        <v>68</v>
      </c>
      <c r="L4209" s="10" t="str">
        <f t="shared" si="78"/>
        <v>Hate Crime Report 2018</v>
      </c>
      <c r="M4209" s="5" t="s">
        <v>3101</v>
      </c>
    </row>
    <row r="4210" spans="1:14" x14ac:dyDescent="0.2">
      <c r="A4210" s="12" t="s">
        <v>3627</v>
      </c>
      <c r="B4210" s="50">
        <v>4209</v>
      </c>
      <c r="C4210" s="9">
        <v>2018</v>
      </c>
      <c r="D4210" s="5" t="s">
        <v>9327</v>
      </c>
      <c r="E4210" s="5" t="s">
        <v>2</v>
      </c>
      <c r="F4210" s="5" t="s">
        <v>11089</v>
      </c>
      <c r="G4210" s="5" t="s">
        <v>9337</v>
      </c>
      <c r="H4210" s="5" t="s">
        <v>9347</v>
      </c>
      <c r="I4210" s="5" t="s">
        <v>9315</v>
      </c>
      <c r="J4210" s="9">
        <v>7</v>
      </c>
      <c r="K4210" s="5" t="s">
        <v>68</v>
      </c>
      <c r="L4210" s="10" t="str">
        <f t="shared" si="78"/>
        <v>Hate Crime Report 2018</v>
      </c>
      <c r="M4210" s="5" t="s">
        <v>3102</v>
      </c>
    </row>
    <row r="4211" spans="1:14" x14ac:dyDescent="0.2">
      <c r="A4211" s="12" t="s">
        <v>3628</v>
      </c>
      <c r="B4211" s="50">
        <v>4210</v>
      </c>
      <c r="C4211" s="9">
        <v>2018</v>
      </c>
      <c r="D4211" s="5" t="s">
        <v>9327</v>
      </c>
      <c r="E4211" s="5" t="s">
        <v>2</v>
      </c>
      <c r="F4211" s="5" t="s">
        <v>11089</v>
      </c>
      <c r="G4211" s="5" t="s">
        <v>9337</v>
      </c>
      <c r="H4211" s="5" t="s">
        <v>9347</v>
      </c>
      <c r="I4211" s="5" t="s">
        <v>11065</v>
      </c>
      <c r="J4211" s="9">
        <v>1</v>
      </c>
      <c r="K4211" s="5" t="s">
        <v>68</v>
      </c>
      <c r="L4211" s="10" t="str">
        <f t="shared" si="78"/>
        <v>Hate Crime Report 2018</v>
      </c>
      <c r="M4211" s="5" t="s">
        <v>3103</v>
      </c>
    </row>
    <row r="4212" spans="1:14" x14ac:dyDescent="0.2">
      <c r="A4212" s="12" t="s">
        <v>3629</v>
      </c>
      <c r="B4212" s="50">
        <v>4211</v>
      </c>
      <c r="C4212" s="9">
        <v>2018</v>
      </c>
      <c r="D4212" s="5" t="s">
        <v>9327</v>
      </c>
      <c r="E4212" s="5" t="s">
        <v>2</v>
      </c>
      <c r="F4212" s="5" t="s">
        <v>11089</v>
      </c>
      <c r="G4212" s="5" t="s">
        <v>9337</v>
      </c>
      <c r="H4212" s="5" t="s">
        <v>9347</v>
      </c>
      <c r="I4212" s="5" t="s">
        <v>9315</v>
      </c>
      <c r="J4212" s="9">
        <v>1</v>
      </c>
      <c r="K4212" s="5" t="s">
        <v>68</v>
      </c>
      <c r="L4212" s="10" t="str">
        <f t="shared" si="78"/>
        <v>Hate Crime Report 2018</v>
      </c>
      <c r="M4212" s="5" t="s">
        <v>3104</v>
      </c>
    </row>
    <row r="4213" spans="1:14" x14ac:dyDescent="0.2">
      <c r="A4213" s="12" t="s">
        <v>3630</v>
      </c>
      <c r="B4213" s="50">
        <v>4212</v>
      </c>
      <c r="C4213" s="9">
        <v>2018</v>
      </c>
      <c r="D4213" s="5" t="s">
        <v>9327</v>
      </c>
      <c r="E4213" s="5" t="s">
        <v>2</v>
      </c>
      <c r="F4213" s="5" t="s">
        <v>11088</v>
      </c>
      <c r="G4213" s="5" t="s">
        <v>9383</v>
      </c>
      <c r="H4213" s="5" t="s">
        <v>9347</v>
      </c>
      <c r="I4213" s="5" t="s">
        <v>11065</v>
      </c>
      <c r="J4213" s="9">
        <v>1</v>
      </c>
      <c r="K4213" s="5" t="s">
        <v>68</v>
      </c>
      <c r="L4213" s="10" t="str">
        <f t="shared" si="78"/>
        <v>Hate Crime Report 2018</v>
      </c>
      <c r="M4213" s="5" t="s">
        <v>3105</v>
      </c>
      <c r="N4213" s="11"/>
    </row>
    <row r="4214" spans="1:14" x14ac:dyDescent="0.2">
      <c r="A4214" s="12" t="s">
        <v>3631</v>
      </c>
      <c r="B4214" s="50">
        <v>4213</v>
      </c>
      <c r="C4214" s="9">
        <v>2018</v>
      </c>
      <c r="D4214" s="5" t="s">
        <v>9327</v>
      </c>
      <c r="E4214" s="5" t="s">
        <v>2</v>
      </c>
      <c r="F4214" s="5" t="s">
        <v>11089</v>
      </c>
      <c r="G4214" s="5" t="s">
        <v>9337</v>
      </c>
      <c r="H4214" s="5" t="s">
        <v>9347</v>
      </c>
      <c r="I4214" s="5" t="s">
        <v>11065</v>
      </c>
      <c r="J4214" s="9">
        <v>1</v>
      </c>
      <c r="K4214" s="5" t="s">
        <v>68</v>
      </c>
      <c r="L4214" s="10" t="str">
        <f t="shared" si="78"/>
        <v>Hate Crime Report 2018</v>
      </c>
      <c r="M4214" s="5" t="s">
        <v>3106</v>
      </c>
    </row>
    <row r="4215" spans="1:14" x14ac:dyDescent="0.2">
      <c r="A4215" s="12" t="s">
        <v>3632</v>
      </c>
      <c r="B4215" s="50">
        <v>4214</v>
      </c>
      <c r="C4215" s="9">
        <v>2018</v>
      </c>
      <c r="D4215" s="5" t="s">
        <v>9327</v>
      </c>
      <c r="E4215" s="5" t="s">
        <v>2</v>
      </c>
      <c r="F4215" s="5" t="s">
        <v>11089</v>
      </c>
      <c r="G4215" s="5" t="s">
        <v>9331</v>
      </c>
      <c r="H4215" s="5" t="s">
        <v>9347</v>
      </c>
      <c r="I4215" s="5" t="s">
        <v>9315</v>
      </c>
      <c r="J4215" s="9">
        <v>1</v>
      </c>
      <c r="K4215" s="5" t="s">
        <v>68</v>
      </c>
      <c r="L4215" s="10" t="str">
        <f t="shared" si="78"/>
        <v>Hate Crime Report 2018</v>
      </c>
      <c r="M4215" s="5" t="s">
        <v>3107</v>
      </c>
    </row>
    <row r="4216" spans="1:14" x14ac:dyDescent="0.2">
      <c r="A4216" s="12" t="s">
        <v>3633</v>
      </c>
      <c r="B4216" s="50">
        <v>4215</v>
      </c>
      <c r="C4216" s="9">
        <v>2018</v>
      </c>
      <c r="D4216" s="5" t="s">
        <v>9327</v>
      </c>
      <c r="E4216" s="5" t="s">
        <v>2</v>
      </c>
      <c r="F4216" s="5" t="s">
        <v>11089</v>
      </c>
      <c r="G4216" s="5" t="s">
        <v>9337</v>
      </c>
      <c r="H4216" s="5" t="s">
        <v>9347</v>
      </c>
      <c r="I4216" s="5" t="s">
        <v>11065</v>
      </c>
      <c r="J4216" s="9">
        <v>1</v>
      </c>
      <c r="K4216" s="5" t="s">
        <v>3094</v>
      </c>
      <c r="L4216" s="10" t="str">
        <f t="shared" ref="L4216:L4247" si="79">HYPERLINK("https://hatecrime.osce.org/poland?year=2018","Hate Crime Report 2018")</f>
        <v>Hate Crime Report 2018</v>
      </c>
      <c r="M4216" s="5" t="s">
        <v>3108</v>
      </c>
      <c r="N4216" s="11"/>
    </row>
    <row r="4217" spans="1:14" x14ac:dyDescent="0.2">
      <c r="A4217" s="12" t="s">
        <v>3634</v>
      </c>
      <c r="B4217" s="50">
        <v>4216</v>
      </c>
      <c r="C4217" s="9">
        <v>2018</v>
      </c>
      <c r="D4217" s="5" t="s">
        <v>9327</v>
      </c>
      <c r="E4217" s="5" t="s">
        <v>2</v>
      </c>
      <c r="F4217" s="5" t="s">
        <v>11089</v>
      </c>
      <c r="G4217" s="5" t="s">
        <v>9314</v>
      </c>
      <c r="H4217" s="5" t="s">
        <v>9328</v>
      </c>
      <c r="I4217" s="5" t="s">
        <v>9344</v>
      </c>
      <c r="J4217" s="9">
        <v>0</v>
      </c>
      <c r="K4217" s="5" t="s">
        <v>2870</v>
      </c>
      <c r="L4217" s="10" t="str">
        <f t="shared" si="79"/>
        <v>Hate Crime Report 2018</v>
      </c>
      <c r="M4217" s="5" t="s">
        <v>3109</v>
      </c>
    </row>
    <row r="4218" spans="1:14" x14ac:dyDescent="0.2">
      <c r="A4218" s="12" t="s">
        <v>3635</v>
      </c>
      <c r="B4218" s="50">
        <v>4217</v>
      </c>
      <c r="C4218" s="9">
        <v>2018</v>
      </c>
      <c r="D4218" s="5" t="s">
        <v>9327</v>
      </c>
      <c r="E4218" s="5" t="s">
        <v>2</v>
      </c>
      <c r="F4218" s="5" t="s">
        <v>11089</v>
      </c>
      <c r="G4218" s="5" t="s">
        <v>9337</v>
      </c>
      <c r="H4218" s="5" t="s">
        <v>9347</v>
      </c>
      <c r="I4218" s="5" t="s">
        <v>11065</v>
      </c>
      <c r="J4218" s="9">
        <v>1</v>
      </c>
      <c r="K4218" s="5" t="s">
        <v>2875</v>
      </c>
      <c r="L4218" s="10" t="str">
        <f t="shared" si="79"/>
        <v>Hate Crime Report 2018</v>
      </c>
      <c r="M4218" s="5" t="s">
        <v>3110</v>
      </c>
    </row>
    <row r="4219" spans="1:14" x14ac:dyDescent="0.2">
      <c r="A4219" s="12" t="s">
        <v>3636</v>
      </c>
      <c r="B4219" s="50">
        <v>4218</v>
      </c>
      <c r="C4219" s="9">
        <v>2018</v>
      </c>
      <c r="D4219" s="5" t="s">
        <v>9327</v>
      </c>
      <c r="E4219" s="5" t="s">
        <v>2</v>
      </c>
      <c r="F4219" s="5" t="s">
        <v>11089</v>
      </c>
      <c r="G4219" s="5" t="s">
        <v>9337</v>
      </c>
      <c r="H4219" s="5" t="s">
        <v>9347</v>
      </c>
      <c r="I4219" s="5" t="s">
        <v>11065</v>
      </c>
      <c r="J4219" s="9">
        <v>2</v>
      </c>
      <c r="K4219" s="5" t="s">
        <v>2875</v>
      </c>
      <c r="L4219" s="10" t="str">
        <f t="shared" si="79"/>
        <v>Hate Crime Report 2018</v>
      </c>
      <c r="M4219" s="5" t="s">
        <v>3111</v>
      </c>
    </row>
    <row r="4220" spans="1:14" x14ac:dyDescent="0.2">
      <c r="A4220" s="12" t="s">
        <v>3637</v>
      </c>
      <c r="B4220" s="50">
        <v>4219</v>
      </c>
      <c r="C4220" s="9">
        <v>2018</v>
      </c>
      <c r="D4220" s="5" t="s">
        <v>9327</v>
      </c>
      <c r="E4220" s="5" t="s">
        <v>2</v>
      </c>
      <c r="F4220" s="5" t="s">
        <v>11089</v>
      </c>
      <c r="G4220" s="5" t="s">
        <v>9337</v>
      </c>
      <c r="H4220" s="5" t="s">
        <v>9347</v>
      </c>
      <c r="I4220" s="5" t="s">
        <v>11065</v>
      </c>
      <c r="J4220" s="9">
        <v>1</v>
      </c>
      <c r="K4220" s="5" t="s">
        <v>3094</v>
      </c>
      <c r="L4220" s="10" t="str">
        <f t="shared" si="79"/>
        <v>Hate Crime Report 2018</v>
      </c>
      <c r="M4220" s="5" t="s">
        <v>3112</v>
      </c>
    </row>
    <row r="4221" spans="1:14" x14ac:dyDescent="0.2">
      <c r="A4221" s="12" t="s">
        <v>3638</v>
      </c>
      <c r="B4221" s="50">
        <v>4220</v>
      </c>
      <c r="C4221" s="9">
        <v>2018</v>
      </c>
      <c r="D4221" s="5" t="s">
        <v>9327</v>
      </c>
      <c r="E4221" s="5" t="s">
        <v>2</v>
      </c>
      <c r="F4221" s="5" t="s">
        <v>11089</v>
      </c>
      <c r="G4221" s="5" t="s">
        <v>9337</v>
      </c>
      <c r="H4221" s="5" t="s">
        <v>9347</v>
      </c>
      <c r="I4221" s="5" t="s">
        <v>11065</v>
      </c>
      <c r="J4221" s="9">
        <v>1</v>
      </c>
      <c r="K4221" s="5" t="s">
        <v>2875</v>
      </c>
      <c r="L4221" s="10" t="str">
        <f t="shared" si="79"/>
        <v>Hate Crime Report 2018</v>
      </c>
      <c r="M4221" s="5" t="s">
        <v>3113</v>
      </c>
      <c r="N4221" s="11"/>
    </row>
    <row r="4222" spans="1:14" x14ac:dyDescent="0.2">
      <c r="A4222" s="12" t="s">
        <v>3639</v>
      </c>
      <c r="B4222" s="50">
        <v>4221</v>
      </c>
      <c r="C4222" s="9">
        <v>2018</v>
      </c>
      <c r="D4222" s="5" t="s">
        <v>9327</v>
      </c>
      <c r="E4222" s="5" t="s">
        <v>2</v>
      </c>
      <c r="F4222" s="5" t="s">
        <v>11089</v>
      </c>
      <c r="G4222" s="5" t="s">
        <v>9337</v>
      </c>
      <c r="H4222" s="5" t="s">
        <v>9321</v>
      </c>
      <c r="I4222" s="5" t="s">
        <v>9378</v>
      </c>
      <c r="J4222" s="9">
        <v>1</v>
      </c>
      <c r="K4222" s="5" t="s">
        <v>2875</v>
      </c>
      <c r="L4222" s="10" t="str">
        <f t="shared" si="79"/>
        <v>Hate Crime Report 2018</v>
      </c>
      <c r="M4222" s="5" t="s">
        <v>3114</v>
      </c>
      <c r="N4222" s="11"/>
    </row>
    <row r="4223" spans="1:14" x14ac:dyDescent="0.2">
      <c r="A4223" s="12" t="s">
        <v>3640</v>
      </c>
      <c r="B4223" s="50">
        <v>4222</v>
      </c>
      <c r="C4223" s="9">
        <v>2018</v>
      </c>
      <c r="D4223" s="5" t="s">
        <v>9327</v>
      </c>
      <c r="E4223" s="5" t="s">
        <v>2</v>
      </c>
      <c r="F4223" s="5" t="s">
        <v>11089</v>
      </c>
      <c r="G4223" s="5" t="s">
        <v>9337</v>
      </c>
      <c r="H4223" s="5" t="s">
        <v>9347</v>
      </c>
      <c r="I4223" s="5" t="s">
        <v>11065</v>
      </c>
      <c r="J4223" s="9">
        <v>1</v>
      </c>
      <c r="K4223" s="5" t="s">
        <v>2875</v>
      </c>
      <c r="L4223" s="10" t="str">
        <f t="shared" si="79"/>
        <v>Hate Crime Report 2018</v>
      </c>
      <c r="M4223" s="5" t="s">
        <v>3115</v>
      </c>
      <c r="N4223" s="11"/>
    </row>
    <row r="4224" spans="1:14" x14ac:dyDescent="0.2">
      <c r="A4224" s="12" t="s">
        <v>3641</v>
      </c>
      <c r="B4224" s="50">
        <v>4223</v>
      </c>
      <c r="C4224" s="9">
        <v>2018</v>
      </c>
      <c r="D4224" s="5" t="s">
        <v>9327</v>
      </c>
      <c r="E4224" s="5" t="s">
        <v>2</v>
      </c>
      <c r="F4224" s="5" t="s">
        <v>11089</v>
      </c>
      <c r="G4224" s="5" t="s">
        <v>9337</v>
      </c>
      <c r="H4224" s="5" t="s">
        <v>9347</v>
      </c>
      <c r="I4224" s="5" t="s">
        <v>11065</v>
      </c>
      <c r="J4224" s="9">
        <v>1</v>
      </c>
      <c r="K4224" s="5" t="s">
        <v>2875</v>
      </c>
      <c r="L4224" s="10" t="str">
        <f t="shared" si="79"/>
        <v>Hate Crime Report 2018</v>
      </c>
      <c r="M4224" s="5" t="s">
        <v>3116</v>
      </c>
      <c r="N4224" s="11"/>
    </row>
    <row r="4225" spans="1:14" x14ac:dyDescent="0.2">
      <c r="A4225" s="12" t="s">
        <v>3642</v>
      </c>
      <c r="B4225" s="50">
        <v>4224</v>
      </c>
      <c r="C4225" s="9">
        <v>2018</v>
      </c>
      <c r="D4225" s="5" t="s">
        <v>9327</v>
      </c>
      <c r="E4225" s="5" t="s">
        <v>2</v>
      </c>
      <c r="F4225" s="5" t="s">
        <v>11089</v>
      </c>
      <c r="G4225" s="5" t="s">
        <v>9337</v>
      </c>
      <c r="H4225" s="5" t="s">
        <v>9347</v>
      </c>
      <c r="I4225" s="5" t="s">
        <v>11065</v>
      </c>
      <c r="J4225" s="9">
        <v>1</v>
      </c>
      <c r="K4225" s="5" t="s">
        <v>2875</v>
      </c>
      <c r="L4225" s="10" t="str">
        <f t="shared" si="79"/>
        <v>Hate Crime Report 2018</v>
      </c>
      <c r="M4225" s="5" t="s">
        <v>3117</v>
      </c>
      <c r="N4225" s="11"/>
    </row>
    <row r="4226" spans="1:14" x14ac:dyDescent="0.2">
      <c r="A4226" s="12" t="s">
        <v>3643</v>
      </c>
      <c r="B4226" s="50">
        <v>4225</v>
      </c>
      <c r="C4226" s="9">
        <v>2018</v>
      </c>
      <c r="D4226" s="5" t="s">
        <v>9327</v>
      </c>
      <c r="E4226" s="5" t="s">
        <v>2</v>
      </c>
      <c r="F4226" s="5" t="s">
        <v>11089</v>
      </c>
      <c r="G4226" s="5" t="s">
        <v>9337</v>
      </c>
      <c r="H4226" s="5" t="s">
        <v>9347</v>
      </c>
      <c r="I4226" s="5" t="s">
        <v>11065</v>
      </c>
      <c r="J4226" s="9">
        <v>1</v>
      </c>
      <c r="K4226" s="5" t="s">
        <v>2875</v>
      </c>
      <c r="L4226" s="10" t="str">
        <f t="shared" si="79"/>
        <v>Hate Crime Report 2018</v>
      </c>
      <c r="M4226" s="5" t="s">
        <v>3118</v>
      </c>
      <c r="N4226" s="11"/>
    </row>
    <row r="4227" spans="1:14" x14ac:dyDescent="0.2">
      <c r="A4227" s="12" t="s">
        <v>3644</v>
      </c>
      <c r="B4227" s="50">
        <v>4226</v>
      </c>
      <c r="C4227" s="9">
        <v>2018</v>
      </c>
      <c r="D4227" s="5" t="s">
        <v>9327</v>
      </c>
      <c r="E4227" s="5" t="s">
        <v>2</v>
      </c>
      <c r="F4227" s="5" t="s">
        <v>11089</v>
      </c>
      <c r="G4227" s="5" t="s">
        <v>9337</v>
      </c>
      <c r="H4227" s="5" t="s">
        <v>9347</v>
      </c>
      <c r="I4227" s="5" t="s">
        <v>9353</v>
      </c>
      <c r="J4227" s="9">
        <v>1</v>
      </c>
      <c r="K4227" s="5" t="s">
        <v>2875</v>
      </c>
      <c r="L4227" s="10" t="str">
        <f t="shared" si="79"/>
        <v>Hate Crime Report 2018</v>
      </c>
      <c r="M4227" s="5" t="s">
        <v>3119</v>
      </c>
      <c r="N4227" s="11"/>
    </row>
    <row r="4228" spans="1:14" x14ac:dyDescent="0.2">
      <c r="A4228" s="12" t="s">
        <v>3645</v>
      </c>
      <c r="B4228" s="50">
        <v>4227</v>
      </c>
      <c r="C4228" s="9">
        <v>2018</v>
      </c>
      <c r="D4228" s="5" t="s">
        <v>9327</v>
      </c>
      <c r="E4228" s="5" t="s">
        <v>2</v>
      </c>
      <c r="F4228" s="5" t="s">
        <v>11089</v>
      </c>
      <c r="G4228" s="5" t="s">
        <v>9337</v>
      </c>
      <c r="H4228" s="5" t="s">
        <v>9347</v>
      </c>
      <c r="I4228" s="5" t="s">
        <v>9315</v>
      </c>
      <c r="J4228" s="9">
        <v>1</v>
      </c>
      <c r="K4228" s="5" t="s">
        <v>2875</v>
      </c>
      <c r="L4228" s="10" t="str">
        <f t="shared" si="79"/>
        <v>Hate Crime Report 2018</v>
      </c>
      <c r="M4228" s="5" t="s">
        <v>3120</v>
      </c>
      <c r="N4228" s="11"/>
    </row>
    <row r="4229" spans="1:14" x14ac:dyDescent="0.2">
      <c r="A4229" s="12" t="s">
        <v>3646</v>
      </c>
      <c r="B4229" s="50">
        <v>4228</v>
      </c>
      <c r="C4229" s="9">
        <v>2018</v>
      </c>
      <c r="D4229" s="5" t="s">
        <v>9327</v>
      </c>
      <c r="E4229" s="5" t="s">
        <v>2</v>
      </c>
      <c r="F4229" s="5" t="s">
        <v>11089</v>
      </c>
      <c r="G4229" s="5" t="s">
        <v>9329</v>
      </c>
      <c r="H4229" s="5" t="s">
        <v>9321</v>
      </c>
      <c r="I4229" s="5" t="s">
        <v>9378</v>
      </c>
      <c r="J4229" s="9" t="s">
        <v>2</v>
      </c>
      <c r="K4229" s="5" t="s">
        <v>2875</v>
      </c>
      <c r="L4229" s="10" t="str">
        <f t="shared" si="79"/>
        <v>Hate Crime Report 2018</v>
      </c>
      <c r="M4229" s="5" t="s">
        <v>3121</v>
      </c>
      <c r="N4229" s="11"/>
    </row>
    <row r="4230" spans="1:14" x14ac:dyDescent="0.2">
      <c r="A4230" s="12" t="s">
        <v>3647</v>
      </c>
      <c r="B4230" s="50">
        <v>4229</v>
      </c>
      <c r="C4230" s="9">
        <v>2018</v>
      </c>
      <c r="D4230" s="5" t="s">
        <v>9327</v>
      </c>
      <c r="E4230" s="5" t="s">
        <v>2</v>
      </c>
      <c r="F4230" s="5" t="s">
        <v>11089</v>
      </c>
      <c r="G4230" s="5" t="s">
        <v>9314</v>
      </c>
      <c r="H4230" s="5" t="s">
        <v>9347</v>
      </c>
      <c r="I4230" s="5" t="s">
        <v>11065</v>
      </c>
      <c r="J4230" s="9">
        <v>1</v>
      </c>
      <c r="K4230" s="5" t="s">
        <v>542</v>
      </c>
      <c r="L4230" s="10" t="str">
        <f t="shared" si="79"/>
        <v>Hate Crime Report 2018</v>
      </c>
      <c r="M4230" s="5" t="s">
        <v>3122</v>
      </c>
      <c r="N4230" s="11"/>
    </row>
    <row r="4231" spans="1:14" x14ac:dyDescent="0.2">
      <c r="A4231" s="12" t="s">
        <v>3648</v>
      </c>
      <c r="B4231" s="50">
        <v>4230</v>
      </c>
      <c r="C4231" s="9">
        <v>2018</v>
      </c>
      <c r="D4231" s="5" t="s">
        <v>9327</v>
      </c>
      <c r="E4231" s="5" t="s">
        <v>2</v>
      </c>
      <c r="F4231" s="5" t="s">
        <v>11089</v>
      </c>
      <c r="G4231" s="5" t="s">
        <v>9314</v>
      </c>
      <c r="H4231" s="5" t="s">
        <v>9347</v>
      </c>
      <c r="I4231" s="5" t="s">
        <v>9315</v>
      </c>
      <c r="J4231" s="9">
        <v>1</v>
      </c>
      <c r="K4231" s="5" t="s">
        <v>542</v>
      </c>
      <c r="L4231" s="10" t="str">
        <f t="shared" si="79"/>
        <v>Hate Crime Report 2018</v>
      </c>
      <c r="M4231" s="5" t="s">
        <v>3123</v>
      </c>
      <c r="N4231" s="11"/>
    </row>
    <row r="4232" spans="1:14" x14ac:dyDescent="0.2">
      <c r="A4232" s="12" t="s">
        <v>3649</v>
      </c>
      <c r="B4232" s="50">
        <v>4231</v>
      </c>
      <c r="C4232" s="9">
        <v>2018</v>
      </c>
      <c r="D4232" s="5" t="s">
        <v>9327</v>
      </c>
      <c r="E4232" s="5" t="s">
        <v>2</v>
      </c>
      <c r="F4232" s="5" t="s">
        <v>11089</v>
      </c>
      <c r="G4232" s="5" t="s">
        <v>9314</v>
      </c>
      <c r="H4232" s="5" t="s">
        <v>9347</v>
      </c>
      <c r="I4232" s="5" t="s">
        <v>9315</v>
      </c>
      <c r="J4232" s="9">
        <v>1</v>
      </c>
      <c r="K4232" s="5" t="s">
        <v>542</v>
      </c>
      <c r="L4232" s="10" t="str">
        <f t="shared" si="79"/>
        <v>Hate Crime Report 2018</v>
      </c>
      <c r="M4232" s="5" t="s">
        <v>3124</v>
      </c>
      <c r="N4232" s="11"/>
    </row>
    <row r="4233" spans="1:14" x14ac:dyDescent="0.2">
      <c r="A4233" s="12" t="s">
        <v>3650</v>
      </c>
      <c r="B4233" s="50">
        <v>4232</v>
      </c>
      <c r="C4233" s="9">
        <v>2018</v>
      </c>
      <c r="D4233" s="5" t="s">
        <v>9327</v>
      </c>
      <c r="E4233" s="5" t="s">
        <v>2</v>
      </c>
      <c r="F4233" s="5" t="s">
        <v>11089</v>
      </c>
      <c r="G4233" s="5" t="s">
        <v>9337</v>
      </c>
      <c r="H4233" s="5" t="s">
        <v>9347</v>
      </c>
      <c r="I4233" s="5" t="s">
        <v>11065</v>
      </c>
      <c r="J4233" s="9" t="s">
        <v>2</v>
      </c>
      <c r="K4233" s="5" t="s">
        <v>2875</v>
      </c>
      <c r="L4233" s="10" t="str">
        <f t="shared" si="79"/>
        <v>Hate Crime Report 2018</v>
      </c>
      <c r="M4233" s="5" t="s">
        <v>3125</v>
      </c>
      <c r="N4233" s="11"/>
    </row>
    <row r="4234" spans="1:14" x14ac:dyDescent="0.2">
      <c r="A4234" s="12" t="s">
        <v>3651</v>
      </c>
      <c r="B4234" s="50">
        <v>4233</v>
      </c>
      <c r="C4234" s="9">
        <v>2018</v>
      </c>
      <c r="D4234" s="5" t="s">
        <v>9327</v>
      </c>
      <c r="E4234" s="5" t="s">
        <v>2</v>
      </c>
      <c r="F4234" s="5" t="s">
        <v>11089</v>
      </c>
      <c r="G4234" s="5" t="s">
        <v>9329</v>
      </c>
      <c r="H4234" s="5" t="s">
        <v>9347</v>
      </c>
      <c r="I4234" s="5" t="s">
        <v>11065</v>
      </c>
      <c r="J4234" s="9">
        <v>1</v>
      </c>
      <c r="K4234" s="5" t="s">
        <v>2832</v>
      </c>
      <c r="L4234" s="10" t="str">
        <f t="shared" si="79"/>
        <v>Hate Crime Report 2018</v>
      </c>
      <c r="M4234" s="5" t="s">
        <v>3126</v>
      </c>
      <c r="N4234" s="11"/>
    </row>
    <row r="4235" spans="1:14" x14ac:dyDescent="0.2">
      <c r="A4235" s="12" t="s">
        <v>3652</v>
      </c>
      <c r="B4235" s="50">
        <v>4234</v>
      </c>
      <c r="C4235" s="9">
        <v>2018</v>
      </c>
      <c r="D4235" s="5" t="s">
        <v>9327</v>
      </c>
      <c r="E4235" s="5" t="s">
        <v>2</v>
      </c>
      <c r="F4235" s="5" t="s">
        <v>11089</v>
      </c>
      <c r="G4235" s="5" t="s">
        <v>9329</v>
      </c>
      <c r="H4235" s="5" t="s">
        <v>9321</v>
      </c>
      <c r="I4235" s="5" t="s">
        <v>9378</v>
      </c>
      <c r="J4235" s="9">
        <v>1</v>
      </c>
      <c r="K4235" s="5" t="s">
        <v>2832</v>
      </c>
      <c r="L4235" s="10" t="str">
        <f t="shared" si="79"/>
        <v>Hate Crime Report 2018</v>
      </c>
      <c r="M4235" s="5" t="s">
        <v>3127</v>
      </c>
      <c r="N4235" s="11"/>
    </row>
    <row r="4236" spans="1:14" x14ac:dyDescent="0.2">
      <c r="A4236" s="12" t="s">
        <v>3653</v>
      </c>
      <c r="B4236" s="50">
        <v>4235</v>
      </c>
      <c r="C4236" s="9">
        <v>2018</v>
      </c>
      <c r="D4236" s="5" t="s">
        <v>9327</v>
      </c>
      <c r="E4236" s="5" t="s">
        <v>2</v>
      </c>
      <c r="F4236" s="5" t="s">
        <v>11089</v>
      </c>
      <c r="G4236" s="5" t="s">
        <v>9329</v>
      </c>
      <c r="H4236" s="5" t="s">
        <v>9321</v>
      </c>
      <c r="I4236" s="5" t="s">
        <v>9408</v>
      </c>
      <c r="J4236" s="9">
        <v>1</v>
      </c>
      <c r="K4236" s="5" t="s">
        <v>2832</v>
      </c>
      <c r="L4236" s="10" t="str">
        <f t="shared" si="79"/>
        <v>Hate Crime Report 2018</v>
      </c>
      <c r="M4236" s="5" t="s">
        <v>3128</v>
      </c>
      <c r="N4236" s="11"/>
    </row>
    <row r="4237" spans="1:14" x14ac:dyDescent="0.2">
      <c r="A4237" s="12" t="s">
        <v>3654</v>
      </c>
      <c r="B4237" s="50">
        <v>4236</v>
      </c>
      <c r="C4237" s="9">
        <v>2018</v>
      </c>
      <c r="D4237" s="5" t="s">
        <v>9327</v>
      </c>
      <c r="E4237" s="5" t="s">
        <v>2</v>
      </c>
      <c r="F4237" s="5" t="s">
        <v>11089</v>
      </c>
      <c r="G4237" s="5" t="s">
        <v>9329</v>
      </c>
      <c r="H4237" s="5" t="s">
        <v>9347</v>
      </c>
      <c r="I4237" s="5" t="s">
        <v>9315</v>
      </c>
      <c r="J4237" s="9">
        <v>1</v>
      </c>
      <c r="K4237" s="5" t="s">
        <v>2832</v>
      </c>
      <c r="L4237" s="10" t="str">
        <f t="shared" si="79"/>
        <v>Hate Crime Report 2018</v>
      </c>
      <c r="M4237" s="5" t="s">
        <v>3129</v>
      </c>
      <c r="N4237" s="11"/>
    </row>
    <row r="4238" spans="1:14" x14ac:dyDescent="0.2">
      <c r="A4238" s="12" t="s">
        <v>3655</v>
      </c>
      <c r="B4238" s="50">
        <v>4237</v>
      </c>
      <c r="C4238" s="9">
        <v>2018</v>
      </c>
      <c r="D4238" s="5" t="s">
        <v>9327</v>
      </c>
      <c r="E4238" s="5" t="s">
        <v>2</v>
      </c>
      <c r="F4238" s="5" t="s">
        <v>11089</v>
      </c>
      <c r="G4238" s="5" t="s">
        <v>9329</v>
      </c>
      <c r="H4238" s="5" t="s">
        <v>9321</v>
      </c>
      <c r="I4238" s="5" t="s">
        <v>11065</v>
      </c>
      <c r="J4238" s="9">
        <v>1</v>
      </c>
      <c r="K4238" s="5" t="s">
        <v>2832</v>
      </c>
      <c r="L4238" s="10" t="str">
        <f t="shared" si="79"/>
        <v>Hate Crime Report 2018</v>
      </c>
      <c r="M4238" s="5" t="s">
        <v>3130</v>
      </c>
      <c r="N4238" s="11"/>
    </row>
    <row r="4239" spans="1:14" x14ac:dyDescent="0.2">
      <c r="A4239" s="12" t="s">
        <v>3656</v>
      </c>
      <c r="B4239" s="50">
        <v>4238</v>
      </c>
      <c r="C4239" s="9">
        <v>2018</v>
      </c>
      <c r="D4239" s="5" t="s">
        <v>9327</v>
      </c>
      <c r="E4239" s="5" t="s">
        <v>2</v>
      </c>
      <c r="F4239" s="5" t="s">
        <v>11089</v>
      </c>
      <c r="G4239" s="5" t="s">
        <v>9329</v>
      </c>
      <c r="H4239" s="5" t="s">
        <v>9347</v>
      </c>
      <c r="I4239" s="5" t="s">
        <v>11065</v>
      </c>
      <c r="J4239" s="9">
        <v>1</v>
      </c>
      <c r="K4239" s="5" t="s">
        <v>2832</v>
      </c>
      <c r="L4239" s="10" t="str">
        <f t="shared" si="79"/>
        <v>Hate Crime Report 2018</v>
      </c>
      <c r="M4239" s="5" t="s">
        <v>3131</v>
      </c>
      <c r="N4239" s="11"/>
    </row>
    <row r="4240" spans="1:14" x14ac:dyDescent="0.2">
      <c r="A4240" s="12" t="s">
        <v>3657</v>
      </c>
      <c r="B4240" s="50">
        <v>4239</v>
      </c>
      <c r="C4240" s="9">
        <v>2018</v>
      </c>
      <c r="D4240" s="5" t="s">
        <v>9327</v>
      </c>
      <c r="E4240" s="5" t="s">
        <v>2</v>
      </c>
      <c r="F4240" s="5" t="s">
        <v>11089</v>
      </c>
      <c r="G4240" s="5" t="s">
        <v>9329</v>
      </c>
      <c r="H4240" s="5" t="s">
        <v>9347</v>
      </c>
      <c r="I4240" s="5" t="s">
        <v>9315</v>
      </c>
      <c r="J4240" s="9">
        <v>1</v>
      </c>
      <c r="K4240" s="5" t="s">
        <v>2832</v>
      </c>
      <c r="L4240" s="10" t="str">
        <f t="shared" si="79"/>
        <v>Hate Crime Report 2018</v>
      </c>
      <c r="M4240" s="5" t="s">
        <v>3132</v>
      </c>
      <c r="N4240" s="11"/>
    </row>
    <row r="4241" spans="1:15" x14ac:dyDescent="0.2">
      <c r="A4241" s="12" t="s">
        <v>3658</v>
      </c>
      <c r="B4241" s="50">
        <v>4240</v>
      </c>
      <c r="C4241" s="9">
        <v>2018</v>
      </c>
      <c r="D4241" s="5" t="s">
        <v>9327</v>
      </c>
      <c r="E4241" s="5" t="s">
        <v>2</v>
      </c>
      <c r="F4241" s="5" t="s">
        <v>11089</v>
      </c>
      <c r="G4241" s="5" t="s">
        <v>9329</v>
      </c>
      <c r="H4241" s="5" t="s">
        <v>9347</v>
      </c>
      <c r="I4241" s="5" t="s">
        <v>9315</v>
      </c>
      <c r="J4241" s="9">
        <v>3</v>
      </c>
      <c r="K4241" s="5" t="s">
        <v>2832</v>
      </c>
      <c r="L4241" s="10" t="str">
        <f t="shared" si="79"/>
        <v>Hate Crime Report 2018</v>
      </c>
      <c r="M4241" s="5" t="s">
        <v>3133</v>
      </c>
      <c r="N4241" s="11"/>
    </row>
    <row r="4242" spans="1:15" x14ac:dyDescent="0.2">
      <c r="A4242" s="12" t="s">
        <v>3659</v>
      </c>
      <c r="B4242" s="50">
        <v>4241</v>
      </c>
      <c r="C4242" s="9">
        <v>2018</v>
      </c>
      <c r="D4242" s="5" t="s">
        <v>9327</v>
      </c>
      <c r="E4242" s="5" t="s">
        <v>2</v>
      </c>
      <c r="F4242" s="5" t="s">
        <v>11089</v>
      </c>
      <c r="G4242" s="5" t="s">
        <v>9329</v>
      </c>
      <c r="H4242" s="5" t="s">
        <v>9347</v>
      </c>
      <c r="I4242" s="5" t="s">
        <v>9315</v>
      </c>
      <c r="J4242" s="9">
        <v>1</v>
      </c>
      <c r="K4242" s="5" t="s">
        <v>2832</v>
      </c>
      <c r="L4242" s="10" t="str">
        <f t="shared" si="79"/>
        <v>Hate Crime Report 2018</v>
      </c>
      <c r="M4242" s="5" t="s">
        <v>3134</v>
      </c>
      <c r="N4242" s="11"/>
    </row>
    <row r="4243" spans="1:15" x14ac:dyDescent="0.2">
      <c r="A4243" s="12" t="s">
        <v>3660</v>
      </c>
      <c r="B4243" s="50">
        <v>4242</v>
      </c>
      <c r="C4243" s="9">
        <v>2018</v>
      </c>
      <c r="D4243" s="5" t="s">
        <v>9327</v>
      </c>
      <c r="E4243" s="5" t="s">
        <v>2</v>
      </c>
      <c r="F4243" s="5" t="s">
        <v>11089</v>
      </c>
      <c r="G4243" s="5" t="s">
        <v>9329</v>
      </c>
      <c r="H4243" s="5" t="s">
        <v>9347</v>
      </c>
      <c r="I4243" s="5" t="s">
        <v>9350</v>
      </c>
      <c r="J4243" s="9">
        <v>2</v>
      </c>
      <c r="K4243" s="5" t="s">
        <v>2832</v>
      </c>
      <c r="L4243" s="10" t="str">
        <f t="shared" si="79"/>
        <v>Hate Crime Report 2018</v>
      </c>
      <c r="M4243" s="5" t="s">
        <v>3135</v>
      </c>
      <c r="N4243" s="11"/>
    </row>
    <row r="4244" spans="1:15" x14ac:dyDescent="0.2">
      <c r="A4244" s="12" t="s">
        <v>3661</v>
      </c>
      <c r="B4244" s="50">
        <v>4243</v>
      </c>
      <c r="C4244" s="9">
        <v>2018</v>
      </c>
      <c r="D4244" s="5" t="s">
        <v>9327</v>
      </c>
      <c r="E4244" s="5" t="s">
        <v>2</v>
      </c>
      <c r="F4244" s="5" t="s">
        <v>11089</v>
      </c>
      <c r="G4244" s="5" t="s">
        <v>9329</v>
      </c>
      <c r="H4244" s="5" t="s">
        <v>9321</v>
      </c>
      <c r="I4244" s="5" t="s">
        <v>9378</v>
      </c>
      <c r="J4244" s="9">
        <v>1</v>
      </c>
      <c r="K4244" s="5" t="s">
        <v>3136</v>
      </c>
      <c r="L4244" s="10" t="str">
        <f t="shared" si="79"/>
        <v>Hate Crime Report 2018</v>
      </c>
      <c r="M4244" s="5" t="s">
        <v>3137</v>
      </c>
      <c r="N4244" s="11"/>
    </row>
    <row r="4245" spans="1:15" x14ac:dyDescent="0.2">
      <c r="A4245" s="12" t="s">
        <v>3662</v>
      </c>
      <c r="B4245" s="50">
        <v>4244</v>
      </c>
      <c r="C4245" s="9">
        <v>2018</v>
      </c>
      <c r="D4245" s="5" t="s">
        <v>9327</v>
      </c>
      <c r="E4245" s="5" t="s">
        <v>2</v>
      </c>
      <c r="F4245" s="5" t="s">
        <v>11089</v>
      </c>
      <c r="G4245" s="5" t="s">
        <v>9329</v>
      </c>
      <c r="H4245" s="5" t="s">
        <v>9347</v>
      </c>
      <c r="I4245" s="5" t="s">
        <v>11065</v>
      </c>
      <c r="J4245" s="9">
        <v>2</v>
      </c>
      <c r="K4245" s="5" t="s">
        <v>2832</v>
      </c>
      <c r="L4245" s="10" t="str">
        <f t="shared" si="79"/>
        <v>Hate Crime Report 2018</v>
      </c>
      <c r="M4245" s="5" t="s">
        <v>3138</v>
      </c>
      <c r="N4245" s="11"/>
    </row>
    <row r="4246" spans="1:15" x14ac:dyDescent="0.2">
      <c r="A4246" s="12" t="s">
        <v>3663</v>
      </c>
      <c r="B4246" s="50">
        <v>4245</v>
      </c>
      <c r="C4246" s="9">
        <v>2018</v>
      </c>
      <c r="D4246" s="5" t="s">
        <v>9327</v>
      </c>
      <c r="E4246" s="5" t="s">
        <v>2</v>
      </c>
      <c r="F4246" s="5" t="s">
        <v>11089</v>
      </c>
      <c r="G4246" s="5" t="s">
        <v>9314</v>
      </c>
      <c r="H4246" s="5" t="s">
        <v>9328</v>
      </c>
      <c r="I4246" s="5" t="s">
        <v>9344</v>
      </c>
      <c r="J4246" s="9">
        <v>0</v>
      </c>
      <c r="K4246" s="5" t="s">
        <v>2870</v>
      </c>
      <c r="L4246" s="10" t="str">
        <f t="shared" si="79"/>
        <v>Hate Crime Report 2018</v>
      </c>
      <c r="M4246" s="5" t="s">
        <v>3139</v>
      </c>
      <c r="N4246" s="11"/>
    </row>
    <row r="4247" spans="1:15" x14ac:dyDescent="0.2">
      <c r="A4247" s="12" t="s">
        <v>3664</v>
      </c>
      <c r="B4247" s="50">
        <v>4246</v>
      </c>
      <c r="C4247" s="9">
        <v>2018</v>
      </c>
      <c r="D4247" s="5" t="s">
        <v>9327</v>
      </c>
      <c r="E4247" s="5" t="s">
        <v>2</v>
      </c>
      <c r="F4247" s="5" t="s">
        <v>11089</v>
      </c>
      <c r="G4247" s="5" t="s">
        <v>9314</v>
      </c>
      <c r="H4247" s="5" t="s">
        <v>9328</v>
      </c>
      <c r="I4247" s="5" t="s">
        <v>9419</v>
      </c>
      <c r="J4247" s="9">
        <v>0</v>
      </c>
      <c r="K4247" s="5" t="s">
        <v>2870</v>
      </c>
      <c r="L4247" s="10" t="str">
        <f t="shared" si="79"/>
        <v>Hate Crime Report 2018</v>
      </c>
      <c r="M4247" s="5" t="s">
        <v>3140</v>
      </c>
      <c r="N4247" s="11"/>
      <c r="O4247" s="11"/>
    </row>
    <row r="4248" spans="1:15" x14ac:dyDescent="0.2">
      <c r="A4248" s="12" t="s">
        <v>3665</v>
      </c>
      <c r="B4248" s="50">
        <v>4247</v>
      </c>
      <c r="C4248" s="9">
        <v>2018</v>
      </c>
      <c r="D4248" s="5" t="s">
        <v>9327</v>
      </c>
      <c r="E4248" s="5" t="s">
        <v>2</v>
      </c>
      <c r="F4248" s="5" t="s">
        <v>11089</v>
      </c>
      <c r="G4248" s="5" t="s">
        <v>9314</v>
      </c>
      <c r="H4248" s="5" t="s">
        <v>9328</v>
      </c>
      <c r="I4248" s="5" t="s">
        <v>9407</v>
      </c>
      <c r="J4248" s="9">
        <v>0</v>
      </c>
      <c r="K4248" s="5" t="s">
        <v>2870</v>
      </c>
      <c r="L4248" s="10" t="str">
        <f t="shared" ref="L4248:L4279" si="80">HYPERLINK("https://hatecrime.osce.org/poland?year=2018","Hate Crime Report 2018")</f>
        <v>Hate Crime Report 2018</v>
      </c>
      <c r="M4248" s="5" t="s">
        <v>3141</v>
      </c>
      <c r="N4248" s="11"/>
      <c r="O4248" s="2"/>
    </row>
    <row r="4249" spans="1:15" x14ac:dyDescent="0.2">
      <c r="A4249" s="12" t="s">
        <v>3666</v>
      </c>
      <c r="B4249" s="50">
        <v>4248</v>
      </c>
      <c r="C4249" s="9">
        <v>2018</v>
      </c>
      <c r="D4249" s="5" t="s">
        <v>9327</v>
      </c>
      <c r="E4249" s="5" t="s">
        <v>2</v>
      </c>
      <c r="F4249" s="5" t="s">
        <v>11089</v>
      </c>
      <c r="G4249" s="5" t="s">
        <v>9314</v>
      </c>
      <c r="H4249" s="5" t="s">
        <v>9328</v>
      </c>
      <c r="I4249" s="5" t="s">
        <v>9344</v>
      </c>
      <c r="J4249" s="9">
        <v>0</v>
      </c>
      <c r="K4249" s="5" t="s">
        <v>2870</v>
      </c>
      <c r="L4249" s="10" t="str">
        <f t="shared" si="80"/>
        <v>Hate Crime Report 2018</v>
      </c>
      <c r="M4249" s="5" t="s">
        <v>3142</v>
      </c>
      <c r="N4249" s="11"/>
    </row>
    <row r="4250" spans="1:15" x14ac:dyDescent="0.2">
      <c r="A4250" s="12" t="s">
        <v>3667</v>
      </c>
      <c r="B4250" s="50">
        <v>4249</v>
      </c>
      <c r="C4250" s="9">
        <v>2018</v>
      </c>
      <c r="D4250" s="5" t="s">
        <v>9327</v>
      </c>
      <c r="E4250" s="5" t="s">
        <v>2</v>
      </c>
      <c r="F4250" s="5" t="s">
        <v>11089</v>
      </c>
      <c r="G4250" s="5" t="s">
        <v>9314</v>
      </c>
      <c r="H4250" s="5" t="s">
        <v>9328</v>
      </c>
      <c r="I4250" s="5" t="s">
        <v>9406</v>
      </c>
      <c r="J4250" s="9">
        <v>0</v>
      </c>
      <c r="K4250" s="5" t="s">
        <v>2870</v>
      </c>
      <c r="L4250" s="10" t="str">
        <f t="shared" si="80"/>
        <v>Hate Crime Report 2018</v>
      </c>
      <c r="M4250" s="5" t="s">
        <v>3143</v>
      </c>
      <c r="N4250" s="11"/>
    </row>
    <row r="4251" spans="1:15" x14ac:dyDescent="0.2">
      <c r="A4251" s="12" t="s">
        <v>3668</v>
      </c>
      <c r="B4251" s="50">
        <v>4250</v>
      </c>
      <c r="C4251" s="9">
        <v>2018</v>
      </c>
      <c r="D4251" s="5" t="s">
        <v>9327</v>
      </c>
      <c r="E4251" s="5" t="s">
        <v>2</v>
      </c>
      <c r="F4251" s="5" t="s">
        <v>11089</v>
      </c>
      <c r="G4251" s="5" t="s">
        <v>9320</v>
      </c>
      <c r="H4251" s="5" t="s">
        <v>9328</v>
      </c>
      <c r="I4251" s="5" t="s">
        <v>9407</v>
      </c>
      <c r="J4251" s="9">
        <v>0</v>
      </c>
      <c r="K4251" s="5" t="s">
        <v>1136</v>
      </c>
      <c r="L4251" s="10" t="str">
        <f t="shared" si="80"/>
        <v>Hate Crime Report 2018</v>
      </c>
      <c r="M4251" s="5" t="s">
        <v>3144</v>
      </c>
      <c r="N4251" s="11"/>
    </row>
    <row r="4252" spans="1:15" x14ac:dyDescent="0.2">
      <c r="A4252" s="12" t="s">
        <v>3669</v>
      </c>
      <c r="B4252" s="50">
        <v>4251</v>
      </c>
      <c r="C4252" s="9">
        <v>2018</v>
      </c>
      <c r="D4252" s="5" t="s">
        <v>9327</v>
      </c>
      <c r="E4252" s="5" t="s">
        <v>2</v>
      </c>
      <c r="F4252" s="5" t="s">
        <v>11089</v>
      </c>
      <c r="G4252" s="5" t="s">
        <v>9314</v>
      </c>
      <c r="H4252" s="5" t="s">
        <v>9328</v>
      </c>
      <c r="I4252" s="5" t="s">
        <v>9344</v>
      </c>
      <c r="J4252" s="9">
        <v>0</v>
      </c>
      <c r="K4252" s="5" t="s">
        <v>2870</v>
      </c>
      <c r="L4252" s="10" t="str">
        <f t="shared" si="80"/>
        <v>Hate Crime Report 2018</v>
      </c>
      <c r="M4252" s="5" t="s">
        <v>3145</v>
      </c>
      <c r="N4252" s="11"/>
    </row>
    <row r="4253" spans="1:15" x14ac:dyDescent="0.2">
      <c r="A4253" s="12" t="s">
        <v>3670</v>
      </c>
      <c r="B4253" s="50">
        <v>4252</v>
      </c>
      <c r="C4253" s="9">
        <v>2018</v>
      </c>
      <c r="D4253" s="5" t="s">
        <v>9327</v>
      </c>
      <c r="E4253" s="5" t="s">
        <v>2</v>
      </c>
      <c r="F4253" s="5" t="s">
        <v>11089</v>
      </c>
      <c r="G4253" s="5" t="s">
        <v>9314</v>
      </c>
      <c r="H4253" s="5" t="s">
        <v>9328</v>
      </c>
      <c r="I4253" s="5" t="s">
        <v>9344</v>
      </c>
      <c r="J4253" s="9">
        <v>0</v>
      </c>
      <c r="K4253" s="5" t="s">
        <v>2870</v>
      </c>
      <c r="L4253" s="10" t="str">
        <f t="shared" si="80"/>
        <v>Hate Crime Report 2018</v>
      </c>
      <c r="M4253" s="5" t="s">
        <v>3146</v>
      </c>
      <c r="N4253" s="11"/>
      <c r="O4253" s="2"/>
    </row>
    <row r="4254" spans="1:15" x14ac:dyDescent="0.2">
      <c r="A4254" s="12" t="s">
        <v>3671</v>
      </c>
      <c r="B4254" s="50">
        <v>4253</v>
      </c>
      <c r="C4254" s="9">
        <v>2018</v>
      </c>
      <c r="D4254" s="5" t="s">
        <v>9327</v>
      </c>
      <c r="E4254" s="5" t="s">
        <v>2</v>
      </c>
      <c r="F4254" s="5" t="s">
        <v>11089</v>
      </c>
      <c r="G4254" s="5" t="s">
        <v>9314</v>
      </c>
      <c r="H4254" s="5" t="s">
        <v>9328</v>
      </c>
      <c r="I4254" s="5" t="s">
        <v>9344</v>
      </c>
      <c r="J4254" s="9">
        <v>0</v>
      </c>
      <c r="K4254" s="5" t="s">
        <v>46</v>
      </c>
      <c r="L4254" s="10" t="str">
        <f t="shared" si="80"/>
        <v>Hate Crime Report 2018</v>
      </c>
      <c r="M4254" s="5" t="s">
        <v>3147</v>
      </c>
      <c r="N4254" s="11"/>
    </row>
    <row r="4255" spans="1:15" x14ac:dyDescent="0.2">
      <c r="A4255" s="12" t="s">
        <v>3672</v>
      </c>
      <c r="B4255" s="50">
        <v>4254</v>
      </c>
      <c r="C4255" s="9">
        <v>2018</v>
      </c>
      <c r="D4255" s="5" t="s">
        <v>9327</v>
      </c>
      <c r="E4255" s="5" t="s">
        <v>2</v>
      </c>
      <c r="F4255" s="5" t="s">
        <v>11089</v>
      </c>
      <c r="G4255" s="5" t="s">
        <v>9314</v>
      </c>
      <c r="H4255" s="5" t="s">
        <v>9328</v>
      </c>
      <c r="I4255" s="5" t="s">
        <v>9415</v>
      </c>
      <c r="J4255" s="9">
        <v>0</v>
      </c>
      <c r="K4255" s="5" t="s">
        <v>46</v>
      </c>
      <c r="L4255" s="10" t="str">
        <f t="shared" si="80"/>
        <v>Hate Crime Report 2018</v>
      </c>
      <c r="M4255" s="5" t="s">
        <v>3148</v>
      </c>
      <c r="N4255" s="11"/>
    </row>
    <row r="4256" spans="1:15" x14ac:dyDescent="0.2">
      <c r="A4256" s="12" t="s">
        <v>3673</v>
      </c>
      <c r="B4256" s="50">
        <v>4255</v>
      </c>
      <c r="C4256" s="9">
        <v>2018</v>
      </c>
      <c r="D4256" s="5" t="s">
        <v>9327</v>
      </c>
      <c r="E4256" s="5" t="s">
        <v>2</v>
      </c>
      <c r="F4256" s="5" t="s">
        <v>11089</v>
      </c>
      <c r="G4256" s="5" t="s">
        <v>9314</v>
      </c>
      <c r="H4256" s="5" t="s">
        <v>9328</v>
      </c>
      <c r="I4256" s="5" t="s">
        <v>9344</v>
      </c>
      <c r="J4256" s="9">
        <v>0</v>
      </c>
      <c r="K4256" s="5" t="s">
        <v>2870</v>
      </c>
      <c r="L4256" s="10" t="str">
        <f t="shared" si="80"/>
        <v>Hate Crime Report 2018</v>
      </c>
      <c r="M4256" s="5" t="s">
        <v>3149</v>
      </c>
      <c r="N4256" s="11"/>
    </row>
    <row r="4257" spans="1:15" x14ac:dyDescent="0.2">
      <c r="A4257" s="12" t="s">
        <v>3674</v>
      </c>
      <c r="B4257" s="50">
        <v>4256</v>
      </c>
      <c r="C4257" s="9">
        <v>2018</v>
      </c>
      <c r="D4257" s="5" t="s">
        <v>9327</v>
      </c>
      <c r="E4257" s="5" t="s">
        <v>2</v>
      </c>
      <c r="F4257" s="5" t="s">
        <v>11089</v>
      </c>
      <c r="G4257" s="5" t="s">
        <v>9314</v>
      </c>
      <c r="H4257" s="5" t="s">
        <v>9328</v>
      </c>
      <c r="I4257" s="5" t="s">
        <v>9415</v>
      </c>
      <c r="J4257" s="9">
        <v>0</v>
      </c>
      <c r="K4257" s="5" t="s">
        <v>46</v>
      </c>
      <c r="L4257" s="10" t="str">
        <f t="shared" si="80"/>
        <v>Hate Crime Report 2018</v>
      </c>
      <c r="M4257" s="5" t="s">
        <v>3150</v>
      </c>
      <c r="N4257" s="11"/>
    </row>
    <row r="4258" spans="1:15" x14ac:dyDescent="0.2">
      <c r="A4258" s="12" t="s">
        <v>3675</v>
      </c>
      <c r="B4258" s="50">
        <v>4257</v>
      </c>
      <c r="C4258" s="9">
        <v>2018</v>
      </c>
      <c r="D4258" s="5" t="s">
        <v>9327</v>
      </c>
      <c r="E4258" s="5" t="s">
        <v>2</v>
      </c>
      <c r="F4258" s="5" t="s">
        <v>11089</v>
      </c>
      <c r="G4258" s="5" t="s">
        <v>9314</v>
      </c>
      <c r="H4258" s="5" t="s">
        <v>9347</v>
      </c>
      <c r="I4258" s="5" t="s">
        <v>9315</v>
      </c>
      <c r="J4258" s="9">
        <v>0</v>
      </c>
      <c r="K4258" s="5" t="s">
        <v>46</v>
      </c>
      <c r="L4258" s="10" t="str">
        <f t="shared" si="80"/>
        <v>Hate Crime Report 2018</v>
      </c>
      <c r="M4258" s="5" t="s">
        <v>3151</v>
      </c>
      <c r="N4258" s="11"/>
    </row>
    <row r="4259" spans="1:15" x14ac:dyDescent="0.2">
      <c r="A4259" s="12" t="s">
        <v>3676</v>
      </c>
      <c r="B4259" s="50">
        <v>4258</v>
      </c>
      <c r="C4259" s="9">
        <v>2018</v>
      </c>
      <c r="D4259" s="5" t="s">
        <v>9327</v>
      </c>
      <c r="E4259" s="5" t="s">
        <v>2</v>
      </c>
      <c r="F4259" s="5" t="s">
        <v>11089</v>
      </c>
      <c r="G4259" s="5" t="s">
        <v>9314</v>
      </c>
      <c r="H4259" s="5" t="s">
        <v>9328</v>
      </c>
      <c r="I4259" s="5" t="s">
        <v>9344</v>
      </c>
      <c r="J4259" s="9">
        <v>0</v>
      </c>
      <c r="K4259" s="5" t="s">
        <v>46</v>
      </c>
      <c r="L4259" s="10" t="str">
        <f t="shared" si="80"/>
        <v>Hate Crime Report 2018</v>
      </c>
      <c r="M4259" s="5" t="s">
        <v>3152</v>
      </c>
      <c r="N4259" s="11"/>
    </row>
    <row r="4260" spans="1:15" x14ac:dyDescent="0.2">
      <c r="A4260" s="12" t="s">
        <v>3677</v>
      </c>
      <c r="B4260" s="50">
        <v>4259</v>
      </c>
      <c r="C4260" s="9">
        <v>2018</v>
      </c>
      <c r="D4260" s="5" t="s">
        <v>9327</v>
      </c>
      <c r="E4260" s="5" t="s">
        <v>2</v>
      </c>
      <c r="F4260" s="5" t="s">
        <v>11089</v>
      </c>
      <c r="G4260" s="5" t="s">
        <v>9314</v>
      </c>
      <c r="H4260" s="5" t="s">
        <v>9328</v>
      </c>
      <c r="I4260" s="5" t="s">
        <v>9344</v>
      </c>
      <c r="J4260" s="9">
        <v>0</v>
      </c>
      <c r="K4260" s="5" t="s">
        <v>46</v>
      </c>
      <c r="L4260" s="10" t="str">
        <f t="shared" si="80"/>
        <v>Hate Crime Report 2018</v>
      </c>
      <c r="M4260" s="5" t="s">
        <v>3153</v>
      </c>
      <c r="N4260" s="11"/>
    </row>
    <row r="4261" spans="1:15" x14ac:dyDescent="0.2">
      <c r="A4261" s="12" t="s">
        <v>3678</v>
      </c>
      <c r="B4261" s="50">
        <v>4260</v>
      </c>
      <c r="C4261" s="9">
        <v>2018</v>
      </c>
      <c r="D4261" s="5" t="s">
        <v>9327</v>
      </c>
      <c r="E4261" s="5" t="s">
        <v>2</v>
      </c>
      <c r="F4261" s="5" t="s">
        <v>11089</v>
      </c>
      <c r="G4261" s="5" t="s">
        <v>9314</v>
      </c>
      <c r="H4261" s="5" t="s">
        <v>9328</v>
      </c>
      <c r="I4261" s="5" t="s">
        <v>9342</v>
      </c>
      <c r="J4261" s="9">
        <v>0</v>
      </c>
      <c r="K4261" s="5" t="s">
        <v>2870</v>
      </c>
      <c r="L4261" s="10" t="str">
        <f t="shared" si="80"/>
        <v>Hate Crime Report 2018</v>
      </c>
      <c r="M4261" s="5" t="s">
        <v>3154</v>
      </c>
      <c r="N4261" s="11"/>
    </row>
    <row r="4262" spans="1:15" x14ac:dyDescent="0.2">
      <c r="A4262" s="12" t="s">
        <v>3679</v>
      </c>
      <c r="B4262" s="50">
        <v>4261</v>
      </c>
      <c r="C4262" s="9">
        <v>2018</v>
      </c>
      <c r="D4262" s="5" t="s">
        <v>9327</v>
      </c>
      <c r="E4262" s="5" t="s">
        <v>2</v>
      </c>
      <c r="F4262" s="5" t="s">
        <v>11089</v>
      </c>
      <c r="G4262" s="5" t="s">
        <v>9314</v>
      </c>
      <c r="H4262" s="5" t="s">
        <v>9328</v>
      </c>
      <c r="I4262" s="5" t="s">
        <v>9344</v>
      </c>
      <c r="J4262" s="9">
        <v>0</v>
      </c>
      <c r="K4262" s="5" t="s">
        <v>875</v>
      </c>
      <c r="L4262" s="10" t="str">
        <f t="shared" si="80"/>
        <v>Hate Crime Report 2018</v>
      </c>
      <c r="M4262" s="5" t="s">
        <v>3155</v>
      </c>
      <c r="N4262" s="11"/>
    </row>
    <row r="4263" spans="1:15" x14ac:dyDescent="0.2">
      <c r="A4263" s="12" t="s">
        <v>3680</v>
      </c>
      <c r="B4263" s="50">
        <v>4262</v>
      </c>
      <c r="C4263" s="9">
        <v>2018</v>
      </c>
      <c r="D4263" s="5" t="s">
        <v>9327</v>
      </c>
      <c r="E4263" s="5" t="s">
        <v>2</v>
      </c>
      <c r="F4263" s="5" t="s">
        <v>11089</v>
      </c>
      <c r="G4263" s="5" t="s">
        <v>9314</v>
      </c>
      <c r="H4263" s="5" t="s">
        <v>9328</v>
      </c>
      <c r="I4263" s="5" t="s">
        <v>9419</v>
      </c>
      <c r="J4263" s="9">
        <v>0</v>
      </c>
      <c r="K4263" s="5" t="s">
        <v>2870</v>
      </c>
      <c r="L4263" s="10" t="str">
        <f t="shared" si="80"/>
        <v>Hate Crime Report 2018</v>
      </c>
      <c r="M4263" s="5" t="s">
        <v>3156</v>
      </c>
      <c r="N4263" s="11"/>
      <c r="O4263" s="11"/>
    </row>
    <row r="4264" spans="1:15" x14ac:dyDescent="0.2">
      <c r="A4264" s="12" t="s">
        <v>3681</v>
      </c>
      <c r="B4264" s="50">
        <v>4263</v>
      </c>
      <c r="C4264" s="9">
        <v>2018</v>
      </c>
      <c r="D4264" s="5" t="s">
        <v>9327</v>
      </c>
      <c r="E4264" s="5" t="s">
        <v>2</v>
      </c>
      <c r="F4264" s="5" t="s">
        <v>11089</v>
      </c>
      <c r="G4264" s="5" t="s">
        <v>9314</v>
      </c>
      <c r="H4264" s="5" t="s">
        <v>9328</v>
      </c>
      <c r="I4264" s="5" t="s">
        <v>9344</v>
      </c>
      <c r="J4264" s="9">
        <v>0</v>
      </c>
      <c r="K4264" s="5" t="s">
        <v>875</v>
      </c>
      <c r="L4264" s="10" t="str">
        <f t="shared" si="80"/>
        <v>Hate Crime Report 2018</v>
      </c>
      <c r="M4264" s="5" t="s">
        <v>3157</v>
      </c>
      <c r="N4264" s="11"/>
      <c r="O4264" s="2"/>
    </row>
    <row r="4265" spans="1:15" x14ac:dyDescent="0.2">
      <c r="A4265" s="12" t="s">
        <v>3682</v>
      </c>
      <c r="B4265" s="50">
        <v>4264</v>
      </c>
      <c r="C4265" s="9">
        <v>2018</v>
      </c>
      <c r="D4265" s="5" t="s">
        <v>9327</v>
      </c>
      <c r="E4265" s="5" t="s">
        <v>2</v>
      </c>
      <c r="F4265" s="5" t="s">
        <v>11089</v>
      </c>
      <c r="G4265" s="5" t="s">
        <v>9314</v>
      </c>
      <c r="H4265" s="5" t="s">
        <v>9328</v>
      </c>
      <c r="I4265" s="5" t="s">
        <v>9344</v>
      </c>
      <c r="J4265" s="9">
        <v>0</v>
      </c>
      <c r="K4265" s="5" t="s">
        <v>2870</v>
      </c>
      <c r="L4265" s="10" t="str">
        <f t="shared" si="80"/>
        <v>Hate Crime Report 2018</v>
      </c>
      <c r="M4265" s="5" t="s">
        <v>3158</v>
      </c>
      <c r="N4265" s="11"/>
    </row>
    <row r="4266" spans="1:15" x14ac:dyDescent="0.2">
      <c r="A4266" s="12" t="s">
        <v>3683</v>
      </c>
      <c r="B4266" s="50">
        <v>4265</v>
      </c>
      <c r="C4266" s="9">
        <v>2018</v>
      </c>
      <c r="D4266" s="5" t="s">
        <v>9327</v>
      </c>
      <c r="E4266" s="5" t="s">
        <v>2</v>
      </c>
      <c r="F4266" s="5" t="s">
        <v>11089</v>
      </c>
      <c r="G4266" s="5" t="s">
        <v>9314</v>
      </c>
      <c r="H4266" s="5" t="s">
        <v>9328</v>
      </c>
      <c r="I4266" s="5" t="s">
        <v>9344</v>
      </c>
      <c r="J4266" s="9">
        <v>0</v>
      </c>
      <c r="K4266" s="5" t="s">
        <v>2870</v>
      </c>
      <c r="L4266" s="10" t="str">
        <f t="shared" si="80"/>
        <v>Hate Crime Report 2018</v>
      </c>
      <c r="M4266" s="5" t="s">
        <v>3159</v>
      </c>
      <c r="N4266" s="11"/>
    </row>
    <row r="4267" spans="1:15" x14ac:dyDescent="0.2">
      <c r="A4267" s="12" t="s">
        <v>3684</v>
      </c>
      <c r="B4267" s="50">
        <v>4266</v>
      </c>
      <c r="C4267" s="9">
        <v>2018</v>
      </c>
      <c r="D4267" s="5" t="s">
        <v>9327</v>
      </c>
      <c r="E4267" s="5" t="s">
        <v>2</v>
      </c>
      <c r="F4267" s="5" t="s">
        <v>11089</v>
      </c>
      <c r="G4267" s="5" t="s">
        <v>9337</v>
      </c>
      <c r="H4267" s="5" t="s">
        <v>9321</v>
      </c>
      <c r="I4267" s="5" t="s">
        <v>9378</v>
      </c>
      <c r="J4267" s="9">
        <v>0</v>
      </c>
      <c r="K4267" s="5" t="s">
        <v>68</v>
      </c>
      <c r="L4267" s="10" t="str">
        <f t="shared" si="80"/>
        <v>Hate Crime Report 2018</v>
      </c>
      <c r="M4267" s="5" t="s">
        <v>3160</v>
      </c>
      <c r="N4267" s="11"/>
    </row>
    <row r="4268" spans="1:15" x14ac:dyDescent="0.2">
      <c r="A4268" s="12" t="s">
        <v>3685</v>
      </c>
      <c r="B4268" s="50">
        <v>4267</v>
      </c>
      <c r="C4268" s="9">
        <v>2018</v>
      </c>
      <c r="D4268" s="5" t="s">
        <v>9327</v>
      </c>
      <c r="E4268" s="5" t="s">
        <v>2</v>
      </c>
      <c r="F4268" s="5" t="s">
        <v>11089</v>
      </c>
      <c r="G4268" s="5" t="s">
        <v>9337</v>
      </c>
      <c r="H4268" s="5" t="s">
        <v>9347</v>
      </c>
      <c r="I4268" s="5" t="s">
        <v>9315</v>
      </c>
      <c r="J4268" s="9">
        <v>0</v>
      </c>
      <c r="K4268" s="5" t="s">
        <v>68</v>
      </c>
      <c r="L4268" s="10" t="str">
        <f t="shared" si="80"/>
        <v>Hate Crime Report 2018</v>
      </c>
      <c r="M4268" s="5" t="s">
        <v>3161</v>
      </c>
      <c r="N4268" s="11"/>
    </row>
    <row r="4269" spans="1:15" x14ac:dyDescent="0.2">
      <c r="A4269" s="12" t="s">
        <v>3686</v>
      </c>
      <c r="B4269" s="50">
        <v>4268</v>
      </c>
      <c r="C4269" s="9">
        <v>2018</v>
      </c>
      <c r="D4269" s="5" t="s">
        <v>9327</v>
      </c>
      <c r="E4269" s="5" t="s">
        <v>2</v>
      </c>
      <c r="F4269" s="5" t="s">
        <v>11089</v>
      </c>
      <c r="G4269" s="5" t="s">
        <v>9337</v>
      </c>
      <c r="H4269" s="5" t="s">
        <v>9328</v>
      </c>
      <c r="I4269" s="5" t="s">
        <v>9415</v>
      </c>
      <c r="J4269" s="9">
        <v>0</v>
      </c>
      <c r="K4269" s="5" t="s">
        <v>68</v>
      </c>
      <c r="L4269" s="10" t="str">
        <f t="shared" si="80"/>
        <v>Hate Crime Report 2018</v>
      </c>
      <c r="M4269" s="5" t="s">
        <v>3162</v>
      </c>
      <c r="N4269" s="8"/>
    </row>
    <row r="4270" spans="1:15" x14ac:dyDescent="0.2">
      <c r="A4270" s="12" t="s">
        <v>3687</v>
      </c>
      <c r="B4270" s="50">
        <v>4269</v>
      </c>
      <c r="C4270" s="9">
        <v>2018</v>
      </c>
      <c r="D4270" s="5" t="s">
        <v>9327</v>
      </c>
      <c r="E4270" s="5" t="s">
        <v>2</v>
      </c>
      <c r="F4270" s="5" t="s">
        <v>11088</v>
      </c>
      <c r="G4270" s="5" t="s">
        <v>9363</v>
      </c>
      <c r="H4270" s="5" t="s">
        <v>9328</v>
      </c>
      <c r="I4270" s="5" t="s">
        <v>9415</v>
      </c>
      <c r="J4270" s="9">
        <v>0</v>
      </c>
      <c r="K4270" s="5" t="s">
        <v>68</v>
      </c>
      <c r="L4270" s="10" t="str">
        <f t="shared" si="80"/>
        <v>Hate Crime Report 2018</v>
      </c>
      <c r="M4270" s="5" t="s">
        <v>3163</v>
      </c>
      <c r="N4270" s="8"/>
    </row>
    <row r="4271" spans="1:15" x14ac:dyDescent="0.2">
      <c r="A4271" s="12" t="s">
        <v>3688</v>
      </c>
      <c r="B4271" s="50">
        <v>4270</v>
      </c>
      <c r="C4271" s="9">
        <v>2018</v>
      </c>
      <c r="D4271" s="5" t="s">
        <v>9327</v>
      </c>
      <c r="E4271" s="5" t="s">
        <v>2</v>
      </c>
      <c r="F4271" s="5" t="s">
        <v>11089</v>
      </c>
      <c r="G4271" s="5" t="s">
        <v>9337</v>
      </c>
      <c r="H4271" s="5" t="s">
        <v>9347</v>
      </c>
      <c r="I4271" s="5" t="s">
        <v>11065</v>
      </c>
      <c r="J4271" s="9">
        <v>0</v>
      </c>
      <c r="K4271" s="5" t="s">
        <v>68</v>
      </c>
      <c r="L4271" s="10" t="str">
        <f t="shared" si="80"/>
        <v>Hate Crime Report 2018</v>
      </c>
      <c r="M4271" s="5" t="s">
        <v>3164</v>
      </c>
      <c r="N4271" s="11"/>
      <c r="O4271" s="11"/>
    </row>
    <row r="4272" spans="1:15" x14ac:dyDescent="0.2">
      <c r="A4272" s="12" t="s">
        <v>3689</v>
      </c>
      <c r="B4272" s="50">
        <v>4271</v>
      </c>
      <c r="C4272" s="9">
        <v>2018</v>
      </c>
      <c r="D4272" s="5" t="s">
        <v>9327</v>
      </c>
      <c r="E4272" s="5" t="s">
        <v>2</v>
      </c>
      <c r="F4272" s="5" t="s">
        <v>11089</v>
      </c>
      <c r="G4272" s="5" t="s">
        <v>9314</v>
      </c>
      <c r="H4272" s="5" t="s">
        <v>9328</v>
      </c>
      <c r="I4272" s="5" t="s">
        <v>9415</v>
      </c>
      <c r="J4272" s="9">
        <v>0</v>
      </c>
      <c r="K4272" s="5" t="s">
        <v>2870</v>
      </c>
      <c r="L4272" s="10" t="str">
        <f t="shared" si="80"/>
        <v>Hate Crime Report 2018</v>
      </c>
      <c r="M4272" s="5" t="s">
        <v>3165</v>
      </c>
      <c r="N4272" s="11"/>
      <c r="O4272" s="8"/>
    </row>
    <row r="4273" spans="1:15" x14ac:dyDescent="0.2">
      <c r="A4273" s="12" t="s">
        <v>3690</v>
      </c>
      <c r="B4273" s="50">
        <v>4272</v>
      </c>
      <c r="C4273" s="9">
        <v>2018</v>
      </c>
      <c r="D4273" s="5" t="s">
        <v>9327</v>
      </c>
      <c r="E4273" s="5" t="s">
        <v>2</v>
      </c>
      <c r="F4273" s="5" t="s">
        <v>11089</v>
      </c>
      <c r="G4273" s="5" t="s">
        <v>9337</v>
      </c>
      <c r="H4273" s="5" t="s">
        <v>9328</v>
      </c>
      <c r="I4273" s="5" t="s">
        <v>9415</v>
      </c>
      <c r="J4273" s="9">
        <v>0</v>
      </c>
      <c r="K4273" s="5" t="s">
        <v>68</v>
      </c>
      <c r="L4273" s="10" t="str">
        <f t="shared" si="80"/>
        <v>Hate Crime Report 2018</v>
      </c>
      <c r="M4273" s="5" t="s">
        <v>3166</v>
      </c>
      <c r="N4273" s="8"/>
    </row>
    <row r="4274" spans="1:15" x14ac:dyDescent="0.2">
      <c r="A4274" s="12" t="s">
        <v>3691</v>
      </c>
      <c r="B4274" s="50">
        <v>4273</v>
      </c>
      <c r="C4274" s="9">
        <v>2018</v>
      </c>
      <c r="D4274" s="5" t="s">
        <v>9327</v>
      </c>
      <c r="E4274" s="5" t="s">
        <v>2</v>
      </c>
      <c r="F4274" s="5" t="s">
        <v>11089</v>
      </c>
      <c r="G4274" s="5" t="s">
        <v>9337</v>
      </c>
      <c r="H4274" s="5" t="s">
        <v>9328</v>
      </c>
      <c r="I4274" s="5" t="s">
        <v>9415</v>
      </c>
      <c r="J4274" s="9">
        <v>0</v>
      </c>
      <c r="K4274" s="5" t="s">
        <v>68</v>
      </c>
      <c r="L4274" s="10" t="str">
        <f t="shared" si="80"/>
        <v>Hate Crime Report 2018</v>
      </c>
      <c r="M4274" s="5" t="s">
        <v>3167</v>
      </c>
      <c r="N4274" s="5"/>
    </row>
    <row r="4275" spans="1:15" x14ac:dyDescent="0.2">
      <c r="A4275" s="12" t="s">
        <v>3692</v>
      </c>
      <c r="B4275" s="50">
        <v>4274</v>
      </c>
      <c r="C4275" s="9">
        <v>2018</v>
      </c>
      <c r="D4275" s="5" t="s">
        <v>9327</v>
      </c>
      <c r="E4275" s="5" t="s">
        <v>2</v>
      </c>
      <c r="F4275" s="5" t="s">
        <v>11089</v>
      </c>
      <c r="G4275" s="5" t="s">
        <v>9337</v>
      </c>
      <c r="H4275" s="5" t="s">
        <v>9347</v>
      </c>
      <c r="I4275" s="5" t="s">
        <v>11065</v>
      </c>
      <c r="J4275" s="9">
        <v>0</v>
      </c>
      <c r="K4275" s="5" t="s">
        <v>68</v>
      </c>
      <c r="L4275" s="10" t="str">
        <f t="shared" si="80"/>
        <v>Hate Crime Report 2018</v>
      </c>
      <c r="M4275" s="5" t="s">
        <v>3168</v>
      </c>
      <c r="N4275" s="11"/>
    </row>
    <row r="4276" spans="1:15" x14ac:dyDescent="0.2">
      <c r="A4276" s="12" t="s">
        <v>3693</v>
      </c>
      <c r="B4276" s="50">
        <v>4275</v>
      </c>
      <c r="C4276" s="9">
        <v>2018</v>
      </c>
      <c r="D4276" s="5" t="s">
        <v>9327</v>
      </c>
      <c r="E4276" s="5" t="s">
        <v>2</v>
      </c>
      <c r="F4276" s="5" t="s">
        <v>11089</v>
      </c>
      <c r="G4276" s="5" t="s">
        <v>9323</v>
      </c>
      <c r="H4276" s="5" t="s">
        <v>9328</v>
      </c>
      <c r="I4276" s="5" t="s">
        <v>9344</v>
      </c>
      <c r="J4276" s="9">
        <v>0</v>
      </c>
      <c r="K4276" s="5" t="s">
        <v>68</v>
      </c>
      <c r="L4276" s="10" t="str">
        <f t="shared" si="80"/>
        <v>Hate Crime Report 2018</v>
      </c>
      <c r="M4276" s="5" t="s">
        <v>3169</v>
      </c>
      <c r="N4276" s="11"/>
    </row>
    <row r="4277" spans="1:15" x14ac:dyDescent="0.2">
      <c r="A4277" s="12" t="s">
        <v>3694</v>
      </c>
      <c r="B4277" s="50">
        <v>4276</v>
      </c>
      <c r="C4277" s="9">
        <v>2018</v>
      </c>
      <c r="D4277" s="5" t="s">
        <v>9327</v>
      </c>
      <c r="E4277" s="5" t="s">
        <v>2</v>
      </c>
      <c r="F4277" s="5" t="s">
        <v>11089</v>
      </c>
      <c r="G4277" s="5" t="s">
        <v>9323</v>
      </c>
      <c r="H4277" s="5" t="s">
        <v>9328</v>
      </c>
      <c r="I4277" s="5" t="s">
        <v>9415</v>
      </c>
      <c r="J4277" s="9">
        <v>0</v>
      </c>
      <c r="K4277" s="5" t="s">
        <v>68</v>
      </c>
      <c r="L4277" s="10" t="str">
        <f t="shared" si="80"/>
        <v>Hate Crime Report 2018</v>
      </c>
      <c r="M4277" s="5" t="s">
        <v>3170</v>
      </c>
      <c r="N4277" s="11"/>
    </row>
    <row r="4278" spans="1:15" x14ac:dyDescent="0.2">
      <c r="A4278" s="12" t="s">
        <v>3695</v>
      </c>
      <c r="B4278" s="50">
        <v>4277</v>
      </c>
      <c r="C4278" s="9">
        <v>2018</v>
      </c>
      <c r="D4278" s="5" t="s">
        <v>9327</v>
      </c>
      <c r="E4278" s="5" t="s">
        <v>2</v>
      </c>
      <c r="F4278" s="5" t="s">
        <v>11089</v>
      </c>
      <c r="G4278" s="5" t="s">
        <v>9314</v>
      </c>
      <c r="H4278" s="5" t="s">
        <v>9328</v>
      </c>
      <c r="I4278" s="5" t="s">
        <v>9344</v>
      </c>
      <c r="J4278" s="9">
        <v>0</v>
      </c>
      <c r="K4278" s="5" t="s">
        <v>2870</v>
      </c>
      <c r="L4278" s="10" t="str">
        <f t="shared" si="80"/>
        <v>Hate Crime Report 2018</v>
      </c>
      <c r="M4278" s="5" t="s">
        <v>3171</v>
      </c>
      <c r="N4278" s="11"/>
    </row>
    <row r="4279" spans="1:15" x14ac:dyDescent="0.2">
      <c r="A4279" s="12" t="s">
        <v>3696</v>
      </c>
      <c r="B4279" s="50">
        <v>4278</v>
      </c>
      <c r="C4279" s="9">
        <v>2018</v>
      </c>
      <c r="D4279" s="5" t="s">
        <v>9327</v>
      </c>
      <c r="E4279" s="5" t="s">
        <v>2</v>
      </c>
      <c r="F4279" s="5" t="s">
        <v>11089</v>
      </c>
      <c r="G4279" s="5" t="s">
        <v>9314</v>
      </c>
      <c r="H4279" s="5" t="s">
        <v>9328</v>
      </c>
      <c r="I4279" s="5" t="s">
        <v>9344</v>
      </c>
      <c r="J4279" s="9">
        <v>0</v>
      </c>
      <c r="K4279" s="5" t="s">
        <v>46</v>
      </c>
      <c r="L4279" s="10" t="str">
        <f t="shared" si="80"/>
        <v>Hate Crime Report 2018</v>
      </c>
      <c r="M4279" s="5" t="s">
        <v>3172</v>
      </c>
      <c r="N4279" s="11"/>
    </row>
    <row r="4280" spans="1:15" x14ac:dyDescent="0.2">
      <c r="A4280" s="12" t="s">
        <v>3697</v>
      </c>
      <c r="B4280" s="50">
        <v>4279</v>
      </c>
      <c r="C4280" s="9">
        <v>2018</v>
      </c>
      <c r="D4280" s="5" t="s">
        <v>9327</v>
      </c>
      <c r="E4280" s="5" t="s">
        <v>2</v>
      </c>
      <c r="F4280" s="5" t="s">
        <v>11089</v>
      </c>
      <c r="G4280" s="5" t="s">
        <v>9314</v>
      </c>
      <c r="H4280" s="5" t="s">
        <v>9328</v>
      </c>
      <c r="I4280" s="5" t="s">
        <v>9344</v>
      </c>
      <c r="J4280" s="9">
        <v>0</v>
      </c>
      <c r="K4280" s="5" t="s">
        <v>2870</v>
      </c>
      <c r="L4280" s="10" t="str">
        <f t="shared" ref="L4280:L4289" si="81">HYPERLINK("https://hatecrime.osce.org/poland?year=2018","Hate Crime Report 2018")</f>
        <v>Hate Crime Report 2018</v>
      </c>
      <c r="M4280" s="5" t="s">
        <v>3173</v>
      </c>
      <c r="N4280" s="11"/>
      <c r="O4280" s="2"/>
    </row>
    <row r="4281" spans="1:15" x14ac:dyDescent="0.2">
      <c r="A4281" s="12" t="s">
        <v>3698</v>
      </c>
      <c r="B4281" s="50">
        <v>4280</v>
      </c>
      <c r="C4281" s="9">
        <v>2018</v>
      </c>
      <c r="D4281" s="5" t="s">
        <v>9327</v>
      </c>
      <c r="E4281" s="5" t="s">
        <v>2</v>
      </c>
      <c r="F4281" s="5" t="s">
        <v>11089</v>
      </c>
      <c r="G4281" s="5" t="s">
        <v>9314</v>
      </c>
      <c r="H4281" s="5" t="s">
        <v>9328</v>
      </c>
      <c r="I4281" s="5" t="s">
        <v>9344</v>
      </c>
      <c r="J4281" s="9">
        <v>0</v>
      </c>
      <c r="K4281" s="5" t="s">
        <v>46</v>
      </c>
      <c r="L4281" s="10" t="str">
        <f t="shared" si="81"/>
        <v>Hate Crime Report 2018</v>
      </c>
      <c r="M4281" s="5" t="s">
        <v>3174</v>
      </c>
      <c r="N4281" s="11"/>
      <c r="O4281" s="2"/>
    </row>
    <row r="4282" spans="1:15" x14ac:dyDescent="0.2">
      <c r="A4282" s="12" t="s">
        <v>3699</v>
      </c>
      <c r="B4282" s="50">
        <v>4281</v>
      </c>
      <c r="C4282" s="9">
        <v>2018</v>
      </c>
      <c r="D4282" s="5" t="s">
        <v>9327</v>
      </c>
      <c r="E4282" s="5" t="s">
        <v>2</v>
      </c>
      <c r="F4282" s="5" t="s">
        <v>11089</v>
      </c>
      <c r="G4282" s="5" t="s">
        <v>9314</v>
      </c>
      <c r="H4282" s="5" t="s">
        <v>9328</v>
      </c>
      <c r="I4282" s="5" t="s">
        <v>9415</v>
      </c>
      <c r="J4282" s="9">
        <v>0</v>
      </c>
      <c r="K4282" s="5" t="s">
        <v>2870</v>
      </c>
      <c r="L4282" s="10" t="str">
        <f t="shared" si="81"/>
        <v>Hate Crime Report 2018</v>
      </c>
      <c r="M4282" s="5" t="s">
        <v>3165</v>
      </c>
      <c r="N4282" s="11"/>
      <c r="O4282" s="2"/>
    </row>
    <row r="4283" spans="1:15" x14ac:dyDescent="0.2">
      <c r="A4283" s="12" t="s">
        <v>3700</v>
      </c>
      <c r="B4283" s="50">
        <v>4282</v>
      </c>
      <c r="C4283" s="9">
        <v>2018</v>
      </c>
      <c r="D4283" s="5" t="s">
        <v>9327</v>
      </c>
      <c r="E4283" s="5" t="s">
        <v>2</v>
      </c>
      <c r="F4283" s="5" t="s">
        <v>11089</v>
      </c>
      <c r="G4283" s="5" t="s">
        <v>9314</v>
      </c>
      <c r="H4283" s="5" t="s">
        <v>9328</v>
      </c>
      <c r="I4283" s="5" t="s">
        <v>9344</v>
      </c>
      <c r="J4283" s="9">
        <v>0</v>
      </c>
      <c r="K4283" s="5" t="s">
        <v>2870</v>
      </c>
      <c r="L4283" s="10" t="str">
        <f t="shared" si="81"/>
        <v>Hate Crime Report 2018</v>
      </c>
      <c r="M4283" s="5" t="s">
        <v>3175</v>
      </c>
      <c r="N4283" s="11"/>
      <c r="O4283" s="2"/>
    </row>
    <row r="4284" spans="1:15" x14ac:dyDescent="0.2">
      <c r="A4284" s="12" t="s">
        <v>3701</v>
      </c>
      <c r="B4284" s="50">
        <v>4283</v>
      </c>
      <c r="C4284" s="9">
        <v>2018</v>
      </c>
      <c r="D4284" s="5" t="s">
        <v>9327</v>
      </c>
      <c r="E4284" s="5" t="s">
        <v>2</v>
      </c>
      <c r="F4284" s="5" t="s">
        <v>11089</v>
      </c>
      <c r="G4284" s="5" t="s">
        <v>9314</v>
      </c>
      <c r="H4284" s="5" t="s">
        <v>9328</v>
      </c>
      <c r="I4284" s="5" t="s">
        <v>9334</v>
      </c>
      <c r="J4284" s="9">
        <v>0</v>
      </c>
      <c r="K4284" s="5" t="s">
        <v>2870</v>
      </c>
      <c r="L4284" s="10" t="str">
        <f t="shared" si="81"/>
        <v>Hate Crime Report 2018</v>
      </c>
      <c r="M4284" s="5" t="s">
        <v>3176</v>
      </c>
      <c r="N4284" s="11"/>
      <c r="O4284" s="2"/>
    </row>
    <row r="4285" spans="1:15" x14ac:dyDescent="0.2">
      <c r="A4285" s="12" t="s">
        <v>3702</v>
      </c>
      <c r="B4285" s="50">
        <v>4284</v>
      </c>
      <c r="C4285" s="9">
        <v>2018</v>
      </c>
      <c r="D4285" s="5" t="s">
        <v>9327</v>
      </c>
      <c r="E4285" s="5" t="s">
        <v>2</v>
      </c>
      <c r="F4285" s="5" t="s">
        <v>11089</v>
      </c>
      <c r="G4285" s="5" t="s">
        <v>9314</v>
      </c>
      <c r="H4285" s="5" t="s">
        <v>9328</v>
      </c>
      <c r="I4285" s="5" t="s">
        <v>9419</v>
      </c>
      <c r="J4285" s="9">
        <v>0</v>
      </c>
      <c r="K4285" s="5" t="s">
        <v>2870</v>
      </c>
      <c r="L4285" s="10" t="str">
        <f t="shared" si="81"/>
        <v>Hate Crime Report 2018</v>
      </c>
      <c r="M4285" s="5" t="s">
        <v>3177</v>
      </c>
      <c r="N4285" s="11"/>
      <c r="O4285" s="11"/>
    </row>
    <row r="4286" spans="1:15" x14ac:dyDescent="0.2">
      <c r="A4286" s="12" t="s">
        <v>3703</v>
      </c>
      <c r="B4286" s="50">
        <v>4285</v>
      </c>
      <c r="C4286" s="9">
        <v>2018</v>
      </c>
      <c r="D4286" s="5" t="s">
        <v>9327</v>
      </c>
      <c r="E4286" s="5" t="s">
        <v>2</v>
      </c>
      <c r="F4286" s="5" t="s">
        <v>11089</v>
      </c>
      <c r="G4286" s="5" t="s">
        <v>9314</v>
      </c>
      <c r="H4286" s="5" t="s">
        <v>9328</v>
      </c>
      <c r="I4286" s="5" t="s">
        <v>9344</v>
      </c>
      <c r="J4286" s="9">
        <v>0</v>
      </c>
      <c r="K4286" s="5" t="s">
        <v>2870</v>
      </c>
      <c r="L4286" s="10" t="str">
        <f t="shared" si="81"/>
        <v>Hate Crime Report 2018</v>
      </c>
      <c r="M4286" s="5" t="s">
        <v>3178</v>
      </c>
      <c r="N4286" s="11"/>
    </row>
    <row r="4287" spans="1:15" x14ac:dyDescent="0.2">
      <c r="A4287" s="12" t="s">
        <v>3704</v>
      </c>
      <c r="B4287" s="50">
        <v>4286</v>
      </c>
      <c r="C4287" s="9">
        <v>2018</v>
      </c>
      <c r="D4287" s="5" t="s">
        <v>9327</v>
      </c>
      <c r="E4287" s="5" t="s">
        <v>2</v>
      </c>
      <c r="F4287" s="5" t="s">
        <v>11089</v>
      </c>
      <c r="G4287" s="5" t="s">
        <v>9314</v>
      </c>
      <c r="H4287" s="5" t="s">
        <v>9328</v>
      </c>
      <c r="I4287" s="5" t="s">
        <v>9344</v>
      </c>
      <c r="J4287" s="9">
        <v>0</v>
      </c>
      <c r="K4287" s="5" t="s">
        <v>2870</v>
      </c>
      <c r="L4287" s="10" t="str">
        <f t="shared" si="81"/>
        <v>Hate Crime Report 2018</v>
      </c>
      <c r="M4287" s="5" t="s">
        <v>3179</v>
      </c>
      <c r="N4287" s="11"/>
    </row>
    <row r="4288" spans="1:15" x14ac:dyDescent="0.2">
      <c r="A4288" s="12" t="s">
        <v>3705</v>
      </c>
      <c r="B4288" s="50">
        <v>4287</v>
      </c>
      <c r="C4288" s="9">
        <v>2018</v>
      </c>
      <c r="D4288" s="5" t="s">
        <v>9327</v>
      </c>
      <c r="E4288" s="5" t="s">
        <v>2</v>
      </c>
      <c r="F4288" s="5" t="s">
        <v>11089</v>
      </c>
      <c r="G4288" s="5" t="s">
        <v>9323</v>
      </c>
      <c r="H4288" s="5" t="s">
        <v>9328</v>
      </c>
      <c r="I4288" s="5" t="s">
        <v>9344</v>
      </c>
      <c r="J4288" s="9">
        <v>0</v>
      </c>
      <c r="K4288" s="5" t="s">
        <v>2875</v>
      </c>
      <c r="L4288" s="10" t="str">
        <f t="shared" si="81"/>
        <v>Hate Crime Report 2018</v>
      </c>
      <c r="M4288" s="5" t="s">
        <v>3180</v>
      </c>
      <c r="N4288" s="11"/>
    </row>
    <row r="4289" spans="1:14" x14ac:dyDescent="0.2">
      <c r="A4289" s="12" t="s">
        <v>3706</v>
      </c>
      <c r="B4289" s="50">
        <v>4288</v>
      </c>
      <c r="C4289" s="9">
        <v>2018</v>
      </c>
      <c r="D4289" s="5" t="s">
        <v>9327</v>
      </c>
      <c r="E4289" s="5" t="s">
        <v>2</v>
      </c>
      <c r="F4289" s="5" t="s">
        <v>11088</v>
      </c>
      <c r="G4289" s="5" t="s">
        <v>9364</v>
      </c>
      <c r="H4289" s="5" t="s">
        <v>9328</v>
      </c>
      <c r="I4289" s="5" t="s">
        <v>9415</v>
      </c>
      <c r="J4289" s="9">
        <v>0</v>
      </c>
      <c r="K4289" s="5" t="s">
        <v>2875</v>
      </c>
      <c r="L4289" s="10" t="str">
        <f t="shared" si="81"/>
        <v>Hate Crime Report 2018</v>
      </c>
      <c r="M4289" s="5" t="s">
        <v>3181</v>
      </c>
      <c r="N4289" s="11"/>
    </row>
    <row r="4290" spans="1:14" x14ac:dyDescent="0.2">
      <c r="A4290" s="12" t="s">
        <v>3707</v>
      </c>
      <c r="B4290" s="50">
        <v>4289</v>
      </c>
      <c r="C4290" s="9">
        <v>2019</v>
      </c>
      <c r="D4290" s="5" t="s">
        <v>9327</v>
      </c>
      <c r="E4290" s="5" t="s">
        <v>9438</v>
      </c>
      <c r="F4290" s="5" t="s">
        <v>11089</v>
      </c>
      <c r="G4290" s="5" t="s">
        <v>9329</v>
      </c>
      <c r="H4290" s="5" t="s">
        <v>9347</v>
      </c>
      <c r="I4290" s="5" t="s">
        <v>9367</v>
      </c>
      <c r="J4290" s="9">
        <v>0</v>
      </c>
      <c r="K4290" s="5" t="s">
        <v>1335</v>
      </c>
      <c r="L4290" s="10" t="str">
        <f t="shared" ref="L4290:L4295" si="82">HYPERLINK("https://www.ilga-europe.org/sites/default/files/Annual%20Review%202020.pdf","ILGA-Europe")</f>
        <v>ILGA-Europe</v>
      </c>
      <c r="M4290" s="5" t="s">
        <v>3182</v>
      </c>
      <c r="N4290" s="11"/>
    </row>
    <row r="4291" spans="1:14" x14ac:dyDescent="0.2">
      <c r="A4291" s="12" t="s">
        <v>3708</v>
      </c>
      <c r="B4291" s="50">
        <v>4290</v>
      </c>
      <c r="C4291" s="9">
        <v>2019</v>
      </c>
      <c r="D4291" s="5" t="s">
        <v>9327</v>
      </c>
      <c r="E4291" s="5" t="s">
        <v>3183</v>
      </c>
      <c r="F4291" s="5" t="s">
        <v>11089</v>
      </c>
      <c r="G4291" s="5" t="s">
        <v>9329</v>
      </c>
      <c r="H4291" s="5" t="s">
        <v>9347</v>
      </c>
      <c r="I4291" s="5" t="s">
        <v>9367</v>
      </c>
      <c r="J4291" s="9">
        <v>0</v>
      </c>
      <c r="K4291" s="5" t="s">
        <v>1335</v>
      </c>
      <c r="L4291" s="10" t="str">
        <f t="shared" si="82"/>
        <v>ILGA-Europe</v>
      </c>
      <c r="M4291" s="5" t="s">
        <v>3184</v>
      </c>
      <c r="N4291" s="11"/>
    </row>
    <row r="4292" spans="1:14" x14ac:dyDescent="0.2">
      <c r="A4292" s="12" t="s">
        <v>3709</v>
      </c>
      <c r="B4292" s="50">
        <v>4291</v>
      </c>
      <c r="C4292" s="9">
        <v>2019</v>
      </c>
      <c r="D4292" s="5" t="s">
        <v>9327</v>
      </c>
      <c r="E4292" s="5" t="s">
        <v>2</v>
      </c>
      <c r="F4292" s="5" t="s">
        <v>11089</v>
      </c>
      <c r="G4292" s="5" t="s">
        <v>9329</v>
      </c>
      <c r="H4292" s="5" t="s">
        <v>9347</v>
      </c>
      <c r="I4292" s="5" t="s">
        <v>9396</v>
      </c>
      <c r="J4292" s="9">
        <v>0</v>
      </c>
      <c r="K4292" s="5" t="s">
        <v>1335</v>
      </c>
      <c r="L4292" s="10" t="str">
        <f t="shared" si="82"/>
        <v>ILGA-Europe</v>
      </c>
      <c r="M4292" s="5" t="s">
        <v>3185</v>
      </c>
      <c r="N4292" s="11"/>
    </row>
    <row r="4293" spans="1:14" x14ac:dyDescent="0.2">
      <c r="A4293" s="12" t="s">
        <v>3710</v>
      </c>
      <c r="B4293" s="50">
        <v>4292</v>
      </c>
      <c r="C4293" s="9">
        <v>2019</v>
      </c>
      <c r="D4293" s="5" t="s">
        <v>9327</v>
      </c>
      <c r="E4293" s="5" t="s">
        <v>3186</v>
      </c>
      <c r="F4293" s="5" t="s">
        <v>11089</v>
      </c>
      <c r="G4293" s="5" t="s">
        <v>9329</v>
      </c>
      <c r="H4293" s="5" t="s">
        <v>9347</v>
      </c>
      <c r="I4293" s="5" t="s">
        <v>9367</v>
      </c>
      <c r="J4293" s="9">
        <v>0</v>
      </c>
      <c r="K4293" s="5" t="s">
        <v>1335</v>
      </c>
      <c r="L4293" s="10" t="str">
        <f t="shared" si="82"/>
        <v>ILGA-Europe</v>
      </c>
      <c r="M4293" s="5" t="s">
        <v>3187</v>
      </c>
      <c r="N4293" s="11"/>
    </row>
    <row r="4294" spans="1:14" x14ac:dyDescent="0.2">
      <c r="A4294" s="12" t="s">
        <v>3711</v>
      </c>
      <c r="B4294" s="50">
        <v>4293</v>
      </c>
      <c r="C4294" s="9">
        <v>2019</v>
      </c>
      <c r="D4294" s="5" t="s">
        <v>9327</v>
      </c>
      <c r="E4294" s="5" t="s">
        <v>3183</v>
      </c>
      <c r="F4294" s="5" t="s">
        <v>11089</v>
      </c>
      <c r="G4294" s="5" t="s">
        <v>9329</v>
      </c>
      <c r="H4294" s="5" t="s">
        <v>9321</v>
      </c>
      <c r="I4294" s="5" t="s">
        <v>9321</v>
      </c>
      <c r="J4294" s="9">
        <v>0</v>
      </c>
      <c r="K4294" s="8" t="s">
        <v>3188</v>
      </c>
      <c r="L4294" s="10" t="str">
        <f t="shared" si="82"/>
        <v>ILGA-Europe</v>
      </c>
      <c r="M4294" s="5" t="s">
        <v>3189</v>
      </c>
      <c r="N4294" s="11"/>
    </row>
    <row r="4295" spans="1:14" x14ac:dyDescent="0.2">
      <c r="A4295" s="12" t="s">
        <v>3712</v>
      </c>
      <c r="B4295" s="50">
        <v>4294</v>
      </c>
      <c r="C4295" s="9">
        <v>2019</v>
      </c>
      <c r="D4295" s="5" t="s">
        <v>9327</v>
      </c>
      <c r="E4295" s="5" t="s">
        <v>2</v>
      </c>
      <c r="F4295" s="5" t="s">
        <v>11089</v>
      </c>
      <c r="G4295" s="5" t="s">
        <v>9329</v>
      </c>
      <c r="H4295" s="5" t="s">
        <v>9347</v>
      </c>
      <c r="I4295" s="5" t="s">
        <v>9415</v>
      </c>
      <c r="J4295" s="9">
        <v>1</v>
      </c>
      <c r="K4295" s="5" t="s">
        <v>1335</v>
      </c>
      <c r="L4295" s="10" t="str">
        <f t="shared" si="82"/>
        <v>ILGA-Europe</v>
      </c>
      <c r="M4295" s="5" t="s">
        <v>3190</v>
      </c>
      <c r="N4295" s="11"/>
    </row>
    <row r="4296" spans="1:14" x14ac:dyDescent="0.2">
      <c r="A4296" s="12" t="s">
        <v>3713</v>
      </c>
      <c r="B4296" s="50">
        <v>4295</v>
      </c>
      <c r="C4296" s="9">
        <v>2019</v>
      </c>
      <c r="D4296" s="5" t="s">
        <v>9327</v>
      </c>
      <c r="E4296" s="5" t="s">
        <v>3191</v>
      </c>
      <c r="F4296" s="5" t="s">
        <v>11089</v>
      </c>
      <c r="G4296" s="5" t="s">
        <v>9314</v>
      </c>
      <c r="H4296" s="5" t="s">
        <v>9328</v>
      </c>
      <c r="I4296" s="5" t="s">
        <v>9344</v>
      </c>
      <c r="J4296" s="9">
        <v>0</v>
      </c>
      <c r="K4296" s="5" t="s">
        <v>46</v>
      </c>
      <c r="L4296" s="10" t="str">
        <f>HYPERLINK("https://www.intoleranceagainstchristians.eu/index.php?id=12&amp;case=3241","OIDAC")</f>
        <v>OIDAC</v>
      </c>
      <c r="M4296" s="5" t="s">
        <v>3192</v>
      </c>
      <c r="N4296" s="11"/>
    </row>
    <row r="4297" spans="1:14" x14ac:dyDescent="0.2">
      <c r="A4297" s="12" t="s">
        <v>3714</v>
      </c>
      <c r="B4297" s="50">
        <v>4296</v>
      </c>
      <c r="C4297" s="9">
        <v>2019</v>
      </c>
      <c r="D4297" s="5" t="s">
        <v>9327</v>
      </c>
      <c r="E4297" s="5" t="s">
        <v>3193</v>
      </c>
      <c r="F4297" s="5" t="s">
        <v>11089</v>
      </c>
      <c r="G4297" s="5" t="s">
        <v>9314</v>
      </c>
      <c r="H4297" s="5" t="s">
        <v>9328</v>
      </c>
      <c r="I4297" s="5" t="s">
        <v>9344</v>
      </c>
      <c r="J4297" s="9">
        <v>0</v>
      </c>
      <c r="K4297" s="5" t="s">
        <v>46</v>
      </c>
      <c r="L4297" s="10" t="str">
        <f>HYPERLINK("https://www.intoleranceagainstchristians.eu/index.php?id=12&amp;case=2830","OIDAC")</f>
        <v>OIDAC</v>
      </c>
      <c r="M4297" s="5" t="s">
        <v>3194</v>
      </c>
      <c r="N4297" s="11"/>
    </row>
    <row r="4298" spans="1:14" x14ac:dyDescent="0.2">
      <c r="A4298" s="12" t="s">
        <v>3715</v>
      </c>
      <c r="B4298" s="50">
        <v>4297</v>
      </c>
      <c r="C4298" s="9">
        <v>2019</v>
      </c>
      <c r="D4298" s="5" t="s">
        <v>9327</v>
      </c>
      <c r="E4298" s="5" t="s">
        <v>3195</v>
      </c>
      <c r="F4298" s="5" t="s">
        <v>11089</v>
      </c>
      <c r="G4298" s="5" t="s">
        <v>9314</v>
      </c>
      <c r="H4298" s="5" t="s">
        <v>9328</v>
      </c>
      <c r="I4298" s="5" t="s">
        <v>9344</v>
      </c>
      <c r="J4298" s="9">
        <v>0</v>
      </c>
      <c r="K4298" s="5" t="s">
        <v>46</v>
      </c>
      <c r="L4298" s="10" t="str">
        <f>HYPERLINK("https://www.intoleranceagainstchristians.eu/index.php?id=12&amp;case=2825","OIDAC")</f>
        <v>OIDAC</v>
      </c>
      <c r="M4298" s="5" t="s">
        <v>3196</v>
      </c>
      <c r="N4298" s="11"/>
    </row>
    <row r="4299" spans="1:14" x14ac:dyDescent="0.2">
      <c r="A4299" s="12" t="s">
        <v>3716</v>
      </c>
      <c r="B4299" s="50">
        <v>4298</v>
      </c>
      <c r="C4299" s="9">
        <v>2019</v>
      </c>
      <c r="D4299" s="5" t="s">
        <v>9327</v>
      </c>
      <c r="E4299" s="5" t="s">
        <v>10938</v>
      </c>
      <c r="F4299" s="5" t="s">
        <v>11089</v>
      </c>
      <c r="G4299" s="5" t="s">
        <v>9329</v>
      </c>
      <c r="H4299" s="5" t="s">
        <v>9347</v>
      </c>
      <c r="I4299" s="5" t="s">
        <v>9315</v>
      </c>
      <c r="J4299" s="9">
        <v>0</v>
      </c>
      <c r="K4299" s="5" t="s">
        <v>3197</v>
      </c>
      <c r="L4299" s="10" t="str">
        <f>HYPERLINK("https://omzrik.pl/sprawca-pobicia-w-krakowie---daj-nam-znac-jesli-go-rozponajesz","CMRXB")</f>
        <v>CMRXB</v>
      </c>
      <c r="M4299" s="5" t="s">
        <v>9464</v>
      </c>
      <c r="N4299" s="11"/>
    </row>
    <row r="4300" spans="1:14" x14ac:dyDescent="0.2">
      <c r="A4300" s="12" t="s">
        <v>3717</v>
      </c>
      <c r="B4300" s="50">
        <v>4299</v>
      </c>
      <c r="C4300" s="9">
        <v>2019</v>
      </c>
      <c r="D4300" s="5" t="s">
        <v>9327</v>
      </c>
      <c r="E4300" s="5" t="s">
        <v>3183</v>
      </c>
      <c r="F4300" s="5" t="s">
        <v>11089</v>
      </c>
      <c r="G4300" s="5" t="s">
        <v>9329</v>
      </c>
      <c r="H4300" s="5" t="s">
        <v>9347</v>
      </c>
      <c r="I4300" s="5" t="s">
        <v>9367</v>
      </c>
      <c r="J4300" s="9">
        <v>0</v>
      </c>
      <c r="K4300" s="5" t="s">
        <v>3198</v>
      </c>
      <c r="L4300" s="10" t="str">
        <f>HYPERLINK("https://omzrik.pl/medale-umcs-dla-osob-promujacych-nietolerancje","CMRXB")</f>
        <v>CMRXB</v>
      </c>
      <c r="M4300" s="5" t="s">
        <v>9465</v>
      </c>
      <c r="N4300" s="11"/>
    </row>
    <row r="4301" spans="1:14" x14ac:dyDescent="0.2">
      <c r="A4301" s="12" t="s">
        <v>3718</v>
      </c>
      <c r="B4301" s="50">
        <v>4300</v>
      </c>
      <c r="C4301" s="9">
        <v>2019</v>
      </c>
      <c r="D4301" s="5" t="s">
        <v>9327</v>
      </c>
      <c r="E4301" s="5" t="s">
        <v>10938</v>
      </c>
      <c r="F4301" s="5" t="s">
        <v>11089</v>
      </c>
      <c r="G4301" s="5" t="s">
        <v>9329</v>
      </c>
      <c r="H4301" s="5" t="s">
        <v>9347</v>
      </c>
      <c r="I4301" s="5" t="s">
        <v>9367</v>
      </c>
      <c r="J4301" s="9">
        <v>0</v>
      </c>
      <c r="K4301" s="5" t="s">
        <v>3199</v>
      </c>
      <c r="L4301" s="10" t="str">
        <f>HYPERLINK("https://omzrik.pl/jedraszewski-przyrownuje-lgbt-do-nazizmu-i-bolszewizmu","CMRXB")</f>
        <v>CMRXB</v>
      </c>
      <c r="M4301" s="5" t="s">
        <v>9466</v>
      </c>
      <c r="N4301" s="11"/>
    </row>
    <row r="4302" spans="1:14" x14ac:dyDescent="0.2">
      <c r="A4302" s="12" t="s">
        <v>3719</v>
      </c>
      <c r="B4302" s="50">
        <v>4301</v>
      </c>
      <c r="C4302" s="9">
        <v>2019</v>
      </c>
      <c r="D4302" s="5" t="s">
        <v>9327</v>
      </c>
      <c r="E4302" s="5" t="s">
        <v>3200</v>
      </c>
      <c r="F4302" s="5" t="s">
        <v>11089</v>
      </c>
      <c r="G4302" s="5" t="s">
        <v>9329</v>
      </c>
      <c r="H4302" s="5" t="s">
        <v>9321</v>
      </c>
      <c r="I4302" s="5" t="s">
        <v>9321</v>
      </c>
      <c r="J4302" s="9">
        <v>0</v>
      </c>
      <c r="K4302" s="5" t="s">
        <v>3198</v>
      </c>
      <c r="L4302" s="10" t="str">
        <f>HYPERLINK("https://omzrik.pl/ksiadz-ktory-grozil-scyzorykiem-wyrzucony-z-kosciola","CMRXB")</f>
        <v>CMRXB</v>
      </c>
      <c r="M4302" s="5" t="s">
        <v>9467</v>
      </c>
      <c r="N4302" s="11"/>
    </row>
    <row r="4303" spans="1:14" x14ac:dyDescent="0.2">
      <c r="A4303" s="12" t="s">
        <v>3720</v>
      </c>
      <c r="B4303" s="50">
        <v>4302</v>
      </c>
      <c r="C4303" s="9">
        <v>2019</v>
      </c>
      <c r="D4303" s="5" t="s">
        <v>9327</v>
      </c>
      <c r="E4303" s="5" t="s">
        <v>10946</v>
      </c>
      <c r="F4303" s="5" t="s">
        <v>11089</v>
      </c>
      <c r="G4303" s="5" t="s">
        <v>9323</v>
      </c>
      <c r="H4303" s="5" t="s">
        <v>9347</v>
      </c>
      <c r="I4303" s="5" t="s">
        <v>9367</v>
      </c>
      <c r="J4303" s="9">
        <v>0</v>
      </c>
      <c r="K4303" s="5" t="s">
        <v>3198</v>
      </c>
      <c r="L4303" s="10" t="str">
        <f>HYPERLINK("https://omzrik.pl/kandydat-konfederacji-k**y-jeb***-zydowskie-zydowska-menda","CMRXB")</f>
        <v>CMRXB</v>
      </c>
      <c r="M4303" s="5" t="s">
        <v>9468</v>
      </c>
      <c r="N4303" s="11"/>
    </row>
    <row r="4304" spans="1:14" x14ac:dyDescent="0.2">
      <c r="A4304" s="12" t="s">
        <v>3721</v>
      </c>
      <c r="B4304" s="50">
        <v>4303</v>
      </c>
      <c r="C4304" s="9">
        <v>2019</v>
      </c>
      <c r="D4304" s="5" t="s">
        <v>9327</v>
      </c>
      <c r="E4304" s="5" t="s">
        <v>10946</v>
      </c>
      <c r="F4304" s="5" t="s">
        <v>11089</v>
      </c>
      <c r="G4304" s="5" t="s">
        <v>9379</v>
      </c>
      <c r="H4304" s="5" t="s">
        <v>9347</v>
      </c>
      <c r="I4304" s="5" t="s">
        <v>9367</v>
      </c>
      <c r="J4304" s="9">
        <v>1</v>
      </c>
      <c r="K4304" s="5" t="s">
        <v>3198</v>
      </c>
      <c r="L4304" s="10" t="str">
        <f>HYPERLINK("https://omzrik.pl/ojciec-narodowiec-naraza-swoje-dziecko","CMRXB")</f>
        <v>CMRXB</v>
      </c>
      <c r="M4304" s="5" t="s">
        <v>9469</v>
      </c>
      <c r="N4304" s="11"/>
    </row>
    <row r="4305" spans="1:15" x14ac:dyDescent="0.2">
      <c r="A4305" s="12" t="s">
        <v>3722</v>
      </c>
      <c r="B4305" s="50">
        <v>4304</v>
      </c>
      <c r="C4305" s="9">
        <v>2019</v>
      </c>
      <c r="D4305" s="5" t="s">
        <v>9327</v>
      </c>
      <c r="E4305" s="5" t="s">
        <v>9438</v>
      </c>
      <c r="F4305" s="5" t="s">
        <v>11089</v>
      </c>
      <c r="G4305" s="5" t="s">
        <v>9329</v>
      </c>
      <c r="H4305" s="5" t="s">
        <v>9347</v>
      </c>
      <c r="I4305" s="5" t="s">
        <v>9367</v>
      </c>
      <c r="J4305" s="9">
        <v>0</v>
      </c>
      <c r="K4305" s="5" t="s">
        <v>3198</v>
      </c>
      <c r="L4305" s="10" t="str">
        <f>HYPERLINK("https://omzrik.pl/zlozylismy-akt-oskarzenia-przeciwko-krystynie-pawlowicz","CMRXB")</f>
        <v>CMRXB</v>
      </c>
      <c r="M4305" s="5" t="s">
        <v>9470</v>
      </c>
      <c r="N4305" s="11"/>
    </row>
    <row r="4306" spans="1:15" x14ac:dyDescent="0.2">
      <c r="A4306" s="12" t="s">
        <v>3723</v>
      </c>
      <c r="B4306" s="50">
        <v>4305</v>
      </c>
      <c r="C4306" s="9">
        <v>2019</v>
      </c>
      <c r="D4306" s="5" t="s">
        <v>9327</v>
      </c>
      <c r="E4306" s="5" t="s">
        <v>3201</v>
      </c>
      <c r="F4306" s="5" t="s">
        <v>11089</v>
      </c>
      <c r="G4306" s="5" t="s">
        <v>9323</v>
      </c>
      <c r="H4306" s="5" t="s">
        <v>9347</v>
      </c>
      <c r="I4306" s="5" t="s">
        <v>9367</v>
      </c>
      <c r="J4306" s="9">
        <v>1</v>
      </c>
      <c r="K4306" s="5" t="s">
        <v>3198</v>
      </c>
      <c r="L4306" s="10" t="str">
        <f>HYPERLINK("https://omzrik.pl/ograniczone-prawa-rodzicielskie-dla-matki-wychowujacej-dziecko-pod-symbolami-nazizmu","CMRXB")</f>
        <v>CMRXB</v>
      </c>
      <c r="M4306" s="5" t="s">
        <v>9471</v>
      </c>
      <c r="N4306" s="11"/>
    </row>
    <row r="4307" spans="1:15" x14ac:dyDescent="0.2">
      <c r="A4307" s="12" t="s">
        <v>3724</v>
      </c>
      <c r="B4307" s="50">
        <v>4306</v>
      </c>
      <c r="C4307" s="9">
        <v>2019</v>
      </c>
      <c r="D4307" s="5" t="s">
        <v>9327</v>
      </c>
      <c r="E4307" s="5" t="s">
        <v>3202</v>
      </c>
      <c r="F4307" s="5" t="s">
        <v>11089</v>
      </c>
      <c r="G4307" s="5" t="s">
        <v>9337</v>
      </c>
      <c r="H4307" s="5" t="s">
        <v>9347</v>
      </c>
      <c r="I4307" s="5" t="s">
        <v>9315</v>
      </c>
      <c r="J4307" s="9">
        <v>1</v>
      </c>
      <c r="K4307" s="5" t="s">
        <v>3198</v>
      </c>
      <c r="L4307" s="10" t="str">
        <f>HYPERLINK("https://omzrik.pl/szukamy-swiadkow-pobicia-mezczyzny-pochodzenia-polsko-arabskiego","CMRXB")</f>
        <v>CMRXB</v>
      </c>
      <c r="M4307" s="5" t="s">
        <v>9472</v>
      </c>
      <c r="N4307" s="11"/>
    </row>
    <row r="4308" spans="1:15" x14ac:dyDescent="0.2">
      <c r="A4308" s="12" t="s">
        <v>3725</v>
      </c>
      <c r="B4308" s="50">
        <v>4307</v>
      </c>
      <c r="C4308" s="9">
        <v>2019</v>
      </c>
      <c r="D4308" s="5" t="s">
        <v>9327</v>
      </c>
      <c r="E4308" s="5" t="s">
        <v>3203</v>
      </c>
      <c r="F4308" s="5" t="s">
        <v>11089</v>
      </c>
      <c r="G4308" s="5" t="s">
        <v>9314</v>
      </c>
      <c r="H4308" s="5" t="s">
        <v>9328</v>
      </c>
      <c r="I4308" s="5" t="s">
        <v>9344</v>
      </c>
      <c r="J4308" s="9">
        <v>0</v>
      </c>
      <c r="K4308" s="5" t="s">
        <v>2870</v>
      </c>
      <c r="L4308" s="10" t="str">
        <f t="shared" ref="L4308:L4347" si="83">HYPERLINK("https://ordoiuris.pl/sites/default/files/inline-files/Report_2019_Ordo_Iuris_Institute.pdf","Ordo Iuris Report 2019")</f>
        <v>Ordo Iuris Report 2019</v>
      </c>
      <c r="M4308" s="5" t="s">
        <v>3204</v>
      </c>
      <c r="N4308" s="11"/>
    </row>
    <row r="4309" spans="1:15" x14ac:dyDescent="0.2">
      <c r="A4309" s="12" t="s">
        <v>3726</v>
      </c>
      <c r="B4309" s="50">
        <v>4308</v>
      </c>
      <c r="C4309" s="9">
        <v>2019</v>
      </c>
      <c r="D4309" s="5" t="s">
        <v>9327</v>
      </c>
      <c r="E4309" s="5" t="s">
        <v>9438</v>
      </c>
      <c r="F4309" s="5" t="s">
        <v>11089</v>
      </c>
      <c r="G4309" s="5" t="s">
        <v>9314</v>
      </c>
      <c r="H4309" s="5" t="s">
        <v>9328</v>
      </c>
      <c r="I4309" s="5" t="s">
        <v>9344</v>
      </c>
      <c r="J4309" s="9">
        <v>0</v>
      </c>
      <c r="K4309" s="5" t="s">
        <v>2870</v>
      </c>
      <c r="L4309" s="10" t="str">
        <f t="shared" si="83"/>
        <v>Ordo Iuris Report 2019</v>
      </c>
      <c r="M4309" s="5" t="s">
        <v>3205</v>
      </c>
      <c r="N4309" s="11"/>
      <c r="O4309" s="8"/>
    </row>
    <row r="4310" spans="1:15" x14ac:dyDescent="0.2">
      <c r="A4310" s="12" t="s">
        <v>3727</v>
      </c>
      <c r="B4310" s="50">
        <v>4309</v>
      </c>
      <c r="C4310" s="9">
        <v>2019</v>
      </c>
      <c r="D4310" s="5" t="s">
        <v>9327</v>
      </c>
      <c r="E4310" s="5" t="s">
        <v>9438</v>
      </c>
      <c r="F4310" s="5" t="s">
        <v>11089</v>
      </c>
      <c r="G4310" s="5" t="s">
        <v>9314</v>
      </c>
      <c r="H4310" s="5" t="s">
        <v>9347</v>
      </c>
      <c r="I4310" s="5" t="s">
        <v>9408</v>
      </c>
      <c r="J4310" s="9">
        <v>1</v>
      </c>
      <c r="K4310" s="5" t="s">
        <v>2870</v>
      </c>
      <c r="L4310" s="10" t="str">
        <f t="shared" si="83"/>
        <v>Ordo Iuris Report 2019</v>
      </c>
      <c r="M4310" s="5" t="s">
        <v>3206</v>
      </c>
      <c r="N4310" s="11"/>
    </row>
    <row r="4311" spans="1:15" x14ac:dyDescent="0.2">
      <c r="A4311" s="12" t="s">
        <v>3728</v>
      </c>
      <c r="B4311" s="50">
        <v>4310</v>
      </c>
      <c r="C4311" s="9">
        <v>2019</v>
      </c>
      <c r="D4311" s="5" t="s">
        <v>9327</v>
      </c>
      <c r="E4311" s="5" t="s">
        <v>3207</v>
      </c>
      <c r="F4311" s="5" t="s">
        <v>11089</v>
      </c>
      <c r="G4311" s="5" t="s">
        <v>9314</v>
      </c>
      <c r="H4311" s="5" t="s">
        <v>9328</v>
      </c>
      <c r="I4311" s="5" t="s">
        <v>9344</v>
      </c>
      <c r="J4311" s="9">
        <v>0</v>
      </c>
      <c r="K4311" s="5" t="s">
        <v>2870</v>
      </c>
      <c r="L4311" s="10" t="str">
        <f t="shared" si="83"/>
        <v>Ordo Iuris Report 2019</v>
      </c>
      <c r="M4311" s="5" t="s">
        <v>3208</v>
      </c>
      <c r="N4311" s="11"/>
    </row>
    <row r="4312" spans="1:15" x14ac:dyDescent="0.2">
      <c r="A4312" s="12" t="s">
        <v>3729</v>
      </c>
      <c r="B4312" s="50">
        <v>4311</v>
      </c>
      <c r="C4312" s="9">
        <v>2019</v>
      </c>
      <c r="D4312" s="5" t="s">
        <v>9327</v>
      </c>
      <c r="E4312" s="5" t="s">
        <v>3209</v>
      </c>
      <c r="F4312" s="5" t="s">
        <v>11089</v>
      </c>
      <c r="G4312" s="5" t="s">
        <v>9314</v>
      </c>
      <c r="H4312" s="5" t="s">
        <v>9328</v>
      </c>
      <c r="I4312" s="5" t="s">
        <v>9344</v>
      </c>
      <c r="J4312" s="9">
        <v>0</v>
      </c>
      <c r="K4312" s="5" t="s">
        <v>2870</v>
      </c>
      <c r="L4312" s="10" t="str">
        <f t="shared" si="83"/>
        <v>Ordo Iuris Report 2019</v>
      </c>
      <c r="M4312" s="5" t="s">
        <v>3210</v>
      </c>
      <c r="N4312" s="11"/>
    </row>
    <row r="4313" spans="1:15" x14ac:dyDescent="0.2">
      <c r="A4313" s="12" t="s">
        <v>3730</v>
      </c>
      <c r="B4313" s="50">
        <v>4312</v>
      </c>
      <c r="C4313" s="9">
        <v>2019</v>
      </c>
      <c r="D4313" s="5" t="s">
        <v>9327</v>
      </c>
      <c r="E4313" s="5" t="s">
        <v>3211</v>
      </c>
      <c r="F4313" s="5" t="s">
        <v>11089</v>
      </c>
      <c r="G4313" s="5" t="s">
        <v>9314</v>
      </c>
      <c r="H4313" s="5" t="s">
        <v>9328</v>
      </c>
      <c r="I4313" s="5" t="s">
        <v>9344</v>
      </c>
      <c r="J4313" s="9">
        <v>0</v>
      </c>
      <c r="K4313" s="5" t="s">
        <v>2870</v>
      </c>
      <c r="L4313" s="10" t="str">
        <f t="shared" si="83"/>
        <v>Ordo Iuris Report 2019</v>
      </c>
      <c r="M4313" s="5" t="s">
        <v>3212</v>
      </c>
      <c r="N4313" s="11"/>
    </row>
    <row r="4314" spans="1:15" x14ac:dyDescent="0.2">
      <c r="A4314" s="12" t="s">
        <v>3731</v>
      </c>
      <c r="B4314" s="50">
        <v>4313</v>
      </c>
      <c r="C4314" s="9">
        <v>2019</v>
      </c>
      <c r="D4314" s="5" t="s">
        <v>9327</v>
      </c>
      <c r="E4314" s="5" t="s">
        <v>3213</v>
      </c>
      <c r="F4314" s="5" t="s">
        <v>11089</v>
      </c>
      <c r="G4314" s="5" t="s">
        <v>9314</v>
      </c>
      <c r="H4314" s="5" t="s">
        <v>9347</v>
      </c>
      <c r="I4314" s="5" t="s">
        <v>9344</v>
      </c>
      <c r="J4314" s="9">
        <v>0</v>
      </c>
      <c r="K4314" s="5" t="s">
        <v>2870</v>
      </c>
      <c r="L4314" s="10" t="str">
        <f t="shared" si="83"/>
        <v>Ordo Iuris Report 2019</v>
      </c>
      <c r="M4314" s="5" t="s">
        <v>3214</v>
      </c>
      <c r="N4314" s="11"/>
    </row>
    <row r="4315" spans="1:15" x14ac:dyDescent="0.2">
      <c r="A4315" s="12" t="s">
        <v>3732</v>
      </c>
      <c r="B4315" s="50">
        <v>4314</v>
      </c>
      <c r="C4315" s="9">
        <v>2019</v>
      </c>
      <c r="D4315" s="5" t="s">
        <v>9327</v>
      </c>
      <c r="E4315" s="5" t="s">
        <v>9438</v>
      </c>
      <c r="F4315" s="5" t="s">
        <v>11089</v>
      </c>
      <c r="G4315" s="5" t="s">
        <v>9314</v>
      </c>
      <c r="H4315" s="5" t="s">
        <v>9347</v>
      </c>
      <c r="I4315" s="5" t="s">
        <v>9345</v>
      </c>
      <c r="J4315" s="9">
        <v>2</v>
      </c>
      <c r="K4315" s="5" t="s">
        <v>2870</v>
      </c>
      <c r="L4315" s="10" t="str">
        <f t="shared" si="83"/>
        <v>Ordo Iuris Report 2019</v>
      </c>
      <c r="M4315" s="5" t="s">
        <v>3215</v>
      </c>
      <c r="N4315" s="11"/>
    </row>
    <row r="4316" spans="1:15" x14ac:dyDescent="0.2">
      <c r="A4316" s="12" t="s">
        <v>3733</v>
      </c>
      <c r="B4316" s="50">
        <v>4315</v>
      </c>
      <c r="C4316" s="9">
        <v>2019</v>
      </c>
      <c r="D4316" s="5" t="s">
        <v>9327</v>
      </c>
      <c r="E4316" s="5" t="s">
        <v>3216</v>
      </c>
      <c r="F4316" s="5" t="s">
        <v>11089</v>
      </c>
      <c r="G4316" s="5" t="s">
        <v>9314</v>
      </c>
      <c r="H4316" s="5" t="s">
        <v>9347</v>
      </c>
      <c r="I4316" s="5" t="s">
        <v>9408</v>
      </c>
      <c r="J4316" s="9">
        <v>0</v>
      </c>
      <c r="K4316" s="5" t="s">
        <v>2870</v>
      </c>
      <c r="L4316" s="10" t="str">
        <f t="shared" si="83"/>
        <v>Ordo Iuris Report 2019</v>
      </c>
      <c r="M4316" s="5" t="s">
        <v>3217</v>
      </c>
      <c r="N4316" s="11"/>
    </row>
    <row r="4317" spans="1:15" x14ac:dyDescent="0.2">
      <c r="A4317" s="12" t="s">
        <v>3734</v>
      </c>
      <c r="B4317" s="50">
        <v>4316</v>
      </c>
      <c r="C4317" s="9">
        <v>2019</v>
      </c>
      <c r="D4317" s="5" t="s">
        <v>9327</v>
      </c>
      <c r="E4317" s="5" t="s">
        <v>3193</v>
      </c>
      <c r="F4317" s="5" t="s">
        <v>11089</v>
      </c>
      <c r="G4317" s="5" t="s">
        <v>9314</v>
      </c>
      <c r="H4317" s="5" t="s">
        <v>9347</v>
      </c>
      <c r="I4317" s="5" t="s">
        <v>9344</v>
      </c>
      <c r="J4317" s="9">
        <v>0</v>
      </c>
      <c r="K4317" s="5" t="s">
        <v>2870</v>
      </c>
      <c r="L4317" s="10" t="str">
        <f t="shared" si="83"/>
        <v>Ordo Iuris Report 2019</v>
      </c>
      <c r="M4317" s="5" t="s">
        <v>9459</v>
      </c>
      <c r="N4317" s="11"/>
    </row>
    <row r="4318" spans="1:15" x14ac:dyDescent="0.2">
      <c r="A4318" s="12" t="s">
        <v>3735</v>
      </c>
      <c r="B4318" s="50">
        <v>4317</v>
      </c>
      <c r="C4318" s="9">
        <v>2019</v>
      </c>
      <c r="D4318" s="5" t="s">
        <v>9327</v>
      </c>
      <c r="E4318" s="5" t="s">
        <v>3218</v>
      </c>
      <c r="F4318" s="5" t="s">
        <v>11089</v>
      </c>
      <c r="G4318" s="5" t="s">
        <v>9314</v>
      </c>
      <c r="H4318" s="5" t="s">
        <v>9347</v>
      </c>
      <c r="I4318" s="5" t="s">
        <v>9408</v>
      </c>
      <c r="J4318" s="9">
        <v>0</v>
      </c>
      <c r="K4318" s="5" t="s">
        <v>2870</v>
      </c>
      <c r="L4318" s="10" t="str">
        <f t="shared" si="83"/>
        <v>Ordo Iuris Report 2019</v>
      </c>
      <c r="M4318" s="5" t="s">
        <v>3219</v>
      </c>
      <c r="N4318" s="11"/>
    </row>
    <row r="4319" spans="1:15" x14ac:dyDescent="0.2">
      <c r="A4319" s="12" t="s">
        <v>3736</v>
      </c>
      <c r="B4319" s="50">
        <v>4318</v>
      </c>
      <c r="C4319" s="9">
        <v>2019</v>
      </c>
      <c r="D4319" s="5" t="s">
        <v>9327</v>
      </c>
      <c r="E4319" s="5" t="s">
        <v>9438</v>
      </c>
      <c r="F4319" s="5" t="s">
        <v>11089</v>
      </c>
      <c r="G4319" s="5" t="s">
        <v>9314</v>
      </c>
      <c r="H4319" s="5" t="s">
        <v>9347</v>
      </c>
      <c r="I4319" s="5" t="s">
        <v>9408</v>
      </c>
      <c r="J4319" s="9">
        <v>0</v>
      </c>
      <c r="K4319" s="5" t="s">
        <v>2870</v>
      </c>
      <c r="L4319" s="10" t="str">
        <f t="shared" si="83"/>
        <v>Ordo Iuris Report 2019</v>
      </c>
      <c r="M4319" s="5" t="s">
        <v>3220</v>
      </c>
      <c r="N4319" s="11"/>
    </row>
    <row r="4320" spans="1:15" x14ac:dyDescent="0.2">
      <c r="A4320" s="12" t="s">
        <v>3737</v>
      </c>
      <c r="B4320" s="50">
        <v>4319</v>
      </c>
      <c r="C4320" s="9">
        <v>2019</v>
      </c>
      <c r="D4320" s="5" t="s">
        <v>9327</v>
      </c>
      <c r="E4320" s="5" t="s">
        <v>3221</v>
      </c>
      <c r="F4320" s="5" t="s">
        <v>11089</v>
      </c>
      <c r="G4320" s="5" t="s">
        <v>9314</v>
      </c>
      <c r="H4320" s="5" t="s">
        <v>9328</v>
      </c>
      <c r="I4320" s="5" t="s">
        <v>9341</v>
      </c>
      <c r="J4320" s="9">
        <v>0</v>
      </c>
      <c r="K4320" s="5" t="s">
        <v>2870</v>
      </c>
      <c r="L4320" s="10" t="str">
        <f t="shared" si="83"/>
        <v>Ordo Iuris Report 2019</v>
      </c>
      <c r="M4320" s="5" t="s">
        <v>3222</v>
      </c>
      <c r="N4320" s="11"/>
    </row>
    <row r="4321" spans="1:15" x14ac:dyDescent="0.2">
      <c r="A4321" s="12" t="s">
        <v>3738</v>
      </c>
      <c r="B4321" s="50">
        <v>4320</v>
      </c>
      <c r="C4321" s="9">
        <v>2019</v>
      </c>
      <c r="D4321" s="5" t="s">
        <v>9327</v>
      </c>
      <c r="E4321" s="5" t="s">
        <v>3223</v>
      </c>
      <c r="F4321" s="5" t="s">
        <v>11089</v>
      </c>
      <c r="G4321" s="5" t="s">
        <v>9314</v>
      </c>
      <c r="H4321" s="5" t="s">
        <v>9328</v>
      </c>
      <c r="I4321" s="5" t="s">
        <v>9408</v>
      </c>
      <c r="J4321" s="9">
        <v>0</v>
      </c>
      <c r="K4321" s="5" t="s">
        <v>2870</v>
      </c>
      <c r="L4321" s="10" t="str">
        <f t="shared" si="83"/>
        <v>Ordo Iuris Report 2019</v>
      </c>
      <c r="M4321" s="5" t="s">
        <v>9458</v>
      </c>
      <c r="N4321" s="11"/>
    </row>
    <row r="4322" spans="1:15" x14ac:dyDescent="0.2">
      <c r="A4322" s="12" t="s">
        <v>3739</v>
      </c>
      <c r="B4322" s="50">
        <v>4321</v>
      </c>
      <c r="C4322" s="9">
        <v>2019</v>
      </c>
      <c r="D4322" s="5" t="s">
        <v>9327</v>
      </c>
      <c r="E4322" s="5" t="s">
        <v>3224</v>
      </c>
      <c r="F4322" s="5" t="s">
        <v>11089</v>
      </c>
      <c r="G4322" s="5" t="s">
        <v>9314</v>
      </c>
      <c r="H4322" s="5" t="s">
        <v>9328</v>
      </c>
      <c r="I4322" s="5" t="s">
        <v>9344</v>
      </c>
      <c r="J4322" s="9">
        <v>0</v>
      </c>
      <c r="K4322" s="5" t="s">
        <v>2870</v>
      </c>
      <c r="L4322" s="10" t="str">
        <f t="shared" si="83"/>
        <v>Ordo Iuris Report 2019</v>
      </c>
      <c r="M4322" s="5" t="s">
        <v>3225</v>
      </c>
      <c r="N4322" s="11"/>
    </row>
    <row r="4323" spans="1:15" x14ac:dyDescent="0.2">
      <c r="A4323" s="12" t="s">
        <v>3740</v>
      </c>
      <c r="B4323" s="50">
        <v>4322</v>
      </c>
      <c r="C4323" s="9">
        <v>2019</v>
      </c>
      <c r="D4323" s="5" t="s">
        <v>9327</v>
      </c>
      <c r="E4323" s="5" t="s">
        <v>3224</v>
      </c>
      <c r="F4323" s="5" t="s">
        <v>11089</v>
      </c>
      <c r="G4323" s="5" t="s">
        <v>9314</v>
      </c>
      <c r="H4323" s="5" t="s">
        <v>9347</v>
      </c>
      <c r="I4323" s="5" t="s">
        <v>9419</v>
      </c>
      <c r="J4323" s="9">
        <v>0</v>
      </c>
      <c r="K4323" s="5" t="s">
        <v>2870</v>
      </c>
      <c r="L4323" s="10" t="str">
        <f t="shared" si="83"/>
        <v>Ordo Iuris Report 2019</v>
      </c>
      <c r="M4323" s="5" t="s">
        <v>9460</v>
      </c>
      <c r="N4323" s="11"/>
    </row>
    <row r="4324" spans="1:15" x14ac:dyDescent="0.2">
      <c r="A4324" s="12" t="s">
        <v>3741</v>
      </c>
      <c r="B4324" s="50">
        <v>4323</v>
      </c>
      <c r="C4324" s="9">
        <v>2019</v>
      </c>
      <c r="D4324" s="5" t="s">
        <v>9327</v>
      </c>
      <c r="E4324" s="5" t="s">
        <v>3216</v>
      </c>
      <c r="F4324" s="5" t="s">
        <v>11089</v>
      </c>
      <c r="G4324" s="5" t="s">
        <v>9314</v>
      </c>
      <c r="H4324" s="5" t="s">
        <v>9347</v>
      </c>
      <c r="I4324" s="5" t="s">
        <v>9408</v>
      </c>
      <c r="J4324" s="9">
        <v>0</v>
      </c>
      <c r="K4324" s="5" t="s">
        <v>2870</v>
      </c>
      <c r="L4324" s="10" t="str">
        <f t="shared" si="83"/>
        <v>Ordo Iuris Report 2019</v>
      </c>
      <c r="M4324" s="5" t="s">
        <v>3226</v>
      </c>
      <c r="N4324" s="11"/>
    </row>
    <row r="4325" spans="1:15" x14ac:dyDescent="0.2">
      <c r="A4325" s="12" t="s">
        <v>3742</v>
      </c>
      <c r="B4325" s="50">
        <v>4324</v>
      </c>
      <c r="C4325" s="9">
        <v>2019</v>
      </c>
      <c r="D4325" s="5" t="s">
        <v>9327</v>
      </c>
      <c r="E4325" s="5" t="s">
        <v>3227</v>
      </c>
      <c r="F4325" s="5" t="s">
        <v>11089</v>
      </c>
      <c r="G4325" s="5" t="s">
        <v>9314</v>
      </c>
      <c r="H4325" s="5" t="s">
        <v>9328</v>
      </c>
      <c r="I4325" s="5" t="s">
        <v>9344</v>
      </c>
      <c r="J4325" s="9">
        <v>0</v>
      </c>
      <c r="K4325" s="5" t="s">
        <v>2870</v>
      </c>
      <c r="L4325" s="10" t="str">
        <f t="shared" si="83"/>
        <v>Ordo Iuris Report 2019</v>
      </c>
      <c r="M4325" s="5" t="s">
        <v>3228</v>
      </c>
      <c r="N4325" s="11"/>
    </row>
    <row r="4326" spans="1:15" x14ac:dyDescent="0.2">
      <c r="A4326" s="12" t="s">
        <v>3743</v>
      </c>
      <c r="B4326" s="50">
        <v>4325</v>
      </c>
      <c r="C4326" s="9">
        <v>2019</v>
      </c>
      <c r="D4326" s="5" t="s">
        <v>9327</v>
      </c>
      <c r="E4326" s="5" t="s">
        <v>3229</v>
      </c>
      <c r="F4326" s="5" t="s">
        <v>11089</v>
      </c>
      <c r="G4326" s="5" t="s">
        <v>9314</v>
      </c>
      <c r="H4326" s="5" t="s">
        <v>9328</v>
      </c>
      <c r="I4326" s="5" t="s">
        <v>9344</v>
      </c>
      <c r="J4326" s="9">
        <v>0</v>
      </c>
      <c r="K4326" s="5" t="s">
        <v>2870</v>
      </c>
      <c r="L4326" s="10" t="str">
        <f t="shared" si="83"/>
        <v>Ordo Iuris Report 2019</v>
      </c>
      <c r="M4326" s="5" t="s">
        <v>3230</v>
      </c>
      <c r="N4326" s="11"/>
    </row>
    <row r="4327" spans="1:15" x14ac:dyDescent="0.2">
      <c r="A4327" s="12" t="s">
        <v>3744</v>
      </c>
      <c r="B4327" s="50">
        <v>4326</v>
      </c>
      <c r="C4327" s="9">
        <v>2019</v>
      </c>
      <c r="D4327" s="5" t="s">
        <v>9327</v>
      </c>
      <c r="E4327" s="5" t="s">
        <v>3231</v>
      </c>
      <c r="F4327" s="5" t="s">
        <v>11089</v>
      </c>
      <c r="G4327" s="5" t="s">
        <v>9314</v>
      </c>
      <c r="H4327" s="5" t="s">
        <v>9328</v>
      </c>
      <c r="I4327" s="5" t="s">
        <v>9344</v>
      </c>
      <c r="J4327" s="9">
        <v>0</v>
      </c>
      <c r="K4327" s="5" t="s">
        <v>2870</v>
      </c>
      <c r="L4327" s="10" t="str">
        <f t="shared" si="83"/>
        <v>Ordo Iuris Report 2019</v>
      </c>
      <c r="M4327" s="5" t="s">
        <v>3232</v>
      </c>
      <c r="N4327" s="11"/>
    </row>
    <row r="4328" spans="1:15" x14ac:dyDescent="0.2">
      <c r="A4328" s="12" t="s">
        <v>3745</v>
      </c>
      <c r="B4328" s="50">
        <v>4327</v>
      </c>
      <c r="C4328" s="9">
        <v>2019</v>
      </c>
      <c r="D4328" s="5" t="s">
        <v>9327</v>
      </c>
      <c r="E4328" s="5" t="s">
        <v>10946</v>
      </c>
      <c r="F4328" s="5" t="s">
        <v>11089</v>
      </c>
      <c r="G4328" s="5" t="s">
        <v>9314</v>
      </c>
      <c r="H4328" s="5" t="s">
        <v>9347</v>
      </c>
      <c r="I4328" s="5" t="s">
        <v>9315</v>
      </c>
      <c r="J4328" s="9">
        <v>1</v>
      </c>
      <c r="K4328" s="5" t="s">
        <v>2870</v>
      </c>
      <c r="L4328" s="10" t="str">
        <f t="shared" si="83"/>
        <v>Ordo Iuris Report 2019</v>
      </c>
      <c r="M4328" s="5" t="s">
        <v>9461</v>
      </c>
      <c r="N4328" s="11"/>
    </row>
    <row r="4329" spans="1:15" x14ac:dyDescent="0.2">
      <c r="A4329" s="12" t="s">
        <v>3746</v>
      </c>
      <c r="B4329" s="50">
        <v>4328</v>
      </c>
      <c r="C4329" s="9">
        <v>2019</v>
      </c>
      <c r="D4329" s="5" t="s">
        <v>9327</v>
      </c>
      <c r="E4329" s="5" t="s">
        <v>3233</v>
      </c>
      <c r="F4329" s="5" t="s">
        <v>11089</v>
      </c>
      <c r="G4329" s="5" t="s">
        <v>9314</v>
      </c>
      <c r="H4329" s="5" t="s">
        <v>9328</v>
      </c>
      <c r="I4329" s="5" t="s">
        <v>9344</v>
      </c>
      <c r="J4329" s="9">
        <v>0</v>
      </c>
      <c r="K4329" s="5" t="s">
        <v>2870</v>
      </c>
      <c r="L4329" s="10" t="str">
        <f t="shared" si="83"/>
        <v>Ordo Iuris Report 2019</v>
      </c>
      <c r="M4329" s="5" t="s">
        <v>3234</v>
      </c>
      <c r="N4329" s="11"/>
    </row>
    <row r="4330" spans="1:15" x14ac:dyDescent="0.2">
      <c r="A4330" s="12" t="s">
        <v>3747</v>
      </c>
      <c r="B4330" s="50">
        <v>4329</v>
      </c>
      <c r="C4330" s="9">
        <v>2019</v>
      </c>
      <c r="D4330" s="5" t="s">
        <v>9327</v>
      </c>
      <c r="E4330" s="5" t="s">
        <v>9438</v>
      </c>
      <c r="F4330" s="5" t="s">
        <v>11089</v>
      </c>
      <c r="G4330" s="5" t="s">
        <v>9314</v>
      </c>
      <c r="H4330" s="5" t="s">
        <v>9347</v>
      </c>
      <c r="I4330" s="5" t="s">
        <v>9338</v>
      </c>
      <c r="J4330" s="9">
        <v>1</v>
      </c>
      <c r="K4330" s="5" t="s">
        <v>2870</v>
      </c>
      <c r="L4330" s="10" t="str">
        <f t="shared" si="83"/>
        <v>Ordo Iuris Report 2019</v>
      </c>
      <c r="M4330" s="5" t="s">
        <v>3235</v>
      </c>
      <c r="N4330" s="11"/>
    </row>
    <row r="4331" spans="1:15" x14ac:dyDescent="0.2">
      <c r="A4331" s="12" t="s">
        <v>3748</v>
      </c>
      <c r="B4331" s="50">
        <v>4330</v>
      </c>
      <c r="C4331" s="9">
        <v>2019</v>
      </c>
      <c r="D4331" s="5" t="s">
        <v>9327</v>
      </c>
      <c r="E4331" s="5" t="s">
        <v>3236</v>
      </c>
      <c r="F4331" s="5" t="s">
        <v>11089</v>
      </c>
      <c r="G4331" s="5" t="s">
        <v>9314</v>
      </c>
      <c r="H4331" s="5" t="s">
        <v>9328</v>
      </c>
      <c r="I4331" s="5" t="s">
        <v>9344</v>
      </c>
      <c r="J4331" s="9">
        <v>0</v>
      </c>
      <c r="K4331" s="5" t="s">
        <v>2870</v>
      </c>
      <c r="L4331" s="10" t="str">
        <f t="shared" si="83"/>
        <v>Ordo Iuris Report 2019</v>
      </c>
      <c r="M4331" s="5" t="s">
        <v>3237</v>
      </c>
      <c r="N4331" s="11"/>
    </row>
    <row r="4332" spans="1:15" x14ac:dyDescent="0.2">
      <c r="A4332" s="12" t="s">
        <v>3749</v>
      </c>
      <c r="B4332" s="50">
        <v>4331</v>
      </c>
      <c r="C4332" s="9">
        <v>2019</v>
      </c>
      <c r="D4332" s="5" t="s">
        <v>9327</v>
      </c>
      <c r="E4332" s="5" t="s">
        <v>3238</v>
      </c>
      <c r="F4332" s="5" t="s">
        <v>11089</v>
      </c>
      <c r="G4332" s="5" t="s">
        <v>9314</v>
      </c>
      <c r="H4332" s="5" t="s">
        <v>9347</v>
      </c>
      <c r="I4332" s="5" t="s">
        <v>9315</v>
      </c>
      <c r="J4332" s="9">
        <v>1</v>
      </c>
      <c r="K4332" s="5" t="s">
        <v>2870</v>
      </c>
      <c r="L4332" s="10" t="str">
        <f t="shared" si="83"/>
        <v>Ordo Iuris Report 2019</v>
      </c>
      <c r="M4332" s="5" t="s">
        <v>9462</v>
      </c>
      <c r="N4332" s="11"/>
    </row>
    <row r="4333" spans="1:15" x14ac:dyDescent="0.2">
      <c r="A4333" s="12" t="s">
        <v>3750</v>
      </c>
      <c r="B4333" s="50">
        <v>4332</v>
      </c>
      <c r="C4333" s="9">
        <v>2019</v>
      </c>
      <c r="D4333" s="5" t="s">
        <v>9327</v>
      </c>
      <c r="E4333" s="5" t="s">
        <v>3239</v>
      </c>
      <c r="F4333" s="5" t="s">
        <v>11089</v>
      </c>
      <c r="G4333" s="5" t="s">
        <v>9314</v>
      </c>
      <c r="H4333" s="5" t="s">
        <v>9347</v>
      </c>
      <c r="I4333" s="5" t="s">
        <v>9315</v>
      </c>
      <c r="J4333" s="9">
        <v>1</v>
      </c>
      <c r="K4333" s="5" t="s">
        <v>2870</v>
      </c>
      <c r="L4333" s="10" t="str">
        <f t="shared" si="83"/>
        <v>Ordo Iuris Report 2019</v>
      </c>
      <c r="M4333" s="5" t="s">
        <v>3240</v>
      </c>
      <c r="N4333" s="11"/>
    </row>
    <row r="4334" spans="1:15" x14ac:dyDescent="0.2">
      <c r="A4334" s="12" t="s">
        <v>3751</v>
      </c>
      <c r="B4334" s="50">
        <v>4333</v>
      </c>
      <c r="C4334" s="9">
        <v>2019</v>
      </c>
      <c r="D4334" s="5" t="s">
        <v>9327</v>
      </c>
      <c r="E4334" s="5" t="s">
        <v>9394</v>
      </c>
      <c r="F4334" s="5" t="s">
        <v>11089</v>
      </c>
      <c r="G4334" s="5" t="s">
        <v>9314</v>
      </c>
      <c r="H4334" s="5" t="s">
        <v>9347</v>
      </c>
      <c r="I4334" s="5" t="s">
        <v>9408</v>
      </c>
      <c r="J4334" s="9">
        <v>0</v>
      </c>
      <c r="K4334" s="5" t="s">
        <v>2870</v>
      </c>
      <c r="L4334" s="10" t="str">
        <f t="shared" si="83"/>
        <v>Ordo Iuris Report 2019</v>
      </c>
      <c r="M4334" s="5" t="s">
        <v>3241</v>
      </c>
      <c r="N4334" s="11"/>
    </row>
    <row r="4335" spans="1:15" x14ac:dyDescent="0.2">
      <c r="A4335" s="12" t="s">
        <v>3752</v>
      </c>
      <c r="B4335" s="50">
        <v>4334</v>
      </c>
      <c r="C4335" s="9">
        <v>2019</v>
      </c>
      <c r="D4335" s="5" t="s">
        <v>9327</v>
      </c>
      <c r="E4335" s="5" t="s">
        <v>2</v>
      </c>
      <c r="F4335" s="5" t="s">
        <v>11089</v>
      </c>
      <c r="G4335" s="5" t="s">
        <v>9314</v>
      </c>
      <c r="H4335" s="5" t="s">
        <v>9347</v>
      </c>
      <c r="I4335" s="5" t="s">
        <v>9408</v>
      </c>
      <c r="J4335" s="9">
        <v>0</v>
      </c>
      <c r="K4335" s="5" t="s">
        <v>2870</v>
      </c>
      <c r="L4335" s="10" t="str">
        <f t="shared" si="83"/>
        <v>Ordo Iuris Report 2019</v>
      </c>
      <c r="M4335" s="5" t="s">
        <v>3242</v>
      </c>
      <c r="N4335" s="11"/>
    </row>
    <row r="4336" spans="1:15" x14ac:dyDescent="0.2">
      <c r="A4336" s="12" t="s">
        <v>3753</v>
      </c>
      <c r="B4336" s="50">
        <v>4335</v>
      </c>
      <c r="C4336" s="9">
        <v>2019</v>
      </c>
      <c r="D4336" s="5" t="s">
        <v>9327</v>
      </c>
      <c r="E4336" s="5" t="s">
        <v>3239</v>
      </c>
      <c r="F4336" s="5" t="s">
        <v>11089</v>
      </c>
      <c r="G4336" s="5" t="s">
        <v>9314</v>
      </c>
      <c r="H4336" s="5" t="s">
        <v>9328</v>
      </c>
      <c r="I4336" s="5" t="s">
        <v>9344</v>
      </c>
      <c r="J4336" s="9">
        <v>0</v>
      </c>
      <c r="K4336" s="5" t="s">
        <v>2870</v>
      </c>
      <c r="L4336" s="10" t="str">
        <f t="shared" si="83"/>
        <v>Ordo Iuris Report 2019</v>
      </c>
      <c r="M4336" s="5" t="s">
        <v>3243</v>
      </c>
      <c r="N4336" s="11"/>
      <c r="O4336" s="8"/>
    </row>
    <row r="4337" spans="1:15" x14ac:dyDescent="0.2">
      <c r="A4337" s="12" t="s">
        <v>3754</v>
      </c>
      <c r="B4337" s="50">
        <v>4336</v>
      </c>
      <c r="C4337" s="9">
        <v>2019</v>
      </c>
      <c r="D4337" s="5" t="s">
        <v>9327</v>
      </c>
      <c r="E4337" s="5" t="s">
        <v>3244</v>
      </c>
      <c r="F4337" s="5" t="s">
        <v>11089</v>
      </c>
      <c r="G4337" s="5" t="s">
        <v>9314</v>
      </c>
      <c r="H4337" s="5" t="s">
        <v>9328</v>
      </c>
      <c r="I4337" s="5" t="s">
        <v>9344</v>
      </c>
      <c r="J4337" s="9">
        <v>0</v>
      </c>
      <c r="K4337" s="5" t="s">
        <v>2870</v>
      </c>
      <c r="L4337" s="10" t="str">
        <f t="shared" si="83"/>
        <v>Ordo Iuris Report 2019</v>
      </c>
      <c r="M4337" s="5" t="s">
        <v>3245</v>
      </c>
      <c r="N4337" s="11"/>
    </row>
    <row r="4338" spans="1:15" x14ac:dyDescent="0.2">
      <c r="A4338" s="12" t="s">
        <v>3755</v>
      </c>
      <c r="B4338" s="50">
        <v>4337</v>
      </c>
      <c r="C4338" s="9">
        <v>2019</v>
      </c>
      <c r="D4338" s="5" t="s">
        <v>9327</v>
      </c>
      <c r="E4338" s="5" t="s">
        <v>3195</v>
      </c>
      <c r="F4338" s="5" t="s">
        <v>11089</v>
      </c>
      <c r="G4338" s="5" t="s">
        <v>9314</v>
      </c>
      <c r="H4338" s="5" t="s">
        <v>9347</v>
      </c>
      <c r="I4338" s="5" t="s">
        <v>9315</v>
      </c>
      <c r="J4338" s="9">
        <v>1</v>
      </c>
      <c r="K4338" s="5" t="s">
        <v>2870</v>
      </c>
      <c r="L4338" s="10" t="str">
        <f t="shared" si="83"/>
        <v>Ordo Iuris Report 2019</v>
      </c>
      <c r="M4338" s="5" t="s">
        <v>3246</v>
      </c>
      <c r="N4338" s="11"/>
    </row>
    <row r="4339" spans="1:15" x14ac:dyDescent="0.2">
      <c r="A4339" s="12" t="s">
        <v>3756</v>
      </c>
      <c r="B4339" s="50">
        <v>4338</v>
      </c>
      <c r="C4339" s="9">
        <v>2019</v>
      </c>
      <c r="D4339" s="5" t="s">
        <v>9327</v>
      </c>
      <c r="E4339" s="5" t="s">
        <v>3247</v>
      </c>
      <c r="F4339" s="5" t="s">
        <v>11089</v>
      </c>
      <c r="G4339" s="5" t="s">
        <v>9314</v>
      </c>
      <c r="H4339" s="5" t="s">
        <v>9347</v>
      </c>
      <c r="I4339" s="5" t="s">
        <v>9408</v>
      </c>
      <c r="J4339" s="9">
        <v>0</v>
      </c>
      <c r="K4339" s="5" t="s">
        <v>2870</v>
      </c>
      <c r="L4339" s="10" t="str">
        <f t="shared" si="83"/>
        <v>Ordo Iuris Report 2019</v>
      </c>
      <c r="M4339" s="5" t="s">
        <v>3248</v>
      </c>
      <c r="N4339" s="11"/>
    </row>
    <row r="4340" spans="1:15" x14ac:dyDescent="0.2">
      <c r="A4340" s="12" t="s">
        <v>3757</v>
      </c>
      <c r="B4340" s="50">
        <v>4339</v>
      </c>
      <c r="C4340" s="9">
        <v>2019</v>
      </c>
      <c r="D4340" s="5" t="s">
        <v>9327</v>
      </c>
      <c r="E4340" s="5" t="s">
        <v>3191</v>
      </c>
      <c r="F4340" s="5" t="s">
        <v>11089</v>
      </c>
      <c r="G4340" s="5" t="s">
        <v>9314</v>
      </c>
      <c r="H4340" s="5" t="s">
        <v>9328</v>
      </c>
      <c r="I4340" s="5" t="s">
        <v>9344</v>
      </c>
      <c r="J4340" s="9">
        <v>0</v>
      </c>
      <c r="K4340" s="5" t="s">
        <v>2870</v>
      </c>
      <c r="L4340" s="10" t="str">
        <f t="shared" si="83"/>
        <v>Ordo Iuris Report 2019</v>
      </c>
      <c r="M4340" s="5" t="s">
        <v>3249</v>
      </c>
      <c r="N4340" s="11"/>
    </row>
    <row r="4341" spans="1:15" x14ac:dyDescent="0.2">
      <c r="A4341" s="12" t="s">
        <v>3758</v>
      </c>
      <c r="B4341" s="50">
        <v>4340</v>
      </c>
      <c r="C4341" s="9">
        <v>2019</v>
      </c>
      <c r="D4341" s="5" t="s">
        <v>9327</v>
      </c>
      <c r="E4341" s="5" t="s">
        <v>2</v>
      </c>
      <c r="F4341" s="5" t="s">
        <v>11089</v>
      </c>
      <c r="G4341" s="5" t="s">
        <v>9314</v>
      </c>
      <c r="H4341" s="5" t="s">
        <v>9347</v>
      </c>
      <c r="I4341" s="5" t="s">
        <v>9408</v>
      </c>
      <c r="J4341" s="9">
        <v>1</v>
      </c>
      <c r="K4341" s="5" t="s">
        <v>2870</v>
      </c>
      <c r="L4341" s="10" t="str">
        <f t="shared" si="83"/>
        <v>Ordo Iuris Report 2019</v>
      </c>
      <c r="M4341" s="5" t="s">
        <v>3250</v>
      </c>
      <c r="N4341" s="11"/>
    </row>
    <row r="4342" spans="1:15" x14ac:dyDescent="0.2">
      <c r="A4342" s="12" t="s">
        <v>3759</v>
      </c>
      <c r="B4342" s="50">
        <v>4341</v>
      </c>
      <c r="C4342" s="9">
        <v>2019</v>
      </c>
      <c r="D4342" s="5" t="s">
        <v>9327</v>
      </c>
      <c r="E4342" s="5" t="s">
        <v>3251</v>
      </c>
      <c r="F4342" s="5" t="s">
        <v>11089</v>
      </c>
      <c r="G4342" s="5" t="s">
        <v>9314</v>
      </c>
      <c r="H4342" s="5" t="s">
        <v>9347</v>
      </c>
      <c r="I4342" s="5" t="s">
        <v>9408</v>
      </c>
      <c r="J4342" s="9">
        <v>1</v>
      </c>
      <c r="K4342" s="5" t="s">
        <v>2870</v>
      </c>
      <c r="L4342" s="10" t="str">
        <f t="shared" si="83"/>
        <v>Ordo Iuris Report 2019</v>
      </c>
      <c r="M4342" s="5" t="s">
        <v>3252</v>
      </c>
      <c r="N4342" s="11"/>
    </row>
    <row r="4343" spans="1:15" x14ac:dyDescent="0.2">
      <c r="A4343" s="12" t="s">
        <v>3760</v>
      </c>
      <c r="B4343" s="50">
        <v>4342</v>
      </c>
      <c r="C4343" s="9">
        <v>2019</v>
      </c>
      <c r="D4343" s="5" t="s">
        <v>9327</v>
      </c>
      <c r="E4343" s="5" t="s">
        <v>9438</v>
      </c>
      <c r="F4343" s="5" t="s">
        <v>11089</v>
      </c>
      <c r="G4343" s="5" t="s">
        <v>9314</v>
      </c>
      <c r="H4343" s="5" t="s">
        <v>9328</v>
      </c>
      <c r="I4343" s="5" t="s">
        <v>9344</v>
      </c>
      <c r="J4343" s="9">
        <v>0</v>
      </c>
      <c r="K4343" s="5" t="s">
        <v>2870</v>
      </c>
      <c r="L4343" s="10" t="str">
        <f t="shared" si="83"/>
        <v>Ordo Iuris Report 2019</v>
      </c>
      <c r="M4343" s="5" t="s">
        <v>3253</v>
      </c>
      <c r="N4343" s="11"/>
      <c r="O4343" s="11"/>
    </row>
    <row r="4344" spans="1:15" x14ac:dyDescent="0.2">
      <c r="A4344" s="12" t="s">
        <v>3761</v>
      </c>
      <c r="B4344" s="50">
        <v>4343</v>
      </c>
      <c r="C4344" s="9">
        <v>2019</v>
      </c>
      <c r="D4344" s="5" t="s">
        <v>9327</v>
      </c>
      <c r="E4344" s="5" t="s">
        <v>3254</v>
      </c>
      <c r="F4344" s="5" t="s">
        <v>11089</v>
      </c>
      <c r="G4344" s="5" t="s">
        <v>9314</v>
      </c>
      <c r="H4344" s="5" t="s">
        <v>9328</v>
      </c>
      <c r="I4344" s="5" t="s">
        <v>9344</v>
      </c>
      <c r="J4344" s="9">
        <v>0</v>
      </c>
      <c r="K4344" s="5" t="s">
        <v>2870</v>
      </c>
      <c r="L4344" s="10" t="str">
        <f t="shared" si="83"/>
        <v>Ordo Iuris Report 2019</v>
      </c>
      <c r="M4344" s="5" t="s">
        <v>3255</v>
      </c>
      <c r="N4344" s="11"/>
      <c r="O4344" s="11"/>
    </row>
    <row r="4345" spans="1:15" x14ac:dyDescent="0.2">
      <c r="A4345" s="12" t="s">
        <v>3762</v>
      </c>
      <c r="B4345" s="50">
        <v>4344</v>
      </c>
      <c r="C4345" s="9">
        <v>2019</v>
      </c>
      <c r="D4345" s="5" t="s">
        <v>9327</v>
      </c>
      <c r="E4345" s="5" t="s">
        <v>3256</v>
      </c>
      <c r="F4345" s="5" t="s">
        <v>11089</v>
      </c>
      <c r="G4345" s="5" t="s">
        <v>9314</v>
      </c>
      <c r="H4345" s="5" t="s">
        <v>9328</v>
      </c>
      <c r="I4345" s="5" t="s">
        <v>9334</v>
      </c>
      <c r="J4345" s="9">
        <v>0</v>
      </c>
      <c r="K4345" s="5" t="s">
        <v>2870</v>
      </c>
      <c r="L4345" s="10" t="str">
        <f t="shared" si="83"/>
        <v>Ordo Iuris Report 2019</v>
      </c>
      <c r="M4345" s="5" t="s">
        <v>3257</v>
      </c>
      <c r="N4345" s="11"/>
      <c r="O4345" s="11"/>
    </row>
    <row r="4346" spans="1:15" x14ac:dyDescent="0.2">
      <c r="A4346" s="12" t="s">
        <v>3763</v>
      </c>
      <c r="B4346" s="50">
        <v>4345</v>
      </c>
      <c r="C4346" s="9">
        <v>2019</v>
      </c>
      <c r="D4346" s="5" t="s">
        <v>9327</v>
      </c>
      <c r="E4346" s="5" t="s">
        <v>10938</v>
      </c>
      <c r="F4346" s="5" t="s">
        <v>11089</v>
      </c>
      <c r="G4346" s="5" t="s">
        <v>9314</v>
      </c>
      <c r="H4346" s="5" t="s">
        <v>9347</v>
      </c>
      <c r="I4346" s="5" t="s">
        <v>9408</v>
      </c>
      <c r="J4346" s="9">
        <v>0</v>
      </c>
      <c r="K4346" s="5" t="s">
        <v>2870</v>
      </c>
      <c r="L4346" s="10" t="str">
        <f t="shared" si="83"/>
        <v>Ordo Iuris Report 2019</v>
      </c>
      <c r="M4346" s="5" t="s">
        <v>3258</v>
      </c>
      <c r="N4346" s="11"/>
    </row>
    <row r="4347" spans="1:15" x14ac:dyDescent="0.2">
      <c r="A4347" s="12" t="s">
        <v>3764</v>
      </c>
      <c r="B4347" s="50">
        <v>4346</v>
      </c>
      <c r="C4347" s="9">
        <v>2019</v>
      </c>
      <c r="D4347" s="5" t="s">
        <v>9327</v>
      </c>
      <c r="E4347" s="5" t="s">
        <v>3259</v>
      </c>
      <c r="F4347" s="5" t="s">
        <v>11089</v>
      </c>
      <c r="G4347" s="5" t="s">
        <v>9314</v>
      </c>
      <c r="H4347" s="5" t="s">
        <v>9347</v>
      </c>
      <c r="I4347" s="5" t="s">
        <v>9315</v>
      </c>
      <c r="J4347" s="9">
        <v>1</v>
      </c>
      <c r="K4347" s="5" t="s">
        <v>2870</v>
      </c>
      <c r="L4347" s="10" t="str">
        <f t="shared" si="83"/>
        <v>Ordo Iuris Report 2019</v>
      </c>
      <c r="M4347" s="5" t="s">
        <v>9463</v>
      </c>
      <c r="N4347" s="11"/>
    </row>
    <row r="4348" spans="1:15" x14ac:dyDescent="0.2">
      <c r="A4348" s="12" t="s">
        <v>3765</v>
      </c>
      <c r="B4348" s="50">
        <v>4347</v>
      </c>
      <c r="C4348" s="9">
        <v>2019</v>
      </c>
      <c r="D4348" s="5" t="s">
        <v>9327</v>
      </c>
      <c r="E4348" s="5" t="s">
        <v>10946</v>
      </c>
      <c r="F4348" s="5" t="s">
        <v>11089</v>
      </c>
      <c r="G4348" s="5" t="s">
        <v>9329</v>
      </c>
      <c r="H4348" s="5" t="s">
        <v>9347</v>
      </c>
      <c r="I4348" s="5" t="s">
        <v>9315</v>
      </c>
      <c r="J4348" s="9">
        <v>1</v>
      </c>
      <c r="K4348" s="5" t="s">
        <v>3373</v>
      </c>
      <c r="L4348" s="10" t="str">
        <f>HYPERLINK("https://www.wprost.pl/kraj/10236949/witkowski-skrytykowal-homofobiczne-graffiti-zostal-pobity.html","wprost")</f>
        <v>wprost</v>
      </c>
      <c r="M4348" s="13" t="s">
        <v>9473</v>
      </c>
      <c r="N4348" s="11"/>
    </row>
    <row r="4349" spans="1:15" x14ac:dyDescent="0.2">
      <c r="A4349" s="12" t="s">
        <v>3766</v>
      </c>
      <c r="B4349" s="50">
        <v>4348</v>
      </c>
      <c r="C4349" s="9">
        <v>2019</v>
      </c>
      <c r="D4349" s="5" t="s">
        <v>9327</v>
      </c>
      <c r="E4349" s="5" t="s">
        <v>9438</v>
      </c>
      <c r="F4349" s="5" t="s">
        <v>11089</v>
      </c>
      <c r="G4349" s="5" t="s">
        <v>9329</v>
      </c>
      <c r="H4349" s="5" t="s">
        <v>9347</v>
      </c>
      <c r="I4349" s="5" t="s">
        <v>9367</v>
      </c>
      <c r="J4349" s="9">
        <v>0</v>
      </c>
      <c r="K4349" s="5" t="s">
        <v>3260</v>
      </c>
      <c r="L4349" s="10" t="str">
        <f>HYPERLINK("https://www.elespanol.com/mundo/20190730/guerra-pegatinas-polonia-marcando-zonas-libres-manera/417459119_0.html","El Español")</f>
        <v>El Español</v>
      </c>
      <c r="M4349" s="13" t="s">
        <v>9474</v>
      </c>
      <c r="N4349" s="11"/>
      <c r="O4349" s="2"/>
    </row>
    <row r="4350" spans="1:15" x14ac:dyDescent="0.2">
      <c r="A4350" s="12" t="s">
        <v>3767</v>
      </c>
      <c r="B4350" s="50">
        <v>4349</v>
      </c>
      <c r="C4350" s="9">
        <v>2019</v>
      </c>
      <c r="D4350" s="5" t="s">
        <v>9327</v>
      </c>
      <c r="E4350" s="5" t="s">
        <v>3224</v>
      </c>
      <c r="F4350" s="5" t="s">
        <v>11089</v>
      </c>
      <c r="G4350" s="5" t="s">
        <v>9379</v>
      </c>
      <c r="H4350" s="5" t="s">
        <v>9347</v>
      </c>
      <c r="I4350" s="5" t="s">
        <v>9345</v>
      </c>
      <c r="J4350" s="9">
        <v>1</v>
      </c>
      <c r="K4350" s="5" t="s">
        <v>3261</v>
      </c>
      <c r="L4350" s="10" t="s">
        <v>6469</v>
      </c>
      <c r="M4350" s="13" t="s">
        <v>9475</v>
      </c>
      <c r="N4350" s="11"/>
    </row>
    <row r="4351" spans="1:15" x14ac:dyDescent="0.2">
      <c r="A4351" s="12" t="s">
        <v>3768</v>
      </c>
      <c r="B4351" s="50">
        <v>4350</v>
      </c>
      <c r="C4351" s="9">
        <v>2019</v>
      </c>
      <c r="D4351" s="5" t="s">
        <v>9327</v>
      </c>
      <c r="E4351" s="5" t="s">
        <v>9438</v>
      </c>
      <c r="F4351" s="5" t="s">
        <v>11089</v>
      </c>
      <c r="G4351" s="5" t="s">
        <v>9329</v>
      </c>
      <c r="H4351" s="5" t="s">
        <v>9347</v>
      </c>
      <c r="I4351" s="5" t="s">
        <v>9387</v>
      </c>
      <c r="J4351" s="9" t="s">
        <v>2</v>
      </c>
      <c r="K4351" s="8" t="s">
        <v>3262</v>
      </c>
      <c r="L4351" s="10" t="str">
        <f>HYPERLINK("https://www.ilga-europe.org/sites/default/files/Annual%20Review%202020.pdf","ILGA-Europe")</f>
        <v>ILGA-Europe</v>
      </c>
      <c r="M4351" s="13" t="s">
        <v>3263</v>
      </c>
      <c r="N4351" s="11"/>
      <c r="O4351" s="11"/>
    </row>
    <row r="4352" spans="1:15" x14ac:dyDescent="0.2">
      <c r="A4352" s="12" t="s">
        <v>3769</v>
      </c>
      <c r="B4352" s="50">
        <v>4351</v>
      </c>
      <c r="C4352" s="9">
        <v>2019</v>
      </c>
      <c r="D4352" s="5" t="s">
        <v>9327</v>
      </c>
      <c r="E4352" s="5" t="s">
        <v>9438</v>
      </c>
      <c r="F4352" s="5" t="s">
        <v>11089</v>
      </c>
      <c r="G4352" s="5" t="s">
        <v>9329</v>
      </c>
      <c r="H4352" s="5" t="s">
        <v>9347</v>
      </c>
      <c r="I4352" s="5" t="s">
        <v>9423</v>
      </c>
      <c r="J4352" s="9">
        <v>1</v>
      </c>
      <c r="K4352" s="5" t="s">
        <v>3264</v>
      </c>
      <c r="L4352" s="10" t="str">
        <f>HYPERLINK("https://www.facebook.com/grupastonewall/photos/a.635800913230225/1584177038392603/?type=3&amp;theater","Grupa Stonewall")</f>
        <v>Grupa Stonewall</v>
      </c>
      <c r="M4352" s="13" t="s">
        <v>9476</v>
      </c>
      <c r="N4352" s="11"/>
      <c r="O4352" s="8"/>
    </row>
    <row r="4353" spans="1:15" x14ac:dyDescent="0.2">
      <c r="A4353" s="12" t="s">
        <v>3770</v>
      </c>
      <c r="B4353" s="50">
        <v>4352</v>
      </c>
      <c r="C4353" s="9">
        <v>2019</v>
      </c>
      <c r="D4353" s="5" t="s">
        <v>9327</v>
      </c>
      <c r="E4353" s="5" t="s">
        <v>9438</v>
      </c>
      <c r="F4353" s="5" t="s">
        <v>11089</v>
      </c>
      <c r="G4353" s="5" t="s">
        <v>9329</v>
      </c>
      <c r="H4353" s="5" t="s">
        <v>9328</v>
      </c>
      <c r="I4353" s="5" t="s">
        <v>9344</v>
      </c>
      <c r="J4353" s="9">
        <v>0</v>
      </c>
      <c r="K4353" s="8" t="s">
        <v>3265</v>
      </c>
      <c r="L4353" s="10" t="str">
        <f>HYPERLINK("http://lambdawarszawa.org/lambdawarszawa/video-group-paying-tribute-to-dead-trans-girl-violently-attacked-in-warsaw/","Lambda Warsaw")</f>
        <v>Lambda Warsaw</v>
      </c>
      <c r="M4353" s="13" t="s">
        <v>9477</v>
      </c>
      <c r="N4353" s="11"/>
    </row>
    <row r="4354" spans="1:15" x14ac:dyDescent="0.2">
      <c r="A4354" s="12" t="s">
        <v>3771</v>
      </c>
      <c r="B4354" s="50">
        <v>4353</v>
      </c>
      <c r="C4354" s="9">
        <v>2019</v>
      </c>
      <c r="D4354" s="5" t="s">
        <v>9327</v>
      </c>
      <c r="E4354" s="5" t="s">
        <v>2</v>
      </c>
      <c r="F4354" s="5" t="s">
        <v>11089</v>
      </c>
      <c r="G4354" s="5" t="s">
        <v>9329</v>
      </c>
      <c r="H4354" s="5" t="s">
        <v>9347</v>
      </c>
      <c r="I4354" s="5" t="s">
        <v>9367</v>
      </c>
      <c r="J4354" s="9">
        <v>0</v>
      </c>
      <c r="K4354" s="5" t="s">
        <v>3266</v>
      </c>
      <c r="L4354" s="10" t="str">
        <f>HYPERLINK("https://www.ilga-europe.org/sites/default/files/Annual%20Review%202020.pdf","ILGA-Europe")</f>
        <v>ILGA-Europe</v>
      </c>
      <c r="M4354" s="13" t="s">
        <v>3267</v>
      </c>
      <c r="N4354" s="11"/>
    </row>
    <row r="4355" spans="1:15" x14ac:dyDescent="0.2">
      <c r="A4355" s="12" t="s">
        <v>3772</v>
      </c>
      <c r="B4355" s="50">
        <v>4354</v>
      </c>
      <c r="C4355" s="9">
        <v>2019</v>
      </c>
      <c r="D4355" s="5" t="s">
        <v>9327</v>
      </c>
      <c r="E4355" s="5" t="s">
        <v>9438</v>
      </c>
      <c r="F4355" s="5" t="s">
        <v>11089</v>
      </c>
      <c r="G4355" s="5" t="s">
        <v>9379</v>
      </c>
      <c r="H4355" s="5" t="s">
        <v>9347</v>
      </c>
      <c r="I4355" s="5" t="s">
        <v>9367</v>
      </c>
      <c r="J4355" s="9">
        <v>0</v>
      </c>
      <c r="K4355" s="5" t="s">
        <v>2855</v>
      </c>
      <c r="L4355" s="10" t="s">
        <v>3268</v>
      </c>
      <c r="M4355" s="13" t="s">
        <v>9478</v>
      </c>
      <c r="N4355" s="11"/>
    </row>
    <row r="4356" spans="1:15" x14ac:dyDescent="0.2">
      <c r="A4356" s="12" t="s">
        <v>3773</v>
      </c>
      <c r="B4356" s="50">
        <v>4355</v>
      </c>
      <c r="C4356" s="9">
        <v>2019</v>
      </c>
      <c r="D4356" s="5" t="s">
        <v>9327</v>
      </c>
      <c r="E4356" s="5" t="s">
        <v>10946</v>
      </c>
      <c r="F4356" s="5" t="s">
        <v>11089</v>
      </c>
      <c r="G4356" s="5" t="s">
        <v>9323</v>
      </c>
      <c r="H4356" s="5" t="s">
        <v>9347</v>
      </c>
      <c r="I4356" s="5" t="s">
        <v>9367</v>
      </c>
      <c r="J4356" s="9">
        <v>0</v>
      </c>
      <c r="K4356" s="5" t="s">
        <v>2855</v>
      </c>
      <c r="L4356" s="10" t="s">
        <v>3268</v>
      </c>
      <c r="M4356" s="13" t="s">
        <v>9479</v>
      </c>
      <c r="N4356" s="11"/>
    </row>
    <row r="4357" spans="1:15" x14ac:dyDescent="0.2">
      <c r="A4357" s="12" t="s">
        <v>3774</v>
      </c>
      <c r="B4357" s="50">
        <v>4356</v>
      </c>
      <c r="C4357" s="9">
        <v>2019</v>
      </c>
      <c r="D4357" s="5" t="s">
        <v>9327</v>
      </c>
      <c r="E4357" s="5" t="s">
        <v>2</v>
      </c>
      <c r="F4357" s="5" t="s">
        <v>11089</v>
      </c>
      <c r="G4357" s="5" t="s">
        <v>9376</v>
      </c>
      <c r="H4357" s="5" t="s">
        <v>9347</v>
      </c>
      <c r="I4357" s="5" t="s">
        <v>11065</v>
      </c>
      <c r="J4357" s="9">
        <v>1</v>
      </c>
      <c r="K4357" s="8" t="s">
        <v>3269</v>
      </c>
      <c r="L4357" s="10" t="str">
        <f>HYPERLINK("https://twitter.com/maitepagaza/status/1205159125497372672?s=20","Twitter")</f>
        <v>Twitter</v>
      </c>
      <c r="M4357" s="13" t="s">
        <v>9480</v>
      </c>
      <c r="N4357" s="11"/>
    </row>
    <row r="4358" spans="1:15" x14ac:dyDescent="0.2">
      <c r="A4358" s="12" t="s">
        <v>3775</v>
      </c>
      <c r="B4358" s="50">
        <v>4357</v>
      </c>
      <c r="C4358" s="9">
        <v>2019</v>
      </c>
      <c r="D4358" s="5" t="s">
        <v>9327</v>
      </c>
      <c r="E4358" s="5" t="s">
        <v>9297</v>
      </c>
      <c r="F4358" s="5" t="s">
        <v>11089</v>
      </c>
      <c r="G4358" s="5" t="s">
        <v>9329</v>
      </c>
      <c r="H4358" s="5" t="s">
        <v>9347</v>
      </c>
      <c r="I4358" s="5" t="s">
        <v>11065</v>
      </c>
      <c r="J4358" s="9">
        <v>1</v>
      </c>
      <c r="K4358" s="5" t="s">
        <v>2855</v>
      </c>
      <c r="L4358" s="10" t="s">
        <v>6470</v>
      </c>
      <c r="M4358" s="13" t="s">
        <v>9481</v>
      </c>
      <c r="N4358" s="11"/>
    </row>
    <row r="4359" spans="1:15" x14ac:dyDescent="0.2">
      <c r="A4359" s="12" t="s">
        <v>3776</v>
      </c>
      <c r="B4359" s="50">
        <v>4358</v>
      </c>
      <c r="C4359" s="9">
        <v>2019</v>
      </c>
      <c r="D4359" s="5" t="s">
        <v>9327</v>
      </c>
      <c r="E4359" s="5" t="s">
        <v>3195</v>
      </c>
      <c r="F4359" s="5" t="s">
        <v>11089</v>
      </c>
      <c r="G4359" s="5" t="s">
        <v>9379</v>
      </c>
      <c r="H4359" s="5" t="s">
        <v>9347</v>
      </c>
      <c r="I4359" s="5" t="s">
        <v>9367</v>
      </c>
      <c r="J4359" s="9">
        <v>0</v>
      </c>
      <c r="K4359" s="5" t="s">
        <v>2855</v>
      </c>
      <c r="L4359" s="10" t="s">
        <v>6470</v>
      </c>
      <c r="M4359" s="13" t="s">
        <v>9482</v>
      </c>
      <c r="N4359" s="11"/>
    </row>
    <row r="4360" spans="1:15" x14ac:dyDescent="0.2">
      <c r="A4360" s="12" t="s">
        <v>3777</v>
      </c>
      <c r="B4360" s="50">
        <v>4359</v>
      </c>
      <c r="C4360" s="9">
        <v>2019</v>
      </c>
      <c r="D4360" s="5" t="s">
        <v>9327</v>
      </c>
      <c r="E4360" s="5" t="s">
        <v>3270</v>
      </c>
      <c r="F4360" s="5" t="s">
        <v>11089</v>
      </c>
      <c r="G4360" s="5" t="s">
        <v>9323</v>
      </c>
      <c r="H4360" s="5" t="s">
        <v>9347</v>
      </c>
      <c r="I4360" s="5" t="s">
        <v>9367</v>
      </c>
      <c r="J4360" s="9">
        <v>0</v>
      </c>
      <c r="K4360" s="5" t="s">
        <v>2855</v>
      </c>
      <c r="L4360" s="10" t="s">
        <v>6470</v>
      </c>
      <c r="M4360" s="13" t="s">
        <v>9483</v>
      </c>
      <c r="N4360" s="11"/>
    </row>
    <row r="4361" spans="1:15" x14ac:dyDescent="0.2">
      <c r="A4361" s="12" t="s">
        <v>3778</v>
      </c>
      <c r="B4361" s="50">
        <v>4360</v>
      </c>
      <c r="C4361" s="9">
        <v>2019</v>
      </c>
      <c r="D4361" s="5" t="s">
        <v>9327</v>
      </c>
      <c r="E4361" s="5" t="s">
        <v>3287</v>
      </c>
      <c r="F4361" s="5" t="s">
        <v>11089</v>
      </c>
      <c r="G4361" s="5" t="s">
        <v>9379</v>
      </c>
      <c r="H4361" s="5" t="s">
        <v>9321</v>
      </c>
      <c r="I4361" s="5" t="s">
        <v>9367</v>
      </c>
      <c r="J4361" s="9">
        <v>0</v>
      </c>
      <c r="K4361" s="5" t="s">
        <v>2855</v>
      </c>
      <c r="L4361" s="10" t="s">
        <v>6470</v>
      </c>
      <c r="M4361" s="13" t="s">
        <v>9484</v>
      </c>
      <c r="N4361" s="11"/>
    </row>
    <row r="4362" spans="1:15" x14ac:dyDescent="0.2">
      <c r="A4362" s="12" t="s">
        <v>3779</v>
      </c>
      <c r="B4362" s="50">
        <v>4361</v>
      </c>
      <c r="C4362" s="9">
        <v>2019</v>
      </c>
      <c r="D4362" s="5" t="s">
        <v>9327</v>
      </c>
      <c r="E4362" s="5" t="s">
        <v>3271</v>
      </c>
      <c r="F4362" s="5" t="s">
        <v>11089</v>
      </c>
      <c r="G4362" s="5" t="s">
        <v>9323</v>
      </c>
      <c r="H4362" s="5" t="s">
        <v>9328</v>
      </c>
      <c r="I4362" s="5" t="s">
        <v>9367</v>
      </c>
      <c r="J4362" s="9">
        <v>0</v>
      </c>
      <c r="K4362" s="5" t="s">
        <v>2855</v>
      </c>
      <c r="L4362" s="10" t="s">
        <v>6470</v>
      </c>
      <c r="M4362" s="13" t="s">
        <v>9485</v>
      </c>
      <c r="N4362" s="11"/>
    </row>
    <row r="4363" spans="1:15" x14ac:dyDescent="0.2">
      <c r="A4363" s="12" t="s">
        <v>3780</v>
      </c>
      <c r="B4363" s="50">
        <v>4362</v>
      </c>
      <c r="C4363" s="9">
        <v>2019</v>
      </c>
      <c r="D4363" s="5" t="s">
        <v>9327</v>
      </c>
      <c r="E4363" s="5" t="s">
        <v>3272</v>
      </c>
      <c r="F4363" s="5" t="s">
        <v>11089</v>
      </c>
      <c r="G4363" s="5" t="s">
        <v>9323</v>
      </c>
      <c r="H4363" s="5" t="s">
        <v>9328</v>
      </c>
      <c r="I4363" s="5" t="s">
        <v>9415</v>
      </c>
      <c r="J4363" s="9">
        <v>0</v>
      </c>
      <c r="K4363" s="5" t="s">
        <v>2855</v>
      </c>
      <c r="L4363" s="10" t="s">
        <v>6470</v>
      </c>
      <c r="M4363" s="13" t="s">
        <v>9486</v>
      </c>
      <c r="N4363" s="8"/>
      <c r="O4363" s="2"/>
    </row>
    <row r="4364" spans="1:15" x14ac:dyDescent="0.2">
      <c r="A4364" s="12" t="s">
        <v>3781</v>
      </c>
      <c r="B4364" s="50">
        <v>4363</v>
      </c>
      <c r="C4364" s="9">
        <v>2019</v>
      </c>
      <c r="D4364" s="5" t="s">
        <v>9327</v>
      </c>
      <c r="E4364" s="5" t="s">
        <v>3273</v>
      </c>
      <c r="F4364" s="5" t="s">
        <v>11088</v>
      </c>
      <c r="G4364" s="5" t="s">
        <v>9364</v>
      </c>
      <c r="H4364" s="5" t="s">
        <v>9347</v>
      </c>
      <c r="I4364" s="5" t="s">
        <v>9367</v>
      </c>
      <c r="J4364" s="9">
        <v>0</v>
      </c>
      <c r="K4364" s="5" t="s">
        <v>3372</v>
      </c>
      <c r="L4364" s="10" t="s">
        <v>6470</v>
      </c>
      <c r="M4364" s="13" t="s">
        <v>9487</v>
      </c>
      <c r="N4364" s="11"/>
    </row>
    <row r="4365" spans="1:15" x14ac:dyDescent="0.2">
      <c r="A4365" s="12" t="s">
        <v>3782</v>
      </c>
      <c r="B4365" s="50">
        <v>4364</v>
      </c>
      <c r="C4365" s="9">
        <v>2019</v>
      </c>
      <c r="D4365" s="5" t="s">
        <v>9327</v>
      </c>
      <c r="E4365" s="5" t="s">
        <v>3363</v>
      </c>
      <c r="F4365" s="5" t="s">
        <v>11089</v>
      </c>
      <c r="G4365" s="5" t="s">
        <v>9391</v>
      </c>
      <c r="H4365" s="5" t="s">
        <v>9328</v>
      </c>
      <c r="I4365" s="5" t="s">
        <v>9344</v>
      </c>
      <c r="J4365" s="9">
        <v>0</v>
      </c>
      <c r="K4365" s="5" t="s">
        <v>3372</v>
      </c>
      <c r="L4365" s="10" t="s">
        <v>6470</v>
      </c>
      <c r="M4365" s="13" t="s">
        <v>9488</v>
      </c>
      <c r="N4365" s="11"/>
    </row>
    <row r="4366" spans="1:15" x14ac:dyDescent="0.2">
      <c r="A4366" s="12" t="s">
        <v>3783</v>
      </c>
      <c r="B4366" s="50">
        <v>4365</v>
      </c>
      <c r="C4366" s="9">
        <v>2019</v>
      </c>
      <c r="D4366" s="5" t="s">
        <v>9327</v>
      </c>
      <c r="E4366" s="5" t="s">
        <v>3274</v>
      </c>
      <c r="F4366" s="5" t="s">
        <v>11089</v>
      </c>
      <c r="G4366" s="5" t="s">
        <v>9323</v>
      </c>
      <c r="H4366" s="5" t="s">
        <v>9347</v>
      </c>
      <c r="I4366" s="5" t="s">
        <v>11228</v>
      </c>
      <c r="J4366" s="9">
        <v>0</v>
      </c>
      <c r="K4366" s="5" t="s">
        <v>2855</v>
      </c>
      <c r="L4366" s="10" t="s">
        <v>6470</v>
      </c>
      <c r="M4366" s="13" t="s">
        <v>9489</v>
      </c>
      <c r="N4366" s="11"/>
    </row>
    <row r="4367" spans="1:15" x14ac:dyDescent="0.2">
      <c r="A4367" s="12" t="s">
        <v>3784</v>
      </c>
      <c r="B4367" s="50">
        <v>4366</v>
      </c>
      <c r="C4367" s="9">
        <v>2019</v>
      </c>
      <c r="D4367" s="5" t="s">
        <v>9327</v>
      </c>
      <c r="E4367" s="5" t="s">
        <v>3224</v>
      </c>
      <c r="F4367" s="5" t="s">
        <v>11089</v>
      </c>
      <c r="G4367" s="5" t="s">
        <v>9337</v>
      </c>
      <c r="H4367" s="5" t="s">
        <v>9347</v>
      </c>
      <c r="I4367" s="5" t="s">
        <v>9367</v>
      </c>
      <c r="J4367" s="9">
        <v>0</v>
      </c>
      <c r="K4367" s="5" t="s">
        <v>2855</v>
      </c>
      <c r="L4367" s="10" t="s">
        <v>6470</v>
      </c>
      <c r="M4367" s="13" t="s">
        <v>9490</v>
      </c>
      <c r="N4367" s="11"/>
    </row>
    <row r="4368" spans="1:15" x14ac:dyDescent="0.2">
      <c r="A4368" s="12" t="s">
        <v>3785</v>
      </c>
      <c r="B4368" s="50">
        <v>4367</v>
      </c>
      <c r="C4368" s="9">
        <v>2019</v>
      </c>
      <c r="D4368" s="5" t="s">
        <v>9327</v>
      </c>
      <c r="E4368" s="5" t="s">
        <v>10946</v>
      </c>
      <c r="F4368" s="5" t="s">
        <v>11089</v>
      </c>
      <c r="G4368" s="5" t="s">
        <v>9337</v>
      </c>
      <c r="H4368" s="5" t="s">
        <v>9347</v>
      </c>
      <c r="I4368" s="5" t="s">
        <v>9395</v>
      </c>
      <c r="J4368" s="9">
        <v>0</v>
      </c>
      <c r="K4368" s="5" t="s">
        <v>2855</v>
      </c>
      <c r="L4368" s="10" t="s">
        <v>6470</v>
      </c>
      <c r="M4368" s="13" t="s">
        <v>9491</v>
      </c>
      <c r="N4368" s="11"/>
    </row>
    <row r="4369" spans="1:15" x14ac:dyDescent="0.2">
      <c r="A4369" s="12" t="s">
        <v>3786</v>
      </c>
      <c r="B4369" s="50">
        <v>4368</v>
      </c>
      <c r="C4369" s="9">
        <v>2019</v>
      </c>
      <c r="D4369" s="5" t="s">
        <v>9327</v>
      </c>
      <c r="E4369" s="5" t="s">
        <v>10946</v>
      </c>
      <c r="F4369" s="5" t="s">
        <v>11089</v>
      </c>
      <c r="G4369" s="5" t="s">
        <v>9323</v>
      </c>
      <c r="H4369" s="5" t="s">
        <v>9328</v>
      </c>
      <c r="I4369" s="5" t="s">
        <v>9415</v>
      </c>
      <c r="J4369" s="9">
        <v>0</v>
      </c>
      <c r="K4369" s="5" t="s">
        <v>2855</v>
      </c>
      <c r="L4369" s="10" t="s">
        <v>6470</v>
      </c>
      <c r="M4369" s="13" t="s">
        <v>9492</v>
      </c>
      <c r="N4369" s="11"/>
    </row>
    <row r="4370" spans="1:15" x14ac:dyDescent="0.2">
      <c r="A4370" s="12" t="s">
        <v>3787</v>
      </c>
      <c r="B4370" s="50">
        <v>4369</v>
      </c>
      <c r="C4370" s="9">
        <v>2019</v>
      </c>
      <c r="D4370" s="5" t="s">
        <v>9327</v>
      </c>
      <c r="E4370" s="5" t="s">
        <v>9438</v>
      </c>
      <c r="F4370" s="5" t="s">
        <v>11089</v>
      </c>
      <c r="G4370" s="5" t="s">
        <v>9323</v>
      </c>
      <c r="H4370" s="5" t="s">
        <v>9328</v>
      </c>
      <c r="I4370" s="5" t="s">
        <v>9415</v>
      </c>
      <c r="J4370" s="9">
        <v>0</v>
      </c>
      <c r="K4370" s="5" t="s">
        <v>2855</v>
      </c>
      <c r="L4370" s="10" t="s">
        <v>6470</v>
      </c>
      <c r="M4370" s="13" t="s">
        <v>9493</v>
      </c>
      <c r="N4370" s="11"/>
    </row>
    <row r="4371" spans="1:15" x14ac:dyDescent="0.2">
      <c r="A4371" s="12" t="s">
        <v>3788</v>
      </c>
      <c r="B4371" s="50">
        <v>4370</v>
      </c>
      <c r="C4371" s="9">
        <v>2019</v>
      </c>
      <c r="D4371" s="5" t="s">
        <v>9327</v>
      </c>
      <c r="E4371" s="5" t="s">
        <v>9438</v>
      </c>
      <c r="F4371" s="5" t="s">
        <v>11089</v>
      </c>
      <c r="G4371" s="5" t="s">
        <v>9379</v>
      </c>
      <c r="H4371" s="5" t="s">
        <v>9347</v>
      </c>
      <c r="I4371" s="5" t="s">
        <v>9367</v>
      </c>
      <c r="J4371" s="9">
        <v>0</v>
      </c>
      <c r="K4371" s="5" t="s">
        <v>2855</v>
      </c>
      <c r="L4371" s="10" t="s">
        <v>6470</v>
      </c>
      <c r="M4371" s="13" t="s">
        <v>9494</v>
      </c>
      <c r="N4371" s="11"/>
    </row>
    <row r="4372" spans="1:15" x14ac:dyDescent="0.2">
      <c r="A4372" s="12" t="s">
        <v>3789</v>
      </c>
      <c r="B4372" s="50">
        <v>4371</v>
      </c>
      <c r="C4372" s="9">
        <v>2019</v>
      </c>
      <c r="D4372" s="5" t="s">
        <v>9327</v>
      </c>
      <c r="E4372" s="5" t="s">
        <v>10946</v>
      </c>
      <c r="F4372" s="5" t="s">
        <v>11089</v>
      </c>
      <c r="G4372" s="5" t="s">
        <v>9379</v>
      </c>
      <c r="H4372" s="5" t="s">
        <v>9328</v>
      </c>
      <c r="I4372" s="5" t="s">
        <v>9415</v>
      </c>
      <c r="J4372" s="9">
        <v>0</v>
      </c>
      <c r="K4372" s="5" t="s">
        <v>2855</v>
      </c>
      <c r="L4372" s="10" t="s">
        <v>6470</v>
      </c>
      <c r="M4372" s="13" t="s">
        <v>9495</v>
      </c>
      <c r="N4372" s="11"/>
    </row>
    <row r="4373" spans="1:15" x14ac:dyDescent="0.2">
      <c r="A4373" s="12" t="s">
        <v>3790</v>
      </c>
      <c r="B4373" s="50">
        <v>4372</v>
      </c>
      <c r="C4373" s="9">
        <v>2019</v>
      </c>
      <c r="D4373" s="5" t="s">
        <v>9327</v>
      </c>
      <c r="E4373" s="5" t="s">
        <v>3275</v>
      </c>
      <c r="F4373" s="5" t="s">
        <v>11089</v>
      </c>
      <c r="G4373" s="5" t="s">
        <v>9323</v>
      </c>
      <c r="H4373" s="5" t="s">
        <v>9347</v>
      </c>
      <c r="I4373" s="5" t="s">
        <v>11228</v>
      </c>
      <c r="J4373" s="9">
        <v>0</v>
      </c>
      <c r="K4373" s="5" t="s">
        <v>2855</v>
      </c>
      <c r="L4373" s="10" t="s">
        <v>6470</v>
      </c>
      <c r="M4373" s="13" t="s">
        <v>9496</v>
      </c>
      <c r="N4373" s="11"/>
    </row>
    <row r="4374" spans="1:15" x14ac:dyDescent="0.2">
      <c r="A4374" s="12" t="s">
        <v>3791</v>
      </c>
      <c r="B4374" s="50">
        <v>4373</v>
      </c>
      <c r="C4374" s="9">
        <v>2019</v>
      </c>
      <c r="D4374" s="5" t="s">
        <v>9327</v>
      </c>
      <c r="E4374" s="5" t="s">
        <v>3183</v>
      </c>
      <c r="F4374" s="5" t="s">
        <v>11089</v>
      </c>
      <c r="G4374" s="5" t="s">
        <v>9320</v>
      </c>
      <c r="H4374" s="5" t="s">
        <v>9347</v>
      </c>
      <c r="I4374" s="5" t="s">
        <v>9367</v>
      </c>
      <c r="J4374" s="9">
        <v>0</v>
      </c>
      <c r="K4374" s="5" t="s">
        <v>2855</v>
      </c>
      <c r="L4374" s="10" t="s">
        <v>6470</v>
      </c>
      <c r="M4374" s="13" t="s">
        <v>9497</v>
      </c>
      <c r="N4374" s="11"/>
    </row>
    <row r="4375" spans="1:15" x14ac:dyDescent="0.2">
      <c r="A4375" s="12" t="s">
        <v>3792</v>
      </c>
      <c r="B4375" s="50">
        <v>4374</v>
      </c>
      <c r="C4375" s="9">
        <v>2019</v>
      </c>
      <c r="D4375" s="5" t="s">
        <v>9327</v>
      </c>
      <c r="E4375" s="5" t="s">
        <v>3273</v>
      </c>
      <c r="F4375" s="5" t="s">
        <v>11089</v>
      </c>
      <c r="G4375" s="5" t="s">
        <v>9379</v>
      </c>
      <c r="H4375" s="5" t="s">
        <v>9347</v>
      </c>
      <c r="I4375" s="5" t="s">
        <v>11228</v>
      </c>
      <c r="J4375" s="9">
        <v>0</v>
      </c>
      <c r="K4375" s="5" t="s">
        <v>2855</v>
      </c>
      <c r="L4375" s="10" t="s">
        <v>6470</v>
      </c>
      <c r="M4375" s="13" t="s">
        <v>9498</v>
      </c>
      <c r="N4375" s="11"/>
    </row>
    <row r="4376" spans="1:15" x14ac:dyDescent="0.2">
      <c r="A4376" s="12" t="s">
        <v>3793</v>
      </c>
      <c r="B4376" s="50">
        <v>4375</v>
      </c>
      <c r="C4376" s="9">
        <v>2019</v>
      </c>
      <c r="D4376" s="5" t="s">
        <v>9327</v>
      </c>
      <c r="E4376" s="5" t="s">
        <v>3213</v>
      </c>
      <c r="F4376" s="5" t="s">
        <v>11089</v>
      </c>
      <c r="G4376" s="5" t="s">
        <v>9323</v>
      </c>
      <c r="H4376" s="5" t="s">
        <v>9347</v>
      </c>
      <c r="I4376" s="5" t="s">
        <v>9367</v>
      </c>
      <c r="J4376" s="9">
        <v>0</v>
      </c>
      <c r="K4376" s="5" t="s">
        <v>2855</v>
      </c>
      <c r="L4376" s="10" t="s">
        <v>6470</v>
      </c>
      <c r="M4376" s="13" t="s">
        <v>9499</v>
      </c>
      <c r="N4376" s="11"/>
    </row>
    <row r="4377" spans="1:15" x14ac:dyDescent="0.2">
      <c r="A4377" s="12" t="s">
        <v>3794</v>
      </c>
      <c r="B4377" s="50">
        <v>4376</v>
      </c>
      <c r="C4377" s="9">
        <v>2019</v>
      </c>
      <c r="D4377" s="5" t="s">
        <v>9327</v>
      </c>
      <c r="E4377" s="5" t="s">
        <v>9438</v>
      </c>
      <c r="F4377" s="5" t="s">
        <v>11089</v>
      </c>
      <c r="G4377" s="5" t="s">
        <v>9323</v>
      </c>
      <c r="H4377" s="5" t="s">
        <v>9347</v>
      </c>
      <c r="I4377" s="5" t="s">
        <v>9367</v>
      </c>
      <c r="J4377" s="9">
        <v>0</v>
      </c>
      <c r="K4377" s="5" t="s">
        <v>2855</v>
      </c>
      <c r="L4377" s="10" t="s">
        <v>6470</v>
      </c>
      <c r="M4377" s="13" t="s">
        <v>9500</v>
      </c>
      <c r="N4377" s="11"/>
    </row>
    <row r="4378" spans="1:15" x14ac:dyDescent="0.2">
      <c r="A4378" s="12" t="s">
        <v>3795</v>
      </c>
      <c r="B4378" s="50">
        <v>4377</v>
      </c>
      <c r="C4378" s="9">
        <v>2019</v>
      </c>
      <c r="D4378" s="5" t="s">
        <v>9327</v>
      </c>
      <c r="E4378" s="5" t="s">
        <v>9438</v>
      </c>
      <c r="F4378" s="5" t="s">
        <v>11089</v>
      </c>
      <c r="G4378" s="5" t="s">
        <v>9323</v>
      </c>
      <c r="H4378" s="5" t="s">
        <v>9347</v>
      </c>
      <c r="I4378" s="5" t="s">
        <v>9367</v>
      </c>
      <c r="J4378" s="9">
        <v>0</v>
      </c>
      <c r="K4378" s="5" t="s">
        <v>2855</v>
      </c>
      <c r="L4378" s="10" t="s">
        <v>6470</v>
      </c>
      <c r="M4378" s="13" t="s">
        <v>9501</v>
      </c>
      <c r="N4378" s="11"/>
    </row>
    <row r="4379" spans="1:15" x14ac:dyDescent="0.2">
      <c r="A4379" s="12" t="s">
        <v>3796</v>
      </c>
      <c r="B4379" s="50">
        <v>4378</v>
      </c>
      <c r="C4379" s="9">
        <v>2019</v>
      </c>
      <c r="D4379" s="5" t="s">
        <v>9327</v>
      </c>
      <c r="E4379" s="5" t="s">
        <v>10946</v>
      </c>
      <c r="F4379" s="5" t="s">
        <v>11089</v>
      </c>
      <c r="G4379" s="5" t="s">
        <v>9329</v>
      </c>
      <c r="H4379" s="5" t="s">
        <v>9347</v>
      </c>
      <c r="I4379" s="5" t="s">
        <v>9315</v>
      </c>
      <c r="J4379" s="9">
        <v>4</v>
      </c>
      <c r="K4379" s="5" t="s">
        <v>3372</v>
      </c>
      <c r="L4379" s="10" t="s">
        <v>6470</v>
      </c>
      <c r="M4379" s="13" t="s">
        <v>9502</v>
      </c>
      <c r="N4379" s="11"/>
    </row>
    <row r="4380" spans="1:15" x14ac:dyDescent="0.2">
      <c r="A4380" s="12" t="s">
        <v>3797</v>
      </c>
      <c r="B4380" s="50">
        <v>4379</v>
      </c>
      <c r="C4380" s="9">
        <v>2019</v>
      </c>
      <c r="D4380" s="5" t="s">
        <v>9327</v>
      </c>
      <c r="E4380" s="5" t="s">
        <v>9438</v>
      </c>
      <c r="F4380" s="5" t="s">
        <v>11089</v>
      </c>
      <c r="G4380" s="5" t="s">
        <v>9323</v>
      </c>
      <c r="H4380" s="5" t="s">
        <v>9328</v>
      </c>
      <c r="I4380" s="5" t="s">
        <v>9415</v>
      </c>
      <c r="J4380" s="9">
        <v>0</v>
      </c>
      <c r="K4380" s="5" t="s">
        <v>3372</v>
      </c>
      <c r="L4380" s="10" t="s">
        <v>6470</v>
      </c>
      <c r="M4380" s="13" t="s">
        <v>9503</v>
      </c>
      <c r="N4380" s="11"/>
      <c r="O4380" s="2"/>
    </row>
    <row r="4381" spans="1:15" x14ac:dyDescent="0.2">
      <c r="A4381" s="12" t="s">
        <v>3798</v>
      </c>
      <c r="B4381" s="50">
        <v>4380</v>
      </c>
      <c r="C4381" s="9">
        <v>2019</v>
      </c>
      <c r="D4381" s="5" t="s">
        <v>9327</v>
      </c>
      <c r="E4381" s="5" t="s">
        <v>3276</v>
      </c>
      <c r="F4381" s="5" t="s">
        <v>11089</v>
      </c>
      <c r="G4381" s="5" t="s">
        <v>9337</v>
      </c>
      <c r="H4381" s="5" t="s">
        <v>9347</v>
      </c>
      <c r="I4381" s="5" t="s">
        <v>9395</v>
      </c>
      <c r="J4381" s="9">
        <v>0</v>
      </c>
      <c r="K4381" s="5" t="s">
        <v>2855</v>
      </c>
      <c r="L4381" s="10" t="s">
        <v>6470</v>
      </c>
      <c r="M4381" s="13" t="s">
        <v>9504</v>
      </c>
      <c r="N4381" s="11"/>
    </row>
    <row r="4382" spans="1:15" x14ac:dyDescent="0.2">
      <c r="A4382" s="12" t="s">
        <v>3799</v>
      </c>
      <c r="B4382" s="50">
        <v>4381</v>
      </c>
      <c r="C4382" s="9">
        <v>2019</v>
      </c>
      <c r="D4382" s="5" t="s">
        <v>9327</v>
      </c>
      <c r="E4382" s="5" t="s">
        <v>9438</v>
      </c>
      <c r="F4382" s="5" t="s">
        <v>11089</v>
      </c>
      <c r="G4382" s="5" t="s">
        <v>9323</v>
      </c>
      <c r="H4382" s="5" t="s">
        <v>9328</v>
      </c>
      <c r="I4382" s="5" t="s">
        <v>9415</v>
      </c>
      <c r="J4382" s="9">
        <v>0</v>
      </c>
      <c r="K4382" s="5" t="s">
        <v>2855</v>
      </c>
      <c r="L4382" s="10" t="s">
        <v>6470</v>
      </c>
      <c r="M4382" s="13" t="s">
        <v>9505</v>
      </c>
      <c r="N4382" s="11"/>
    </row>
    <row r="4383" spans="1:15" x14ac:dyDescent="0.2">
      <c r="A4383" s="12" t="s">
        <v>3800</v>
      </c>
      <c r="B4383" s="50">
        <v>4382</v>
      </c>
      <c r="C4383" s="9">
        <v>2019</v>
      </c>
      <c r="D4383" s="5" t="s">
        <v>9327</v>
      </c>
      <c r="E4383" s="5" t="s">
        <v>3183</v>
      </c>
      <c r="F4383" s="5" t="s">
        <v>11089</v>
      </c>
      <c r="G4383" s="5" t="s">
        <v>9379</v>
      </c>
      <c r="H4383" s="5" t="s">
        <v>9347</v>
      </c>
      <c r="I4383" s="5" t="s">
        <v>9367</v>
      </c>
      <c r="J4383" s="9">
        <v>0</v>
      </c>
      <c r="K4383" s="5" t="s">
        <v>3372</v>
      </c>
      <c r="L4383" s="10" t="s">
        <v>6470</v>
      </c>
      <c r="M4383" s="13" t="s">
        <v>9506</v>
      </c>
      <c r="N4383" s="6"/>
    </row>
    <row r="4384" spans="1:15" x14ac:dyDescent="0.2">
      <c r="A4384" s="12" t="s">
        <v>3801</v>
      </c>
      <c r="B4384" s="50">
        <v>4383</v>
      </c>
      <c r="C4384" s="9">
        <v>2019</v>
      </c>
      <c r="D4384" s="5" t="s">
        <v>9327</v>
      </c>
      <c r="E4384" s="5" t="s">
        <v>3213</v>
      </c>
      <c r="F4384" s="5" t="s">
        <v>11089</v>
      </c>
      <c r="G4384" s="5" t="s">
        <v>9323</v>
      </c>
      <c r="H4384" s="5" t="s">
        <v>9347</v>
      </c>
      <c r="I4384" s="5" t="s">
        <v>9367</v>
      </c>
      <c r="J4384" s="9">
        <v>0</v>
      </c>
      <c r="K4384" s="5" t="s">
        <v>3372</v>
      </c>
      <c r="L4384" s="10" t="s">
        <v>6470</v>
      </c>
      <c r="M4384" s="13" t="s">
        <v>9507</v>
      </c>
      <c r="N4384" s="11"/>
    </row>
    <row r="4385" spans="1:14" x14ac:dyDescent="0.2">
      <c r="A4385" s="12" t="s">
        <v>3802</v>
      </c>
      <c r="B4385" s="50">
        <v>4384</v>
      </c>
      <c r="C4385" s="9">
        <v>2019</v>
      </c>
      <c r="D4385" s="5" t="s">
        <v>9327</v>
      </c>
      <c r="E4385" s="5" t="s">
        <v>9438</v>
      </c>
      <c r="F4385" s="5" t="s">
        <v>11089</v>
      </c>
      <c r="G4385" s="5" t="s">
        <v>9323</v>
      </c>
      <c r="H4385" s="5" t="s">
        <v>9347</v>
      </c>
      <c r="I4385" s="5" t="s">
        <v>9367</v>
      </c>
      <c r="J4385" s="9">
        <v>0</v>
      </c>
      <c r="K4385" s="5" t="s">
        <v>3372</v>
      </c>
      <c r="L4385" s="10" t="s">
        <v>6470</v>
      </c>
      <c r="M4385" s="13" t="s">
        <v>9508</v>
      </c>
      <c r="N4385" s="11"/>
    </row>
    <row r="4386" spans="1:14" x14ac:dyDescent="0.2">
      <c r="A4386" s="12" t="s">
        <v>3803</v>
      </c>
      <c r="B4386" s="50">
        <v>4385</v>
      </c>
      <c r="C4386" s="9">
        <v>2019</v>
      </c>
      <c r="D4386" s="5" t="s">
        <v>9327</v>
      </c>
      <c r="E4386" s="5" t="s">
        <v>9438</v>
      </c>
      <c r="F4386" s="5" t="s">
        <v>11089</v>
      </c>
      <c r="G4386" s="5" t="s">
        <v>9329</v>
      </c>
      <c r="H4386" s="5" t="s">
        <v>9347</v>
      </c>
      <c r="I4386" s="5" t="s">
        <v>11228</v>
      </c>
      <c r="J4386" s="9">
        <v>0</v>
      </c>
      <c r="K4386" s="5" t="s">
        <v>2855</v>
      </c>
      <c r="L4386" s="10" t="s">
        <v>6470</v>
      </c>
      <c r="M4386" s="13" t="s">
        <v>9496</v>
      </c>
      <c r="N4386" s="11"/>
    </row>
    <row r="4387" spans="1:14" x14ac:dyDescent="0.2">
      <c r="A4387" s="12" t="s">
        <v>3804</v>
      </c>
      <c r="B4387" s="50">
        <v>4386</v>
      </c>
      <c r="C4387" s="9">
        <v>2019</v>
      </c>
      <c r="D4387" s="5" t="s">
        <v>9327</v>
      </c>
      <c r="E4387" s="5" t="s">
        <v>10946</v>
      </c>
      <c r="F4387" s="5" t="s">
        <v>11088</v>
      </c>
      <c r="G4387" s="5" t="s">
        <v>9363</v>
      </c>
      <c r="H4387" s="5" t="s">
        <v>9347</v>
      </c>
      <c r="I4387" s="5" t="s">
        <v>9367</v>
      </c>
      <c r="J4387" s="9">
        <v>0</v>
      </c>
      <c r="K4387" s="5" t="s">
        <v>2855</v>
      </c>
      <c r="L4387" s="10" t="s">
        <v>6470</v>
      </c>
      <c r="M4387" s="13" t="s">
        <v>9509</v>
      </c>
      <c r="N4387" s="11"/>
    </row>
    <row r="4388" spans="1:14" x14ac:dyDescent="0.2">
      <c r="A4388" s="12" t="s">
        <v>3805</v>
      </c>
      <c r="B4388" s="50">
        <v>4387</v>
      </c>
      <c r="C4388" s="9">
        <v>2019</v>
      </c>
      <c r="D4388" s="5" t="s">
        <v>9327</v>
      </c>
      <c r="E4388" s="5" t="s">
        <v>3367</v>
      </c>
      <c r="F4388" s="5" t="s">
        <v>11089</v>
      </c>
      <c r="G4388" s="5" t="s">
        <v>9379</v>
      </c>
      <c r="H4388" s="5" t="s">
        <v>9347</v>
      </c>
      <c r="I4388" s="5" t="s">
        <v>9344</v>
      </c>
      <c r="J4388" s="9">
        <v>0</v>
      </c>
      <c r="K4388" s="5" t="s">
        <v>3372</v>
      </c>
      <c r="L4388" s="10" t="s">
        <v>6470</v>
      </c>
      <c r="M4388" s="13" t="s">
        <v>9510</v>
      </c>
      <c r="N4388" s="11"/>
    </row>
    <row r="4389" spans="1:14" x14ac:dyDescent="0.2">
      <c r="A4389" s="12" t="s">
        <v>3806</v>
      </c>
      <c r="B4389" s="50">
        <v>4388</v>
      </c>
      <c r="C4389" s="9">
        <v>2019</v>
      </c>
      <c r="D4389" s="5" t="s">
        <v>9327</v>
      </c>
      <c r="E4389" s="5" t="s">
        <v>9300</v>
      </c>
      <c r="F4389" s="5" t="s">
        <v>11089</v>
      </c>
      <c r="G4389" s="5" t="s">
        <v>9323</v>
      </c>
      <c r="H4389" s="5" t="s">
        <v>9328</v>
      </c>
      <c r="I4389" s="5" t="s">
        <v>9415</v>
      </c>
      <c r="J4389" s="9">
        <v>0</v>
      </c>
      <c r="K4389" s="5" t="s">
        <v>2855</v>
      </c>
      <c r="L4389" s="10" t="s">
        <v>6470</v>
      </c>
      <c r="M4389" s="13" t="s">
        <v>9511</v>
      </c>
      <c r="N4389" s="11"/>
    </row>
    <row r="4390" spans="1:14" x14ac:dyDescent="0.2">
      <c r="A4390" s="12" t="s">
        <v>3807</v>
      </c>
      <c r="B4390" s="50">
        <v>4389</v>
      </c>
      <c r="C4390" s="9">
        <v>2019</v>
      </c>
      <c r="D4390" s="5" t="s">
        <v>9327</v>
      </c>
      <c r="E4390" s="5" t="s">
        <v>9438</v>
      </c>
      <c r="F4390" s="5" t="s">
        <v>11089</v>
      </c>
      <c r="G4390" s="5" t="s">
        <v>9337</v>
      </c>
      <c r="H4390" s="5" t="s">
        <v>9347</v>
      </c>
      <c r="I4390" s="5" t="s">
        <v>11065</v>
      </c>
      <c r="J4390" s="9">
        <v>0</v>
      </c>
      <c r="K4390" s="5" t="s">
        <v>2855</v>
      </c>
      <c r="L4390" s="10" t="s">
        <v>6470</v>
      </c>
      <c r="M4390" s="13" t="s">
        <v>9512</v>
      </c>
      <c r="N4390" s="11"/>
    </row>
    <row r="4391" spans="1:14" x14ac:dyDescent="0.2">
      <c r="A4391" s="12" t="s">
        <v>3808</v>
      </c>
      <c r="B4391" s="50">
        <v>4390</v>
      </c>
      <c r="C4391" s="9">
        <v>2019</v>
      </c>
      <c r="D4391" s="5" t="s">
        <v>9327</v>
      </c>
      <c r="E4391" s="5" t="s">
        <v>10946</v>
      </c>
      <c r="F4391" s="5" t="s">
        <v>11089</v>
      </c>
      <c r="G4391" s="5" t="s">
        <v>9323</v>
      </c>
      <c r="H4391" s="5" t="s">
        <v>9328</v>
      </c>
      <c r="I4391" s="5" t="s">
        <v>9415</v>
      </c>
      <c r="J4391" s="9">
        <v>0</v>
      </c>
      <c r="K4391" s="5" t="s">
        <v>2855</v>
      </c>
      <c r="L4391" s="10" t="s">
        <v>6470</v>
      </c>
      <c r="M4391" s="13" t="s">
        <v>9513</v>
      </c>
      <c r="N4391" s="11"/>
    </row>
    <row r="4392" spans="1:14" x14ac:dyDescent="0.2">
      <c r="A4392" s="12" t="s">
        <v>3809</v>
      </c>
      <c r="B4392" s="50">
        <v>4391</v>
      </c>
      <c r="C4392" s="9">
        <v>2019</v>
      </c>
      <c r="D4392" s="5" t="s">
        <v>9327</v>
      </c>
      <c r="E4392" s="5" t="s">
        <v>3283</v>
      </c>
      <c r="F4392" s="5" t="s">
        <v>11089</v>
      </c>
      <c r="G4392" s="5" t="s">
        <v>9323</v>
      </c>
      <c r="H4392" s="5" t="s">
        <v>9347</v>
      </c>
      <c r="I4392" s="5" t="s">
        <v>11228</v>
      </c>
      <c r="J4392" s="9">
        <v>0</v>
      </c>
      <c r="K4392" s="5" t="s">
        <v>2855</v>
      </c>
      <c r="L4392" s="10" t="s">
        <v>6470</v>
      </c>
      <c r="M4392" s="13" t="s">
        <v>9496</v>
      </c>
      <c r="N4392" s="11"/>
    </row>
    <row r="4393" spans="1:14" x14ac:dyDescent="0.2">
      <c r="A4393" s="12" t="s">
        <v>3810</v>
      </c>
      <c r="B4393" s="50">
        <v>4392</v>
      </c>
      <c r="C4393" s="9">
        <v>2019</v>
      </c>
      <c r="D4393" s="5" t="s">
        <v>9327</v>
      </c>
      <c r="E4393" s="5" t="s">
        <v>10946</v>
      </c>
      <c r="F4393" s="5" t="s">
        <v>11089</v>
      </c>
      <c r="G4393" s="5" t="s">
        <v>9329</v>
      </c>
      <c r="H4393" s="5" t="s">
        <v>9347</v>
      </c>
      <c r="I4393" s="5" t="s">
        <v>9408</v>
      </c>
      <c r="J4393" s="9">
        <v>0</v>
      </c>
      <c r="K4393" s="5" t="s">
        <v>2855</v>
      </c>
      <c r="L4393" s="10" t="s">
        <v>6470</v>
      </c>
      <c r="M4393" s="13" t="s">
        <v>9514</v>
      </c>
      <c r="N4393" s="11"/>
    </row>
    <row r="4394" spans="1:14" x14ac:dyDescent="0.2">
      <c r="A4394" s="12" t="s">
        <v>3811</v>
      </c>
      <c r="B4394" s="50">
        <v>4393</v>
      </c>
      <c r="C4394" s="9">
        <v>2019</v>
      </c>
      <c r="D4394" s="5" t="s">
        <v>9327</v>
      </c>
      <c r="E4394" s="5" t="s">
        <v>9438</v>
      </c>
      <c r="F4394" s="5" t="s">
        <v>11089</v>
      </c>
      <c r="G4394" s="5" t="s">
        <v>9323</v>
      </c>
      <c r="H4394" s="5" t="s">
        <v>9328</v>
      </c>
      <c r="I4394" s="5" t="s">
        <v>11228</v>
      </c>
      <c r="J4394" s="9">
        <v>0</v>
      </c>
      <c r="K4394" s="5" t="s">
        <v>2855</v>
      </c>
      <c r="L4394" s="10" t="s">
        <v>6470</v>
      </c>
      <c r="M4394" s="13" t="s">
        <v>9498</v>
      </c>
      <c r="N4394" s="11"/>
    </row>
    <row r="4395" spans="1:14" x14ac:dyDescent="0.2">
      <c r="A4395" s="12" t="s">
        <v>3812</v>
      </c>
      <c r="B4395" s="50">
        <v>4394</v>
      </c>
      <c r="C4395" s="9">
        <v>2019</v>
      </c>
      <c r="D4395" s="5" t="s">
        <v>9327</v>
      </c>
      <c r="E4395" s="5" t="s">
        <v>3224</v>
      </c>
      <c r="F4395" s="5" t="s">
        <v>11089</v>
      </c>
      <c r="G4395" s="5" t="s">
        <v>9329</v>
      </c>
      <c r="H4395" s="5" t="s">
        <v>9347</v>
      </c>
      <c r="I4395" s="5" t="s">
        <v>9395</v>
      </c>
      <c r="J4395" s="9">
        <v>0</v>
      </c>
      <c r="K4395" s="5" t="s">
        <v>2855</v>
      </c>
      <c r="L4395" s="10" t="s">
        <v>6470</v>
      </c>
      <c r="M4395" s="13" t="s">
        <v>9515</v>
      </c>
      <c r="N4395" s="11"/>
    </row>
    <row r="4396" spans="1:14" x14ac:dyDescent="0.2">
      <c r="A4396" s="12" t="s">
        <v>3813</v>
      </c>
      <c r="B4396" s="50">
        <v>4395</v>
      </c>
      <c r="C4396" s="9">
        <v>2019</v>
      </c>
      <c r="D4396" s="5" t="s">
        <v>9327</v>
      </c>
      <c r="E4396" s="5" t="s">
        <v>3340</v>
      </c>
      <c r="F4396" s="5" t="s">
        <v>11089</v>
      </c>
      <c r="G4396" s="5" t="s">
        <v>9379</v>
      </c>
      <c r="H4396" s="5" t="s">
        <v>9347</v>
      </c>
      <c r="I4396" s="5" t="s">
        <v>11228</v>
      </c>
      <c r="J4396" s="9">
        <v>0</v>
      </c>
      <c r="K4396" s="5" t="s">
        <v>2855</v>
      </c>
      <c r="L4396" s="10" t="s">
        <v>6470</v>
      </c>
      <c r="M4396" s="13" t="s">
        <v>9516</v>
      </c>
      <c r="N4396" s="11"/>
    </row>
    <row r="4397" spans="1:14" x14ac:dyDescent="0.2">
      <c r="A4397" s="12" t="s">
        <v>3814</v>
      </c>
      <c r="B4397" s="50">
        <v>4396</v>
      </c>
      <c r="C4397" s="9">
        <v>2019</v>
      </c>
      <c r="D4397" s="5" t="s">
        <v>9327</v>
      </c>
      <c r="E4397" s="5" t="s">
        <v>3271</v>
      </c>
      <c r="F4397" s="5" t="s">
        <v>11089</v>
      </c>
      <c r="G4397" s="5" t="s">
        <v>9329</v>
      </c>
      <c r="H4397" s="5" t="s">
        <v>9347</v>
      </c>
      <c r="I4397" s="5" t="s">
        <v>9367</v>
      </c>
      <c r="J4397" s="9">
        <v>0</v>
      </c>
      <c r="K4397" s="5" t="s">
        <v>2855</v>
      </c>
      <c r="L4397" s="10" t="s">
        <v>6470</v>
      </c>
      <c r="M4397" s="13" t="s">
        <v>9517</v>
      </c>
      <c r="N4397" s="11"/>
    </row>
    <row r="4398" spans="1:14" x14ac:dyDescent="0.2">
      <c r="A4398" s="12" t="s">
        <v>3815</v>
      </c>
      <c r="B4398" s="50">
        <v>4397</v>
      </c>
      <c r="C4398" s="9">
        <v>2019</v>
      </c>
      <c r="D4398" s="5" t="s">
        <v>9327</v>
      </c>
      <c r="E4398" s="5" t="s">
        <v>9438</v>
      </c>
      <c r="F4398" s="5" t="s">
        <v>11089</v>
      </c>
      <c r="G4398" s="5" t="s">
        <v>9329</v>
      </c>
      <c r="H4398" s="5" t="s">
        <v>9347</v>
      </c>
      <c r="I4398" s="5" t="s">
        <v>9315</v>
      </c>
      <c r="J4398" s="9">
        <v>1</v>
      </c>
      <c r="K4398" s="5" t="s">
        <v>2855</v>
      </c>
      <c r="L4398" s="10" t="s">
        <v>6470</v>
      </c>
      <c r="M4398" s="13" t="s">
        <v>9518</v>
      </c>
      <c r="N4398" s="11"/>
    </row>
    <row r="4399" spans="1:14" x14ac:dyDescent="0.2">
      <c r="A4399" s="12" t="s">
        <v>3816</v>
      </c>
      <c r="B4399" s="50">
        <v>4398</v>
      </c>
      <c r="C4399" s="9">
        <v>2019</v>
      </c>
      <c r="D4399" s="5" t="s">
        <v>9327</v>
      </c>
      <c r="E4399" s="5" t="s">
        <v>3216</v>
      </c>
      <c r="F4399" s="5" t="s">
        <v>11089</v>
      </c>
      <c r="G4399" s="5" t="s">
        <v>9329</v>
      </c>
      <c r="H4399" s="5" t="s">
        <v>9347</v>
      </c>
      <c r="I4399" s="5" t="s">
        <v>9395</v>
      </c>
      <c r="J4399" s="9">
        <v>0</v>
      </c>
      <c r="K4399" s="5" t="s">
        <v>2855</v>
      </c>
      <c r="L4399" s="10" t="s">
        <v>6470</v>
      </c>
      <c r="M4399" s="13" t="s">
        <v>9519</v>
      </c>
      <c r="N4399" s="11"/>
    </row>
    <row r="4400" spans="1:14" x14ac:dyDescent="0.2">
      <c r="A4400" s="12" t="s">
        <v>3817</v>
      </c>
      <c r="B4400" s="50">
        <v>4399</v>
      </c>
      <c r="C4400" s="9">
        <v>2019</v>
      </c>
      <c r="D4400" s="5" t="s">
        <v>9327</v>
      </c>
      <c r="E4400" s="5" t="s">
        <v>3224</v>
      </c>
      <c r="F4400" s="5" t="s">
        <v>11089</v>
      </c>
      <c r="G4400" s="5" t="s">
        <v>9379</v>
      </c>
      <c r="H4400" s="5" t="s">
        <v>9328</v>
      </c>
      <c r="I4400" s="5" t="s">
        <v>9344</v>
      </c>
      <c r="J4400" s="9">
        <v>0</v>
      </c>
      <c r="K4400" s="5" t="s">
        <v>3372</v>
      </c>
      <c r="L4400" s="10" t="s">
        <v>6470</v>
      </c>
      <c r="M4400" s="13" t="s">
        <v>9520</v>
      </c>
      <c r="N4400" s="11"/>
    </row>
    <row r="4401" spans="1:15" x14ac:dyDescent="0.2">
      <c r="A4401" s="12" t="s">
        <v>3818</v>
      </c>
      <c r="B4401" s="50">
        <v>4400</v>
      </c>
      <c r="C4401" s="9">
        <v>2019</v>
      </c>
      <c r="D4401" s="5" t="s">
        <v>9327</v>
      </c>
      <c r="E4401" s="5" t="s">
        <v>10946</v>
      </c>
      <c r="F4401" s="5" t="s">
        <v>11089</v>
      </c>
      <c r="G4401" s="5" t="s">
        <v>9337</v>
      </c>
      <c r="H4401" s="5" t="s">
        <v>9347</v>
      </c>
      <c r="I4401" s="5" t="s">
        <v>9315</v>
      </c>
      <c r="J4401" s="9">
        <v>2</v>
      </c>
      <c r="K4401" s="5" t="s">
        <v>2855</v>
      </c>
      <c r="L4401" s="10" t="s">
        <v>6470</v>
      </c>
      <c r="M4401" s="13" t="s">
        <v>9521</v>
      </c>
      <c r="N4401" s="11"/>
    </row>
    <row r="4402" spans="1:15" x14ac:dyDescent="0.2">
      <c r="A4402" s="12" t="s">
        <v>3819</v>
      </c>
      <c r="B4402" s="50">
        <v>4401</v>
      </c>
      <c r="C4402" s="9">
        <v>2019</v>
      </c>
      <c r="D4402" s="5" t="s">
        <v>9327</v>
      </c>
      <c r="E4402" s="5" t="s">
        <v>3317</v>
      </c>
      <c r="F4402" s="5" t="s">
        <v>11089</v>
      </c>
      <c r="G4402" s="5" t="s">
        <v>9329</v>
      </c>
      <c r="H4402" s="5" t="s">
        <v>9347</v>
      </c>
      <c r="I4402" s="5" t="s">
        <v>9395</v>
      </c>
      <c r="J4402" s="9">
        <v>0</v>
      </c>
      <c r="K4402" s="5" t="s">
        <v>2855</v>
      </c>
      <c r="L4402" s="10" t="s">
        <v>6470</v>
      </c>
      <c r="M4402" s="13" t="s">
        <v>9522</v>
      </c>
      <c r="N4402" s="11"/>
    </row>
    <row r="4403" spans="1:15" x14ac:dyDescent="0.2">
      <c r="A4403" s="12" t="s">
        <v>3820</v>
      </c>
      <c r="B4403" s="50">
        <v>4402</v>
      </c>
      <c r="C4403" s="9">
        <v>2019</v>
      </c>
      <c r="D4403" s="5" t="s">
        <v>9327</v>
      </c>
      <c r="E4403" s="5" t="s">
        <v>3354</v>
      </c>
      <c r="F4403" s="5" t="s">
        <v>11089</v>
      </c>
      <c r="G4403" s="5" t="s">
        <v>9323</v>
      </c>
      <c r="H4403" s="5" t="s">
        <v>9347</v>
      </c>
      <c r="I4403" s="5" t="s">
        <v>9395</v>
      </c>
      <c r="J4403" s="9">
        <v>0</v>
      </c>
      <c r="K4403" s="5" t="s">
        <v>2855</v>
      </c>
      <c r="L4403" s="10" t="s">
        <v>6470</v>
      </c>
      <c r="M4403" s="13" t="s">
        <v>9523</v>
      </c>
      <c r="N4403" s="11"/>
      <c r="O4403" s="8"/>
    </row>
    <row r="4404" spans="1:15" x14ac:dyDescent="0.2">
      <c r="A4404" s="12" t="s">
        <v>3821</v>
      </c>
      <c r="B4404" s="50">
        <v>4403</v>
      </c>
      <c r="C4404" s="9">
        <v>2019</v>
      </c>
      <c r="D4404" s="5" t="s">
        <v>9327</v>
      </c>
      <c r="E4404" s="5" t="s">
        <v>3355</v>
      </c>
      <c r="F4404" s="5" t="s">
        <v>11089</v>
      </c>
      <c r="G4404" s="5" t="s">
        <v>9329</v>
      </c>
      <c r="H4404" s="5" t="s">
        <v>9347</v>
      </c>
      <c r="I4404" s="5" t="s">
        <v>9395</v>
      </c>
      <c r="J4404" s="9">
        <v>0</v>
      </c>
      <c r="K4404" s="5" t="s">
        <v>2855</v>
      </c>
      <c r="L4404" s="10" t="s">
        <v>6470</v>
      </c>
      <c r="M4404" s="13" t="s">
        <v>9524</v>
      </c>
      <c r="N4404" s="11"/>
    </row>
    <row r="4405" spans="1:15" x14ac:dyDescent="0.2">
      <c r="A4405" s="12" t="s">
        <v>3822</v>
      </c>
      <c r="B4405" s="50">
        <v>4404</v>
      </c>
      <c r="C4405" s="9">
        <v>2019</v>
      </c>
      <c r="D4405" s="5" t="s">
        <v>9327</v>
      </c>
      <c r="E4405" s="5" t="s">
        <v>3283</v>
      </c>
      <c r="F4405" s="5" t="s">
        <v>11089</v>
      </c>
      <c r="G4405" s="5" t="s">
        <v>9329</v>
      </c>
      <c r="H4405" s="5" t="s">
        <v>9347</v>
      </c>
      <c r="I4405" s="5" t="s">
        <v>9395</v>
      </c>
      <c r="J4405" s="9">
        <v>0</v>
      </c>
      <c r="K4405" s="5" t="s">
        <v>2855</v>
      </c>
      <c r="L4405" s="10" t="s">
        <v>6470</v>
      </c>
      <c r="M4405" s="13" t="s">
        <v>9525</v>
      </c>
      <c r="N4405" s="11"/>
      <c r="O4405" s="2"/>
    </row>
    <row r="4406" spans="1:15" x14ac:dyDescent="0.2">
      <c r="A4406" s="12" t="s">
        <v>3823</v>
      </c>
      <c r="B4406" s="50">
        <v>4405</v>
      </c>
      <c r="C4406" s="9">
        <v>2019</v>
      </c>
      <c r="D4406" s="5" t="s">
        <v>9327</v>
      </c>
      <c r="E4406" s="5" t="s">
        <v>3345</v>
      </c>
      <c r="F4406" s="5" t="s">
        <v>11089</v>
      </c>
      <c r="G4406" s="5" t="s">
        <v>9329</v>
      </c>
      <c r="H4406" s="5" t="s">
        <v>9347</v>
      </c>
      <c r="I4406" s="5" t="s">
        <v>9395</v>
      </c>
      <c r="J4406" s="9">
        <v>0</v>
      </c>
      <c r="K4406" s="5" t="s">
        <v>2855</v>
      </c>
      <c r="L4406" s="10" t="s">
        <v>6470</v>
      </c>
      <c r="M4406" s="13" t="s">
        <v>9526</v>
      </c>
      <c r="N4406" s="11"/>
      <c r="O4406" s="2"/>
    </row>
    <row r="4407" spans="1:15" x14ac:dyDescent="0.2">
      <c r="A4407" s="12" t="s">
        <v>3824</v>
      </c>
      <c r="B4407" s="50">
        <v>4406</v>
      </c>
      <c r="C4407" s="9">
        <v>2019</v>
      </c>
      <c r="D4407" s="5" t="s">
        <v>9327</v>
      </c>
      <c r="E4407" s="5" t="s">
        <v>3314</v>
      </c>
      <c r="F4407" s="5" t="s">
        <v>11089</v>
      </c>
      <c r="G4407" s="5" t="s">
        <v>9323</v>
      </c>
      <c r="H4407" s="5" t="s">
        <v>9347</v>
      </c>
      <c r="I4407" s="5" t="s">
        <v>9395</v>
      </c>
      <c r="J4407" s="9">
        <v>0</v>
      </c>
      <c r="K4407" s="5" t="s">
        <v>2855</v>
      </c>
      <c r="L4407" s="10" t="s">
        <v>6470</v>
      </c>
      <c r="M4407" s="13" t="s">
        <v>9527</v>
      </c>
      <c r="N4407" s="11"/>
      <c r="O4407" s="2"/>
    </row>
    <row r="4408" spans="1:15" x14ac:dyDescent="0.2">
      <c r="A4408" s="12" t="s">
        <v>3825</v>
      </c>
      <c r="B4408" s="50">
        <v>4407</v>
      </c>
      <c r="C4408" s="9">
        <v>2019</v>
      </c>
      <c r="D4408" s="5" t="s">
        <v>9327</v>
      </c>
      <c r="E4408" s="5" t="s">
        <v>9438</v>
      </c>
      <c r="F4408" s="5" t="s">
        <v>11089</v>
      </c>
      <c r="G4408" s="5" t="s">
        <v>9329</v>
      </c>
      <c r="H4408" s="5" t="s">
        <v>9347</v>
      </c>
      <c r="I4408" s="5" t="s">
        <v>9395</v>
      </c>
      <c r="J4408" s="9">
        <v>0</v>
      </c>
      <c r="K4408" s="5" t="s">
        <v>2855</v>
      </c>
      <c r="L4408" s="10" t="s">
        <v>6470</v>
      </c>
      <c r="M4408" s="13" t="s">
        <v>9528</v>
      </c>
      <c r="N4408" s="11"/>
      <c r="O4408" s="2"/>
    </row>
    <row r="4409" spans="1:15" x14ac:dyDescent="0.2">
      <c r="A4409" s="12" t="s">
        <v>3826</v>
      </c>
      <c r="B4409" s="50">
        <v>4408</v>
      </c>
      <c r="C4409" s="9">
        <v>2019</v>
      </c>
      <c r="D4409" s="5" t="s">
        <v>9327</v>
      </c>
      <c r="E4409" s="5" t="s">
        <v>10938</v>
      </c>
      <c r="F4409" s="5" t="s">
        <v>11088</v>
      </c>
      <c r="G4409" s="5" t="s">
        <v>9363</v>
      </c>
      <c r="H4409" s="5" t="s">
        <v>9347</v>
      </c>
      <c r="I4409" s="5" t="s">
        <v>9395</v>
      </c>
      <c r="J4409" s="9">
        <v>0</v>
      </c>
      <c r="K4409" s="5" t="s">
        <v>2855</v>
      </c>
      <c r="L4409" s="10" t="s">
        <v>6470</v>
      </c>
      <c r="M4409" s="13" t="s">
        <v>9529</v>
      </c>
      <c r="N4409" s="11"/>
      <c r="O4409" s="2"/>
    </row>
    <row r="4410" spans="1:15" x14ac:dyDescent="0.2">
      <c r="A4410" s="12" t="s">
        <v>3827</v>
      </c>
      <c r="B4410" s="50">
        <v>4409</v>
      </c>
      <c r="C4410" s="9">
        <v>2019</v>
      </c>
      <c r="D4410" s="5" t="s">
        <v>9327</v>
      </c>
      <c r="E4410" s="5" t="s">
        <v>3195</v>
      </c>
      <c r="F4410" s="5" t="s">
        <v>11089</v>
      </c>
      <c r="G4410" s="5" t="s">
        <v>9329</v>
      </c>
      <c r="H4410" s="5" t="s">
        <v>9347</v>
      </c>
      <c r="I4410" s="5" t="s">
        <v>9395</v>
      </c>
      <c r="J4410" s="9">
        <v>0</v>
      </c>
      <c r="K4410" s="5" t="s">
        <v>2855</v>
      </c>
      <c r="L4410" s="10" t="s">
        <v>6470</v>
      </c>
      <c r="M4410" s="13" t="s">
        <v>9530</v>
      </c>
      <c r="N4410" s="11"/>
      <c r="O4410" s="2"/>
    </row>
    <row r="4411" spans="1:15" x14ac:dyDescent="0.2">
      <c r="A4411" s="12" t="s">
        <v>3828</v>
      </c>
      <c r="B4411" s="50">
        <v>4410</v>
      </c>
      <c r="C4411" s="9">
        <v>2019</v>
      </c>
      <c r="D4411" s="5" t="s">
        <v>9327</v>
      </c>
      <c r="E4411" s="5" t="s">
        <v>3183</v>
      </c>
      <c r="F4411" s="5" t="s">
        <v>11089</v>
      </c>
      <c r="G4411" s="5" t="s">
        <v>9329</v>
      </c>
      <c r="H4411" s="5" t="s">
        <v>9347</v>
      </c>
      <c r="I4411" s="5" t="s">
        <v>9395</v>
      </c>
      <c r="J4411" s="9">
        <v>0</v>
      </c>
      <c r="K4411" s="5" t="s">
        <v>2855</v>
      </c>
      <c r="L4411" s="10" t="s">
        <v>6470</v>
      </c>
      <c r="M4411" s="13" t="s">
        <v>9531</v>
      </c>
      <c r="N4411" s="11"/>
      <c r="O4411" s="2"/>
    </row>
    <row r="4412" spans="1:15" x14ac:dyDescent="0.2">
      <c r="A4412" s="12" t="s">
        <v>3829</v>
      </c>
      <c r="B4412" s="50">
        <v>4411</v>
      </c>
      <c r="C4412" s="9">
        <v>2019</v>
      </c>
      <c r="D4412" s="5" t="s">
        <v>9327</v>
      </c>
      <c r="E4412" s="5" t="s">
        <v>9295</v>
      </c>
      <c r="F4412" s="5" t="s">
        <v>11089</v>
      </c>
      <c r="G4412" s="5" t="s">
        <v>9337</v>
      </c>
      <c r="H4412" s="5" t="s">
        <v>9347</v>
      </c>
      <c r="I4412" s="5" t="s">
        <v>9395</v>
      </c>
      <c r="J4412" s="9">
        <v>0</v>
      </c>
      <c r="K4412" s="5" t="s">
        <v>2855</v>
      </c>
      <c r="L4412" s="10" t="s">
        <v>6470</v>
      </c>
      <c r="M4412" s="13" t="s">
        <v>9532</v>
      </c>
      <c r="N4412" s="11"/>
      <c r="O4412" s="2"/>
    </row>
    <row r="4413" spans="1:15" x14ac:dyDescent="0.2">
      <c r="A4413" s="12" t="s">
        <v>3830</v>
      </c>
      <c r="B4413" s="50">
        <v>4412</v>
      </c>
      <c r="C4413" s="9">
        <v>2019</v>
      </c>
      <c r="D4413" s="5" t="s">
        <v>9327</v>
      </c>
      <c r="E4413" s="5" t="s">
        <v>9438</v>
      </c>
      <c r="F4413" s="5" t="s">
        <v>11089</v>
      </c>
      <c r="G4413" s="5" t="s">
        <v>9329</v>
      </c>
      <c r="H4413" s="5" t="s">
        <v>9347</v>
      </c>
      <c r="I4413" s="5" t="s">
        <v>9367</v>
      </c>
      <c r="J4413" s="9">
        <v>0</v>
      </c>
      <c r="K4413" s="5" t="s">
        <v>2855</v>
      </c>
      <c r="L4413" s="10" t="s">
        <v>6470</v>
      </c>
      <c r="M4413" s="13" t="s">
        <v>9533</v>
      </c>
      <c r="N4413" s="11"/>
    </row>
    <row r="4414" spans="1:15" x14ac:dyDescent="0.2">
      <c r="A4414" s="12" t="s">
        <v>3831</v>
      </c>
      <c r="B4414" s="50">
        <v>4413</v>
      </c>
      <c r="C4414" s="9">
        <v>2019</v>
      </c>
      <c r="D4414" s="5" t="s">
        <v>9327</v>
      </c>
      <c r="E4414" s="5" t="s">
        <v>9296</v>
      </c>
      <c r="F4414" s="5" t="s">
        <v>11089</v>
      </c>
      <c r="G4414" s="5" t="s">
        <v>9329</v>
      </c>
      <c r="H4414" s="5" t="s">
        <v>9347</v>
      </c>
      <c r="I4414" s="5" t="s">
        <v>9395</v>
      </c>
      <c r="J4414" s="9">
        <v>0</v>
      </c>
      <c r="K4414" s="5" t="s">
        <v>2855</v>
      </c>
      <c r="L4414" s="10" t="s">
        <v>6470</v>
      </c>
      <c r="M4414" s="13" t="s">
        <v>9534</v>
      </c>
      <c r="N4414" s="11"/>
    </row>
    <row r="4415" spans="1:15" x14ac:dyDescent="0.2">
      <c r="A4415" s="12" t="s">
        <v>3832</v>
      </c>
      <c r="B4415" s="50">
        <v>4414</v>
      </c>
      <c r="C4415" s="9">
        <v>2019</v>
      </c>
      <c r="D4415" s="5" t="s">
        <v>9327</v>
      </c>
      <c r="E4415" s="5" t="s">
        <v>9438</v>
      </c>
      <c r="F4415" s="5" t="s">
        <v>11089</v>
      </c>
      <c r="G4415" s="5" t="s">
        <v>9393</v>
      </c>
      <c r="H4415" s="5" t="s">
        <v>9347</v>
      </c>
      <c r="I4415" s="5" t="s">
        <v>9390</v>
      </c>
      <c r="J4415" s="9">
        <v>0</v>
      </c>
      <c r="K4415" s="5" t="s">
        <v>3372</v>
      </c>
      <c r="L4415" s="10" t="s">
        <v>6470</v>
      </c>
      <c r="M4415" s="13" t="s">
        <v>9535</v>
      </c>
      <c r="N4415" s="11"/>
    </row>
    <row r="4416" spans="1:15" x14ac:dyDescent="0.2">
      <c r="A4416" s="12" t="s">
        <v>3833</v>
      </c>
      <c r="B4416" s="50">
        <v>4415</v>
      </c>
      <c r="C4416" s="9">
        <v>2019</v>
      </c>
      <c r="D4416" s="5" t="s">
        <v>9327</v>
      </c>
      <c r="E4416" s="5" t="s">
        <v>9297</v>
      </c>
      <c r="F4416" s="5" t="s">
        <v>11089</v>
      </c>
      <c r="G4416" s="5" t="s">
        <v>9329</v>
      </c>
      <c r="H4416" s="5" t="s">
        <v>9347</v>
      </c>
      <c r="I4416" s="5" t="s">
        <v>9395</v>
      </c>
      <c r="J4416" s="9">
        <v>0</v>
      </c>
      <c r="K4416" s="5" t="s">
        <v>2855</v>
      </c>
      <c r="L4416" s="10" t="s">
        <v>6470</v>
      </c>
      <c r="M4416" s="13" t="s">
        <v>9536</v>
      </c>
      <c r="N4416" s="11"/>
    </row>
    <row r="4417" spans="1:15" x14ac:dyDescent="0.2">
      <c r="A4417" s="12" t="s">
        <v>3834</v>
      </c>
      <c r="B4417" s="50">
        <v>4416</v>
      </c>
      <c r="C4417" s="9">
        <v>2019</v>
      </c>
      <c r="D4417" s="5" t="s">
        <v>9327</v>
      </c>
      <c r="E4417" s="5" t="s">
        <v>3370</v>
      </c>
      <c r="F4417" s="5" t="s">
        <v>11089</v>
      </c>
      <c r="G4417" s="5" t="s">
        <v>9329</v>
      </c>
      <c r="H4417" s="5" t="s">
        <v>9347</v>
      </c>
      <c r="I4417" s="5" t="s">
        <v>9395</v>
      </c>
      <c r="J4417" s="9">
        <v>0</v>
      </c>
      <c r="K4417" s="5" t="s">
        <v>2855</v>
      </c>
      <c r="L4417" s="10" t="s">
        <v>6470</v>
      </c>
      <c r="M4417" s="13" t="s">
        <v>9537</v>
      </c>
      <c r="N4417" s="11"/>
    </row>
    <row r="4418" spans="1:15" x14ac:dyDescent="0.2">
      <c r="A4418" s="12" t="s">
        <v>3835</v>
      </c>
      <c r="B4418" s="50">
        <v>4417</v>
      </c>
      <c r="C4418" s="9">
        <v>2019</v>
      </c>
      <c r="D4418" s="5" t="s">
        <v>9327</v>
      </c>
      <c r="E4418" s="13" t="s">
        <v>3361</v>
      </c>
      <c r="F4418" s="5" t="s">
        <v>11089</v>
      </c>
      <c r="G4418" s="5" t="s">
        <v>9329</v>
      </c>
      <c r="H4418" s="5" t="s">
        <v>9347</v>
      </c>
      <c r="I4418" s="5" t="s">
        <v>9395</v>
      </c>
      <c r="J4418" s="9">
        <v>0</v>
      </c>
      <c r="K4418" s="5" t="s">
        <v>2855</v>
      </c>
      <c r="L4418" s="10" t="s">
        <v>6470</v>
      </c>
      <c r="M4418" s="13" t="s">
        <v>9538</v>
      </c>
      <c r="N4418" s="11"/>
    </row>
    <row r="4419" spans="1:15" x14ac:dyDescent="0.2">
      <c r="A4419" s="12" t="s">
        <v>3836</v>
      </c>
      <c r="B4419" s="50">
        <v>4418</v>
      </c>
      <c r="C4419" s="9">
        <v>2019</v>
      </c>
      <c r="D4419" s="5" t="s">
        <v>9327</v>
      </c>
      <c r="E4419" s="5" t="s">
        <v>3339</v>
      </c>
      <c r="F4419" s="5" t="s">
        <v>11089</v>
      </c>
      <c r="G4419" s="5" t="s">
        <v>9323</v>
      </c>
      <c r="H4419" s="5" t="s">
        <v>9347</v>
      </c>
      <c r="I4419" s="5" t="s">
        <v>9415</v>
      </c>
      <c r="J4419" s="9">
        <v>0</v>
      </c>
      <c r="K4419" s="5" t="s">
        <v>2855</v>
      </c>
      <c r="L4419" s="10" t="s">
        <v>6470</v>
      </c>
      <c r="M4419" s="13" t="s">
        <v>9539</v>
      </c>
      <c r="N4419" s="11"/>
    </row>
    <row r="4420" spans="1:15" x14ac:dyDescent="0.2">
      <c r="A4420" s="12" t="s">
        <v>3837</v>
      </c>
      <c r="B4420" s="50">
        <v>4419</v>
      </c>
      <c r="C4420" s="9">
        <v>2019</v>
      </c>
      <c r="D4420" s="5" t="s">
        <v>9327</v>
      </c>
      <c r="E4420" s="5" t="s">
        <v>9299</v>
      </c>
      <c r="F4420" s="5" t="s">
        <v>11089</v>
      </c>
      <c r="G4420" s="5" t="s">
        <v>9323</v>
      </c>
      <c r="H4420" s="5" t="s">
        <v>9347</v>
      </c>
      <c r="I4420" s="5" t="s">
        <v>9415</v>
      </c>
      <c r="J4420" s="9">
        <v>0</v>
      </c>
      <c r="K4420" s="5" t="s">
        <v>2855</v>
      </c>
      <c r="L4420" s="10" t="s">
        <v>6470</v>
      </c>
      <c r="M4420" s="13" t="s">
        <v>9539</v>
      </c>
      <c r="N4420" s="11"/>
    </row>
    <row r="4421" spans="1:15" x14ac:dyDescent="0.2">
      <c r="A4421" s="12" t="s">
        <v>3838</v>
      </c>
      <c r="B4421" s="50">
        <v>4420</v>
      </c>
      <c r="C4421" s="9">
        <v>2019</v>
      </c>
      <c r="D4421" s="5" t="s">
        <v>9327</v>
      </c>
      <c r="E4421" s="5" t="s">
        <v>9298</v>
      </c>
      <c r="F4421" s="5" t="s">
        <v>11089</v>
      </c>
      <c r="G4421" s="5" t="s">
        <v>9323</v>
      </c>
      <c r="H4421" s="5" t="s">
        <v>9347</v>
      </c>
      <c r="I4421" s="5" t="s">
        <v>9415</v>
      </c>
      <c r="J4421" s="9">
        <v>0</v>
      </c>
      <c r="K4421" s="5" t="s">
        <v>2855</v>
      </c>
      <c r="L4421" s="10" t="s">
        <v>6470</v>
      </c>
      <c r="M4421" s="13" t="s">
        <v>9539</v>
      </c>
      <c r="N4421" s="11"/>
    </row>
    <row r="4422" spans="1:15" x14ac:dyDescent="0.2">
      <c r="A4422" s="12" t="s">
        <v>3839</v>
      </c>
      <c r="B4422" s="50">
        <v>4421</v>
      </c>
      <c r="C4422" s="9">
        <v>2019</v>
      </c>
      <c r="D4422" s="5" t="s">
        <v>9327</v>
      </c>
      <c r="E4422" s="5" t="s">
        <v>3343</v>
      </c>
      <c r="F4422" s="5" t="s">
        <v>11089</v>
      </c>
      <c r="G4422" s="5" t="s">
        <v>9323</v>
      </c>
      <c r="H4422" s="5" t="s">
        <v>9347</v>
      </c>
      <c r="I4422" s="5" t="s">
        <v>9415</v>
      </c>
      <c r="J4422" s="9">
        <v>0</v>
      </c>
      <c r="K4422" s="5" t="s">
        <v>2855</v>
      </c>
      <c r="L4422" s="10" t="s">
        <v>6470</v>
      </c>
      <c r="M4422" s="13" t="s">
        <v>9539</v>
      </c>
      <c r="N4422" s="11"/>
    </row>
    <row r="4423" spans="1:15" x14ac:dyDescent="0.2">
      <c r="A4423" s="12" t="s">
        <v>3840</v>
      </c>
      <c r="B4423" s="50">
        <v>4422</v>
      </c>
      <c r="C4423" s="9">
        <v>2019</v>
      </c>
      <c r="D4423" s="5" t="s">
        <v>9327</v>
      </c>
      <c r="E4423" s="5" t="s">
        <v>3366</v>
      </c>
      <c r="F4423" s="5" t="s">
        <v>11089</v>
      </c>
      <c r="G4423" s="5" t="s">
        <v>9329</v>
      </c>
      <c r="H4423" s="5" t="s">
        <v>9347</v>
      </c>
      <c r="I4423" s="5" t="s">
        <v>9395</v>
      </c>
      <c r="J4423" s="9">
        <v>0</v>
      </c>
      <c r="K4423" s="5" t="s">
        <v>2855</v>
      </c>
      <c r="L4423" s="10" t="s">
        <v>6470</v>
      </c>
      <c r="M4423" s="13" t="s">
        <v>9540</v>
      </c>
      <c r="N4423" s="11"/>
    </row>
    <row r="4424" spans="1:15" x14ac:dyDescent="0.2">
      <c r="A4424" s="12" t="s">
        <v>3841</v>
      </c>
      <c r="B4424" s="50">
        <v>4423</v>
      </c>
      <c r="C4424" s="9">
        <v>2019</v>
      </c>
      <c r="D4424" s="5" t="s">
        <v>9327</v>
      </c>
      <c r="E4424" s="5" t="s">
        <v>3342</v>
      </c>
      <c r="F4424" s="5" t="s">
        <v>11089</v>
      </c>
      <c r="G4424" s="5" t="s">
        <v>9329</v>
      </c>
      <c r="H4424" s="5" t="s">
        <v>9347</v>
      </c>
      <c r="I4424" s="5" t="s">
        <v>9395</v>
      </c>
      <c r="J4424" s="9">
        <v>0</v>
      </c>
      <c r="K4424" s="5" t="s">
        <v>2855</v>
      </c>
      <c r="L4424" s="10" t="s">
        <v>6470</v>
      </c>
      <c r="M4424" s="13" t="s">
        <v>9541</v>
      </c>
      <c r="N4424" s="11"/>
    </row>
    <row r="4425" spans="1:15" x14ac:dyDescent="0.2">
      <c r="A4425" s="12" t="s">
        <v>3842</v>
      </c>
      <c r="B4425" s="50">
        <v>4424</v>
      </c>
      <c r="C4425" s="9">
        <v>2019</v>
      </c>
      <c r="D4425" s="5" t="s">
        <v>9327</v>
      </c>
      <c r="E4425" s="5" t="s">
        <v>9438</v>
      </c>
      <c r="F4425" s="5" t="s">
        <v>11089</v>
      </c>
      <c r="G4425" s="5" t="s">
        <v>9329</v>
      </c>
      <c r="H4425" s="5" t="s">
        <v>9347</v>
      </c>
      <c r="I4425" s="5" t="s">
        <v>9315</v>
      </c>
      <c r="J4425" s="9">
        <v>1</v>
      </c>
      <c r="K4425" s="5" t="s">
        <v>2855</v>
      </c>
      <c r="L4425" s="10" t="s">
        <v>6470</v>
      </c>
      <c r="M4425" s="13" t="s">
        <v>9542</v>
      </c>
      <c r="N4425" s="11"/>
      <c r="O4425" s="2"/>
    </row>
    <row r="4426" spans="1:15" x14ac:dyDescent="0.2">
      <c r="A4426" s="12" t="s">
        <v>3843</v>
      </c>
      <c r="B4426" s="50">
        <v>4425</v>
      </c>
      <c r="C4426" s="9">
        <v>2019</v>
      </c>
      <c r="D4426" s="5" t="s">
        <v>9327</v>
      </c>
      <c r="E4426" s="13" t="s">
        <v>3360</v>
      </c>
      <c r="F4426" s="5" t="s">
        <v>11089</v>
      </c>
      <c r="G4426" s="5" t="s">
        <v>9329</v>
      </c>
      <c r="H4426" s="5" t="s">
        <v>9347</v>
      </c>
      <c r="I4426" s="5" t="s">
        <v>9395</v>
      </c>
      <c r="J4426" s="9">
        <v>0</v>
      </c>
      <c r="K4426" s="5" t="s">
        <v>2855</v>
      </c>
      <c r="L4426" s="10" t="s">
        <v>6470</v>
      </c>
      <c r="M4426" s="13" t="s">
        <v>9543</v>
      </c>
      <c r="N4426" s="11"/>
      <c r="O4426" s="2"/>
    </row>
    <row r="4427" spans="1:15" x14ac:dyDescent="0.2">
      <c r="A4427" s="12" t="s">
        <v>3844</v>
      </c>
      <c r="B4427" s="50">
        <v>4426</v>
      </c>
      <c r="C4427" s="9">
        <v>2019</v>
      </c>
      <c r="D4427" s="5" t="s">
        <v>9327</v>
      </c>
      <c r="E4427" s="13" t="s">
        <v>3362</v>
      </c>
      <c r="F4427" s="5" t="s">
        <v>11089</v>
      </c>
      <c r="G4427" s="5" t="s">
        <v>9329</v>
      </c>
      <c r="H4427" s="5" t="s">
        <v>9321</v>
      </c>
      <c r="I4427" s="5" t="s">
        <v>9321</v>
      </c>
      <c r="J4427" s="9">
        <v>0</v>
      </c>
      <c r="K4427" s="5" t="s">
        <v>2855</v>
      </c>
      <c r="L4427" s="10" t="s">
        <v>6470</v>
      </c>
      <c r="M4427" s="13" t="s">
        <v>9544</v>
      </c>
      <c r="N4427" s="11"/>
    </row>
    <row r="4428" spans="1:15" x14ac:dyDescent="0.2">
      <c r="A4428" s="12" t="s">
        <v>3845</v>
      </c>
      <c r="B4428" s="50">
        <v>4427</v>
      </c>
      <c r="C4428" s="9">
        <v>2019</v>
      </c>
      <c r="D4428" s="5" t="s">
        <v>9327</v>
      </c>
      <c r="E4428" s="5" t="s">
        <v>10938</v>
      </c>
      <c r="F4428" s="5" t="s">
        <v>11089</v>
      </c>
      <c r="G4428" s="5" t="s">
        <v>9329</v>
      </c>
      <c r="H4428" s="5" t="s">
        <v>9347</v>
      </c>
      <c r="I4428" s="5" t="s">
        <v>9395</v>
      </c>
      <c r="J4428" s="9">
        <v>0</v>
      </c>
      <c r="K4428" s="5" t="s">
        <v>2855</v>
      </c>
      <c r="L4428" s="10" t="s">
        <v>6470</v>
      </c>
      <c r="M4428" s="13" t="s">
        <v>9545</v>
      </c>
      <c r="N4428" s="11"/>
    </row>
    <row r="4429" spans="1:15" x14ac:dyDescent="0.2">
      <c r="A4429" s="12" t="s">
        <v>3846</v>
      </c>
      <c r="B4429" s="50">
        <v>4428</v>
      </c>
      <c r="C4429" s="9">
        <v>2019</v>
      </c>
      <c r="D4429" s="5" t="s">
        <v>9327</v>
      </c>
      <c r="E4429" s="5" t="s">
        <v>3239</v>
      </c>
      <c r="F4429" s="5" t="s">
        <v>11089</v>
      </c>
      <c r="G4429" s="5" t="s">
        <v>9329</v>
      </c>
      <c r="H4429" s="5" t="s">
        <v>9347</v>
      </c>
      <c r="I4429" s="5" t="s">
        <v>9395</v>
      </c>
      <c r="J4429" s="9">
        <v>0</v>
      </c>
      <c r="K4429" s="5" t="s">
        <v>2855</v>
      </c>
      <c r="L4429" s="10" t="s">
        <v>6470</v>
      </c>
      <c r="M4429" s="13" t="s">
        <v>9546</v>
      </c>
      <c r="N4429" s="11"/>
    </row>
    <row r="4430" spans="1:15" x14ac:dyDescent="0.2">
      <c r="A4430" s="12" t="s">
        <v>3847</v>
      </c>
      <c r="B4430" s="50">
        <v>4429</v>
      </c>
      <c r="C4430" s="9">
        <v>2019</v>
      </c>
      <c r="D4430" s="5" t="s">
        <v>9327</v>
      </c>
      <c r="E4430" s="5" t="s">
        <v>3195</v>
      </c>
      <c r="F4430" s="5" t="s">
        <v>11089</v>
      </c>
      <c r="G4430" s="5" t="s">
        <v>9323</v>
      </c>
      <c r="H4430" s="5" t="s">
        <v>9328</v>
      </c>
      <c r="I4430" s="5" t="s">
        <v>9341</v>
      </c>
      <c r="J4430" s="9">
        <v>0</v>
      </c>
      <c r="K4430" s="5" t="s">
        <v>2855</v>
      </c>
      <c r="L4430" s="10" t="s">
        <v>6470</v>
      </c>
      <c r="M4430" s="13" t="s">
        <v>9547</v>
      </c>
      <c r="N4430" s="11"/>
    </row>
    <row r="4431" spans="1:15" x14ac:dyDescent="0.2">
      <c r="A4431" s="12" t="s">
        <v>3848</v>
      </c>
      <c r="B4431" s="50">
        <v>4430</v>
      </c>
      <c r="C4431" s="9">
        <v>2019</v>
      </c>
      <c r="D4431" s="5" t="s">
        <v>9327</v>
      </c>
      <c r="E4431" s="5" t="s">
        <v>3283</v>
      </c>
      <c r="F4431" s="5" t="s">
        <v>11089</v>
      </c>
      <c r="G4431" s="5" t="s">
        <v>9323</v>
      </c>
      <c r="H4431" s="5" t="s">
        <v>9347</v>
      </c>
      <c r="I4431" s="5" t="s">
        <v>11228</v>
      </c>
      <c r="J4431" s="9">
        <v>0</v>
      </c>
      <c r="K4431" s="5" t="s">
        <v>2855</v>
      </c>
      <c r="L4431" s="10" t="s">
        <v>6470</v>
      </c>
      <c r="M4431" s="13" t="s">
        <v>9496</v>
      </c>
      <c r="N4431" s="11"/>
    </row>
    <row r="4432" spans="1:15" x14ac:dyDescent="0.2">
      <c r="A4432" s="12" t="s">
        <v>3849</v>
      </c>
      <c r="B4432" s="50">
        <v>4431</v>
      </c>
      <c r="C4432" s="9">
        <v>2019</v>
      </c>
      <c r="D4432" s="5" t="s">
        <v>9327</v>
      </c>
      <c r="E4432" s="5" t="s">
        <v>9438</v>
      </c>
      <c r="F4432" s="5" t="s">
        <v>11089</v>
      </c>
      <c r="G4432" s="5" t="s">
        <v>9329</v>
      </c>
      <c r="H4432" s="5" t="s">
        <v>9347</v>
      </c>
      <c r="I4432" s="5" t="s">
        <v>9367</v>
      </c>
      <c r="J4432" s="9">
        <v>0</v>
      </c>
      <c r="K4432" s="5" t="s">
        <v>2855</v>
      </c>
      <c r="L4432" s="10" t="s">
        <v>6470</v>
      </c>
      <c r="M4432" s="13" t="s">
        <v>9548</v>
      </c>
      <c r="N4432" s="11"/>
    </row>
    <row r="4433" spans="1:15" x14ac:dyDescent="0.2">
      <c r="A4433" s="12" t="s">
        <v>3850</v>
      </c>
      <c r="B4433" s="50">
        <v>4432</v>
      </c>
      <c r="C4433" s="9">
        <v>2019</v>
      </c>
      <c r="D4433" s="5" t="s">
        <v>9327</v>
      </c>
      <c r="E4433" s="5" t="s">
        <v>9438</v>
      </c>
      <c r="F4433" s="5" t="s">
        <v>11089</v>
      </c>
      <c r="G4433" s="5" t="s">
        <v>9337</v>
      </c>
      <c r="H4433" s="5" t="s">
        <v>9347</v>
      </c>
      <c r="I4433" s="5" t="s">
        <v>9315</v>
      </c>
      <c r="J4433" s="9">
        <v>1</v>
      </c>
      <c r="K4433" s="5" t="s">
        <v>2855</v>
      </c>
      <c r="L4433" s="10" t="s">
        <v>6470</v>
      </c>
      <c r="M4433" s="13" t="s">
        <v>9549</v>
      </c>
      <c r="N4433" s="11"/>
    </row>
    <row r="4434" spans="1:15" x14ac:dyDescent="0.2">
      <c r="A4434" s="12" t="s">
        <v>3851</v>
      </c>
      <c r="B4434" s="50">
        <v>4433</v>
      </c>
      <c r="C4434" s="9">
        <v>2019</v>
      </c>
      <c r="D4434" s="5" t="s">
        <v>9327</v>
      </c>
      <c r="E4434" s="5" t="s">
        <v>9438</v>
      </c>
      <c r="F4434" s="5" t="s">
        <v>11089</v>
      </c>
      <c r="G4434" s="5" t="s">
        <v>9323</v>
      </c>
      <c r="H4434" s="5" t="s">
        <v>9347</v>
      </c>
      <c r="I4434" s="5" t="s">
        <v>11228</v>
      </c>
      <c r="J4434" s="9">
        <v>0</v>
      </c>
      <c r="K4434" s="5" t="s">
        <v>2855</v>
      </c>
      <c r="L4434" s="10" t="s">
        <v>6470</v>
      </c>
      <c r="M4434" s="13" t="s">
        <v>9550</v>
      </c>
      <c r="N4434" s="11"/>
    </row>
    <row r="4435" spans="1:15" x14ac:dyDescent="0.2">
      <c r="A4435" s="12" t="s">
        <v>3852</v>
      </c>
      <c r="B4435" s="50">
        <v>4434</v>
      </c>
      <c r="C4435" s="9">
        <v>2019</v>
      </c>
      <c r="D4435" s="5" t="s">
        <v>9327</v>
      </c>
      <c r="E4435" s="5" t="s">
        <v>3358</v>
      </c>
      <c r="F4435" s="5" t="s">
        <v>11089</v>
      </c>
      <c r="G4435" s="5" t="s">
        <v>9329</v>
      </c>
      <c r="H4435" s="5" t="s">
        <v>9347</v>
      </c>
      <c r="I4435" s="5" t="s">
        <v>9395</v>
      </c>
      <c r="J4435" s="9">
        <v>0</v>
      </c>
      <c r="K4435" s="5" t="s">
        <v>2855</v>
      </c>
      <c r="L4435" s="10" t="s">
        <v>6470</v>
      </c>
      <c r="M4435" s="13" t="s">
        <v>9551</v>
      </c>
      <c r="N4435" s="11"/>
    </row>
    <row r="4436" spans="1:15" x14ac:dyDescent="0.2">
      <c r="A4436" s="12" t="s">
        <v>3853</v>
      </c>
      <c r="B4436" s="50">
        <v>4435</v>
      </c>
      <c r="C4436" s="9">
        <v>2019</v>
      </c>
      <c r="D4436" s="5" t="s">
        <v>9327</v>
      </c>
      <c r="E4436" s="5" t="s">
        <v>3224</v>
      </c>
      <c r="F4436" s="5" t="s">
        <v>11088</v>
      </c>
      <c r="G4436" s="5" t="s">
        <v>9375</v>
      </c>
      <c r="H4436" s="5" t="s">
        <v>9347</v>
      </c>
      <c r="I4436" s="5" t="s">
        <v>9395</v>
      </c>
      <c r="J4436" s="9">
        <v>0</v>
      </c>
      <c r="K4436" s="5" t="s">
        <v>2855</v>
      </c>
      <c r="L4436" s="10" t="s">
        <v>6470</v>
      </c>
      <c r="M4436" s="13" t="s">
        <v>9552</v>
      </c>
      <c r="N4436" s="11"/>
      <c r="O4436" s="2"/>
    </row>
    <row r="4437" spans="1:15" x14ac:dyDescent="0.2">
      <c r="A4437" s="12" t="s">
        <v>3854</v>
      </c>
      <c r="B4437" s="50">
        <v>4436</v>
      </c>
      <c r="C4437" s="9">
        <v>2019</v>
      </c>
      <c r="D4437" s="5" t="s">
        <v>9327</v>
      </c>
      <c r="E4437" s="5" t="s">
        <v>3233</v>
      </c>
      <c r="F4437" s="5" t="s">
        <v>11089</v>
      </c>
      <c r="G4437" s="5" t="s">
        <v>9337</v>
      </c>
      <c r="H4437" s="5" t="s">
        <v>9347</v>
      </c>
      <c r="I4437" s="5" t="s">
        <v>9395</v>
      </c>
      <c r="J4437" s="9">
        <v>0</v>
      </c>
      <c r="K4437" s="5" t="s">
        <v>2855</v>
      </c>
      <c r="L4437" s="10" t="s">
        <v>6470</v>
      </c>
      <c r="M4437" s="13" t="s">
        <v>9553</v>
      </c>
      <c r="N4437" s="11"/>
    </row>
    <row r="4438" spans="1:15" x14ac:dyDescent="0.2">
      <c r="A4438" s="12" t="s">
        <v>3855</v>
      </c>
      <c r="B4438" s="50">
        <v>4437</v>
      </c>
      <c r="C4438" s="9">
        <v>2019</v>
      </c>
      <c r="D4438" s="5" t="s">
        <v>9327</v>
      </c>
      <c r="E4438" s="5" t="s">
        <v>3273</v>
      </c>
      <c r="F4438" s="5" t="s">
        <v>11088</v>
      </c>
      <c r="G4438" s="5" t="s">
        <v>9363</v>
      </c>
      <c r="H4438" s="5" t="s">
        <v>9347</v>
      </c>
      <c r="I4438" s="5" t="s">
        <v>11228</v>
      </c>
      <c r="J4438" s="9">
        <v>0</v>
      </c>
      <c r="K4438" s="5" t="s">
        <v>2855</v>
      </c>
      <c r="L4438" s="10" t="s">
        <v>6470</v>
      </c>
      <c r="M4438" s="13" t="s">
        <v>9554</v>
      </c>
      <c r="N4438" s="11"/>
    </row>
    <row r="4439" spans="1:15" x14ac:dyDescent="0.2">
      <c r="A4439" s="12" t="s">
        <v>3856</v>
      </c>
      <c r="B4439" s="50">
        <v>4438</v>
      </c>
      <c r="C4439" s="9">
        <v>2019</v>
      </c>
      <c r="D4439" s="5" t="s">
        <v>9327</v>
      </c>
      <c r="E4439" s="5" t="s">
        <v>3254</v>
      </c>
      <c r="F4439" s="5" t="s">
        <v>11089</v>
      </c>
      <c r="G4439" s="5" t="s">
        <v>9391</v>
      </c>
      <c r="H4439" s="5" t="s">
        <v>9328</v>
      </c>
      <c r="I4439" s="5" t="s">
        <v>9344</v>
      </c>
      <c r="J4439" s="9">
        <v>0</v>
      </c>
      <c r="K4439" s="5" t="s">
        <v>2855</v>
      </c>
      <c r="L4439" s="10" t="s">
        <v>6470</v>
      </c>
      <c r="M4439" s="13" t="s">
        <v>9555</v>
      </c>
      <c r="N4439" s="11"/>
    </row>
    <row r="4440" spans="1:15" x14ac:dyDescent="0.2">
      <c r="A4440" s="12" t="s">
        <v>3857</v>
      </c>
      <c r="B4440" s="50">
        <v>4439</v>
      </c>
      <c r="C4440" s="9">
        <v>2019</v>
      </c>
      <c r="D4440" s="5" t="s">
        <v>9327</v>
      </c>
      <c r="E4440" s="5" t="s">
        <v>9438</v>
      </c>
      <c r="F4440" s="5" t="s">
        <v>11088</v>
      </c>
      <c r="G4440" s="5" t="s">
        <v>9375</v>
      </c>
      <c r="H4440" s="5" t="s">
        <v>9347</v>
      </c>
      <c r="I4440" s="5" t="s">
        <v>9395</v>
      </c>
      <c r="J4440" s="9">
        <v>0</v>
      </c>
      <c r="K4440" s="5" t="s">
        <v>2855</v>
      </c>
      <c r="L4440" s="10" t="s">
        <v>6470</v>
      </c>
      <c r="M4440" s="13" t="s">
        <v>9556</v>
      </c>
      <c r="N4440" s="11"/>
    </row>
    <row r="4441" spans="1:15" x14ac:dyDescent="0.2">
      <c r="A4441" s="12" t="s">
        <v>3858</v>
      </c>
      <c r="B4441" s="50">
        <v>4440</v>
      </c>
      <c r="C4441" s="9">
        <v>2019</v>
      </c>
      <c r="D4441" s="5" t="s">
        <v>9327</v>
      </c>
      <c r="E4441" s="5" t="s">
        <v>9438</v>
      </c>
      <c r="F4441" s="5" t="s">
        <v>11089</v>
      </c>
      <c r="G4441" s="5" t="s">
        <v>9337</v>
      </c>
      <c r="H4441" s="5" t="s">
        <v>9347</v>
      </c>
      <c r="I4441" s="5" t="s">
        <v>9315</v>
      </c>
      <c r="J4441" s="9">
        <v>1</v>
      </c>
      <c r="K4441" s="5" t="s">
        <v>2855</v>
      </c>
      <c r="L4441" s="10" t="s">
        <v>6470</v>
      </c>
      <c r="M4441" s="13" t="s">
        <v>9557</v>
      </c>
      <c r="N4441" s="11"/>
    </row>
    <row r="4442" spans="1:15" x14ac:dyDescent="0.2">
      <c r="A4442" s="12" t="s">
        <v>3859</v>
      </c>
      <c r="B4442" s="50">
        <v>4441</v>
      </c>
      <c r="C4442" s="9">
        <v>2019</v>
      </c>
      <c r="D4442" s="5" t="s">
        <v>9327</v>
      </c>
      <c r="E4442" s="5" t="s">
        <v>3195</v>
      </c>
      <c r="F4442" s="5" t="s">
        <v>11088</v>
      </c>
      <c r="G4442" s="5" t="s">
        <v>9363</v>
      </c>
      <c r="H4442" s="5" t="s">
        <v>9347</v>
      </c>
      <c r="I4442" s="5" t="s">
        <v>9395</v>
      </c>
      <c r="J4442" s="9">
        <v>0</v>
      </c>
      <c r="K4442" s="5" t="s">
        <v>2855</v>
      </c>
      <c r="L4442" s="10" t="s">
        <v>6470</v>
      </c>
      <c r="M4442" s="13" t="s">
        <v>9558</v>
      </c>
      <c r="N4442" s="11"/>
    </row>
    <row r="4443" spans="1:15" x14ac:dyDescent="0.2">
      <c r="A4443" s="12" t="s">
        <v>3860</v>
      </c>
      <c r="B4443" s="50">
        <v>4442</v>
      </c>
      <c r="C4443" s="9">
        <v>2019</v>
      </c>
      <c r="D4443" s="5" t="s">
        <v>9327</v>
      </c>
      <c r="E4443" s="5" t="s">
        <v>9438</v>
      </c>
      <c r="F4443" s="5" t="s">
        <v>11089</v>
      </c>
      <c r="G4443" s="5" t="s">
        <v>9337</v>
      </c>
      <c r="H4443" s="5" t="s">
        <v>9328</v>
      </c>
      <c r="I4443" s="5" t="s">
        <v>9415</v>
      </c>
      <c r="J4443" s="9">
        <v>0</v>
      </c>
      <c r="K4443" s="5" t="s">
        <v>2855</v>
      </c>
      <c r="L4443" s="10" t="s">
        <v>6470</v>
      </c>
      <c r="M4443" s="13" t="s">
        <v>9559</v>
      </c>
      <c r="N4443" s="11"/>
    </row>
    <row r="4444" spans="1:15" x14ac:dyDescent="0.2">
      <c r="A4444" s="12" t="s">
        <v>3861</v>
      </c>
      <c r="B4444" s="50">
        <v>4443</v>
      </c>
      <c r="C4444" s="9">
        <v>2019</v>
      </c>
      <c r="D4444" s="5" t="s">
        <v>9327</v>
      </c>
      <c r="E4444" s="5" t="s">
        <v>3353</v>
      </c>
      <c r="F4444" s="5" t="s">
        <v>11089</v>
      </c>
      <c r="G4444" s="5" t="s">
        <v>9329</v>
      </c>
      <c r="H4444" s="5" t="s">
        <v>9347</v>
      </c>
      <c r="I4444" s="5" t="s">
        <v>9395</v>
      </c>
      <c r="J4444" s="9">
        <v>0</v>
      </c>
      <c r="K4444" s="5" t="s">
        <v>2855</v>
      </c>
      <c r="L4444" s="10" t="s">
        <v>6470</v>
      </c>
      <c r="M4444" s="13" t="s">
        <v>9560</v>
      </c>
      <c r="N4444" s="11"/>
    </row>
    <row r="4445" spans="1:15" x14ac:dyDescent="0.2">
      <c r="A4445" s="12" t="s">
        <v>3862</v>
      </c>
      <c r="B4445" s="50">
        <v>4444</v>
      </c>
      <c r="C4445" s="9">
        <v>2019</v>
      </c>
      <c r="D4445" s="5" t="s">
        <v>9327</v>
      </c>
      <c r="E4445" s="5" t="s">
        <v>9438</v>
      </c>
      <c r="F4445" s="5" t="s">
        <v>11089</v>
      </c>
      <c r="G4445" s="5" t="s">
        <v>9337</v>
      </c>
      <c r="H4445" s="5" t="s">
        <v>9347</v>
      </c>
      <c r="I4445" s="5" t="s">
        <v>9395</v>
      </c>
      <c r="J4445" s="9">
        <v>0</v>
      </c>
      <c r="K4445" s="5" t="s">
        <v>2855</v>
      </c>
      <c r="L4445" s="10" t="s">
        <v>6470</v>
      </c>
      <c r="M4445" s="13" t="s">
        <v>9561</v>
      </c>
      <c r="N4445" s="11"/>
    </row>
    <row r="4446" spans="1:15" x14ac:dyDescent="0.2">
      <c r="A4446" s="12" t="s">
        <v>3863</v>
      </c>
      <c r="B4446" s="50">
        <v>4445</v>
      </c>
      <c r="C4446" s="9">
        <v>2019</v>
      </c>
      <c r="D4446" s="5" t="s">
        <v>9327</v>
      </c>
      <c r="E4446" s="5" t="s">
        <v>3347</v>
      </c>
      <c r="F4446" s="5" t="s">
        <v>11089</v>
      </c>
      <c r="G4446" s="5" t="s">
        <v>9329</v>
      </c>
      <c r="H4446" s="5" t="s">
        <v>9347</v>
      </c>
      <c r="I4446" s="5" t="s">
        <v>9395</v>
      </c>
      <c r="J4446" s="9">
        <v>0</v>
      </c>
      <c r="K4446" s="5" t="s">
        <v>2855</v>
      </c>
      <c r="L4446" s="10" t="s">
        <v>6470</v>
      </c>
      <c r="M4446" s="13" t="s">
        <v>9562</v>
      </c>
      <c r="N4446" s="11"/>
    </row>
    <row r="4447" spans="1:15" x14ac:dyDescent="0.2">
      <c r="A4447" s="12" t="s">
        <v>3864</v>
      </c>
      <c r="B4447" s="50">
        <v>4446</v>
      </c>
      <c r="C4447" s="9">
        <v>2019</v>
      </c>
      <c r="D4447" s="5" t="s">
        <v>9327</v>
      </c>
      <c r="E4447" s="5" t="s">
        <v>3213</v>
      </c>
      <c r="F4447" s="5" t="s">
        <v>11089</v>
      </c>
      <c r="G4447" s="5" t="s">
        <v>9323</v>
      </c>
      <c r="H4447" s="5" t="s">
        <v>9347</v>
      </c>
      <c r="I4447" s="5" t="s">
        <v>9367</v>
      </c>
      <c r="J4447" s="9">
        <v>0</v>
      </c>
      <c r="K4447" s="5" t="s">
        <v>2855</v>
      </c>
      <c r="L4447" s="10" t="s">
        <v>6470</v>
      </c>
      <c r="M4447" s="13" t="s">
        <v>9563</v>
      </c>
      <c r="N4447" s="11"/>
    </row>
    <row r="4448" spans="1:15" x14ac:dyDescent="0.2">
      <c r="A4448" s="12" t="s">
        <v>3865</v>
      </c>
      <c r="B4448" s="50">
        <v>4447</v>
      </c>
      <c r="C4448" s="9">
        <v>2019</v>
      </c>
      <c r="D4448" s="5" t="s">
        <v>9327</v>
      </c>
      <c r="E4448" s="5" t="s">
        <v>9438</v>
      </c>
      <c r="F4448" s="5" t="s">
        <v>11089</v>
      </c>
      <c r="G4448" s="5" t="s">
        <v>9323</v>
      </c>
      <c r="H4448" s="5" t="s">
        <v>9347</v>
      </c>
      <c r="I4448" s="5" t="s">
        <v>9385</v>
      </c>
      <c r="J4448" s="9">
        <v>0</v>
      </c>
      <c r="K4448" s="5" t="s">
        <v>2855</v>
      </c>
      <c r="L4448" s="10" t="s">
        <v>6470</v>
      </c>
      <c r="M4448" s="13" t="s">
        <v>9564</v>
      </c>
      <c r="N4448" s="11"/>
    </row>
    <row r="4449" spans="1:15" x14ac:dyDescent="0.2">
      <c r="A4449" s="12" t="s">
        <v>3866</v>
      </c>
      <c r="B4449" s="50">
        <v>4448</v>
      </c>
      <c r="C4449" s="9">
        <v>2019</v>
      </c>
      <c r="D4449" s="5" t="s">
        <v>9327</v>
      </c>
      <c r="E4449" s="13" t="s">
        <v>3360</v>
      </c>
      <c r="F4449" s="5" t="s">
        <v>11089</v>
      </c>
      <c r="G4449" s="5" t="s">
        <v>9337</v>
      </c>
      <c r="H4449" s="5" t="s">
        <v>9347</v>
      </c>
      <c r="I4449" s="5" t="s">
        <v>9395</v>
      </c>
      <c r="J4449" s="9">
        <v>0</v>
      </c>
      <c r="K4449" s="5" t="s">
        <v>2855</v>
      </c>
      <c r="L4449" s="10" t="s">
        <v>6470</v>
      </c>
      <c r="M4449" s="13" t="s">
        <v>9565</v>
      </c>
      <c r="N4449" s="11"/>
    </row>
    <row r="4450" spans="1:15" x14ac:dyDescent="0.2">
      <c r="A4450" s="12" t="s">
        <v>3867</v>
      </c>
      <c r="B4450" s="50">
        <v>4449</v>
      </c>
      <c r="C4450" s="9">
        <v>2019</v>
      </c>
      <c r="D4450" s="5" t="s">
        <v>9327</v>
      </c>
      <c r="E4450" s="5" t="s">
        <v>3224</v>
      </c>
      <c r="F4450" s="5" t="s">
        <v>11089</v>
      </c>
      <c r="G4450" s="5" t="s">
        <v>9337</v>
      </c>
      <c r="H4450" s="5" t="s">
        <v>9347</v>
      </c>
      <c r="I4450" s="5" t="s">
        <v>9395</v>
      </c>
      <c r="J4450" s="9">
        <v>1</v>
      </c>
      <c r="K4450" s="5" t="s">
        <v>2855</v>
      </c>
      <c r="L4450" s="10" t="s">
        <v>6470</v>
      </c>
      <c r="M4450" s="13" t="s">
        <v>9566</v>
      </c>
      <c r="N4450" s="11"/>
    </row>
    <row r="4451" spans="1:15" x14ac:dyDescent="0.2">
      <c r="A4451" s="12" t="s">
        <v>3868</v>
      </c>
      <c r="B4451" s="50">
        <v>4450</v>
      </c>
      <c r="C4451" s="9">
        <v>2019</v>
      </c>
      <c r="D4451" s="5" t="s">
        <v>9327</v>
      </c>
      <c r="E4451" s="5" t="s">
        <v>3273</v>
      </c>
      <c r="F4451" s="5" t="s">
        <v>11089</v>
      </c>
      <c r="G4451" s="5" t="s">
        <v>9323</v>
      </c>
      <c r="H4451" s="5" t="s">
        <v>9347</v>
      </c>
      <c r="I4451" s="5" t="s">
        <v>9415</v>
      </c>
      <c r="J4451" s="9">
        <v>0</v>
      </c>
      <c r="K4451" s="5" t="s">
        <v>3372</v>
      </c>
      <c r="L4451" s="10" t="s">
        <v>6470</v>
      </c>
      <c r="M4451" s="13" t="s">
        <v>9567</v>
      </c>
      <c r="N4451" s="11"/>
    </row>
    <row r="4452" spans="1:15" x14ac:dyDescent="0.2">
      <c r="A4452" s="12" t="s">
        <v>3869</v>
      </c>
      <c r="B4452" s="50">
        <v>4451</v>
      </c>
      <c r="C4452" s="9">
        <v>2019</v>
      </c>
      <c r="D4452" s="5" t="s">
        <v>9327</v>
      </c>
      <c r="E4452" s="5" t="s">
        <v>3287</v>
      </c>
      <c r="F4452" s="5" t="s">
        <v>11089</v>
      </c>
      <c r="G4452" s="5" t="s">
        <v>9323</v>
      </c>
      <c r="H4452" s="5" t="s">
        <v>9347</v>
      </c>
      <c r="I4452" s="5" t="s">
        <v>9385</v>
      </c>
      <c r="J4452" s="9">
        <v>0</v>
      </c>
      <c r="K4452" s="5" t="s">
        <v>2855</v>
      </c>
      <c r="L4452" s="10" t="s">
        <v>6470</v>
      </c>
      <c r="M4452" s="13" t="s">
        <v>9568</v>
      </c>
      <c r="N4452" s="11"/>
    </row>
    <row r="4453" spans="1:15" x14ac:dyDescent="0.2">
      <c r="A4453" s="12" t="s">
        <v>3870</v>
      </c>
      <c r="B4453" s="50">
        <v>4452</v>
      </c>
      <c r="C4453" s="9">
        <v>2019</v>
      </c>
      <c r="D4453" s="5" t="s">
        <v>9327</v>
      </c>
      <c r="E4453" s="5" t="s">
        <v>10946</v>
      </c>
      <c r="F4453" s="5" t="s">
        <v>11089</v>
      </c>
      <c r="G4453" s="5" t="s">
        <v>9379</v>
      </c>
      <c r="H4453" s="5" t="s">
        <v>9347</v>
      </c>
      <c r="I4453" s="5" t="s">
        <v>11065</v>
      </c>
      <c r="J4453" s="9">
        <v>1</v>
      </c>
      <c r="K4453" s="5" t="s">
        <v>2855</v>
      </c>
      <c r="L4453" s="10" t="s">
        <v>6470</v>
      </c>
      <c r="M4453" s="13" t="s">
        <v>9569</v>
      </c>
      <c r="N4453" s="11"/>
    </row>
    <row r="4454" spans="1:15" x14ac:dyDescent="0.2">
      <c r="A4454" s="12" t="s">
        <v>3871</v>
      </c>
      <c r="B4454" s="50">
        <v>4453</v>
      </c>
      <c r="C4454" s="9">
        <v>2019</v>
      </c>
      <c r="D4454" s="5" t="s">
        <v>9327</v>
      </c>
      <c r="E4454" s="5" t="s">
        <v>10946</v>
      </c>
      <c r="F4454" s="5" t="s">
        <v>11089</v>
      </c>
      <c r="G4454" s="5" t="s">
        <v>9337</v>
      </c>
      <c r="H4454" s="5" t="s">
        <v>9347</v>
      </c>
      <c r="I4454" s="5" t="s">
        <v>9315</v>
      </c>
      <c r="J4454" s="9">
        <v>1</v>
      </c>
      <c r="K4454" s="5" t="s">
        <v>2855</v>
      </c>
      <c r="L4454" s="10" t="s">
        <v>6470</v>
      </c>
      <c r="M4454" s="13" t="s">
        <v>9570</v>
      </c>
      <c r="N4454" s="11"/>
    </row>
    <row r="4455" spans="1:15" x14ac:dyDescent="0.2">
      <c r="A4455" s="12" t="s">
        <v>3872</v>
      </c>
      <c r="B4455" s="50">
        <v>4454</v>
      </c>
      <c r="C4455" s="9">
        <v>2019</v>
      </c>
      <c r="D4455" s="5" t="s">
        <v>9327</v>
      </c>
      <c r="E4455" s="5" t="s">
        <v>3287</v>
      </c>
      <c r="F4455" s="5" t="s">
        <v>11089</v>
      </c>
      <c r="G4455" s="5" t="s">
        <v>9323</v>
      </c>
      <c r="H4455" s="5" t="s">
        <v>9347</v>
      </c>
      <c r="I4455" s="5" t="s">
        <v>9367</v>
      </c>
      <c r="J4455" s="9">
        <v>0</v>
      </c>
      <c r="K4455" s="5" t="s">
        <v>2855</v>
      </c>
      <c r="L4455" s="10" t="s">
        <v>6470</v>
      </c>
      <c r="M4455" s="13" t="s">
        <v>9571</v>
      </c>
      <c r="N4455" s="11"/>
    </row>
    <row r="4456" spans="1:15" x14ac:dyDescent="0.2">
      <c r="A4456" s="12" t="s">
        <v>3873</v>
      </c>
      <c r="B4456" s="50">
        <v>4455</v>
      </c>
      <c r="C4456" s="9">
        <v>2019</v>
      </c>
      <c r="D4456" s="5" t="s">
        <v>9327</v>
      </c>
      <c r="E4456" s="5" t="s">
        <v>3287</v>
      </c>
      <c r="F4456" s="5" t="s">
        <v>11089</v>
      </c>
      <c r="G4456" s="5" t="s">
        <v>9391</v>
      </c>
      <c r="H4456" s="5" t="s">
        <v>9328</v>
      </c>
      <c r="I4456" s="5" t="s">
        <v>9415</v>
      </c>
      <c r="J4456" s="9">
        <v>0</v>
      </c>
      <c r="K4456" s="5" t="s">
        <v>2855</v>
      </c>
      <c r="L4456" s="10" t="s">
        <v>6470</v>
      </c>
      <c r="M4456" s="13" t="s">
        <v>9572</v>
      </c>
      <c r="N4456" s="11"/>
    </row>
    <row r="4457" spans="1:15" x14ac:dyDescent="0.2">
      <c r="A4457" s="12" t="s">
        <v>3874</v>
      </c>
      <c r="B4457" s="50">
        <v>4456</v>
      </c>
      <c r="C4457" s="9">
        <v>2019</v>
      </c>
      <c r="D4457" s="5" t="s">
        <v>9327</v>
      </c>
      <c r="E4457" s="5" t="s">
        <v>3352</v>
      </c>
      <c r="F4457" s="5" t="s">
        <v>11089</v>
      </c>
      <c r="G4457" s="5" t="s">
        <v>9337</v>
      </c>
      <c r="H4457" s="5" t="s">
        <v>9347</v>
      </c>
      <c r="I4457" s="5" t="s">
        <v>9395</v>
      </c>
      <c r="J4457" s="9">
        <v>0</v>
      </c>
      <c r="K4457" s="5" t="s">
        <v>2855</v>
      </c>
      <c r="L4457" s="10" t="s">
        <v>6470</v>
      </c>
      <c r="M4457" s="13" t="s">
        <v>9573</v>
      </c>
      <c r="N4457" s="11"/>
    </row>
    <row r="4458" spans="1:15" x14ac:dyDescent="0.2">
      <c r="A4458" s="12" t="s">
        <v>3875</v>
      </c>
      <c r="B4458" s="50">
        <v>4457</v>
      </c>
      <c r="C4458" s="9">
        <v>2019</v>
      </c>
      <c r="D4458" s="5" t="s">
        <v>9327</v>
      </c>
      <c r="E4458" s="5" t="s">
        <v>9438</v>
      </c>
      <c r="F4458" s="5" t="s">
        <v>11089</v>
      </c>
      <c r="G4458" s="5" t="s">
        <v>9337</v>
      </c>
      <c r="H4458" s="5" t="s">
        <v>9347</v>
      </c>
      <c r="I4458" s="5" t="s">
        <v>9395</v>
      </c>
      <c r="J4458" s="9">
        <v>0</v>
      </c>
      <c r="K4458" s="5" t="s">
        <v>2855</v>
      </c>
      <c r="L4458" s="10" t="s">
        <v>6470</v>
      </c>
      <c r="M4458" s="13" t="s">
        <v>9504</v>
      </c>
      <c r="N4458" s="11"/>
    </row>
    <row r="4459" spans="1:15" x14ac:dyDescent="0.2">
      <c r="A4459" s="12" t="s">
        <v>3876</v>
      </c>
      <c r="B4459" s="50">
        <v>4458</v>
      </c>
      <c r="C4459" s="9">
        <v>2019</v>
      </c>
      <c r="D4459" s="5" t="s">
        <v>9327</v>
      </c>
      <c r="E4459" s="5" t="s">
        <v>3216</v>
      </c>
      <c r="F4459" s="5" t="s">
        <v>11089</v>
      </c>
      <c r="G4459" s="5" t="s">
        <v>9323</v>
      </c>
      <c r="H4459" s="5" t="s">
        <v>9347</v>
      </c>
      <c r="I4459" s="5" t="s">
        <v>11228</v>
      </c>
      <c r="J4459" s="9">
        <v>0</v>
      </c>
      <c r="K4459" s="5" t="s">
        <v>2855</v>
      </c>
      <c r="L4459" s="10" t="s">
        <v>6470</v>
      </c>
      <c r="M4459" s="13" t="s">
        <v>9498</v>
      </c>
      <c r="N4459" s="11"/>
    </row>
    <row r="4460" spans="1:15" x14ac:dyDescent="0.2">
      <c r="A4460" s="12" t="s">
        <v>3877</v>
      </c>
      <c r="B4460" s="50">
        <v>4459</v>
      </c>
      <c r="C4460" s="9">
        <v>2019</v>
      </c>
      <c r="D4460" s="5" t="s">
        <v>9327</v>
      </c>
      <c r="E4460" s="5" t="s">
        <v>3287</v>
      </c>
      <c r="F4460" s="5" t="s">
        <v>11089</v>
      </c>
      <c r="G4460" s="5" t="s">
        <v>9323</v>
      </c>
      <c r="H4460" s="5" t="s">
        <v>9347</v>
      </c>
      <c r="I4460" s="5" t="s">
        <v>11228</v>
      </c>
      <c r="J4460" s="9">
        <v>0</v>
      </c>
      <c r="K4460" s="5" t="s">
        <v>2855</v>
      </c>
      <c r="L4460" s="10" t="s">
        <v>6470</v>
      </c>
      <c r="M4460" s="13" t="s">
        <v>9574</v>
      </c>
      <c r="N4460" s="11"/>
      <c r="O4460" s="11"/>
    </row>
    <row r="4461" spans="1:15" x14ac:dyDescent="0.2">
      <c r="A4461" s="12" t="s">
        <v>3878</v>
      </c>
      <c r="B4461" s="50">
        <v>4460</v>
      </c>
      <c r="C4461" s="9">
        <v>2019</v>
      </c>
      <c r="D4461" s="5" t="s">
        <v>9327</v>
      </c>
      <c r="E4461" s="5" t="s">
        <v>9438</v>
      </c>
      <c r="F4461" s="5" t="s">
        <v>11089</v>
      </c>
      <c r="G4461" s="5" t="s">
        <v>9379</v>
      </c>
      <c r="H4461" s="5" t="s">
        <v>9347</v>
      </c>
      <c r="I4461" s="5" t="s">
        <v>9395</v>
      </c>
      <c r="J4461" s="9">
        <v>0</v>
      </c>
      <c r="K4461" s="5" t="s">
        <v>2855</v>
      </c>
      <c r="L4461" s="10" t="s">
        <v>6470</v>
      </c>
      <c r="M4461" s="13" t="s">
        <v>9575</v>
      </c>
      <c r="N4461" s="11"/>
    </row>
    <row r="4462" spans="1:15" x14ac:dyDescent="0.2">
      <c r="A4462" s="12" t="s">
        <v>3879</v>
      </c>
      <c r="B4462" s="50">
        <v>4461</v>
      </c>
      <c r="C4462" s="9">
        <v>2019</v>
      </c>
      <c r="D4462" s="5" t="s">
        <v>9327</v>
      </c>
      <c r="E4462" s="5" t="s">
        <v>3357</v>
      </c>
      <c r="F4462" s="5" t="s">
        <v>11089</v>
      </c>
      <c r="G4462" s="5" t="s">
        <v>9337</v>
      </c>
      <c r="H4462" s="5" t="s">
        <v>9328</v>
      </c>
      <c r="I4462" s="5" t="s">
        <v>9415</v>
      </c>
      <c r="J4462" s="9">
        <v>1</v>
      </c>
      <c r="K4462" s="5" t="s">
        <v>2855</v>
      </c>
      <c r="L4462" s="10" t="s">
        <v>6470</v>
      </c>
      <c r="M4462" s="13" t="s">
        <v>9576</v>
      </c>
      <c r="N4462" s="11"/>
    </row>
    <row r="4463" spans="1:15" x14ac:dyDescent="0.2">
      <c r="A4463" s="12" t="s">
        <v>3880</v>
      </c>
      <c r="B4463" s="50">
        <v>4462</v>
      </c>
      <c r="C4463" s="9">
        <v>2019</v>
      </c>
      <c r="D4463" s="5" t="s">
        <v>9327</v>
      </c>
      <c r="E4463" s="5" t="s">
        <v>3328</v>
      </c>
      <c r="F4463" s="5" t="s">
        <v>11089</v>
      </c>
      <c r="G4463" s="5" t="s">
        <v>9379</v>
      </c>
      <c r="H4463" s="5" t="s">
        <v>9347</v>
      </c>
      <c r="I4463" s="5" t="s">
        <v>9395</v>
      </c>
      <c r="J4463" s="9">
        <v>0</v>
      </c>
      <c r="K4463" s="5" t="s">
        <v>2855</v>
      </c>
      <c r="L4463" s="10" t="s">
        <v>6470</v>
      </c>
      <c r="M4463" s="13" t="s">
        <v>9577</v>
      </c>
      <c r="N4463" s="11"/>
    </row>
    <row r="4464" spans="1:15" x14ac:dyDescent="0.2">
      <c r="A4464" s="12" t="s">
        <v>3881</v>
      </c>
      <c r="B4464" s="50">
        <v>4463</v>
      </c>
      <c r="C4464" s="9">
        <v>2019</v>
      </c>
      <c r="D4464" s="5" t="s">
        <v>9327</v>
      </c>
      <c r="E4464" s="5" t="s">
        <v>9438</v>
      </c>
      <c r="F4464" s="5" t="s">
        <v>11089</v>
      </c>
      <c r="G4464" s="5" t="s">
        <v>9379</v>
      </c>
      <c r="H4464" s="5" t="s">
        <v>9347</v>
      </c>
      <c r="I4464" s="5" t="s">
        <v>9367</v>
      </c>
      <c r="J4464" s="9">
        <v>0</v>
      </c>
      <c r="K4464" s="5" t="s">
        <v>2855</v>
      </c>
      <c r="L4464" s="10" t="s">
        <v>6470</v>
      </c>
      <c r="M4464" s="13" t="s">
        <v>9578</v>
      </c>
      <c r="N4464" s="11"/>
    </row>
    <row r="4465" spans="1:15" x14ac:dyDescent="0.2">
      <c r="A4465" s="12" t="s">
        <v>3882</v>
      </c>
      <c r="B4465" s="50">
        <v>4464</v>
      </c>
      <c r="C4465" s="9">
        <v>2019</v>
      </c>
      <c r="D4465" s="5" t="s">
        <v>9327</v>
      </c>
      <c r="E4465" s="5" t="s">
        <v>9438</v>
      </c>
      <c r="F4465" s="5" t="s">
        <v>11089</v>
      </c>
      <c r="G4465" s="5" t="s">
        <v>9323</v>
      </c>
      <c r="H4465" s="5" t="s">
        <v>9328</v>
      </c>
      <c r="I4465" s="5" t="s">
        <v>9415</v>
      </c>
      <c r="J4465" s="9">
        <v>0</v>
      </c>
      <c r="K4465" s="5" t="s">
        <v>2855</v>
      </c>
      <c r="L4465" s="10" t="s">
        <v>6470</v>
      </c>
      <c r="M4465" s="13" t="s">
        <v>9579</v>
      </c>
      <c r="N4465" s="11"/>
    </row>
    <row r="4466" spans="1:15" x14ac:dyDescent="0.2">
      <c r="A4466" s="12" t="s">
        <v>3883</v>
      </c>
      <c r="B4466" s="50">
        <v>4465</v>
      </c>
      <c r="C4466" s="9">
        <v>2019</v>
      </c>
      <c r="D4466" s="5" t="s">
        <v>9327</v>
      </c>
      <c r="E4466" s="5" t="s">
        <v>10946</v>
      </c>
      <c r="F4466" s="5" t="s">
        <v>11089</v>
      </c>
      <c r="G4466" s="5" t="s">
        <v>9379</v>
      </c>
      <c r="H4466" s="5" t="s">
        <v>9328</v>
      </c>
      <c r="I4466" s="5" t="s">
        <v>9416</v>
      </c>
      <c r="J4466" s="9">
        <v>0</v>
      </c>
      <c r="K4466" s="5" t="s">
        <v>2855</v>
      </c>
      <c r="L4466" s="10" t="s">
        <v>6470</v>
      </c>
      <c r="M4466" s="13" t="s">
        <v>9580</v>
      </c>
      <c r="N4466" s="11"/>
    </row>
    <row r="4467" spans="1:15" x14ac:dyDescent="0.2">
      <c r="A4467" s="12" t="s">
        <v>3884</v>
      </c>
      <c r="B4467" s="50">
        <v>4466</v>
      </c>
      <c r="C4467" s="9">
        <v>2019</v>
      </c>
      <c r="D4467" s="5" t="s">
        <v>9327</v>
      </c>
      <c r="E4467" s="5" t="s">
        <v>9438</v>
      </c>
      <c r="F4467" s="5" t="s">
        <v>11089</v>
      </c>
      <c r="G4467" s="5" t="s">
        <v>9323</v>
      </c>
      <c r="H4467" s="5" t="s">
        <v>9347</v>
      </c>
      <c r="I4467" s="5" t="s">
        <v>9367</v>
      </c>
      <c r="J4467" s="9">
        <v>0</v>
      </c>
      <c r="K4467" s="5" t="s">
        <v>2855</v>
      </c>
      <c r="L4467" s="10" t="s">
        <v>6470</v>
      </c>
      <c r="M4467" s="13" t="s">
        <v>9581</v>
      </c>
      <c r="N4467" s="11"/>
    </row>
    <row r="4468" spans="1:15" x14ac:dyDescent="0.2">
      <c r="A4468" s="12" t="s">
        <v>3885</v>
      </c>
      <c r="B4468" s="50">
        <v>4467</v>
      </c>
      <c r="C4468" s="9">
        <v>2019</v>
      </c>
      <c r="D4468" s="5" t="s">
        <v>9327</v>
      </c>
      <c r="E4468" s="5" t="s">
        <v>3186</v>
      </c>
      <c r="F4468" s="5" t="s">
        <v>11089</v>
      </c>
      <c r="G4468" s="5" t="s">
        <v>9379</v>
      </c>
      <c r="H4468" s="5" t="s">
        <v>9347</v>
      </c>
      <c r="I4468" s="5" t="s">
        <v>9315</v>
      </c>
      <c r="J4468" s="9">
        <v>0</v>
      </c>
      <c r="K4468" s="5" t="s">
        <v>2855</v>
      </c>
      <c r="L4468" s="10" t="s">
        <v>6470</v>
      </c>
      <c r="M4468" s="13" t="s">
        <v>9582</v>
      </c>
      <c r="N4468" s="11"/>
    </row>
    <row r="4469" spans="1:15" x14ac:dyDescent="0.2">
      <c r="A4469" s="12" t="s">
        <v>3886</v>
      </c>
      <c r="B4469" s="50">
        <v>4468</v>
      </c>
      <c r="C4469" s="9">
        <v>2019</v>
      </c>
      <c r="D4469" s="5" t="s">
        <v>9327</v>
      </c>
      <c r="E4469" s="5" t="s">
        <v>3341</v>
      </c>
      <c r="F4469" s="5" t="s">
        <v>11089</v>
      </c>
      <c r="G4469" s="5" t="s">
        <v>9337</v>
      </c>
      <c r="H4469" s="5" t="s">
        <v>9347</v>
      </c>
      <c r="I4469" s="5" t="s">
        <v>9395</v>
      </c>
      <c r="J4469" s="9">
        <v>0</v>
      </c>
      <c r="K4469" s="5" t="s">
        <v>2855</v>
      </c>
      <c r="L4469" s="10" t="s">
        <v>6470</v>
      </c>
      <c r="M4469" s="13" t="s">
        <v>9583</v>
      </c>
      <c r="N4469" s="11"/>
    </row>
    <row r="4470" spans="1:15" x14ac:dyDescent="0.2">
      <c r="A4470" s="12" t="s">
        <v>3887</v>
      </c>
      <c r="B4470" s="50">
        <v>4469</v>
      </c>
      <c r="C4470" s="9">
        <v>2019</v>
      </c>
      <c r="D4470" s="5" t="s">
        <v>9327</v>
      </c>
      <c r="E4470" s="5" t="s">
        <v>9438</v>
      </c>
      <c r="F4470" s="5" t="s">
        <v>11089</v>
      </c>
      <c r="G4470" s="5" t="s">
        <v>9337</v>
      </c>
      <c r="H4470" s="5" t="s">
        <v>9347</v>
      </c>
      <c r="I4470" s="5" t="s">
        <v>11065</v>
      </c>
      <c r="J4470" s="9">
        <v>0</v>
      </c>
      <c r="K4470" s="5" t="s">
        <v>2855</v>
      </c>
      <c r="L4470" s="10" t="s">
        <v>6470</v>
      </c>
      <c r="M4470" s="13" t="s">
        <v>9584</v>
      </c>
      <c r="N4470" s="11"/>
    </row>
    <row r="4471" spans="1:15" x14ac:dyDescent="0.2">
      <c r="A4471" s="12" t="s">
        <v>3888</v>
      </c>
      <c r="B4471" s="50">
        <v>4470</v>
      </c>
      <c r="C4471" s="9">
        <v>2019</v>
      </c>
      <c r="D4471" s="5" t="s">
        <v>9327</v>
      </c>
      <c r="E4471" s="5" t="s">
        <v>3314</v>
      </c>
      <c r="F4471" s="5" t="s">
        <v>11089</v>
      </c>
      <c r="G4471" s="5" t="s">
        <v>9379</v>
      </c>
      <c r="H4471" s="5" t="s">
        <v>9347</v>
      </c>
      <c r="I4471" s="5" t="s">
        <v>9389</v>
      </c>
      <c r="J4471" s="9">
        <v>0</v>
      </c>
      <c r="K4471" s="5" t="s">
        <v>2855</v>
      </c>
      <c r="L4471" s="10" t="s">
        <v>6470</v>
      </c>
      <c r="M4471" s="13" t="s">
        <v>9585</v>
      </c>
      <c r="N4471" s="11"/>
    </row>
    <row r="4472" spans="1:15" x14ac:dyDescent="0.2">
      <c r="A4472" s="12" t="s">
        <v>3889</v>
      </c>
      <c r="B4472" s="50">
        <v>4471</v>
      </c>
      <c r="C4472" s="9">
        <v>2019</v>
      </c>
      <c r="D4472" s="5" t="s">
        <v>9327</v>
      </c>
      <c r="E4472" s="5" t="s">
        <v>9438</v>
      </c>
      <c r="F4472" s="5" t="s">
        <v>11089</v>
      </c>
      <c r="G4472" s="5" t="s">
        <v>9337</v>
      </c>
      <c r="H4472" s="5" t="s">
        <v>9347</v>
      </c>
      <c r="I4472" s="5" t="s">
        <v>9315</v>
      </c>
      <c r="J4472" s="9">
        <v>1</v>
      </c>
      <c r="K4472" s="5" t="s">
        <v>2855</v>
      </c>
      <c r="L4472" s="10" t="s">
        <v>6470</v>
      </c>
      <c r="M4472" s="13" t="s">
        <v>9586</v>
      </c>
      <c r="N4472" s="11"/>
    </row>
    <row r="4473" spans="1:15" x14ac:dyDescent="0.2">
      <c r="A4473" s="12" t="s">
        <v>3890</v>
      </c>
      <c r="B4473" s="50">
        <v>4472</v>
      </c>
      <c r="C4473" s="9">
        <v>2019</v>
      </c>
      <c r="D4473" s="5" t="s">
        <v>9327</v>
      </c>
      <c r="E4473" s="5" t="s">
        <v>3317</v>
      </c>
      <c r="F4473" s="5" t="s">
        <v>11089</v>
      </c>
      <c r="G4473" s="5" t="s">
        <v>9329</v>
      </c>
      <c r="H4473" s="5" t="s">
        <v>9347</v>
      </c>
      <c r="I4473" s="5" t="s">
        <v>9408</v>
      </c>
      <c r="J4473" s="9">
        <v>0</v>
      </c>
      <c r="K4473" s="5" t="s">
        <v>2855</v>
      </c>
      <c r="L4473" s="10" t="s">
        <v>6470</v>
      </c>
      <c r="M4473" s="13" t="s">
        <v>9587</v>
      </c>
      <c r="N4473" s="11"/>
    </row>
    <row r="4474" spans="1:15" x14ac:dyDescent="0.2">
      <c r="A4474" s="12" t="s">
        <v>3891</v>
      </c>
      <c r="B4474" s="50">
        <v>4473</v>
      </c>
      <c r="C4474" s="9">
        <v>2019</v>
      </c>
      <c r="D4474" s="5" t="s">
        <v>9327</v>
      </c>
      <c r="E4474" s="5" t="s">
        <v>3344</v>
      </c>
      <c r="F4474" s="5" t="s">
        <v>11089</v>
      </c>
      <c r="G4474" s="5" t="s">
        <v>9329</v>
      </c>
      <c r="H4474" s="5" t="s">
        <v>9347</v>
      </c>
      <c r="I4474" s="5" t="s">
        <v>9395</v>
      </c>
      <c r="J4474" s="9">
        <v>0</v>
      </c>
      <c r="K4474" s="5" t="s">
        <v>2855</v>
      </c>
      <c r="L4474" s="10" t="s">
        <v>6470</v>
      </c>
      <c r="M4474" s="13" t="s">
        <v>9588</v>
      </c>
      <c r="N4474" s="11"/>
    </row>
    <row r="4475" spans="1:15" x14ac:dyDescent="0.2">
      <c r="A4475" s="12" t="s">
        <v>3892</v>
      </c>
      <c r="B4475" s="50">
        <v>4474</v>
      </c>
      <c r="C4475" s="9">
        <v>2019</v>
      </c>
      <c r="D4475" s="5" t="s">
        <v>9327</v>
      </c>
      <c r="E4475" s="5" t="s">
        <v>3272</v>
      </c>
      <c r="F4475" s="5" t="s">
        <v>11089</v>
      </c>
      <c r="G4475" s="5" t="s">
        <v>9329</v>
      </c>
      <c r="H4475" s="5" t="s">
        <v>9328</v>
      </c>
      <c r="I4475" s="5" t="s">
        <v>9415</v>
      </c>
      <c r="J4475" s="9">
        <v>0</v>
      </c>
      <c r="K4475" s="5" t="s">
        <v>2855</v>
      </c>
      <c r="L4475" s="10" t="s">
        <v>6470</v>
      </c>
      <c r="M4475" s="13" t="s">
        <v>9589</v>
      </c>
      <c r="N4475" s="11"/>
    </row>
    <row r="4476" spans="1:15" x14ac:dyDescent="0.2">
      <c r="A4476" s="12" t="s">
        <v>3893</v>
      </c>
      <c r="B4476" s="50">
        <v>4475</v>
      </c>
      <c r="C4476" s="9">
        <v>2019</v>
      </c>
      <c r="D4476" s="5" t="s">
        <v>9327</v>
      </c>
      <c r="E4476" s="5" t="s">
        <v>9438</v>
      </c>
      <c r="F4476" s="5" t="s">
        <v>11089</v>
      </c>
      <c r="G4476" s="5" t="s">
        <v>9337</v>
      </c>
      <c r="H4476" s="5" t="s">
        <v>9347</v>
      </c>
      <c r="I4476" s="5" t="s">
        <v>9395</v>
      </c>
      <c r="J4476" s="9">
        <v>1</v>
      </c>
      <c r="K4476" s="5" t="s">
        <v>2855</v>
      </c>
      <c r="L4476" s="10" t="s">
        <v>6470</v>
      </c>
      <c r="M4476" s="13" t="s">
        <v>9590</v>
      </c>
      <c r="N4476" s="11"/>
    </row>
    <row r="4477" spans="1:15" x14ac:dyDescent="0.2">
      <c r="A4477" s="12" t="s">
        <v>3894</v>
      </c>
      <c r="B4477" s="50">
        <v>4476</v>
      </c>
      <c r="C4477" s="9">
        <v>2019</v>
      </c>
      <c r="D4477" s="5" t="s">
        <v>9327</v>
      </c>
      <c r="E4477" s="5" t="s">
        <v>3350</v>
      </c>
      <c r="F4477" s="5" t="s">
        <v>11089</v>
      </c>
      <c r="G4477" s="5" t="s">
        <v>9391</v>
      </c>
      <c r="H4477" s="5" t="s">
        <v>9347</v>
      </c>
      <c r="I4477" s="5" t="s">
        <v>9396</v>
      </c>
      <c r="J4477" s="9">
        <v>0</v>
      </c>
      <c r="K4477" s="5" t="s">
        <v>2855</v>
      </c>
      <c r="L4477" s="10" t="s">
        <v>6470</v>
      </c>
      <c r="M4477" s="13" t="s">
        <v>9591</v>
      </c>
      <c r="N4477" s="11"/>
    </row>
    <row r="4478" spans="1:15" x14ac:dyDescent="0.2">
      <c r="A4478" s="12" t="s">
        <v>3895</v>
      </c>
      <c r="B4478" s="50">
        <v>4477</v>
      </c>
      <c r="C4478" s="9">
        <v>2019</v>
      </c>
      <c r="D4478" s="5" t="s">
        <v>9327</v>
      </c>
      <c r="E4478" s="5" t="s">
        <v>3340</v>
      </c>
      <c r="F4478" s="5" t="s">
        <v>11089</v>
      </c>
      <c r="G4478" s="5" t="s">
        <v>9379</v>
      </c>
      <c r="H4478" s="5" t="s">
        <v>9347</v>
      </c>
      <c r="I4478" s="5" t="s">
        <v>11228</v>
      </c>
      <c r="J4478" s="9">
        <v>0</v>
      </c>
      <c r="K4478" s="5" t="s">
        <v>2855</v>
      </c>
      <c r="L4478" s="10" t="s">
        <v>6470</v>
      </c>
      <c r="M4478" s="13" t="s">
        <v>9592</v>
      </c>
      <c r="N4478" s="11"/>
      <c r="O4478" s="11"/>
    </row>
    <row r="4479" spans="1:15" x14ac:dyDescent="0.2">
      <c r="A4479" s="12" t="s">
        <v>3896</v>
      </c>
      <c r="B4479" s="50">
        <v>4478</v>
      </c>
      <c r="C4479" s="9">
        <v>2019</v>
      </c>
      <c r="D4479" s="5" t="s">
        <v>9327</v>
      </c>
      <c r="E4479" s="5" t="s">
        <v>9438</v>
      </c>
      <c r="F4479" s="5" t="s">
        <v>11089</v>
      </c>
      <c r="G4479" s="5" t="s">
        <v>9329</v>
      </c>
      <c r="H4479" s="5" t="s">
        <v>9328</v>
      </c>
      <c r="I4479" s="5" t="s">
        <v>9334</v>
      </c>
      <c r="J4479" s="9">
        <v>0</v>
      </c>
      <c r="K4479" s="5" t="s">
        <v>2855</v>
      </c>
      <c r="L4479" s="10" t="s">
        <v>6470</v>
      </c>
      <c r="M4479" s="13" t="s">
        <v>9593</v>
      </c>
      <c r="N4479" s="11"/>
    </row>
    <row r="4480" spans="1:15" x14ac:dyDescent="0.2">
      <c r="A4480" s="12" t="s">
        <v>3897</v>
      </c>
      <c r="B4480" s="50">
        <v>4479</v>
      </c>
      <c r="C4480" s="9">
        <v>2019</v>
      </c>
      <c r="D4480" s="5" t="s">
        <v>9327</v>
      </c>
      <c r="E4480" s="5" t="s">
        <v>9438</v>
      </c>
      <c r="F4480" s="5" t="s">
        <v>11088</v>
      </c>
      <c r="G4480" s="5" t="s">
        <v>9375</v>
      </c>
      <c r="H4480" s="5" t="s">
        <v>9347</v>
      </c>
      <c r="I4480" s="5" t="s">
        <v>11065</v>
      </c>
      <c r="J4480" s="9">
        <v>1</v>
      </c>
      <c r="K4480" s="5" t="s">
        <v>2855</v>
      </c>
      <c r="L4480" s="10" t="s">
        <v>6470</v>
      </c>
      <c r="M4480" s="13" t="s">
        <v>9594</v>
      </c>
      <c r="N4480" s="11"/>
    </row>
    <row r="4481" spans="1:15" x14ac:dyDescent="0.2">
      <c r="A4481" s="12" t="s">
        <v>3898</v>
      </c>
      <c r="B4481" s="50">
        <v>4480</v>
      </c>
      <c r="C4481" s="9">
        <v>2019</v>
      </c>
      <c r="D4481" s="5" t="s">
        <v>9327</v>
      </c>
      <c r="E4481" s="5" t="s">
        <v>3359</v>
      </c>
      <c r="F4481" s="5" t="s">
        <v>11089</v>
      </c>
      <c r="G4481" s="6" t="s">
        <v>9335</v>
      </c>
      <c r="H4481" s="5" t="s">
        <v>9347</v>
      </c>
      <c r="I4481" s="5" t="s">
        <v>9408</v>
      </c>
      <c r="J4481" s="9">
        <v>1</v>
      </c>
      <c r="K4481" s="5" t="s">
        <v>2855</v>
      </c>
      <c r="L4481" s="10" t="s">
        <v>6470</v>
      </c>
      <c r="M4481" s="13" t="s">
        <v>9595</v>
      </c>
      <c r="N4481" s="11"/>
    </row>
    <row r="4482" spans="1:15" x14ac:dyDescent="0.2">
      <c r="A4482" s="12" t="s">
        <v>3899</v>
      </c>
      <c r="B4482" s="50">
        <v>4481</v>
      </c>
      <c r="C4482" s="9">
        <v>2019</v>
      </c>
      <c r="D4482" s="5" t="s">
        <v>9327</v>
      </c>
      <c r="E4482" s="5" t="s">
        <v>3277</v>
      </c>
      <c r="F4482" s="5" t="s">
        <v>11089</v>
      </c>
      <c r="G4482" s="5" t="s">
        <v>9323</v>
      </c>
      <c r="H4482" s="5" t="s">
        <v>9328</v>
      </c>
      <c r="I4482" s="5" t="s">
        <v>9415</v>
      </c>
      <c r="J4482" s="9">
        <v>0</v>
      </c>
      <c r="K4482" s="5" t="s">
        <v>2855</v>
      </c>
      <c r="L4482" s="10" t="s">
        <v>6470</v>
      </c>
      <c r="M4482" s="13" t="s">
        <v>9596</v>
      </c>
      <c r="N4482" s="11"/>
    </row>
    <row r="4483" spans="1:15" x14ac:dyDescent="0.2">
      <c r="A4483" s="12" t="s">
        <v>3900</v>
      </c>
      <c r="B4483" s="50">
        <v>4482</v>
      </c>
      <c r="C4483" s="9">
        <v>2019</v>
      </c>
      <c r="D4483" s="5" t="s">
        <v>9327</v>
      </c>
      <c r="E4483" s="5" t="s">
        <v>3183</v>
      </c>
      <c r="F4483" s="5" t="s">
        <v>11089</v>
      </c>
      <c r="G4483" s="5" t="s">
        <v>9329</v>
      </c>
      <c r="H4483" s="5" t="s">
        <v>9347</v>
      </c>
      <c r="I4483" s="5" t="s">
        <v>9408</v>
      </c>
      <c r="J4483" s="9">
        <v>0</v>
      </c>
      <c r="K4483" s="5" t="s">
        <v>2855</v>
      </c>
      <c r="L4483" s="10" t="s">
        <v>6470</v>
      </c>
      <c r="M4483" s="13" t="s">
        <v>9597</v>
      </c>
      <c r="N4483" s="11"/>
    </row>
    <row r="4484" spans="1:15" x14ac:dyDescent="0.2">
      <c r="A4484" s="12" t="s">
        <v>3901</v>
      </c>
      <c r="B4484" s="50">
        <v>4483</v>
      </c>
      <c r="C4484" s="9">
        <v>2019</v>
      </c>
      <c r="D4484" s="5" t="s">
        <v>9327</v>
      </c>
      <c r="E4484" s="5" t="s">
        <v>9294</v>
      </c>
      <c r="F4484" s="5" t="s">
        <v>11088</v>
      </c>
      <c r="G4484" s="5" t="s">
        <v>9364</v>
      </c>
      <c r="H4484" s="5" t="s">
        <v>9328</v>
      </c>
      <c r="I4484" s="5" t="s">
        <v>9344</v>
      </c>
      <c r="J4484" s="9">
        <v>0</v>
      </c>
      <c r="K4484" s="5" t="s">
        <v>2855</v>
      </c>
      <c r="L4484" s="10" t="s">
        <v>6470</v>
      </c>
      <c r="M4484" s="13" t="s">
        <v>9598</v>
      </c>
      <c r="N4484" s="11"/>
    </row>
    <row r="4485" spans="1:15" x14ac:dyDescent="0.2">
      <c r="A4485" s="12" t="s">
        <v>3902</v>
      </c>
      <c r="B4485" s="50">
        <v>4484</v>
      </c>
      <c r="C4485" s="9">
        <v>2019</v>
      </c>
      <c r="D4485" s="5" t="s">
        <v>9327</v>
      </c>
      <c r="E4485" s="5" t="s">
        <v>3195</v>
      </c>
      <c r="F4485" s="5" t="s">
        <v>11089</v>
      </c>
      <c r="G4485" s="5" t="s">
        <v>9329</v>
      </c>
      <c r="H4485" s="5" t="s">
        <v>9347</v>
      </c>
      <c r="I4485" s="5" t="s">
        <v>9408</v>
      </c>
      <c r="J4485" s="9">
        <v>0</v>
      </c>
      <c r="K4485" s="5" t="s">
        <v>2855</v>
      </c>
      <c r="L4485" s="10" t="s">
        <v>6470</v>
      </c>
      <c r="M4485" s="13" t="s">
        <v>9599</v>
      </c>
      <c r="N4485" s="11"/>
    </row>
    <row r="4486" spans="1:15" x14ac:dyDescent="0.2">
      <c r="A4486" s="12" t="s">
        <v>3903</v>
      </c>
      <c r="B4486" s="50">
        <v>4485</v>
      </c>
      <c r="C4486" s="9">
        <v>2019</v>
      </c>
      <c r="D4486" s="5" t="s">
        <v>9327</v>
      </c>
      <c r="E4486" s="5" t="s">
        <v>3371</v>
      </c>
      <c r="F4486" s="5" t="s">
        <v>11089</v>
      </c>
      <c r="G4486" s="5" t="s">
        <v>9337</v>
      </c>
      <c r="H4486" s="5" t="s">
        <v>9347</v>
      </c>
      <c r="I4486" s="5" t="s">
        <v>9315</v>
      </c>
      <c r="J4486" s="9">
        <v>1</v>
      </c>
      <c r="K4486" s="5" t="s">
        <v>3372</v>
      </c>
      <c r="L4486" s="10" t="s">
        <v>6470</v>
      </c>
      <c r="M4486" s="13" t="s">
        <v>9600</v>
      </c>
      <c r="N4486" s="11"/>
    </row>
    <row r="4487" spans="1:15" x14ac:dyDescent="0.2">
      <c r="A4487" s="12" t="s">
        <v>3904</v>
      </c>
      <c r="B4487" s="50">
        <v>4486</v>
      </c>
      <c r="C4487" s="9">
        <v>2019</v>
      </c>
      <c r="D4487" s="5" t="s">
        <v>9327</v>
      </c>
      <c r="E4487" s="5" t="s">
        <v>3348</v>
      </c>
      <c r="F4487" s="5" t="s">
        <v>11089</v>
      </c>
      <c r="G4487" s="5" t="s">
        <v>9329</v>
      </c>
      <c r="H4487" s="5" t="s">
        <v>9347</v>
      </c>
      <c r="I4487" s="5" t="s">
        <v>9367</v>
      </c>
      <c r="J4487" s="9">
        <v>0</v>
      </c>
      <c r="K4487" s="5" t="s">
        <v>2855</v>
      </c>
      <c r="L4487" s="10" t="s">
        <v>6470</v>
      </c>
      <c r="M4487" s="13" t="s">
        <v>9601</v>
      </c>
      <c r="N4487" s="11"/>
    </row>
    <row r="4488" spans="1:15" x14ac:dyDescent="0.2">
      <c r="A4488" s="12" t="s">
        <v>3905</v>
      </c>
      <c r="B4488" s="50">
        <v>4487</v>
      </c>
      <c r="C4488" s="9">
        <v>2019</v>
      </c>
      <c r="D4488" s="5" t="s">
        <v>9327</v>
      </c>
      <c r="E4488" s="5" t="s">
        <v>3239</v>
      </c>
      <c r="F4488" s="5" t="s">
        <v>11089</v>
      </c>
      <c r="G4488" s="5" t="s">
        <v>9337</v>
      </c>
      <c r="H4488" s="5" t="s">
        <v>9347</v>
      </c>
      <c r="I4488" s="5" t="s">
        <v>9344</v>
      </c>
      <c r="J4488" s="9">
        <v>0</v>
      </c>
      <c r="K4488" s="5" t="s">
        <v>2855</v>
      </c>
      <c r="L4488" s="10" t="s">
        <v>6470</v>
      </c>
      <c r="M4488" s="13" t="s">
        <v>9602</v>
      </c>
      <c r="N4488" s="11"/>
    </row>
    <row r="4489" spans="1:15" x14ac:dyDescent="0.2">
      <c r="A4489" s="12" t="s">
        <v>3906</v>
      </c>
      <c r="B4489" s="50">
        <v>4488</v>
      </c>
      <c r="C4489" s="9">
        <v>2019</v>
      </c>
      <c r="D4489" s="5" t="s">
        <v>9327</v>
      </c>
      <c r="E4489" s="5" t="s">
        <v>3224</v>
      </c>
      <c r="F4489" s="5" t="s">
        <v>11089</v>
      </c>
      <c r="G4489" s="5" t="s">
        <v>9337</v>
      </c>
      <c r="H4489" s="5" t="s">
        <v>9347</v>
      </c>
      <c r="I4489" s="5" t="s">
        <v>11065</v>
      </c>
      <c r="J4489" s="9">
        <v>1</v>
      </c>
      <c r="K4489" s="5" t="s">
        <v>3372</v>
      </c>
      <c r="L4489" s="10" t="s">
        <v>6470</v>
      </c>
      <c r="M4489" s="13" t="s">
        <v>9603</v>
      </c>
      <c r="N4489" s="11"/>
    </row>
    <row r="4490" spans="1:15" x14ac:dyDescent="0.2">
      <c r="A4490" s="12" t="s">
        <v>3907</v>
      </c>
      <c r="B4490" s="50">
        <v>4489</v>
      </c>
      <c r="C4490" s="9">
        <v>2019</v>
      </c>
      <c r="D4490" s="5" t="s">
        <v>9327</v>
      </c>
      <c r="E4490" s="5" t="s">
        <v>3346</v>
      </c>
      <c r="F4490" s="5" t="s">
        <v>11089</v>
      </c>
      <c r="G4490" s="5" t="s">
        <v>9329</v>
      </c>
      <c r="H4490" s="5" t="s">
        <v>9328</v>
      </c>
      <c r="I4490" s="5" t="s">
        <v>9415</v>
      </c>
      <c r="J4490" s="9">
        <v>0</v>
      </c>
      <c r="K4490" s="5" t="s">
        <v>2855</v>
      </c>
      <c r="L4490" s="10" t="s">
        <v>6470</v>
      </c>
      <c r="M4490" s="13" t="s">
        <v>9604</v>
      </c>
      <c r="N4490" s="11"/>
    </row>
    <row r="4491" spans="1:15" x14ac:dyDescent="0.2">
      <c r="A4491" s="12" t="s">
        <v>3908</v>
      </c>
      <c r="B4491" s="50">
        <v>4490</v>
      </c>
      <c r="C4491" s="9">
        <v>2019</v>
      </c>
      <c r="D4491" s="5" t="s">
        <v>9327</v>
      </c>
      <c r="E4491" s="5" t="s">
        <v>3369</v>
      </c>
      <c r="F4491" s="5" t="s">
        <v>11089</v>
      </c>
      <c r="G4491" s="5" t="s">
        <v>9337</v>
      </c>
      <c r="H4491" s="5" t="s">
        <v>9347</v>
      </c>
      <c r="I4491" s="5" t="s">
        <v>9315</v>
      </c>
      <c r="J4491" s="9">
        <v>0</v>
      </c>
      <c r="K4491" s="5" t="s">
        <v>2855</v>
      </c>
      <c r="L4491" s="10" t="s">
        <v>6470</v>
      </c>
      <c r="M4491" s="13" t="s">
        <v>9605</v>
      </c>
      <c r="N4491" s="11"/>
    </row>
    <row r="4492" spans="1:15" x14ac:dyDescent="0.2">
      <c r="A4492" s="12" t="s">
        <v>3909</v>
      </c>
      <c r="B4492" s="50">
        <v>4491</v>
      </c>
      <c r="C4492" s="9">
        <v>2019</v>
      </c>
      <c r="D4492" s="5" t="s">
        <v>9327</v>
      </c>
      <c r="E4492" s="5" t="s">
        <v>10946</v>
      </c>
      <c r="F4492" s="5" t="s">
        <v>11089</v>
      </c>
      <c r="G4492" s="5" t="s">
        <v>9337</v>
      </c>
      <c r="H4492" s="5" t="s">
        <v>9347</v>
      </c>
      <c r="I4492" s="5" t="s">
        <v>9367</v>
      </c>
      <c r="J4492" s="9">
        <v>0</v>
      </c>
      <c r="K4492" s="5" t="s">
        <v>2855</v>
      </c>
      <c r="L4492" s="10" t="s">
        <v>6470</v>
      </c>
      <c r="M4492" s="13" t="s">
        <v>9606</v>
      </c>
      <c r="N4492" s="11"/>
      <c r="O4492" s="11"/>
    </row>
    <row r="4493" spans="1:15" x14ac:dyDescent="0.2">
      <c r="A4493" s="12" t="s">
        <v>3910</v>
      </c>
      <c r="B4493" s="50">
        <v>4492</v>
      </c>
      <c r="C4493" s="9">
        <v>2019</v>
      </c>
      <c r="D4493" s="5" t="s">
        <v>9327</v>
      </c>
      <c r="E4493" s="5" t="s">
        <v>10946</v>
      </c>
      <c r="F4493" s="5" t="s">
        <v>11089</v>
      </c>
      <c r="G4493" s="5" t="s">
        <v>9337</v>
      </c>
      <c r="H4493" s="5" t="s">
        <v>9328</v>
      </c>
      <c r="I4493" s="5" t="s">
        <v>9344</v>
      </c>
      <c r="J4493" s="9">
        <v>0</v>
      </c>
      <c r="K4493" s="5" t="s">
        <v>3372</v>
      </c>
      <c r="L4493" s="10" t="s">
        <v>6470</v>
      </c>
      <c r="M4493" s="13" t="s">
        <v>9607</v>
      </c>
      <c r="N4493" s="11"/>
    </row>
    <row r="4494" spans="1:15" x14ac:dyDescent="0.2">
      <c r="A4494" s="12" t="s">
        <v>3911</v>
      </c>
      <c r="B4494" s="50">
        <v>4493</v>
      </c>
      <c r="C4494" s="9">
        <v>2019</v>
      </c>
      <c r="D4494" s="5" t="s">
        <v>9327</v>
      </c>
      <c r="E4494" s="5" t="s">
        <v>9438</v>
      </c>
      <c r="F4494" s="5" t="s">
        <v>11089</v>
      </c>
      <c r="G4494" s="5" t="s">
        <v>9337</v>
      </c>
      <c r="H4494" s="5" t="s">
        <v>9347</v>
      </c>
      <c r="I4494" s="5" t="s">
        <v>9408</v>
      </c>
      <c r="J4494" s="9">
        <v>1</v>
      </c>
      <c r="K4494" s="5" t="s">
        <v>2855</v>
      </c>
      <c r="L4494" s="10" t="s">
        <v>6470</v>
      </c>
      <c r="M4494" s="13" t="s">
        <v>9608</v>
      </c>
      <c r="N4494" s="11"/>
    </row>
    <row r="4495" spans="1:15" x14ac:dyDescent="0.2">
      <c r="A4495" s="12" t="s">
        <v>3912</v>
      </c>
      <c r="B4495" s="50">
        <v>4494</v>
      </c>
      <c r="C4495" s="9">
        <v>2019</v>
      </c>
      <c r="D4495" s="5" t="s">
        <v>9327</v>
      </c>
      <c r="E4495" s="5" t="s">
        <v>3317</v>
      </c>
      <c r="F4495" s="5" t="s">
        <v>11089</v>
      </c>
      <c r="G4495" s="5" t="s">
        <v>9329</v>
      </c>
      <c r="H4495" s="5" t="s">
        <v>9347</v>
      </c>
      <c r="I4495" s="5" t="s">
        <v>9408</v>
      </c>
      <c r="J4495" s="9">
        <v>0</v>
      </c>
      <c r="K4495" s="5" t="s">
        <v>2855</v>
      </c>
      <c r="L4495" s="10" t="s">
        <v>6470</v>
      </c>
      <c r="M4495" s="13" t="s">
        <v>9609</v>
      </c>
      <c r="N4495" s="11"/>
    </row>
    <row r="4496" spans="1:15" x14ac:dyDescent="0.2">
      <c r="A4496" s="12" t="s">
        <v>3913</v>
      </c>
      <c r="B4496" s="50">
        <v>4495</v>
      </c>
      <c r="C4496" s="9">
        <v>2019</v>
      </c>
      <c r="D4496" s="5" t="s">
        <v>9327</v>
      </c>
      <c r="E4496" s="5" t="s">
        <v>3317</v>
      </c>
      <c r="F4496" s="5" t="s">
        <v>11089</v>
      </c>
      <c r="G4496" s="5" t="s">
        <v>9329</v>
      </c>
      <c r="H4496" s="5" t="s">
        <v>9347</v>
      </c>
      <c r="I4496" s="5" t="s">
        <v>9395</v>
      </c>
      <c r="J4496" s="9">
        <v>0</v>
      </c>
      <c r="K4496" s="5" t="s">
        <v>2855</v>
      </c>
      <c r="L4496" s="10" t="s">
        <v>6470</v>
      </c>
      <c r="M4496" s="13" t="s">
        <v>9610</v>
      </c>
      <c r="N4496" s="11"/>
    </row>
    <row r="4497" spans="1:15" x14ac:dyDescent="0.2">
      <c r="A4497" s="12" t="s">
        <v>3914</v>
      </c>
      <c r="B4497" s="50">
        <v>4496</v>
      </c>
      <c r="C4497" s="9">
        <v>2019</v>
      </c>
      <c r="D4497" s="5" t="s">
        <v>9327</v>
      </c>
      <c r="E4497" s="5" t="s">
        <v>3283</v>
      </c>
      <c r="F4497" s="5" t="s">
        <v>11089</v>
      </c>
      <c r="G4497" s="5" t="s">
        <v>9323</v>
      </c>
      <c r="H4497" s="5" t="s">
        <v>9347</v>
      </c>
      <c r="I4497" s="5" t="s">
        <v>9408</v>
      </c>
      <c r="J4497" s="9">
        <v>0</v>
      </c>
      <c r="K4497" s="5" t="s">
        <v>2855</v>
      </c>
      <c r="L4497" s="10" t="s">
        <v>6470</v>
      </c>
      <c r="M4497" s="13" t="s">
        <v>9611</v>
      </c>
      <c r="N4497" s="11"/>
    </row>
    <row r="4498" spans="1:15" x14ac:dyDescent="0.2">
      <c r="A4498" s="12" t="s">
        <v>3915</v>
      </c>
      <c r="B4498" s="50">
        <v>4497</v>
      </c>
      <c r="C4498" s="9">
        <v>2019</v>
      </c>
      <c r="D4498" s="5" t="s">
        <v>9327</v>
      </c>
      <c r="E4498" s="5" t="s">
        <v>3287</v>
      </c>
      <c r="F4498" s="5" t="s">
        <v>11089</v>
      </c>
      <c r="G4498" s="5" t="s">
        <v>9337</v>
      </c>
      <c r="H4498" s="5" t="s">
        <v>9347</v>
      </c>
      <c r="I4498" s="5" t="s">
        <v>9408</v>
      </c>
      <c r="J4498" s="9">
        <v>4</v>
      </c>
      <c r="K4498" s="5" t="s">
        <v>2855</v>
      </c>
      <c r="L4498" s="10" t="s">
        <v>6470</v>
      </c>
      <c r="M4498" s="13" t="s">
        <v>9612</v>
      </c>
      <c r="N4498" s="11"/>
    </row>
    <row r="4499" spans="1:15" x14ac:dyDescent="0.2">
      <c r="A4499" s="12" t="s">
        <v>3916</v>
      </c>
      <c r="B4499" s="50">
        <v>4498</v>
      </c>
      <c r="C4499" s="9">
        <v>2019</v>
      </c>
      <c r="D4499" s="5" t="s">
        <v>9327</v>
      </c>
      <c r="E4499" s="5" t="s">
        <v>3283</v>
      </c>
      <c r="F4499" s="5" t="s">
        <v>11089</v>
      </c>
      <c r="G4499" s="5" t="s">
        <v>9337</v>
      </c>
      <c r="H4499" s="5" t="s">
        <v>9347</v>
      </c>
      <c r="I4499" s="5" t="s">
        <v>9367</v>
      </c>
      <c r="J4499" s="9">
        <v>0</v>
      </c>
      <c r="K4499" s="5" t="s">
        <v>2855</v>
      </c>
      <c r="L4499" s="10" t="s">
        <v>6470</v>
      </c>
      <c r="M4499" s="13" t="s">
        <v>9613</v>
      </c>
      <c r="N4499" s="11"/>
    </row>
    <row r="4500" spans="1:15" x14ac:dyDescent="0.2">
      <c r="A4500" s="12" t="s">
        <v>3917</v>
      </c>
      <c r="B4500" s="50">
        <v>4499</v>
      </c>
      <c r="C4500" s="9">
        <v>2019</v>
      </c>
      <c r="D4500" s="5" t="s">
        <v>9327</v>
      </c>
      <c r="E4500" s="5" t="s">
        <v>3342</v>
      </c>
      <c r="F4500" s="5" t="s">
        <v>11089</v>
      </c>
      <c r="G4500" s="5" t="s">
        <v>9323</v>
      </c>
      <c r="H4500" s="5" t="s">
        <v>9328</v>
      </c>
      <c r="I4500" s="5" t="s">
        <v>9415</v>
      </c>
      <c r="J4500" s="9">
        <v>0</v>
      </c>
      <c r="K4500" s="5" t="s">
        <v>2855</v>
      </c>
      <c r="L4500" s="10" t="s">
        <v>6470</v>
      </c>
      <c r="M4500" s="13" t="s">
        <v>9614</v>
      </c>
      <c r="N4500" s="11"/>
    </row>
    <row r="4501" spans="1:15" x14ac:dyDescent="0.2">
      <c r="A4501" s="12" t="s">
        <v>3918</v>
      </c>
      <c r="B4501" s="50">
        <v>4500</v>
      </c>
      <c r="C4501" s="9">
        <v>2019</v>
      </c>
      <c r="D4501" s="5" t="s">
        <v>9327</v>
      </c>
      <c r="E4501" s="5" t="s">
        <v>3224</v>
      </c>
      <c r="F4501" s="5" t="s">
        <v>11089</v>
      </c>
      <c r="G4501" s="5" t="s">
        <v>9337</v>
      </c>
      <c r="H4501" s="5" t="s">
        <v>9347</v>
      </c>
      <c r="I4501" s="5" t="s">
        <v>9408</v>
      </c>
      <c r="J4501" s="9">
        <v>0</v>
      </c>
      <c r="K4501" s="5" t="s">
        <v>2855</v>
      </c>
      <c r="L4501" s="10" t="s">
        <v>6470</v>
      </c>
      <c r="M4501" s="13" t="s">
        <v>9615</v>
      </c>
      <c r="N4501" s="11"/>
    </row>
    <row r="4502" spans="1:15" x14ac:dyDescent="0.2">
      <c r="A4502" s="12" t="s">
        <v>3919</v>
      </c>
      <c r="B4502" s="50">
        <v>4501</v>
      </c>
      <c r="C4502" s="9">
        <v>2019</v>
      </c>
      <c r="D4502" s="5" t="s">
        <v>9327</v>
      </c>
      <c r="E4502" s="13" t="s">
        <v>3338</v>
      </c>
      <c r="F4502" s="5" t="s">
        <v>11088</v>
      </c>
      <c r="G4502" s="5" t="s">
        <v>9363</v>
      </c>
      <c r="H4502" s="5" t="s">
        <v>9328</v>
      </c>
      <c r="I4502" s="5" t="s">
        <v>9415</v>
      </c>
      <c r="J4502" s="9">
        <v>0</v>
      </c>
      <c r="K4502" s="5" t="s">
        <v>2855</v>
      </c>
      <c r="L4502" s="10" t="s">
        <v>6470</v>
      </c>
      <c r="M4502" s="13" t="s">
        <v>9616</v>
      </c>
      <c r="N4502" s="11"/>
      <c r="O4502" s="11"/>
    </row>
    <row r="4503" spans="1:15" x14ac:dyDescent="0.2">
      <c r="A4503" s="12" t="s">
        <v>3920</v>
      </c>
      <c r="B4503" s="50">
        <v>4502</v>
      </c>
      <c r="C4503" s="9">
        <v>2019</v>
      </c>
      <c r="D4503" s="5" t="s">
        <v>9327</v>
      </c>
      <c r="E4503" s="5" t="s">
        <v>10946</v>
      </c>
      <c r="F4503" s="5" t="s">
        <v>11089</v>
      </c>
      <c r="G4503" s="5" t="s">
        <v>9329</v>
      </c>
      <c r="H4503" s="5" t="s">
        <v>9347</v>
      </c>
      <c r="I4503" s="5" t="s">
        <v>9315</v>
      </c>
      <c r="J4503" s="9">
        <v>1</v>
      </c>
      <c r="K4503" s="5" t="s">
        <v>3372</v>
      </c>
      <c r="L4503" s="10" t="s">
        <v>6470</v>
      </c>
      <c r="M4503" s="13" t="s">
        <v>9617</v>
      </c>
      <c r="N4503" s="11"/>
    </row>
    <row r="4504" spans="1:15" x14ac:dyDescent="0.2">
      <c r="A4504" s="12" t="s">
        <v>3921</v>
      </c>
      <c r="B4504" s="50">
        <v>4503</v>
      </c>
      <c r="C4504" s="9">
        <v>2019</v>
      </c>
      <c r="D4504" s="5" t="s">
        <v>9327</v>
      </c>
      <c r="E4504" s="5" t="s">
        <v>3195</v>
      </c>
      <c r="F4504" s="5" t="s">
        <v>11089</v>
      </c>
      <c r="G4504" s="5" t="s">
        <v>9329</v>
      </c>
      <c r="H4504" s="5" t="s">
        <v>9347</v>
      </c>
      <c r="I4504" s="5" t="s">
        <v>9315</v>
      </c>
      <c r="J4504" s="9">
        <v>1</v>
      </c>
      <c r="K4504" s="5" t="s">
        <v>2855</v>
      </c>
      <c r="L4504" s="10" t="s">
        <v>6470</v>
      </c>
      <c r="M4504" s="13" t="s">
        <v>9618</v>
      </c>
      <c r="N4504" s="11"/>
      <c r="O4504" s="11"/>
    </row>
    <row r="4505" spans="1:15" x14ac:dyDescent="0.2">
      <c r="A4505" s="12" t="s">
        <v>3922</v>
      </c>
      <c r="B4505" s="50">
        <v>4504</v>
      </c>
      <c r="C4505" s="9">
        <v>2019</v>
      </c>
      <c r="D4505" s="5" t="s">
        <v>9327</v>
      </c>
      <c r="E4505" s="5" t="s">
        <v>10938</v>
      </c>
      <c r="F4505" s="5" t="s">
        <v>11089</v>
      </c>
      <c r="G4505" s="5" t="s">
        <v>9329</v>
      </c>
      <c r="H4505" s="5" t="s">
        <v>9347</v>
      </c>
      <c r="I4505" s="5" t="s">
        <v>9367</v>
      </c>
      <c r="J4505" s="9">
        <v>0</v>
      </c>
      <c r="K4505" s="5" t="s">
        <v>2855</v>
      </c>
      <c r="L4505" s="10" t="s">
        <v>6470</v>
      </c>
      <c r="M4505" s="13" t="s">
        <v>9619</v>
      </c>
      <c r="N4505" s="11"/>
    </row>
    <row r="4506" spans="1:15" x14ac:dyDescent="0.2">
      <c r="A4506" s="12" t="s">
        <v>3923</v>
      </c>
      <c r="B4506" s="50">
        <v>4505</v>
      </c>
      <c r="C4506" s="9">
        <v>2019</v>
      </c>
      <c r="D4506" s="5" t="s">
        <v>9327</v>
      </c>
      <c r="E4506" s="5" t="s">
        <v>3287</v>
      </c>
      <c r="F4506" s="5" t="s">
        <v>11089</v>
      </c>
      <c r="G4506" s="5" t="s">
        <v>9323</v>
      </c>
      <c r="H4506" s="5" t="s">
        <v>9321</v>
      </c>
      <c r="I4506" s="5" t="s">
        <v>9321</v>
      </c>
      <c r="J4506" s="9">
        <v>0</v>
      </c>
      <c r="K4506" s="5" t="s">
        <v>2855</v>
      </c>
      <c r="L4506" s="10" t="s">
        <v>6470</v>
      </c>
      <c r="M4506" s="13" t="s">
        <v>9620</v>
      </c>
      <c r="N4506" s="11"/>
    </row>
    <row r="4507" spans="1:15" x14ac:dyDescent="0.2">
      <c r="A4507" s="12" t="s">
        <v>3924</v>
      </c>
      <c r="B4507" s="50">
        <v>4506</v>
      </c>
      <c r="C4507" s="9">
        <v>2019</v>
      </c>
      <c r="D4507" s="5" t="s">
        <v>9327</v>
      </c>
      <c r="E4507" s="5" t="s">
        <v>3283</v>
      </c>
      <c r="F4507" s="5" t="s">
        <v>11089</v>
      </c>
      <c r="G4507" s="5" t="s">
        <v>9323</v>
      </c>
      <c r="H4507" s="5" t="s">
        <v>9347</v>
      </c>
      <c r="I4507" s="5" t="s">
        <v>9395</v>
      </c>
      <c r="J4507" s="9">
        <v>0</v>
      </c>
      <c r="K4507" s="5" t="s">
        <v>2855</v>
      </c>
      <c r="L4507" s="10" t="s">
        <v>6470</v>
      </c>
      <c r="M4507" s="13" t="s">
        <v>9621</v>
      </c>
      <c r="N4507" s="11"/>
    </row>
    <row r="4508" spans="1:15" x14ac:dyDescent="0.2">
      <c r="A4508" s="12" t="s">
        <v>3925</v>
      </c>
      <c r="B4508" s="50">
        <v>4507</v>
      </c>
      <c r="C4508" s="9">
        <v>2019</v>
      </c>
      <c r="D4508" s="5" t="s">
        <v>9327</v>
      </c>
      <c r="E4508" s="5" t="s">
        <v>3314</v>
      </c>
      <c r="F4508" s="5" t="s">
        <v>11089</v>
      </c>
      <c r="G4508" s="5" t="s">
        <v>9331</v>
      </c>
      <c r="H4508" s="5" t="s">
        <v>9347</v>
      </c>
      <c r="I4508" s="5" t="s">
        <v>9315</v>
      </c>
      <c r="J4508" s="9">
        <v>1</v>
      </c>
      <c r="K4508" s="5" t="s">
        <v>2855</v>
      </c>
      <c r="L4508" s="10" t="s">
        <v>6470</v>
      </c>
      <c r="M4508" s="13" t="s">
        <v>3278</v>
      </c>
      <c r="N4508" s="11"/>
    </row>
    <row r="4509" spans="1:15" x14ac:dyDescent="0.2">
      <c r="A4509" s="12" t="s">
        <v>3926</v>
      </c>
      <c r="B4509" s="50">
        <v>4508</v>
      </c>
      <c r="C4509" s="9">
        <v>2019</v>
      </c>
      <c r="D4509" s="5" t="s">
        <v>9327</v>
      </c>
      <c r="E4509" s="5" t="s">
        <v>3271</v>
      </c>
      <c r="F4509" s="5" t="s">
        <v>11089</v>
      </c>
      <c r="G4509" s="5" t="s">
        <v>9337</v>
      </c>
      <c r="H4509" s="5" t="s">
        <v>9347</v>
      </c>
      <c r="I4509" s="5" t="s">
        <v>9395</v>
      </c>
      <c r="J4509" s="9">
        <v>0</v>
      </c>
      <c r="K4509" s="5" t="s">
        <v>2855</v>
      </c>
      <c r="L4509" s="10" t="s">
        <v>6470</v>
      </c>
      <c r="M4509" s="13" t="s">
        <v>9622</v>
      </c>
      <c r="N4509" s="11"/>
    </row>
    <row r="4510" spans="1:15" x14ac:dyDescent="0.2">
      <c r="A4510" s="12" t="s">
        <v>3927</v>
      </c>
      <c r="B4510" s="50">
        <v>4509</v>
      </c>
      <c r="C4510" s="9">
        <v>2019</v>
      </c>
      <c r="D4510" s="5" t="s">
        <v>9327</v>
      </c>
      <c r="E4510" s="5" t="s">
        <v>9438</v>
      </c>
      <c r="F4510" s="5" t="s">
        <v>11089</v>
      </c>
      <c r="G4510" s="5" t="s">
        <v>9329</v>
      </c>
      <c r="H4510" s="5" t="s">
        <v>9347</v>
      </c>
      <c r="I4510" s="5" t="s">
        <v>9315</v>
      </c>
      <c r="J4510" s="9">
        <v>1</v>
      </c>
      <c r="K4510" s="5" t="s">
        <v>2855</v>
      </c>
      <c r="L4510" s="10" t="s">
        <v>6470</v>
      </c>
      <c r="M4510" s="13" t="s">
        <v>9623</v>
      </c>
      <c r="N4510" s="11"/>
    </row>
    <row r="4511" spans="1:15" x14ac:dyDescent="0.2">
      <c r="A4511" s="12" t="s">
        <v>3928</v>
      </c>
      <c r="B4511" s="50">
        <v>4510</v>
      </c>
      <c r="C4511" s="9">
        <v>2019</v>
      </c>
      <c r="D4511" s="5" t="s">
        <v>9327</v>
      </c>
      <c r="E4511" s="5" t="s">
        <v>3279</v>
      </c>
      <c r="F4511" s="5" t="s">
        <v>11089</v>
      </c>
      <c r="G4511" s="5" t="s">
        <v>9337</v>
      </c>
      <c r="H4511" s="5" t="s">
        <v>9347</v>
      </c>
      <c r="I4511" s="5" t="s">
        <v>9315</v>
      </c>
      <c r="J4511" s="9">
        <v>1</v>
      </c>
      <c r="K4511" s="5" t="s">
        <v>2855</v>
      </c>
      <c r="L4511" s="10" t="s">
        <v>6470</v>
      </c>
      <c r="M4511" s="13" t="s">
        <v>9624</v>
      </c>
      <c r="N4511" s="11"/>
    </row>
    <row r="4512" spans="1:15" x14ac:dyDescent="0.2">
      <c r="A4512" s="12" t="s">
        <v>3929</v>
      </c>
      <c r="B4512" s="50">
        <v>4511</v>
      </c>
      <c r="C4512" s="9">
        <v>2019</v>
      </c>
      <c r="D4512" s="5" t="s">
        <v>9327</v>
      </c>
      <c r="E4512" s="5" t="s">
        <v>9438</v>
      </c>
      <c r="F4512" s="5" t="s">
        <v>11089</v>
      </c>
      <c r="G4512" s="5" t="s">
        <v>9329</v>
      </c>
      <c r="H4512" s="5" t="s">
        <v>9347</v>
      </c>
      <c r="I4512" s="5" t="s">
        <v>11065</v>
      </c>
      <c r="J4512" s="9">
        <v>1</v>
      </c>
      <c r="K4512" s="5" t="s">
        <v>2855</v>
      </c>
      <c r="L4512" s="10" t="s">
        <v>6470</v>
      </c>
      <c r="M4512" s="13" t="s">
        <v>9625</v>
      </c>
      <c r="N4512" s="11"/>
    </row>
    <row r="4513" spans="1:15" x14ac:dyDescent="0.2">
      <c r="A4513" s="12" t="s">
        <v>3930</v>
      </c>
      <c r="B4513" s="50">
        <v>4512</v>
      </c>
      <c r="C4513" s="9">
        <v>2019</v>
      </c>
      <c r="D4513" s="5" t="s">
        <v>9327</v>
      </c>
      <c r="E4513" s="5" t="s">
        <v>3272</v>
      </c>
      <c r="F4513" s="5" t="s">
        <v>11089</v>
      </c>
      <c r="G4513" s="5" t="s">
        <v>9379</v>
      </c>
      <c r="H4513" s="5" t="s">
        <v>9347</v>
      </c>
      <c r="I4513" s="5" t="s">
        <v>9395</v>
      </c>
      <c r="J4513" s="9">
        <v>0</v>
      </c>
      <c r="K4513" s="5" t="s">
        <v>2855</v>
      </c>
      <c r="L4513" s="10" t="s">
        <v>6470</v>
      </c>
      <c r="M4513" s="13" t="s">
        <v>9626</v>
      </c>
      <c r="N4513" s="11"/>
    </row>
    <row r="4514" spans="1:15" x14ac:dyDescent="0.2">
      <c r="A4514" s="12" t="s">
        <v>3931</v>
      </c>
      <c r="B4514" s="50">
        <v>4513</v>
      </c>
      <c r="C4514" s="9">
        <v>2019</v>
      </c>
      <c r="D4514" s="5" t="s">
        <v>9327</v>
      </c>
      <c r="E4514" s="5" t="s">
        <v>3328</v>
      </c>
      <c r="F4514" s="5" t="s">
        <v>11089</v>
      </c>
      <c r="G4514" s="5" t="s">
        <v>9379</v>
      </c>
      <c r="H4514" s="5" t="s">
        <v>9347</v>
      </c>
      <c r="I4514" s="5" t="s">
        <v>9395</v>
      </c>
      <c r="J4514" s="9">
        <v>0</v>
      </c>
      <c r="K4514" s="5" t="s">
        <v>2855</v>
      </c>
      <c r="L4514" s="10" t="s">
        <v>6470</v>
      </c>
      <c r="M4514" s="13" t="s">
        <v>9627</v>
      </c>
      <c r="N4514" s="11"/>
    </row>
    <row r="4515" spans="1:15" x14ac:dyDescent="0.2">
      <c r="A4515" s="12" t="s">
        <v>3932</v>
      </c>
      <c r="B4515" s="50">
        <v>4514</v>
      </c>
      <c r="C4515" s="9">
        <v>2019</v>
      </c>
      <c r="D4515" s="5" t="s">
        <v>9327</v>
      </c>
      <c r="E4515" s="5" t="s">
        <v>3280</v>
      </c>
      <c r="F4515" s="5" t="s">
        <v>11089</v>
      </c>
      <c r="G4515" s="5" t="s">
        <v>9337</v>
      </c>
      <c r="H4515" s="5" t="s">
        <v>9347</v>
      </c>
      <c r="I4515" s="5" t="s">
        <v>9367</v>
      </c>
      <c r="J4515" s="9">
        <v>0</v>
      </c>
      <c r="K4515" s="5" t="s">
        <v>2855</v>
      </c>
      <c r="L4515" s="10" t="s">
        <v>6470</v>
      </c>
      <c r="M4515" s="13" t="s">
        <v>9628</v>
      </c>
      <c r="N4515" s="11"/>
    </row>
    <row r="4516" spans="1:15" x14ac:dyDescent="0.2">
      <c r="A4516" s="12" t="s">
        <v>3933</v>
      </c>
      <c r="B4516" s="50">
        <v>4515</v>
      </c>
      <c r="C4516" s="9">
        <v>2019</v>
      </c>
      <c r="D4516" s="5" t="s">
        <v>9327</v>
      </c>
      <c r="E4516" s="5" t="s">
        <v>3281</v>
      </c>
      <c r="F4516" s="5" t="s">
        <v>11089</v>
      </c>
      <c r="G4516" s="5" t="s">
        <v>9323</v>
      </c>
      <c r="H4516" s="5" t="s">
        <v>9347</v>
      </c>
      <c r="I4516" s="5" t="s">
        <v>9367</v>
      </c>
      <c r="J4516" s="9">
        <v>0</v>
      </c>
      <c r="K4516" s="5" t="s">
        <v>2855</v>
      </c>
      <c r="L4516" s="10" t="s">
        <v>6470</v>
      </c>
      <c r="M4516" s="13" t="s">
        <v>9629</v>
      </c>
      <c r="N4516" s="11"/>
    </row>
    <row r="4517" spans="1:15" x14ac:dyDescent="0.2">
      <c r="A4517" s="12" t="s">
        <v>3934</v>
      </c>
      <c r="B4517" s="50">
        <v>4516</v>
      </c>
      <c r="C4517" s="9">
        <v>2019</v>
      </c>
      <c r="D4517" s="5" t="s">
        <v>9327</v>
      </c>
      <c r="E4517" s="5" t="s">
        <v>10938</v>
      </c>
      <c r="F4517" s="5" t="s">
        <v>11089</v>
      </c>
      <c r="G4517" s="5" t="s">
        <v>9323</v>
      </c>
      <c r="H4517" s="5" t="s">
        <v>9347</v>
      </c>
      <c r="I4517" s="5" t="s">
        <v>9395</v>
      </c>
      <c r="J4517" s="9">
        <v>0</v>
      </c>
      <c r="K4517" s="5" t="s">
        <v>2855</v>
      </c>
      <c r="L4517" s="10" t="s">
        <v>6470</v>
      </c>
      <c r="M4517" s="13" t="s">
        <v>9630</v>
      </c>
      <c r="N4517" s="11"/>
    </row>
    <row r="4518" spans="1:15" x14ac:dyDescent="0.2">
      <c r="A4518" s="12" t="s">
        <v>3935</v>
      </c>
      <c r="B4518" s="50">
        <v>4517</v>
      </c>
      <c r="C4518" s="9">
        <v>2019</v>
      </c>
      <c r="D4518" s="5" t="s">
        <v>9327</v>
      </c>
      <c r="E4518" s="5" t="s">
        <v>3283</v>
      </c>
      <c r="F4518" s="5" t="s">
        <v>11089</v>
      </c>
      <c r="G4518" s="5" t="s">
        <v>9323</v>
      </c>
      <c r="H4518" s="5" t="s">
        <v>9347</v>
      </c>
      <c r="I4518" s="5" t="s">
        <v>9395</v>
      </c>
      <c r="J4518" s="9">
        <v>0</v>
      </c>
      <c r="K4518" s="5" t="s">
        <v>2855</v>
      </c>
      <c r="L4518" s="10" t="s">
        <v>6470</v>
      </c>
      <c r="M4518" s="13" t="s">
        <v>9631</v>
      </c>
      <c r="N4518" s="11"/>
    </row>
    <row r="4519" spans="1:15" x14ac:dyDescent="0.2">
      <c r="A4519" s="12" t="s">
        <v>3936</v>
      </c>
      <c r="B4519" s="50">
        <v>4518</v>
      </c>
      <c r="C4519" s="9">
        <v>2019</v>
      </c>
      <c r="D4519" s="5" t="s">
        <v>9327</v>
      </c>
      <c r="E4519" s="5" t="s">
        <v>3349</v>
      </c>
      <c r="F4519" s="5" t="s">
        <v>11089</v>
      </c>
      <c r="G4519" s="5" t="s">
        <v>9329</v>
      </c>
      <c r="H4519" s="5" t="s">
        <v>9347</v>
      </c>
      <c r="I4519" s="5" t="s">
        <v>9315</v>
      </c>
      <c r="J4519" s="9">
        <v>0</v>
      </c>
      <c r="K4519" s="5" t="s">
        <v>2855</v>
      </c>
      <c r="L4519" s="10" t="s">
        <v>6470</v>
      </c>
      <c r="M4519" s="13" t="s">
        <v>9599</v>
      </c>
      <c r="N4519" s="11"/>
    </row>
    <row r="4520" spans="1:15" x14ac:dyDescent="0.2">
      <c r="A4520" s="12" t="s">
        <v>3937</v>
      </c>
      <c r="B4520" s="50">
        <v>4519</v>
      </c>
      <c r="C4520" s="9">
        <v>2019</v>
      </c>
      <c r="D4520" s="5" t="s">
        <v>9327</v>
      </c>
      <c r="E4520" s="5" t="s">
        <v>3282</v>
      </c>
      <c r="F4520" s="5" t="s">
        <v>11089</v>
      </c>
      <c r="G4520" s="5" t="s">
        <v>9379</v>
      </c>
      <c r="H4520" s="5" t="s">
        <v>9347</v>
      </c>
      <c r="I4520" s="5" t="s">
        <v>9315</v>
      </c>
      <c r="J4520" s="9">
        <v>1</v>
      </c>
      <c r="K4520" s="5" t="s">
        <v>2855</v>
      </c>
      <c r="L4520" s="10" t="s">
        <v>6470</v>
      </c>
      <c r="M4520" s="13" t="s">
        <v>9632</v>
      </c>
      <c r="N4520" s="11"/>
    </row>
    <row r="4521" spans="1:15" x14ac:dyDescent="0.2">
      <c r="A4521" s="12" t="s">
        <v>3938</v>
      </c>
      <c r="B4521" s="50">
        <v>4520</v>
      </c>
      <c r="C4521" s="9">
        <v>2019</v>
      </c>
      <c r="D4521" s="5" t="s">
        <v>9327</v>
      </c>
      <c r="E4521" s="13" t="s">
        <v>3338</v>
      </c>
      <c r="F4521" s="5" t="s">
        <v>11089</v>
      </c>
      <c r="G4521" s="5" t="s">
        <v>9329</v>
      </c>
      <c r="H4521" s="5" t="s">
        <v>9347</v>
      </c>
      <c r="I4521" s="5" t="s">
        <v>9395</v>
      </c>
      <c r="J4521" s="9">
        <v>0</v>
      </c>
      <c r="K4521" s="5" t="s">
        <v>2855</v>
      </c>
      <c r="L4521" s="10" t="s">
        <v>6470</v>
      </c>
      <c r="M4521" s="13" t="s">
        <v>9633</v>
      </c>
      <c r="N4521" s="11"/>
    </row>
    <row r="4522" spans="1:15" x14ac:dyDescent="0.2">
      <c r="A4522" s="12" t="s">
        <v>3939</v>
      </c>
      <c r="B4522" s="50">
        <v>4521</v>
      </c>
      <c r="C4522" s="9">
        <v>2019</v>
      </c>
      <c r="D4522" s="5" t="s">
        <v>9327</v>
      </c>
      <c r="E4522" s="13" t="s">
        <v>3338</v>
      </c>
      <c r="F4522" s="5" t="s">
        <v>11089</v>
      </c>
      <c r="G4522" s="5" t="s">
        <v>9329</v>
      </c>
      <c r="H4522" s="5" t="s">
        <v>9347</v>
      </c>
      <c r="I4522" s="5" t="s">
        <v>9367</v>
      </c>
      <c r="J4522" s="9">
        <v>0</v>
      </c>
      <c r="K4522" s="5" t="s">
        <v>3372</v>
      </c>
      <c r="L4522" s="10" t="s">
        <v>6470</v>
      </c>
      <c r="M4522" s="13" t="s">
        <v>9634</v>
      </c>
      <c r="N4522" s="11"/>
    </row>
    <row r="4523" spans="1:15" x14ac:dyDescent="0.2">
      <c r="A4523" s="12" t="s">
        <v>3940</v>
      </c>
      <c r="B4523" s="50">
        <v>4522</v>
      </c>
      <c r="C4523" s="9">
        <v>2019</v>
      </c>
      <c r="D4523" s="5" t="s">
        <v>9327</v>
      </c>
      <c r="E4523" s="5" t="s">
        <v>9293</v>
      </c>
      <c r="F4523" s="5" t="s">
        <v>11089</v>
      </c>
      <c r="G4523" s="5" t="s">
        <v>9337</v>
      </c>
      <c r="H4523" s="5" t="s">
        <v>9347</v>
      </c>
      <c r="I4523" s="5" t="s">
        <v>9315</v>
      </c>
      <c r="J4523" s="9">
        <v>0</v>
      </c>
      <c r="K4523" s="5" t="s">
        <v>2855</v>
      </c>
      <c r="L4523" s="10" t="s">
        <v>6470</v>
      </c>
      <c r="M4523" s="13" t="s">
        <v>9635</v>
      </c>
      <c r="N4523" s="11"/>
      <c r="O4523" s="11"/>
    </row>
    <row r="4524" spans="1:15" x14ac:dyDescent="0.2">
      <c r="A4524" s="12" t="s">
        <v>3941</v>
      </c>
      <c r="B4524" s="50">
        <v>4523</v>
      </c>
      <c r="C4524" s="9">
        <v>2019</v>
      </c>
      <c r="D4524" s="5" t="s">
        <v>9327</v>
      </c>
      <c r="E4524" s="5" t="s">
        <v>3287</v>
      </c>
      <c r="F4524" s="5" t="s">
        <v>11089</v>
      </c>
      <c r="G4524" s="5" t="s">
        <v>9323</v>
      </c>
      <c r="H4524" s="5" t="s">
        <v>9347</v>
      </c>
      <c r="I4524" s="5" t="s">
        <v>9408</v>
      </c>
      <c r="J4524" s="9">
        <v>1</v>
      </c>
      <c r="K4524" s="5" t="s">
        <v>2855</v>
      </c>
      <c r="L4524" s="10" t="s">
        <v>6470</v>
      </c>
      <c r="M4524" s="13" t="s">
        <v>9636</v>
      </c>
      <c r="N4524" s="11"/>
      <c r="O4524" s="8"/>
    </row>
    <row r="4525" spans="1:15" x14ac:dyDescent="0.2">
      <c r="A4525" s="12" t="s">
        <v>3942</v>
      </c>
      <c r="B4525" s="50">
        <v>4524</v>
      </c>
      <c r="C4525" s="9">
        <v>2019</v>
      </c>
      <c r="D4525" s="5" t="s">
        <v>9327</v>
      </c>
      <c r="E4525" s="5" t="s">
        <v>3283</v>
      </c>
      <c r="F4525" s="5" t="s">
        <v>11089</v>
      </c>
      <c r="G4525" s="5" t="s">
        <v>9323</v>
      </c>
      <c r="H4525" s="5" t="s">
        <v>9347</v>
      </c>
      <c r="I4525" s="5" t="s">
        <v>9395</v>
      </c>
      <c r="J4525" s="9">
        <v>0</v>
      </c>
      <c r="K4525" s="5" t="s">
        <v>2855</v>
      </c>
      <c r="L4525" s="10" t="s">
        <v>6470</v>
      </c>
      <c r="M4525" s="13" t="s">
        <v>9637</v>
      </c>
      <c r="N4525" s="11"/>
      <c r="O4525" s="11"/>
    </row>
    <row r="4526" spans="1:15" x14ac:dyDescent="0.2">
      <c r="A4526" s="12" t="s">
        <v>3943</v>
      </c>
      <c r="B4526" s="50">
        <v>4525</v>
      </c>
      <c r="C4526" s="9">
        <v>2019</v>
      </c>
      <c r="D4526" s="5" t="s">
        <v>9327</v>
      </c>
      <c r="E4526" s="5" t="s">
        <v>3284</v>
      </c>
      <c r="F4526" s="5" t="s">
        <v>11089</v>
      </c>
      <c r="G4526" s="5" t="s">
        <v>9323</v>
      </c>
      <c r="H4526" s="5" t="s">
        <v>9347</v>
      </c>
      <c r="I4526" s="5" t="s">
        <v>9395</v>
      </c>
      <c r="J4526" s="9">
        <v>0</v>
      </c>
      <c r="K4526" s="5" t="s">
        <v>2855</v>
      </c>
      <c r="L4526" s="10" t="s">
        <v>6470</v>
      </c>
      <c r="M4526" s="13" t="s">
        <v>9638</v>
      </c>
      <c r="N4526" s="11"/>
      <c r="O4526" s="8"/>
    </row>
    <row r="4527" spans="1:15" x14ac:dyDescent="0.2">
      <c r="A4527" s="12" t="s">
        <v>3944</v>
      </c>
      <c r="B4527" s="50">
        <v>4526</v>
      </c>
      <c r="C4527" s="9">
        <v>2019</v>
      </c>
      <c r="D4527" s="5" t="s">
        <v>9327</v>
      </c>
      <c r="E4527" s="5" t="s">
        <v>3314</v>
      </c>
      <c r="F4527" s="5" t="s">
        <v>11089</v>
      </c>
      <c r="G4527" s="5" t="s">
        <v>9337</v>
      </c>
      <c r="H4527" s="5" t="s">
        <v>9347</v>
      </c>
      <c r="I4527" s="5" t="s">
        <v>9395</v>
      </c>
      <c r="J4527" s="9">
        <v>1</v>
      </c>
      <c r="K4527" s="5" t="s">
        <v>2855</v>
      </c>
      <c r="L4527" s="10" t="s">
        <v>6470</v>
      </c>
      <c r="M4527" s="13" t="s">
        <v>9639</v>
      </c>
      <c r="N4527" s="11"/>
    </row>
    <row r="4528" spans="1:15" x14ac:dyDescent="0.2">
      <c r="A4528" s="12" t="s">
        <v>3945</v>
      </c>
      <c r="B4528" s="50">
        <v>4527</v>
      </c>
      <c r="C4528" s="9">
        <v>2019</v>
      </c>
      <c r="D4528" s="5" t="s">
        <v>9327</v>
      </c>
      <c r="E4528" s="5" t="s">
        <v>3272</v>
      </c>
      <c r="F4528" s="5" t="s">
        <v>11089</v>
      </c>
      <c r="G4528" s="5" t="s">
        <v>9323</v>
      </c>
      <c r="H4528" s="5" t="s">
        <v>9328</v>
      </c>
      <c r="I4528" s="5" t="s">
        <v>9415</v>
      </c>
      <c r="J4528" s="9">
        <v>0</v>
      </c>
      <c r="K4528" s="5" t="s">
        <v>2855</v>
      </c>
      <c r="L4528" s="10" t="s">
        <v>6470</v>
      </c>
      <c r="M4528" s="13" t="s">
        <v>9640</v>
      </c>
      <c r="N4528" s="11"/>
    </row>
    <row r="4529" spans="1:15" x14ac:dyDescent="0.2">
      <c r="A4529" s="12" t="s">
        <v>3946</v>
      </c>
      <c r="B4529" s="50">
        <v>4528</v>
      </c>
      <c r="C4529" s="9">
        <v>2019</v>
      </c>
      <c r="D4529" s="5" t="s">
        <v>9327</v>
      </c>
      <c r="E4529" s="5" t="s">
        <v>3239</v>
      </c>
      <c r="F4529" s="5" t="s">
        <v>11089</v>
      </c>
      <c r="G4529" s="5" t="s">
        <v>9329</v>
      </c>
      <c r="H4529" s="5" t="s">
        <v>9347</v>
      </c>
      <c r="I4529" s="5" t="s">
        <v>9367</v>
      </c>
      <c r="J4529" s="9">
        <v>0</v>
      </c>
      <c r="K4529" s="5" t="s">
        <v>2855</v>
      </c>
      <c r="L4529" s="10" t="s">
        <v>6470</v>
      </c>
      <c r="M4529" s="13" t="s">
        <v>9641</v>
      </c>
      <c r="N4529" s="11"/>
    </row>
    <row r="4530" spans="1:15" x14ac:dyDescent="0.2">
      <c r="A4530" s="12" t="s">
        <v>3947</v>
      </c>
      <c r="B4530" s="50">
        <v>4529</v>
      </c>
      <c r="C4530" s="9">
        <v>2019</v>
      </c>
      <c r="D4530" s="5" t="s">
        <v>9327</v>
      </c>
      <c r="E4530" s="5" t="s">
        <v>3351</v>
      </c>
      <c r="F4530" s="5" t="s">
        <v>11089</v>
      </c>
      <c r="G4530" s="5" t="s">
        <v>9323</v>
      </c>
      <c r="H4530" s="5" t="s">
        <v>9328</v>
      </c>
      <c r="I4530" s="5" t="s">
        <v>9415</v>
      </c>
      <c r="J4530" s="9">
        <v>0</v>
      </c>
      <c r="K4530" s="5" t="s">
        <v>2855</v>
      </c>
      <c r="L4530" s="10" t="s">
        <v>6470</v>
      </c>
      <c r="M4530" s="13" t="s">
        <v>9642</v>
      </c>
      <c r="N4530" s="11"/>
    </row>
    <row r="4531" spans="1:15" x14ac:dyDescent="0.2">
      <c r="A4531" s="12" t="s">
        <v>3948</v>
      </c>
      <c r="B4531" s="50">
        <v>4530</v>
      </c>
      <c r="C4531" s="9">
        <v>2019</v>
      </c>
      <c r="D4531" s="5" t="s">
        <v>9327</v>
      </c>
      <c r="E4531" s="5" t="s">
        <v>3358</v>
      </c>
      <c r="F4531" s="5" t="s">
        <v>11089</v>
      </c>
      <c r="G4531" s="5" t="s">
        <v>9329</v>
      </c>
      <c r="H4531" s="5" t="s">
        <v>9347</v>
      </c>
      <c r="I4531" s="5" t="s">
        <v>9367</v>
      </c>
      <c r="J4531" s="9">
        <v>0</v>
      </c>
      <c r="K4531" s="5" t="s">
        <v>2855</v>
      </c>
      <c r="L4531" s="10" t="s">
        <v>6470</v>
      </c>
      <c r="M4531" s="13" t="s">
        <v>9643</v>
      </c>
      <c r="N4531" s="11"/>
      <c r="O4531" s="11"/>
    </row>
    <row r="4532" spans="1:15" x14ac:dyDescent="0.2">
      <c r="A4532" s="12" t="s">
        <v>3949</v>
      </c>
      <c r="B4532" s="50">
        <v>4531</v>
      </c>
      <c r="C4532" s="9">
        <v>2019</v>
      </c>
      <c r="D4532" s="5" t="s">
        <v>9327</v>
      </c>
      <c r="E4532" s="5" t="s">
        <v>10946</v>
      </c>
      <c r="F4532" s="5" t="s">
        <v>11089</v>
      </c>
      <c r="G4532" s="5" t="s">
        <v>9337</v>
      </c>
      <c r="H4532" s="5" t="s">
        <v>9328</v>
      </c>
      <c r="I4532" s="5" t="s">
        <v>9415</v>
      </c>
      <c r="J4532" s="9">
        <v>0</v>
      </c>
      <c r="K4532" s="5" t="s">
        <v>2855</v>
      </c>
      <c r="L4532" s="10" t="s">
        <v>6470</v>
      </c>
      <c r="M4532" s="13" t="s">
        <v>9644</v>
      </c>
      <c r="N4532" s="11"/>
      <c r="O4532" s="6"/>
    </row>
    <row r="4533" spans="1:15" x14ac:dyDescent="0.2">
      <c r="A4533" s="12" t="s">
        <v>3950</v>
      </c>
      <c r="B4533" s="50">
        <v>4532</v>
      </c>
      <c r="C4533" s="9">
        <v>2019</v>
      </c>
      <c r="D4533" s="5" t="s">
        <v>9327</v>
      </c>
      <c r="E4533" s="5" t="s">
        <v>9438</v>
      </c>
      <c r="F4533" s="5" t="s">
        <v>11089</v>
      </c>
      <c r="G4533" s="5" t="s">
        <v>9329</v>
      </c>
      <c r="H4533" s="5" t="s">
        <v>9347</v>
      </c>
      <c r="I4533" s="5" t="s">
        <v>9367</v>
      </c>
      <c r="J4533" s="9">
        <v>0</v>
      </c>
      <c r="K4533" s="5" t="s">
        <v>2855</v>
      </c>
      <c r="L4533" s="10" t="s">
        <v>6470</v>
      </c>
      <c r="M4533" s="13" t="s">
        <v>9645</v>
      </c>
      <c r="N4533" s="11"/>
    </row>
    <row r="4534" spans="1:15" x14ac:dyDescent="0.2">
      <c r="A4534" s="12" t="s">
        <v>3951</v>
      </c>
      <c r="B4534" s="50">
        <v>4533</v>
      </c>
      <c r="C4534" s="9">
        <v>2019</v>
      </c>
      <c r="D4534" s="5" t="s">
        <v>9327</v>
      </c>
      <c r="E4534" s="5" t="s">
        <v>3287</v>
      </c>
      <c r="F4534" s="5" t="s">
        <v>11089</v>
      </c>
      <c r="G4534" s="5" t="s">
        <v>9337</v>
      </c>
      <c r="H4534" s="5" t="s">
        <v>9347</v>
      </c>
      <c r="I4534" s="5" t="s">
        <v>9408</v>
      </c>
      <c r="J4534" s="9">
        <v>1</v>
      </c>
      <c r="K4534" s="5" t="s">
        <v>2855</v>
      </c>
      <c r="L4534" s="10" t="s">
        <v>6470</v>
      </c>
      <c r="M4534" s="13" t="s">
        <v>9646</v>
      </c>
      <c r="N4534" s="11"/>
    </row>
    <row r="4535" spans="1:15" x14ac:dyDescent="0.2">
      <c r="A4535" s="12" t="s">
        <v>3952</v>
      </c>
      <c r="B4535" s="50">
        <v>4534</v>
      </c>
      <c r="C4535" s="9">
        <v>2019</v>
      </c>
      <c r="D4535" s="5" t="s">
        <v>9327</v>
      </c>
      <c r="E4535" s="5" t="s">
        <v>3285</v>
      </c>
      <c r="F4535" s="5" t="s">
        <v>11089</v>
      </c>
      <c r="G4535" s="5" t="s">
        <v>9337</v>
      </c>
      <c r="H4535" s="5" t="s">
        <v>9347</v>
      </c>
      <c r="I4535" s="5" t="s">
        <v>9315</v>
      </c>
      <c r="J4535" s="9">
        <v>1</v>
      </c>
      <c r="K4535" s="5" t="s">
        <v>2855</v>
      </c>
      <c r="L4535" s="10" t="s">
        <v>6470</v>
      </c>
      <c r="M4535" s="13" t="s">
        <v>9647</v>
      </c>
      <c r="N4535" s="11"/>
    </row>
    <row r="4536" spans="1:15" x14ac:dyDescent="0.2">
      <c r="A4536" s="12" t="s">
        <v>3953</v>
      </c>
      <c r="B4536" s="50">
        <v>4535</v>
      </c>
      <c r="C4536" s="9">
        <v>2019</v>
      </c>
      <c r="D4536" s="5" t="s">
        <v>9327</v>
      </c>
      <c r="E4536" s="5" t="s">
        <v>3286</v>
      </c>
      <c r="F4536" s="5" t="s">
        <v>11089</v>
      </c>
      <c r="G4536" s="5" t="s">
        <v>9329</v>
      </c>
      <c r="H4536" s="5" t="s">
        <v>9347</v>
      </c>
      <c r="I4536" s="5" t="s">
        <v>9367</v>
      </c>
      <c r="J4536" s="9">
        <v>0</v>
      </c>
      <c r="K4536" s="5" t="s">
        <v>3372</v>
      </c>
      <c r="L4536" s="10" t="s">
        <v>6470</v>
      </c>
      <c r="M4536" s="13" t="s">
        <v>9648</v>
      </c>
      <c r="N4536" s="11"/>
    </row>
    <row r="4537" spans="1:15" x14ac:dyDescent="0.2">
      <c r="A4537" s="12" t="s">
        <v>3954</v>
      </c>
      <c r="B4537" s="50">
        <v>4536</v>
      </c>
      <c r="C4537" s="9">
        <v>2019</v>
      </c>
      <c r="D4537" s="5" t="s">
        <v>9327</v>
      </c>
      <c r="E4537" s="5" t="s">
        <v>3216</v>
      </c>
      <c r="F4537" s="5" t="s">
        <v>11089</v>
      </c>
      <c r="G4537" s="5" t="s">
        <v>9337</v>
      </c>
      <c r="H4537" s="5" t="s">
        <v>9347</v>
      </c>
      <c r="I4537" s="5" t="s">
        <v>9395</v>
      </c>
      <c r="J4537" s="9">
        <v>0</v>
      </c>
      <c r="K4537" s="5" t="s">
        <v>2855</v>
      </c>
      <c r="L4537" s="10" t="s">
        <v>6470</v>
      </c>
      <c r="M4537" s="13" t="s">
        <v>9649</v>
      </c>
      <c r="N4537" s="11"/>
    </row>
    <row r="4538" spans="1:15" x14ac:dyDescent="0.2">
      <c r="A4538" s="12" t="s">
        <v>3955</v>
      </c>
      <c r="B4538" s="50">
        <v>4537</v>
      </c>
      <c r="C4538" s="9">
        <v>2019</v>
      </c>
      <c r="D4538" s="5" t="s">
        <v>9327</v>
      </c>
      <c r="E4538" s="5" t="s">
        <v>9438</v>
      </c>
      <c r="F4538" s="5" t="s">
        <v>11089</v>
      </c>
      <c r="G4538" s="5" t="s">
        <v>9323</v>
      </c>
      <c r="H4538" s="5" t="s">
        <v>9321</v>
      </c>
      <c r="I4538" s="5" t="s">
        <v>9321</v>
      </c>
      <c r="J4538" s="9">
        <v>5</v>
      </c>
      <c r="K4538" s="5" t="s">
        <v>2855</v>
      </c>
      <c r="L4538" s="10" t="s">
        <v>6470</v>
      </c>
      <c r="M4538" s="13" t="s">
        <v>9650</v>
      </c>
      <c r="N4538" s="11"/>
    </row>
    <row r="4539" spans="1:15" x14ac:dyDescent="0.2">
      <c r="A4539" s="12" t="s">
        <v>3956</v>
      </c>
      <c r="B4539" s="50">
        <v>4538</v>
      </c>
      <c r="C4539" s="9">
        <v>2019</v>
      </c>
      <c r="D4539" s="5" t="s">
        <v>9327</v>
      </c>
      <c r="E4539" s="5" t="s">
        <v>3287</v>
      </c>
      <c r="F4539" s="5" t="s">
        <v>11089</v>
      </c>
      <c r="G4539" s="5" t="s">
        <v>9323</v>
      </c>
      <c r="H4539" s="5" t="s">
        <v>9347</v>
      </c>
      <c r="I4539" s="5" t="s">
        <v>9415</v>
      </c>
      <c r="J4539" s="9">
        <v>0</v>
      </c>
      <c r="K4539" s="5" t="s">
        <v>2855</v>
      </c>
      <c r="L4539" s="10" t="s">
        <v>6470</v>
      </c>
      <c r="M4539" s="13" t="s">
        <v>9651</v>
      </c>
      <c r="N4539" s="11"/>
    </row>
    <row r="4540" spans="1:15" x14ac:dyDescent="0.2">
      <c r="A4540" s="12" t="s">
        <v>3957</v>
      </c>
      <c r="B4540" s="50">
        <v>4539</v>
      </c>
      <c r="C4540" s="9">
        <v>2019</v>
      </c>
      <c r="D4540" s="5" t="s">
        <v>9327</v>
      </c>
      <c r="E4540" s="5" t="s">
        <v>3224</v>
      </c>
      <c r="F4540" s="5" t="s">
        <v>11089</v>
      </c>
      <c r="G4540" s="5" t="s">
        <v>9379</v>
      </c>
      <c r="H4540" s="5" t="s">
        <v>9347</v>
      </c>
      <c r="I4540" s="5" t="s">
        <v>9315</v>
      </c>
      <c r="J4540" s="9">
        <v>2</v>
      </c>
      <c r="K4540" s="5" t="s">
        <v>2855</v>
      </c>
      <c r="L4540" s="10" t="s">
        <v>6470</v>
      </c>
      <c r="M4540" s="13" t="s">
        <v>9652</v>
      </c>
      <c r="N4540" s="11"/>
    </row>
    <row r="4541" spans="1:15" x14ac:dyDescent="0.2">
      <c r="A4541" s="12" t="s">
        <v>3958</v>
      </c>
      <c r="B4541" s="50">
        <v>4540</v>
      </c>
      <c r="C4541" s="9">
        <v>2019</v>
      </c>
      <c r="D4541" s="5" t="s">
        <v>9327</v>
      </c>
      <c r="E4541" s="5" t="s">
        <v>3288</v>
      </c>
      <c r="F4541" s="5" t="s">
        <v>11088</v>
      </c>
      <c r="G4541" s="5" t="s">
        <v>9375</v>
      </c>
      <c r="H4541" s="5" t="s">
        <v>9347</v>
      </c>
      <c r="I4541" s="5" t="s">
        <v>9395</v>
      </c>
      <c r="J4541" s="9">
        <v>0</v>
      </c>
      <c r="K4541" s="5" t="s">
        <v>2855</v>
      </c>
      <c r="L4541" s="10" t="s">
        <v>6470</v>
      </c>
      <c r="M4541" s="13" t="s">
        <v>9653</v>
      </c>
      <c r="N4541" s="11"/>
      <c r="O4541" s="11"/>
    </row>
    <row r="4542" spans="1:15" x14ac:dyDescent="0.2">
      <c r="A4542" s="12" t="s">
        <v>3959</v>
      </c>
      <c r="B4542" s="50">
        <v>4541</v>
      </c>
      <c r="C4542" s="9">
        <v>2019</v>
      </c>
      <c r="D4542" s="5" t="s">
        <v>9327</v>
      </c>
      <c r="E4542" s="5" t="s">
        <v>3342</v>
      </c>
      <c r="F4542" s="5" t="s">
        <v>11089</v>
      </c>
      <c r="G4542" s="5" t="s">
        <v>9323</v>
      </c>
      <c r="H4542" s="5" t="s">
        <v>9328</v>
      </c>
      <c r="I4542" s="5" t="s">
        <v>9415</v>
      </c>
      <c r="J4542" s="9">
        <v>0</v>
      </c>
      <c r="K4542" s="5" t="s">
        <v>2855</v>
      </c>
      <c r="L4542" s="10" t="s">
        <v>6470</v>
      </c>
      <c r="M4542" s="13" t="s">
        <v>9654</v>
      </c>
      <c r="N4542" s="11"/>
    </row>
    <row r="4543" spans="1:15" x14ac:dyDescent="0.2">
      <c r="A4543" s="12" t="s">
        <v>3960</v>
      </c>
      <c r="B4543" s="50">
        <v>4542</v>
      </c>
      <c r="C4543" s="9">
        <v>2019</v>
      </c>
      <c r="D4543" s="5" t="s">
        <v>9327</v>
      </c>
      <c r="E4543" s="5" t="s">
        <v>3283</v>
      </c>
      <c r="F4543" s="5" t="s">
        <v>11089</v>
      </c>
      <c r="G4543" s="5" t="s">
        <v>9323</v>
      </c>
      <c r="H4543" s="5" t="s">
        <v>9347</v>
      </c>
      <c r="I4543" s="5" t="s">
        <v>11228</v>
      </c>
      <c r="J4543" s="9">
        <v>0</v>
      </c>
      <c r="K4543" s="5" t="s">
        <v>2855</v>
      </c>
      <c r="L4543" s="10" t="s">
        <v>6470</v>
      </c>
      <c r="M4543" s="13" t="s">
        <v>9498</v>
      </c>
      <c r="N4543" s="11"/>
    </row>
    <row r="4544" spans="1:15" x14ac:dyDescent="0.2">
      <c r="A4544" s="12" t="s">
        <v>3961</v>
      </c>
      <c r="B4544" s="50">
        <v>4543</v>
      </c>
      <c r="C4544" s="9">
        <v>2019</v>
      </c>
      <c r="D4544" s="5" t="s">
        <v>9327</v>
      </c>
      <c r="E4544" s="5" t="s">
        <v>10938</v>
      </c>
      <c r="F4544" s="5" t="s">
        <v>11089</v>
      </c>
      <c r="G4544" s="5" t="s">
        <v>9323</v>
      </c>
      <c r="H4544" s="5" t="s">
        <v>9347</v>
      </c>
      <c r="I4544" s="5" t="s">
        <v>9395</v>
      </c>
      <c r="J4544" s="9">
        <v>0</v>
      </c>
      <c r="K4544" s="5" t="s">
        <v>2855</v>
      </c>
      <c r="L4544" s="10" t="s">
        <v>6470</v>
      </c>
      <c r="M4544" s="13" t="s">
        <v>9655</v>
      </c>
      <c r="N4544" s="11"/>
    </row>
    <row r="4545" spans="1:15" x14ac:dyDescent="0.2">
      <c r="A4545" s="12" t="s">
        <v>3962</v>
      </c>
      <c r="B4545" s="50">
        <v>4544</v>
      </c>
      <c r="C4545" s="9">
        <v>2019</v>
      </c>
      <c r="D4545" s="5" t="s">
        <v>9327</v>
      </c>
      <c r="E4545" s="5" t="s">
        <v>10938</v>
      </c>
      <c r="F4545" s="5" t="s">
        <v>11089</v>
      </c>
      <c r="G4545" s="5" t="s">
        <v>9323</v>
      </c>
      <c r="H4545" s="5" t="s">
        <v>9328</v>
      </c>
      <c r="I4545" s="5" t="s">
        <v>9344</v>
      </c>
      <c r="J4545" s="9">
        <v>0</v>
      </c>
      <c r="K4545" s="5" t="s">
        <v>2855</v>
      </c>
      <c r="L4545" s="10" t="s">
        <v>6470</v>
      </c>
      <c r="M4545" s="13" t="s">
        <v>9656</v>
      </c>
      <c r="N4545" s="11"/>
    </row>
    <row r="4546" spans="1:15" x14ac:dyDescent="0.2">
      <c r="A4546" s="12" t="s">
        <v>3963</v>
      </c>
      <c r="B4546" s="50">
        <v>4545</v>
      </c>
      <c r="C4546" s="9">
        <v>2019</v>
      </c>
      <c r="D4546" s="5" t="s">
        <v>9327</v>
      </c>
      <c r="E4546" s="5" t="s">
        <v>3314</v>
      </c>
      <c r="F4546" s="5" t="s">
        <v>11089</v>
      </c>
      <c r="G4546" s="5" t="s">
        <v>9337</v>
      </c>
      <c r="H4546" s="5" t="s">
        <v>9347</v>
      </c>
      <c r="I4546" s="5" t="s">
        <v>9395</v>
      </c>
      <c r="J4546" s="9">
        <v>1</v>
      </c>
      <c r="K4546" s="5" t="s">
        <v>2855</v>
      </c>
      <c r="L4546" s="10" t="s">
        <v>6470</v>
      </c>
      <c r="M4546" s="13" t="s">
        <v>9657</v>
      </c>
      <c r="N4546" s="11"/>
    </row>
    <row r="4547" spans="1:15" x14ac:dyDescent="0.2">
      <c r="A4547" s="12" t="s">
        <v>3964</v>
      </c>
      <c r="B4547" s="50">
        <v>4546</v>
      </c>
      <c r="C4547" s="9">
        <v>2019</v>
      </c>
      <c r="D4547" s="5" t="s">
        <v>9327</v>
      </c>
      <c r="E4547" s="5" t="s">
        <v>3342</v>
      </c>
      <c r="F4547" s="5" t="s">
        <v>11089</v>
      </c>
      <c r="G4547" s="5" t="s">
        <v>9323</v>
      </c>
      <c r="H4547" s="5" t="s">
        <v>9347</v>
      </c>
      <c r="I4547" s="5" t="s">
        <v>9415</v>
      </c>
      <c r="J4547" s="9">
        <v>0</v>
      </c>
      <c r="K4547" s="5" t="s">
        <v>2855</v>
      </c>
      <c r="L4547" s="10" t="s">
        <v>6470</v>
      </c>
      <c r="M4547" s="13" t="s">
        <v>9658</v>
      </c>
      <c r="N4547" s="11"/>
    </row>
    <row r="4548" spans="1:15" x14ac:dyDescent="0.2">
      <c r="A4548" s="12" t="s">
        <v>3965</v>
      </c>
      <c r="B4548" s="50">
        <v>4547</v>
      </c>
      <c r="C4548" s="9">
        <v>2019</v>
      </c>
      <c r="D4548" s="5" t="s">
        <v>9327</v>
      </c>
      <c r="E4548" s="5" t="s">
        <v>3272</v>
      </c>
      <c r="F4548" s="5" t="s">
        <v>11089</v>
      </c>
      <c r="G4548" s="5" t="s">
        <v>9337</v>
      </c>
      <c r="H4548" s="5" t="s">
        <v>9347</v>
      </c>
      <c r="I4548" s="5" t="s">
        <v>9315</v>
      </c>
      <c r="J4548" s="9">
        <v>1</v>
      </c>
      <c r="K4548" s="5" t="s">
        <v>2855</v>
      </c>
      <c r="L4548" s="10" t="s">
        <v>6470</v>
      </c>
      <c r="M4548" s="13" t="s">
        <v>9659</v>
      </c>
      <c r="N4548" s="11"/>
      <c r="O4548" s="2"/>
    </row>
    <row r="4549" spans="1:15" x14ac:dyDescent="0.2">
      <c r="A4549" s="12" t="s">
        <v>3966</v>
      </c>
      <c r="B4549" s="50">
        <v>4548</v>
      </c>
      <c r="C4549" s="9">
        <v>2019</v>
      </c>
      <c r="D4549" s="5" t="s">
        <v>9327</v>
      </c>
      <c r="E4549" s="5" t="s">
        <v>9438</v>
      </c>
      <c r="F4549" s="5" t="s">
        <v>11089</v>
      </c>
      <c r="G4549" s="5" t="s">
        <v>9379</v>
      </c>
      <c r="H4549" s="5" t="s">
        <v>9347</v>
      </c>
      <c r="I4549" s="5" t="s">
        <v>9408</v>
      </c>
      <c r="J4549" s="9">
        <v>1</v>
      </c>
      <c r="K4549" s="5" t="s">
        <v>2855</v>
      </c>
      <c r="L4549" s="10" t="s">
        <v>6470</v>
      </c>
      <c r="M4549" s="13" t="s">
        <v>9660</v>
      </c>
      <c r="N4549" s="11"/>
    </row>
    <row r="4550" spans="1:15" x14ac:dyDescent="0.2">
      <c r="A4550" s="12" t="s">
        <v>3967</v>
      </c>
      <c r="B4550" s="50">
        <v>4549</v>
      </c>
      <c r="C4550" s="9">
        <v>2019</v>
      </c>
      <c r="D4550" s="5" t="s">
        <v>9327</v>
      </c>
      <c r="E4550" s="5" t="s">
        <v>3287</v>
      </c>
      <c r="F4550" s="5" t="s">
        <v>11089</v>
      </c>
      <c r="G4550" s="5" t="s">
        <v>9337</v>
      </c>
      <c r="H4550" s="5" t="s">
        <v>9347</v>
      </c>
      <c r="I4550" s="5" t="s">
        <v>9315</v>
      </c>
      <c r="J4550" s="9">
        <v>1</v>
      </c>
      <c r="K4550" s="5" t="s">
        <v>3372</v>
      </c>
      <c r="L4550" s="10" t="s">
        <v>6470</v>
      </c>
      <c r="M4550" s="13" t="s">
        <v>9661</v>
      </c>
      <c r="N4550" s="11"/>
    </row>
    <row r="4551" spans="1:15" x14ac:dyDescent="0.2">
      <c r="A4551" s="12" t="s">
        <v>3968</v>
      </c>
      <c r="B4551" s="50">
        <v>4550</v>
      </c>
      <c r="C4551" s="9">
        <v>2019</v>
      </c>
      <c r="D4551" s="5" t="s">
        <v>9327</v>
      </c>
      <c r="E4551" s="5" t="s">
        <v>9438</v>
      </c>
      <c r="F4551" s="5" t="s">
        <v>11089</v>
      </c>
      <c r="G4551" s="5" t="s">
        <v>9329</v>
      </c>
      <c r="H4551" s="5" t="s">
        <v>9347</v>
      </c>
      <c r="I4551" s="5" t="s">
        <v>11065</v>
      </c>
      <c r="J4551" s="9">
        <v>1</v>
      </c>
      <c r="K4551" s="5" t="s">
        <v>2855</v>
      </c>
      <c r="L4551" s="10" t="s">
        <v>6470</v>
      </c>
      <c r="M4551" s="13" t="s">
        <v>3289</v>
      </c>
      <c r="N4551" s="11"/>
    </row>
    <row r="4552" spans="1:15" x14ac:dyDescent="0.2">
      <c r="A4552" s="12" t="s">
        <v>3969</v>
      </c>
      <c r="B4552" s="50">
        <v>4551</v>
      </c>
      <c r="C4552" s="9">
        <v>2019</v>
      </c>
      <c r="D4552" s="5" t="s">
        <v>9327</v>
      </c>
      <c r="E4552" s="5" t="s">
        <v>3272</v>
      </c>
      <c r="F4552" s="5" t="s">
        <v>11089</v>
      </c>
      <c r="G4552" s="5" t="s">
        <v>9379</v>
      </c>
      <c r="H4552" s="5" t="s">
        <v>9347</v>
      </c>
      <c r="I4552" s="5" t="s">
        <v>9395</v>
      </c>
      <c r="J4552" s="9">
        <v>1</v>
      </c>
      <c r="K4552" s="5" t="s">
        <v>2855</v>
      </c>
      <c r="L4552" s="10" t="s">
        <v>6470</v>
      </c>
      <c r="M4552" s="13" t="s">
        <v>9662</v>
      </c>
      <c r="N4552" s="11"/>
    </row>
    <row r="4553" spans="1:15" x14ac:dyDescent="0.2">
      <c r="A4553" s="12" t="s">
        <v>3970</v>
      </c>
      <c r="B4553" s="50">
        <v>4552</v>
      </c>
      <c r="C4553" s="9">
        <v>2019</v>
      </c>
      <c r="D4553" s="5" t="s">
        <v>9327</v>
      </c>
      <c r="E4553" s="5" t="s">
        <v>9438</v>
      </c>
      <c r="F4553" s="5" t="s">
        <v>11089</v>
      </c>
      <c r="G4553" s="6" t="s">
        <v>9335</v>
      </c>
      <c r="H4553" s="5" t="s">
        <v>9347</v>
      </c>
      <c r="I4553" s="5" t="s">
        <v>9367</v>
      </c>
      <c r="J4553" s="9">
        <v>1</v>
      </c>
      <c r="K4553" s="5" t="s">
        <v>2855</v>
      </c>
      <c r="L4553" s="10" t="s">
        <v>6470</v>
      </c>
      <c r="M4553" s="13" t="s">
        <v>9663</v>
      </c>
      <c r="N4553" s="11"/>
    </row>
    <row r="4554" spans="1:15" x14ac:dyDescent="0.2">
      <c r="A4554" s="12" t="s">
        <v>3971</v>
      </c>
      <c r="B4554" s="50">
        <v>4553</v>
      </c>
      <c r="C4554" s="9">
        <v>2019</v>
      </c>
      <c r="D4554" s="5" t="s">
        <v>9327</v>
      </c>
      <c r="E4554" s="5" t="s">
        <v>2</v>
      </c>
      <c r="F4554" s="5" t="s">
        <v>11089</v>
      </c>
      <c r="G4554" s="5" t="s">
        <v>9337</v>
      </c>
      <c r="H4554" s="5" t="s">
        <v>9347</v>
      </c>
      <c r="I4554" s="5" t="s">
        <v>9315</v>
      </c>
      <c r="J4554" s="9">
        <v>2</v>
      </c>
      <c r="K4554" s="5" t="s">
        <v>3261</v>
      </c>
      <c r="L4554" s="10" t="s">
        <v>6471</v>
      </c>
      <c r="M4554" s="13" t="s">
        <v>9664</v>
      </c>
      <c r="N4554" s="11"/>
    </row>
    <row r="4555" spans="1:15" x14ac:dyDescent="0.2">
      <c r="A4555" s="12" t="s">
        <v>3972</v>
      </c>
      <c r="B4555" s="50">
        <v>4554</v>
      </c>
      <c r="C4555" s="9">
        <v>2019</v>
      </c>
      <c r="D4555" s="5" t="s">
        <v>9327</v>
      </c>
      <c r="E4555" s="5" t="s">
        <v>3272</v>
      </c>
      <c r="F4555" s="5" t="s">
        <v>11089</v>
      </c>
      <c r="G4555" s="5" t="s">
        <v>9337</v>
      </c>
      <c r="H4555" s="5" t="s">
        <v>9347</v>
      </c>
      <c r="I4555" s="5" t="s">
        <v>9408</v>
      </c>
      <c r="J4555" s="9">
        <v>1</v>
      </c>
      <c r="K4555" s="5" t="s">
        <v>3261</v>
      </c>
      <c r="L4555" s="10" t="s">
        <v>6471</v>
      </c>
      <c r="M4555" s="13" t="s">
        <v>9665</v>
      </c>
      <c r="N4555" s="11"/>
    </row>
    <row r="4556" spans="1:15" x14ac:dyDescent="0.2">
      <c r="A4556" s="12" t="s">
        <v>3973</v>
      </c>
      <c r="B4556" s="50">
        <v>4555</v>
      </c>
      <c r="C4556" s="9">
        <v>2019</v>
      </c>
      <c r="D4556" s="5" t="s">
        <v>9327</v>
      </c>
      <c r="E4556" s="5" t="s">
        <v>3272</v>
      </c>
      <c r="F4556" s="5" t="s">
        <v>11089</v>
      </c>
      <c r="G4556" s="5" t="s">
        <v>9337</v>
      </c>
      <c r="H4556" s="5" t="s">
        <v>9347</v>
      </c>
      <c r="I4556" s="5" t="s">
        <v>9315</v>
      </c>
      <c r="J4556" s="9">
        <v>2</v>
      </c>
      <c r="K4556" s="5" t="s">
        <v>3261</v>
      </c>
      <c r="L4556" s="10" t="s">
        <v>6471</v>
      </c>
      <c r="M4556" s="13" t="s">
        <v>9666</v>
      </c>
      <c r="N4556" s="11"/>
    </row>
    <row r="4557" spans="1:15" x14ac:dyDescent="0.2">
      <c r="A4557" s="12" t="s">
        <v>3974</v>
      </c>
      <c r="B4557" s="50">
        <v>4556</v>
      </c>
      <c r="C4557" s="9">
        <v>2019</v>
      </c>
      <c r="D4557" s="5" t="s">
        <v>9327</v>
      </c>
      <c r="E4557" s="5" t="s">
        <v>9438</v>
      </c>
      <c r="F4557" s="5" t="s">
        <v>11089</v>
      </c>
      <c r="G4557" s="5" t="s">
        <v>9337</v>
      </c>
      <c r="H4557" s="5" t="s">
        <v>9347</v>
      </c>
      <c r="I4557" s="5" t="s">
        <v>9315</v>
      </c>
      <c r="J4557" s="9">
        <v>1</v>
      </c>
      <c r="K4557" s="5" t="s">
        <v>3261</v>
      </c>
      <c r="L4557" s="10" t="s">
        <v>6471</v>
      </c>
      <c r="M4557" s="13" t="s">
        <v>3290</v>
      </c>
      <c r="N4557" s="11"/>
    </row>
    <row r="4558" spans="1:15" x14ac:dyDescent="0.2">
      <c r="A4558" s="12" t="s">
        <v>3975</v>
      </c>
      <c r="B4558" s="50">
        <v>4557</v>
      </c>
      <c r="C4558" s="9">
        <v>2019</v>
      </c>
      <c r="D4558" s="5" t="s">
        <v>9327</v>
      </c>
      <c r="E4558" s="5" t="s">
        <v>9438</v>
      </c>
      <c r="F4558" s="5" t="s">
        <v>11089</v>
      </c>
      <c r="G4558" s="5" t="s">
        <v>9337</v>
      </c>
      <c r="H4558" s="5" t="s">
        <v>9347</v>
      </c>
      <c r="I4558" s="5" t="s">
        <v>9315</v>
      </c>
      <c r="J4558" s="9">
        <v>1</v>
      </c>
      <c r="K4558" s="5" t="s">
        <v>3261</v>
      </c>
      <c r="L4558" s="10" t="s">
        <v>6471</v>
      </c>
      <c r="M4558" s="13" t="s">
        <v>3291</v>
      </c>
      <c r="N4558" s="11"/>
    </row>
    <row r="4559" spans="1:15" x14ac:dyDescent="0.2">
      <c r="A4559" s="12" t="s">
        <v>3976</v>
      </c>
      <c r="B4559" s="50">
        <v>4558</v>
      </c>
      <c r="C4559" s="9">
        <v>2019</v>
      </c>
      <c r="D4559" s="5" t="s">
        <v>9327</v>
      </c>
      <c r="E4559" s="5" t="s">
        <v>3292</v>
      </c>
      <c r="F4559" s="5" t="s">
        <v>11089</v>
      </c>
      <c r="G4559" s="5" t="s">
        <v>9337</v>
      </c>
      <c r="H4559" s="5" t="s">
        <v>9347</v>
      </c>
      <c r="I4559" s="5" t="s">
        <v>9315</v>
      </c>
      <c r="J4559" s="9">
        <v>1</v>
      </c>
      <c r="K4559" s="5" t="s">
        <v>3261</v>
      </c>
      <c r="L4559" s="10" t="s">
        <v>6471</v>
      </c>
      <c r="M4559" s="13" t="s">
        <v>3293</v>
      </c>
      <c r="N4559" s="11"/>
    </row>
    <row r="4560" spans="1:15" x14ac:dyDescent="0.2">
      <c r="A4560" s="12" t="s">
        <v>3977</v>
      </c>
      <c r="B4560" s="50">
        <v>4559</v>
      </c>
      <c r="C4560" s="9">
        <v>2019</v>
      </c>
      <c r="D4560" s="5" t="s">
        <v>9327</v>
      </c>
      <c r="E4560" s="5" t="s">
        <v>3294</v>
      </c>
      <c r="F4560" s="5" t="s">
        <v>11089</v>
      </c>
      <c r="G4560" s="5" t="s">
        <v>9337</v>
      </c>
      <c r="H4560" s="5" t="s">
        <v>9328</v>
      </c>
      <c r="I4560" s="5" t="s">
        <v>9341</v>
      </c>
      <c r="J4560" s="9">
        <v>0</v>
      </c>
      <c r="K4560" s="5" t="s">
        <v>3261</v>
      </c>
      <c r="L4560" s="10" t="s">
        <v>6471</v>
      </c>
      <c r="M4560" s="13" t="s">
        <v>3295</v>
      </c>
      <c r="N4560" s="11"/>
    </row>
    <row r="4561" spans="1:14" x14ac:dyDescent="0.2">
      <c r="A4561" s="12" t="s">
        <v>3978</v>
      </c>
      <c r="B4561" s="50">
        <v>4560</v>
      </c>
      <c r="C4561" s="9">
        <v>2019</v>
      </c>
      <c r="D4561" s="5" t="s">
        <v>9327</v>
      </c>
      <c r="E4561" s="5" t="s">
        <v>3186</v>
      </c>
      <c r="F4561" s="5" t="s">
        <v>11089</v>
      </c>
      <c r="G4561" s="5" t="s">
        <v>9337</v>
      </c>
      <c r="H4561" s="5" t="s">
        <v>9347</v>
      </c>
      <c r="I4561" s="5" t="s">
        <v>9408</v>
      </c>
      <c r="J4561" s="9">
        <v>1</v>
      </c>
      <c r="K4561" s="5" t="s">
        <v>3261</v>
      </c>
      <c r="L4561" s="10" t="s">
        <v>6471</v>
      </c>
      <c r="M4561" s="13" t="s">
        <v>9667</v>
      </c>
      <c r="N4561" s="11"/>
    </row>
    <row r="4562" spans="1:14" x14ac:dyDescent="0.2">
      <c r="A4562" s="12" t="s">
        <v>3979</v>
      </c>
      <c r="B4562" s="50">
        <v>4561</v>
      </c>
      <c r="C4562" s="9">
        <v>2019</v>
      </c>
      <c r="D4562" s="5" t="s">
        <v>9327</v>
      </c>
      <c r="E4562" s="5" t="s">
        <v>3296</v>
      </c>
      <c r="F4562" s="5" t="s">
        <v>11089</v>
      </c>
      <c r="G4562" s="5" t="s">
        <v>9337</v>
      </c>
      <c r="H4562" s="5" t="s">
        <v>9347</v>
      </c>
      <c r="I4562" s="5" t="s">
        <v>9345</v>
      </c>
      <c r="J4562" s="9">
        <v>1</v>
      </c>
      <c r="K4562" s="5" t="s">
        <v>3261</v>
      </c>
      <c r="L4562" s="10" t="s">
        <v>6471</v>
      </c>
      <c r="M4562" s="13" t="s">
        <v>3297</v>
      </c>
      <c r="N4562" s="11"/>
    </row>
    <row r="4563" spans="1:14" x14ac:dyDescent="0.2">
      <c r="A4563" s="12" t="s">
        <v>3980</v>
      </c>
      <c r="B4563" s="50">
        <v>4562</v>
      </c>
      <c r="C4563" s="9">
        <v>2019</v>
      </c>
      <c r="D4563" s="5" t="s">
        <v>9327</v>
      </c>
      <c r="E4563" s="5" t="s">
        <v>9438</v>
      </c>
      <c r="F4563" s="5" t="s">
        <v>11089</v>
      </c>
      <c r="G4563" s="5" t="s">
        <v>9337</v>
      </c>
      <c r="H4563" s="5" t="s">
        <v>9347</v>
      </c>
      <c r="I4563" s="5" t="s">
        <v>9408</v>
      </c>
      <c r="J4563" s="9">
        <v>2</v>
      </c>
      <c r="K4563" s="5" t="s">
        <v>3261</v>
      </c>
      <c r="L4563" s="10" t="s">
        <v>6471</v>
      </c>
      <c r="M4563" s="13" t="s">
        <v>3298</v>
      </c>
      <c r="N4563" s="11"/>
    </row>
    <row r="4564" spans="1:14" x14ac:dyDescent="0.2">
      <c r="A4564" s="12" t="s">
        <v>3981</v>
      </c>
      <c r="B4564" s="50">
        <v>4563</v>
      </c>
      <c r="C4564" s="9">
        <v>2019</v>
      </c>
      <c r="D4564" s="5" t="s">
        <v>9327</v>
      </c>
      <c r="E4564" s="5" t="s">
        <v>3299</v>
      </c>
      <c r="F4564" s="5" t="s">
        <v>11089</v>
      </c>
      <c r="G4564" s="5" t="s">
        <v>9337</v>
      </c>
      <c r="H4564" s="5" t="s">
        <v>9347</v>
      </c>
      <c r="I4564" s="5" t="s">
        <v>11065</v>
      </c>
      <c r="J4564" s="9">
        <v>1</v>
      </c>
      <c r="K4564" s="5" t="s">
        <v>3261</v>
      </c>
      <c r="L4564" s="10" t="s">
        <v>6471</v>
      </c>
      <c r="M4564" s="13" t="s">
        <v>3300</v>
      </c>
      <c r="N4564" s="11"/>
    </row>
    <row r="4565" spans="1:14" x14ac:dyDescent="0.2">
      <c r="A4565" s="12" t="s">
        <v>3982</v>
      </c>
      <c r="B4565" s="50">
        <v>4564</v>
      </c>
      <c r="C4565" s="9">
        <v>2019</v>
      </c>
      <c r="D4565" s="5" t="s">
        <v>9327</v>
      </c>
      <c r="E4565" s="5" t="s">
        <v>3239</v>
      </c>
      <c r="F4565" s="5" t="s">
        <v>11089</v>
      </c>
      <c r="G4565" s="5" t="s">
        <v>9337</v>
      </c>
      <c r="H4565" s="5" t="s">
        <v>9347</v>
      </c>
      <c r="I4565" s="5" t="s">
        <v>11065</v>
      </c>
      <c r="J4565" s="9">
        <v>1</v>
      </c>
      <c r="K4565" s="5" t="s">
        <v>3261</v>
      </c>
      <c r="L4565" s="10" t="s">
        <v>6471</v>
      </c>
      <c r="M4565" s="13" t="s">
        <v>3301</v>
      </c>
      <c r="N4565" s="11"/>
    </row>
    <row r="4566" spans="1:14" x14ac:dyDescent="0.2">
      <c r="A4566" s="12" t="s">
        <v>3983</v>
      </c>
      <c r="B4566" s="50">
        <v>4565</v>
      </c>
      <c r="C4566" s="9">
        <v>2019</v>
      </c>
      <c r="D4566" s="5" t="s">
        <v>9327</v>
      </c>
      <c r="E4566" s="5" t="s">
        <v>3302</v>
      </c>
      <c r="F4566" s="5" t="s">
        <v>11089</v>
      </c>
      <c r="G4566" s="5" t="s">
        <v>9337</v>
      </c>
      <c r="H4566" s="5" t="s">
        <v>9347</v>
      </c>
      <c r="I4566" s="5" t="s">
        <v>9315</v>
      </c>
      <c r="J4566" s="9">
        <v>2</v>
      </c>
      <c r="K4566" s="5" t="s">
        <v>3261</v>
      </c>
      <c r="L4566" s="10" t="s">
        <v>6471</v>
      </c>
      <c r="M4566" s="13" t="s">
        <v>3303</v>
      </c>
      <c r="N4566" s="11"/>
    </row>
    <row r="4567" spans="1:14" x14ac:dyDescent="0.2">
      <c r="A4567" s="12" t="s">
        <v>3984</v>
      </c>
      <c r="B4567" s="50">
        <v>4566</v>
      </c>
      <c r="C4567" s="9">
        <v>2019</v>
      </c>
      <c r="D4567" s="5" t="s">
        <v>9327</v>
      </c>
      <c r="E4567" s="5" t="s">
        <v>10946</v>
      </c>
      <c r="F4567" s="5" t="s">
        <v>11089</v>
      </c>
      <c r="G4567" s="5" t="s">
        <v>9320</v>
      </c>
      <c r="H4567" s="5" t="s">
        <v>9347</v>
      </c>
      <c r="I4567" s="5" t="s">
        <v>9345</v>
      </c>
      <c r="J4567" s="9">
        <v>1</v>
      </c>
      <c r="K4567" s="5" t="s">
        <v>3261</v>
      </c>
      <c r="L4567" s="10" t="s">
        <v>6471</v>
      </c>
      <c r="M4567" s="13" t="s">
        <v>3304</v>
      </c>
      <c r="N4567" s="11"/>
    </row>
    <row r="4568" spans="1:14" x14ac:dyDescent="0.2">
      <c r="A4568" s="12" t="s">
        <v>3985</v>
      </c>
      <c r="B4568" s="50">
        <v>4567</v>
      </c>
      <c r="C4568" s="9">
        <v>2019</v>
      </c>
      <c r="D4568" s="5" t="s">
        <v>9327</v>
      </c>
      <c r="E4568" s="13" t="s">
        <v>3338</v>
      </c>
      <c r="F4568" s="5" t="s">
        <v>11089</v>
      </c>
      <c r="G4568" s="5" t="s">
        <v>9337</v>
      </c>
      <c r="H4568" s="5" t="s">
        <v>9347</v>
      </c>
      <c r="I4568" s="5" t="s">
        <v>11065</v>
      </c>
      <c r="J4568" s="9">
        <v>1</v>
      </c>
      <c r="K4568" s="5" t="s">
        <v>3261</v>
      </c>
      <c r="L4568" s="10" t="s">
        <v>6471</v>
      </c>
      <c r="M4568" s="13" t="s">
        <v>3305</v>
      </c>
      <c r="N4568" s="11"/>
    </row>
    <row r="4569" spans="1:14" x14ac:dyDescent="0.2">
      <c r="A4569" s="12" t="s">
        <v>3986</v>
      </c>
      <c r="B4569" s="50">
        <v>4568</v>
      </c>
      <c r="C4569" s="9">
        <v>2019</v>
      </c>
      <c r="D4569" s="5" t="s">
        <v>9327</v>
      </c>
      <c r="E4569" s="5" t="s">
        <v>3306</v>
      </c>
      <c r="F4569" s="5" t="s">
        <v>11089</v>
      </c>
      <c r="G4569" s="5" t="s">
        <v>9337</v>
      </c>
      <c r="H4569" s="5" t="s">
        <v>9328</v>
      </c>
      <c r="I4569" s="5" t="s">
        <v>9341</v>
      </c>
      <c r="J4569" s="9">
        <v>0</v>
      </c>
      <c r="K4569" s="5" t="s">
        <v>3261</v>
      </c>
      <c r="L4569" s="10" t="s">
        <v>6471</v>
      </c>
      <c r="M4569" s="13" t="s">
        <v>3307</v>
      </c>
      <c r="N4569" s="11"/>
    </row>
    <row r="4570" spans="1:14" x14ac:dyDescent="0.2">
      <c r="A4570" s="12" t="s">
        <v>3987</v>
      </c>
      <c r="B4570" s="50">
        <v>4569</v>
      </c>
      <c r="C4570" s="9">
        <v>2019</v>
      </c>
      <c r="D4570" s="5" t="s">
        <v>9327</v>
      </c>
      <c r="E4570" s="5" t="s">
        <v>3308</v>
      </c>
      <c r="F4570" s="5" t="s">
        <v>11089</v>
      </c>
      <c r="G4570" s="5" t="s">
        <v>9337</v>
      </c>
      <c r="H4570" s="5" t="s">
        <v>9347</v>
      </c>
      <c r="I4570" s="5" t="s">
        <v>9315</v>
      </c>
      <c r="J4570" s="9">
        <v>1</v>
      </c>
      <c r="K4570" s="5" t="s">
        <v>3261</v>
      </c>
      <c r="L4570" s="10" t="s">
        <v>6471</v>
      </c>
      <c r="M4570" s="13" t="s">
        <v>3309</v>
      </c>
      <c r="N4570" s="11"/>
    </row>
    <row r="4571" spans="1:14" x14ac:dyDescent="0.2">
      <c r="A4571" s="12" t="s">
        <v>3988</v>
      </c>
      <c r="B4571" s="50">
        <v>4570</v>
      </c>
      <c r="C4571" s="9">
        <v>2019</v>
      </c>
      <c r="D4571" s="5" t="s">
        <v>9327</v>
      </c>
      <c r="E4571" s="5" t="s">
        <v>3272</v>
      </c>
      <c r="F4571" s="5" t="s">
        <v>11089</v>
      </c>
      <c r="G4571" s="5" t="s">
        <v>9337</v>
      </c>
      <c r="H4571" s="5" t="s">
        <v>9347</v>
      </c>
      <c r="I4571" s="5" t="s">
        <v>9315</v>
      </c>
      <c r="J4571" s="9">
        <v>1</v>
      </c>
      <c r="K4571" s="5" t="s">
        <v>3261</v>
      </c>
      <c r="L4571" s="10" t="s">
        <v>6471</v>
      </c>
      <c r="M4571" s="13" t="s">
        <v>3310</v>
      </c>
      <c r="N4571" s="11"/>
    </row>
    <row r="4572" spans="1:14" x14ac:dyDescent="0.2">
      <c r="A4572" s="12" t="s">
        <v>3989</v>
      </c>
      <c r="B4572" s="50">
        <v>4571</v>
      </c>
      <c r="C4572" s="9">
        <v>2019</v>
      </c>
      <c r="D4572" s="5" t="s">
        <v>9327</v>
      </c>
      <c r="E4572" s="5" t="s">
        <v>2</v>
      </c>
      <c r="F4572" s="5" t="s">
        <v>11089</v>
      </c>
      <c r="G4572" s="5" t="s">
        <v>9320</v>
      </c>
      <c r="H4572" s="5" t="s">
        <v>9347</v>
      </c>
      <c r="I4572" s="5" t="s">
        <v>9385</v>
      </c>
      <c r="J4572" s="9">
        <v>1</v>
      </c>
      <c r="K4572" s="5" t="s">
        <v>3261</v>
      </c>
      <c r="L4572" s="10" t="s">
        <v>6471</v>
      </c>
      <c r="M4572" s="13" t="s">
        <v>3311</v>
      </c>
      <c r="N4572" s="11"/>
    </row>
    <row r="4573" spans="1:14" x14ac:dyDescent="0.2">
      <c r="A4573" s="12" t="s">
        <v>3990</v>
      </c>
      <c r="B4573" s="50">
        <v>4572</v>
      </c>
      <c r="C4573" s="9">
        <v>2019</v>
      </c>
      <c r="D4573" s="5" t="s">
        <v>9327</v>
      </c>
      <c r="E4573" s="5" t="s">
        <v>9438</v>
      </c>
      <c r="F4573" s="5" t="s">
        <v>11089</v>
      </c>
      <c r="G4573" s="5" t="s">
        <v>9329</v>
      </c>
      <c r="H4573" s="5" t="s">
        <v>9347</v>
      </c>
      <c r="I4573" s="5" t="s">
        <v>9315</v>
      </c>
      <c r="J4573" s="9">
        <v>2</v>
      </c>
      <c r="K4573" s="5" t="s">
        <v>3261</v>
      </c>
      <c r="L4573" s="10" t="s">
        <v>6471</v>
      </c>
      <c r="M4573" s="13" t="s">
        <v>3312</v>
      </c>
      <c r="N4573" s="11"/>
    </row>
    <row r="4574" spans="1:14" x14ac:dyDescent="0.2">
      <c r="A4574" s="12" t="s">
        <v>3991</v>
      </c>
      <c r="B4574" s="50">
        <v>4573</v>
      </c>
      <c r="C4574" s="9">
        <v>2019</v>
      </c>
      <c r="D4574" s="5" t="s">
        <v>9327</v>
      </c>
      <c r="E4574" s="5" t="s">
        <v>3283</v>
      </c>
      <c r="F4574" s="5" t="s">
        <v>11089</v>
      </c>
      <c r="G4574" s="5" t="s">
        <v>9329</v>
      </c>
      <c r="H4574" s="5" t="s">
        <v>9347</v>
      </c>
      <c r="I4574" s="5" t="s">
        <v>9315</v>
      </c>
      <c r="J4574" s="9">
        <v>1</v>
      </c>
      <c r="K4574" s="5" t="s">
        <v>3261</v>
      </c>
      <c r="L4574" s="10" t="s">
        <v>6471</v>
      </c>
      <c r="M4574" s="13" t="s">
        <v>3313</v>
      </c>
      <c r="N4574" s="11"/>
    </row>
    <row r="4575" spans="1:14" x14ac:dyDescent="0.2">
      <c r="A4575" s="12" t="s">
        <v>3992</v>
      </c>
      <c r="B4575" s="50">
        <v>4574</v>
      </c>
      <c r="C4575" s="9">
        <v>2019</v>
      </c>
      <c r="D4575" s="5" t="s">
        <v>9327</v>
      </c>
      <c r="E4575" s="5" t="s">
        <v>3314</v>
      </c>
      <c r="F4575" s="5" t="s">
        <v>11089</v>
      </c>
      <c r="G4575" s="5" t="s">
        <v>9331</v>
      </c>
      <c r="H4575" s="5" t="s">
        <v>9347</v>
      </c>
      <c r="I4575" s="5" t="s">
        <v>9315</v>
      </c>
      <c r="J4575" s="9">
        <v>2</v>
      </c>
      <c r="K4575" s="5" t="s">
        <v>3261</v>
      </c>
      <c r="L4575" s="10" t="s">
        <v>6471</v>
      </c>
      <c r="M4575" s="13" t="s">
        <v>3315</v>
      </c>
      <c r="N4575" s="11"/>
    </row>
    <row r="4576" spans="1:14" x14ac:dyDescent="0.2">
      <c r="A4576" s="12" t="s">
        <v>3993</v>
      </c>
      <c r="B4576" s="50">
        <v>4575</v>
      </c>
      <c r="C4576" s="9">
        <v>2019</v>
      </c>
      <c r="D4576" s="5" t="s">
        <v>9327</v>
      </c>
      <c r="E4576" s="5" t="s">
        <v>9439</v>
      </c>
      <c r="F4576" s="5" t="s">
        <v>11089</v>
      </c>
      <c r="G4576" s="5" t="s">
        <v>9379</v>
      </c>
      <c r="H4576" s="5" t="s">
        <v>9347</v>
      </c>
      <c r="I4576" s="5" t="s">
        <v>9386</v>
      </c>
      <c r="J4576" s="9">
        <v>0</v>
      </c>
      <c r="K4576" s="5" t="s">
        <v>3261</v>
      </c>
      <c r="L4576" s="10" t="s">
        <v>6471</v>
      </c>
      <c r="M4576" s="13" t="s">
        <v>3316</v>
      </c>
      <c r="N4576" s="11"/>
    </row>
    <row r="4577" spans="1:14" x14ac:dyDescent="0.2">
      <c r="A4577" s="12" t="s">
        <v>3994</v>
      </c>
      <c r="B4577" s="50">
        <v>4576</v>
      </c>
      <c r="C4577" s="9">
        <v>2019</v>
      </c>
      <c r="D4577" s="5" t="s">
        <v>9327</v>
      </c>
      <c r="E4577" s="5" t="s">
        <v>3317</v>
      </c>
      <c r="F4577" s="5" t="s">
        <v>11089</v>
      </c>
      <c r="G4577" s="5" t="s">
        <v>9323</v>
      </c>
      <c r="H4577" s="5" t="s">
        <v>9347</v>
      </c>
      <c r="I4577" s="5" t="s">
        <v>9408</v>
      </c>
      <c r="J4577" s="9">
        <v>0</v>
      </c>
      <c r="K4577" s="5" t="s">
        <v>3261</v>
      </c>
      <c r="L4577" s="10" t="s">
        <v>6471</v>
      </c>
      <c r="M4577" s="13" t="s">
        <v>3318</v>
      </c>
      <c r="N4577" s="11"/>
    </row>
    <row r="4578" spans="1:14" x14ac:dyDescent="0.2">
      <c r="A4578" s="12" t="s">
        <v>3995</v>
      </c>
      <c r="B4578" s="50">
        <v>4577</v>
      </c>
      <c r="C4578" s="9">
        <v>2019</v>
      </c>
      <c r="D4578" s="5" t="s">
        <v>9327</v>
      </c>
      <c r="E4578" s="5" t="s">
        <v>9438</v>
      </c>
      <c r="F4578" s="5" t="s">
        <v>11089</v>
      </c>
      <c r="G4578" s="5" t="s">
        <v>9379</v>
      </c>
      <c r="H4578" s="5" t="s">
        <v>9328</v>
      </c>
      <c r="I4578" s="5" t="s">
        <v>9415</v>
      </c>
      <c r="J4578" s="9">
        <v>0</v>
      </c>
      <c r="K4578" s="5" t="s">
        <v>3261</v>
      </c>
      <c r="L4578" s="10" t="s">
        <v>6471</v>
      </c>
      <c r="M4578" s="13" t="s">
        <v>3319</v>
      </c>
      <c r="N4578" s="11"/>
    </row>
    <row r="4579" spans="1:14" x14ac:dyDescent="0.2">
      <c r="A4579" s="12" t="s">
        <v>3996</v>
      </c>
      <c r="B4579" s="50">
        <v>4578</v>
      </c>
      <c r="C4579" s="9">
        <v>2019</v>
      </c>
      <c r="D4579" s="5" t="s">
        <v>9327</v>
      </c>
      <c r="E4579" s="5" t="s">
        <v>3224</v>
      </c>
      <c r="F4579" s="5" t="s">
        <v>11089</v>
      </c>
      <c r="G4579" s="5" t="s">
        <v>9379</v>
      </c>
      <c r="H4579" s="5" t="s">
        <v>9321</v>
      </c>
      <c r="I4579" s="5" t="s">
        <v>9321</v>
      </c>
      <c r="J4579" s="9">
        <v>1</v>
      </c>
      <c r="K4579" s="5" t="s">
        <v>3261</v>
      </c>
      <c r="L4579" s="10" t="s">
        <v>6471</v>
      </c>
      <c r="M4579" s="13" t="s">
        <v>3320</v>
      </c>
      <c r="N4579" s="11"/>
    </row>
    <row r="4580" spans="1:14" x14ac:dyDescent="0.2">
      <c r="A4580" s="12" t="s">
        <v>3997</v>
      </c>
      <c r="B4580" s="50">
        <v>4579</v>
      </c>
      <c r="C4580" s="9">
        <v>2019</v>
      </c>
      <c r="D4580" s="5" t="s">
        <v>9327</v>
      </c>
      <c r="E4580" s="5" t="s">
        <v>10946</v>
      </c>
      <c r="F4580" s="5" t="s">
        <v>11089</v>
      </c>
      <c r="G4580" s="5" t="s">
        <v>9329</v>
      </c>
      <c r="H4580" s="5" t="s">
        <v>9347</v>
      </c>
      <c r="I4580" s="5" t="s">
        <v>9315</v>
      </c>
      <c r="J4580" s="9">
        <v>2</v>
      </c>
      <c r="K4580" s="5" t="s">
        <v>3261</v>
      </c>
      <c r="L4580" s="10" t="s">
        <v>6471</v>
      </c>
      <c r="M4580" s="13" t="s">
        <v>9668</v>
      </c>
      <c r="N4580" s="11"/>
    </row>
    <row r="4581" spans="1:14" x14ac:dyDescent="0.2">
      <c r="A4581" s="12" t="s">
        <v>3998</v>
      </c>
      <c r="B4581" s="50">
        <v>4580</v>
      </c>
      <c r="C4581" s="9">
        <v>2019</v>
      </c>
      <c r="D4581" s="5" t="s">
        <v>9327</v>
      </c>
      <c r="E4581" s="5" t="s">
        <v>10938</v>
      </c>
      <c r="F4581" s="5" t="s">
        <v>11089</v>
      </c>
      <c r="G4581" s="5" t="s">
        <v>9331</v>
      </c>
      <c r="H4581" s="5" t="s">
        <v>9347</v>
      </c>
      <c r="I4581" s="5" t="s">
        <v>9315</v>
      </c>
      <c r="J4581" s="9">
        <v>1</v>
      </c>
      <c r="K4581" s="5" t="s">
        <v>3261</v>
      </c>
      <c r="L4581" s="10" t="s">
        <v>6471</v>
      </c>
      <c r="M4581" s="13" t="s">
        <v>3278</v>
      </c>
      <c r="N4581" s="11"/>
    </row>
    <row r="4582" spans="1:14" x14ac:dyDescent="0.2">
      <c r="A4582" s="12" t="s">
        <v>3999</v>
      </c>
      <c r="B4582" s="50">
        <v>4581</v>
      </c>
      <c r="C4582" s="9">
        <v>2020</v>
      </c>
      <c r="D4582" s="5" t="s">
        <v>9327</v>
      </c>
      <c r="E4582" s="5" t="s">
        <v>3321</v>
      </c>
      <c r="F4582" s="5" t="s">
        <v>11089</v>
      </c>
      <c r="G4582" s="5" t="s">
        <v>9314</v>
      </c>
      <c r="H4582" s="5" t="s">
        <v>9328</v>
      </c>
      <c r="I4582" s="5" t="s">
        <v>9341</v>
      </c>
      <c r="J4582" s="9">
        <v>0</v>
      </c>
      <c r="K4582" s="5" t="s">
        <v>46</v>
      </c>
      <c r="L4582" s="10" t="str">
        <f>HYPERLINK("https://www.intoleranceagainstchristians.eu/index.php?id=12&amp;case=3440","OIDAC")</f>
        <v>OIDAC</v>
      </c>
      <c r="M4582" s="13" t="s">
        <v>3322</v>
      </c>
      <c r="N4582" s="11"/>
    </row>
    <row r="4583" spans="1:14" x14ac:dyDescent="0.2">
      <c r="A4583" s="12" t="s">
        <v>4000</v>
      </c>
      <c r="B4583" s="50">
        <v>4582</v>
      </c>
      <c r="C4583" s="9">
        <v>2020</v>
      </c>
      <c r="D4583" s="5" t="s">
        <v>9327</v>
      </c>
      <c r="E4583" s="5" t="s">
        <v>3233</v>
      </c>
      <c r="F4583" s="5" t="s">
        <v>11089</v>
      </c>
      <c r="G4583" s="5" t="s">
        <v>9314</v>
      </c>
      <c r="H4583" s="5" t="s">
        <v>9328</v>
      </c>
      <c r="I4583" s="5" t="s">
        <v>9344</v>
      </c>
      <c r="J4583" s="9">
        <v>0</v>
      </c>
      <c r="K4583" s="5" t="s">
        <v>46</v>
      </c>
      <c r="L4583" s="10" t="str">
        <f>HYPERLINK("https://www.intoleranceagainstchristians.eu/index.php?id=12&amp;case=3291","OIDAC")</f>
        <v>OIDAC</v>
      </c>
      <c r="M4583" s="13" t="s">
        <v>3323</v>
      </c>
      <c r="N4583" s="11"/>
    </row>
    <row r="4584" spans="1:14" x14ac:dyDescent="0.2">
      <c r="A4584" s="12" t="s">
        <v>4001</v>
      </c>
      <c r="B4584" s="50">
        <v>4583</v>
      </c>
      <c r="C4584" s="9">
        <v>2020</v>
      </c>
      <c r="D4584" s="5" t="s">
        <v>9327</v>
      </c>
      <c r="E4584" s="5" t="s">
        <v>3324</v>
      </c>
      <c r="F4584" s="5" t="s">
        <v>11089</v>
      </c>
      <c r="G4584" s="5" t="s">
        <v>9314</v>
      </c>
      <c r="H4584" s="5" t="s">
        <v>9328</v>
      </c>
      <c r="I4584" s="5" t="s">
        <v>9344</v>
      </c>
      <c r="J4584" s="9">
        <v>0</v>
      </c>
      <c r="K4584" s="5" t="s">
        <v>46</v>
      </c>
      <c r="L4584" s="10" t="str">
        <f>HYPERLINK("https://www.intoleranceagainstchristians.eu/index.php?id=12&amp;case=3241","OIDAC")</f>
        <v>OIDAC</v>
      </c>
      <c r="M4584" s="13" t="s">
        <v>3325</v>
      </c>
      <c r="N4584" s="11"/>
    </row>
    <row r="4585" spans="1:14" x14ac:dyDescent="0.2">
      <c r="A4585" s="12" t="s">
        <v>4002</v>
      </c>
      <c r="B4585" s="50">
        <v>4584</v>
      </c>
      <c r="C4585" s="9">
        <v>2020</v>
      </c>
      <c r="D4585" s="5" t="s">
        <v>9327</v>
      </c>
      <c r="E4585" s="5" t="s">
        <v>3326</v>
      </c>
      <c r="F4585" s="5" t="s">
        <v>11089</v>
      </c>
      <c r="G4585" s="5" t="s">
        <v>9314</v>
      </c>
      <c r="H4585" s="5" t="s">
        <v>9328</v>
      </c>
      <c r="I4585" s="5" t="s">
        <v>9344</v>
      </c>
      <c r="J4585" s="9">
        <v>0</v>
      </c>
      <c r="K4585" s="5" t="s">
        <v>46</v>
      </c>
      <c r="L4585" s="10" t="str">
        <f>HYPERLINK("https://www.intoleranceagainstchristians.eu/index.php?id=12&amp;case=3241","OIDAC")</f>
        <v>OIDAC</v>
      </c>
      <c r="M4585" s="13" t="s">
        <v>3327</v>
      </c>
      <c r="N4585" s="11"/>
    </row>
    <row r="4586" spans="1:14" x14ac:dyDescent="0.2">
      <c r="A4586" s="12" t="s">
        <v>4003</v>
      </c>
      <c r="B4586" s="50">
        <v>4585</v>
      </c>
      <c r="C4586" s="9">
        <v>2020</v>
      </c>
      <c r="D4586" s="5" t="s">
        <v>9327</v>
      </c>
      <c r="E4586" s="5" t="s">
        <v>10946</v>
      </c>
      <c r="F4586" s="5" t="s">
        <v>11089</v>
      </c>
      <c r="G4586" s="5" t="s">
        <v>9337</v>
      </c>
      <c r="H4586" s="5" t="s">
        <v>9347</v>
      </c>
      <c r="I4586" s="5" t="s">
        <v>9315</v>
      </c>
      <c r="J4586" s="9">
        <v>2</v>
      </c>
      <c r="K4586" s="5" t="s">
        <v>3198</v>
      </c>
      <c r="L4586" s="10" t="str">
        <f>HYPERLINK("https://omzrik.pl/dwoch-nastolatkow-pobitych-we-wroclawiu","CMRXB")</f>
        <v>CMRXB</v>
      </c>
      <c r="M4586" s="13" t="s">
        <v>9669</v>
      </c>
      <c r="N4586" s="11"/>
    </row>
    <row r="4587" spans="1:14" x14ac:dyDescent="0.2">
      <c r="A4587" s="12" t="s">
        <v>4004</v>
      </c>
      <c r="B4587" s="50">
        <v>4586</v>
      </c>
      <c r="C4587" s="9">
        <v>2020</v>
      </c>
      <c r="D4587" s="5" t="s">
        <v>9327</v>
      </c>
      <c r="E4587" s="5" t="s">
        <v>9438</v>
      </c>
      <c r="F4587" s="5" t="s">
        <v>11089</v>
      </c>
      <c r="G4587" s="5" t="s">
        <v>9337</v>
      </c>
      <c r="H4587" s="5" t="s">
        <v>9347</v>
      </c>
      <c r="I4587" s="5" t="s">
        <v>9367</v>
      </c>
      <c r="J4587" s="9">
        <v>0</v>
      </c>
      <c r="K4587" s="5" t="s">
        <v>3198</v>
      </c>
      <c r="L4587" s="10" t="str">
        <f>HYPERLINK("https://omzrik.pl/redaktor-mediow-narodowych-z-aktem-oskarzenia-z-powodu-rasizmu","CMRXB")</f>
        <v>CMRXB</v>
      </c>
      <c r="M4587" s="13" t="s">
        <v>9670</v>
      </c>
      <c r="N4587" s="11"/>
    </row>
    <row r="4588" spans="1:14" x14ac:dyDescent="0.2">
      <c r="A4588" s="12" t="s">
        <v>4005</v>
      </c>
      <c r="B4588" s="50">
        <v>4587</v>
      </c>
      <c r="C4588" s="9">
        <v>2020</v>
      </c>
      <c r="D4588" s="5" t="s">
        <v>9327</v>
      </c>
      <c r="E4588" s="5" t="s">
        <v>9438</v>
      </c>
      <c r="F4588" s="5" t="s">
        <v>11089</v>
      </c>
      <c r="G4588" s="5" t="s">
        <v>9329</v>
      </c>
      <c r="H4588" s="5" t="s">
        <v>9347</v>
      </c>
      <c r="I4588" s="5" t="s">
        <v>9367</v>
      </c>
      <c r="J4588" s="9">
        <v>0</v>
      </c>
      <c r="K4588" s="5" t="s">
        <v>3199</v>
      </c>
      <c r="L4588" s="10" t="str">
        <f>HYPERLINK("https://omzrik.pl/zbiorka-na-akt-oskarzenia-barbary-nowak","CMRXB")</f>
        <v>CMRXB</v>
      </c>
      <c r="M4588" s="13" t="s">
        <v>9671</v>
      </c>
      <c r="N4588" s="11"/>
    </row>
    <row r="4589" spans="1:14" x14ac:dyDescent="0.2">
      <c r="A4589" s="12" t="s">
        <v>4006</v>
      </c>
      <c r="B4589" s="50">
        <v>4588</v>
      </c>
      <c r="C4589" s="9">
        <v>2020</v>
      </c>
      <c r="D4589" s="5" t="s">
        <v>9327</v>
      </c>
      <c r="E4589" s="5" t="s">
        <v>9438</v>
      </c>
      <c r="F4589" s="5" t="s">
        <v>11089</v>
      </c>
      <c r="G4589" s="5" t="s">
        <v>9337</v>
      </c>
      <c r="H4589" s="5" t="s">
        <v>9347</v>
      </c>
      <c r="I4589" s="5" t="s">
        <v>9408</v>
      </c>
      <c r="J4589" s="9">
        <v>2</v>
      </c>
      <c r="K4589" s="5" t="s">
        <v>3198</v>
      </c>
      <c r="L4589" s="10" t="str">
        <f>HYPERLINK("https://omzrik.pl/salon-slubny-odmowil-obslugi-klientek-z-indonezji","CMRXB")</f>
        <v>CMRXB</v>
      </c>
      <c r="M4589" s="13" t="s">
        <v>9672</v>
      </c>
      <c r="N4589" s="11"/>
    </row>
    <row r="4590" spans="1:14" x14ac:dyDescent="0.2">
      <c r="A4590" s="12" t="s">
        <v>4007</v>
      </c>
      <c r="B4590" s="50">
        <v>4589</v>
      </c>
      <c r="C4590" s="9">
        <v>2020</v>
      </c>
      <c r="D4590" s="5" t="s">
        <v>9327</v>
      </c>
      <c r="E4590" s="5" t="s">
        <v>3328</v>
      </c>
      <c r="F4590" s="5" t="s">
        <v>11089</v>
      </c>
      <c r="G4590" s="5" t="s">
        <v>9329</v>
      </c>
      <c r="H4590" s="5" t="s">
        <v>9347</v>
      </c>
      <c r="I4590" s="5" t="s">
        <v>9367</v>
      </c>
      <c r="J4590" s="9">
        <v>0</v>
      </c>
      <c r="K4590" s="5" t="s">
        <v>3198</v>
      </c>
      <c r="L4590" s="10" t="str">
        <f>HYPERLINK("https://omzrik.pl/izba-lekarska-wszczyna-postepowanie-w-sprawie-homofobicznych-wypowiedzi-lekarza","CMRXB")</f>
        <v>CMRXB</v>
      </c>
      <c r="M4590" s="13" t="s">
        <v>9673</v>
      </c>
      <c r="N4590" s="11"/>
    </row>
    <row r="4591" spans="1:14" x14ac:dyDescent="0.2">
      <c r="A4591" s="12" t="s">
        <v>4008</v>
      </c>
      <c r="B4591" s="50">
        <v>4590</v>
      </c>
      <c r="C4591" s="9">
        <v>2020</v>
      </c>
      <c r="D4591" s="5" t="s">
        <v>9327</v>
      </c>
      <c r="E4591" s="5" t="s">
        <v>2</v>
      </c>
      <c r="F4591" s="5" t="s">
        <v>11089</v>
      </c>
      <c r="G4591" s="5" t="s">
        <v>9329</v>
      </c>
      <c r="H4591" s="5" t="s">
        <v>9347</v>
      </c>
      <c r="I4591" s="5" t="s">
        <v>9367</v>
      </c>
      <c r="J4591" s="9">
        <v>0</v>
      </c>
      <c r="K4591" s="5" t="s">
        <v>3329</v>
      </c>
      <c r="L4591" s="10" t="str">
        <f>HYPERLINK("http://lambdawarszawa.org/lambdawarszawa/uchwaly-anty-lgbt-lamia-prawo-i-powinny-byc-uchylone-opinia-prawna/","Campaign Against Homophobia (KPH)")</f>
        <v>Campaign Against Homophobia (KPH)</v>
      </c>
      <c r="M4591" s="13" t="s">
        <v>9674</v>
      </c>
      <c r="N4591" s="11"/>
    </row>
    <row r="4592" spans="1:14" x14ac:dyDescent="0.2">
      <c r="A4592" s="12" t="s">
        <v>4009</v>
      </c>
      <c r="B4592" s="50">
        <v>4591</v>
      </c>
      <c r="C4592" s="9">
        <v>2020</v>
      </c>
      <c r="D4592" s="5" t="s">
        <v>9327</v>
      </c>
      <c r="E4592" s="5" t="s">
        <v>2</v>
      </c>
      <c r="F4592" s="5" t="s">
        <v>11089</v>
      </c>
      <c r="G4592" s="5" t="s">
        <v>9329</v>
      </c>
      <c r="H4592" s="5" t="s">
        <v>9347</v>
      </c>
      <c r="I4592" s="5" t="s">
        <v>9367</v>
      </c>
      <c r="J4592" s="9">
        <v>0</v>
      </c>
      <c r="K4592" s="5" t="s">
        <v>3266</v>
      </c>
      <c r="L4592" s="10" t="str">
        <f>HYPERLINK("http://lambdawarszawa.org/lambdawarszawa/zycie-osob-lgbt-w-polsce-zagrozone-oswiadczenie-ws-gazety-polskiej/","Lambda Warsaw")</f>
        <v>Lambda Warsaw</v>
      </c>
      <c r="M4592" s="13" t="s">
        <v>9675</v>
      </c>
      <c r="N4592" s="11"/>
    </row>
    <row r="4593" spans="1:15" x14ac:dyDescent="0.2">
      <c r="A4593" s="12" t="s">
        <v>4010</v>
      </c>
      <c r="B4593" s="50">
        <v>4592</v>
      </c>
      <c r="C4593" s="9">
        <v>2020</v>
      </c>
      <c r="D4593" s="5" t="s">
        <v>9327</v>
      </c>
      <c r="E4593" s="5" t="s">
        <v>3330</v>
      </c>
      <c r="F4593" s="5" t="s">
        <v>11089</v>
      </c>
      <c r="G4593" s="5" t="s">
        <v>9329</v>
      </c>
      <c r="H4593" s="5" t="s">
        <v>9347</v>
      </c>
      <c r="I4593" s="5" t="s">
        <v>9367</v>
      </c>
      <c r="J4593" s="9">
        <v>0</v>
      </c>
      <c r="K4593" s="5" t="s">
        <v>3329</v>
      </c>
      <c r="L4593" s="10" t="s">
        <v>3331</v>
      </c>
      <c r="M4593" s="13" t="s">
        <v>9676</v>
      </c>
      <c r="N4593" s="11"/>
    </row>
    <row r="4594" spans="1:15" x14ac:dyDescent="0.2">
      <c r="A4594" s="12" t="s">
        <v>4011</v>
      </c>
      <c r="B4594" s="50">
        <v>4593</v>
      </c>
      <c r="C4594" s="9">
        <v>2020</v>
      </c>
      <c r="D4594" s="5" t="s">
        <v>9327</v>
      </c>
      <c r="E4594" s="5" t="s">
        <v>9438</v>
      </c>
      <c r="F4594" s="5" t="s">
        <v>11089</v>
      </c>
      <c r="G4594" s="5" t="s">
        <v>9365</v>
      </c>
      <c r="H4594" s="5" t="s">
        <v>9347</v>
      </c>
      <c r="I4594" s="5" t="s">
        <v>9367</v>
      </c>
      <c r="J4594" s="9">
        <v>2</v>
      </c>
      <c r="K4594" s="5" t="s">
        <v>2855</v>
      </c>
      <c r="L4594" s="10" t="s">
        <v>6472</v>
      </c>
      <c r="M4594" s="13" t="s">
        <v>9677</v>
      </c>
      <c r="N4594" s="11"/>
      <c r="O4594" s="2"/>
    </row>
    <row r="4595" spans="1:15" x14ac:dyDescent="0.2">
      <c r="A4595" s="12" t="s">
        <v>4012</v>
      </c>
      <c r="B4595" s="50">
        <v>4594</v>
      </c>
      <c r="C4595" s="9">
        <v>2020</v>
      </c>
      <c r="D4595" s="5" t="s">
        <v>9327</v>
      </c>
      <c r="E4595" s="5" t="s">
        <v>3368</v>
      </c>
      <c r="F4595" s="5" t="s">
        <v>11089</v>
      </c>
      <c r="G4595" s="5" t="s">
        <v>9365</v>
      </c>
      <c r="H4595" s="5" t="s">
        <v>9347</v>
      </c>
      <c r="I4595" s="5" t="s">
        <v>9385</v>
      </c>
      <c r="J4595" s="9">
        <v>0</v>
      </c>
      <c r="K4595" s="5" t="s">
        <v>2855</v>
      </c>
      <c r="L4595" s="10" t="s">
        <v>6472</v>
      </c>
      <c r="M4595" s="13" t="s">
        <v>9678</v>
      </c>
      <c r="N4595" s="11"/>
      <c r="O4595" s="2"/>
    </row>
    <row r="4596" spans="1:15" x14ac:dyDescent="0.2">
      <c r="A4596" s="12" t="s">
        <v>4013</v>
      </c>
      <c r="B4596" s="50">
        <v>4595</v>
      </c>
      <c r="C4596" s="9">
        <v>2020</v>
      </c>
      <c r="D4596" s="5" t="s">
        <v>9327</v>
      </c>
      <c r="E4596" s="5" t="s">
        <v>10946</v>
      </c>
      <c r="F4596" s="5" t="s">
        <v>11089</v>
      </c>
      <c r="G4596" s="5" t="s">
        <v>9329</v>
      </c>
      <c r="H4596" s="5" t="s">
        <v>9347</v>
      </c>
      <c r="I4596" s="5" t="s">
        <v>9367</v>
      </c>
      <c r="J4596" s="9">
        <v>0</v>
      </c>
      <c r="K4596" s="5" t="s">
        <v>2855</v>
      </c>
      <c r="L4596" s="10" t="s">
        <v>6472</v>
      </c>
      <c r="M4596" s="13" t="s">
        <v>9679</v>
      </c>
      <c r="N4596" s="11"/>
      <c r="O4596" s="11"/>
    </row>
    <row r="4597" spans="1:15" x14ac:dyDescent="0.2">
      <c r="A4597" s="12" t="s">
        <v>4014</v>
      </c>
      <c r="B4597" s="50">
        <v>4596</v>
      </c>
      <c r="C4597" s="9">
        <v>2020</v>
      </c>
      <c r="D4597" s="5" t="s">
        <v>9327</v>
      </c>
      <c r="E4597" s="5" t="s">
        <v>9438</v>
      </c>
      <c r="F4597" s="5" t="s">
        <v>11089</v>
      </c>
      <c r="G4597" s="5" t="s">
        <v>9365</v>
      </c>
      <c r="H4597" s="5" t="s">
        <v>9347</v>
      </c>
      <c r="I4597" s="5" t="s">
        <v>9408</v>
      </c>
      <c r="J4597" s="9">
        <v>3</v>
      </c>
      <c r="K4597" s="5" t="s">
        <v>2855</v>
      </c>
      <c r="L4597" s="10" t="s">
        <v>6472</v>
      </c>
      <c r="M4597" s="13" t="s">
        <v>9680</v>
      </c>
      <c r="N4597" s="11"/>
      <c r="O4597" s="8"/>
    </row>
    <row r="4598" spans="1:15" x14ac:dyDescent="0.2">
      <c r="A4598" s="12" t="s">
        <v>4015</v>
      </c>
      <c r="B4598" s="50">
        <v>4597</v>
      </c>
      <c r="C4598" s="9">
        <v>2020</v>
      </c>
      <c r="D4598" s="5" t="s">
        <v>9327</v>
      </c>
      <c r="E4598" s="5" t="s">
        <v>9438</v>
      </c>
      <c r="F4598" s="5" t="s">
        <v>11089</v>
      </c>
      <c r="G4598" s="5" t="s">
        <v>9365</v>
      </c>
      <c r="H4598" s="5" t="s">
        <v>9347</v>
      </c>
      <c r="I4598" s="5" t="s">
        <v>9367</v>
      </c>
      <c r="J4598" s="9">
        <v>1</v>
      </c>
      <c r="K4598" s="5" t="s">
        <v>2855</v>
      </c>
      <c r="L4598" s="10" t="s">
        <v>6472</v>
      </c>
      <c r="M4598" s="13" t="s">
        <v>9681</v>
      </c>
      <c r="N4598" s="11"/>
      <c r="O4598" s="2"/>
    </row>
    <row r="4599" spans="1:15" x14ac:dyDescent="0.2">
      <c r="A4599" s="12" t="s">
        <v>4016</v>
      </c>
      <c r="B4599" s="50">
        <v>4598</v>
      </c>
      <c r="C4599" s="9">
        <v>2020</v>
      </c>
      <c r="D4599" s="5" t="s">
        <v>9327</v>
      </c>
      <c r="E4599" s="5" t="s">
        <v>10946</v>
      </c>
      <c r="F4599" s="5" t="s">
        <v>11089</v>
      </c>
      <c r="G4599" s="5" t="s">
        <v>9365</v>
      </c>
      <c r="H4599" s="5" t="s">
        <v>9347</v>
      </c>
      <c r="I4599" s="5" t="s">
        <v>9315</v>
      </c>
      <c r="J4599" s="9">
        <v>1</v>
      </c>
      <c r="K4599" s="5" t="s">
        <v>2855</v>
      </c>
      <c r="L4599" s="10" t="s">
        <v>6472</v>
      </c>
      <c r="M4599" s="13" t="s">
        <v>9682</v>
      </c>
      <c r="N4599" s="11"/>
      <c r="O4599" s="2"/>
    </row>
    <row r="4600" spans="1:15" x14ac:dyDescent="0.2">
      <c r="A4600" s="12" t="s">
        <v>4017</v>
      </c>
      <c r="B4600" s="50">
        <v>4599</v>
      </c>
      <c r="C4600" s="9">
        <v>2020</v>
      </c>
      <c r="D4600" s="5" t="s">
        <v>9327</v>
      </c>
      <c r="E4600" s="5" t="s">
        <v>9291</v>
      </c>
      <c r="F4600" s="5" t="s">
        <v>11089</v>
      </c>
      <c r="G4600" s="5" t="s">
        <v>9365</v>
      </c>
      <c r="H4600" s="5" t="s">
        <v>9347</v>
      </c>
      <c r="I4600" s="5" t="s">
        <v>9367</v>
      </c>
      <c r="J4600" s="9">
        <v>0</v>
      </c>
      <c r="K4600" s="5" t="s">
        <v>2855</v>
      </c>
      <c r="L4600" s="10" t="s">
        <v>6472</v>
      </c>
      <c r="M4600" s="13" t="s">
        <v>9683</v>
      </c>
      <c r="N4600" s="11"/>
      <c r="O4600" s="2"/>
    </row>
    <row r="4601" spans="1:15" x14ac:dyDescent="0.2">
      <c r="A4601" s="12" t="s">
        <v>4018</v>
      </c>
      <c r="B4601" s="50">
        <v>4600</v>
      </c>
      <c r="C4601" s="9">
        <v>2020</v>
      </c>
      <c r="D4601" s="5" t="s">
        <v>9327</v>
      </c>
      <c r="E4601" s="5" t="s">
        <v>3224</v>
      </c>
      <c r="F4601" s="5" t="s">
        <v>11089</v>
      </c>
      <c r="G4601" s="5" t="s">
        <v>9365</v>
      </c>
      <c r="H4601" s="5" t="s">
        <v>9347</v>
      </c>
      <c r="I4601" s="5" t="s">
        <v>9367</v>
      </c>
      <c r="J4601" s="9">
        <v>1</v>
      </c>
      <c r="K4601" s="5" t="s">
        <v>2855</v>
      </c>
      <c r="L4601" s="10" t="s">
        <v>6472</v>
      </c>
      <c r="M4601" s="13" t="s">
        <v>9684</v>
      </c>
      <c r="N4601" s="11"/>
    </row>
    <row r="4602" spans="1:15" x14ac:dyDescent="0.2">
      <c r="A4602" s="12" t="s">
        <v>4019</v>
      </c>
      <c r="B4602" s="50">
        <v>4601</v>
      </c>
      <c r="C4602" s="9">
        <v>2020</v>
      </c>
      <c r="D4602" s="5" t="s">
        <v>9327</v>
      </c>
      <c r="E4602" s="5" t="s">
        <v>3364</v>
      </c>
      <c r="F4602" s="5" t="s">
        <v>11089</v>
      </c>
      <c r="G4602" s="5" t="s">
        <v>9365</v>
      </c>
      <c r="H4602" s="5" t="s">
        <v>9347</v>
      </c>
      <c r="I4602" s="5" t="s">
        <v>9367</v>
      </c>
      <c r="J4602" s="9">
        <v>0</v>
      </c>
      <c r="K4602" s="5" t="s">
        <v>2855</v>
      </c>
      <c r="L4602" s="10" t="s">
        <v>6472</v>
      </c>
      <c r="M4602" s="13" t="s">
        <v>9685</v>
      </c>
      <c r="N4602" s="11"/>
    </row>
    <row r="4603" spans="1:15" x14ac:dyDescent="0.2">
      <c r="A4603" s="12" t="s">
        <v>4020</v>
      </c>
      <c r="B4603" s="50">
        <v>4602</v>
      </c>
      <c r="C4603" s="9">
        <v>2020</v>
      </c>
      <c r="D4603" s="5" t="s">
        <v>9327</v>
      </c>
      <c r="E4603" s="5" t="s">
        <v>3365</v>
      </c>
      <c r="F4603" s="5" t="s">
        <v>11089</v>
      </c>
      <c r="G4603" s="5" t="s">
        <v>9365</v>
      </c>
      <c r="H4603" s="5" t="s">
        <v>9347</v>
      </c>
      <c r="I4603" s="5" t="s">
        <v>9315</v>
      </c>
      <c r="J4603" s="9">
        <v>1</v>
      </c>
      <c r="K4603" s="5" t="s">
        <v>2855</v>
      </c>
      <c r="L4603" s="10" t="s">
        <v>6472</v>
      </c>
      <c r="M4603" s="13" t="s">
        <v>9686</v>
      </c>
      <c r="N4603" s="11"/>
    </row>
    <row r="4604" spans="1:15" x14ac:dyDescent="0.2">
      <c r="A4604" s="12" t="s">
        <v>4021</v>
      </c>
      <c r="B4604" s="50">
        <v>4603</v>
      </c>
      <c r="C4604" s="9">
        <v>2020</v>
      </c>
      <c r="D4604" s="5" t="s">
        <v>9327</v>
      </c>
      <c r="E4604" s="5" t="s">
        <v>9438</v>
      </c>
      <c r="F4604" s="5" t="s">
        <v>11089</v>
      </c>
      <c r="G4604" s="5" t="s">
        <v>9365</v>
      </c>
      <c r="H4604" s="5" t="s">
        <v>9347</v>
      </c>
      <c r="I4604" s="5" t="s">
        <v>9385</v>
      </c>
      <c r="J4604" s="9">
        <v>0</v>
      </c>
      <c r="K4604" s="5" t="s">
        <v>2855</v>
      </c>
      <c r="L4604" s="10" t="s">
        <v>6472</v>
      </c>
      <c r="M4604" s="13" t="s">
        <v>9687</v>
      </c>
      <c r="N4604" s="11"/>
      <c r="O4604" s="11"/>
    </row>
    <row r="4605" spans="1:15" x14ac:dyDescent="0.2">
      <c r="A4605" s="12" t="s">
        <v>4022</v>
      </c>
      <c r="B4605" s="50">
        <v>4604</v>
      </c>
      <c r="C4605" s="9">
        <v>2020</v>
      </c>
      <c r="D4605" s="5" t="s">
        <v>9327</v>
      </c>
      <c r="E4605" s="5" t="s">
        <v>9438</v>
      </c>
      <c r="F4605" s="5" t="s">
        <v>11089</v>
      </c>
      <c r="G4605" s="5" t="s">
        <v>9365</v>
      </c>
      <c r="H4605" s="5" t="s">
        <v>9347</v>
      </c>
      <c r="I4605" s="5" t="s">
        <v>9408</v>
      </c>
      <c r="J4605" s="9">
        <v>1</v>
      </c>
      <c r="K4605" s="5" t="s">
        <v>2855</v>
      </c>
      <c r="L4605" s="10" t="s">
        <v>6472</v>
      </c>
      <c r="M4605" s="13" t="s">
        <v>9688</v>
      </c>
      <c r="N4605" s="11"/>
      <c r="O4605" s="8"/>
    </row>
    <row r="4606" spans="1:15" x14ac:dyDescent="0.2">
      <c r="A4606" s="12" t="s">
        <v>4023</v>
      </c>
      <c r="B4606" s="50">
        <v>4605</v>
      </c>
      <c r="C4606" s="9">
        <v>2020</v>
      </c>
      <c r="D4606" s="5" t="s">
        <v>9327</v>
      </c>
      <c r="E4606" s="5" t="s">
        <v>3275</v>
      </c>
      <c r="F4606" s="5" t="s">
        <v>11089</v>
      </c>
      <c r="G4606" s="5" t="s">
        <v>9365</v>
      </c>
      <c r="H4606" s="5" t="s">
        <v>9347</v>
      </c>
      <c r="I4606" s="5" t="s">
        <v>9315</v>
      </c>
      <c r="J4606" s="9">
        <v>1</v>
      </c>
      <c r="K4606" s="5" t="s">
        <v>2855</v>
      </c>
      <c r="L4606" s="10" t="s">
        <v>6472</v>
      </c>
      <c r="M4606" s="13" t="s">
        <v>9689</v>
      </c>
      <c r="N4606" s="11"/>
      <c r="O4606" s="11"/>
    </row>
    <row r="4607" spans="1:15" x14ac:dyDescent="0.2">
      <c r="A4607" s="12" t="s">
        <v>4024</v>
      </c>
      <c r="B4607" s="50">
        <v>4606</v>
      </c>
      <c r="C4607" s="9">
        <v>2020</v>
      </c>
      <c r="D4607" s="5" t="s">
        <v>9327</v>
      </c>
      <c r="E4607" s="5" t="s">
        <v>9438</v>
      </c>
      <c r="F4607" s="5" t="s">
        <v>11089</v>
      </c>
      <c r="G4607" s="5" t="s">
        <v>9365</v>
      </c>
      <c r="H4607" s="5" t="s">
        <v>9347</v>
      </c>
      <c r="I4607" s="5" t="s">
        <v>9408</v>
      </c>
      <c r="J4607" s="9">
        <v>2</v>
      </c>
      <c r="K4607" s="5" t="s">
        <v>2855</v>
      </c>
      <c r="L4607" s="10" t="s">
        <v>6472</v>
      </c>
      <c r="M4607" s="13" t="s">
        <v>9690</v>
      </c>
      <c r="N4607" s="11"/>
      <c r="O4607" s="5"/>
    </row>
    <row r="4608" spans="1:15" x14ac:dyDescent="0.2">
      <c r="A4608" s="12" t="s">
        <v>4025</v>
      </c>
      <c r="B4608" s="50">
        <v>4607</v>
      </c>
      <c r="C4608" s="9">
        <v>2020</v>
      </c>
      <c r="D4608" s="5" t="s">
        <v>9327</v>
      </c>
      <c r="E4608" s="5" t="s">
        <v>9438</v>
      </c>
      <c r="F4608" s="5" t="s">
        <v>11089</v>
      </c>
      <c r="G4608" s="5" t="s">
        <v>9365</v>
      </c>
      <c r="H4608" s="5" t="s">
        <v>9347</v>
      </c>
      <c r="I4608" s="5" t="s">
        <v>9367</v>
      </c>
      <c r="J4608" s="9">
        <v>0</v>
      </c>
      <c r="K4608" s="5" t="s">
        <v>2855</v>
      </c>
      <c r="L4608" s="10" t="s">
        <v>6472</v>
      </c>
      <c r="M4608" s="13" t="s">
        <v>9691</v>
      </c>
      <c r="N4608" s="11"/>
    </row>
    <row r="4609" spans="1:15" x14ac:dyDescent="0.2">
      <c r="A4609" s="12" t="s">
        <v>4026</v>
      </c>
      <c r="B4609" s="50">
        <v>4608</v>
      </c>
      <c r="C4609" s="9">
        <v>2020</v>
      </c>
      <c r="D4609" s="5" t="s">
        <v>9327</v>
      </c>
      <c r="E4609" s="5" t="s">
        <v>9438</v>
      </c>
      <c r="F4609" s="5" t="s">
        <v>11089</v>
      </c>
      <c r="G4609" s="5" t="s">
        <v>9365</v>
      </c>
      <c r="H4609" s="5" t="s">
        <v>9347</v>
      </c>
      <c r="I4609" s="5" t="s">
        <v>9367</v>
      </c>
      <c r="J4609" s="9">
        <v>0</v>
      </c>
      <c r="K4609" s="5" t="s">
        <v>2855</v>
      </c>
      <c r="L4609" s="10" t="s">
        <v>6472</v>
      </c>
      <c r="M4609" s="13" t="s">
        <v>9692</v>
      </c>
      <c r="N4609" s="11"/>
    </row>
    <row r="4610" spans="1:15" x14ac:dyDescent="0.2">
      <c r="A4610" s="12" t="s">
        <v>4027</v>
      </c>
      <c r="B4610" s="50">
        <v>4609</v>
      </c>
      <c r="C4610" s="9">
        <v>2020</v>
      </c>
      <c r="D4610" s="5" t="s">
        <v>9327</v>
      </c>
      <c r="E4610" s="5" t="s">
        <v>9438</v>
      </c>
      <c r="F4610" s="5" t="s">
        <v>11089</v>
      </c>
      <c r="G4610" s="5" t="s">
        <v>9365</v>
      </c>
      <c r="H4610" s="5" t="s">
        <v>9347</v>
      </c>
      <c r="I4610" s="5" t="s">
        <v>9367</v>
      </c>
      <c r="J4610" s="9">
        <v>0</v>
      </c>
      <c r="K4610" s="5" t="s">
        <v>2855</v>
      </c>
      <c r="L4610" s="10" t="s">
        <v>6472</v>
      </c>
      <c r="M4610" s="13" t="s">
        <v>9693</v>
      </c>
      <c r="N4610" s="11"/>
    </row>
    <row r="4611" spans="1:15" x14ac:dyDescent="0.2">
      <c r="A4611" s="12" t="s">
        <v>4028</v>
      </c>
      <c r="B4611" s="50">
        <v>4610</v>
      </c>
      <c r="C4611" s="9">
        <v>2020</v>
      </c>
      <c r="D4611" s="5" t="s">
        <v>9327</v>
      </c>
      <c r="E4611" s="5" t="s">
        <v>3356</v>
      </c>
      <c r="F4611" s="5" t="s">
        <v>11089</v>
      </c>
      <c r="G4611" s="5" t="s">
        <v>9365</v>
      </c>
      <c r="H4611" s="5" t="s">
        <v>9347</v>
      </c>
      <c r="I4611" s="5" t="s">
        <v>9367</v>
      </c>
      <c r="J4611" s="9">
        <v>1</v>
      </c>
      <c r="K4611" s="5" t="s">
        <v>2855</v>
      </c>
      <c r="L4611" s="10" t="s">
        <v>6472</v>
      </c>
      <c r="M4611" s="13" t="s">
        <v>9694</v>
      </c>
      <c r="N4611" s="11"/>
    </row>
    <row r="4612" spans="1:15" x14ac:dyDescent="0.2">
      <c r="A4612" s="12" t="s">
        <v>4029</v>
      </c>
      <c r="B4612" s="50">
        <v>4611</v>
      </c>
      <c r="C4612" s="9">
        <v>2020</v>
      </c>
      <c r="D4612" s="5" t="s">
        <v>9327</v>
      </c>
      <c r="E4612" s="5" t="s">
        <v>9438</v>
      </c>
      <c r="F4612" s="5" t="s">
        <v>11089</v>
      </c>
      <c r="G4612" s="5" t="s">
        <v>9365</v>
      </c>
      <c r="H4612" s="5" t="s">
        <v>9347</v>
      </c>
      <c r="I4612" s="5" t="s">
        <v>9367</v>
      </c>
      <c r="J4612" s="9">
        <v>0</v>
      </c>
      <c r="K4612" s="5" t="s">
        <v>2855</v>
      </c>
      <c r="L4612" s="10" t="s">
        <v>6472</v>
      </c>
      <c r="M4612" s="13" t="s">
        <v>9695</v>
      </c>
      <c r="N4612" s="11"/>
      <c r="O4612" s="11"/>
    </row>
    <row r="4613" spans="1:15" x14ac:dyDescent="0.2">
      <c r="A4613" s="12" t="s">
        <v>4030</v>
      </c>
      <c r="B4613" s="50">
        <v>4612</v>
      </c>
      <c r="C4613" s="9">
        <v>2020</v>
      </c>
      <c r="D4613" s="5" t="s">
        <v>9327</v>
      </c>
      <c r="E4613" s="5" t="s">
        <v>9438</v>
      </c>
      <c r="F4613" s="5" t="s">
        <v>11089</v>
      </c>
      <c r="G4613" s="5" t="s">
        <v>9365</v>
      </c>
      <c r="H4613" s="5" t="s">
        <v>9347</v>
      </c>
      <c r="I4613" s="5" t="s">
        <v>9408</v>
      </c>
      <c r="J4613" s="9">
        <v>1</v>
      </c>
      <c r="K4613" s="5" t="s">
        <v>2855</v>
      </c>
      <c r="L4613" s="10" t="s">
        <v>6472</v>
      </c>
      <c r="M4613" s="13" t="s">
        <v>9696</v>
      </c>
      <c r="N4613" s="11"/>
      <c r="O4613" s="8"/>
    </row>
    <row r="4614" spans="1:15" x14ac:dyDescent="0.2">
      <c r="A4614" s="12" t="s">
        <v>4031</v>
      </c>
      <c r="B4614" s="50">
        <v>4613</v>
      </c>
      <c r="C4614" s="9">
        <v>2020</v>
      </c>
      <c r="D4614" s="5" t="s">
        <v>9327</v>
      </c>
      <c r="E4614" s="5" t="s">
        <v>3314</v>
      </c>
      <c r="F4614" s="5" t="s">
        <v>11089</v>
      </c>
      <c r="G4614" s="5" t="s">
        <v>9365</v>
      </c>
      <c r="H4614" s="5" t="s">
        <v>9347</v>
      </c>
      <c r="I4614" s="5" t="s">
        <v>9367</v>
      </c>
      <c r="J4614" s="9">
        <v>0</v>
      </c>
      <c r="K4614" s="5" t="s">
        <v>2855</v>
      </c>
      <c r="L4614" s="10" t="s">
        <v>6472</v>
      </c>
      <c r="M4614" s="13" t="s">
        <v>9697</v>
      </c>
      <c r="N4614" s="11"/>
    </row>
    <row r="4615" spans="1:15" x14ac:dyDescent="0.2">
      <c r="A4615" s="12" t="s">
        <v>4032</v>
      </c>
      <c r="B4615" s="50">
        <v>4614</v>
      </c>
      <c r="C4615" s="9">
        <v>2020</v>
      </c>
      <c r="D4615" s="5" t="s">
        <v>9327</v>
      </c>
      <c r="E4615" s="5" t="s">
        <v>3272</v>
      </c>
      <c r="F4615" s="5" t="s">
        <v>11089</v>
      </c>
      <c r="G4615" s="5" t="s">
        <v>9365</v>
      </c>
      <c r="H4615" s="5" t="s">
        <v>9328</v>
      </c>
      <c r="I4615" s="5" t="s">
        <v>9344</v>
      </c>
      <c r="J4615" s="9">
        <v>0</v>
      </c>
      <c r="K4615" s="5" t="s">
        <v>2855</v>
      </c>
      <c r="L4615" s="10" t="s">
        <v>6472</v>
      </c>
      <c r="M4615" s="13" t="s">
        <v>9698</v>
      </c>
      <c r="N4615" s="11"/>
      <c r="O4615" s="11"/>
    </row>
    <row r="4616" spans="1:15" x14ac:dyDescent="0.2">
      <c r="A4616" s="12" t="s">
        <v>4033</v>
      </c>
      <c r="B4616" s="50">
        <v>4615</v>
      </c>
      <c r="C4616" s="9">
        <v>2020</v>
      </c>
      <c r="D4616" s="5" t="s">
        <v>9327</v>
      </c>
      <c r="E4616" s="5" t="s">
        <v>10946</v>
      </c>
      <c r="F4616" s="5" t="s">
        <v>11089</v>
      </c>
      <c r="G4616" s="5" t="s">
        <v>9365</v>
      </c>
      <c r="H4616" s="5" t="s">
        <v>9347</v>
      </c>
      <c r="I4616" s="5" t="s">
        <v>9367</v>
      </c>
      <c r="J4616" s="9">
        <v>0</v>
      </c>
      <c r="K4616" s="5" t="s">
        <v>2855</v>
      </c>
      <c r="L4616" s="10" t="s">
        <v>6472</v>
      </c>
      <c r="M4616" s="13" t="s">
        <v>9699</v>
      </c>
      <c r="N4616" s="11"/>
      <c r="O4616" s="11"/>
    </row>
    <row r="4617" spans="1:15" x14ac:dyDescent="0.2">
      <c r="A4617" s="12" t="s">
        <v>4034</v>
      </c>
      <c r="B4617" s="50">
        <v>4616</v>
      </c>
      <c r="C4617" s="9">
        <v>2020</v>
      </c>
      <c r="D4617" s="5" t="s">
        <v>9327</v>
      </c>
      <c r="E4617" s="5" t="s">
        <v>9292</v>
      </c>
      <c r="F4617" s="5" t="s">
        <v>11089</v>
      </c>
      <c r="G4617" s="5" t="s">
        <v>9365</v>
      </c>
      <c r="H4617" s="5" t="s">
        <v>9347</v>
      </c>
      <c r="I4617" s="5" t="s">
        <v>9367</v>
      </c>
      <c r="J4617" s="9">
        <v>0</v>
      </c>
      <c r="K4617" s="5" t="s">
        <v>2855</v>
      </c>
      <c r="L4617" s="10" t="s">
        <v>6472</v>
      </c>
      <c r="M4617" s="13" t="s">
        <v>9700</v>
      </c>
      <c r="N4617" s="11"/>
      <c r="O4617" s="11"/>
    </row>
    <row r="4618" spans="1:15" x14ac:dyDescent="0.2">
      <c r="A4618" s="12" t="s">
        <v>4035</v>
      </c>
      <c r="B4618" s="50">
        <v>4617</v>
      </c>
      <c r="C4618" s="9">
        <v>2020</v>
      </c>
      <c r="D4618" s="5" t="s">
        <v>9327</v>
      </c>
      <c r="E4618" s="5" t="s">
        <v>10938</v>
      </c>
      <c r="F4618" s="5" t="s">
        <v>11089</v>
      </c>
      <c r="G4618" s="5" t="s">
        <v>9365</v>
      </c>
      <c r="H4618" s="5" t="s">
        <v>9347</v>
      </c>
      <c r="I4618" s="5" t="s">
        <v>9367</v>
      </c>
      <c r="J4618" s="9">
        <v>0</v>
      </c>
      <c r="K4618" s="5" t="s">
        <v>2855</v>
      </c>
      <c r="L4618" s="10" t="s">
        <v>6472</v>
      </c>
      <c r="M4618" s="13" t="s">
        <v>9701</v>
      </c>
      <c r="N4618" s="11"/>
      <c r="O4618" s="11"/>
    </row>
    <row r="4619" spans="1:15" x14ac:dyDescent="0.2">
      <c r="A4619" s="12" t="s">
        <v>4036</v>
      </c>
      <c r="B4619" s="50">
        <v>4618</v>
      </c>
      <c r="C4619" s="9">
        <v>2020</v>
      </c>
      <c r="D4619" s="5" t="s">
        <v>9327</v>
      </c>
      <c r="E4619" s="5" t="s">
        <v>10938</v>
      </c>
      <c r="F4619" s="5" t="s">
        <v>11089</v>
      </c>
      <c r="G4619" s="5" t="s">
        <v>9365</v>
      </c>
      <c r="H4619" s="5" t="s">
        <v>9347</v>
      </c>
      <c r="I4619" s="5" t="s">
        <v>9408</v>
      </c>
      <c r="J4619" s="9">
        <v>2</v>
      </c>
      <c r="K4619" s="5" t="s">
        <v>2855</v>
      </c>
      <c r="L4619" s="10" t="s">
        <v>6472</v>
      </c>
      <c r="M4619" s="13" t="s">
        <v>9702</v>
      </c>
      <c r="N4619" s="11"/>
      <c r="O4619" s="5"/>
    </row>
    <row r="4620" spans="1:15" x14ac:dyDescent="0.2">
      <c r="A4620" s="12" t="s">
        <v>4037</v>
      </c>
      <c r="B4620" s="50">
        <v>4619</v>
      </c>
      <c r="C4620" s="9">
        <v>2020</v>
      </c>
      <c r="D4620" s="5" t="s">
        <v>9327</v>
      </c>
      <c r="E4620" s="5" t="s">
        <v>3321</v>
      </c>
      <c r="F4620" s="5" t="s">
        <v>11089</v>
      </c>
      <c r="G4620" s="5" t="s">
        <v>9314</v>
      </c>
      <c r="H4620" s="5" t="s">
        <v>9328</v>
      </c>
      <c r="I4620" s="5" t="s">
        <v>9344</v>
      </c>
      <c r="J4620" s="9">
        <v>0</v>
      </c>
      <c r="K4620" s="5" t="s">
        <v>46</v>
      </c>
      <c r="L4620" s="10" t="s">
        <v>46</v>
      </c>
      <c r="M4620" s="13" t="s">
        <v>3322</v>
      </c>
      <c r="N4620" s="11"/>
    </row>
    <row r="4621" spans="1:15" x14ac:dyDescent="0.2">
      <c r="A4621" s="12" t="s">
        <v>4038</v>
      </c>
      <c r="B4621" s="50">
        <v>4620</v>
      </c>
      <c r="C4621" s="9">
        <v>2020</v>
      </c>
      <c r="D4621" s="5" t="s">
        <v>9327</v>
      </c>
      <c r="E4621" s="5" t="s">
        <v>3272</v>
      </c>
      <c r="F4621" s="5" t="s">
        <v>11089</v>
      </c>
      <c r="G4621" s="5" t="s">
        <v>9314</v>
      </c>
      <c r="H4621" s="5" t="s">
        <v>9328</v>
      </c>
      <c r="I4621" s="5" t="s">
        <v>9415</v>
      </c>
      <c r="J4621" s="9">
        <v>0</v>
      </c>
      <c r="K4621" s="5" t="s">
        <v>46</v>
      </c>
      <c r="L4621" s="10" t="str">
        <f>HYPERLINK("https://www.intoleranceagainstchristians.eu/index.php?id=12&amp;case=3442","OIDAC")</f>
        <v>OIDAC</v>
      </c>
      <c r="M4621" s="13" t="s">
        <v>3332</v>
      </c>
      <c r="N4621" s="2"/>
      <c r="O4621" s="11"/>
    </row>
    <row r="4622" spans="1:15" x14ac:dyDescent="0.2">
      <c r="A4622" s="12" t="s">
        <v>4039</v>
      </c>
      <c r="B4622" s="50">
        <v>4621</v>
      </c>
      <c r="C4622" s="9">
        <v>2020</v>
      </c>
      <c r="D4622" s="5" t="s">
        <v>9327</v>
      </c>
      <c r="E4622" s="5" t="s">
        <v>3333</v>
      </c>
      <c r="F4622" s="5" t="s">
        <v>11089</v>
      </c>
      <c r="G4622" s="5" t="s">
        <v>9314</v>
      </c>
      <c r="H4622" s="5" t="s">
        <v>9328</v>
      </c>
      <c r="I4622" s="5" t="s">
        <v>9344</v>
      </c>
      <c r="J4622" s="9">
        <v>0</v>
      </c>
      <c r="K4622" s="5" t="s">
        <v>46</v>
      </c>
      <c r="L4622" s="10" t="s">
        <v>46</v>
      </c>
      <c r="M4622" s="13" t="s">
        <v>3334</v>
      </c>
      <c r="N4622" s="2"/>
      <c r="O4622" s="11"/>
    </row>
    <row r="4623" spans="1:15" x14ac:dyDescent="0.2">
      <c r="A4623" s="12" t="s">
        <v>4040</v>
      </c>
      <c r="B4623" s="50">
        <v>4622</v>
      </c>
      <c r="C4623" s="9">
        <v>2020</v>
      </c>
      <c r="D4623" s="5" t="s">
        <v>9327</v>
      </c>
      <c r="E4623" s="5" t="s">
        <v>3233</v>
      </c>
      <c r="F4623" s="5" t="s">
        <v>11089</v>
      </c>
      <c r="G4623" s="5" t="s">
        <v>9314</v>
      </c>
      <c r="H4623" s="5" t="s">
        <v>9328</v>
      </c>
      <c r="I4623" s="5" t="s">
        <v>9344</v>
      </c>
      <c r="J4623" s="9">
        <v>0</v>
      </c>
      <c r="K4623" s="5" t="s">
        <v>46</v>
      </c>
      <c r="L4623" s="10" t="s">
        <v>46</v>
      </c>
      <c r="M4623" s="13" t="s">
        <v>3335</v>
      </c>
      <c r="N4623" s="2"/>
      <c r="O4623" s="11"/>
    </row>
    <row r="4624" spans="1:15" x14ac:dyDescent="0.2">
      <c r="A4624" s="12" t="s">
        <v>4041</v>
      </c>
      <c r="B4624" s="50">
        <v>4623</v>
      </c>
      <c r="C4624" s="9">
        <v>2020</v>
      </c>
      <c r="D4624" s="5" t="s">
        <v>9327</v>
      </c>
      <c r="E4624" s="5" t="s">
        <v>3324</v>
      </c>
      <c r="F4624" s="5" t="s">
        <v>11089</v>
      </c>
      <c r="G4624" s="5" t="s">
        <v>9314</v>
      </c>
      <c r="H4624" s="5" t="s">
        <v>9328</v>
      </c>
      <c r="I4624" s="5" t="s">
        <v>9344</v>
      </c>
      <c r="J4624" s="9">
        <v>0</v>
      </c>
      <c r="K4624" s="5" t="s">
        <v>46</v>
      </c>
      <c r="L4624" s="10" t="s">
        <v>46</v>
      </c>
      <c r="M4624" s="13" t="s">
        <v>3325</v>
      </c>
      <c r="N4624" s="2"/>
    </row>
    <row r="4625" spans="1:14" x14ac:dyDescent="0.2">
      <c r="A4625" s="12" t="s">
        <v>11365</v>
      </c>
      <c r="B4625" s="50">
        <v>4624</v>
      </c>
      <c r="C4625" s="9">
        <v>2020</v>
      </c>
      <c r="D4625" s="5" t="s">
        <v>9327</v>
      </c>
      <c r="E4625" s="5" t="s">
        <v>3326</v>
      </c>
      <c r="F4625" s="5" t="s">
        <v>11089</v>
      </c>
      <c r="G4625" s="5" t="s">
        <v>9314</v>
      </c>
      <c r="H4625" s="5" t="s">
        <v>9328</v>
      </c>
      <c r="I4625" s="5" t="s">
        <v>9344</v>
      </c>
      <c r="J4625" s="9">
        <v>0</v>
      </c>
      <c r="K4625" s="5" t="s">
        <v>46</v>
      </c>
      <c r="L4625" s="10" t="s">
        <v>46</v>
      </c>
      <c r="M4625" s="13" t="s">
        <v>3336</v>
      </c>
      <c r="N4625" s="11"/>
    </row>
    <row r="4626" spans="1:14" s="11" customFormat="1" x14ac:dyDescent="0.2">
      <c r="A4626" s="12" t="s">
        <v>11366</v>
      </c>
      <c r="B4626" s="50">
        <v>4625</v>
      </c>
      <c r="C4626" s="9">
        <v>2020</v>
      </c>
      <c r="D4626" s="5" t="s">
        <v>9327</v>
      </c>
      <c r="E4626" s="5" t="s">
        <v>11385</v>
      </c>
      <c r="F4626" s="5" t="s">
        <v>11089</v>
      </c>
      <c r="G4626" s="5" t="s">
        <v>9329</v>
      </c>
      <c r="H4626" s="5" t="s">
        <v>9347</v>
      </c>
      <c r="I4626" s="5" t="s">
        <v>9423</v>
      </c>
      <c r="J4626" s="9">
        <v>1</v>
      </c>
      <c r="K4626" s="5" t="s">
        <v>2</v>
      </c>
      <c r="L4626" s="5" t="s">
        <v>2</v>
      </c>
      <c r="M4626" s="13" t="s">
        <v>11386</v>
      </c>
    </row>
    <row r="4627" spans="1:14" x14ac:dyDescent="0.2">
      <c r="A4627" s="12" t="s">
        <v>7866</v>
      </c>
      <c r="B4627" s="50">
        <v>4626</v>
      </c>
      <c r="C4627" s="9">
        <v>2015</v>
      </c>
      <c r="D4627" s="5" t="s">
        <v>9316</v>
      </c>
      <c r="E4627" s="8" t="s">
        <v>2</v>
      </c>
      <c r="F4627" s="5" t="s">
        <v>11089</v>
      </c>
      <c r="G4627" s="5" t="s">
        <v>9323</v>
      </c>
      <c r="H4627" s="5" t="s">
        <v>9328</v>
      </c>
      <c r="I4627" s="5" t="s">
        <v>9338</v>
      </c>
      <c r="J4627" s="9">
        <v>0</v>
      </c>
      <c r="K4627" s="5" t="s">
        <v>3</v>
      </c>
      <c r="L4627" s="10" t="s">
        <v>1</v>
      </c>
      <c r="M4627" s="5" t="s">
        <v>2</v>
      </c>
    </row>
    <row r="4628" spans="1:14" x14ac:dyDescent="0.2">
      <c r="A4628" s="12" t="s">
        <v>7966</v>
      </c>
      <c r="B4628" s="50">
        <v>4627</v>
      </c>
      <c r="C4628" s="9">
        <v>2015</v>
      </c>
      <c r="D4628" s="5" t="s">
        <v>9316</v>
      </c>
      <c r="E4628" s="8" t="s">
        <v>2</v>
      </c>
      <c r="F4628" s="5" t="s">
        <v>11089</v>
      </c>
      <c r="G4628" s="5" t="s">
        <v>9323</v>
      </c>
      <c r="H4628" s="5" t="s">
        <v>9328</v>
      </c>
      <c r="I4628" s="5" t="s">
        <v>9338</v>
      </c>
      <c r="J4628" s="9">
        <v>0</v>
      </c>
      <c r="K4628" s="5" t="s">
        <v>3</v>
      </c>
      <c r="L4628" s="10" t="s">
        <v>1</v>
      </c>
      <c r="M4628" s="5" t="s">
        <v>2</v>
      </c>
    </row>
    <row r="4629" spans="1:14" x14ac:dyDescent="0.2">
      <c r="A4629" s="12" t="s">
        <v>7967</v>
      </c>
      <c r="B4629" s="50">
        <v>4628</v>
      </c>
      <c r="C4629" s="9">
        <v>2015</v>
      </c>
      <c r="D4629" s="5" t="s">
        <v>9316</v>
      </c>
      <c r="E4629" s="8" t="s">
        <v>2</v>
      </c>
      <c r="F4629" s="5" t="s">
        <v>11089</v>
      </c>
      <c r="G4629" s="5" t="s">
        <v>9331</v>
      </c>
      <c r="H4629" s="5" t="s">
        <v>9347</v>
      </c>
      <c r="I4629" s="5" t="s">
        <v>9338</v>
      </c>
      <c r="J4629" s="9" t="s">
        <v>2</v>
      </c>
      <c r="K4629" s="5" t="s">
        <v>3</v>
      </c>
      <c r="L4629" s="10" t="s">
        <v>1</v>
      </c>
      <c r="M4629" s="5" t="s">
        <v>2</v>
      </c>
    </row>
    <row r="4630" spans="1:14" x14ac:dyDescent="0.2">
      <c r="A4630" s="12" t="s">
        <v>7968</v>
      </c>
      <c r="B4630" s="50">
        <v>4629</v>
      </c>
      <c r="C4630" s="9">
        <v>2015</v>
      </c>
      <c r="D4630" s="5" t="s">
        <v>9316</v>
      </c>
      <c r="E4630" s="8" t="s">
        <v>2</v>
      </c>
      <c r="F4630" s="5" t="s">
        <v>11089</v>
      </c>
      <c r="G4630" s="5" t="s">
        <v>9331</v>
      </c>
      <c r="H4630" s="5" t="s">
        <v>9347</v>
      </c>
      <c r="I4630" s="5" t="s">
        <v>9338</v>
      </c>
      <c r="J4630" s="9" t="s">
        <v>2</v>
      </c>
      <c r="K4630" s="5" t="s">
        <v>3</v>
      </c>
      <c r="L4630" s="10" t="s">
        <v>1</v>
      </c>
      <c r="M4630" s="5" t="s">
        <v>2</v>
      </c>
      <c r="N4630" s="11"/>
    </row>
    <row r="4631" spans="1:14" x14ac:dyDescent="0.2">
      <c r="A4631" s="12" t="s">
        <v>7969</v>
      </c>
      <c r="B4631" s="50">
        <v>4630</v>
      </c>
      <c r="C4631" s="9">
        <v>2015</v>
      </c>
      <c r="D4631" s="5" t="s">
        <v>9316</v>
      </c>
      <c r="E4631" s="8" t="s">
        <v>2</v>
      </c>
      <c r="F4631" s="5" t="s">
        <v>11089</v>
      </c>
      <c r="G4631" s="5" t="s">
        <v>9331</v>
      </c>
      <c r="H4631" s="5" t="s">
        <v>9347</v>
      </c>
      <c r="I4631" s="5" t="s">
        <v>9338</v>
      </c>
      <c r="J4631" s="9" t="s">
        <v>2</v>
      </c>
      <c r="K4631" s="5" t="s">
        <v>3</v>
      </c>
      <c r="L4631" s="10" t="s">
        <v>1</v>
      </c>
      <c r="M4631" s="5" t="s">
        <v>2</v>
      </c>
      <c r="N4631" s="11"/>
    </row>
    <row r="4632" spans="1:14" x14ac:dyDescent="0.2">
      <c r="A4632" s="12" t="s">
        <v>7970</v>
      </c>
      <c r="B4632" s="50">
        <v>4631</v>
      </c>
      <c r="C4632" s="9">
        <v>2015</v>
      </c>
      <c r="D4632" s="5" t="s">
        <v>9316</v>
      </c>
      <c r="E4632" s="8" t="s">
        <v>2</v>
      </c>
      <c r="F4632" s="5" t="s">
        <v>11089</v>
      </c>
      <c r="G4632" s="5" t="s">
        <v>9331</v>
      </c>
      <c r="H4632" s="5" t="s">
        <v>9347</v>
      </c>
      <c r="I4632" s="5" t="s">
        <v>9338</v>
      </c>
      <c r="J4632" s="9" t="s">
        <v>2</v>
      </c>
      <c r="K4632" s="5" t="s">
        <v>3</v>
      </c>
      <c r="L4632" s="10" t="s">
        <v>1</v>
      </c>
      <c r="M4632" s="5" t="s">
        <v>2</v>
      </c>
      <c r="N4632" s="11"/>
    </row>
    <row r="4633" spans="1:14" x14ac:dyDescent="0.2">
      <c r="A4633" s="12" t="s">
        <v>7971</v>
      </c>
      <c r="B4633" s="50">
        <v>4632</v>
      </c>
      <c r="C4633" s="9">
        <v>2015</v>
      </c>
      <c r="D4633" s="5" t="s">
        <v>9316</v>
      </c>
      <c r="E4633" s="8" t="s">
        <v>2</v>
      </c>
      <c r="F4633" s="5" t="s">
        <v>11089</v>
      </c>
      <c r="G4633" s="5" t="s">
        <v>9331</v>
      </c>
      <c r="H4633" s="5" t="s">
        <v>9347</v>
      </c>
      <c r="I4633" s="5" t="s">
        <v>9338</v>
      </c>
      <c r="J4633" s="9" t="s">
        <v>2</v>
      </c>
      <c r="K4633" s="5" t="s">
        <v>3</v>
      </c>
      <c r="L4633" s="10" t="s">
        <v>1</v>
      </c>
      <c r="M4633" s="5" t="s">
        <v>2</v>
      </c>
      <c r="N4633" s="11"/>
    </row>
    <row r="4634" spans="1:14" x14ac:dyDescent="0.2">
      <c r="A4634" s="12" t="s">
        <v>7972</v>
      </c>
      <c r="B4634" s="50">
        <v>4633</v>
      </c>
      <c r="C4634" s="9">
        <v>2015</v>
      </c>
      <c r="D4634" s="5" t="s">
        <v>9316</v>
      </c>
      <c r="E4634" s="8" t="s">
        <v>2</v>
      </c>
      <c r="F4634" s="5" t="s">
        <v>11089</v>
      </c>
      <c r="G4634" s="5" t="s">
        <v>9331</v>
      </c>
      <c r="H4634" s="5" t="s">
        <v>9328</v>
      </c>
      <c r="I4634" s="5" t="s">
        <v>9338</v>
      </c>
      <c r="J4634" s="9">
        <v>0</v>
      </c>
      <c r="K4634" s="5" t="s">
        <v>3</v>
      </c>
      <c r="L4634" s="10" t="s">
        <v>1</v>
      </c>
      <c r="M4634" s="5" t="s">
        <v>2</v>
      </c>
      <c r="N4634" s="11"/>
    </row>
    <row r="4635" spans="1:14" x14ac:dyDescent="0.2">
      <c r="A4635" s="12" t="s">
        <v>7973</v>
      </c>
      <c r="B4635" s="50">
        <v>4634</v>
      </c>
      <c r="C4635" s="9">
        <v>2015</v>
      </c>
      <c r="D4635" s="5" t="s">
        <v>9316</v>
      </c>
      <c r="E4635" s="8" t="s">
        <v>2</v>
      </c>
      <c r="F4635" s="5" t="s">
        <v>11089</v>
      </c>
      <c r="G4635" s="5" t="s">
        <v>9331</v>
      </c>
      <c r="H4635" s="5" t="s">
        <v>9328</v>
      </c>
      <c r="I4635" s="5" t="s">
        <v>9338</v>
      </c>
      <c r="J4635" s="9">
        <v>0</v>
      </c>
      <c r="K4635" s="5" t="s">
        <v>3</v>
      </c>
      <c r="L4635" s="10" t="s">
        <v>1</v>
      </c>
      <c r="M4635" s="5" t="s">
        <v>2</v>
      </c>
      <c r="N4635" s="11"/>
    </row>
    <row r="4636" spans="1:14" x14ac:dyDescent="0.2">
      <c r="A4636" s="12" t="s">
        <v>7974</v>
      </c>
      <c r="B4636" s="50">
        <v>4635</v>
      </c>
      <c r="C4636" s="9">
        <v>2015</v>
      </c>
      <c r="D4636" s="5" t="s">
        <v>9316</v>
      </c>
      <c r="E4636" s="8" t="s">
        <v>2</v>
      </c>
      <c r="F4636" s="5" t="s">
        <v>11089</v>
      </c>
      <c r="G4636" s="5" t="s">
        <v>9331</v>
      </c>
      <c r="H4636" s="5" t="s">
        <v>9328</v>
      </c>
      <c r="I4636" s="5" t="s">
        <v>9338</v>
      </c>
      <c r="J4636" s="9">
        <v>0</v>
      </c>
      <c r="K4636" s="5" t="s">
        <v>3</v>
      </c>
      <c r="L4636" s="10" t="s">
        <v>1</v>
      </c>
      <c r="M4636" s="5" t="s">
        <v>2</v>
      </c>
      <c r="N4636" s="11"/>
    </row>
    <row r="4637" spans="1:14" x14ac:dyDescent="0.2">
      <c r="A4637" s="12" t="s">
        <v>7975</v>
      </c>
      <c r="B4637" s="50">
        <v>4636</v>
      </c>
      <c r="C4637" s="9">
        <v>2015</v>
      </c>
      <c r="D4637" s="5" t="s">
        <v>9316</v>
      </c>
      <c r="E4637" s="8" t="s">
        <v>2</v>
      </c>
      <c r="F4637" s="5" t="s">
        <v>11089</v>
      </c>
      <c r="G4637" s="5" t="s">
        <v>9331</v>
      </c>
      <c r="H4637" s="5" t="s">
        <v>9328</v>
      </c>
      <c r="I4637" s="5" t="s">
        <v>9338</v>
      </c>
      <c r="J4637" s="9">
        <v>0</v>
      </c>
      <c r="K4637" s="5" t="s">
        <v>3</v>
      </c>
      <c r="L4637" s="10" t="s">
        <v>1</v>
      </c>
      <c r="M4637" s="5" t="s">
        <v>2</v>
      </c>
    </row>
    <row r="4638" spans="1:14" x14ac:dyDescent="0.2">
      <c r="A4638" s="12" t="s">
        <v>7976</v>
      </c>
      <c r="B4638" s="50">
        <v>4637</v>
      </c>
      <c r="C4638" s="9">
        <v>2015</v>
      </c>
      <c r="D4638" s="5" t="s">
        <v>9316</v>
      </c>
      <c r="E4638" s="8" t="s">
        <v>2</v>
      </c>
      <c r="F4638" s="5" t="s">
        <v>11089</v>
      </c>
      <c r="G4638" s="5" t="s">
        <v>9331</v>
      </c>
      <c r="H4638" s="5" t="s">
        <v>9328</v>
      </c>
      <c r="I4638" s="5" t="s">
        <v>9338</v>
      </c>
      <c r="J4638" s="9">
        <v>0</v>
      </c>
      <c r="K4638" s="5" t="s">
        <v>3</v>
      </c>
      <c r="L4638" s="10" t="s">
        <v>1</v>
      </c>
      <c r="M4638" s="5" t="s">
        <v>2</v>
      </c>
    </row>
    <row r="4639" spans="1:14" x14ac:dyDescent="0.2">
      <c r="A4639" s="12" t="s">
        <v>7977</v>
      </c>
      <c r="B4639" s="50">
        <v>4638</v>
      </c>
      <c r="C4639" s="9">
        <v>2015</v>
      </c>
      <c r="D4639" s="5" t="s">
        <v>9316</v>
      </c>
      <c r="E4639" s="8" t="s">
        <v>2</v>
      </c>
      <c r="F4639" s="5" t="s">
        <v>11089</v>
      </c>
      <c r="G4639" s="5" t="s">
        <v>9331</v>
      </c>
      <c r="H4639" s="5" t="s">
        <v>9328</v>
      </c>
      <c r="I4639" s="5" t="s">
        <v>9338</v>
      </c>
      <c r="J4639" s="9">
        <v>0</v>
      </c>
      <c r="K4639" s="5" t="s">
        <v>3</v>
      </c>
      <c r="L4639" s="10" t="s">
        <v>1</v>
      </c>
      <c r="M4639" s="5" t="s">
        <v>2</v>
      </c>
    </row>
    <row r="4640" spans="1:14" x14ac:dyDescent="0.2">
      <c r="A4640" s="12" t="s">
        <v>7978</v>
      </c>
      <c r="B4640" s="50">
        <v>4639</v>
      </c>
      <c r="C4640" s="9">
        <v>2015</v>
      </c>
      <c r="D4640" s="5" t="s">
        <v>9316</v>
      </c>
      <c r="E4640" s="8" t="s">
        <v>2</v>
      </c>
      <c r="F4640" s="5" t="s">
        <v>11089</v>
      </c>
      <c r="G4640" s="5" t="s">
        <v>9331</v>
      </c>
      <c r="H4640" s="5" t="s">
        <v>9328</v>
      </c>
      <c r="I4640" s="5" t="s">
        <v>9338</v>
      </c>
      <c r="J4640" s="9">
        <v>0</v>
      </c>
      <c r="K4640" s="5" t="s">
        <v>3</v>
      </c>
      <c r="L4640" s="10" t="s">
        <v>1</v>
      </c>
      <c r="M4640" s="5" t="s">
        <v>2</v>
      </c>
    </row>
    <row r="4641" spans="1:15" x14ac:dyDescent="0.2">
      <c r="A4641" s="12" t="s">
        <v>7979</v>
      </c>
      <c r="B4641" s="50">
        <v>4640</v>
      </c>
      <c r="C4641" s="9">
        <v>2015</v>
      </c>
      <c r="D4641" s="5" t="s">
        <v>9316</v>
      </c>
      <c r="E4641" s="8" t="s">
        <v>2</v>
      </c>
      <c r="F4641" s="5" t="s">
        <v>11089</v>
      </c>
      <c r="G4641" s="5" t="s">
        <v>9331</v>
      </c>
      <c r="H4641" s="5" t="s">
        <v>9328</v>
      </c>
      <c r="I4641" s="5" t="s">
        <v>9338</v>
      </c>
      <c r="J4641" s="9">
        <v>0</v>
      </c>
      <c r="K4641" s="5" t="s">
        <v>3</v>
      </c>
      <c r="L4641" s="10" t="s">
        <v>1</v>
      </c>
      <c r="M4641" s="5" t="s">
        <v>2</v>
      </c>
    </row>
    <row r="4642" spans="1:15" x14ac:dyDescent="0.2">
      <c r="A4642" s="12" t="s">
        <v>7980</v>
      </c>
      <c r="B4642" s="50">
        <v>4641</v>
      </c>
      <c r="C4642" s="9">
        <v>2015</v>
      </c>
      <c r="D4642" s="5" t="s">
        <v>9316</v>
      </c>
      <c r="E4642" s="8" t="s">
        <v>2</v>
      </c>
      <c r="F4642" s="5" t="s">
        <v>11089</v>
      </c>
      <c r="G4642" s="5" t="s">
        <v>9331</v>
      </c>
      <c r="H4642" s="5" t="s">
        <v>9328</v>
      </c>
      <c r="I4642" s="5" t="s">
        <v>9338</v>
      </c>
      <c r="J4642" s="9">
        <v>0</v>
      </c>
      <c r="K4642" s="5" t="s">
        <v>3</v>
      </c>
      <c r="L4642" s="10" t="s">
        <v>1</v>
      </c>
      <c r="M4642" s="5" t="s">
        <v>2</v>
      </c>
    </row>
    <row r="4643" spans="1:15" x14ac:dyDescent="0.2">
      <c r="A4643" s="12" t="s">
        <v>7981</v>
      </c>
      <c r="B4643" s="50">
        <v>4642</v>
      </c>
      <c r="C4643" s="9">
        <v>2015</v>
      </c>
      <c r="D4643" s="5" t="s">
        <v>9316</v>
      </c>
      <c r="E4643" s="8" t="s">
        <v>2</v>
      </c>
      <c r="F4643" s="5" t="s">
        <v>11089</v>
      </c>
      <c r="G4643" s="5" t="s">
        <v>9331</v>
      </c>
      <c r="H4643" s="5" t="s">
        <v>9328</v>
      </c>
      <c r="I4643" s="5" t="s">
        <v>9338</v>
      </c>
      <c r="J4643" s="9">
        <v>0</v>
      </c>
      <c r="K4643" s="5" t="s">
        <v>3</v>
      </c>
      <c r="L4643" s="10" t="s">
        <v>1</v>
      </c>
      <c r="M4643" s="5" t="s">
        <v>2</v>
      </c>
      <c r="O4643" s="11"/>
    </row>
    <row r="4644" spans="1:15" x14ac:dyDescent="0.2">
      <c r="A4644" s="12" t="s">
        <v>7982</v>
      </c>
      <c r="B4644" s="50">
        <v>4643</v>
      </c>
      <c r="C4644" s="9">
        <v>2015</v>
      </c>
      <c r="D4644" s="5" t="s">
        <v>9316</v>
      </c>
      <c r="E4644" s="8" t="s">
        <v>2</v>
      </c>
      <c r="F4644" s="5" t="s">
        <v>11089</v>
      </c>
      <c r="G4644" s="5" t="s">
        <v>9331</v>
      </c>
      <c r="H4644" s="5" t="s">
        <v>9328</v>
      </c>
      <c r="I4644" s="5" t="s">
        <v>9338</v>
      </c>
      <c r="J4644" s="9">
        <v>0</v>
      </c>
      <c r="K4644" s="5" t="s">
        <v>3</v>
      </c>
      <c r="L4644" s="10" t="s">
        <v>1</v>
      </c>
      <c r="M4644" s="5" t="s">
        <v>2</v>
      </c>
      <c r="N4644" s="11"/>
    </row>
    <row r="4645" spans="1:15" x14ac:dyDescent="0.2">
      <c r="A4645" s="12" t="s">
        <v>7983</v>
      </c>
      <c r="B4645" s="50">
        <v>4644</v>
      </c>
      <c r="C4645" s="9">
        <v>2015</v>
      </c>
      <c r="D4645" s="5" t="s">
        <v>9316</v>
      </c>
      <c r="E4645" s="8" t="s">
        <v>2</v>
      </c>
      <c r="F4645" s="5" t="s">
        <v>11089</v>
      </c>
      <c r="G4645" s="5" t="s">
        <v>9331</v>
      </c>
      <c r="H4645" s="5" t="s">
        <v>9328</v>
      </c>
      <c r="I4645" s="5" t="s">
        <v>9338</v>
      </c>
      <c r="J4645" s="9">
        <v>0</v>
      </c>
      <c r="K4645" s="5" t="s">
        <v>3</v>
      </c>
      <c r="L4645" s="10" t="s">
        <v>1</v>
      </c>
      <c r="M4645" s="5" t="s">
        <v>2</v>
      </c>
      <c r="N4645" s="11"/>
    </row>
    <row r="4646" spans="1:15" x14ac:dyDescent="0.2">
      <c r="A4646" s="12" t="s">
        <v>7984</v>
      </c>
      <c r="B4646" s="50">
        <v>4645</v>
      </c>
      <c r="C4646" s="9">
        <v>2015</v>
      </c>
      <c r="D4646" s="5" t="s">
        <v>9316</v>
      </c>
      <c r="E4646" s="8" t="s">
        <v>2</v>
      </c>
      <c r="F4646" s="5" t="s">
        <v>11089</v>
      </c>
      <c r="G4646" s="5" t="s">
        <v>9331</v>
      </c>
      <c r="H4646" s="5" t="s">
        <v>9328</v>
      </c>
      <c r="I4646" s="5" t="s">
        <v>9338</v>
      </c>
      <c r="J4646" s="9">
        <v>0</v>
      </c>
      <c r="K4646" s="5" t="s">
        <v>3</v>
      </c>
      <c r="L4646" s="10" t="s">
        <v>1</v>
      </c>
      <c r="M4646" s="5" t="s">
        <v>2</v>
      </c>
      <c r="N4646" s="11"/>
    </row>
    <row r="4647" spans="1:15" x14ac:dyDescent="0.2">
      <c r="A4647" s="12" t="s">
        <v>7985</v>
      </c>
      <c r="B4647" s="50">
        <v>4646</v>
      </c>
      <c r="C4647" s="9">
        <v>2015</v>
      </c>
      <c r="D4647" s="5" t="s">
        <v>9316</v>
      </c>
      <c r="E4647" s="8" t="s">
        <v>2</v>
      </c>
      <c r="F4647" s="5" t="s">
        <v>11089</v>
      </c>
      <c r="G4647" s="5" t="s">
        <v>9331</v>
      </c>
      <c r="H4647" s="5" t="s">
        <v>9328</v>
      </c>
      <c r="I4647" s="5" t="s">
        <v>9338</v>
      </c>
      <c r="J4647" s="9">
        <v>0</v>
      </c>
      <c r="K4647" s="5" t="s">
        <v>3</v>
      </c>
      <c r="L4647" s="10" t="s">
        <v>1</v>
      </c>
      <c r="M4647" s="5" t="s">
        <v>2</v>
      </c>
    </row>
    <row r="4648" spans="1:15" x14ac:dyDescent="0.2">
      <c r="A4648" s="12" t="s">
        <v>7986</v>
      </c>
      <c r="B4648" s="50">
        <v>4647</v>
      </c>
      <c r="C4648" s="9">
        <v>2015</v>
      </c>
      <c r="D4648" s="5" t="s">
        <v>9316</v>
      </c>
      <c r="E4648" s="8" t="s">
        <v>2</v>
      </c>
      <c r="F4648" s="5" t="s">
        <v>11089</v>
      </c>
      <c r="G4648" s="5" t="s">
        <v>9331</v>
      </c>
      <c r="H4648" s="5" t="s">
        <v>9328</v>
      </c>
      <c r="I4648" s="5" t="s">
        <v>9338</v>
      </c>
      <c r="J4648" s="9">
        <v>0</v>
      </c>
      <c r="K4648" s="5" t="s">
        <v>3</v>
      </c>
      <c r="L4648" s="10" t="s">
        <v>1</v>
      </c>
      <c r="M4648" s="5" t="s">
        <v>2</v>
      </c>
      <c r="N4648" s="11"/>
      <c r="O4648" s="11"/>
    </row>
    <row r="4649" spans="1:15" x14ac:dyDescent="0.2">
      <c r="A4649" s="12" t="s">
        <v>7987</v>
      </c>
      <c r="B4649" s="50">
        <v>4648</v>
      </c>
      <c r="C4649" s="9">
        <v>2015</v>
      </c>
      <c r="D4649" s="5" t="s">
        <v>9316</v>
      </c>
      <c r="E4649" s="8" t="s">
        <v>2</v>
      </c>
      <c r="F4649" s="5" t="s">
        <v>11089</v>
      </c>
      <c r="G4649" s="5" t="s">
        <v>9331</v>
      </c>
      <c r="H4649" s="5" t="s">
        <v>9328</v>
      </c>
      <c r="I4649" s="5" t="s">
        <v>9338</v>
      </c>
      <c r="J4649" s="9">
        <v>0</v>
      </c>
      <c r="K4649" s="5" t="s">
        <v>3</v>
      </c>
      <c r="L4649" s="10" t="s">
        <v>1</v>
      </c>
      <c r="M4649" s="5" t="s">
        <v>2</v>
      </c>
      <c r="N4649" s="11"/>
    </row>
    <row r="4650" spans="1:15" x14ac:dyDescent="0.2">
      <c r="A4650" s="12" t="s">
        <v>7988</v>
      </c>
      <c r="B4650" s="50">
        <v>4649</v>
      </c>
      <c r="C4650" s="9">
        <v>2015</v>
      </c>
      <c r="D4650" s="5" t="s">
        <v>9316</v>
      </c>
      <c r="E4650" s="8" t="s">
        <v>2</v>
      </c>
      <c r="F4650" s="5" t="s">
        <v>11089</v>
      </c>
      <c r="G4650" s="5" t="s">
        <v>9331</v>
      </c>
      <c r="H4650" s="5" t="s">
        <v>9328</v>
      </c>
      <c r="I4650" s="5" t="s">
        <v>9338</v>
      </c>
      <c r="J4650" s="9">
        <v>0</v>
      </c>
      <c r="K4650" s="5" t="s">
        <v>3</v>
      </c>
      <c r="L4650" s="10" t="s">
        <v>1</v>
      </c>
      <c r="M4650" s="5" t="s">
        <v>2</v>
      </c>
      <c r="N4650" s="11"/>
    </row>
    <row r="4651" spans="1:15" x14ac:dyDescent="0.2">
      <c r="A4651" s="12" t="s">
        <v>7989</v>
      </c>
      <c r="B4651" s="50">
        <v>4650</v>
      </c>
      <c r="C4651" s="9">
        <v>2015</v>
      </c>
      <c r="D4651" s="5" t="s">
        <v>9316</v>
      </c>
      <c r="E4651" s="8" t="s">
        <v>2</v>
      </c>
      <c r="F4651" s="5" t="s">
        <v>11089</v>
      </c>
      <c r="G4651" s="5" t="s">
        <v>9331</v>
      </c>
      <c r="H4651" s="5" t="s">
        <v>9328</v>
      </c>
      <c r="I4651" s="5" t="s">
        <v>9338</v>
      </c>
      <c r="J4651" s="9">
        <v>0</v>
      </c>
      <c r="K4651" s="5" t="s">
        <v>3</v>
      </c>
      <c r="L4651" s="10" t="s">
        <v>1</v>
      </c>
      <c r="M4651" s="5" t="s">
        <v>2</v>
      </c>
    </row>
    <row r="4652" spans="1:15" x14ac:dyDescent="0.2">
      <c r="A4652" s="12" t="s">
        <v>7990</v>
      </c>
      <c r="B4652" s="50">
        <v>4651</v>
      </c>
      <c r="C4652" s="9">
        <v>2015</v>
      </c>
      <c r="D4652" s="5" t="s">
        <v>9316</v>
      </c>
      <c r="E4652" s="8" t="s">
        <v>2</v>
      </c>
      <c r="F4652" s="5" t="s">
        <v>11089</v>
      </c>
      <c r="G4652" s="5" t="s">
        <v>9331</v>
      </c>
      <c r="H4652" s="5" t="s">
        <v>9328</v>
      </c>
      <c r="I4652" s="5" t="s">
        <v>9338</v>
      </c>
      <c r="J4652" s="9">
        <v>0</v>
      </c>
      <c r="K4652" s="5" t="s">
        <v>3</v>
      </c>
      <c r="L4652" s="10" t="s">
        <v>1</v>
      </c>
      <c r="M4652" s="5" t="s">
        <v>2</v>
      </c>
      <c r="N4652" s="11"/>
    </row>
    <row r="4653" spans="1:15" x14ac:dyDescent="0.2">
      <c r="A4653" s="12" t="s">
        <v>7991</v>
      </c>
      <c r="B4653" s="50">
        <v>4652</v>
      </c>
      <c r="C4653" s="9">
        <v>2015</v>
      </c>
      <c r="D4653" s="5" t="s">
        <v>9316</v>
      </c>
      <c r="E4653" s="8" t="s">
        <v>2</v>
      </c>
      <c r="F4653" s="5" t="s">
        <v>11089</v>
      </c>
      <c r="G4653" s="5" t="s">
        <v>9317</v>
      </c>
      <c r="H4653" s="5" t="s">
        <v>9347</v>
      </c>
      <c r="I4653" s="5" t="s">
        <v>9338</v>
      </c>
      <c r="J4653" s="9" t="s">
        <v>2</v>
      </c>
      <c r="K4653" s="5" t="s">
        <v>3</v>
      </c>
      <c r="L4653" s="10" t="s">
        <v>1</v>
      </c>
      <c r="M4653" s="5" t="s">
        <v>2</v>
      </c>
    </row>
    <row r="4654" spans="1:15" x14ac:dyDescent="0.2">
      <c r="A4654" s="12" t="s">
        <v>7992</v>
      </c>
      <c r="B4654" s="50">
        <v>4653</v>
      </c>
      <c r="C4654" s="9">
        <v>2015</v>
      </c>
      <c r="D4654" s="5" t="s">
        <v>9316</v>
      </c>
      <c r="E4654" s="8" t="s">
        <v>2</v>
      </c>
      <c r="F4654" s="5" t="s">
        <v>11089</v>
      </c>
      <c r="G4654" s="5" t="s">
        <v>9317</v>
      </c>
      <c r="H4654" s="5" t="s">
        <v>9347</v>
      </c>
      <c r="I4654" s="5" t="s">
        <v>9338</v>
      </c>
      <c r="J4654" s="9" t="s">
        <v>2</v>
      </c>
      <c r="K4654" s="5" t="s">
        <v>3</v>
      </c>
      <c r="L4654" s="10" t="s">
        <v>1</v>
      </c>
      <c r="M4654" s="5" t="s">
        <v>2</v>
      </c>
      <c r="N4654" s="11"/>
    </row>
    <row r="4655" spans="1:15" x14ac:dyDescent="0.2">
      <c r="A4655" s="12" t="s">
        <v>7993</v>
      </c>
      <c r="B4655" s="50">
        <v>4654</v>
      </c>
      <c r="C4655" s="9">
        <v>2015</v>
      </c>
      <c r="D4655" s="5" t="s">
        <v>9316</v>
      </c>
      <c r="E4655" s="8" t="s">
        <v>2</v>
      </c>
      <c r="F4655" s="5" t="s">
        <v>11089</v>
      </c>
      <c r="G4655" s="5" t="s">
        <v>9317</v>
      </c>
      <c r="H4655" s="5" t="s">
        <v>9328</v>
      </c>
      <c r="I4655" s="5" t="s">
        <v>9338</v>
      </c>
      <c r="J4655" s="9">
        <v>0</v>
      </c>
      <c r="K4655" s="5" t="s">
        <v>3</v>
      </c>
      <c r="L4655" s="10" t="s">
        <v>1</v>
      </c>
      <c r="M4655" s="5" t="s">
        <v>2</v>
      </c>
    </row>
    <row r="4656" spans="1:15" x14ac:dyDescent="0.2">
      <c r="A4656" s="12" t="s">
        <v>7994</v>
      </c>
      <c r="B4656" s="50">
        <v>4655</v>
      </c>
      <c r="C4656" s="9">
        <v>2015</v>
      </c>
      <c r="D4656" s="5" t="s">
        <v>9316</v>
      </c>
      <c r="E4656" s="8" t="s">
        <v>2</v>
      </c>
      <c r="F4656" s="5" t="s">
        <v>11089</v>
      </c>
      <c r="G4656" s="5" t="s">
        <v>9317</v>
      </c>
      <c r="H4656" s="5" t="s">
        <v>9328</v>
      </c>
      <c r="I4656" s="5" t="s">
        <v>9338</v>
      </c>
      <c r="J4656" s="9">
        <v>0</v>
      </c>
      <c r="K4656" s="5" t="s">
        <v>3</v>
      </c>
      <c r="L4656" s="10" t="s">
        <v>1</v>
      </c>
      <c r="M4656" s="5" t="s">
        <v>2</v>
      </c>
      <c r="N4656" s="11"/>
    </row>
    <row r="4657" spans="1:15" x14ac:dyDescent="0.2">
      <c r="A4657" s="12" t="s">
        <v>7995</v>
      </c>
      <c r="B4657" s="50">
        <v>4656</v>
      </c>
      <c r="C4657" s="9">
        <v>2015</v>
      </c>
      <c r="D4657" s="5" t="s">
        <v>9316</v>
      </c>
      <c r="E4657" s="8" t="s">
        <v>2</v>
      </c>
      <c r="F4657" s="5" t="s">
        <v>11089</v>
      </c>
      <c r="G4657" s="5" t="s">
        <v>9317</v>
      </c>
      <c r="H4657" s="5" t="s">
        <v>9328</v>
      </c>
      <c r="I4657" s="5" t="s">
        <v>9338</v>
      </c>
      <c r="J4657" s="9">
        <v>0</v>
      </c>
      <c r="K4657" s="5" t="s">
        <v>3</v>
      </c>
      <c r="L4657" s="10" t="s">
        <v>1</v>
      </c>
      <c r="M4657" s="5" t="s">
        <v>2</v>
      </c>
    </row>
    <row r="4658" spans="1:15" x14ac:dyDescent="0.2">
      <c r="A4658" s="12" t="s">
        <v>7996</v>
      </c>
      <c r="B4658" s="50">
        <v>4657</v>
      </c>
      <c r="C4658" s="9">
        <v>2015</v>
      </c>
      <c r="D4658" s="5" t="s">
        <v>9316</v>
      </c>
      <c r="E4658" s="8" t="s">
        <v>2</v>
      </c>
      <c r="F4658" s="5" t="s">
        <v>11089</v>
      </c>
      <c r="G4658" s="5" t="s">
        <v>9317</v>
      </c>
      <c r="H4658" s="5" t="s">
        <v>9328</v>
      </c>
      <c r="I4658" s="5" t="s">
        <v>9338</v>
      </c>
      <c r="J4658" s="9">
        <v>0</v>
      </c>
      <c r="K4658" s="5" t="s">
        <v>3</v>
      </c>
      <c r="L4658" s="10" t="s">
        <v>1</v>
      </c>
      <c r="M4658" s="5" t="s">
        <v>2</v>
      </c>
      <c r="N4658" s="11"/>
    </row>
    <row r="4659" spans="1:15" x14ac:dyDescent="0.2">
      <c r="A4659" s="12" t="s">
        <v>7997</v>
      </c>
      <c r="B4659" s="50">
        <v>4658</v>
      </c>
      <c r="C4659" s="9">
        <v>2015</v>
      </c>
      <c r="D4659" s="5" t="s">
        <v>9316</v>
      </c>
      <c r="E4659" s="8" t="s">
        <v>2</v>
      </c>
      <c r="F4659" s="5" t="s">
        <v>11089</v>
      </c>
      <c r="G4659" s="5" t="s">
        <v>9317</v>
      </c>
      <c r="H4659" s="5" t="s">
        <v>9328</v>
      </c>
      <c r="I4659" s="5" t="s">
        <v>9338</v>
      </c>
      <c r="J4659" s="9">
        <v>0</v>
      </c>
      <c r="K4659" s="5" t="s">
        <v>3</v>
      </c>
      <c r="L4659" s="10" t="s">
        <v>1</v>
      </c>
      <c r="M4659" s="5" t="s">
        <v>2</v>
      </c>
      <c r="N4659" s="11"/>
    </row>
    <row r="4660" spans="1:15" x14ac:dyDescent="0.2">
      <c r="A4660" s="12" t="s">
        <v>7998</v>
      </c>
      <c r="B4660" s="50">
        <v>4659</v>
      </c>
      <c r="C4660" s="9">
        <v>2015</v>
      </c>
      <c r="D4660" s="5" t="s">
        <v>9316</v>
      </c>
      <c r="E4660" s="8" t="s">
        <v>2</v>
      </c>
      <c r="F4660" s="5" t="s">
        <v>11089</v>
      </c>
      <c r="G4660" s="5" t="s">
        <v>9317</v>
      </c>
      <c r="H4660" s="5" t="s">
        <v>9328</v>
      </c>
      <c r="I4660" s="5" t="s">
        <v>9338</v>
      </c>
      <c r="J4660" s="9">
        <v>0</v>
      </c>
      <c r="K4660" s="5" t="s">
        <v>3</v>
      </c>
      <c r="L4660" s="10" t="s">
        <v>1</v>
      </c>
      <c r="M4660" s="5" t="s">
        <v>2</v>
      </c>
      <c r="O4660" s="11"/>
    </row>
    <row r="4661" spans="1:15" x14ac:dyDescent="0.2">
      <c r="A4661" s="12" t="s">
        <v>7999</v>
      </c>
      <c r="B4661" s="50">
        <v>4660</v>
      </c>
      <c r="C4661" s="9">
        <v>2015</v>
      </c>
      <c r="D4661" s="5" t="s">
        <v>9316</v>
      </c>
      <c r="E4661" s="8" t="s">
        <v>2</v>
      </c>
      <c r="F4661" s="5" t="s">
        <v>11089</v>
      </c>
      <c r="G4661" s="5" t="s">
        <v>9317</v>
      </c>
      <c r="H4661" s="5" t="s">
        <v>9328</v>
      </c>
      <c r="I4661" s="5" t="s">
        <v>9338</v>
      </c>
      <c r="J4661" s="9">
        <v>0</v>
      </c>
      <c r="K4661" s="5" t="s">
        <v>3</v>
      </c>
      <c r="L4661" s="10" t="s">
        <v>1</v>
      </c>
      <c r="M4661" s="5" t="s">
        <v>2</v>
      </c>
      <c r="N4661" s="11"/>
    </row>
    <row r="4662" spans="1:15" x14ac:dyDescent="0.2">
      <c r="A4662" s="12" t="s">
        <v>8000</v>
      </c>
      <c r="B4662" s="50">
        <v>4661</v>
      </c>
      <c r="C4662" s="9">
        <v>2015</v>
      </c>
      <c r="D4662" s="5" t="s">
        <v>9316</v>
      </c>
      <c r="E4662" s="8" t="s">
        <v>2</v>
      </c>
      <c r="F4662" s="5" t="s">
        <v>11089</v>
      </c>
      <c r="G4662" s="5" t="s">
        <v>9317</v>
      </c>
      <c r="H4662" s="5" t="s">
        <v>9328</v>
      </c>
      <c r="I4662" s="5" t="s">
        <v>9338</v>
      </c>
      <c r="J4662" s="9">
        <v>0</v>
      </c>
      <c r="K4662" s="5" t="s">
        <v>3</v>
      </c>
      <c r="L4662" s="10" t="s">
        <v>1</v>
      </c>
      <c r="M4662" s="5" t="s">
        <v>2</v>
      </c>
    </row>
    <row r="4663" spans="1:15" x14ac:dyDescent="0.2">
      <c r="A4663" s="12" t="s">
        <v>8001</v>
      </c>
      <c r="B4663" s="50">
        <v>4662</v>
      </c>
      <c r="C4663" s="9">
        <v>2015</v>
      </c>
      <c r="D4663" s="5" t="s">
        <v>9316</v>
      </c>
      <c r="E4663" s="8" t="s">
        <v>2</v>
      </c>
      <c r="F4663" s="5" t="s">
        <v>11089</v>
      </c>
      <c r="G4663" s="5" t="s">
        <v>9317</v>
      </c>
      <c r="H4663" s="5" t="s">
        <v>9328</v>
      </c>
      <c r="I4663" s="5" t="s">
        <v>9338</v>
      </c>
      <c r="J4663" s="9">
        <v>0</v>
      </c>
      <c r="K4663" s="5" t="s">
        <v>3</v>
      </c>
      <c r="L4663" s="10" t="s">
        <v>1</v>
      </c>
      <c r="M4663" s="5" t="s">
        <v>2</v>
      </c>
    </row>
    <row r="4664" spans="1:15" x14ac:dyDescent="0.2">
      <c r="A4664" s="12" t="s">
        <v>8002</v>
      </c>
      <c r="B4664" s="50">
        <v>4663</v>
      </c>
      <c r="C4664" s="9">
        <v>2015</v>
      </c>
      <c r="D4664" s="5" t="s">
        <v>9316</v>
      </c>
      <c r="E4664" s="8" t="s">
        <v>2</v>
      </c>
      <c r="F4664" s="5" t="s">
        <v>11089</v>
      </c>
      <c r="G4664" s="5" t="s">
        <v>9317</v>
      </c>
      <c r="H4664" s="5" t="s">
        <v>9328</v>
      </c>
      <c r="I4664" s="5" t="s">
        <v>9338</v>
      </c>
      <c r="J4664" s="9">
        <v>0</v>
      </c>
      <c r="K4664" s="5" t="s">
        <v>3</v>
      </c>
      <c r="L4664" s="10" t="s">
        <v>1</v>
      </c>
      <c r="M4664" s="5" t="s">
        <v>2</v>
      </c>
    </row>
    <row r="4665" spans="1:15" x14ac:dyDescent="0.2">
      <c r="A4665" s="12" t="s">
        <v>8003</v>
      </c>
      <c r="B4665" s="50">
        <v>4664</v>
      </c>
      <c r="C4665" s="9">
        <v>2015</v>
      </c>
      <c r="D4665" s="5" t="s">
        <v>9316</v>
      </c>
      <c r="E4665" s="8" t="s">
        <v>2</v>
      </c>
      <c r="F4665" s="5" t="s">
        <v>11089</v>
      </c>
      <c r="G4665" s="5" t="s">
        <v>9317</v>
      </c>
      <c r="H4665" s="5" t="s">
        <v>9328</v>
      </c>
      <c r="I4665" s="5" t="s">
        <v>9338</v>
      </c>
      <c r="J4665" s="9">
        <v>0</v>
      </c>
      <c r="K4665" s="5" t="s">
        <v>3</v>
      </c>
      <c r="L4665" s="10" t="s">
        <v>1</v>
      </c>
      <c r="M4665" s="5" t="s">
        <v>2</v>
      </c>
      <c r="N4665" s="11"/>
    </row>
    <row r="4666" spans="1:15" x14ac:dyDescent="0.2">
      <c r="A4666" s="12" t="s">
        <v>8004</v>
      </c>
      <c r="B4666" s="50">
        <v>4665</v>
      </c>
      <c r="C4666" s="9">
        <v>2015</v>
      </c>
      <c r="D4666" s="5" t="s">
        <v>9316</v>
      </c>
      <c r="E4666" s="8" t="s">
        <v>2</v>
      </c>
      <c r="F4666" s="5" t="s">
        <v>11089</v>
      </c>
      <c r="G4666" s="5" t="s">
        <v>9317</v>
      </c>
      <c r="H4666" s="5" t="s">
        <v>9328</v>
      </c>
      <c r="I4666" s="5" t="s">
        <v>9338</v>
      </c>
      <c r="J4666" s="9">
        <v>0</v>
      </c>
      <c r="K4666" s="5" t="s">
        <v>3</v>
      </c>
      <c r="L4666" s="10" t="s">
        <v>1</v>
      </c>
      <c r="M4666" s="5" t="s">
        <v>2</v>
      </c>
      <c r="N4666" s="11"/>
    </row>
    <row r="4667" spans="1:15" x14ac:dyDescent="0.2">
      <c r="A4667" s="12" t="s">
        <v>8005</v>
      </c>
      <c r="B4667" s="50">
        <v>4666</v>
      </c>
      <c r="C4667" s="9">
        <v>2015</v>
      </c>
      <c r="D4667" s="5" t="s">
        <v>9316</v>
      </c>
      <c r="E4667" s="8" t="s">
        <v>2</v>
      </c>
      <c r="F4667" s="5" t="s">
        <v>11089</v>
      </c>
      <c r="G4667" s="5" t="s">
        <v>9317</v>
      </c>
      <c r="H4667" s="5" t="s">
        <v>9328</v>
      </c>
      <c r="I4667" s="5" t="s">
        <v>9338</v>
      </c>
      <c r="J4667" s="9">
        <v>0</v>
      </c>
      <c r="K4667" s="5" t="s">
        <v>3</v>
      </c>
      <c r="L4667" s="10" t="s">
        <v>1</v>
      </c>
      <c r="M4667" s="5" t="s">
        <v>2</v>
      </c>
      <c r="N4667" s="11"/>
    </row>
    <row r="4668" spans="1:15" x14ac:dyDescent="0.2">
      <c r="A4668" s="12" t="s">
        <v>8006</v>
      </c>
      <c r="B4668" s="50">
        <v>4667</v>
      </c>
      <c r="C4668" s="9">
        <v>2015</v>
      </c>
      <c r="D4668" s="5" t="s">
        <v>9316</v>
      </c>
      <c r="E4668" s="8" t="s">
        <v>2</v>
      </c>
      <c r="F4668" s="5" t="s">
        <v>11089</v>
      </c>
      <c r="G4668" s="5" t="s">
        <v>9317</v>
      </c>
      <c r="H4668" s="5" t="s">
        <v>9328</v>
      </c>
      <c r="I4668" s="5" t="s">
        <v>9338</v>
      </c>
      <c r="J4668" s="9">
        <v>0</v>
      </c>
      <c r="K4668" s="5" t="s">
        <v>3</v>
      </c>
      <c r="L4668" s="10" t="s">
        <v>1</v>
      </c>
      <c r="M4668" s="5" t="s">
        <v>2</v>
      </c>
      <c r="N4668" s="11"/>
    </row>
    <row r="4669" spans="1:15" x14ac:dyDescent="0.2">
      <c r="A4669" s="12" t="s">
        <v>8007</v>
      </c>
      <c r="B4669" s="50">
        <v>4668</v>
      </c>
      <c r="C4669" s="9">
        <v>2015</v>
      </c>
      <c r="D4669" s="5" t="s">
        <v>9316</v>
      </c>
      <c r="E4669" s="8" t="s">
        <v>2</v>
      </c>
      <c r="F4669" s="5" t="s">
        <v>11089</v>
      </c>
      <c r="G4669" s="5" t="s">
        <v>9317</v>
      </c>
      <c r="H4669" s="5" t="s">
        <v>9328</v>
      </c>
      <c r="I4669" s="5" t="s">
        <v>9338</v>
      </c>
      <c r="J4669" s="9">
        <v>0</v>
      </c>
      <c r="K4669" s="5" t="s">
        <v>3</v>
      </c>
      <c r="L4669" s="10" t="s">
        <v>1</v>
      </c>
      <c r="M4669" s="5" t="s">
        <v>2</v>
      </c>
    </row>
    <row r="4670" spans="1:15" x14ac:dyDescent="0.2">
      <c r="A4670" s="12" t="s">
        <v>8008</v>
      </c>
      <c r="B4670" s="50">
        <v>4669</v>
      </c>
      <c r="C4670" s="9">
        <v>2015</v>
      </c>
      <c r="D4670" s="5" t="s">
        <v>9316</v>
      </c>
      <c r="E4670" s="8" t="s">
        <v>2</v>
      </c>
      <c r="F4670" s="5" t="s">
        <v>11089</v>
      </c>
      <c r="G4670" s="5" t="s">
        <v>9317</v>
      </c>
      <c r="H4670" s="5" t="s">
        <v>9328</v>
      </c>
      <c r="I4670" s="5" t="s">
        <v>9338</v>
      </c>
      <c r="J4670" s="9">
        <v>0</v>
      </c>
      <c r="K4670" s="5" t="s">
        <v>3</v>
      </c>
      <c r="L4670" s="10" t="s">
        <v>1</v>
      </c>
      <c r="M4670" s="5" t="s">
        <v>2</v>
      </c>
      <c r="N4670" s="11"/>
    </row>
    <row r="4671" spans="1:15" x14ac:dyDescent="0.2">
      <c r="A4671" s="12" t="s">
        <v>8009</v>
      </c>
      <c r="B4671" s="50">
        <v>4670</v>
      </c>
      <c r="C4671" s="9">
        <v>2015</v>
      </c>
      <c r="D4671" s="5" t="s">
        <v>9316</v>
      </c>
      <c r="E4671" s="8" t="s">
        <v>2</v>
      </c>
      <c r="F4671" s="5" t="s">
        <v>11089</v>
      </c>
      <c r="G4671" s="5" t="s">
        <v>9317</v>
      </c>
      <c r="H4671" s="5" t="s">
        <v>9328</v>
      </c>
      <c r="I4671" s="5" t="s">
        <v>9338</v>
      </c>
      <c r="J4671" s="9">
        <v>0</v>
      </c>
      <c r="K4671" s="5" t="s">
        <v>3</v>
      </c>
      <c r="L4671" s="10" t="s">
        <v>1</v>
      </c>
      <c r="M4671" s="5" t="s">
        <v>2</v>
      </c>
      <c r="N4671" s="11"/>
    </row>
    <row r="4672" spans="1:15" x14ac:dyDescent="0.2">
      <c r="A4672" s="12" t="s">
        <v>8010</v>
      </c>
      <c r="B4672" s="50">
        <v>4671</v>
      </c>
      <c r="C4672" s="9">
        <v>2015</v>
      </c>
      <c r="D4672" s="5" t="s">
        <v>9316</v>
      </c>
      <c r="E4672" s="8" t="s">
        <v>2</v>
      </c>
      <c r="F4672" s="5" t="s">
        <v>11089</v>
      </c>
      <c r="G4672" s="5" t="s">
        <v>9317</v>
      </c>
      <c r="H4672" s="5" t="s">
        <v>9328</v>
      </c>
      <c r="I4672" s="5" t="s">
        <v>9338</v>
      </c>
      <c r="J4672" s="9">
        <v>0</v>
      </c>
      <c r="K4672" s="5" t="s">
        <v>3</v>
      </c>
      <c r="L4672" s="10" t="s">
        <v>1</v>
      </c>
      <c r="M4672" s="5" t="s">
        <v>2</v>
      </c>
      <c r="N4672" s="11"/>
    </row>
    <row r="4673" spans="1:15" x14ac:dyDescent="0.2">
      <c r="A4673" s="12" t="s">
        <v>8011</v>
      </c>
      <c r="B4673" s="50">
        <v>4672</v>
      </c>
      <c r="C4673" s="9">
        <v>2015</v>
      </c>
      <c r="D4673" s="5" t="s">
        <v>9316</v>
      </c>
      <c r="E4673" s="8" t="s">
        <v>2</v>
      </c>
      <c r="F4673" s="5" t="s">
        <v>11089</v>
      </c>
      <c r="G4673" s="5" t="s">
        <v>9317</v>
      </c>
      <c r="H4673" s="5" t="s">
        <v>9328</v>
      </c>
      <c r="I4673" s="5" t="s">
        <v>9338</v>
      </c>
      <c r="J4673" s="9">
        <v>0</v>
      </c>
      <c r="K4673" s="5" t="s">
        <v>3</v>
      </c>
      <c r="L4673" s="10" t="s">
        <v>1</v>
      </c>
      <c r="M4673" s="5" t="s">
        <v>2</v>
      </c>
      <c r="N4673" s="11"/>
    </row>
    <row r="4674" spans="1:15" x14ac:dyDescent="0.2">
      <c r="A4674" s="12" t="s">
        <v>8012</v>
      </c>
      <c r="B4674" s="50">
        <v>4673</v>
      </c>
      <c r="C4674" s="9">
        <v>2015</v>
      </c>
      <c r="D4674" s="5" t="s">
        <v>9316</v>
      </c>
      <c r="E4674" s="8" t="s">
        <v>2</v>
      </c>
      <c r="F4674" s="5" t="s">
        <v>11089</v>
      </c>
      <c r="G4674" s="5" t="s">
        <v>9317</v>
      </c>
      <c r="H4674" s="5" t="s">
        <v>9328</v>
      </c>
      <c r="I4674" s="5" t="s">
        <v>9338</v>
      </c>
      <c r="J4674" s="9">
        <v>0</v>
      </c>
      <c r="K4674" s="5" t="s">
        <v>3</v>
      </c>
      <c r="L4674" s="10" t="s">
        <v>1</v>
      </c>
      <c r="M4674" s="5" t="s">
        <v>2</v>
      </c>
      <c r="N4674" s="11"/>
    </row>
    <row r="4675" spans="1:15" x14ac:dyDescent="0.2">
      <c r="A4675" s="12" t="s">
        <v>8013</v>
      </c>
      <c r="B4675" s="50">
        <v>4674</v>
      </c>
      <c r="C4675" s="9">
        <v>2015</v>
      </c>
      <c r="D4675" s="5" t="s">
        <v>9316</v>
      </c>
      <c r="E4675" s="8" t="s">
        <v>2</v>
      </c>
      <c r="F4675" s="5" t="s">
        <v>11089</v>
      </c>
      <c r="G4675" s="5" t="s">
        <v>9317</v>
      </c>
      <c r="H4675" s="5" t="s">
        <v>9328</v>
      </c>
      <c r="I4675" s="5" t="s">
        <v>9338</v>
      </c>
      <c r="J4675" s="9">
        <v>0</v>
      </c>
      <c r="K4675" s="5" t="s">
        <v>3</v>
      </c>
      <c r="L4675" s="10" t="s">
        <v>1</v>
      </c>
      <c r="M4675" s="5" t="s">
        <v>2</v>
      </c>
      <c r="N4675" s="11"/>
    </row>
    <row r="4676" spans="1:15" x14ac:dyDescent="0.2">
      <c r="A4676" s="12" t="s">
        <v>8014</v>
      </c>
      <c r="B4676" s="50">
        <v>4675</v>
      </c>
      <c r="C4676" s="9">
        <v>2015</v>
      </c>
      <c r="D4676" s="5" t="s">
        <v>9316</v>
      </c>
      <c r="E4676" s="8" t="s">
        <v>2</v>
      </c>
      <c r="F4676" s="5" t="s">
        <v>11089</v>
      </c>
      <c r="G4676" s="5" t="s">
        <v>9317</v>
      </c>
      <c r="H4676" s="5" t="s">
        <v>9328</v>
      </c>
      <c r="I4676" s="5" t="s">
        <v>9338</v>
      </c>
      <c r="J4676" s="9">
        <v>0</v>
      </c>
      <c r="K4676" s="5" t="s">
        <v>3</v>
      </c>
      <c r="L4676" s="10" t="s">
        <v>1</v>
      </c>
      <c r="M4676" s="5" t="s">
        <v>2</v>
      </c>
    </row>
    <row r="4677" spans="1:15" x14ac:dyDescent="0.2">
      <c r="A4677" s="12" t="s">
        <v>8015</v>
      </c>
      <c r="B4677" s="50">
        <v>4676</v>
      </c>
      <c r="C4677" s="9">
        <v>2015</v>
      </c>
      <c r="D4677" s="5" t="s">
        <v>9316</v>
      </c>
      <c r="E4677" s="8" t="s">
        <v>2</v>
      </c>
      <c r="F4677" s="5" t="s">
        <v>11089</v>
      </c>
      <c r="G4677" s="5" t="s">
        <v>9317</v>
      </c>
      <c r="H4677" s="5" t="s">
        <v>9328</v>
      </c>
      <c r="I4677" s="5" t="s">
        <v>9338</v>
      </c>
      <c r="J4677" s="9">
        <v>0</v>
      </c>
      <c r="K4677" s="5" t="s">
        <v>3</v>
      </c>
      <c r="L4677" s="10" t="s">
        <v>1</v>
      </c>
      <c r="M4677" s="5" t="s">
        <v>2</v>
      </c>
      <c r="N4677" s="11"/>
    </row>
    <row r="4678" spans="1:15" x14ac:dyDescent="0.2">
      <c r="A4678" s="12" t="s">
        <v>8016</v>
      </c>
      <c r="B4678" s="50">
        <v>4677</v>
      </c>
      <c r="C4678" s="9">
        <v>2015</v>
      </c>
      <c r="D4678" s="5" t="s">
        <v>9316</v>
      </c>
      <c r="E4678" s="8" t="s">
        <v>2</v>
      </c>
      <c r="F4678" s="5" t="s">
        <v>11089</v>
      </c>
      <c r="G4678" s="5" t="s">
        <v>9317</v>
      </c>
      <c r="H4678" s="5" t="s">
        <v>9328</v>
      </c>
      <c r="I4678" s="5" t="s">
        <v>9338</v>
      </c>
      <c r="J4678" s="9">
        <v>0</v>
      </c>
      <c r="K4678" s="5" t="s">
        <v>3</v>
      </c>
      <c r="L4678" s="10" t="s">
        <v>1</v>
      </c>
      <c r="M4678" s="5" t="s">
        <v>2</v>
      </c>
      <c r="N4678" s="11"/>
    </row>
    <row r="4679" spans="1:15" x14ac:dyDescent="0.2">
      <c r="A4679" s="12" t="s">
        <v>8017</v>
      </c>
      <c r="B4679" s="50">
        <v>4678</v>
      </c>
      <c r="C4679" s="9">
        <v>2015</v>
      </c>
      <c r="D4679" s="5" t="s">
        <v>9316</v>
      </c>
      <c r="E4679" s="8" t="s">
        <v>2</v>
      </c>
      <c r="F4679" s="5" t="s">
        <v>11089</v>
      </c>
      <c r="G4679" s="5" t="s">
        <v>9317</v>
      </c>
      <c r="H4679" s="5" t="s">
        <v>9328</v>
      </c>
      <c r="I4679" s="5" t="s">
        <v>9338</v>
      </c>
      <c r="J4679" s="9">
        <v>0</v>
      </c>
      <c r="K4679" s="5" t="s">
        <v>3</v>
      </c>
      <c r="L4679" s="10" t="s">
        <v>1</v>
      </c>
      <c r="M4679" s="5" t="s">
        <v>2</v>
      </c>
    </row>
    <row r="4680" spans="1:15" x14ac:dyDescent="0.2">
      <c r="A4680" s="12" t="s">
        <v>8018</v>
      </c>
      <c r="B4680" s="50">
        <v>4679</v>
      </c>
      <c r="C4680" s="9">
        <v>2015</v>
      </c>
      <c r="D4680" s="5" t="s">
        <v>9316</v>
      </c>
      <c r="E4680" s="8" t="s">
        <v>2</v>
      </c>
      <c r="F4680" s="5" t="s">
        <v>11089</v>
      </c>
      <c r="G4680" s="5" t="s">
        <v>9317</v>
      </c>
      <c r="H4680" s="5" t="s">
        <v>9328</v>
      </c>
      <c r="I4680" s="5" t="s">
        <v>9338</v>
      </c>
      <c r="J4680" s="9">
        <v>0</v>
      </c>
      <c r="K4680" s="5" t="s">
        <v>3</v>
      </c>
      <c r="L4680" s="10" t="s">
        <v>1</v>
      </c>
      <c r="M4680" s="5" t="s">
        <v>2</v>
      </c>
    </row>
    <row r="4681" spans="1:15" x14ac:dyDescent="0.2">
      <c r="A4681" s="12" t="s">
        <v>8019</v>
      </c>
      <c r="B4681" s="50">
        <v>4680</v>
      </c>
      <c r="C4681" s="9">
        <v>2015</v>
      </c>
      <c r="D4681" s="5" t="s">
        <v>9316</v>
      </c>
      <c r="E4681" s="8" t="s">
        <v>2</v>
      </c>
      <c r="F4681" s="5" t="s">
        <v>11089</v>
      </c>
      <c r="G4681" s="5" t="s">
        <v>9317</v>
      </c>
      <c r="H4681" s="5" t="s">
        <v>9328</v>
      </c>
      <c r="I4681" s="5" t="s">
        <v>9338</v>
      </c>
      <c r="J4681" s="9">
        <v>0</v>
      </c>
      <c r="K4681" s="5" t="s">
        <v>3</v>
      </c>
      <c r="L4681" s="10" t="s">
        <v>1</v>
      </c>
      <c r="M4681" s="5" t="s">
        <v>2</v>
      </c>
    </row>
    <row r="4682" spans="1:15" x14ac:dyDescent="0.2">
      <c r="A4682" s="12" t="s">
        <v>8020</v>
      </c>
      <c r="B4682" s="50">
        <v>4681</v>
      </c>
      <c r="C4682" s="9">
        <v>2015</v>
      </c>
      <c r="D4682" s="5" t="s">
        <v>9316</v>
      </c>
      <c r="E4682" s="8" t="s">
        <v>2</v>
      </c>
      <c r="F4682" s="5" t="s">
        <v>11089</v>
      </c>
      <c r="G4682" s="5" t="s">
        <v>9317</v>
      </c>
      <c r="H4682" s="5" t="s">
        <v>9328</v>
      </c>
      <c r="I4682" s="5" t="s">
        <v>9338</v>
      </c>
      <c r="J4682" s="9">
        <v>0</v>
      </c>
      <c r="K4682" s="5" t="s">
        <v>3</v>
      </c>
      <c r="L4682" s="10" t="s">
        <v>1</v>
      </c>
      <c r="M4682" s="5" t="s">
        <v>2</v>
      </c>
      <c r="O4682" s="11"/>
    </row>
    <row r="4683" spans="1:15" x14ac:dyDescent="0.2">
      <c r="A4683" s="12" t="s">
        <v>8021</v>
      </c>
      <c r="B4683" s="50">
        <v>4682</v>
      </c>
      <c r="C4683" s="9">
        <v>2015</v>
      </c>
      <c r="D4683" s="5" t="s">
        <v>9316</v>
      </c>
      <c r="E4683" s="8" t="s">
        <v>2</v>
      </c>
      <c r="F4683" s="5" t="s">
        <v>11089</v>
      </c>
      <c r="G4683" s="5" t="s">
        <v>9317</v>
      </c>
      <c r="H4683" s="5" t="s">
        <v>9328</v>
      </c>
      <c r="I4683" s="5" t="s">
        <v>9338</v>
      </c>
      <c r="J4683" s="9">
        <v>0</v>
      </c>
      <c r="K4683" s="5" t="s">
        <v>3</v>
      </c>
      <c r="L4683" s="10" t="s">
        <v>1</v>
      </c>
      <c r="M4683" s="5" t="s">
        <v>2</v>
      </c>
      <c r="N4683" s="11"/>
    </row>
    <row r="4684" spans="1:15" x14ac:dyDescent="0.2">
      <c r="A4684" s="12" t="s">
        <v>8022</v>
      </c>
      <c r="B4684" s="50">
        <v>4683</v>
      </c>
      <c r="C4684" s="9">
        <v>2015</v>
      </c>
      <c r="D4684" s="5" t="s">
        <v>9316</v>
      </c>
      <c r="E4684" s="8" t="s">
        <v>2</v>
      </c>
      <c r="F4684" s="5" t="s">
        <v>11089</v>
      </c>
      <c r="G4684" s="5" t="s">
        <v>9317</v>
      </c>
      <c r="H4684" s="5" t="s">
        <v>9328</v>
      </c>
      <c r="I4684" s="5" t="s">
        <v>9338</v>
      </c>
      <c r="J4684" s="9">
        <v>0</v>
      </c>
      <c r="K4684" s="5" t="s">
        <v>3</v>
      </c>
      <c r="L4684" s="10" t="s">
        <v>1</v>
      </c>
      <c r="M4684" s="5" t="s">
        <v>2</v>
      </c>
      <c r="N4684" s="11"/>
    </row>
    <row r="4685" spans="1:15" x14ac:dyDescent="0.2">
      <c r="A4685" s="12" t="s">
        <v>8023</v>
      </c>
      <c r="B4685" s="50">
        <v>4684</v>
      </c>
      <c r="C4685" s="9">
        <v>2015</v>
      </c>
      <c r="D4685" s="5" t="s">
        <v>9316</v>
      </c>
      <c r="E4685" s="8" t="s">
        <v>2</v>
      </c>
      <c r="F4685" s="5" t="s">
        <v>11089</v>
      </c>
      <c r="G4685" s="5" t="s">
        <v>9317</v>
      </c>
      <c r="H4685" s="5" t="s">
        <v>9328</v>
      </c>
      <c r="I4685" s="5" t="s">
        <v>9338</v>
      </c>
      <c r="J4685" s="9">
        <v>0</v>
      </c>
      <c r="K4685" s="5" t="s">
        <v>3</v>
      </c>
      <c r="L4685" s="10" t="s">
        <v>1</v>
      </c>
      <c r="M4685" s="5" t="s">
        <v>2</v>
      </c>
      <c r="N4685" s="11"/>
    </row>
    <row r="4686" spans="1:15" x14ac:dyDescent="0.2">
      <c r="A4686" s="12" t="s">
        <v>8024</v>
      </c>
      <c r="B4686" s="50">
        <v>4685</v>
      </c>
      <c r="C4686" s="9">
        <v>2015</v>
      </c>
      <c r="D4686" s="5" t="s">
        <v>9316</v>
      </c>
      <c r="E4686" s="8" t="s">
        <v>2</v>
      </c>
      <c r="F4686" s="5" t="s">
        <v>11089</v>
      </c>
      <c r="G4686" s="5" t="s">
        <v>9317</v>
      </c>
      <c r="H4686" s="5" t="s">
        <v>9328</v>
      </c>
      <c r="I4686" s="5" t="s">
        <v>9338</v>
      </c>
      <c r="J4686" s="9">
        <v>0</v>
      </c>
      <c r="K4686" s="5" t="s">
        <v>3</v>
      </c>
      <c r="L4686" s="10" t="s">
        <v>1</v>
      </c>
      <c r="M4686" s="5" t="s">
        <v>2</v>
      </c>
      <c r="N4686" s="11"/>
    </row>
    <row r="4687" spans="1:15" x14ac:dyDescent="0.2">
      <c r="A4687" s="12" t="s">
        <v>8025</v>
      </c>
      <c r="B4687" s="50">
        <v>4686</v>
      </c>
      <c r="C4687" s="9">
        <v>2015</v>
      </c>
      <c r="D4687" s="5" t="s">
        <v>9316</v>
      </c>
      <c r="E4687" s="8" t="s">
        <v>2</v>
      </c>
      <c r="F4687" s="5" t="s">
        <v>11089</v>
      </c>
      <c r="G4687" s="5" t="s">
        <v>9317</v>
      </c>
      <c r="H4687" s="5" t="s">
        <v>9328</v>
      </c>
      <c r="I4687" s="5" t="s">
        <v>9338</v>
      </c>
      <c r="J4687" s="9">
        <v>0</v>
      </c>
      <c r="K4687" s="5" t="s">
        <v>3</v>
      </c>
      <c r="L4687" s="10" t="s">
        <v>1</v>
      </c>
      <c r="M4687" s="5" t="s">
        <v>2</v>
      </c>
      <c r="N4687" s="11"/>
      <c r="O4687" s="11"/>
    </row>
    <row r="4688" spans="1:15" x14ac:dyDescent="0.2">
      <c r="A4688" s="12" t="s">
        <v>8026</v>
      </c>
      <c r="B4688" s="50">
        <v>4687</v>
      </c>
      <c r="C4688" s="9">
        <v>2015</v>
      </c>
      <c r="D4688" s="5" t="s">
        <v>9316</v>
      </c>
      <c r="E4688" s="8" t="s">
        <v>2</v>
      </c>
      <c r="F4688" s="5" t="s">
        <v>11089</v>
      </c>
      <c r="G4688" s="5" t="s">
        <v>9317</v>
      </c>
      <c r="H4688" s="5" t="s">
        <v>9328</v>
      </c>
      <c r="I4688" s="5" t="s">
        <v>9338</v>
      </c>
      <c r="J4688" s="9">
        <v>0</v>
      </c>
      <c r="K4688" s="5" t="s">
        <v>3</v>
      </c>
      <c r="L4688" s="10" t="s">
        <v>1</v>
      </c>
      <c r="M4688" s="5" t="s">
        <v>2</v>
      </c>
      <c r="N4688" s="11"/>
      <c r="O4688" s="11"/>
    </row>
    <row r="4689" spans="1:15" x14ac:dyDescent="0.2">
      <c r="A4689" s="12" t="s">
        <v>8027</v>
      </c>
      <c r="B4689" s="50">
        <v>4688</v>
      </c>
      <c r="C4689" s="9">
        <v>2015</v>
      </c>
      <c r="D4689" s="5" t="s">
        <v>9316</v>
      </c>
      <c r="E4689" s="8" t="s">
        <v>2</v>
      </c>
      <c r="F4689" s="5" t="s">
        <v>11089</v>
      </c>
      <c r="G4689" s="5" t="s">
        <v>9317</v>
      </c>
      <c r="H4689" s="5" t="s">
        <v>9328</v>
      </c>
      <c r="I4689" s="5" t="s">
        <v>9338</v>
      </c>
      <c r="J4689" s="9">
        <v>0</v>
      </c>
      <c r="K4689" s="5" t="s">
        <v>3</v>
      </c>
      <c r="L4689" s="10" t="s">
        <v>1</v>
      </c>
      <c r="M4689" s="5" t="s">
        <v>2</v>
      </c>
      <c r="N4689" s="11"/>
      <c r="O4689" s="11"/>
    </row>
    <row r="4690" spans="1:15" x14ac:dyDescent="0.2">
      <c r="A4690" s="12" t="s">
        <v>8028</v>
      </c>
      <c r="B4690" s="50">
        <v>4689</v>
      </c>
      <c r="C4690" s="9">
        <v>2015</v>
      </c>
      <c r="D4690" s="5" t="s">
        <v>9316</v>
      </c>
      <c r="E4690" s="8" t="s">
        <v>2</v>
      </c>
      <c r="F4690" s="5" t="s">
        <v>11089</v>
      </c>
      <c r="G4690" s="5" t="s">
        <v>9317</v>
      </c>
      <c r="H4690" s="5" t="s">
        <v>9328</v>
      </c>
      <c r="I4690" s="5" t="s">
        <v>9338</v>
      </c>
      <c r="J4690" s="9">
        <v>0</v>
      </c>
      <c r="K4690" s="5" t="s">
        <v>3</v>
      </c>
      <c r="L4690" s="10" t="s">
        <v>1</v>
      </c>
      <c r="M4690" s="5" t="s">
        <v>2</v>
      </c>
      <c r="N4690" s="11"/>
      <c r="O4690" s="11"/>
    </row>
    <row r="4691" spans="1:15" x14ac:dyDescent="0.2">
      <c r="A4691" s="12" t="s">
        <v>8029</v>
      </c>
      <c r="B4691" s="50">
        <v>4690</v>
      </c>
      <c r="C4691" s="9">
        <v>2015</v>
      </c>
      <c r="D4691" s="5" t="s">
        <v>9316</v>
      </c>
      <c r="E4691" s="8" t="s">
        <v>2</v>
      </c>
      <c r="F4691" s="5" t="s">
        <v>11089</v>
      </c>
      <c r="G4691" s="5" t="s">
        <v>9329</v>
      </c>
      <c r="H4691" s="5" t="s">
        <v>9347</v>
      </c>
      <c r="I4691" s="5" t="s">
        <v>9338</v>
      </c>
      <c r="J4691" s="9" t="s">
        <v>2</v>
      </c>
      <c r="K4691" s="5" t="s">
        <v>3</v>
      </c>
      <c r="L4691" s="10" t="s">
        <v>1</v>
      </c>
      <c r="M4691" s="5" t="s">
        <v>2</v>
      </c>
      <c r="N4691" s="11"/>
      <c r="O4691" s="11"/>
    </row>
    <row r="4692" spans="1:15" x14ac:dyDescent="0.2">
      <c r="A4692" s="12" t="s">
        <v>8030</v>
      </c>
      <c r="B4692" s="50">
        <v>4691</v>
      </c>
      <c r="C4692" s="9">
        <v>2015</v>
      </c>
      <c r="D4692" s="5" t="s">
        <v>9316</v>
      </c>
      <c r="E4692" s="8" t="s">
        <v>2</v>
      </c>
      <c r="F4692" s="5" t="s">
        <v>11089</v>
      </c>
      <c r="G4692" s="5" t="s">
        <v>9329</v>
      </c>
      <c r="H4692" s="5" t="s">
        <v>9347</v>
      </c>
      <c r="I4692" s="5" t="s">
        <v>9338</v>
      </c>
      <c r="J4692" s="9" t="s">
        <v>2</v>
      </c>
      <c r="K4692" s="5" t="s">
        <v>3</v>
      </c>
      <c r="L4692" s="10" t="s">
        <v>1</v>
      </c>
      <c r="M4692" s="5" t="s">
        <v>2</v>
      </c>
      <c r="N4692" s="11"/>
      <c r="O4692" s="11"/>
    </row>
    <row r="4693" spans="1:15" x14ac:dyDescent="0.2">
      <c r="A4693" s="12" t="s">
        <v>8031</v>
      </c>
      <c r="B4693" s="50">
        <v>4692</v>
      </c>
      <c r="C4693" s="9">
        <v>2015</v>
      </c>
      <c r="D4693" s="5" t="s">
        <v>9316</v>
      </c>
      <c r="E4693" s="8" t="s">
        <v>2</v>
      </c>
      <c r="F4693" s="5" t="s">
        <v>11089</v>
      </c>
      <c r="G4693" s="5" t="s">
        <v>9329</v>
      </c>
      <c r="H4693" s="5" t="s">
        <v>9347</v>
      </c>
      <c r="I4693" s="5" t="s">
        <v>9338</v>
      </c>
      <c r="J4693" s="9" t="s">
        <v>2</v>
      </c>
      <c r="K4693" s="5" t="s">
        <v>3</v>
      </c>
      <c r="L4693" s="10" t="s">
        <v>1</v>
      </c>
      <c r="M4693" s="5" t="s">
        <v>2</v>
      </c>
      <c r="N4693" s="11"/>
    </row>
    <row r="4694" spans="1:15" x14ac:dyDescent="0.2">
      <c r="A4694" s="12" t="s">
        <v>8032</v>
      </c>
      <c r="B4694" s="50">
        <v>4693</v>
      </c>
      <c r="C4694" s="9">
        <v>2015</v>
      </c>
      <c r="D4694" s="5" t="s">
        <v>9316</v>
      </c>
      <c r="E4694" s="8" t="s">
        <v>2</v>
      </c>
      <c r="F4694" s="5" t="s">
        <v>11089</v>
      </c>
      <c r="G4694" s="5" t="s">
        <v>9329</v>
      </c>
      <c r="H4694" s="5" t="s">
        <v>9347</v>
      </c>
      <c r="I4694" s="5" t="s">
        <v>9338</v>
      </c>
      <c r="J4694" s="9" t="s">
        <v>2</v>
      </c>
      <c r="K4694" s="5" t="s">
        <v>3</v>
      </c>
      <c r="L4694" s="10" t="s">
        <v>1</v>
      </c>
      <c r="M4694" s="5" t="s">
        <v>2</v>
      </c>
      <c r="N4694" s="11"/>
    </row>
    <row r="4695" spans="1:15" x14ac:dyDescent="0.2">
      <c r="A4695" s="12" t="s">
        <v>8033</v>
      </c>
      <c r="B4695" s="50">
        <v>4694</v>
      </c>
      <c r="C4695" s="9">
        <v>2015</v>
      </c>
      <c r="D4695" s="5" t="s">
        <v>9316</v>
      </c>
      <c r="E4695" s="8" t="s">
        <v>2</v>
      </c>
      <c r="F4695" s="5" t="s">
        <v>11089</v>
      </c>
      <c r="G4695" s="5" t="s">
        <v>9329</v>
      </c>
      <c r="H4695" s="5" t="s">
        <v>9347</v>
      </c>
      <c r="I4695" s="5" t="s">
        <v>9338</v>
      </c>
      <c r="J4695" s="9" t="s">
        <v>2</v>
      </c>
      <c r="K4695" s="5" t="s">
        <v>3</v>
      </c>
      <c r="L4695" s="10" t="s">
        <v>1</v>
      </c>
      <c r="M4695" s="5" t="s">
        <v>2</v>
      </c>
      <c r="N4695" s="11"/>
    </row>
    <row r="4696" spans="1:15" x14ac:dyDescent="0.2">
      <c r="A4696" s="12" t="s">
        <v>8034</v>
      </c>
      <c r="B4696" s="50">
        <v>4695</v>
      </c>
      <c r="C4696" s="9">
        <v>2015</v>
      </c>
      <c r="D4696" s="5" t="s">
        <v>9316</v>
      </c>
      <c r="E4696" s="8" t="s">
        <v>2</v>
      </c>
      <c r="F4696" s="5" t="s">
        <v>11089</v>
      </c>
      <c r="G4696" s="5" t="s">
        <v>9329</v>
      </c>
      <c r="H4696" s="5" t="s">
        <v>9347</v>
      </c>
      <c r="I4696" s="5" t="s">
        <v>9338</v>
      </c>
      <c r="J4696" s="9" t="s">
        <v>2</v>
      </c>
      <c r="K4696" s="5" t="s">
        <v>3</v>
      </c>
      <c r="L4696" s="10" t="s">
        <v>1</v>
      </c>
      <c r="M4696" s="5" t="s">
        <v>2</v>
      </c>
      <c r="N4696" s="11"/>
    </row>
    <row r="4697" spans="1:15" x14ac:dyDescent="0.2">
      <c r="A4697" s="12" t="s">
        <v>8035</v>
      </c>
      <c r="B4697" s="50">
        <v>4696</v>
      </c>
      <c r="C4697" s="9">
        <v>2015</v>
      </c>
      <c r="D4697" s="5" t="s">
        <v>9316</v>
      </c>
      <c r="E4697" s="8" t="s">
        <v>2</v>
      </c>
      <c r="F4697" s="5" t="s">
        <v>11089</v>
      </c>
      <c r="G4697" s="5" t="s">
        <v>9329</v>
      </c>
      <c r="H4697" s="5" t="s">
        <v>9347</v>
      </c>
      <c r="I4697" s="5" t="s">
        <v>9338</v>
      </c>
      <c r="J4697" s="9" t="s">
        <v>2</v>
      </c>
      <c r="K4697" s="5" t="s">
        <v>3</v>
      </c>
      <c r="L4697" s="10" t="s">
        <v>1</v>
      </c>
      <c r="M4697" s="5" t="s">
        <v>2</v>
      </c>
      <c r="N4697" s="11"/>
      <c r="O4697" s="11"/>
    </row>
    <row r="4698" spans="1:15" x14ac:dyDescent="0.2">
      <c r="A4698" s="12" t="s">
        <v>8036</v>
      </c>
      <c r="B4698" s="50">
        <v>4697</v>
      </c>
      <c r="C4698" s="9">
        <v>2015</v>
      </c>
      <c r="D4698" s="5" t="s">
        <v>9316</v>
      </c>
      <c r="E4698" s="8" t="s">
        <v>2</v>
      </c>
      <c r="F4698" s="5" t="s">
        <v>11089</v>
      </c>
      <c r="G4698" s="5" t="s">
        <v>9329</v>
      </c>
      <c r="H4698" s="5" t="s">
        <v>9321</v>
      </c>
      <c r="I4698" s="5" t="s">
        <v>9338</v>
      </c>
      <c r="J4698" s="9">
        <v>1</v>
      </c>
      <c r="K4698" s="5" t="s">
        <v>3</v>
      </c>
      <c r="L4698" s="10" t="s">
        <v>1</v>
      </c>
      <c r="M4698" s="5" t="s">
        <v>2</v>
      </c>
      <c r="N4698" s="11"/>
    </row>
    <row r="4699" spans="1:15" x14ac:dyDescent="0.2">
      <c r="A4699" s="12" t="s">
        <v>8037</v>
      </c>
      <c r="B4699" s="50">
        <v>4698</v>
      </c>
      <c r="C4699" s="9">
        <v>2015</v>
      </c>
      <c r="D4699" s="5" t="s">
        <v>9316</v>
      </c>
      <c r="E4699" s="8" t="s">
        <v>2</v>
      </c>
      <c r="F4699" s="5" t="s">
        <v>11089</v>
      </c>
      <c r="G4699" s="5" t="s">
        <v>9329</v>
      </c>
      <c r="H4699" s="5" t="s">
        <v>9328</v>
      </c>
      <c r="I4699" s="5" t="s">
        <v>9338</v>
      </c>
      <c r="J4699" s="9">
        <v>0</v>
      </c>
      <c r="K4699" s="5" t="s">
        <v>3</v>
      </c>
      <c r="L4699" s="10" t="s">
        <v>1</v>
      </c>
      <c r="M4699" s="5" t="s">
        <v>2</v>
      </c>
      <c r="N4699" s="11"/>
    </row>
    <row r="4700" spans="1:15" x14ac:dyDescent="0.2">
      <c r="A4700" s="12" t="s">
        <v>8038</v>
      </c>
      <c r="B4700" s="50">
        <v>4699</v>
      </c>
      <c r="C4700" s="9">
        <v>2015</v>
      </c>
      <c r="D4700" s="5" t="s">
        <v>9316</v>
      </c>
      <c r="E4700" s="8" t="s">
        <v>2</v>
      </c>
      <c r="F4700" s="5" t="s">
        <v>11089</v>
      </c>
      <c r="G4700" s="5" t="s">
        <v>9337</v>
      </c>
      <c r="H4700" s="5" t="s">
        <v>9347</v>
      </c>
      <c r="I4700" s="5" t="s">
        <v>9338</v>
      </c>
      <c r="J4700" s="9" t="s">
        <v>2</v>
      </c>
      <c r="K4700" s="5" t="s">
        <v>3</v>
      </c>
      <c r="L4700" s="10" t="s">
        <v>1</v>
      </c>
      <c r="M4700" s="5" t="s">
        <v>2</v>
      </c>
      <c r="N4700" s="11"/>
    </row>
    <row r="4701" spans="1:15" x14ac:dyDescent="0.2">
      <c r="A4701" s="12" t="s">
        <v>8039</v>
      </c>
      <c r="B4701" s="50">
        <v>4700</v>
      </c>
      <c r="C4701" s="9">
        <v>2015</v>
      </c>
      <c r="D4701" s="5" t="s">
        <v>9316</v>
      </c>
      <c r="E4701" s="8" t="s">
        <v>2</v>
      </c>
      <c r="F4701" s="5" t="s">
        <v>11089</v>
      </c>
      <c r="G4701" s="5" t="s">
        <v>9337</v>
      </c>
      <c r="H4701" s="5" t="s">
        <v>9347</v>
      </c>
      <c r="I4701" s="5" t="s">
        <v>9338</v>
      </c>
      <c r="J4701" s="9" t="s">
        <v>2</v>
      </c>
      <c r="K4701" s="5" t="s">
        <v>3</v>
      </c>
      <c r="L4701" s="10" t="s">
        <v>1</v>
      </c>
      <c r="M4701" s="5" t="s">
        <v>2</v>
      </c>
      <c r="N4701" s="11"/>
    </row>
    <row r="4702" spans="1:15" x14ac:dyDescent="0.2">
      <c r="A4702" s="12" t="s">
        <v>8040</v>
      </c>
      <c r="B4702" s="50">
        <v>4701</v>
      </c>
      <c r="C4702" s="9">
        <v>2015</v>
      </c>
      <c r="D4702" s="5" t="s">
        <v>9316</v>
      </c>
      <c r="E4702" s="8" t="s">
        <v>2</v>
      </c>
      <c r="F4702" s="5" t="s">
        <v>11089</v>
      </c>
      <c r="G4702" s="5" t="s">
        <v>9337</v>
      </c>
      <c r="H4702" s="5" t="s">
        <v>9347</v>
      </c>
      <c r="I4702" s="5" t="s">
        <v>9338</v>
      </c>
      <c r="J4702" s="9" t="s">
        <v>2</v>
      </c>
      <c r="K4702" s="5" t="s">
        <v>3</v>
      </c>
      <c r="L4702" s="10" t="s">
        <v>1</v>
      </c>
      <c r="M4702" s="5" t="s">
        <v>2</v>
      </c>
      <c r="N4702" s="11"/>
    </row>
    <row r="4703" spans="1:15" x14ac:dyDescent="0.2">
      <c r="A4703" s="12" t="s">
        <v>8041</v>
      </c>
      <c r="B4703" s="50">
        <v>4702</v>
      </c>
      <c r="C4703" s="9">
        <v>2015</v>
      </c>
      <c r="D4703" s="5" t="s">
        <v>9316</v>
      </c>
      <c r="E4703" s="8" t="s">
        <v>2</v>
      </c>
      <c r="F4703" s="5" t="s">
        <v>11089</v>
      </c>
      <c r="G4703" s="5" t="s">
        <v>9337</v>
      </c>
      <c r="H4703" s="5" t="s">
        <v>9347</v>
      </c>
      <c r="I4703" s="5" t="s">
        <v>9338</v>
      </c>
      <c r="J4703" s="9" t="s">
        <v>2</v>
      </c>
      <c r="K4703" s="5" t="s">
        <v>3</v>
      </c>
      <c r="L4703" s="10" t="s">
        <v>1</v>
      </c>
      <c r="M4703" s="5" t="s">
        <v>2</v>
      </c>
      <c r="N4703" s="11"/>
    </row>
    <row r="4704" spans="1:15" x14ac:dyDescent="0.2">
      <c r="A4704" s="12" t="s">
        <v>8042</v>
      </c>
      <c r="B4704" s="50">
        <v>4703</v>
      </c>
      <c r="C4704" s="9">
        <v>2015</v>
      </c>
      <c r="D4704" s="5" t="s">
        <v>9316</v>
      </c>
      <c r="E4704" s="8" t="s">
        <v>2</v>
      </c>
      <c r="F4704" s="5" t="s">
        <v>11089</v>
      </c>
      <c r="G4704" s="5" t="s">
        <v>9337</v>
      </c>
      <c r="H4704" s="5" t="s">
        <v>9347</v>
      </c>
      <c r="I4704" s="5" t="s">
        <v>9338</v>
      </c>
      <c r="J4704" s="9" t="s">
        <v>2</v>
      </c>
      <c r="K4704" s="5" t="s">
        <v>3</v>
      </c>
      <c r="L4704" s="10" t="s">
        <v>1</v>
      </c>
      <c r="M4704" s="5" t="s">
        <v>2</v>
      </c>
      <c r="N4704" s="11"/>
    </row>
    <row r="4705" spans="1:14" x14ac:dyDescent="0.2">
      <c r="A4705" s="12" t="s">
        <v>8043</v>
      </c>
      <c r="B4705" s="50">
        <v>4704</v>
      </c>
      <c r="C4705" s="9">
        <v>2015</v>
      </c>
      <c r="D4705" s="5" t="s">
        <v>9316</v>
      </c>
      <c r="E4705" s="8" t="s">
        <v>2</v>
      </c>
      <c r="F4705" s="5" t="s">
        <v>11089</v>
      </c>
      <c r="G4705" s="5" t="s">
        <v>9337</v>
      </c>
      <c r="H4705" s="5" t="s">
        <v>9321</v>
      </c>
      <c r="I4705" s="5" t="s">
        <v>9338</v>
      </c>
      <c r="J4705" s="9">
        <v>1</v>
      </c>
      <c r="K4705" s="5" t="s">
        <v>3</v>
      </c>
      <c r="L4705" s="10" t="s">
        <v>1</v>
      </c>
      <c r="M4705" s="5" t="s">
        <v>2</v>
      </c>
      <c r="N4705" s="11"/>
    </row>
    <row r="4706" spans="1:14" x14ac:dyDescent="0.2">
      <c r="A4706" s="12" t="s">
        <v>8044</v>
      </c>
      <c r="B4706" s="50">
        <v>4705</v>
      </c>
      <c r="C4706" s="9">
        <v>2015</v>
      </c>
      <c r="D4706" s="5" t="s">
        <v>9316</v>
      </c>
      <c r="E4706" s="8" t="s">
        <v>2</v>
      </c>
      <c r="F4706" s="5" t="s">
        <v>11089</v>
      </c>
      <c r="G4706" s="5" t="s">
        <v>9337</v>
      </c>
      <c r="H4706" s="5" t="s">
        <v>9321</v>
      </c>
      <c r="I4706" s="5" t="s">
        <v>9338</v>
      </c>
      <c r="J4706" s="9">
        <v>1</v>
      </c>
      <c r="K4706" s="5" t="s">
        <v>3</v>
      </c>
      <c r="L4706" s="10" t="s">
        <v>1</v>
      </c>
      <c r="M4706" s="5" t="s">
        <v>2</v>
      </c>
      <c r="N4706" s="11"/>
    </row>
    <row r="4707" spans="1:14" x14ac:dyDescent="0.2">
      <c r="A4707" s="12" t="s">
        <v>8045</v>
      </c>
      <c r="B4707" s="50">
        <v>4706</v>
      </c>
      <c r="C4707" s="9">
        <v>2015</v>
      </c>
      <c r="D4707" s="5" t="s">
        <v>9316</v>
      </c>
      <c r="E4707" s="8" t="s">
        <v>2</v>
      </c>
      <c r="F4707" s="5" t="s">
        <v>11089</v>
      </c>
      <c r="G4707" s="5" t="s">
        <v>9337</v>
      </c>
      <c r="H4707" s="5" t="s">
        <v>9328</v>
      </c>
      <c r="I4707" s="5" t="s">
        <v>9338</v>
      </c>
      <c r="J4707" s="9">
        <v>0</v>
      </c>
      <c r="K4707" s="5" t="s">
        <v>3</v>
      </c>
      <c r="L4707" s="10" t="s">
        <v>1</v>
      </c>
      <c r="M4707" s="5" t="s">
        <v>2</v>
      </c>
      <c r="N4707" s="11"/>
    </row>
    <row r="4708" spans="1:14" x14ac:dyDescent="0.2">
      <c r="A4708" s="12" t="s">
        <v>8046</v>
      </c>
      <c r="B4708" s="50">
        <v>4707</v>
      </c>
      <c r="C4708" s="9">
        <v>2015</v>
      </c>
      <c r="D4708" s="5" t="s">
        <v>9316</v>
      </c>
      <c r="E4708" s="8" t="s">
        <v>2</v>
      </c>
      <c r="F4708" s="5" t="s">
        <v>11089</v>
      </c>
      <c r="G4708" s="5" t="s">
        <v>9337</v>
      </c>
      <c r="H4708" s="5" t="s">
        <v>9328</v>
      </c>
      <c r="I4708" s="5" t="s">
        <v>9338</v>
      </c>
      <c r="J4708" s="9">
        <v>0</v>
      </c>
      <c r="K4708" s="5" t="s">
        <v>3</v>
      </c>
      <c r="L4708" s="10" t="s">
        <v>1</v>
      </c>
      <c r="M4708" s="5" t="s">
        <v>2</v>
      </c>
      <c r="N4708" s="11"/>
    </row>
    <row r="4709" spans="1:14" x14ac:dyDescent="0.2">
      <c r="A4709" s="12" t="s">
        <v>8047</v>
      </c>
      <c r="B4709" s="50">
        <v>4708</v>
      </c>
      <c r="C4709" s="9">
        <v>2015</v>
      </c>
      <c r="D4709" s="5" t="s">
        <v>9316</v>
      </c>
      <c r="E4709" s="5" t="s">
        <v>61</v>
      </c>
      <c r="F4709" s="5" t="s">
        <v>11089</v>
      </c>
      <c r="G4709" s="5" t="s">
        <v>9329</v>
      </c>
      <c r="H4709" s="5" t="s">
        <v>9347</v>
      </c>
      <c r="I4709" s="5" t="s">
        <v>9345</v>
      </c>
      <c r="J4709" s="9">
        <v>1</v>
      </c>
      <c r="K4709" s="5" t="s">
        <v>771</v>
      </c>
      <c r="L4709" s="59" t="s">
        <v>11314</v>
      </c>
      <c r="M4709" s="5" t="s">
        <v>11315</v>
      </c>
    </row>
    <row r="4710" spans="1:14" x14ac:dyDescent="0.2">
      <c r="A4710" s="12" t="s">
        <v>8048</v>
      </c>
      <c r="B4710" s="50">
        <v>4709</v>
      </c>
      <c r="C4710" s="9">
        <v>2015</v>
      </c>
      <c r="D4710" s="5" t="s">
        <v>9316</v>
      </c>
      <c r="E4710" s="5" t="s">
        <v>682</v>
      </c>
      <c r="F4710" s="5" t="s">
        <v>11089</v>
      </c>
      <c r="G4710" s="5" t="s">
        <v>9329</v>
      </c>
      <c r="H4710" s="5" t="s">
        <v>9347</v>
      </c>
      <c r="I4710" s="5" t="s">
        <v>9345</v>
      </c>
      <c r="J4710" s="9">
        <v>1</v>
      </c>
      <c r="K4710" s="5" t="s">
        <v>11273</v>
      </c>
      <c r="L4710" s="59" t="s">
        <v>11286</v>
      </c>
      <c r="M4710" s="5" t="s">
        <v>11316</v>
      </c>
    </row>
    <row r="4711" spans="1:14" x14ac:dyDescent="0.2">
      <c r="A4711" s="12" t="s">
        <v>8049</v>
      </c>
      <c r="B4711" s="50">
        <v>4710</v>
      </c>
      <c r="C4711" s="9">
        <v>2015</v>
      </c>
      <c r="D4711" s="5" t="s">
        <v>9316</v>
      </c>
      <c r="E4711" s="5" t="s">
        <v>11317</v>
      </c>
      <c r="F4711" s="5" t="s">
        <v>11089</v>
      </c>
      <c r="G4711" s="5" t="s">
        <v>9337</v>
      </c>
      <c r="H4711" s="5" t="s">
        <v>9347</v>
      </c>
      <c r="I4711" s="5" t="s">
        <v>9345</v>
      </c>
      <c r="J4711" s="9">
        <v>1</v>
      </c>
      <c r="K4711" s="5" t="s">
        <v>11273</v>
      </c>
      <c r="L4711" s="59" t="s">
        <v>11286</v>
      </c>
      <c r="M4711" s="5" t="s">
        <v>11318</v>
      </c>
    </row>
    <row r="4712" spans="1:14" x14ac:dyDescent="0.2">
      <c r="A4712" s="12" t="s">
        <v>8050</v>
      </c>
      <c r="B4712" s="50">
        <v>4711</v>
      </c>
      <c r="C4712" s="9">
        <v>2016</v>
      </c>
      <c r="D4712" s="5" t="s">
        <v>9316</v>
      </c>
      <c r="E4712" s="5" t="s">
        <v>11319</v>
      </c>
      <c r="F4712" s="5" t="s">
        <v>11089</v>
      </c>
      <c r="G4712" s="5" t="s">
        <v>9329</v>
      </c>
      <c r="H4712" s="5" t="s">
        <v>9347</v>
      </c>
      <c r="I4712" s="5" t="s">
        <v>9345</v>
      </c>
      <c r="J4712" s="9">
        <v>1</v>
      </c>
      <c r="K4712" s="5" t="s">
        <v>11273</v>
      </c>
      <c r="L4712" s="59" t="s">
        <v>11286</v>
      </c>
      <c r="M4712" s="5" t="s">
        <v>11320</v>
      </c>
    </row>
    <row r="4713" spans="1:14" x14ac:dyDescent="0.2">
      <c r="A4713" s="12" t="s">
        <v>8051</v>
      </c>
      <c r="B4713" s="50">
        <v>4712</v>
      </c>
      <c r="C4713" s="9">
        <v>2016</v>
      </c>
      <c r="D4713" s="5" t="s">
        <v>9316</v>
      </c>
      <c r="E4713" s="5" t="s">
        <v>754</v>
      </c>
      <c r="F4713" s="5" t="s">
        <v>11089</v>
      </c>
      <c r="G4713" s="5" t="s">
        <v>9337</v>
      </c>
      <c r="H4713" s="5" t="s">
        <v>9347</v>
      </c>
      <c r="I4713" s="5" t="s">
        <v>9345</v>
      </c>
      <c r="J4713" s="9">
        <v>1</v>
      </c>
      <c r="K4713" s="5" t="s">
        <v>11273</v>
      </c>
      <c r="L4713" s="59" t="s">
        <v>11286</v>
      </c>
      <c r="M4713" s="5" t="s">
        <v>11406</v>
      </c>
    </row>
    <row r="4714" spans="1:14" x14ac:dyDescent="0.2">
      <c r="A4714" s="12" t="s">
        <v>8052</v>
      </c>
      <c r="B4714" s="50">
        <v>4713</v>
      </c>
      <c r="C4714" s="9">
        <v>2016</v>
      </c>
      <c r="D4714" s="5" t="s">
        <v>9316</v>
      </c>
      <c r="E4714" s="5" t="s">
        <v>11321</v>
      </c>
      <c r="F4714" s="5" t="s">
        <v>11089</v>
      </c>
      <c r="G4714" s="5" t="s">
        <v>9337</v>
      </c>
      <c r="H4714" s="5" t="s">
        <v>9347</v>
      </c>
      <c r="I4714" s="5" t="s">
        <v>9345</v>
      </c>
      <c r="J4714" s="9">
        <v>1</v>
      </c>
      <c r="K4714" s="5" t="s">
        <v>11273</v>
      </c>
      <c r="L4714" s="59" t="s">
        <v>11286</v>
      </c>
      <c r="M4714" s="5" t="s">
        <v>11322</v>
      </c>
    </row>
    <row r="4715" spans="1:14" x14ac:dyDescent="0.2">
      <c r="A4715" s="12" t="s">
        <v>8053</v>
      </c>
      <c r="B4715" s="50">
        <v>4714</v>
      </c>
      <c r="C4715" s="9">
        <v>2016</v>
      </c>
      <c r="D4715" s="5" t="s">
        <v>9316</v>
      </c>
      <c r="E4715" s="8" t="s">
        <v>2</v>
      </c>
      <c r="F4715" s="5" t="s">
        <v>11089</v>
      </c>
      <c r="G4715" s="5" t="s">
        <v>9314</v>
      </c>
      <c r="H4715" s="5" t="s">
        <v>9328</v>
      </c>
      <c r="I4715" s="5" t="s">
        <v>9370</v>
      </c>
      <c r="J4715" s="9">
        <v>0</v>
      </c>
      <c r="K4715" s="5" t="s">
        <v>4</v>
      </c>
      <c r="L4715" s="10" t="s">
        <v>1</v>
      </c>
      <c r="M4715" s="5" t="s">
        <v>5</v>
      </c>
      <c r="N4715" s="11"/>
    </row>
    <row r="4716" spans="1:14" x14ac:dyDescent="0.2">
      <c r="A4716" s="12" t="s">
        <v>8054</v>
      </c>
      <c r="B4716" s="50">
        <v>4715</v>
      </c>
      <c r="C4716" s="9">
        <v>2016</v>
      </c>
      <c r="D4716" s="5" t="s">
        <v>9316</v>
      </c>
      <c r="E4716" s="8" t="s">
        <v>2</v>
      </c>
      <c r="F4716" s="5" t="s">
        <v>11089</v>
      </c>
      <c r="G4716" s="5" t="s">
        <v>9314</v>
      </c>
      <c r="H4716" s="5" t="s">
        <v>9328</v>
      </c>
      <c r="I4716" s="5" t="s">
        <v>9415</v>
      </c>
      <c r="J4716" s="9">
        <v>0</v>
      </c>
      <c r="K4716" s="5" t="s">
        <v>4</v>
      </c>
      <c r="L4716" s="10" t="s">
        <v>1</v>
      </c>
      <c r="M4716" s="5" t="s">
        <v>6</v>
      </c>
      <c r="N4716" s="11"/>
    </row>
    <row r="4717" spans="1:14" x14ac:dyDescent="0.2">
      <c r="A4717" s="12" t="s">
        <v>8055</v>
      </c>
      <c r="B4717" s="50">
        <v>4716</v>
      </c>
      <c r="C4717" s="9">
        <v>2016</v>
      </c>
      <c r="D4717" s="5" t="s">
        <v>9316</v>
      </c>
      <c r="E4717" s="8" t="s">
        <v>2</v>
      </c>
      <c r="F4717" s="5" t="s">
        <v>11089</v>
      </c>
      <c r="G4717" s="5" t="s">
        <v>9314</v>
      </c>
      <c r="H4717" s="5" t="s">
        <v>9328</v>
      </c>
      <c r="I4717" s="5" t="s">
        <v>9344</v>
      </c>
      <c r="J4717" s="9">
        <v>0</v>
      </c>
      <c r="K4717" s="5" t="s">
        <v>4</v>
      </c>
      <c r="L4717" s="10" t="s">
        <v>1</v>
      </c>
      <c r="M4717" s="5" t="s">
        <v>7</v>
      </c>
      <c r="N4717" s="11"/>
    </row>
    <row r="4718" spans="1:14" x14ac:dyDescent="0.2">
      <c r="A4718" s="12" t="s">
        <v>8056</v>
      </c>
      <c r="B4718" s="50">
        <v>4717</v>
      </c>
      <c r="C4718" s="9">
        <v>2016</v>
      </c>
      <c r="D4718" s="5" t="s">
        <v>9316</v>
      </c>
      <c r="E4718" s="8" t="s">
        <v>2</v>
      </c>
      <c r="F4718" s="5" t="s">
        <v>11089</v>
      </c>
      <c r="G4718" s="5" t="s">
        <v>9314</v>
      </c>
      <c r="H4718" s="5" t="s">
        <v>9328</v>
      </c>
      <c r="I4718" s="5" t="s">
        <v>9415</v>
      </c>
      <c r="J4718" s="9">
        <v>0</v>
      </c>
      <c r="K4718" s="5" t="s">
        <v>4</v>
      </c>
      <c r="L4718" s="10" t="s">
        <v>1</v>
      </c>
      <c r="M4718" s="5" t="s">
        <v>8</v>
      </c>
      <c r="N4718" s="11"/>
    </row>
    <row r="4719" spans="1:14" x14ac:dyDescent="0.2">
      <c r="A4719" s="12" t="s">
        <v>8057</v>
      </c>
      <c r="B4719" s="50">
        <v>4718</v>
      </c>
      <c r="C4719" s="9">
        <v>2016</v>
      </c>
      <c r="D4719" s="5" t="s">
        <v>9316</v>
      </c>
      <c r="E4719" s="8" t="s">
        <v>2</v>
      </c>
      <c r="F4719" s="5" t="s">
        <v>11089</v>
      </c>
      <c r="G4719" s="5" t="s">
        <v>9314</v>
      </c>
      <c r="H4719" s="5" t="s">
        <v>9328</v>
      </c>
      <c r="I4719" s="5" t="s">
        <v>9415</v>
      </c>
      <c r="J4719" s="9">
        <v>0</v>
      </c>
      <c r="K4719" s="5" t="s">
        <v>4</v>
      </c>
      <c r="L4719" s="10" t="s">
        <v>1</v>
      </c>
      <c r="M4719" s="5" t="s">
        <v>8</v>
      </c>
      <c r="N4719" s="11"/>
    </row>
    <row r="4720" spans="1:14" x14ac:dyDescent="0.2">
      <c r="A4720" s="12" t="s">
        <v>8058</v>
      </c>
      <c r="B4720" s="50">
        <v>4719</v>
      </c>
      <c r="C4720" s="9">
        <v>2016</v>
      </c>
      <c r="D4720" s="5" t="s">
        <v>9316</v>
      </c>
      <c r="E4720" s="8" t="s">
        <v>2</v>
      </c>
      <c r="F4720" s="5" t="s">
        <v>11089</v>
      </c>
      <c r="G4720" s="5" t="s">
        <v>9331</v>
      </c>
      <c r="H4720" s="5" t="s">
        <v>9328</v>
      </c>
      <c r="I4720" s="5" t="s">
        <v>9415</v>
      </c>
      <c r="J4720" s="9">
        <v>0</v>
      </c>
      <c r="K4720" s="5" t="s">
        <v>9</v>
      </c>
      <c r="L4720" s="10" t="s">
        <v>1</v>
      </c>
      <c r="M4720" s="5" t="s">
        <v>10</v>
      </c>
      <c r="N4720" s="11"/>
    </row>
    <row r="4721" spans="1:15" x14ac:dyDescent="0.2">
      <c r="A4721" s="12" t="s">
        <v>8059</v>
      </c>
      <c r="B4721" s="50">
        <v>4720</v>
      </c>
      <c r="C4721" s="9">
        <v>2016</v>
      </c>
      <c r="D4721" s="5" t="s">
        <v>9316</v>
      </c>
      <c r="E4721" s="8" t="s">
        <v>2</v>
      </c>
      <c r="F4721" s="5" t="s">
        <v>11089</v>
      </c>
      <c r="G4721" s="5" t="s">
        <v>9314</v>
      </c>
      <c r="H4721" s="5" t="s">
        <v>9328</v>
      </c>
      <c r="I4721" s="5" t="s">
        <v>9344</v>
      </c>
      <c r="J4721" s="9">
        <v>0</v>
      </c>
      <c r="K4721" s="5" t="s">
        <v>4</v>
      </c>
      <c r="L4721" s="10" t="s">
        <v>1</v>
      </c>
      <c r="M4721" s="5" t="s">
        <v>11</v>
      </c>
      <c r="N4721" s="11"/>
      <c r="O4721" s="11"/>
    </row>
    <row r="4722" spans="1:15" x14ac:dyDescent="0.2">
      <c r="A4722" s="12" t="s">
        <v>8060</v>
      </c>
      <c r="B4722" s="50">
        <v>4721</v>
      </c>
      <c r="C4722" s="9">
        <v>2016</v>
      </c>
      <c r="D4722" s="5" t="s">
        <v>9316</v>
      </c>
      <c r="E4722" s="8" t="s">
        <v>2</v>
      </c>
      <c r="F4722" s="5" t="s">
        <v>11089</v>
      </c>
      <c r="G4722" s="5" t="s">
        <v>9337</v>
      </c>
      <c r="H4722" s="5" t="s">
        <v>9321</v>
      </c>
      <c r="I4722" s="5" t="s">
        <v>9385</v>
      </c>
      <c r="J4722" s="9">
        <v>1</v>
      </c>
      <c r="K4722" s="5" t="s">
        <v>12</v>
      </c>
      <c r="L4722" s="10" t="s">
        <v>1</v>
      </c>
      <c r="M4722" s="5" t="s">
        <v>13</v>
      </c>
      <c r="N4722" s="11"/>
    </row>
    <row r="4723" spans="1:15" x14ac:dyDescent="0.2">
      <c r="A4723" s="12" t="s">
        <v>8061</v>
      </c>
      <c r="B4723" s="50">
        <v>4722</v>
      </c>
      <c r="C4723" s="9">
        <v>2016</v>
      </c>
      <c r="D4723" s="5" t="s">
        <v>9316</v>
      </c>
      <c r="E4723" s="8" t="s">
        <v>2</v>
      </c>
      <c r="F4723" s="5" t="s">
        <v>11089</v>
      </c>
      <c r="G4723" s="5" t="s">
        <v>9314</v>
      </c>
      <c r="H4723" s="5" t="s">
        <v>9328</v>
      </c>
      <c r="I4723" s="5" t="s">
        <v>9334</v>
      </c>
      <c r="J4723" s="9">
        <v>0</v>
      </c>
      <c r="K4723" s="5" t="s">
        <v>4</v>
      </c>
      <c r="L4723" s="10" t="s">
        <v>1</v>
      </c>
      <c r="M4723" s="5" t="s">
        <v>14</v>
      </c>
      <c r="N4723" s="11"/>
    </row>
    <row r="4724" spans="1:15" x14ac:dyDescent="0.2">
      <c r="A4724" s="12" t="s">
        <v>8062</v>
      </c>
      <c r="B4724" s="50">
        <v>4723</v>
      </c>
      <c r="C4724" s="9">
        <v>2016</v>
      </c>
      <c r="D4724" s="5" t="s">
        <v>9316</v>
      </c>
      <c r="E4724" s="8" t="s">
        <v>2</v>
      </c>
      <c r="F4724" s="5" t="s">
        <v>11089</v>
      </c>
      <c r="G4724" s="5" t="s">
        <v>9337</v>
      </c>
      <c r="H4724" s="5" t="s">
        <v>9347</v>
      </c>
      <c r="I4724" s="5" t="s">
        <v>11066</v>
      </c>
      <c r="J4724" s="9" t="s">
        <v>2</v>
      </c>
      <c r="K4724" s="5" t="s">
        <v>12</v>
      </c>
      <c r="L4724" s="10" t="s">
        <v>1</v>
      </c>
      <c r="M4724" s="5" t="s">
        <v>15</v>
      </c>
      <c r="N4724" s="11"/>
    </row>
    <row r="4725" spans="1:15" x14ac:dyDescent="0.2">
      <c r="A4725" s="12" t="s">
        <v>8063</v>
      </c>
      <c r="B4725" s="50">
        <v>4724</v>
      </c>
      <c r="C4725" s="9">
        <v>2016</v>
      </c>
      <c r="D4725" s="5" t="s">
        <v>9316</v>
      </c>
      <c r="E4725" s="8" t="s">
        <v>2</v>
      </c>
      <c r="F4725" s="5" t="s">
        <v>11089</v>
      </c>
      <c r="G4725" s="5" t="s">
        <v>9314</v>
      </c>
      <c r="H4725" s="5" t="s">
        <v>9328</v>
      </c>
      <c r="I4725" s="5" t="s">
        <v>9415</v>
      </c>
      <c r="J4725" s="9">
        <v>0</v>
      </c>
      <c r="K4725" s="5" t="s">
        <v>4</v>
      </c>
      <c r="L4725" s="10" t="s">
        <v>1</v>
      </c>
      <c r="M4725" s="5" t="s">
        <v>16</v>
      </c>
      <c r="N4725" s="11"/>
    </row>
    <row r="4726" spans="1:15" x14ac:dyDescent="0.2">
      <c r="A4726" s="12" t="s">
        <v>8064</v>
      </c>
      <c r="B4726" s="50">
        <v>4725</v>
      </c>
      <c r="C4726" s="9">
        <v>2016</v>
      </c>
      <c r="D4726" s="5" t="s">
        <v>9316</v>
      </c>
      <c r="E4726" s="8" t="s">
        <v>2</v>
      </c>
      <c r="F4726" s="5" t="s">
        <v>11089</v>
      </c>
      <c r="G4726" s="5" t="s">
        <v>9314</v>
      </c>
      <c r="H4726" s="5" t="s">
        <v>9328</v>
      </c>
      <c r="I4726" s="5" t="s">
        <v>9415</v>
      </c>
      <c r="J4726" s="9">
        <v>0</v>
      </c>
      <c r="K4726" s="5" t="s">
        <v>4</v>
      </c>
      <c r="L4726" s="10" t="s">
        <v>1</v>
      </c>
      <c r="M4726" s="5" t="s">
        <v>17</v>
      </c>
      <c r="N4726" s="11"/>
    </row>
    <row r="4727" spans="1:15" x14ac:dyDescent="0.2">
      <c r="A4727" s="12" t="s">
        <v>8065</v>
      </c>
      <c r="B4727" s="50">
        <v>4726</v>
      </c>
      <c r="C4727" s="9">
        <v>2016</v>
      </c>
      <c r="D4727" s="5" t="s">
        <v>9316</v>
      </c>
      <c r="E4727" s="8" t="s">
        <v>2</v>
      </c>
      <c r="F4727" s="5" t="s">
        <v>11089</v>
      </c>
      <c r="G4727" s="5" t="s">
        <v>9314</v>
      </c>
      <c r="H4727" s="5" t="s">
        <v>9328</v>
      </c>
      <c r="I4727" s="5" t="s">
        <v>9344</v>
      </c>
      <c r="J4727" s="9">
        <v>0</v>
      </c>
      <c r="K4727" s="5" t="s">
        <v>4</v>
      </c>
      <c r="L4727" s="10" t="s">
        <v>1</v>
      </c>
      <c r="M4727" s="5" t="s">
        <v>18</v>
      </c>
      <c r="N4727" s="11"/>
      <c r="O4727" s="11"/>
    </row>
    <row r="4728" spans="1:15" x14ac:dyDescent="0.2">
      <c r="A4728" s="12" t="s">
        <v>8066</v>
      </c>
      <c r="B4728" s="50">
        <v>4727</v>
      </c>
      <c r="C4728" s="9">
        <v>2016</v>
      </c>
      <c r="D4728" s="5" t="s">
        <v>9316</v>
      </c>
      <c r="E4728" s="8" t="s">
        <v>2</v>
      </c>
      <c r="F4728" s="5" t="s">
        <v>11089</v>
      </c>
      <c r="G4728" s="5" t="s">
        <v>9314</v>
      </c>
      <c r="H4728" s="5" t="s">
        <v>9328</v>
      </c>
      <c r="I4728" s="5" t="s">
        <v>9341</v>
      </c>
      <c r="J4728" s="9">
        <v>0</v>
      </c>
      <c r="K4728" s="5" t="s">
        <v>4</v>
      </c>
      <c r="L4728" s="10" t="s">
        <v>1</v>
      </c>
      <c r="M4728" s="5" t="s">
        <v>19</v>
      </c>
      <c r="N4728" s="11"/>
    </row>
    <row r="4729" spans="1:15" x14ac:dyDescent="0.2">
      <c r="A4729" s="12" t="s">
        <v>8067</v>
      </c>
      <c r="B4729" s="50">
        <v>4728</v>
      </c>
      <c r="C4729" s="9">
        <v>2016</v>
      </c>
      <c r="D4729" s="5" t="s">
        <v>9316</v>
      </c>
      <c r="E4729" s="8" t="s">
        <v>2</v>
      </c>
      <c r="F4729" s="5" t="s">
        <v>11089</v>
      </c>
      <c r="G4729" s="5" t="s">
        <v>9314</v>
      </c>
      <c r="H4729" s="5" t="s">
        <v>9328</v>
      </c>
      <c r="I4729" s="5" t="s">
        <v>9334</v>
      </c>
      <c r="J4729" s="9">
        <v>0</v>
      </c>
      <c r="K4729" s="5" t="s">
        <v>4</v>
      </c>
      <c r="L4729" s="10" t="s">
        <v>1</v>
      </c>
      <c r="M4729" s="5" t="s">
        <v>20</v>
      </c>
      <c r="N4729" s="11"/>
      <c r="O4729" s="11"/>
    </row>
    <row r="4730" spans="1:15" x14ac:dyDescent="0.2">
      <c r="A4730" s="12" t="s">
        <v>8068</v>
      </c>
      <c r="B4730" s="50">
        <v>4729</v>
      </c>
      <c r="C4730" s="9">
        <v>2016</v>
      </c>
      <c r="D4730" s="5" t="s">
        <v>9316</v>
      </c>
      <c r="E4730" s="8" t="s">
        <v>2</v>
      </c>
      <c r="F4730" s="5" t="s">
        <v>11089</v>
      </c>
      <c r="G4730" s="5" t="s">
        <v>9314</v>
      </c>
      <c r="H4730" s="5" t="s">
        <v>9328</v>
      </c>
      <c r="I4730" s="5" t="s">
        <v>9415</v>
      </c>
      <c r="J4730" s="9">
        <v>0</v>
      </c>
      <c r="K4730" s="5" t="s">
        <v>9</v>
      </c>
      <c r="L4730" s="10" t="s">
        <v>1</v>
      </c>
      <c r="M4730" s="5" t="s">
        <v>8</v>
      </c>
      <c r="N4730" s="11"/>
    </row>
    <row r="4731" spans="1:15" x14ac:dyDescent="0.2">
      <c r="A4731" s="12" t="s">
        <v>8069</v>
      </c>
      <c r="B4731" s="50">
        <v>4730</v>
      </c>
      <c r="C4731" s="9">
        <v>2016</v>
      </c>
      <c r="D4731" s="5" t="s">
        <v>9316</v>
      </c>
      <c r="E4731" s="8" t="s">
        <v>2</v>
      </c>
      <c r="F4731" s="5" t="s">
        <v>11089</v>
      </c>
      <c r="G4731" s="5" t="s">
        <v>9331</v>
      </c>
      <c r="H4731" s="5" t="s">
        <v>9328</v>
      </c>
      <c r="I4731" s="5" t="s">
        <v>9344</v>
      </c>
      <c r="J4731" s="9">
        <v>0</v>
      </c>
      <c r="K4731" s="5" t="s">
        <v>21</v>
      </c>
      <c r="L4731" s="10" t="s">
        <v>1</v>
      </c>
      <c r="M4731" s="5" t="s">
        <v>22</v>
      </c>
      <c r="N4731" s="11"/>
    </row>
    <row r="4732" spans="1:15" x14ac:dyDescent="0.2">
      <c r="A4732" s="12" t="s">
        <v>8070</v>
      </c>
      <c r="B4732" s="50">
        <v>4731</v>
      </c>
      <c r="C4732" s="9">
        <v>2016</v>
      </c>
      <c r="D4732" s="5" t="s">
        <v>9316</v>
      </c>
      <c r="E4732" s="8" t="s">
        <v>2</v>
      </c>
      <c r="F4732" s="5" t="s">
        <v>11089</v>
      </c>
      <c r="G4732" s="5" t="s">
        <v>9314</v>
      </c>
      <c r="H4732" s="5" t="s">
        <v>9328</v>
      </c>
      <c r="I4732" s="5" t="s">
        <v>9415</v>
      </c>
      <c r="J4732" s="9">
        <v>0</v>
      </c>
      <c r="K4732" s="5" t="s">
        <v>9</v>
      </c>
      <c r="L4732" s="10" t="s">
        <v>1</v>
      </c>
      <c r="M4732" s="5" t="s">
        <v>8</v>
      </c>
      <c r="N4732" s="11"/>
    </row>
    <row r="4733" spans="1:15" x14ac:dyDescent="0.2">
      <c r="A4733" s="12" t="s">
        <v>8071</v>
      </c>
      <c r="B4733" s="50">
        <v>4732</v>
      </c>
      <c r="C4733" s="9">
        <v>2016</v>
      </c>
      <c r="D4733" s="5" t="s">
        <v>9316</v>
      </c>
      <c r="E4733" s="8" t="s">
        <v>2</v>
      </c>
      <c r="F4733" s="5" t="s">
        <v>11089</v>
      </c>
      <c r="G4733" s="5" t="s">
        <v>9314</v>
      </c>
      <c r="H4733" s="5" t="s">
        <v>9328</v>
      </c>
      <c r="I4733" s="5" t="s">
        <v>9334</v>
      </c>
      <c r="J4733" s="9">
        <v>0</v>
      </c>
      <c r="K4733" s="5" t="s">
        <v>4</v>
      </c>
      <c r="L4733" s="10" t="s">
        <v>1</v>
      </c>
      <c r="M4733" s="5" t="s">
        <v>23</v>
      </c>
      <c r="N4733" s="11"/>
    </row>
    <row r="4734" spans="1:15" x14ac:dyDescent="0.2">
      <c r="A4734" s="12" t="s">
        <v>8072</v>
      </c>
      <c r="B4734" s="50">
        <v>4733</v>
      </c>
      <c r="C4734" s="9">
        <v>2016</v>
      </c>
      <c r="D4734" s="5" t="s">
        <v>9316</v>
      </c>
      <c r="E4734" s="8" t="s">
        <v>2</v>
      </c>
      <c r="F4734" s="5" t="s">
        <v>11089</v>
      </c>
      <c r="G4734" s="5" t="s">
        <v>9335</v>
      </c>
      <c r="H4734" s="5" t="s">
        <v>9328</v>
      </c>
      <c r="I4734" s="5" t="s">
        <v>9415</v>
      </c>
      <c r="J4734" s="9">
        <v>0</v>
      </c>
      <c r="K4734" s="5" t="s">
        <v>12</v>
      </c>
      <c r="L4734" s="10" t="s">
        <v>1</v>
      </c>
      <c r="M4734" s="5" t="s">
        <v>24</v>
      </c>
      <c r="N4734" s="11"/>
    </row>
    <row r="4735" spans="1:15" x14ac:dyDescent="0.2">
      <c r="A4735" s="12" t="s">
        <v>8073</v>
      </c>
      <c r="B4735" s="50">
        <v>4734</v>
      </c>
      <c r="C4735" s="9">
        <v>2016</v>
      </c>
      <c r="D4735" s="5" t="s">
        <v>9316</v>
      </c>
      <c r="E4735" s="8" t="s">
        <v>2</v>
      </c>
      <c r="F4735" s="5" t="s">
        <v>11089</v>
      </c>
      <c r="G4735" s="5" t="s">
        <v>9323</v>
      </c>
      <c r="H4735" s="5" t="s">
        <v>9328</v>
      </c>
      <c r="I4735" s="5" t="s">
        <v>9344</v>
      </c>
      <c r="J4735" s="9">
        <v>0</v>
      </c>
      <c r="K4735" s="5" t="s">
        <v>12</v>
      </c>
      <c r="L4735" s="10" t="s">
        <v>1</v>
      </c>
      <c r="M4735" s="5" t="s">
        <v>25</v>
      </c>
      <c r="N4735" s="11"/>
    </row>
    <row r="4736" spans="1:15" x14ac:dyDescent="0.2">
      <c r="A4736" s="12" t="s">
        <v>8074</v>
      </c>
      <c r="B4736" s="50">
        <v>4735</v>
      </c>
      <c r="C4736" s="9">
        <v>2016</v>
      </c>
      <c r="D4736" s="5" t="s">
        <v>9316</v>
      </c>
      <c r="E4736" s="8" t="s">
        <v>2</v>
      </c>
      <c r="F4736" s="5" t="s">
        <v>11089</v>
      </c>
      <c r="G4736" s="5" t="s">
        <v>9314</v>
      </c>
      <c r="H4736" s="5" t="s">
        <v>9328</v>
      </c>
      <c r="I4736" s="5" t="s">
        <v>9344</v>
      </c>
      <c r="J4736" s="9">
        <v>0</v>
      </c>
      <c r="K4736" s="5" t="s">
        <v>4</v>
      </c>
      <c r="L4736" s="10" t="s">
        <v>1</v>
      </c>
      <c r="M4736" s="5" t="s">
        <v>26</v>
      </c>
      <c r="N4736" s="11"/>
    </row>
    <row r="4737" spans="1:15" x14ac:dyDescent="0.2">
      <c r="A4737" s="12" t="s">
        <v>8075</v>
      </c>
      <c r="B4737" s="50">
        <v>4736</v>
      </c>
      <c r="C4737" s="9">
        <v>2016</v>
      </c>
      <c r="D4737" s="5" t="s">
        <v>9316</v>
      </c>
      <c r="E4737" s="8" t="s">
        <v>2</v>
      </c>
      <c r="F4737" s="5" t="s">
        <v>11089</v>
      </c>
      <c r="G4737" s="5" t="s">
        <v>9331</v>
      </c>
      <c r="H4737" s="5" t="s">
        <v>9328</v>
      </c>
      <c r="I4737" s="5" t="s">
        <v>9416</v>
      </c>
      <c r="J4737" s="9">
        <v>0</v>
      </c>
      <c r="K4737" s="5" t="s">
        <v>9</v>
      </c>
      <c r="L4737" s="10" t="s">
        <v>1</v>
      </c>
      <c r="M4737" s="5" t="s">
        <v>27</v>
      </c>
      <c r="N4737" s="11"/>
    </row>
    <row r="4738" spans="1:15" x14ac:dyDescent="0.2">
      <c r="A4738" s="12" t="s">
        <v>8076</v>
      </c>
      <c r="B4738" s="50">
        <v>4737</v>
      </c>
      <c r="C4738" s="9">
        <v>2016</v>
      </c>
      <c r="D4738" s="5" t="s">
        <v>9316</v>
      </c>
      <c r="E4738" s="8" t="s">
        <v>2</v>
      </c>
      <c r="F4738" s="5" t="s">
        <v>11089</v>
      </c>
      <c r="G4738" s="5" t="s">
        <v>9329</v>
      </c>
      <c r="H4738" s="5" t="s">
        <v>9328</v>
      </c>
      <c r="I4738" s="5" t="s">
        <v>9344</v>
      </c>
      <c r="J4738" s="9">
        <v>0</v>
      </c>
      <c r="K4738" s="5" t="s">
        <v>28</v>
      </c>
      <c r="L4738" s="10" t="s">
        <v>1</v>
      </c>
      <c r="M4738" s="5" t="s">
        <v>29</v>
      </c>
      <c r="N4738" s="11"/>
    </row>
    <row r="4739" spans="1:15" x14ac:dyDescent="0.2">
      <c r="A4739" s="12" t="s">
        <v>8077</v>
      </c>
      <c r="B4739" s="50">
        <v>4738</v>
      </c>
      <c r="C4739" s="9">
        <v>2016</v>
      </c>
      <c r="D4739" s="5" t="s">
        <v>9316</v>
      </c>
      <c r="E4739" s="8" t="s">
        <v>2</v>
      </c>
      <c r="F4739" s="5" t="s">
        <v>11089</v>
      </c>
      <c r="G4739" s="5" t="s">
        <v>9314</v>
      </c>
      <c r="H4739" s="5" t="s">
        <v>9328</v>
      </c>
      <c r="I4739" s="5" t="s">
        <v>9370</v>
      </c>
      <c r="J4739" s="9">
        <v>0</v>
      </c>
      <c r="K4739" s="5" t="s">
        <v>4</v>
      </c>
      <c r="L4739" s="10" t="s">
        <v>1</v>
      </c>
      <c r="M4739" s="5" t="s">
        <v>30</v>
      </c>
      <c r="N4739" s="11"/>
    </row>
    <row r="4740" spans="1:15" x14ac:dyDescent="0.2">
      <c r="A4740" s="12" t="s">
        <v>8078</v>
      </c>
      <c r="B4740" s="50">
        <v>4739</v>
      </c>
      <c r="C4740" s="9">
        <v>2016</v>
      </c>
      <c r="D4740" s="5" t="s">
        <v>9316</v>
      </c>
      <c r="E4740" s="8" t="s">
        <v>2</v>
      </c>
      <c r="F4740" s="5" t="s">
        <v>11089</v>
      </c>
      <c r="G4740" s="5" t="s">
        <v>9314</v>
      </c>
      <c r="H4740" s="5" t="s">
        <v>9328</v>
      </c>
      <c r="I4740" s="5" t="s">
        <v>9341</v>
      </c>
      <c r="J4740" s="9">
        <v>0</v>
      </c>
      <c r="K4740" s="5" t="s">
        <v>4</v>
      </c>
      <c r="L4740" s="10" t="s">
        <v>1</v>
      </c>
      <c r="M4740" s="5" t="s">
        <v>31</v>
      </c>
      <c r="N4740" s="11"/>
    </row>
    <row r="4741" spans="1:15" x14ac:dyDescent="0.2">
      <c r="A4741" s="12" t="s">
        <v>8079</v>
      </c>
      <c r="B4741" s="50">
        <v>4740</v>
      </c>
      <c r="C4741" s="9">
        <v>2016</v>
      </c>
      <c r="D4741" s="5" t="s">
        <v>9316</v>
      </c>
      <c r="E4741" s="8" t="s">
        <v>2</v>
      </c>
      <c r="F4741" s="5" t="s">
        <v>11089</v>
      </c>
      <c r="G4741" s="5" t="s">
        <v>9329</v>
      </c>
      <c r="H4741" s="5" t="s">
        <v>9321</v>
      </c>
      <c r="I4741" s="5" t="s">
        <v>9321</v>
      </c>
      <c r="J4741" s="9">
        <v>1</v>
      </c>
      <c r="K4741" s="5" t="s">
        <v>28</v>
      </c>
      <c r="L4741" s="10" t="s">
        <v>1</v>
      </c>
      <c r="M4741" s="5" t="s">
        <v>32</v>
      </c>
      <c r="N4741" s="11"/>
    </row>
    <row r="4742" spans="1:15" x14ac:dyDescent="0.2">
      <c r="A4742" s="12" t="s">
        <v>8080</v>
      </c>
      <c r="B4742" s="50">
        <v>4741</v>
      </c>
      <c r="C4742" s="9">
        <v>2016</v>
      </c>
      <c r="D4742" s="5" t="s">
        <v>9316</v>
      </c>
      <c r="E4742" s="8" t="s">
        <v>2</v>
      </c>
      <c r="F4742" s="5" t="s">
        <v>11089</v>
      </c>
      <c r="G4742" s="5" t="s">
        <v>9314</v>
      </c>
      <c r="H4742" s="5" t="s">
        <v>9328</v>
      </c>
      <c r="I4742" s="5" t="s">
        <v>9419</v>
      </c>
      <c r="J4742" s="9">
        <v>0</v>
      </c>
      <c r="K4742" s="5" t="s">
        <v>4</v>
      </c>
      <c r="L4742" s="10" t="s">
        <v>1</v>
      </c>
      <c r="M4742" s="5" t="s">
        <v>33</v>
      </c>
      <c r="N4742" s="11"/>
    </row>
    <row r="4743" spans="1:15" x14ac:dyDescent="0.2">
      <c r="A4743" s="12" t="s">
        <v>8081</v>
      </c>
      <c r="B4743" s="50">
        <v>4742</v>
      </c>
      <c r="C4743" s="9">
        <v>2016</v>
      </c>
      <c r="D4743" s="5" t="s">
        <v>9316</v>
      </c>
      <c r="E4743" s="8" t="s">
        <v>2</v>
      </c>
      <c r="F4743" s="5" t="s">
        <v>11089</v>
      </c>
      <c r="G4743" s="5" t="s">
        <v>9323</v>
      </c>
      <c r="H4743" s="5" t="s">
        <v>9328</v>
      </c>
      <c r="I4743" s="5" t="s">
        <v>9415</v>
      </c>
      <c r="J4743" s="9">
        <v>0</v>
      </c>
      <c r="K4743" s="5" t="s">
        <v>9</v>
      </c>
      <c r="L4743" s="10" t="s">
        <v>1</v>
      </c>
      <c r="M4743" s="5" t="s">
        <v>34</v>
      </c>
      <c r="N4743" s="11"/>
    </row>
    <row r="4744" spans="1:15" x14ac:dyDescent="0.2">
      <c r="A4744" s="12" t="s">
        <v>8082</v>
      </c>
      <c r="B4744" s="50">
        <v>4743</v>
      </c>
      <c r="C4744" s="9">
        <v>2016</v>
      </c>
      <c r="D4744" s="5" t="s">
        <v>9316</v>
      </c>
      <c r="E4744" s="8" t="s">
        <v>2</v>
      </c>
      <c r="F4744" s="5" t="s">
        <v>11089</v>
      </c>
      <c r="G4744" s="5" t="s">
        <v>9329</v>
      </c>
      <c r="H4744" s="5" t="s">
        <v>9321</v>
      </c>
      <c r="I4744" s="5" t="s">
        <v>9378</v>
      </c>
      <c r="J4744" s="9">
        <v>1</v>
      </c>
      <c r="K4744" s="5" t="s">
        <v>28</v>
      </c>
      <c r="L4744" s="10" t="s">
        <v>1</v>
      </c>
      <c r="M4744" s="5" t="s">
        <v>35</v>
      </c>
      <c r="N4744" s="11"/>
    </row>
    <row r="4745" spans="1:15" x14ac:dyDescent="0.2">
      <c r="A4745" s="12" t="s">
        <v>8083</v>
      </c>
      <c r="B4745" s="50">
        <v>4744</v>
      </c>
      <c r="C4745" s="9">
        <v>2016</v>
      </c>
      <c r="D4745" s="5" t="s">
        <v>9316</v>
      </c>
      <c r="E4745" s="8" t="s">
        <v>2</v>
      </c>
      <c r="F4745" s="5" t="s">
        <v>11089</v>
      </c>
      <c r="G4745" s="5" t="s">
        <v>9314</v>
      </c>
      <c r="H4745" s="5" t="s">
        <v>9328</v>
      </c>
      <c r="I4745" s="5" t="s">
        <v>9334</v>
      </c>
      <c r="J4745" s="9">
        <v>0</v>
      </c>
      <c r="K4745" s="5" t="s">
        <v>4</v>
      </c>
      <c r="L4745" s="10" t="s">
        <v>1</v>
      </c>
      <c r="M4745" s="5" t="s">
        <v>36</v>
      </c>
      <c r="N4745" s="11"/>
      <c r="O4745" s="11"/>
    </row>
    <row r="4746" spans="1:15" x14ac:dyDescent="0.2">
      <c r="A4746" s="12" t="s">
        <v>8084</v>
      </c>
      <c r="B4746" s="50">
        <v>4745</v>
      </c>
      <c r="C4746" s="9">
        <v>2016</v>
      </c>
      <c r="D4746" s="5" t="s">
        <v>9316</v>
      </c>
      <c r="E4746" s="8" t="s">
        <v>2</v>
      </c>
      <c r="F4746" s="5" t="s">
        <v>11089</v>
      </c>
      <c r="G4746" s="5" t="s">
        <v>9314</v>
      </c>
      <c r="H4746" s="5" t="s">
        <v>9328</v>
      </c>
      <c r="I4746" s="5" t="s">
        <v>9415</v>
      </c>
      <c r="J4746" s="9">
        <v>0</v>
      </c>
      <c r="K4746" s="5" t="s">
        <v>4</v>
      </c>
      <c r="L4746" s="10" t="s">
        <v>1</v>
      </c>
      <c r="M4746" s="5" t="s">
        <v>16</v>
      </c>
      <c r="N4746" s="11"/>
    </row>
    <row r="4747" spans="1:15" x14ac:dyDescent="0.2">
      <c r="A4747" s="12" t="s">
        <v>8085</v>
      </c>
      <c r="B4747" s="50">
        <v>4746</v>
      </c>
      <c r="C4747" s="9">
        <v>2016</v>
      </c>
      <c r="D4747" s="5" t="s">
        <v>9316</v>
      </c>
      <c r="E4747" s="8" t="s">
        <v>2</v>
      </c>
      <c r="F4747" s="5" t="s">
        <v>11089</v>
      </c>
      <c r="G4747" s="5" t="s">
        <v>9314</v>
      </c>
      <c r="H4747" s="5" t="s">
        <v>9321</v>
      </c>
      <c r="I4747" s="5" t="s">
        <v>9321</v>
      </c>
      <c r="J4747" s="9">
        <v>1</v>
      </c>
      <c r="K4747" s="5" t="s">
        <v>4</v>
      </c>
      <c r="L4747" s="10" t="s">
        <v>1</v>
      </c>
      <c r="M4747" s="5" t="s">
        <v>37</v>
      </c>
      <c r="N4747" s="11"/>
    </row>
    <row r="4748" spans="1:15" x14ac:dyDescent="0.2">
      <c r="A4748" s="12" t="s">
        <v>8086</v>
      </c>
      <c r="B4748" s="50">
        <v>4747</v>
      </c>
      <c r="C4748" s="9">
        <v>2016</v>
      </c>
      <c r="D4748" s="5" t="s">
        <v>9316</v>
      </c>
      <c r="E4748" s="8" t="s">
        <v>2</v>
      </c>
      <c r="F4748" s="5" t="s">
        <v>11089</v>
      </c>
      <c r="G4748" s="5" t="s">
        <v>9314</v>
      </c>
      <c r="H4748" s="5" t="s">
        <v>9328</v>
      </c>
      <c r="I4748" s="5" t="s">
        <v>9415</v>
      </c>
      <c r="J4748" s="9">
        <v>0</v>
      </c>
      <c r="K4748" s="5" t="s">
        <v>4</v>
      </c>
      <c r="L4748" s="10" t="s">
        <v>1</v>
      </c>
      <c r="M4748" s="5" t="s">
        <v>38</v>
      </c>
      <c r="N4748" s="11"/>
    </row>
    <row r="4749" spans="1:15" x14ac:dyDescent="0.2">
      <c r="A4749" s="12" t="s">
        <v>8087</v>
      </c>
      <c r="B4749" s="50">
        <v>4748</v>
      </c>
      <c r="C4749" s="9">
        <v>2016</v>
      </c>
      <c r="D4749" s="5" t="s">
        <v>9316</v>
      </c>
      <c r="E4749" s="8" t="s">
        <v>2</v>
      </c>
      <c r="F4749" s="5" t="s">
        <v>11089</v>
      </c>
      <c r="G4749" s="5" t="s">
        <v>9314</v>
      </c>
      <c r="H4749" s="5" t="s">
        <v>9328</v>
      </c>
      <c r="I4749" s="5" t="s">
        <v>9415</v>
      </c>
      <c r="J4749" s="9">
        <v>0</v>
      </c>
      <c r="K4749" s="5" t="s">
        <v>4</v>
      </c>
      <c r="L4749" s="10" t="s">
        <v>1</v>
      </c>
      <c r="M4749" s="5" t="s">
        <v>38</v>
      </c>
      <c r="N4749" s="11"/>
    </row>
    <row r="4750" spans="1:15" x14ac:dyDescent="0.2">
      <c r="A4750" s="12" t="s">
        <v>8088</v>
      </c>
      <c r="B4750" s="50">
        <v>4749</v>
      </c>
      <c r="C4750" s="9">
        <v>2016</v>
      </c>
      <c r="D4750" s="5" t="s">
        <v>9316</v>
      </c>
      <c r="E4750" s="8" t="s">
        <v>2</v>
      </c>
      <c r="F4750" s="5" t="s">
        <v>11089</v>
      </c>
      <c r="G4750" s="5" t="s">
        <v>9329</v>
      </c>
      <c r="H4750" s="5" t="s">
        <v>9321</v>
      </c>
      <c r="I4750" s="5" t="s">
        <v>9385</v>
      </c>
      <c r="J4750" s="9">
        <v>1</v>
      </c>
      <c r="K4750" s="5" t="s">
        <v>28</v>
      </c>
      <c r="L4750" s="10" t="s">
        <v>1</v>
      </c>
      <c r="M4750" s="5" t="s">
        <v>39</v>
      </c>
      <c r="N4750" s="11"/>
    </row>
    <row r="4751" spans="1:15" x14ac:dyDescent="0.2">
      <c r="A4751" s="12" t="s">
        <v>8089</v>
      </c>
      <c r="B4751" s="50">
        <v>4750</v>
      </c>
      <c r="C4751" s="9">
        <v>2016</v>
      </c>
      <c r="D4751" s="5" t="s">
        <v>9316</v>
      </c>
      <c r="E4751" s="8" t="s">
        <v>2</v>
      </c>
      <c r="F4751" s="5" t="s">
        <v>11089</v>
      </c>
      <c r="G4751" s="5" t="s">
        <v>9323</v>
      </c>
      <c r="H4751" s="5" t="s">
        <v>9328</v>
      </c>
      <c r="I4751" s="5" t="s">
        <v>9415</v>
      </c>
      <c r="J4751" s="9">
        <v>0</v>
      </c>
      <c r="K4751" s="5" t="s">
        <v>9</v>
      </c>
      <c r="L4751" s="10" t="s">
        <v>1</v>
      </c>
      <c r="M4751" s="5" t="s">
        <v>40</v>
      </c>
      <c r="N4751" s="11"/>
    </row>
    <row r="4752" spans="1:15" x14ac:dyDescent="0.2">
      <c r="A4752" s="12" t="s">
        <v>8090</v>
      </c>
      <c r="B4752" s="50">
        <v>4751</v>
      </c>
      <c r="C4752" s="9">
        <v>2016</v>
      </c>
      <c r="D4752" s="5" t="s">
        <v>9316</v>
      </c>
      <c r="E4752" s="8" t="s">
        <v>2</v>
      </c>
      <c r="F4752" s="5" t="s">
        <v>11089</v>
      </c>
      <c r="G4752" s="5" t="s">
        <v>9329</v>
      </c>
      <c r="H4752" s="5" t="s">
        <v>9321</v>
      </c>
      <c r="I4752" s="5" t="s">
        <v>9385</v>
      </c>
      <c r="J4752" s="9">
        <v>1</v>
      </c>
      <c r="K4752" s="5" t="s">
        <v>28</v>
      </c>
      <c r="L4752" s="10" t="s">
        <v>1</v>
      </c>
      <c r="M4752" s="5" t="s">
        <v>41</v>
      </c>
      <c r="N4752" s="11"/>
    </row>
    <row r="4753" spans="1:14" x14ac:dyDescent="0.2">
      <c r="A4753" s="12" t="s">
        <v>8091</v>
      </c>
      <c r="B4753" s="50">
        <v>4752</v>
      </c>
      <c r="C4753" s="9">
        <v>2016</v>
      </c>
      <c r="D4753" s="5" t="s">
        <v>9316</v>
      </c>
      <c r="E4753" s="8" t="s">
        <v>2</v>
      </c>
      <c r="F4753" s="5" t="s">
        <v>11089</v>
      </c>
      <c r="G4753" s="5" t="s">
        <v>9314</v>
      </c>
      <c r="H4753" s="5" t="s">
        <v>9328</v>
      </c>
      <c r="I4753" s="5" t="s">
        <v>9415</v>
      </c>
      <c r="J4753" s="9">
        <v>0</v>
      </c>
      <c r="K4753" s="5" t="s">
        <v>4</v>
      </c>
      <c r="L4753" s="10" t="s">
        <v>1</v>
      </c>
      <c r="M4753" s="5" t="s">
        <v>38</v>
      </c>
      <c r="N4753" s="11"/>
    </row>
    <row r="4754" spans="1:14" x14ac:dyDescent="0.2">
      <c r="A4754" s="12" t="s">
        <v>8092</v>
      </c>
      <c r="B4754" s="50">
        <v>4753</v>
      </c>
      <c r="C4754" s="9">
        <v>2016</v>
      </c>
      <c r="D4754" s="5" t="s">
        <v>9316</v>
      </c>
      <c r="E4754" s="8" t="s">
        <v>2</v>
      </c>
      <c r="F4754" s="5" t="s">
        <v>11089</v>
      </c>
      <c r="G4754" s="5" t="s">
        <v>9329</v>
      </c>
      <c r="H4754" s="5" t="s">
        <v>9347</v>
      </c>
      <c r="I4754" s="5" t="s">
        <v>11065</v>
      </c>
      <c r="J4754" s="9">
        <v>1</v>
      </c>
      <c r="K4754" s="5" t="s">
        <v>28</v>
      </c>
      <c r="L4754" s="10" t="s">
        <v>1</v>
      </c>
      <c r="M4754" s="5" t="s">
        <v>42</v>
      </c>
      <c r="N4754" s="11"/>
    </row>
    <row r="4755" spans="1:14" x14ac:dyDescent="0.2">
      <c r="A4755" s="12" t="s">
        <v>8093</v>
      </c>
      <c r="B4755" s="50">
        <v>4754</v>
      </c>
      <c r="C4755" s="9">
        <v>2016</v>
      </c>
      <c r="D4755" s="5" t="s">
        <v>9316</v>
      </c>
      <c r="E4755" s="8" t="s">
        <v>2</v>
      </c>
      <c r="F4755" s="5" t="s">
        <v>11089</v>
      </c>
      <c r="G4755" s="5" t="s">
        <v>9329</v>
      </c>
      <c r="H4755" s="5" t="s">
        <v>9347</v>
      </c>
      <c r="I4755" s="5" t="s">
        <v>11065</v>
      </c>
      <c r="J4755" s="9">
        <v>1</v>
      </c>
      <c r="K4755" s="5" t="s">
        <v>28</v>
      </c>
      <c r="L4755" s="10" t="s">
        <v>1</v>
      </c>
      <c r="M4755" s="5" t="s">
        <v>43</v>
      </c>
      <c r="N4755" s="11"/>
    </row>
    <row r="4756" spans="1:14" x14ac:dyDescent="0.2">
      <c r="A4756" s="12" t="s">
        <v>8094</v>
      </c>
      <c r="B4756" s="50">
        <v>4755</v>
      </c>
      <c r="C4756" s="9">
        <v>2016</v>
      </c>
      <c r="D4756" s="5" t="s">
        <v>9316</v>
      </c>
      <c r="E4756" s="8" t="s">
        <v>2</v>
      </c>
      <c r="F4756" s="5" t="s">
        <v>11089</v>
      </c>
      <c r="G4756" s="5" t="s">
        <v>9329</v>
      </c>
      <c r="H4756" s="5" t="s">
        <v>9347</v>
      </c>
      <c r="I4756" s="5" t="s">
        <v>11065</v>
      </c>
      <c r="J4756" s="9">
        <v>2</v>
      </c>
      <c r="K4756" s="5" t="s">
        <v>28</v>
      </c>
      <c r="L4756" s="10" t="s">
        <v>1</v>
      </c>
      <c r="M4756" s="5" t="s">
        <v>44</v>
      </c>
      <c r="N4756" s="11"/>
    </row>
    <row r="4757" spans="1:14" x14ac:dyDescent="0.2">
      <c r="A4757" s="12" t="s">
        <v>8095</v>
      </c>
      <c r="B4757" s="50">
        <v>4756</v>
      </c>
      <c r="C4757" s="9">
        <v>2016</v>
      </c>
      <c r="D4757" s="5" t="s">
        <v>9316</v>
      </c>
      <c r="E4757" s="8" t="s">
        <v>2</v>
      </c>
      <c r="F4757" s="5" t="s">
        <v>11089</v>
      </c>
      <c r="G4757" s="5" t="s">
        <v>9329</v>
      </c>
      <c r="H4757" s="5" t="s">
        <v>9347</v>
      </c>
      <c r="I4757" s="5" t="s">
        <v>9315</v>
      </c>
      <c r="J4757" s="9" t="s">
        <v>2</v>
      </c>
      <c r="K4757" s="5" t="s">
        <v>28</v>
      </c>
      <c r="L4757" s="10" t="s">
        <v>1</v>
      </c>
      <c r="M4757" s="5" t="s">
        <v>45</v>
      </c>
      <c r="N4757" s="11"/>
    </row>
    <row r="4758" spans="1:14" x14ac:dyDescent="0.2">
      <c r="A4758" s="12" t="s">
        <v>8096</v>
      </c>
      <c r="B4758" s="50">
        <v>4757</v>
      </c>
      <c r="C4758" s="9">
        <v>2016</v>
      </c>
      <c r="D4758" s="5" t="s">
        <v>9316</v>
      </c>
      <c r="E4758" s="8" t="s">
        <v>2</v>
      </c>
      <c r="F4758" s="5" t="s">
        <v>11089</v>
      </c>
      <c r="G4758" s="5" t="s">
        <v>9314</v>
      </c>
      <c r="H4758" s="5" t="s">
        <v>9328</v>
      </c>
      <c r="I4758" s="5" t="s">
        <v>9419</v>
      </c>
      <c r="J4758" s="9">
        <v>0</v>
      </c>
      <c r="K4758" s="5" t="s">
        <v>46</v>
      </c>
      <c r="L4758" s="10" t="s">
        <v>1</v>
      </c>
      <c r="M4758" s="5" t="s">
        <v>47</v>
      </c>
      <c r="N4758" s="11"/>
    </row>
    <row r="4759" spans="1:14" x14ac:dyDescent="0.2">
      <c r="A4759" s="12" t="s">
        <v>8097</v>
      </c>
      <c r="B4759" s="50">
        <v>4758</v>
      </c>
      <c r="C4759" s="9">
        <v>2016</v>
      </c>
      <c r="D4759" s="5" t="s">
        <v>9316</v>
      </c>
      <c r="E4759" s="8" t="s">
        <v>2</v>
      </c>
      <c r="F4759" s="5" t="s">
        <v>11089</v>
      </c>
      <c r="G4759" s="5" t="s">
        <v>9314</v>
      </c>
      <c r="H4759" s="5" t="s">
        <v>9328</v>
      </c>
      <c r="I4759" s="5" t="s">
        <v>9415</v>
      </c>
      <c r="J4759" s="9">
        <v>0</v>
      </c>
      <c r="K4759" s="5" t="s">
        <v>46</v>
      </c>
      <c r="L4759" s="10" t="s">
        <v>1</v>
      </c>
      <c r="M4759" s="5" t="s">
        <v>48</v>
      </c>
      <c r="N4759" s="11"/>
    </row>
    <row r="4760" spans="1:14" x14ac:dyDescent="0.2">
      <c r="A4760" s="12" t="s">
        <v>8098</v>
      </c>
      <c r="B4760" s="50">
        <v>4759</v>
      </c>
      <c r="C4760" s="9">
        <v>2016</v>
      </c>
      <c r="D4760" s="5" t="s">
        <v>9316</v>
      </c>
      <c r="E4760" s="8" t="s">
        <v>2</v>
      </c>
      <c r="F4760" s="5" t="s">
        <v>11089</v>
      </c>
      <c r="G4760" s="5" t="s">
        <v>9314</v>
      </c>
      <c r="H4760" s="5" t="s">
        <v>9347</v>
      </c>
      <c r="I4760" s="5" t="s">
        <v>9315</v>
      </c>
      <c r="J4760" s="9">
        <v>1</v>
      </c>
      <c r="K4760" s="5" t="s">
        <v>46</v>
      </c>
      <c r="L4760" s="10" t="s">
        <v>1</v>
      </c>
      <c r="M4760" s="5" t="s">
        <v>49</v>
      </c>
      <c r="N4760" s="11"/>
    </row>
    <row r="4761" spans="1:14" x14ac:dyDescent="0.2">
      <c r="A4761" s="12" t="s">
        <v>8099</v>
      </c>
      <c r="B4761" s="50">
        <v>4760</v>
      </c>
      <c r="C4761" s="9">
        <v>2016</v>
      </c>
      <c r="D4761" s="5" t="s">
        <v>9316</v>
      </c>
      <c r="E4761" s="8" t="s">
        <v>2</v>
      </c>
      <c r="F4761" s="5" t="s">
        <v>11089</v>
      </c>
      <c r="G4761" s="5" t="s">
        <v>9314</v>
      </c>
      <c r="H4761" s="5" t="s">
        <v>9328</v>
      </c>
      <c r="I4761" s="5" t="s">
        <v>9419</v>
      </c>
      <c r="J4761" s="9">
        <v>0</v>
      </c>
      <c r="K4761" s="5" t="s">
        <v>46</v>
      </c>
      <c r="L4761" s="10" t="s">
        <v>1</v>
      </c>
      <c r="M4761" s="5" t="s">
        <v>50</v>
      </c>
      <c r="N4761" s="11"/>
    </row>
    <row r="4762" spans="1:14" x14ac:dyDescent="0.2">
      <c r="A4762" s="12" t="s">
        <v>8100</v>
      </c>
      <c r="B4762" s="50">
        <v>4761</v>
      </c>
      <c r="C4762" s="9">
        <v>2016</v>
      </c>
      <c r="D4762" s="5" t="s">
        <v>9316</v>
      </c>
      <c r="E4762" s="5" t="s">
        <v>51</v>
      </c>
      <c r="F4762" s="5" t="s">
        <v>11089</v>
      </c>
      <c r="G4762" s="5" t="s">
        <v>9393</v>
      </c>
      <c r="H4762" s="5" t="s">
        <v>9347</v>
      </c>
      <c r="I4762" s="5" t="s">
        <v>9390</v>
      </c>
      <c r="J4762" s="9" t="s">
        <v>2</v>
      </c>
      <c r="K4762" s="5" t="s">
        <v>52</v>
      </c>
      <c r="L4762" s="10" t="s">
        <v>53</v>
      </c>
      <c r="M4762" s="5" t="s">
        <v>10279</v>
      </c>
      <c r="N4762" s="11"/>
    </row>
    <row r="4763" spans="1:14" x14ac:dyDescent="0.2">
      <c r="A4763" s="12" t="s">
        <v>8101</v>
      </c>
      <c r="B4763" s="50">
        <v>4762</v>
      </c>
      <c r="C4763" s="9">
        <v>2016</v>
      </c>
      <c r="D4763" s="5" t="s">
        <v>9316</v>
      </c>
      <c r="E4763" s="5" t="s">
        <v>54</v>
      </c>
      <c r="F4763" s="5" t="s">
        <v>11089</v>
      </c>
      <c r="G4763" s="5" t="s">
        <v>9393</v>
      </c>
      <c r="H4763" s="5" t="s">
        <v>9347</v>
      </c>
      <c r="I4763" s="5" t="s">
        <v>9390</v>
      </c>
      <c r="J4763" s="9" t="s">
        <v>2</v>
      </c>
      <c r="K4763" s="5" t="s">
        <v>52</v>
      </c>
      <c r="L4763" s="10" t="s">
        <v>53</v>
      </c>
      <c r="M4763" s="5" t="s">
        <v>10280</v>
      </c>
      <c r="N4763" s="11"/>
    </row>
    <row r="4764" spans="1:14" x14ac:dyDescent="0.2">
      <c r="A4764" s="12" t="s">
        <v>8102</v>
      </c>
      <c r="B4764" s="50">
        <v>4763</v>
      </c>
      <c r="C4764" s="9">
        <v>2016</v>
      </c>
      <c r="D4764" s="5" t="s">
        <v>9316</v>
      </c>
      <c r="E4764" s="5" t="s">
        <v>55</v>
      </c>
      <c r="F4764" s="5" t="s">
        <v>11089</v>
      </c>
      <c r="G4764" s="5" t="s">
        <v>9393</v>
      </c>
      <c r="H4764" s="5" t="s">
        <v>9347</v>
      </c>
      <c r="I4764" s="5" t="s">
        <v>9390</v>
      </c>
      <c r="J4764" s="9" t="s">
        <v>2</v>
      </c>
      <c r="K4764" s="5" t="s">
        <v>52</v>
      </c>
      <c r="L4764" s="10" t="s">
        <v>53</v>
      </c>
      <c r="M4764" s="5" t="s">
        <v>10281</v>
      </c>
      <c r="N4764" s="11"/>
    </row>
    <row r="4765" spans="1:14" x14ac:dyDescent="0.2">
      <c r="A4765" s="12" t="s">
        <v>8103</v>
      </c>
      <c r="B4765" s="50">
        <v>4764</v>
      </c>
      <c r="C4765" s="9">
        <v>2016</v>
      </c>
      <c r="D4765" s="5" t="s">
        <v>9316</v>
      </c>
      <c r="E4765" s="5" t="s">
        <v>56</v>
      </c>
      <c r="F4765" s="5" t="s">
        <v>11089</v>
      </c>
      <c r="G4765" s="5" t="s">
        <v>9379</v>
      </c>
      <c r="H4765" s="5" t="s">
        <v>9347</v>
      </c>
      <c r="I4765" s="5" t="s">
        <v>9353</v>
      </c>
      <c r="J4765" s="9">
        <v>4</v>
      </c>
      <c r="K4765" s="5" t="s">
        <v>52</v>
      </c>
      <c r="L4765" s="10" t="s">
        <v>57</v>
      </c>
      <c r="M4765" s="13" t="s">
        <v>10282</v>
      </c>
      <c r="N4765" s="11"/>
    </row>
    <row r="4766" spans="1:14" x14ac:dyDescent="0.2">
      <c r="A4766" s="12" t="s">
        <v>8104</v>
      </c>
      <c r="B4766" s="50">
        <v>4765</v>
      </c>
      <c r="C4766" s="9">
        <v>2016</v>
      </c>
      <c r="D4766" s="5" t="s">
        <v>9316</v>
      </c>
      <c r="E4766" s="5" t="s">
        <v>58</v>
      </c>
      <c r="F4766" s="5" t="s">
        <v>11089</v>
      </c>
      <c r="G4766" s="5" t="s">
        <v>9379</v>
      </c>
      <c r="H4766" s="5" t="s">
        <v>9328</v>
      </c>
      <c r="I4766" s="5" t="s">
        <v>9344</v>
      </c>
      <c r="J4766" s="9">
        <v>0</v>
      </c>
      <c r="K4766" s="5" t="s">
        <v>59</v>
      </c>
      <c r="L4766" s="10" t="s">
        <v>60</v>
      </c>
      <c r="M4766" s="5" t="s">
        <v>10283</v>
      </c>
      <c r="N4766" s="11"/>
    </row>
    <row r="4767" spans="1:14" x14ac:dyDescent="0.2">
      <c r="A4767" s="12" t="s">
        <v>8105</v>
      </c>
      <c r="B4767" s="50">
        <v>4766</v>
      </c>
      <c r="C4767" s="9">
        <v>2016</v>
      </c>
      <c r="D4767" s="5" t="s">
        <v>9316</v>
      </c>
      <c r="E4767" s="5" t="s">
        <v>61</v>
      </c>
      <c r="F4767" s="5" t="s">
        <v>11089</v>
      </c>
      <c r="G4767" s="5" t="s">
        <v>9379</v>
      </c>
      <c r="H4767" s="5" t="s">
        <v>9328</v>
      </c>
      <c r="I4767" s="5" t="s">
        <v>9344</v>
      </c>
      <c r="J4767" s="9">
        <v>0</v>
      </c>
      <c r="K4767" s="5" t="s">
        <v>59</v>
      </c>
      <c r="L4767" s="10" t="s">
        <v>60</v>
      </c>
      <c r="M4767" s="5" t="s">
        <v>10284</v>
      </c>
      <c r="N4767" s="11"/>
    </row>
    <row r="4768" spans="1:14" x14ac:dyDescent="0.2">
      <c r="A4768" s="12" t="s">
        <v>8106</v>
      </c>
      <c r="B4768" s="50">
        <v>4767</v>
      </c>
      <c r="C4768" s="9">
        <v>2016</v>
      </c>
      <c r="D4768" s="5" t="s">
        <v>9316</v>
      </c>
      <c r="E4768" s="5" t="s">
        <v>62</v>
      </c>
      <c r="F4768" s="5" t="s">
        <v>11089</v>
      </c>
      <c r="G4768" s="5" t="s">
        <v>9379</v>
      </c>
      <c r="H4768" s="5" t="s">
        <v>9347</v>
      </c>
      <c r="I4768" s="5" t="s">
        <v>9403</v>
      </c>
      <c r="J4768" s="9" t="s">
        <v>2</v>
      </c>
      <c r="K4768" s="5" t="s">
        <v>59</v>
      </c>
      <c r="L4768" s="10" t="s">
        <v>60</v>
      </c>
      <c r="M4768" s="5" t="s">
        <v>10285</v>
      </c>
      <c r="N4768" s="11"/>
    </row>
    <row r="4769" spans="1:15" x14ac:dyDescent="0.2">
      <c r="A4769" s="12" t="s">
        <v>8107</v>
      </c>
      <c r="B4769" s="50">
        <v>4768</v>
      </c>
      <c r="C4769" s="9">
        <v>2016</v>
      </c>
      <c r="D4769" s="5" t="s">
        <v>9316</v>
      </c>
      <c r="E4769" s="5" t="s">
        <v>61</v>
      </c>
      <c r="F4769" s="5" t="s">
        <v>11089</v>
      </c>
      <c r="G4769" s="5" t="s">
        <v>9379</v>
      </c>
      <c r="H4769" s="5" t="s">
        <v>11214</v>
      </c>
      <c r="I4769" s="5" t="s">
        <v>11074</v>
      </c>
      <c r="J4769" s="9" t="s">
        <v>2</v>
      </c>
      <c r="K4769" s="5" t="s">
        <v>59</v>
      </c>
      <c r="L4769" s="10" t="s">
        <v>60</v>
      </c>
      <c r="M4769" s="5" t="s">
        <v>10286</v>
      </c>
      <c r="N4769" s="11"/>
    </row>
    <row r="4770" spans="1:15" x14ac:dyDescent="0.2">
      <c r="A4770" s="12" t="s">
        <v>8108</v>
      </c>
      <c r="B4770" s="50">
        <v>4769</v>
      </c>
      <c r="C4770" s="9">
        <v>2016</v>
      </c>
      <c r="D4770" s="5" t="s">
        <v>9316</v>
      </c>
      <c r="E4770" s="5" t="s">
        <v>63</v>
      </c>
      <c r="F4770" s="5" t="s">
        <v>11089</v>
      </c>
      <c r="G4770" s="5" t="s">
        <v>9379</v>
      </c>
      <c r="H4770" s="5" t="s">
        <v>9347</v>
      </c>
      <c r="I4770" s="5" t="s">
        <v>9403</v>
      </c>
      <c r="J4770" s="9">
        <v>1</v>
      </c>
      <c r="K4770" s="5" t="s">
        <v>59</v>
      </c>
      <c r="L4770" s="10" t="s">
        <v>60</v>
      </c>
      <c r="M4770" s="5" t="s">
        <v>10287</v>
      </c>
      <c r="N4770" s="11"/>
    </row>
    <row r="4771" spans="1:15" x14ac:dyDescent="0.2">
      <c r="A4771" s="12" t="s">
        <v>8109</v>
      </c>
      <c r="B4771" s="50">
        <v>4770</v>
      </c>
      <c r="C4771" s="9">
        <v>2016</v>
      </c>
      <c r="D4771" s="5" t="s">
        <v>9316</v>
      </c>
      <c r="E4771" s="5" t="s">
        <v>688</v>
      </c>
      <c r="F4771" s="5" t="s">
        <v>11089</v>
      </c>
      <c r="G4771" s="5" t="s">
        <v>9379</v>
      </c>
      <c r="H4771" s="5" t="s">
        <v>9347</v>
      </c>
      <c r="I4771" s="5" t="s">
        <v>9344</v>
      </c>
      <c r="J4771" s="9">
        <v>1</v>
      </c>
      <c r="K4771" s="5" t="s">
        <v>59</v>
      </c>
      <c r="L4771" s="10" t="s">
        <v>60</v>
      </c>
      <c r="M4771" s="5" t="s">
        <v>10288</v>
      </c>
      <c r="N4771" s="11"/>
    </row>
    <row r="4772" spans="1:15" x14ac:dyDescent="0.2">
      <c r="A4772" s="12" t="s">
        <v>8110</v>
      </c>
      <c r="B4772" s="50">
        <v>4771</v>
      </c>
      <c r="C4772" s="9">
        <v>2016</v>
      </c>
      <c r="D4772" s="5" t="s">
        <v>9316</v>
      </c>
      <c r="E4772" s="5" t="s">
        <v>61</v>
      </c>
      <c r="F4772" s="5" t="s">
        <v>11089</v>
      </c>
      <c r="G4772" s="5" t="s">
        <v>9379</v>
      </c>
      <c r="H4772" s="5" t="s">
        <v>9347</v>
      </c>
      <c r="I4772" s="5" t="s">
        <v>9403</v>
      </c>
      <c r="J4772" s="9" t="s">
        <v>2</v>
      </c>
      <c r="K4772" s="5" t="s">
        <v>59</v>
      </c>
      <c r="L4772" s="10" t="s">
        <v>60</v>
      </c>
      <c r="M4772" s="5" t="s">
        <v>10289</v>
      </c>
      <c r="N4772" s="11"/>
    </row>
    <row r="4773" spans="1:15" x14ac:dyDescent="0.2">
      <c r="A4773" s="12" t="s">
        <v>8111</v>
      </c>
      <c r="B4773" s="50">
        <v>4772</v>
      </c>
      <c r="C4773" s="9">
        <v>2016</v>
      </c>
      <c r="D4773" s="5" t="s">
        <v>9316</v>
      </c>
      <c r="E4773" s="5" t="s">
        <v>61</v>
      </c>
      <c r="F4773" s="5" t="s">
        <v>11089</v>
      </c>
      <c r="G4773" s="5" t="s">
        <v>9379</v>
      </c>
      <c r="H4773" s="5" t="s">
        <v>9347</v>
      </c>
      <c r="I4773" s="5" t="s">
        <v>9396</v>
      </c>
      <c r="J4773" s="9" t="s">
        <v>2</v>
      </c>
      <c r="K4773" s="5" t="s">
        <v>59</v>
      </c>
      <c r="L4773" s="10" t="s">
        <v>60</v>
      </c>
      <c r="M4773" s="5" t="s">
        <v>10290</v>
      </c>
      <c r="N4773" s="11"/>
    </row>
    <row r="4774" spans="1:15" x14ac:dyDescent="0.2">
      <c r="A4774" s="12" t="s">
        <v>8112</v>
      </c>
      <c r="B4774" s="50">
        <v>4773</v>
      </c>
      <c r="C4774" s="9">
        <v>2016</v>
      </c>
      <c r="D4774" s="5" t="s">
        <v>9316</v>
      </c>
      <c r="E4774" s="5" t="s">
        <v>64</v>
      </c>
      <c r="F4774" s="5" t="s">
        <v>11089</v>
      </c>
      <c r="G4774" s="5" t="s">
        <v>9379</v>
      </c>
      <c r="H4774" s="5" t="s">
        <v>9347</v>
      </c>
      <c r="I4774" s="5" t="s">
        <v>9397</v>
      </c>
      <c r="J4774" s="9" t="s">
        <v>2</v>
      </c>
      <c r="K4774" s="5" t="s">
        <v>59</v>
      </c>
      <c r="L4774" s="10" t="s">
        <v>60</v>
      </c>
      <c r="M4774" s="5" t="s">
        <v>10291</v>
      </c>
      <c r="N4774" s="11"/>
    </row>
    <row r="4775" spans="1:15" x14ac:dyDescent="0.2">
      <c r="A4775" s="12" t="s">
        <v>8113</v>
      </c>
      <c r="B4775" s="50">
        <v>4774</v>
      </c>
      <c r="C4775" s="9">
        <v>2016</v>
      </c>
      <c r="D4775" s="5" t="s">
        <v>9316</v>
      </c>
      <c r="E4775" s="5" t="s">
        <v>61</v>
      </c>
      <c r="F4775" s="5" t="s">
        <v>11089</v>
      </c>
      <c r="G4775" s="5" t="s">
        <v>9379</v>
      </c>
      <c r="H4775" s="5" t="s">
        <v>9347</v>
      </c>
      <c r="I4775" s="5" t="s">
        <v>9397</v>
      </c>
      <c r="J4775" s="9">
        <v>1</v>
      </c>
      <c r="K4775" s="5" t="s">
        <v>59</v>
      </c>
      <c r="L4775" s="10" t="s">
        <v>60</v>
      </c>
      <c r="M4775" s="5" t="s">
        <v>10292</v>
      </c>
      <c r="N4775" s="11"/>
    </row>
    <row r="4776" spans="1:15" x14ac:dyDescent="0.2">
      <c r="A4776" s="12" t="s">
        <v>8114</v>
      </c>
      <c r="B4776" s="50">
        <v>4775</v>
      </c>
      <c r="C4776" s="9">
        <v>2016</v>
      </c>
      <c r="D4776" s="5" t="s">
        <v>9316</v>
      </c>
      <c r="E4776" s="5" t="s">
        <v>61</v>
      </c>
      <c r="F4776" s="5" t="s">
        <v>11089</v>
      </c>
      <c r="G4776" s="5" t="s">
        <v>9379</v>
      </c>
      <c r="H4776" s="5" t="s">
        <v>9347</v>
      </c>
      <c r="I4776" s="5" t="s">
        <v>9315</v>
      </c>
      <c r="J4776" s="9" t="s">
        <v>2</v>
      </c>
      <c r="K4776" s="5" t="s">
        <v>59</v>
      </c>
      <c r="L4776" s="10" t="s">
        <v>60</v>
      </c>
      <c r="M4776" s="5" t="s">
        <v>10293</v>
      </c>
      <c r="N4776" s="11"/>
    </row>
    <row r="4777" spans="1:15" x14ac:dyDescent="0.2">
      <c r="A4777" s="12" t="s">
        <v>8115</v>
      </c>
      <c r="B4777" s="50">
        <v>4776</v>
      </c>
      <c r="C4777" s="9">
        <v>2016</v>
      </c>
      <c r="D4777" s="5" t="s">
        <v>9316</v>
      </c>
      <c r="E4777" s="5" t="s">
        <v>61</v>
      </c>
      <c r="F4777" s="5" t="s">
        <v>11089</v>
      </c>
      <c r="G4777" s="5" t="s">
        <v>9379</v>
      </c>
      <c r="H4777" s="5" t="s">
        <v>9328</v>
      </c>
      <c r="I4777" s="5" t="s">
        <v>9344</v>
      </c>
      <c r="J4777" s="9">
        <v>0</v>
      </c>
      <c r="K4777" s="5" t="s">
        <v>59</v>
      </c>
      <c r="L4777" s="10" t="s">
        <v>60</v>
      </c>
      <c r="M4777" s="5" t="s">
        <v>10294</v>
      </c>
      <c r="N4777" s="11"/>
    </row>
    <row r="4778" spans="1:15" x14ac:dyDescent="0.2">
      <c r="A4778" s="12" t="s">
        <v>8116</v>
      </c>
      <c r="B4778" s="50">
        <v>4777</v>
      </c>
      <c r="C4778" s="9">
        <v>2016</v>
      </c>
      <c r="D4778" s="5" t="s">
        <v>9316</v>
      </c>
      <c r="E4778" s="5" t="s">
        <v>62</v>
      </c>
      <c r="F4778" s="5" t="s">
        <v>11089</v>
      </c>
      <c r="G4778" s="5" t="s">
        <v>9379</v>
      </c>
      <c r="H4778" s="5" t="s">
        <v>9328</v>
      </c>
      <c r="I4778" s="5" t="s">
        <v>9344</v>
      </c>
      <c r="J4778" s="9">
        <v>0</v>
      </c>
      <c r="K4778" s="5" t="s">
        <v>59</v>
      </c>
      <c r="L4778" s="10" t="s">
        <v>60</v>
      </c>
      <c r="M4778" s="5" t="s">
        <v>10295</v>
      </c>
      <c r="N4778" s="11"/>
      <c r="O4778" s="11"/>
    </row>
    <row r="4779" spans="1:15" x14ac:dyDescent="0.2">
      <c r="A4779" s="12" t="s">
        <v>8117</v>
      </c>
      <c r="B4779" s="50">
        <v>4778</v>
      </c>
      <c r="C4779" s="9">
        <v>2016</v>
      </c>
      <c r="D4779" s="5" t="s">
        <v>9316</v>
      </c>
      <c r="E4779" s="5" t="s">
        <v>65</v>
      </c>
      <c r="F4779" s="5" t="s">
        <v>11089</v>
      </c>
      <c r="G4779" s="5" t="s">
        <v>9379</v>
      </c>
      <c r="H4779" s="5" t="s">
        <v>9347</v>
      </c>
      <c r="I4779" s="5" t="s">
        <v>0</v>
      </c>
      <c r="J4779" s="9">
        <v>1</v>
      </c>
      <c r="K4779" s="5" t="s">
        <v>59</v>
      </c>
      <c r="L4779" s="10" t="s">
        <v>60</v>
      </c>
      <c r="M4779" s="5" t="s">
        <v>10296</v>
      </c>
      <c r="N4779" s="11"/>
    </row>
    <row r="4780" spans="1:15" x14ac:dyDescent="0.2">
      <c r="A4780" s="12" t="s">
        <v>8118</v>
      </c>
      <c r="B4780" s="50">
        <v>4779</v>
      </c>
      <c r="C4780" s="9">
        <v>2016</v>
      </c>
      <c r="D4780" s="5" t="s">
        <v>9316</v>
      </c>
      <c r="E4780" s="5" t="s">
        <v>64</v>
      </c>
      <c r="F4780" s="5" t="s">
        <v>11089</v>
      </c>
      <c r="G4780" s="5" t="s">
        <v>9379</v>
      </c>
      <c r="H4780" s="5" t="s">
        <v>9328</v>
      </c>
      <c r="I4780" s="5" t="s">
        <v>9344</v>
      </c>
      <c r="J4780" s="9">
        <v>0</v>
      </c>
      <c r="K4780" s="5" t="s">
        <v>59</v>
      </c>
      <c r="L4780" s="10" t="s">
        <v>60</v>
      </c>
      <c r="M4780" s="5" t="s">
        <v>10297</v>
      </c>
      <c r="N4780" s="11"/>
    </row>
    <row r="4781" spans="1:15" x14ac:dyDescent="0.2">
      <c r="A4781" s="12" t="s">
        <v>8119</v>
      </c>
      <c r="B4781" s="50">
        <v>4780</v>
      </c>
      <c r="C4781" s="9">
        <v>2016</v>
      </c>
      <c r="D4781" s="5" t="s">
        <v>9316</v>
      </c>
      <c r="E4781" s="5" t="s">
        <v>61</v>
      </c>
      <c r="F4781" s="5" t="s">
        <v>11089</v>
      </c>
      <c r="G4781" s="5" t="s">
        <v>9379</v>
      </c>
      <c r="H4781" s="5" t="s">
        <v>9347</v>
      </c>
      <c r="I4781" s="5" t="s">
        <v>9315</v>
      </c>
      <c r="J4781" s="9">
        <v>2</v>
      </c>
      <c r="K4781" s="5" t="s">
        <v>59</v>
      </c>
      <c r="L4781" s="10" t="s">
        <v>60</v>
      </c>
      <c r="M4781" s="5" t="s">
        <v>10298</v>
      </c>
      <c r="N4781" s="11"/>
    </row>
    <row r="4782" spans="1:15" x14ac:dyDescent="0.2">
      <c r="A4782" s="12" t="s">
        <v>8120</v>
      </c>
      <c r="B4782" s="50">
        <v>4781</v>
      </c>
      <c r="C4782" s="9">
        <v>2016</v>
      </c>
      <c r="D4782" s="5" t="s">
        <v>9316</v>
      </c>
      <c r="E4782" s="5" t="s">
        <v>66</v>
      </c>
      <c r="F4782" s="5" t="s">
        <v>11089</v>
      </c>
      <c r="G4782" s="5" t="s">
        <v>9379</v>
      </c>
      <c r="H4782" s="5" t="s">
        <v>9347</v>
      </c>
      <c r="I4782" s="5" t="s">
        <v>0</v>
      </c>
      <c r="J4782" s="9">
        <v>1</v>
      </c>
      <c r="K4782" s="5" t="s">
        <v>59</v>
      </c>
      <c r="L4782" s="10" t="s">
        <v>60</v>
      </c>
      <c r="M4782" s="5" t="s">
        <v>10299</v>
      </c>
      <c r="N4782" s="11"/>
    </row>
    <row r="4783" spans="1:15" x14ac:dyDescent="0.2">
      <c r="A4783" s="12" t="s">
        <v>8121</v>
      </c>
      <c r="B4783" s="50">
        <v>4782</v>
      </c>
      <c r="C4783" s="9">
        <v>2016</v>
      </c>
      <c r="D4783" s="5" t="s">
        <v>9316</v>
      </c>
      <c r="E4783" s="5" t="s">
        <v>61</v>
      </c>
      <c r="F4783" s="5" t="s">
        <v>11089</v>
      </c>
      <c r="G4783" s="5" t="s">
        <v>9379</v>
      </c>
      <c r="H4783" s="5" t="s">
        <v>9347</v>
      </c>
      <c r="I4783" s="5" t="s">
        <v>9344</v>
      </c>
      <c r="J4783" s="9" t="s">
        <v>2</v>
      </c>
      <c r="K4783" s="5" t="s">
        <v>59</v>
      </c>
      <c r="L4783" s="10" t="s">
        <v>60</v>
      </c>
      <c r="M4783" s="5" t="s">
        <v>10300</v>
      </c>
      <c r="N4783" s="11"/>
    </row>
    <row r="4784" spans="1:15" x14ac:dyDescent="0.2">
      <c r="A4784" s="12" t="s">
        <v>8122</v>
      </c>
      <c r="B4784" s="50">
        <v>4783</v>
      </c>
      <c r="C4784" s="9">
        <v>2016</v>
      </c>
      <c r="D4784" s="5" t="s">
        <v>9316</v>
      </c>
      <c r="E4784" s="5" t="s">
        <v>61</v>
      </c>
      <c r="F4784" s="5" t="s">
        <v>11089</v>
      </c>
      <c r="G4784" s="5" t="s">
        <v>9379</v>
      </c>
      <c r="H4784" s="5" t="s">
        <v>9347</v>
      </c>
      <c r="I4784" s="5" t="s">
        <v>9315</v>
      </c>
      <c r="J4784" s="9">
        <v>1</v>
      </c>
      <c r="K4784" s="5" t="s">
        <v>59</v>
      </c>
      <c r="L4784" s="10" t="s">
        <v>60</v>
      </c>
      <c r="M4784" s="5" t="s">
        <v>10301</v>
      </c>
      <c r="N4784" s="11"/>
    </row>
    <row r="4785" spans="1:15" x14ac:dyDescent="0.2">
      <c r="A4785" s="12" t="s">
        <v>8123</v>
      </c>
      <c r="B4785" s="50">
        <v>4784</v>
      </c>
      <c r="C4785" s="9">
        <v>2016</v>
      </c>
      <c r="D4785" s="5" t="s">
        <v>9316</v>
      </c>
      <c r="E4785" s="5" t="s">
        <v>61</v>
      </c>
      <c r="F4785" s="5" t="s">
        <v>11089</v>
      </c>
      <c r="G4785" s="5" t="s">
        <v>9379</v>
      </c>
      <c r="H4785" s="5" t="s">
        <v>9347</v>
      </c>
      <c r="I4785" s="5" t="s">
        <v>11063</v>
      </c>
      <c r="J4785" s="9">
        <v>3</v>
      </c>
      <c r="K4785" s="5" t="s">
        <v>59</v>
      </c>
      <c r="L4785" s="10" t="s">
        <v>60</v>
      </c>
      <c r="M4785" s="5" t="s">
        <v>10302</v>
      </c>
      <c r="N4785" s="11"/>
      <c r="O4785" s="11"/>
    </row>
    <row r="4786" spans="1:15" x14ac:dyDescent="0.2">
      <c r="A4786" s="12" t="s">
        <v>8124</v>
      </c>
      <c r="B4786" s="50">
        <v>4785</v>
      </c>
      <c r="C4786" s="9">
        <v>2016</v>
      </c>
      <c r="D4786" s="5" t="s">
        <v>9316</v>
      </c>
      <c r="E4786" s="5" t="s">
        <v>62</v>
      </c>
      <c r="F4786" s="5" t="s">
        <v>11089</v>
      </c>
      <c r="G4786" s="5" t="s">
        <v>9379</v>
      </c>
      <c r="H4786" s="5" t="s">
        <v>9328</v>
      </c>
      <c r="I4786" s="5" t="s">
        <v>9422</v>
      </c>
      <c r="J4786" s="9">
        <v>0</v>
      </c>
      <c r="K4786" s="5" t="s">
        <v>59</v>
      </c>
      <c r="L4786" s="10" t="s">
        <v>60</v>
      </c>
      <c r="M4786" s="5" t="s">
        <v>10303</v>
      </c>
      <c r="N4786" s="11"/>
      <c r="O4786" s="11"/>
    </row>
    <row r="4787" spans="1:15" x14ac:dyDescent="0.2">
      <c r="A4787" s="12" t="s">
        <v>8125</v>
      </c>
      <c r="B4787" s="50">
        <v>4786</v>
      </c>
      <c r="C4787" s="9">
        <v>2016</v>
      </c>
      <c r="D4787" s="5" t="s">
        <v>9316</v>
      </c>
      <c r="E4787" s="5" t="s">
        <v>643</v>
      </c>
      <c r="F4787" s="5" t="s">
        <v>11089</v>
      </c>
      <c r="G4787" s="5" t="s">
        <v>9379</v>
      </c>
      <c r="H4787" s="5" t="s">
        <v>9328</v>
      </c>
      <c r="I4787" s="5" t="s">
        <v>9344</v>
      </c>
      <c r="J4787" s="9">
        <v>0</v>
      </c>
      <c r="K4787" s="5" t="s">
        <v>59</v>
      </c>
      <c r="L4787" s="10" t="s">
        <v>60</v>
      </c>
      <c r="M4787" s="5" t="s">
        <v>10304</v>
      </c>
      <c r="N4787" s="11"/>
      <c r="O4787" s="11"/>
    </row>
    <row r="4788" spans="1:15" x14ac:dyDescent="0.2">
      <c r="A4788" s="12" t="s">
        <v>8126</v>
      </c>
      <c r="B4788" s="50">
        <v>4787</v>
      </c>
      <c r="C4788" s="9">
        <v>2016</v>
      </c>
      <c r="D4788" s="5" t="s">
        <v>9316</v>
      </c>
      <c r="E4788" s="5" t="s">
        <v>58</v>
      </c>
      <c r="F4788" s="5" t="s">
        <v>11089</v>
      </c>
      <c r="G4788" s="5" t="s">
        <v>9379</v>
      </c>
      <c r="H4788" s="5" t="s">
        <v>9328</v>
      </c>
      <c r="I4788" s="5" t="s">
        <v>9344</v>
      </c>
      <c r="J4788" s="9">
        <v>0</v>
      </c>
      <c r="K4788" s="5" t="s">
        <v>59</v>
      </c>
      <c r="L4788" s="10" t="s">
        <v>60</v>
      </c>
      <c r="M4788" s="5" t="s">
        <v>10305</v>
      </c>
      <c r="N4788" s="11"/>
    </row>
    <row r="4789" spans="1:15" x14ac:dyDescent="0.2">
      <c r="A4789" s="12" t="s">
        <v>8127</v>
      </c>
      <c r="B4789" s="50">
        <v>4788</v>
      </c>
      <c r="C4789" s="9">
        <v>2016</v>
      </c>
      <c r="D4789" s="5" t="s">
        <v>9316</v>
      </c>
      <c r="E4789" s="5" t="s">
        <v>643</v>
      </c>
      <c r="F4789" s="5" t="s">
        <v>11089</v>
      </c>
      <c r="G4789" s="5" t="s">
        <v>9379</v>
      </c>
      <c r="H4789" s="5" t="s">
        <v>9328</v>
      </c>
      <c r="I4789" s="5" t="s">
        <v>9415</v>
      </c>
      <c r="J4789" s="9">
        <v>0</v>
      </c>
      <c r="K4789" s="5" t="s">
        <v>59</v>
      </c>
      <c r="L4789" s="10" t="s">
        <v>60</v>
      </c>
      <c r="M4789" s="5" t="s">
        <v>10306</v>
      </c>
      <c r="N4789" s="11"/>
    </row>
    <row r="4790" spans="1:15" x14ac:dyDescent="0.2">
      <c r="A4790" s="12" t="s">
        <v>8128</v>
      </c>
      <c r="B4790" s="50">
        <v>4789</v>
      </c>
      <c r="C4790" s="9">
        <v>2016</v>
      </c>
      <c r="D4790" s="5" t="s">
        <v>9316</v>
      </c>
      <c r="E4790" s="5" t="s">
        <v>58</v>
      </c>
      <c r="F4790" s="5" t="s">
        <v>11089</v>
      </c>
      <c r="G4790" s="5" t="s">
        <v>9379</v>
      </c>
      <c r="H4790" s="5" t="s">
        <v>9347</v>
      </c>
      <c r="I4790" s="5" t="s">
        <v>9315</v>
      </c>
      <c r="J4790" s="9">
        <v>1</v>
      </c>
      <c r="K4790" s="5" t="s">
        <v>59</v>
      </c>
      <c r="L4790" s="10" t="s">
        <v>60</v>
      </c>
      <c r="M4790" s="5" t="s">
        <v>10307</v>
      </c>
      <c r="N4790" s="11"/>
    </row>
    <row r="4791" spans="1:15" x14ac:dyDescent="0.2">
      <c r="A4791" s="12" t="s">
        <v>8129</v>
      </c>
      <c r="B4791" s="50">
        <v>4790</v>
      </c>
      <c r="C4791" s="9">
        <v>2016</v>
      </c>
      <c r="D4791" s="5" t="s">
        <v>9316</v>
      </c>
      <c r="E4791" s="5" t="s">
        <v>61</v>
      </c>
      <c r="F4791" s="5" t="s">
        <v>11089</v>
      </c>
      <c r="G4791" s="5" t="s">
        <v>9379</v>
      </c>
      <c r="H4791" s="5" t="s">
        <v>9347</v>
      </c>
      <c r="I4791" s="5" t="s">
        <v>9344</v>
      </c>
      <c r="J4791" s="9" t="s">
        <v>2</v>
      </c>
      <c r="K4791" s="5" t="s">
        <v>59</v>
      </c>
      <c r="L4791" s="10" t="s">
        <v>60</v>
      </c>
      <c r="M4791" s="5" t="s">
        <v>10308</v>
      </c>
      <c r="N4791" s="11"/>
    </row>
    <row r="4792" spans="1:15" x14ac:dyDescent="0.2">
      <c r="A4792" s="12" t="s">
        <v>8130</v>
      </c>
      <c r="B4792" s="50">
        <v>4791</v>
      </c>
      <c r="C4792" s="9">
        <v>2016</v>
      </c>
      <c r="D4792" s="5" t="s">
        <v>9316</v>
      </c>
      <c r="E4792" s="5" t="s">
        <v>61</v>
      </c>
      <c r="F4792" s="5" t="s">
        <v>11089</v>
      </c>
      <c r="G4792" s="5" t="s">
        <v>9379</v>
      </c>
      <c r="H4792" s="5" t="s">
        <v>9347</v>
      </c>
      <c r="I4792" s="5" t="s">
        <v>9315</v>
      </c>
      <c r="J4792" s="9" t="s">
        <v>2</v>
      </c>
      <c r="K4792" s="5" t="s">
        <v>59</v>
      </c>
      <c r="L4792" s="10" t="s">
        <v>60</v>
      </c>
      <c r="M4792" s="5" t="s">
        <v>10309</v>
      </c>
      <c r="N4792" s="11"/>
    </row>
    <row r="4793" spans="1:15" x14ac:dyDescent="0.2">
      <c r="A4793" s="12" t="s">
        <v>8131</v>
      </c>
      <c r="B4793" s="50">
        <v>4792</v>
      </c>
      <c r="C4793" s="9">
        <v>2016</v>
      </c>
      <c r="D4793" s="5" t="s">
        <v>9316</v>
      </c>
      <c r="E4793" s="5" t="s">
        <v>67</v>
      </c>
      <c r="F4793" s="5" t="s">
        <v>11089</v>
      </c>
      <c r="G4793" s="5" t="s">
        <v>9369</v>
      </c>
      <c r="H4793" s="5" t="s">
        <v>9347</v>
      </c>
      <c r="I4793" s="5" t="s">
        <v>9344</v>
      </c>
      <c r="J4793" s="9" t="s">
        <v>2</v>
      </c>
      <c r="K4793" s="5" t="s">
        <v>59</v>
      </c>
      <c r="L4793" s="10" t="s">
        <v>60</v>
      </c>
      <c r="M4793" s="5" t="s">
        <v>10310</v>
      </c>
      <c r="N4793" s="11"/>
    </row>
    <row r="4794" spans="1:15" x14ac:dyDescent="0.2">
      <c r="A4794" s="12" t="s">
        <v>8132</v>
      </c>
      <c r="B4794" s="50">
        <v>4793</v>
      </c>
      <c r="C4794" s="9">
        <v>2016</v>
      </c>
      <c r="D4794" s="5" t="s">
        <v>9316</v>
      </c>
      <c r="E4794" s="5" t="s">
        <v>11278</v>
      </c>
      <c r="F4794" s="5" t="s">
        <v>11089</v>
      </c>
      <c r="G4794" s="5" t="s">
        <v>9337</v>
      </c>
      <c r="H4794" s="5" t="s">
        <v>9347</v>
      </c>
      <c r="I4794" s="5" t="s">
        <v>9345</v>
      </c>
      <c r="J4794" s="9">
        <v>1</v>
      </c>
      <c r="K4794" s="5" t="s">
        <v>11273</v>
      </c>
      <c r="L4794" s="10" t="s">
        <v>11286</v>
      </c>
      <c r="M4794" s="5" t="s">
        <v>11285</v>
      </c>
    </row>
    <row r="4795" spans="1:15" x14ac:dyDescent="0.2">
      <c r="A4795" s="12" t="s">
        <v>8133</v>
      </c>
      <c r="B4795" s="50">
        <v>4794</v>
      </c>
      <c r="C4795" s="9">
        <v>2017</v>
      </c>
      <c r="D4795" s="5" t="s">
        <v>9316</v>
      </c>
      <c r="E4795" s="8" t="s">
        <v>2</v>
      </c>
      <c r="F4795" s="5" t="s">
        <v>11089</v>
      </c>
      <c r="G4795" s="5" t="s">
        <v>9329</v>
      </c>
      <c r="H4795" s="5" t="s">
        <v>9347</v>
      </c>
      <c r="I4795" s="5" t="s">
        <v>11065</v>
      </c>
      <c r="J4795" s="9">
        <v>1</v>
      </c>
      <c r="K4795" s="5" t="s">
        <v>68</v>
      </c>
      <c r="L4795" s="10" t="s">
        <v>1</v>
      </c>
      <c r="M4795" s="5" t="s">
        <v>69</v>
      </c>
      <c r="N4795" s="11"/>
    </row>
    <row r="4796" spans="1:15" x14ac:dyDescent="0.2">
      <c r="A4796" s="12" t="s">
        <v>8134</v>
      </c>
      <c r="B4796" s="50">
        <v>4795</v>
      </c>
      <c r="C4796" s="9">
        <v>2017</v>
      </c>
      <c r="D4796" s="5" t="s">
        <v>9316</v>
      </c>
      <c r="E4796" s="8" t="s">
        <v>2</v>
      </c>
      <c r="F4796" s="5" t="s">
        <v>11089</v>
      </c>
      <c r="G4796" s="5" t="s">
        <v>9329</v>
      </c>
      <c r="H4796" s="5" t="s">
        <v>9321</v>
      </c>
      <c r="I4796" s="5" t="s">
        <v>9378</v>
      </c>
      <c r="J4796" s="9">
        <v>1</v>
      </c>
      <c r="K4796" s="5" t="s">
        <v>70</v>
      </c>
      <c r="L4796" s="10" t="s">
        <v>1</v>
      </c>
      <c r="M4796" s="5" t="s">
        <v>71</v>
      </c>
      <c r="N4796" s="11"/>
    </row>
    <row r="4797" spans="1:15" x14ac:dyDescent="0.2">
      <c r="A4797" s="12" t="s">
        <v>8135</v>
      </c>
      <c r="B4797" s="50">
        <v>4796</v>
      </c>
      <c r="C4797" s="9">
        <v>2017</v>
      </c>
      <c r="D4797" s="5" t="s">
        <v>9316</v>
      </c>
      <c r="E4797" s="8" t="s">
        <v>2</v>
      </c>
      <c r="F4797" s="5" t="s">
        <v>11089</v>
      </c>
      <c r="G4797" s="5" t="s">
        <v>9329</v>
      </c>
      <c r="H4797" s="5" t="s">
        <v>9347</v>
      </c>
      <c r="I4797" s="5" t="s">
        <v>11065</v>
      </c>
      <c r="J4797" s="9">
        <v>2</v>
      </c>
      <c r="K4797" s="5" t="s">
        <v>68</v>
      </c>
      <c r="L4797" s="10" t="s">
        <v>1</v>
      </c>
      <c r="M4797" s="5" t="s">
        <v>72</v>
      </c>
      <c r="N4797" s="11"/>
    </row>
    <row r="4798" spans="1:15" x14ac:dyDescent="0.2">
      <c r="A4798" s="12" t="s">
        <v>8136</v>
      </c>
      <c r="B4798" s="50">
        <v>4797</v>
      </c>
      <c r="C4798" s="9">
        <v>2017</v>
      </c>
      <c r="D4798" s="5" t="s">
        <v>9316</v>
      </c>
      <c r="E4798" s="8" t="s">
        <v>2</v>
      </c>
      <c r="F4798" s="5" t="s">
        <v>11089</v>
      </c>
      <c r="G4798" s="5" t="s">
        <v>9329</v>
      </c>
      <c r="H4798" s="5" t="s">
        <v>9347</v>
      </c>
      <c r="I4798" s="5" t="s">
        <v>9354</v>
      </c>
      <c r="J4798" s="9">
        <v>1</v>
      </c>
      <c r="K4798" s="5" t="s">
        <v>70</v>
      </c>
      <c r="L4798" s="10" t="s">
        <v>1</v>
      </c>
      <c r="M4798" s="5" t="s">
        <v>73</v>
      </c>
      <c r="N4798" s="11"/>
    </row>
    <row r="4799" spans="1:15" x14ac:dyDescent="0.2">
      <c r="A4799" s="12" t="s">
        <v>8137</v>
      </c>
      <c r="B4799" s="50">
        <v>4798</v>
      </c>
      <c r="C4799" s="9">
        <v>2017</v>
      </c>
      <c r="D4799" s="5" t="s">
        <v>9316</v>
      </c>
      <c r="E4799" s="8" t="s">
        <v>2</v>
      </c>
      <c r="F4799" s="5" t="s">
        <v>11089</v>
      </c>
      <c r="G4799" s="5" t="s">
        <v>9329</v>
      </c>
      <c r="H4799" s="5" t="s">
        <v>9347</v>
      </c>
      <c r="I4799" s="5" t="s">
        <v>11065</v>
      </c>
      <c r="J4799" s="9">
        <v>1</v>
      </c>
      <c r="K4799" s="5" t="s">
        <v>70</v>
      </c>
      <c r="L4799" s="10" t="s">
        <v>1</v>
      </c>
      <c r="M4799" s="5" t="s">
        <v>74</v>
      </c>
      <c r="N4799" s="11"/>
    </row>
    <row r="4800" spans="1:15" x14ac:dyDescent="0.2">
      <c r="A4800" s="12" t="s">
        <v>8138</v>
      </c>
      <c r="B4800" s="50">
        <v>4799</v>
      </c>
      <c r="C4800" s="9">
        <v>2017</v>
      </c>
      <c r="D4800" s="5" t="s">
        <v>9316</v>
      </c>
      <c r="E4800" s="8" t="s">
        <v>2</v>
      </c>
      <c r="F4800" s="5" t="s">
        <v>11089</v>
      </c>
      <c r="G4800" s="5" t="s">
        <v>9329</v>
      </c>
      <c r="H4800" s="5" t="s">
        <v>9347</v>
      </c>
      <c r="I4800" s="5" t="s">
        <v>9353</v>
      </c>
      <c r="J4800" s="9">
        <v>1</v>
      </c>
      <c r="K4800" s="5" t="s">
        <v>70</v>
      </c>
      <c r="L4800" s="10" t="s">
        <v>1</v>
      </c>
      <c r="M4800" s="5" t="s">
        <v>75</v>
      </c>
      <c r="N4800" s="11"/>
    </row>
    <row r="4801" spans="1:14" x14ac:dyDescent="0.2">
      <c r="A4801" s="12" t="s">
        <v>8139</v>
      </c>
      <c r="B4801" s="50">
        <v>4800</v>
      </c>
      <c r="C4801" s="9">
        <v>2017</v>
      </c>
      <c r="D4801" s="5" t="s">
        <v>9316</v>
      </c>
      <c r="E4801" s="8" t="s">
        <v>2</v>
      </c>
      <c r="F4801" s="5" t="s">
        <v>11089</v>
      </c>
      <c r="G4801" s="5" t="s">
        <v>9329</v>
      </c>
      <c r="H4801" s="5" t="s">
        <v>9321</v>
      </c>
      <c r="I4801" s="5" t="s">
        <v>9321</v>
      </c>
      <c r="J4801" s="9">
        <v>1</v>
      </c>
      <c r="K4801" s="5" t="s">
        <v>70</v>
      </c>
      <c r="L4801" s="10" t="s">
        <v>1</v>
      </c>
      <c r="M4801" s="5" t="s">
        <v>76</v>
      </c>
      <c r="N4801" s="11"/>
    </row>
    <row r="4802" spans="1:14" x14ac:dyDescent="0.2">
      <c r="A4802" s="12" t="s">
        <v>8140</v>
      </c>
      <c r="B4802" s="50">
        <v>4801</v>
      </c>
      <c r="C4802" s="9">
        <v>2017</v>
      </c>
      <c r="D4802" s="5" t="s">
        <v>9316</v>
      </c>
      <c r="E4802" s="8" t="s">
        <v>2</v>
      </c>
      <c r="F4802" s="5" t="s">
        <v>11089</v>
      </c>
      <c r="G4802" s="5" t="s">
        <v>9329</v>
      </c>
      <c r="H4802" s="5" t="s">
        <v>9347</v>
      </c>
      <c r="I4802" s="5" t="s">
        <v>11065</v>
      </c>
      <c r="J4802" s="9">
        <v>1</v>
      </c>
      <c r="K4802" s="5" t="s">
        <v>70</v>
      </c>
      <c r="L4802" s="10" t="s">
        <v>1</v>
      </c>
      <c r="M4802" s="5" t="s">
        <v>77</v>
      </c>
      <c r="N4802" s="11"/>
    </row>
    <row r="4803" spans="1:14" x14ac:dyDescent="0.2">
      <c r="A4803" s="12" t="s">
        <v>8141</v>
      </c>
      <c r="B4803" s="50">
        <v>4802</v>
      </c>
      <c r="C4803" s="9">
        <v>2017</v>
      </c>
      <c r="D4803" s="5" t="s">
        <v>9316</v>
      </c>
      <c r="E4803" s="8" t="s">
        <v>2</v>
      </c>
      <c r="F4803" s="5" t="s">
        <v>11089</v>
      </c>
      <c r="G4803" s="5" t="s">
        <v>9329</v>
      </c>
      <c r="H4803" s="5" t="s">
        <v>9347</v>
      </c>
      <c r="I4803" s="5" t="s">
        <v>11065</v>
      </c>
      <c r="J4803" s="9">
        <v>1</v>
      </c>
      <c r="K4803" s="5" t="s">
        <v>68</v>
      </c>
      <c r="L4803" s="10" t="s">
        <v>1</v>
      </c>
      <c r="M4803" s="5" t="s">
        <v>78</v>
      </c>
      <c r="N4803" s="11"/>
    </row>
    <row r="4804" spans="1:14" x14ac:dyDescent="0.2">
      <c r="A4804" s="12" t="s">
        <v>8142</v>
      </c>
      <c r="B4804" s="50">
        <v>4803</v>
      </c>
      <c r="C4804" s="9">
        <v>2017</v>
      </c>
      <c r="D4804" s="5" t="s">
        <v>9316</v>
      </c>
      <c r="E4804" s="8" t="s">
        <v>2</v>
      </c>
      <c r="F4804" s="5" t="s">
        <v>11089</v>
      </c>
      <c r="G4804" s="5" t="s">
        <v>9329</v>
      </c>
      <c r="H4804" s="5" t="s">
        <v>9347</v>
      </c>
      <c r="I4804" s="5" t="s">
        <v>9350</v>
      </c>
      <c r="J4804" s="9">
        <v>2</v>
      </c>
      <c r="K4804" s="5" t="s">
        <v>70</v>
      </c>
      <c r="L4804" s="10" t="s">
        <v>1</v>
      </c>
      <c r="M4804" s="5" t="s">
        <v>79</v>
      </c>
      <c r="N4804" s="11"/>
    </row>
    <row r="4805" spans="1:14" x14ac:dyDescent="0.2">
      <c r="A4805" s="12" t="s">
        <v>8143</v>
      </c>
      <c r="B4805" s="50">
        <v>4804</v>
      </c>
      <c r="C4805" s="9">
        <v>2017</v>
      </c>
      <c r="D4805" s="5" t="s">
        <v>9316</v>
      </c>
      <c r="E4805" s="8" t="s">
        <v>2</v>
      </c>
      <c r="F4805" s="5" t="s">
        <v>11089</v>
      </c>
      <c r="G4805" s="5" t="s">
        <v>9329</v>
      </c>
      <c r="H4805" s="5" t="s">
        <v>9347</v>
      </c>
      <c r="I4805" s="5" t="s">
        <v>9315</v>
      </c>
      <c r="J4805" s="9">
        <v>2</v>
      </c>
      <c r="K4805" s="5" t="s">
        <v>70</v>
      </c>
      <c r="L4805" s="10" t="s">
        <v>1</v>
      </c>
      <c r="M4805" s="5" t="s">
        <v>80</v>
      </c>
      <c r="N4805" s="11"/>
    </row>
    <row r="4806" spans="1:14" x14ac:dyDescent="0.2">
      <c r="A4806" s="12" t="s">
        <v>8144</v>
      </c>
      <c r="B4806" s="50">
        <v>4805</v>
      </c>
      <c r="C4806" s="9">
        <v>2017</v>
      </c>
      <c r="D4806" s="5" t="s">
        <v>9316</v>
      </c>
      <c r="E4806" s="8" t="s">
        <v>2</v>
      </c>
      <c r="F4806" s="5" t="s">
        <v>11089</v>
      </c>
      <c r="G4806" s="5" t="s">
        <v>9329</v>
      </c>
      <c r="H4806" s="5" t="s">
        <v>9347</v>
      </c>
      <c r="I4806" s="5" t="s">
        <v>9315</v>
      </c>
      <c r="J4806" s="9">
        <v>1</v>
      </c>
      <c r="K4806" s="5" t="s">
        <v>70</v>
      </c>
      <c r="L4806" s="10" t="s">
        <v>1</v>
      </c>
      <c r="M4806" s="5" t="s">
        <v>81</v>
      </c>
      <c r="N4806" s="11"/>
    </row>
    <row r="4807" spans="1:14" x14ac:dyDescent="0.2">
      <c r="A4807" s="12" t="s">
        <v>8145</v>
      </c>
      <c r="B4807" s="50">
        <v>4806</v>
      </c>
      <c r="C4807" s="9">
        <v>2017</v>
      </c>
      <c r="D4807" s="5" t="s">
        <v>9316</v>
      </c>
      <c r="E4807" s="8" t="s">
        <v>2</v>
      </c>
      <c r="F4807" s="5" t="s">
        <v>11089</v>
      </c>
      <c r="G4807" s="5" t="s">
        <v>9329</v>
      </c>
      <c r="H4807" s="5" t="s">
        <v>9347</v>
      </c>
      <c r="I4807" s="5" t="s">
        <v>9315</v>
      </c>
      <c r="J4807" s="9">
        <v>1</v>
      </c>
      <c r="K4807" s="5" t="s">
        <v>70</v>
      </c>
      <c r="L4807" s="10" t="s">
        <v>1</v>
      </c>
      <c r="M4807" s="5" t="s">
        <v>82</v>
      </c>
      <c r="N4807" s="11"/>
    </row>
    <row r="4808" spans="1:14" x14ac:dyDescent="0.2">
      <c r="A4808" s="12" t="s">
        <v>8146</v>
      </c>
      <c r="B4808" s="50">
        <v>4807</v>
      </c>
      <c r="C4808" s="9">
        <v>2017</v>
      </c>
      <c r="D4808" s="5" t="s">
        <v>9316</v>
      </c>
      <c r="E4808" s="8" t="s">
        <v>2</v>
      </c>
      <c r="F4808" s="5" t="s">
        <v>11089</v>
      </c>
      <c r="G4808" s="5" t="s">
        <v>9329</v>
      </c>
      <c r="H4808" s="5" t="s">
        <v>9347</v>
      </c>
      <c r="I4808" s="5" t="s">
        <v>11065</v>
      </c>
      <c r="J4808" s="9">
        <v>1</v>
      </c>
      <c r="K4808" s="5" t="s">
        <v>70</v>
      </c>
      <c r="L4808" s="10" t="s">
        <v>1</v>
      </c>
      <c r="M4808" s="5" t="s">
        <v>83</v>
      </c>
      <c r="N4808" s="11"/>
    </row>
    <row r="4809" spans="1:14" x14ac:dyDescent="0.2">
      <c r="A4809" s="12" t="s">
        <v>8147</v>
      </c>
      <c r="B4809" s="50">
        <v>4808</v>
      </c>
      <c r="C4809" s="9">
        <v>2017</v>
      </c>
      <c r="D4809" s="5" t="s">
        <v>9316</v>
      </c>
      <c r="E4809" s="8" t="s">
        <v>2</v>
      </c>
      <c r="F4809" s="5" t="s">
        <v>11089</v>
      </c>
      <c r="G4809" s="5" t="s">
        <v>9329</v>
      </c>
      <c r="H4809" s="5" t="s">
        <v>9347</v>
      </c>
      <c r="I4809" s="5" t="s">
        <v>11065</v>
      </c>
      <c r="J4809" s="9">
        <v>1</v>
      </c>
      <c r="K4809" s="5" t="s">
        <v>70</v>
      </c>
      <c r="L4809" s="10" t="s">
        <v>1</v>
      </c>
      <c r="M4809" s="5" t="s">
        <v>84</v>
      </c>
      <c r="N4809" s="11"/>
    </row>
    <row r="4810" spans="1:14" x14ac:dyDescent="0.2">
      <c r="A4810" s="12" t="s">
        <v>8148</v>
      </c>
      <c r="B4810" s="50">
        <v>4809</v>
      </c>
      <c r="C4810" s="9">
        <v>2017</v>
      </c>
      <c r="D4810" s="5" t="s">
        <v>9316</v>
      </c>
      <c r="E4810" s="8" t="s">
        <v>2</v>
      </c>
      <c r="F4810" s="5" t="s">
        <v>11089</v>
      </c>
      <c r="G4810" s="5" t="s">
        <v>9329</v>
      </c>
      <c r="H4810" s="5" t="s">
        <v>9321</v>
      </c>
      <c r="I4810" s="5" t="s">
        <v>9378</v>
      </c>
      <c r="J4810" s="9">
        <v>1</v>
      </c>
      <c r="K4810" s="5" t="s">
        <v>70</v>
      </c>
      <c r="L4810" s="10" t="s">
        <v>1</v>
      </c>
      <c r="M4810" s="5" t="s">
        <v>85</v>
      </c>
      <c r="N4810" s="11"/>
    </row>
    <row r="4811" spans="1:14" x14ac:dyDescent="0.2">
      <c r="A4811" s="12" t="s">
        <v>8149</v>
      </c>
      <c r="B4811" s="50">
        <v>4810</v>
      </c>
      <c r="C4811" s="9">
        <v>2017</v>
      </c>
      <c r="D4811" s="5" t="s">
        <v>9316</v>
      </c>
      <c r="E4811" s="8" t="s">
        <v>2</v>
      </c>
      <c r="F4811" s="5" t="s">
        <v>11089</v>
      </c>
      <c r="G4811" s="5" t="s">
        <v>9329</v>
      </c>
      <c r="H4811" s="5" t="s">
        <v>9347</v>
      </c>
      <c r="I4811" s="5" t="s">
        <v>9315</v>
      </c>
      <c r="J4811" s="9">
        <v>1</v>
      </c>
      <c r="K4811" s="5" t="s">
        <v>70</v>
      </c>
      <c r="L4811" s="10" t="s">
        <v>1</v>
      </c>
      <c r="M4811" s="5" t="s">
        <v>86</v>
      </c>
      <c r="N4811" s="11"/>
    </row>
    <row r="4812" spans="1:14" x14ac:dyDescent="0.2">
      <c r="A4812" s="12" t="s">
        <v>8150</v>
      </c>
      <c r="B4812" s="50">
        <v>4811</v>
      </c>
      <c r="C4812" s="9">
        <v>2017</v>
      </c>
      <c r="D4812" s="5" t="s">
        <v>9316</v>
      </c>
      <c r="E4812" s="8" t="s">
        <v>2</v>
      </c>
      <c r="F4812" s="5" t="s">
        <v>11089</v>
      </c>
      <c r="G4812" s="5" t="s">
        <v>9329</v>
      </c>
      <c r="H4812" s="5" t="s">
        <v>9321</v>
      </c>
      <c r="I4812" s="5" t="s">
        <v>9321</v>
      </c>
      <c r="J4812" s="9">
        <v>1</v>
      </c>
      <c r="K4812" s="5" t="s">
        <v>70</v>
      </c>
      <c r="L4812" s="10" t="s">
        <v>1</v>
      </c>
      <c r="M4812" s="5" t="s">
        <v>87</v>
      </c>
      <c r="N4812" s="11"/>
    </row>
    <row r="4813" spans="1:14" x14ac:dyDescent="0.2">
      <c r="A4813" s="12" t="s">
        <v>8151</v>
      </c>
      <c r="B4813" s="50">
        <v>4812</v>
      </c>
      <c r="C4813" s="9">
        <v>2017</v>
      </c>
      <c r="D4813" s="5" t="s">
        <v>9316</v>
      </c>
      <c r="E4813" s="8" t="s">
        <v>2</v>
      </c>
      <c r="F4813" s="5" t="s">
        <v>11089</v>
      </c>
      <c r="G4813" s="5" t="s">
        <v>9329</v>
      </c>
      <c r="H4813" s="5" t="s">
        <v>9347</v>
      </c>
      <c r="I4813" s="5" t="s">
        <v>11065</v>
      </c>
      <c r="J4813" s="9">
        <v>1</v>
      </c>
      <c r="K4813" s="5" t="s">
        <v>88</v>
      </c>
      <c r="L4813" s="10" t="s">
        <v>1</v>
      </c>
      <c r="M4813" s="5" t="s">
        <v>89</v>
      </c>
      <c r="N4813" s="11"/>
    </row>
    <row r="4814" spans="1:14" x14ac:dyDescent="0.2">
      <c r="A4814" s="12" t="s">
        <v>8152</v>
      </c>
      <c r="B4814" s="50">
        <v>4813</v>
      </c>
      <c r="C4814" s="9">
        <v>2017</v>
      </c>
      <c r="D4814" s="5" t="s">
        <v>9316</v>
      </c>
      <c r="E4814" s="8" t="s">
        <v>2</v>
      </c>
      <c r="F4814" s="5" t="s">
        <v>11089</v>
      </c>
      <c r="G4814" s="5" t="s">
        <v>9329</v>
      </c>
      <c r="H4814" s="5" t="s">
        <v>9347</v>
      </c>
      <c r="I4814" s="5" t="s">
        <v>9350</v>
      </c>
      <c r="J4814" s="9">
        <v>1</v>
      </c>
      <c r="K4814" s="5" t="s">
        <v>70</v>
      </c>
      <c r="L4814" s="10" t="s">
        <v>1</v>
      </c>
      <c r="M4814" s="5" t="s">
        <v>90</v>
      </c>
      <c r="N4814" s="11"/>
    </row>
    <row r="4815" spans="1:14" x14ac:dyDescent="0.2">
      <c r="A4815" s="12" t="s">
        <v>8153</v>
      </c>
      <c r="B4815" s="50">
        <v>4814</v>
      </c>
      <c r="C4815" s="9">
        <v>2017</v>
      </c>
      <c r="D4815" s="5" t="s">
        <v>9316</v>
      </c>
      <c r="E4815" s="8" t="s">
        <v>2</v>
      </c>
      <c r="F4815" s="5" t="s">
        <v>11089</v>
      </c>
      <c r="G4815" s="5" t="s">
        <v>9329</v>
      </c>
      <c r="H4815" s="5" t="s">
        <v>9321</v>
      </c>
      <c r="I4815" s="5" t="s">
        <v>9321</v>
      </c>
      <c r="J4815" s="9">
        <v>1</v>
      </c>
      <c r="K4815" s="5" t="s">
        <v>70</v>
      </c>
      <c r="L4815" s="10" t="s">
        <v>1</v>
      </c>
      <c r="M4815" s="5" t="s">
        <v>91</v>
      </c>
      <c r="N4815" s="11"/>
    </row>
    <row r="4816" spans="1:14" x14ac:dyDescent="0.2">
      <c r="A4816" s="12" t="s">
        <v>8154</v>
      </c>
      <c r="B4816" s="50">
        <v>4815</v>
      </c>
      <c r="C4816" s="9">
        <v>2017</v>
      </c>
      <c r="D4816" s="5" t="s">
        <v>9316</v>
      </c>
      <c r="E4816" s="8" t="s">
        <v>2</v>
      </c>
      <c r="F4816" s="5" t="s">
        <v>11089</v>
      </c>
      <c r="G4816" s="5" t="s">
        <v>9329</v>
      </c>
      <c r="H4816" s="5" t="s">
        <v>9321</v>
      </c>
      <c r="I4816" s="5" t="s">
        <v>9321</v>
      </c>
      <c r="J4816" s="9">
        <v>1</v>
      </c>
      <c r="K4816" s="5" t="s">
        <v>88</v>
      </c>
      <c r="L4816" s="10" t="s">
        <v>1</v>
      </c>
      <c r="M4816" s="5" t="s">
        <v>92</v>
      </c>
      <c r="N4816" s="11"/>
    </row>
    <row r="4817" spans="1:15" x14ac:dyDescent="0.2">
      <c r="A4817" s="12" t="s">
        <v>8155</v>
      </c>
      <c r="B4817" s="50">
        <v>4816</v>
      </c>
      <c r="C4817" s="9">
        <v>2017</v>
      </c>
      <c r="D4817" s="5" t="s">
        <v>9316</v>
      </c>
      <c r="E4817" s="8" t="s">
        <v>2</v>
      </c>
      <c r="F4817" s="5" t="s">
        <v>11088</v>
      </c>
      <c r="G4817" s="5" t="s">
        <v>9375</v>
      </c>
      <c r="H4817" s="5" t="s">
        <v>9321</v>
      </c>
      <c r="I4817" s="5" t="s">
        <v>11065</v>
      </c>
      <c r="J4817" s="9">
        <v>1</v>
      </c>
      <c r="K4817" s="5" t="s">
        <v>88</v>
      </c>
      <c r="L4817" s="10" t="s">
        <v>1</v>
      </c>
      <c r="M4817" s="5" t="s">
        <v>93</v>
      </c>
      <c r="N4817" s="11"/>
      <c r="O4817" s="11"/>
    </row>
    <row r="4818" spans="1:15" x14ac:dyDescent="0.2">
      <c r="A4818" s="12" t="s">
        <v>8156</v>
      </c>
      <c r="B4818" s="50">
        <v>4817</v>
      </c>
      <c r="C4818" s="9">
        <v>2017</v>
      </c>
      <c r="D4818" s="5" t="s">
        <v>9316</v>
      </c>
      <c r="E4818" s="8" t="s">
        <v>2</v>
      </c>
      <c r="F4818" s="5" t="s">
        <v>11089</v>
      </c>
      <c r="G4818" s="5" t="s">
        <v>9329</v>
      </c>
      <c r="H4818" s="5" t="s">
        <v>9347</v>
      </c>
      <c r="I4818" s="5" t="s">
        <v>11065</v>
      </c>
      <c r="J4818" s="9">
        <v>2</v>
      </c>
      <c r="K4818" s="5" t="s">
        <v>88</v>
      </c>
      <c r="L4818" s="10" t="s">
        <v>1</v>
      </c>
      <c r="M4818" s="5" t="s">
        <v>94</v>
      </c>
      <c r="N4818" s="11"/>
    </row>
    <row r="4819" spans="1:15" x14ac:dyDescent="0.2">
      <c r="A4819" s="12" t="s">
        <v>8157</v>
      </c>
      <c r="B4819" s="50">
        <v>4818</v>
      </c>
      <c r="C4819" s="9">
        <v>2017</v>
      </c>
      <c r="D4819" s="5" t="s">
        <v>9316</v>
      </c>
      <c r="E4819" s="8" t="s">
        <v>2</v>
      </c>
      <c r="F4819" s="5" t="s">
        <v>11089</v>
      </c>
      <c r="G4819" s="5" t="s">
        <v>9329</v>
      </c>
      <c r="H4819" s="5" t="s">
        <v>9321</v>
      </c>
      <c r="I4819" s="5" t="s">
        <v>9350</v>
      </c>
      <c r="J4819" s="9">
        <v>2</v>
      </c>
      <c r="K4819" s="5" t="s">
        <v>70</v>
      </c>
      <c r="L4819" s="10" t="s">
        <v>1</v>
      </c>
      <c r="M4819" s="5" t="s">
        <v>95</v>
      </c>
      <c r="N4819" s="11"/>
    </row>
    <row r="4820" spans="1:15" x14ac:dyDescent="0.2">
      <c r="A4820" s="12" t="s">
        <v>8158</v>
      </c>
      <c r="B4820" s="50">
        <v>4819</v>
      </c>
      <c r="C4820" s="9">
        <v>2017</v>
      </c>
      <c r="D4820" s="5" t="s">
        <v>9316</v>
      </c>
      <c r="E4820" s="8" t="s">
        <v>2</v>
      </c>
      <c r="F4820" s="5" t="s">
        <v>11089</v>
      </c>
      <c r="G4820" s="5" t="s">
        <v>9329</v>
      </c>
      <c r="H4820" s="5" t="s">
        <v>9321</v>
      </c>
      <c r="I4820" s="5" t="s">
        <v>9378</v>
      </c>
      <c r="J4820" s="9">
        <v>2</v>
      </c>
      <c r="K4820" s="5" t="s">
        <v>88</v>
      </c>
      <c r="L4820" s="10" t="s">
        <v>1</v>
      </c>
      <c r="M4820" s="5" t="s">
        <v>96</v>
      </c>
      <c r="N4820" s="11"/>
    </row>
    <row r="4821" spans="1:15" x14ac:dyDescent="0.2">
      <c r="A4821" s="12" t="s">
        <v>8159</v>
      </c>
      <c r="B4821" s="50">
        <v>4820</v>
      </c>
      <c r="C4821" s="9">
        <v>2017</v>
      </c>
      <c r="D4821" s="5" t="s">
        <v>9316</v>
      </c>
      <c r="E4821" s="8" t="s">
        <v>2</v>
      </c>
      <c r="F4821" s="5" t="s">
        <v>11089</v>
      </c>
      <c r="G4821" s="5" t="s">
        <v>9329</v>
      </c>
      <c r="H4821" s="5" t="s">
        <v>9328</v>
      </c>
      <c r="I4821" s="5" t="s">
        <v>9415</v>
      </c>
      <c r="J4821" s="9">
        <v>0</v>
      </c>
      <c r="K4821" s="5" t="s">
        <v>70</v>
      </c>
      <c r="L4821" s="10" t="s">
        <v>1</v>
      </c>
      <c r="M4821" s="5" t="s">
        <v>97</v>
      </c>
      <c r="N4821" s="11"/>
    </row>
    <row r="4822" spans="1:15" x14ac:dyDescent="0.2">
      <c r="A4822" s="12" t="s">
        <v>8160</v>
      </c>
      <c r="B4822" s="50">
        <v>4821</v>
      </c>
      <c r="C4822" s="9">
        <v>2017</v>
      </c>
      <c r="D4822" s="5" t="s">
        <v>9316</v>
      </c>
      <c r="E4822" s="8" t="s">
        <v>2</v>
      </c>
      <c r="F4822" s="5" t="s">
        <v>11089</v>
      </c>
      <c r="G4822" s="5" t="s">
        <v>9329</v>
      </c>
      <c r="H4822" s="5" t="s">
        <v>9321</v>
      </c>
      <c r="I4822" s="5" t="s">
        <v>9378</v>
      </c>
      <c r="J4822" s="9">
        <v>2</v>
      </c>
      <c r="K4822" s="5" t="s">
        <v>88</v>
      </c>
      <c r="L4822" s="10" t="s">
        <v>1</v>
      </c>
      <c r="M4822" s="5" t="s">
        <v>98</v>
      </c>
      <c r="N4822" s="11"/>
    </row>
    <row r="4823" spans="1:15" x14ac:dyDescent="0.2">
      <c r="A4823" s="12" t="s">
        <v>8161</v>
      </c>
      <c r="B4823" s="50">
        <v>4822</v>
      </c>
      <c r="C4823" s="9">
        <v>2017</v>
      </c>
      <c r="D4823" s="5" t="s">
        <v>9316</v>
      </c>
      <c r="E4823" s="8" t="s">
        <v>2</v>
      </c>
      <c r="F4823" s="5" t="s">
        <v>11089</v>
      </c>
      <c r="G4823" s="5" t="s">
        <v>9329</v>
      </c>
      <c r="H4823" s="5" t="s">
        <v>9321</v>
      </c>
      <c r="I4823" s="5" t="s">
        <v>9321</v>
      </c>
      <c r="J4823" s="9">
        <v>1</v>
      </c>
      <c r="K4823" s="5" t="s">
        <v>70</v>
      </c>
      <c r="L4823" s="10" t="s">
        <v>1</v>
      </c>
      <c r="M4823" s="5" t="s">
        <v>99</v>
      </c>
      <c r="N4823" s="11"/>
    </row>
    <row r="4824" spans="1:15" x14ac:dyDescent="0.2">
      <c r="A4824" s="12" t="s">
        <v>8162</v>
      </c>
      <c r="B4824" s="50">
        <v>4823</v>
      </c>
      <c r="C4824" s="9">
        <v>2017</v>
      </c>
      <c r="D4824" s="5" t="s">
        <v>9316</v>
      </c>
      <c r="E4824" s="8" t="s">
        <v>2</v>
      </c>
      <c r="F4824" s="5" t="s">
        <v>11089</v>
      </c>
      <c r="G4824" s="5" t="s">
        <v>9329</v>
      </c>
      <c r="H4824" s="5" t="s">
        <v>9347</v>
      </c>
      <c r="I4824" s="5" t="s">
        <v>11065</v>
      </c>
      <c r="J4824" s="9">
        <v>1</v>
      </c>
      <c r="K4824" s="5" t="s">
        <v>88</v>
      </c>
      <c r="L4824" s="10" t="s">
        <v>1</v>
      </c>
      <c r="M4824" s="5" t="s">
        <v>100</v>
      </c>
      <c r="N4824" s="11"/>
    </row>
    <row r="4825" spans="1:15" x14ac:dyDescent="0.2">
      <c r="A4825" s="12" t="s">
        <v>8163</v>
      </c>
      <c r="B4825" s="50">
        <v>4824</v>
      </c>
      <c r="C4825" s="9">
        <v>2017</v>
      </c>
      <c r="D4825" s="5" t="s">
        <v>9316</v>
      </c>
      <c r="E4825" s="8" t="s">
        <v>2</v>
      </c>
      <c r="F4825" s="5" t="s">
        <v>11089</v>
      </c>
      <c r="G4825" s="5" t="s">
        <v>9329</v>
      </c>
      <c r="H4825" s="5" t="s">
        <v>9347</v>
      </c>
      <c r="I4825" s="5" t="s">
        <v>11065</v>
      </c>
      <c r="J4825" s="9">
        <v>1</v>
      </c>
      <c r="K4825" s="5" t="s">
        <v>88</v>
      </c>
      <c r="L4825" s="10" t="s">
        <v>1</v>
      </c>
      <c r="M4825" s="5" t="s">
        <v>101</v>
      </c>
      <c r="N4825" s="11"/>
    </row>
    <row r="4826" spans="1:15" x14ac:dyDescent="0.2">
      <c r="A4826" s="12" t="s">
        <v>8164</v>
      </c>
      <c r="B4826" s="50">
        <v>4825</v>
      </c>
      <c r="C4826" s="9">
        <v>2017</v>
      </c>
      <c r="D4826" s="5" t="s">
        <v>9316</v>
      </c>
      <c r="E4826" s="8" t="s">
        <v>2</v>
      </c>
      <c r="F4826" s="5" t="s">
        <v>11089</v>
      </c>
      <c r="G4826" s="5" t="s">
        <v>9329</v>
      </c>
      <c r="H4826" s="5" t="s">
        <v>9321</v>
      </c>
      <c r="I4826" s="5" t="s">
        <v>9321</v>
      </c>
      <c r="J4826" s="9">
        <v>1</v>
      </c>
      <c r="K4826" s="5" t="s">
        <v>70</v>
      </c>
      <c r="L4826" s="10" t="s">
        <v>1</v>
      </c>
      <c r="M4826" s="5" t="s">
        <v>102</v>
      </c>
      <c r="N4826" s="11"/>
    </row>
    <row r="4827" spans="1:15" x14ac:dyDescent="0.2">
      <c r="A4827" s="12" t="s">
        <v>8165</v>
      </c>
      <c r="B4827" s="50">
        <v>4826</v>
      </c>
      <c r="C4827" s="9">
        <v>2017</v>
      </c>
      <c r="D4827" s="5" t="s">
        <v>9316</v>
      </c>
      <c r="E4827" s="8" t="s">
        <v>2</v>
      </c>
      <c r="F4827" s="5" t="s">
        <v>11089</v>
      </c>
      <c r="G4827" s="5" t="s">
        <v>9329</v>
      </c>
      <c r="H4827" s="5" t="s">
        <v>9321</v>
      </c>
      <c r="I4827" s="5" t="s">
        <v>9378</v>
      </c>
      <c r="J4827" s="9">
        <v>1</v>
      </c>
      <c r="K4827" s="5" t="s">
        <v>88</v>
      </c>
      <c r="L4827" s="10" t="s">
        <v>1</v>
      </c>
      <c r="M4827" s="5" t="s">
        <v>103</v>
      </c>
      <c r="N4827" s="11"/>
    </row>
    <row r="4828" spans="1:15" x14ac:dyDescent="0.2">
      <c r="A4828" s="12" t="s">
        <v>8166</v>
      </c>
      <c r="B4828" s="50">
        <v>4827</v>
      </c>
      <c r="C4828" s="9">
        <v>2017</v>
      </c>
      <c r="D4828" s="5" t="s">
        <v>9316</v>
      </c>
      <c r="E4828" s="8" t="s">
        <v>2</v>
      </c>
      <c r="F4828" s="5" t="s">
        <v>11089</v>
      </c>
      <c r="G4828" s="5" t="s">
        <v>9329</v>
      </c>
      <c r="H4828" s="5" t="s">
        <v>9347</v>
      </c>
      <c r="I4828" s="5" t="s">
        <v>9315</v>
      </c>
      <c r="J4828" s="9">
        <v>1</v>
      </c>
      <c r="K4828" s="5" t="s">
        <v>88</v>
      </c>
      <c r="L4828" s="10" t="s">
        <v>1</v>
      </c>
      <c r="M4828" s="5" t="s">
        <v>104</v>
      </c>
      <c r="N4828" s="11"/>
    </row>
    <row r="4829" spans="1:15" x14ac:dyDescent="0.2">
      <c r="A4829" s="12" t="s">
        <v>8167</v>
      </c>
      <c r="B4829" s="50">
        <v>4828</v>
      </c>
      <c r="C4829" s="9">
        <v>2017</v>
      </c>
      <c r="D4829" s="5" t="s">
        <v>9316</v>
      </c>
      <c r="E4829" s="8" t="s">
        <v>2</v>
      </c>
      <c r="F4829" s="5" t="s">
        <v>11089</v>
      </c>
      <c r="G4829" s="5" t="s">
        <v>9329</v>
      </c>
      <c r="H4829" s="5" t="s">
        <v>9347</v>
      </c>
      <c r="I4829" s="5" t="s">
        <v>9315</v>
      </c>
      <c r="J4829" s="9">
        <v>1</v>
      </c>
      <c r="K4829" s="5" t="s">
        <v>88</v>
      </c>
      <c r="L4829" s="10" t="s">
        <v>1</v>
      </c>
      <c r="M4829" s="5" t="s">
        <v>105</v>
      </c>
      <c r="N4829" s="11"/>
    </row>
    <row r="4830" spans="1:15" x14ac:dyDescent="0.2">
      <c r="A4830" s="12" t="s">
        <v>8168</v>
      </c>
      <c r="B4830" s="50">
        <v>4829</v>
      </c>
      <c r="C4830" s="9">
        <v>2017</v>
      </c>
      <c r="D4830" s="5" t="s">
        <v>9316</v>
      </c>
      <c r="E4830" s="8" t="s">
        <v>2</v>
      </c>
      <c r="F4830" s="5" t="s">
        <v>11089</v>
      </c>
      <c r="G4830" s="5" t="s">
        <v>9329</v>
      </c>
      <c r="H4830" s="5" t="s">
        <v>9347</v>
      </c>
      <c r="I4830" s="5" t="s">
        <v>11065</v>
      </c>
      <c r="J4830" s="9">
        <v>1</v>
      </c>
      <c r="K4830" s="5" t="s">
        <v>88</v>
      </c>
      <c r="L4830" s="10" t="s">
        <v>1</v>
      </c>
      <c r="M4830" s="5" t="s">
        <v>106</v>
      </c>
      <c r="N4830" s="11"/>
    </row>
    <row r="4831" spans="1:15" x14ac:dyDescent="0.2">
      <c r="A4831" s="12" t="s">
        <v>8169</v>
      </c>
      <c r="B4831" s="50">
        <v>4830</v>
      </c>
      <c r="C4831" s="9">
        <v>2017</v>
      </c>
      <c r="D4831" s="5" t="s">
        <v>9316</v>
      </c>
      <c r="E4831" s="8" t="s">
        <v>2</v>
      </c>
      <c r="F4831" s="5" t="s">
        <v>11089</v>
      </c>
      <c r="G4831" s="5" t="s">
        <v>9329</v>
      </c>
      <c r="H4831" s="5" t="s">
        <v>9347</v>
      </c>
      <c r="I4831" s="5" t="s">
        <v>9315</v>
      </c>
      <c r="J4831" s="9">
        <v>1</v>
      </c>
      <c r="K4831" s="5" t="s">
        <v>88</v>
      </c>
      <c r="L4831" s="10" t="s">
        <v>1</v>
      </c>
      <c r="M4831" s="5" t="s">
        <v>107</v>
      </c>
      <c r="N4831" s="11"/>
    </row>
    <row r="4832" spans="1:15" x14ac:dyDescent="0.2">
      <c r="A4832" s="12" t="s">
        <v>8170</v>
      </c>
      <c r="B4832" s="50">
        <v>4831</v>
      </c>
      <c r="C4832" s="9">
        <v>2017</v>
      </c>
      <c r="D4832" s="5" t="s">
        <v>9316</v>
      </c>
      <c r="E4832" s="8" t="s">
        <v>2</v>
      </c>
      <c r="F4832" s="5" t="s">
        <v>11089</v>
      </c>
      <c r="G4832" s="5" t="s">
        <v>9329</v>
      </c>
      <c r="H4832" s="5" t="s">
        <v>9347</v>
      </c>
      <c r="I4832" s="5" t="s">
        <v>9315</v>
      </c>
      <c r="J4832" s="9">
        <v>2</v>
      </c>
      <c r="K4832" s="5" t="s">
        <v>88</v>
      </c>
      <c r="L4832" s="10" t="s">
        <v>1</v>
      </c>
      <c r="M4832" s="5" t="s">
        <v>108</v>
      </c>
      <c r="N4832" s="11"/>
    </row>
    <row r="4833" spans="1:14" x14ac:dyDescent="0.2">
      <c r="A4833" s="12" t="s">
        <v>8171</v>
      </c>
      <c r="B4833" s="50">
        <v>4832</v>
      </c>
      <c r="C4833" s="9">
        <v>2017</v>
      </c>
      <c r="D4833" s="5" t="s">
        <v>9316</v>
      </c>
      <c r="E4833" s="8" t="s">
        <v>2</v>
      </c>
      <c r="F4833" s="5" t="s">
        <v>11089</v>
      </c>
      <c r="G4833" s="5" t="s">
        <v>9329</v>
      </c>
      <c r="H4833" s="5" t="s">
        <v>9347</v>
      </c>
      <c r="I4833" s="5" t="s">
        <v>9378</v>
      </c>
      <c r="J4833" s="9">
        <v>1</v>
      </c>
      <c r="K4833" s="5" t="s">
        <v>88</v>
      </c>
      <c r="L4833" s="10" t="s">
        <v>1</v>
      </c>
      <c r="M4833" s="5" t="s">
        <v>109</v>
      </c>
      <c r="N4833" s="11"/>
    </row>
    <row r="4834" spans="1:14" x14ac:dyDescent="0.2">
      <c r="A4834" s="12" t="s">
        <v>8172</v>
      </c>
      <c r="B4834" s="50">
        <v>4833</v>
      </c>
      <c r="C4834" s="9">
        <v>2017</v>
      </c>
      <c r="D4834" s="5" t="s">
        <v>9316</v>
      </c>
      <c r="E4834" s="8" t="s">
        <v>2</v>
      </c>
      <c r="F4834" s="5" t="s">
        <v>11089</v>
      </c>
      <c r="G4834" s="5" t="s">
        <v>9329</v>
      </c>
      <c r="H4834" s="5" t="s">
        <v>9321</v>
      </c>
      <c r="I4834" s="5" t="s">
        <v>9378</v>
      </c>
      <c r="J4834" s="9">
        <v>1</v>
      </c>
      <c r="K4834" s="5" t="s">
        <v>88</v>
      </c>
      <c r="L4834" s="10" t="s">
        <v>1</v>
      </c>
      <c r="M4834" s="5" t="s">
        <v>110</v>
      </c>
      <c r="N4834" s="11"/>
    </row>
    <row r="4835" spans="1:14" x14ac:dyDescent="0.2">
      <c r="A4835" s="12" t="s">
        <v>8173</v>
      </c>
      <c r="B4835" s="50">
        <v>4834</v>
      </c>
      <c r="C4835" s="9">
        <v>2017</v>
      </c>
      <c r="D4835" s="5" t="s">
        <v>9316</v>
      </c>
      <c r="E4835" s="8" t="s">
        <v>2</v>
      </c>
      <c r="F4835" s="5" t="s">
        <v>11089</v>
      </c>
      <c r="G4835" s="5" t="s">
        <v>9329</v>
      </c>
      <c r="H4835" s="5" t="s">
        <v>9321</v>
      </c>
      <c r="I4835" s="5" t="s">
        <v>9321</v>
      </c>
      <c r="J4835" s="9">
        <v>1</v>
      </c>
      <c r="K4835" s="5" t="s">
        <v>88</v>
      </c>
      <c r="L4835" s="10" t="s">
        <v>1</v>
      </c>
      <c r="M4835" s="5" t="s">
        <v>111</v>
      </c>
      <c r="N4835" s="11"/>
    </row>
    <row r="4836" spans="1:14" x14ac:dyDescent="0.2">
      <c r="A4836" s="12" t="s">
        <v>8174</v>
      </c>
      <c r="B4836" s="50">
        <v>4835</v>
      </c>
      <c r="C4836" s="9">
        <v>2017</v>
      </c>
      <c r="D4836" s="5" t="s">
        <v>9316</v>
      </c>
      <c r="E4836" s="8" t="s">
        <v>2</v>
      </c>
      <c r="F4836" s="5" t="s">
        <v>11089</v>
      </c>
      <c r="G4836" s="5" t="s">
        <v>9329</v>
      </c>
      <c r="H4836" s="5" t="s">
        <v>9347</v>
      </c>
      <c r="I4836" s="5" t="s">
        <v>9315</v>
      </c>
      <c r="J4836" s="9">
        <v>1</v>
      </c>
      <c r="K4836" s="5" t="s">
        <v>88</v>
      </c>
      <c r="L4836" s="10" t="s">
        <v>1</v>
      </c>
      <c r="M4836" s="5" t="s">
        <v>112</v>
      </c>
      <c r="N4836" s="11"/>
    </row>
    <row r="4837" spans="1:14" x14ac:dyDescent="0.2">
      <c r="A4837" s="12" t="s">
        <v>8175</v>
      </c>
      <c r="B4837" s="50">
        <v>4836</v>
      </c>
      <c r="C4837" s="9">
        <v>2017</v>
      </c>
      <c r="D4837" s="5" t="s">
        <v>9316</v>
      </c>
      <c r="E4837" s="8" t="s">
        <v>2</v>
      </c>
      <c r="F4837" s="5" t="s">
        <v>11089</v>
      </c>
      <c r="G4837" s="5" t="s">
        <v>9329</v>
      </c>
      <c r="H4837" s="5" t="s">
        <v>9347</v>
      </c>
      <c r="I4837" s="5" t="s">
        <v>9315</v>
      </c>
      <c r="J4837" s="9">
        <v>1</v>
      </c>
      <c r="K4837" s="5" t="s">
        <v>88</v>
      </c>
      <c r="L4837" s="10" t="s">
        <v>1</v>
      </c>
      <c r="M4837" s="5" t="s">
        <v>113</v>
      </c>
      <c r="N4837" s="11"/>
    </row>
    <row r="4838" spans="1:14" x14ac:dyDescent="0.2">
      <c r="A4838" s="12" t="s">
        <v>8176</v>
      </c>
      <c r="B4838" s="50">
        <v>4837</v>
      </c>
      <c r="C4838" s="9">
        <v>2017</v>
      </c>
      <c r="D4838" s="5" t="s">
        <v>9316</v>
      </c>
      <c r="E4838" s="8" t="s">
        <v>2</v>
      </c>
      <c r="F4838" s="5" t="s">
        <v>11089</v>
      </c>
      <c r="G4838" s="5" t="s">
        <v>9329</v>
      </c>
      <c r="H4838" s="5" t="s">
        <v>9321</v>
      </c>
      <c r="I4838" s="5" t="s">
        <v>9378</v>
      </c>
      <c r="J4838" s="9">
        <v>1</v>
      </c>
      <c r="K4838" s="5" t="s">
        <v>88</v>
      </c>
      <c r="L4838" s="10" t="s">
        <v>1</v>
      </c>
      <c r="M4838" s="5" t="s">
        <v>114</v>
      </c>
      <c r="N4838" s="11"/>
    </row>
    <row r="4839" spans="1:14" x14ac:dyDescent="0.2">
      <c r="A4839" s="12" t="s">
        <v>8177</v>
      </c>
      <c r="B4839" s="50">
        <v>4838</v>
      </c>
      <c r="C4839" s="9">
        <v>2017</v>
      </c>
      <c r="D4839" s="5" t="s">
        <v>9316</v>
      </c>
      <c r="E4839" s="8" t="s">
        <v>2</v>
      </c>
      <c r="F4839" s="5" t="s">
        <v>11089</v>
      </c>
      <c r="G4839" s="5" t="s">
        <v>9329</v>
      </c>
      <c r="H4839" s="5" t="s">
        <v>9347</v>
      </c>
      <c r="I4839" s="5" t="s">
        <v>9315</v>
      </c>
      <c r="J4839" s="9">
        <v>2</v>
      </c>
      <c r="K4839" s="5" t="s">
        <v>88</v>
      </c>
      <c r="L4839" s="10" t="s">
        <v>1</v>
      </c>
      <c r="M4839" s="5" t="s">
        <v>115</v>
      </c>
      <c r="N4839" s="11"/>
    </row>
    <row r="4840" spans="1:14" x14ac:dyDescent="0.2">
      <c r="A4840" s="12" t="s">
        <v>8178</v>
      </c>
      <c r="B4840" s="50">
        <v>4839</v>
      </c>
      <c r="C4840" s="9">
        <v>2017</v>
      </c>
      <c r="D4840" s="5" t="s">
        <v>9316</v>
      </c>
      <c r="E4840" s="8" t="s">
        <v>2</v>
      </c>
      <c r="F4840" s="5" t="s">
        <v>11089</v>
      </c>
      <c r="G4840" s="5" t="s">
        <v>9329</v>
      </c>
      <c r="H4840" s="5" t="s">
        <v>9347</v>
      </c>
      <c r="I4840" s="5" t="s">
        <v>9315</v>
      </c>
      <c r="J4840" s="9">
        <v>1</v>
      </c>
      <c r="K4840" s="5" t="s">
        <v>88</v>
      </c>
      <c r="L4840" s="10" t="s">
        <v>1</v>
      </c>
      <c r="M4840" s="5" t="s">
        <v>116</v>
      </c>
      <c r="N4840" s="11"/>
    </row>
    <row r="4841" spans="1:14" x14ac:dyDescent="0.2">
      <c r="A4841" s="12" t="s">
        <v>8179</v>
      </c>
      <c r="B4841" s="50">
        <v>4840</v>
      </c>
      <c r="C4841" s="9">
        <v>2017</v>
      </c>
      <c r="D4841" s="5" t="s">
        <v>9316</v>
      </c>
      <c r="E4841" s="8" t="s">
        <v>2</v>
      </c>
      <c r="F4841" s="5" t="s">
        <v>11089</v>
      </c>
      <c r="G4841" s="5" t="s">
        <v>9329</v>
      </c>
      <c r="H4841" s="5" t="s">
        <v>9347</v>
      </c>
      <c r="I4841" s="5" t="s">
        <v>9315</v>
      </c>
      <c r="J4841" s="9">
        <v>1</v>
      </c>
      <c r="K4841" s="5" t="s">
        <v>88</v>
      </c>
      <c r="L4841" s="10" t="s">
        <v>1</v>
      </c>
      <c r="M4841" s="5" t="s">
        <v>117</v>
      </c>
      <c r="N4841" s="11"/>
    </row>
    <row r="4842" spans="1:14" x14ac:dyDescent="0.2">
      <c r="A4842" s="12" t="s">
        <v>8180</v>
      </c>
      <c r="B4842" s="50">
        <v>4841</v>
      </c>
      <c r="C4842" s="9">
        <v>2017</v>
      </c>
      <c r="D4842" s="5" t="s">
        <v>9316</v>
      </c>
      <c r="E4842" s="8" t="s">
        <v>2</v>
      </c>
      <c r="F4842" s="5" t="s">
        <v>11089</v>
      </c>
      <c r="G4842" s="5" t="s">
        <v>9329</v>
      </c>
      <c r="H4842" s="5" t="s">
        <v>9328</v>
      </c>
      <c r="I4842" s="5" t="s">
        <v>9344</v>
      </c>
      <c r="J4842" s="9">
        <v>0</v>
      </c>
      <c r="K4842" s="5" t="s">
        <v>88</v>
      </c>
      <c r="L4842" s="10" t="s">
        <v>1</v>
      </c>
      <c r="M4842" s="5" t="s">
        <v>118</v>
      </c>
      <c r="N4842" s="11"/>
    </row>
    <row r="4843" spans="1:14" x14ac:dyDescent="0.2">
      <c r="A4843" s="12" t="s">
        <v>8181</v>
      </c>
      <c r="B4843" s="50">
        <v>4842</v>
      </c>
      <c r="C4843" s="9">
        <v>2017</v>
      </c>
      <c r="D4843" s="5" t="s">
        <v>9316</v>
      </c>
      <c r="E4843" s="8" t="s">
        <v>2</v>
      </c>
      <c r="F4843" s="5" t="s">
        <v>11089</v>
      </c>
      <c r="G4843" s="5" t="s">
        <v>9329</v>
      </c>
      <c r="H4843" s="5" t="s">
        <v>9347</v>
      </c>
      <c r="I4843" s="5" t="s">
        <v>9315</v>
      </c>
      <c r="J4843" s="9">
        <v>2</v>
      </c>
      <c r="K4843" s="5" t="s">
        <v>88</v>
      </c>
      <c r="L4843" s="10" t="s">
        <v>1</v>
      </c>
      <c r="M4843" s="5" t="s">
        <v>119</v>
      </c>
      <c r="N4843" s="11"/>
    </row>
    <row r="4844" spans="1:14" x14ac:dyDescent="0.2">
      <c r="A4844" s="12" t="s">
        <v>8182</v>
      </c>
      <c r="B4844" s="50">
        <v>4843</v>
      </c>
      <c r="C4844" s="9">
        <v>2017</v>
      </c>
      <c r="D4844" s="5" t="s">
        <v>9316</v>
      </c>
      <c r="E4844" s="8" t="s">
        <v>2</v>
      </c>
      <c r="F4844" s="5" t="s">
        <v>11089</v>
      </c>
      <c r="G4844" s="5" t="s">
        <v>9329</v>
      </c>
      <c r="H4844" s="5" t="s">
        <v>9347</v>
      </c>
      <c r="I4844" s="5" t="s">
        <v>9315</v>
      </c>
      <c r="J4844" s="9" t="s">
        <v>2</v>
      </c>
      <c r="K4844" s="5" t="s">
        <v>88</v>
      </c>
      <c r="L4844" s="10" t="s">
        <v>1</v>
      </c>
      <c r="M4844" s="5" t="s">
        <v>120</v>
      </c>
      <c r="N4844" s="11"/>
    </row>
    <row r="4845" spans="1:14" x14ac:dyDescent="0.2">
      <c r="A4845" s="12" t="s">
        <v>8183</v>
      </c>
      <c r="B4845" s="50">
        <v>4844</v>
      </c>
      <c r="C4845" s="9">
        <v>2017</v>
      </c>
      <c r="D4845" s="5" t="s">
        <v>9316</v>
      </c>
      <c r="E4845" s="8" t="s">
        <v>2</v>
      </c>
      <c r="F4845" s="5" t="s">
        <v>11089</v>
      </c>
      <c r="G4845" s="5" t="s">
        <v>9329</v>
      </c>
      <c r="H4845" s="5" t="s">
        <v>9347</v>
      </c>
      <c r="I4845" s="5" t="s">
        <v>9315</v>
      </c>
      <c r="J4845" s="9">
        <v>2</v>
      </c>
      <c r="K4845" s="5" t="s">
        <v>88</v>
      </c>
      <c r="L4845" s="10" t="s">
        <v>1</v>
      </c>
      <c r="M4845" s="5" t="s">
        <v>121</v>
      </c>
      <c r="N4845" s="11"/>
    </row>
    <row r="4846" spans="1:14" x14ac:dyDescent="0.2">
      <c r="A4846" s="12" t="s">
        <v>8184</v>
      </c>
      <c r="B4846" s="50">
        <v>4845</v>
      </c>
      <c r="C4846" s="9">
        <v>2017</v>
      </c>
      <c r="D4846" s="5" t="s">
        <v>9316</v>
      </c>
      <c r="E4846" s="8" t="s">
        <v>2</v>
      </c>
      <c r="F4846" s="5" t="s">
        <v>11089</v>
      </c>
      <c r="G4846" s="5" t="s">
        <v>9329</v>
      </c>
      <c r="H4846" s="5" t="s">
        <v>9347</v>
      </c>
      <c r="I4846" s="5" t="s">
        <v>9315</v>
      </c>
      <c r="J4846" s="9">
        <v>2</v>
      </c>
      <c r="K4846" s="5" t="s">
        <v>88</v>
      </c>
      <c r="L4846" s="10" t="s">
        <v>1</v>
      </c>
      <c r="M4846" s="5" t="s">
        <v>122</v>
      </c>
      <c r="N4846" s="11"/>
    </row>
    <row r="4847" spans="1:14" x14ac:dyDescent="0.2">
      <c r="A4847" s="12" t="s">
        <v>8185</v>
      </c>
      <c r="B4847" s="50">
        <v>4846</v>
      </c>
      <c r="C4847" s="9">
        <v>2017</v>
      </c>
      <c r="D4847" s="5" t="s">
        <v>9316</v>
      </c>
      <c r="E4847" s="8" t="s">
        <v>2</v>
      </c>
      <c r="F4847" s="5" t="s">
        <v>11089</v>
      </c>
      <c r="G4847" s="5" t="s">
        <v>9329</v>
      </c>
      <c r="H4847" s="5" t="s">
        <v>9347</v>
      </c>
      <c r="I4847" s="5" t="s">
        <v>11065</v>
      </c>
      <c r="J4847" s="9">
        <v>2</v>
      </c>
      <c r="K4847" s="5" t="s">
        <v>88</v>
      </c>
      <c r="L4847" s="10" t="s">
        <v>1</v>
      </c>
      <c r="M4847" s="5" t="s">
        <v>123</v>
      </c>
      <c r="N4847" s="11"/>
    </row>
    <row r="4848" spans="1:14" x14ac:dyDescent="0.2">
      <c r="A4848" s="12" t="s">
        <v>8186</v>
      </c>
      <c r="B4848" s="50">
        <v>4847</v>
      </c>
      <c r="C4848" s="9">
        <v>2017</v>
      </c>
      <c r="D4848" s="5" t="s">
        <v>9316</v>
      </c>
      <c r="E4848" s="8" t="s">
        <v>2</v>
      </c>
      <c r="F4848" s="5" t="s">
        <v>11089</v>
      </c>
      <c r="G4848" s="5" t="s">
        <v>9329</v>
      </c>
      <c r="H4848" s="5" t="s">
        <v>9347</v>
      </c>
      <c r="I4848" s="5" t="s">
        <v>11065</v>
      </c>
      <c r="J4848" s="9">
        <v>2</v>
      </c>
      <c r="K4848" s="5" t="s">
        <v>88</v>
      </c>
      <c r="L4848" s="10" t="s">
        <v>1</v>
      </c>
      <c r="M4848" s="5" t="s">
        <v>94</v>
      </c>
      <c r="N4848" s="11"/>
    </row>
    <row r="4849" spans="1:15" x14ac:dyDescent="0.2">
      <c r="A4849" s="12" t="s">
        <v>8187</v>
      </c>
      <c r="B4849" s="50">
        <v>4848</v>
      </c>
      <c r="C4849" s="9">
        <v>2017</v>
      </c>
      <c r="D4849" s="5" t="s">
        <v>9316</v>
      </c>
      <c r="E4849" s="8" t="s">
        <v>2</v>
      </c>
      <c r="F4849" s="5" t="s">
        <v>11089</v>
      </c>
      <c r="G4849" s="5" t="s">
        <v>9329</v>
      </c>
      <c r="H4849" s="5" t="s">
        <v>9347</v>
      </c>
      <c r="I4849" s="5" t="s">
        <v>11065</v>
      </c>
      <c r="J4849" s="9">
        <v>1</v>
      </c>
      <c r="K4849" s="5" t="s">
        <v>88</v>
      </c>
      <c r="L4849" s="10" t="s">
        <v>1</v>
      </c>
      <c r="M4849" s="5" t="s">
        <v>124</v>
      </c>
      <c r="N4849" s="11"/>
    </row>
    <row r="4850" spans="1:15" x14ac:dyDescent="0.2">
      <c r="A4850" s="12" t="s">
        <v>8188</v>
      </c>
      <c r="B4850" s="50">
        <v>4849</v>
      </c>
      <c r="C4850" s="9">
        <v>2017</v>
      </c>
      <c r="D4850" s="5" t="s">
        <v>9316</v>
      </c>
      <c r="E4850" s="8" t="s">
        <v>2</v>
      </c>
      <c r="F4850" s="5" t="s">
        <v>11089</v>
      </c>
      <c r="G4850" s="5" t="s">
        <v>9329</v>
      </c>
      <c r="H4850" s="5" t="s">
        <v>9347</v>
      </c>
      <c r="I4850" s="5" t="s">
        <v>9353</v>
      </c>
      <c r="J4850" s="9">
        <v>4</v>
      </c>
      <c r="K4850" s="5" t="s">
        <v>88</v>
      </c>
      <c r="L4850" s="10" t="s">
        <v>1</v>
      </c>
      <c r="M4850" s="5" t="s">
        <v>125</v>
      </c>
      <c r="N4850" s="11"/>
    </row>
    <row r="4851" spans="1:15" x14ac:dyDescent="0.2">
      <c r="A4851" s="12" t="s">
        <v>8189</v>
      </c>
      <c r="B4851" s="50">
        <v>4850</v>
      </c>
      <c r="C4851" s="9">
        <v>2017</v>
      </c>
      <c r="D4851" s="5" t="s">
        <v>9316</v>
      </c>
      <c r="E4851" s="8" t="s">
        <v>2</v>
      </c>
      <c r="F4851" s="5" t="s">
        <v>11089</v>
      </c>
      <c r="G4851" s="5" t="s">
        <v>9329</v>
      </c>
      <c r="H4851" s="5" t="s">
        <v>9347</v>
      </c>
      <c r="I4851" s="5" t="s">
        <v>11065</v>
      </c>
      <c r="J4851" s="9">
        <v>1</v>
      </c>
      <c r="K4851" s="5" t="s">
        <v>88</v>
      </c>
      <c r="L4851" s="10" t="s">
        <v>1</v>
      </c>
      <c r="M4851" s="5" t="s">
        <v>126</v>
      </c>
      <c r="N4851" s="11"/>
    </row>
    <row r="4852" spans="1:15" x14ac:dyDescent="0.2">
      <c r="A4852" s="12" t="s">
        <v>8190</v>
      </c>
      <c r="B4852" s="50">
        <v>4851</v>
      </c>
      <c r="C4852" s="9">
        <v>2017</v>
      </c>
      <c r="D4852" s="5" t="s">
        <v>9316</v>
      </c>
      <c r="E4852" s="8" t="s">
        <v>2</v>
      </c>
      <c r="F4852" s="5" t="s">
        <v>11089</v>
      </c>
      <c r="G4852" s="5" t="s">
        <v>9329</v>
      </c>
      <c r="H4852" s="5" t="s">
        <v>9347</v>
      </c>
      <c r="I4852" s="5" t="s">
        <v>9315</v>
      </c>
      <c r="J4852" s="9">
        <v>1</v>
      </c>
      <c r="K4852" s="5" t="s">
        <v>88</v>
      </c>
      <c r="L4852" s="10" t="s">
        <v>1</v>
      </c>
      <c r="M4852" s="5" t="s">
        <v>127</v>
      </c>
      <c r="N4852" s="11"/>
    </row>
    <row r="4853" spans="1:15" x14ac:dyDescent="0.2">
      <c r="A4853" s="12" t="s">
        <v>8191</v>
      </c>
      <c r="B4853" s="50">
        <v>4852</v>
      </c>
      <c r="C4853" s="9">
        <v>2017</v>
      </c>
      <c r="D4853" s="5" t="s">
        <v>9316</v>
      </c>
      <c r="E4853" s="8" t="s">
        <v>2</v>
      </c>
      <c r="F4853" s="5" t="s">
        <v>11089</v>
      </c>
      <c r="G4853" s="5" t="s">
        <v>9329</v>
      </c>
      <c r="H4853" s="5" t="s">
        <v>9347</v>
      </c>
      <c r="I4853" s="5" t="s">
        <v>9315</v>
      </c>
      <c r="J4853" s="9">
        <v>1</v>
      </c>
      <c r="K4853" s="5" t="s">
        <v>88</v>
      </c>
      <c r="L4853" s="10" t="s">
        <v>1</v>
      </c>
      <c r="M4853" s="5" t="s">
        <v>128</v>
      </c>
      <c r="N4853" s="11"/>
    </row>
    <row r="4854" spans="1:15" x14ac:dyDescent="0.2">
      <c r="A4854" s="12" t="s">
        <v>8192</v>
      </c>
      <c r="B4854" s="50">
        <v>4853</v>
      </c>
      <c r="C4854" s="9">
        <v>2017</v>
      </c>
      <c r="D4854" s="5" t="s">
        <v>9316</v>
      </c>
      <c r="E4854" s="8" t="s">
        <v>2</v>
      </c>
      <c r="F4854" s="5" t="s">
        <v>11089</v>
      </c>
      <c r="G4854" s="5" t="s">
        <v>9329</v>
      </c>
      <c r="H4854" s="5" t="s">
        <v>9347</v>
      </c>
      <c r="I4854" s="5" t="s">
        <v>11065</v>
      </c>
      <c r="J4854" s="9">
        <v>1</v>
      </c>
      <c r="K4854" s="5" t="s">
        <v>88</v>
      </c>
      <c r="L4854" s="10" t="s">
        <v>1</v>
      </c>
      <c r="M4854" s="5" t="s">
        <v>129</v>
      </c>
      <c r="N4854" s="11"/>
    </row>
    <row r="4855" spans="1:15" x14ac:dyDescent="0.2">
      <c r="A4855" s="12" t="s">
        <v>8193</v>
      </c>
      <c r="B4855" s="50">
        <v>4854</v>
      </c>
      <c r="C4855" s="9">
        <v>2017</v>
      </c>
      <c r="D4855" s="5" t="s">
        <v>9316</v>
      </c>
      <c r="E4855" s="8" t="s">
        <v>2</v>
      </c>
      <c r="F4855" s="5" t="s">
        <v>11089</v>
      </c>
      <c r="G4855" s="5" t="s">
        <v>9329</v>
      </c>
      <c r="H4855" s="5" t="s">
        <v>9347</v>
      </c>
      <c r="I4855" s="5" t="s">
        <v>11065</v>
      </c>
      <c r="J4855" s="9">
        <v>1</v>
      </c>
      <c r="K4855" s="5" t="s">
        <v>88</v>
      </c>
      <c r="L4855" s="10" t="s">
        <v>1</v>
      </c>
      <c r="M4855" s="5" t="s">
        <v>130</v>
      </c>
      <c r="N4855" s="11"/>
      <c r="O4855" s="11"/>
    </row>
    <row r="4856" spans="1:15" x14ac:dyDescent="0.2">
      <c r="A4856" s="12" t="s">
        <v>8194</v>
      </c>
      <c r="B4856" s="50">
        <v>4855</v>
      </c>
      <c r="C4856" s="9">
        <v>2017</v>
      </c>
      <c r="D4856" s="5" t="s">
        <v>9316</v>
      </c>
      <c r="E4856" s="8" t="s">
        <v>2</v>
      </c>
      <c r="F4856" s="5" t="s">
        <v>11089</v>
      </c>
      <c r="G4856" s="5" t="s">
        <v>9329</v>
      </c>
      <c r="H4856" s="5" t="s">
        <v>9347</v>
      </c>
      <c r="I4856" s="5" t="s">
        <v>11065</v>
      </c>
      <c r="J4856" s="9">
        <v>1</v>
      </c>
      <c r="K4856" s="5" t="s">
        <v>88</v>
      </c>
      <c r="L4856" s="10" t="s">
        <v>1</v>
      </c>
      <c r="M4856" s="5" t="s">
        <v>131</v>
      </c>
      <c r="N4856" s="11"/>
    </row>
    <row r="4857" spans="1:15" x14ac:dyDescent="0.2">
      <c r="A4857" s="12" t="s">
        <v>8195</v>
      </c>
      <c r="B4857" s="50">
        <v>4856</v>
      </c>
      <c r="C4857" s="9">
        <v>2017</v>
      </c>
      <c r="D4857" s="5" t="s">
        <v>9316</v>
      </c>
      <c r="E4857" s="8" t="s">
        <v>2</v>
      </c>
      <c r="F4857" s="5" t="s">
        <v>11089</v>
      </c>
      <c r="G4857" s="5" t="s">
        <v>9329</v>
      </c>
      <c r="H4857" s="5" t="s">
        <v>9321</v>
      </c>
      <c r="I4857" s="5" t="s">
        <v>9321</v>
      </c>
      <c r="J4857" s="9">
        <v>1</v>
      </c>
      <c r="K4857" s="5" t="s">
        <v>88</v>
      </c>
      <c r="L4857" s="10" t="s">
        <v>1</v>
      </c>
      <c r="M4857" s="5" t="s">
        <v>132</v>
      </c>
      <c r="N4857" s="11"/>
    </row>
    <row r="4858" spans="1:15" x14ac:dyDescent="0.2">
      <c r="A4858" s="12" t="s">
        <v>8196</v>
      </c>
      <c r="B4858" s="50">
        <v>4857</v>
      </c>
      <c r="C4858" s="9">
        <v>2017</v>
      </c>
      <c r="D4858" s="5" t="s">
        <v>9316</v>
      </c>
      <c r="E4858" s="8" t="s">
        <v>2</v>
      </c>
      <c r="F4858" s="5" t="s">
        <v>11089</v>
      </c>
      <c r="G4858" s="5" t="s">
        <v>9329</v>
      </c>
      <c r="H4858" s="5" t="s">
        <v>9328</v>
      </c>
      <c r="I4858" s="5" t="s">
        <v>11065</v>
      </c>
      <c r="J4858" s="9">
        <v>0</v>
      </c>
      <c r="K4858" s="5" t="s">
        <v>88</v>
      </c>
      <c r="L4858" s="10" t="s">
        <v>1</v>
      </c>
      <c r="M4858" s="5" t="s">
        <v>133</v>
      </c>
      <c r="N4858" s="11"/>
    </row>
    <row r="4859" spans="1:15" x14ac:dyDescent="0.2">
      <c r="A4859" s="12" t="s">
        <v>8197</v>
      </c>
      <c r="B4859" s="50">
        <v>4858</v>
      </c>
      <c r="C4859" s="9">
        <v>2017</v>
      </c>
      <c r="D4859" s="5" t="s">
        <v>9316</v>
      </c>
      <c r="E4859" s="8" t="s">
        <v>2</v>
      </c>
      <c r="F4859" s="5" t="s">
        <v>11089</v>
      </c>
      <c r="G4859" s="5" t="s">
        <v>9329</v>
      </c>
      <c r="H4859" s="5" t="s">
        <v>9347</v>
      </c>
      <c r="I4859" s="5" t="s">
        <v>9315</v>
      </c>
      <c r="J4859" s="9">
        <v>1</v>
      </c>
      <c r="K4859" s="5" t="s">
        <v>88</v>
      </c>
      <c r="L4859" s="10" t="s">
        <v>1</v>
      </c>
      <c r="M4859" s="5" t="s">
        <v>134</v>
      </c>
      <c r="N4859" s="11"/>
    </row>
    <row r="4860" spans="1:15" x14ac:dyDescent="0.2">
      <c r="A4860" s="12" t="s">
        <v>8198</v>
      </c>
      <c r="B4860" s="50">
        <v>4859</v>
      </c>
      <c r="C4860" s="9">
        <v>2017</v>
      </c>
      <c r="D4860" s="5" t="s">
        <v>9316</v>
      </c>
      <c r="E4860" s="8" t="s">
        <v>2</v>
      </c>
      <c r="F4860" s="5" t="s">
        <v>11089</v>
      </c>
      <c r="G4860" s="5" t="s">
        <v>9329</v>
      </c>
      <c r="H4860" s="5" t="s">
        <v>9347</v>
      </c>
      <c r="I4860" s="5" t="s">
        <v>9315</v>
      </c>
      <c r="J4860" s="9">
        <v>1</v>
      </c>
      <c r="K4860" s="5" t="s">
        <v>88</v>
      </c>
      <c r="L4860" s="10" t="s">
        <v>1</v>
      </c>
      <c r="M4860" s="5" t="s">
        <v>135</v>
      </c>
      <c r="N4860" s="11"/>
    </row>
    <row r="4861" spans="1:15" x14ac:dyDescent="0.2">
      <c r="A4861" s="12" t="s">
        <v>8199</v>
      </c>
      <c r="B4861" s="50">
        <v>4860</v>
      </c>
      <c r="C4861" s="9">
        <v>2017</v>
      </c>
      <c r="D4861" s="5" t="s">
        <v>9316</v>
      </c>
      <c r="E4861" s="8" t="s">
        <v>2</v>
      </c>
      <c r="F4861" s="5" t="s">
        <v>11089</v>
      </c>
      <c r="G4861" s="5" t="s">
        <v>9329</v>
      </c>
      <c r="H4861" s="5" t="s">
        <v>9321</v>
      </c>
      <c r="I4861" s="5" t="s">
        <v>9384</v>
      </c>
      <c r="J4861" s="9">
        <v>2</v>
      </c>
      <c r="K4861" s="5" t="s">
        <v>88</v>
      </c>
      <c r="L4861" s="10" t="s">
        <v>1</v>
      </c>
      <c r="M4861" s="5" t="s">
        <v>136</v>
      </c>
      <c r="N4861" s="11"/>
    </row>
    <row r="4862" spans="1:15" x14ac:dyDescent="0.2">
      <c r="A4862" s="12" t="s">
        <v>8200</v>
      </c>
      <c r="B4862" s="50">
        <v>4861</v>
      </c>
      <c r="C4862" s="9">
        <v>2017</v>
      </c>
      <c r="D4862" s="5" t="s">
        <v>9316</v>
      </c>
      <c r="E4862" s="8" t="s">
        <v>2</v>
      </c>
      <c r="F4862" s="5" t="s">
        <v>11089</v>
      </c>
      <c r="G4862" s="5" t="s">
        <v>9329</v>
      </c>
      <c r="H4862" s="5" t="s">
        <v>9347</v>
      </c>
      <c r="I4862" s="5" t="s">
        <v>11065</v>
      </c>
      <c r="J4862" s="9">
        <v>1</v>
      </c>
      <c r="K4862" s="5" t="s">
        <v>88</v>
      </c>
      <c r="L4862" s="10" t="s">
        <v>1</v>
      </c>
      <c r="M4862" s="5" t="s">
        <v>137</v>
      </c>
      <c r="N4862" s="11"/>
    </row>
    <row r="4863" spans="1:15" x14ac:dyDescent="0.2">
      <c r="A4863" s="12" t="s">
        <v>8201</v>
      </c>
      <c r="B4863" s="50">
        <v>4862</v>
      </c>
      <c r="C4863" s="9">
        <v>2017</v>
      </c>
      <c r="D4863" s="5" t="s">
        <v>9316</v>
      </c>
      <c r="E4863" s="8" t="s">
        <v>2</v>
      </c>
      <c r="F4863" s="5" t="s">
        <v>11089</v>
      </c>
      <c r="G4863" s="5" t="s">
        <v>9329</v>
      </c>
      <c r="H4863" s="5" t="s">
        <v>9321</v>
      </c>
      <c r="I4863" s="5" t="s">
        <v>9321</v>
      </c>
      <c r="J4863" s="9">
        <v>2</v>
      </c>
      <c r="K4863" s="5" t="s">
        <v>88</v>
      </c>
      <c r="L4863" s="10" t="s">
        <v>1</v>
      </c>
      <c r="M4863" s="5" t="s">
        <v>138</v>
      </c>
      <c r="N4863" s="11"/>
    </row>
    <row r="4864" spans="1:15" x14ac:dyDescent="0.2">
      <c r="A4864" s="12" t="s">
        <v>8202</v>
      </c>
      <c r="B4864" s="50">
        <v>4863</v>
      </c>
      <c r="C4864" s="9">
        <v>2017</v>
      </c>
      <c r="D4864" s="5" t="s">
        <v>9316</v>
      </c>
      <c r="E4864" s="8" t="s">
        <v>2</v>
      </c>
      <c r="F4864" s="5" t="s">
        <v>11089</v>
      </c>
      <c r="G4864" s="5" t="s">
        <v>9329</v>
      </c>
      <c r="H4864" s="5" t="s">
        <v>9321</v>
      </c>
      <c r="I4864" s="5" t="s">
        <v>9378</v>
      </c>
      <c r="J4864" s="9">
        <v>2</v>
      </c>
      <c r="K4864" s="5" t="s">
        <v>88</v>
      </c>
      <c r="L4864" s="10" t="s">
        <v>1</v>
      </c>
      <c r="M4864" s="5" t="s">
        <v>139</v>
      </c>
      <c r="N4864" s="11"/>
    </row>
    <row r="4865" spans="1:14" x14ac:dyDescent="0.2">
      <c r="A4865" s="12" t="s">
        <v>8203</v>
      </c>
      <c r="B4865" s="50">
        <v>4864</v>
      </c>
      <c r="C4865" s="9">
        <v>2017</v>
      </c>
      <c r="D4865" s="5" t="s">
        <v>9316</v>
      </c>
      <c r="E4865" s="8" t="s">
        <v>2</v>
      </c>
      <c r="F4865" s="5" t="s">
        <v>11089</v>
      </c>
      <c r="G4865" s="5" t="s">
        <v>9329</v>
      </c>
      <c r="H4865" s="5" t="s">
        <v>9347</v>
      </c>
      <c r="I4865" s="5" t="s">
        <v>9353</v>
      </c>
      <c r="J4865" s="9">
        <v>1</v>
      </c>
      <c r="K4865" s="5" t="s">
        <v>70</v>
      </c>
      <c r="L4865" s="10" t="s">
        <v>1</v>
      </c>
      <c r="M4865" s="5" t="s">
        <v>140</v>
      </c>
      <c r="N4865" s="11"/>
    </row>
    <row r="4866" spans="1:14" x14ac:dyDescent="0.2">
      <c r="A4866" s="12" t="s">
        <v>8204</v>
      </c>
      <c r="B4866" s="50">
        <v>4865</v>
      </c>
      <c r="C4866" s="9">
        <v>2017</v>
      </c>
      <c r="D4866" s="5" t="s">
        <v>9316</v>
      </c>
      <c r="E4866" s="8" t="s">
        <v>2</v>
      </c>
      <c r="F4866" s="5" t="s">
        <v>11089</v>
      </c>
      <c r="G4866" s="5" t="s">
        <v>9314</v>
      </c>
      <c r="H4866" s="5" t="s">
        <v>9328</v>
      </c>
      <c r="I4866" s="5" t="s">
        <v>9342</v>
      </c>
      <c r="J4866" s="9">
        <v>0</v>
      </c>
      <c r="K4866" s="5" t="s">
        <v>46</v>
      </c>
      <c r="L4866" s="10" t="s">
        <v>1</v>
      </c>
      <c r="M4866" s="5" t="s">
        <v>141</v>
      </c>
      <c r="N4866" s="11"/>
    </row>
    <row r="4867" spans="1:14" x14ac:dyDescent="0.2">
      <c r="A4867" s="12" t="s">
        <v>8205</v>
      </c>
      <c r="B4867" s="50">
        <v>4866</v>
      </c>
      <c r="C4867" s="9">
        <v>2017</v>
      </c>
      <c r="D4867" s="5" t="s">
        <v>9316</v>
      </c>
      <c r="E4867" s="8" t="s">
        <v>2</v>
      </c>
      <c r="F4867" s="5" t="s">
        <v>11089</v>
      </c>
      <c r="G4867" s="5" t="s">
        <v>9329</v>
      </c>
      <c r="H4867" s="5" t="s">
        <v>9347</v>
      </c>
      <c r="I4867" s="5" t="s">
        <v>9315</v>
      </c>
      <c r="J4867" s="9">
        <v>1</v>
      </c>
      <c r="K4867" s="5" t="s">
        <v>70</v>
      </c>
      <c r="L4867" s="10" t="s">
        <v>1</v>
      </c>
      <c r="M4867" s="5" t="s">
        <v>142</v>
      </c>
      <c r="N4867" s="11"/>
    </row>
    <row r="4868" spans="1:14" x14ac:dyDescent="0.2">
      <c r="A4868" s="12" t="s">
        <v>8206</v>
      </c>
      <c r="B4868" s="50">
        <v>4867</v>
      </c>
      <c r="C4868" s="9">
        <v>2017</v>
      </c>
      <c r="D4868" s="5" t="s">
        <v>9316</v>
      </c>
      <c r="E4868" s="8" t="s">
        <v>2</v>
      </c>
      <c r="F4868" s="5" t="s">
        <v>11089</v>
      </c>
      <c r="G4868" s="5" t="s">
        <v>9314</v>
      </c>
      <c r="H4868" s="5" t="s">
        <v>9328</v>
      </c>
      <c r="I4868" s="5" t="s">
        <v>9415</v>
      </c>
      <c r="J4868" s="9">
        <v>0</v>
      </c>
      <c r="K4868" s="5" t="s">
        <v>46</v>
      </c>
      <c r="L4868" s="10" t="s">
        <v>1</v>
      </c>
      <c r="M4868" s="5" t="s">
        <v>143</v>
      </c>
      <c r="N4868" s="11"/>
    </row>
    <row r="4869" spans="1:14" x14ac:dyDescent="0.2">
      <c r="A4869" s="12" t="s">
        <v>8207</v>
      </c>
      <c r="B4869" s="50">
        <v>4868</v>
      </c>
      <c r="C4869" s="9">
        <v>2017</v>
      </c>
      <c r="D4869" s="5" t="s">
        <v>9316</v>
      </c>
      <c r="E4869" s="8" t="s">
        <v>2</v>
      </c>
      <c r="F4869" s="5" t="s">
        <v>11089</v>
      </c>
      <c r="G4869" s="5" t="s">
        <v>9329</v>
      </c>
      <c r="H4869" s="5" t="s">
        <v>9328</v>
      </c>
      <c r="I4869" s="5" t="s">
        <v>9344</v>
      </c>
      <c r="J4869" s="9">
        <v>0</v>
      </c>
      <c r="K4869" s="5" t="s">
        <v>70</v>
      </c>
      <c r="L4869" s="10" t="s">
        <v>1</v>
      </c>
      <c r="M4869" s="5" t="s">
        <v>144</v>
      </c>
      <c r="N4869" s="11"/>
    </row>
    <row r="4870" spans="1:14" x14ac:dyDescent="0.2">
      <c r="A4870" s="12" t="s">
        <v>8208</v>
      </c>
      <c r="B4870" s="50">
        <v>4869</v>
      </c>
      <c r="C4870" s="9">
        <v>2017</v>
      </c>
      <c r="D4870" s="5" t="s">
        <v>9316</v>
      </c>
      <c r="E4870" s="8" t="s">
        <v>2</v>
      </c>
      <c r="F4870" s="5" t="s">
        <v>11089</v>
      </c>
      <c r="G4870" s="5" t="s">
        <v>9329</v>
      </c>
      <c r="H4870" s="5" t="s">
        <v>9328</v>
      </c>
      <c r="I4870" s="5" t="s">
        <v>9344</v>
      </c>
      <c r="J4870" s="9">
        <v>0</v>
      </c>
      <c r="K4870" s="5" t="s">
        <v>70</v>
      </c>
      <c r="L4870" s="10" t="s">
        <v>1</v>
      </c>
      <c r="M4870" s="5" t="s">
        <v>145</v>
      </c>
      <c r="N4870" s="11"/>
    </row>
    <row r="4871" spans="1:14" x14ac:dyDescent="0.2">
      <c r="A4871" s="12" t="s">
        <v>8209</v>
      </c>
      <c r="B4871" s="50">
        <v>4870</v>
      </c>
      <c r="C4871" s="9">
        <v>2017</v>
      </c>
      <c r="D4871" s="5" t="s">
        <v>9316</v>
      </c>
      <c r="E4871" s="8" t="s">
        <v>2</v>
      </c>
      <c r="F4871" s="5" t="s">
        <v>11089</v>
      </c>
      <c r="G4871" s="5" t="s">
        <v>9329</v>
      </c>
      <c r="H4871" s="5" t="s">
        <v>9347</v>
      </c>
      <c r="I4871" s="5" t="s">
        <v>9378</v>
      </c>
      <c r="J4871" s="9">
        <v>2</v>
      </c>
      <c r="K4871" s="5" t="s">
        <v>70</v>
      </c>
      <c r="L4871" s="10" t="s">
        <v>1</v>
      </c>
      <c r="M4871" s="5" t="s">
        <v>146</v>
      </c>
      <c r="N4871" s="11"/>
    </row>
    <row r="4872" spans="1:14" x14ac:dyDescent="0.2">
      <c r="A4872" s="12" t="s">
        <v>8210</v>
      </c>
      <c r="B4872" s="50">
        <v>4871</v>
      </c>
      <c r="C4872" s="9">
        <v>2017</v>
      </c>
      <c r="D4872" s="5" t="s">
        <v>9316</v>
      </c>
      <c r="E4872" s="8" t="s">
        <v>2</v>
      </c>
      <c r="F4872" s="5" t="s">
        <v>11089</v>
      </c>
      <c r="G4872" s="5" t="s">
        <v>9329</v>
      </c>
      <c r="H4872" s="5" t="s">
        <v>9321</v>
      </c>
      <c r="I4872" s="5" t="s">
        <v>9378</v>
      </c>
      <c r="J4872" s="9">
        <v>1</v>
      </c>
      <c r="K4872" s="5" t="s">
        <v>70</v>
      </c>
      <c r="L4872" s="10" t="s">
        <v>1</v>
      </c>
      <c r="M4872" s="5" t="s">
        <v>147</v>
      </c>
      <c r="N4872" s="11"/>
    </row>
    <row r="4873" spans="1:14" x14ac:dyDescent="0.2">
      <c r="A4873" s="12" t="s">
        <v>8211</v>
      </c>
      <c r="B4873" s="50">
        <v>4872</v>
      </c>
      <c r="C4873" s="9">
        <v>2017</v>
      </c>
      <c r="D4873" s="5" t="s">
        <v>9316</v>
      </c>
      <c r="E4873" s="8" t="s">
        <v>2</v>
      </c>
      <c r="F4873" s="5" t="s">
        <v>11089</v>
      </c>
      <c r="G4873" s="5" t="s">
        <v>9329</v>
      </c>
      <c r="H4873" s="5" t="s">
        <v>9347</v>
      </c>
      <c r="I4873" s="5" t="s">
        <v>11065</v>
      </c>
      <c r="J4873" s="9">
        <v>1</v>
      </c>
      <c r="K4873" s="5" t="s">
        <v>70</v>
      </c>
      <c r="L4873" s="10" t="s">
        <v>1</v>
      </c>
      <c r="M4873" s="5" t="s">
        <v>148</v>
      </c>
      <c r="N4873" s="11"/>
    </row>
    <row r="4874" spans="1:14" x14ac:dyDescent="0.2">
      <c r="A4874" s="12" t="s">
        <v>8212</v>
      </c>
      <c r="B4874" s="50">
        <v>4873</v>
      </c>
      <c r="C4874" s="9">
        <v>2017</v>
      </c>
      <c r="D4874" s="5" t="s">
        <v>9316</v>
      </c>
      <c r="E4874" s="8" t="s">
        <v>2</v>
      </c>
      <c r="F4874" s="5" t="s">
        <v>11089</v>
      </c>
      <c r="G4874" s="5" t="s">
        <v>9329</v>
      </c>
      <c r="H4874" s="5" t="s">
        <v>9347</v>
      </c>
      <c r="I4874" s="5" t="s">
        <v>9315</v>
      </c>
      <c r="J4874" s="9">
        <v>2</v>
      </c>
      <c r="K4874" s="5" t="s">
        <v>70</v>
      </c>
      <c r="L4874" s="10" t="s">
        <v>1</v>
      </c>
      <c r="M4874" s="5" t="s">
        <v>149</v>
      </c>
      <c r="N4874" s="11"/>
    </row>
    <row r="4875" spans="1:14" x14ac:dyDescent="0.2">
      <c r="A4875" s="12" t="s">
        <v>8213</v>
      </c>
      <c r="B4875" s="50">
        <v>4874</v>
      </c>
      <c r="C4875" s="9">
        <v>2017</v>
      </c>
      <c r="D4875" s="5" t="s">
        <v>9316</v>
      </c>
      <c r="E4875" s="8" t="s">
        <v>2</v>
      </c>
      <c r="F4875" s="5" t="s">
        <v>11089</v>
      </c>
      <c r="G4875" s="5" t="s">
        <v>9329</v>
      </c>
      <c r="H4875" s="5" t="s">
        <v>9347</v>
      </c>
      <c r="I4875" s="5" t="s">
        <v>9378</v>
      </c>
      <c r="J4875" s="9">
        <v>2</v>
      </c>
      <c r="K4875" s="5" t="s">
        <v>70</v>
      </c>
      <c r="L4875" s="10" t="s">
        <v>1</v>
      </c>
      <c r="M4875" s="5" t="s">
        <v>150</v>
      </c>
      <c r="N4875" s="11"/>
    </row>
    <row r="4876" spans="1:14" x14ac:dyDescent="0.2">
      <c r="A4876" s="12" t="s">
        <v>8214</v>
      </c>
      <c r="B4876" s="50">
        <v>4875</v>
      </c>
      <c r="C4876" s="9">
        <v>2017</v>
      </c>
      <c r="D4876" s="5" t="s">
        <v>9316</v>
      </c>
      <c r="E4876" s="8" t="s">
        <v>2</v>
      </c>
      <c r="F4876" s="5" t="s">
        <v>11089</v>
      </c>
      <c r="G4876" s="5" t="s">
        <v>9329</v>
      </c>
      <c r="H4876" s="5" t="s">
        <v>9347</v>
      </c>
      <c r="I4876" s="5" t="s">
        <v>11065</v>
      </c>
      <c r="J4876" s="9">
        <v>2</v>
      </c>
      <c r="K4876" s="5" t="s">
        <v>70</v>
      </c>
      <c r="L4876" s="10" t="s">
        <v>1</v>
      </c>
      <c r="M4876" s="5" t="s">
        <v>151</v>
      </c>
      <c r="N4876" s="11"/>
    </row>
    <row r="4877" spans="1:14" x14ac:dyDescent="0.2">
      <c r="A4877" s="12" t="s">
        <v>8215</v>
      </c>
      <c r="B4877" s="50">
        <v>4876</v>
      </c>
      <c r="C4877" s="9">
        <v>2017</v>
      </c>
      <c r="D4877" s="5" t="s">
        <v>9316</v>
      </c>
      <c r="E4877" s="8" t="s">
        <v>2</v>
      </c>
      <c r="F4877" s="5" t="s">
        <v>11089</v>
      </c>
      <c r="G4877" s="5" t="s">
        <v>9329</v>
      </c>
      <c r="H4877" s="5" t="s">
        <v>9347</v>
      </c>
      <c r="I4877" s="5" t="s">
        <v>9315</v>
      </c>
      <c r="J4877" s="9">
        <v>1</v>
      </c>
      <c r="K4877" s="5" t="s">
        <v>70</v>
      </c>
      <c r="L4877" s="10" t="s">
        <v>1</v>
      </c>
      <c r="M4877" s="5" t="s">
        <v>152</v>
      </c>
      <c r="N4877" s="11"/>
    </row>
    <row r="4878" spans="1:14" x14ac:dyDescent="0.2">
      <c r="A4878" s="12" t="s">
        <v>8216</v>
      </c>
      <c r="B4878" s="50">
        <v>4877</v>
      </c>
      <c r="C4878" s="9">
        <v>2017</v>
      </c>
      <c r="D4878" s="5" t="s">
        <v>9316</v>
      </c>
      <c r="E4878" s="8" t="s">
        <v>2</v>
      </c>
      <c r="F4878" s="5" t="s">
        <v>11089</v>
      </c>
      <c r="G4878" s="5" t="s">
        <v>9329</v>
      </c>
      <c r="H4878" s="5" t="s">
        <v>9347</v>
      </c>
      <c r="I4878" s="5" t="s">
        <v>11065</v>
      </c>
      <c r="J4878" s="9">
        <v>1</v>
      </c>
      <c r="K4878" s="5" t="s">
        <v>70</v>
      </c>
      <c r="L4878" s="10" t="s">
        <v>1</v>
      </c>
      <c r="M4878" s="5" t="s">
        <v>153</v>
      </c>
      <c r="N4878" s="11"/>
    </row>
    <row r="4879" spans="1:14" x14ac:dyDescent="0.2">
      <c r="A4879" s="12" t="s">
        <v>8217</v>
      </c>
      <c r="B4879" s="50">
        <v>4878</v>
      </c>
      <c r="C4879" s="9">
        <v>2017</v>
      </c>
      <c r="D4879" s="5" t="s">
        <v>9316</v>
      </c>
      <c r="E4879" s="8" t="s">
        <v>2</v>
      </c>
      <c r="F4879" s="5" t="s">
        <v>11089</v>
      </c>
      <c r="G4879" s="5" t="s">
        <v>9329</v>
      </c>
      <c r="H4879" s="5" t="s">
        <v>9347</v>
      </c>
      <c r="I4879" s="5" t="s">
        <v>9315</v>
      </c>
      <c r="J4879" s="9">
        <v>2</v>
      </c>
      <c r="K4879" s="5" t="s">
        <v>70</v>
      </c>
      <c r="L4879" s="10" t="s">
        <v>1</v>
      </c>
      <c r="M4879" s="5" t="s">
        <v>154</v>
      </c>
      <c r="N4879" s="11"/>
    </row>
    <row r="4880" spans="1:14" x14ac:dyDescent="0.2">
      <c r="A4880" s="12" t="s">
        <v>8218</v>
      </c>
      <c r="B4880" s="50">
        <v>4879</v>
      </c>
      <c r="C4880" s="9">
        <v>2017</v>
      </c>
      <c r="D4880" s="5" t="s">
        <v>9316</v>
      </c>
      <c r="E4880" s="8" t="s">
        <v>2</v>
      </c>
      <c r="F4880" s="5" t="s">
        <v>11089</v>
      </c>
      <c r="G4880" s="5" t="s">
        <v>9329</v>
      </c>
      <c r="H4880" s="5" t="s">
        <v>9347</v>
      </c>
      <c r="I4880" s="5" t="s">
        <v>9315</v>
      </c>
      <c r="J4880" s="9">
        <v>2</v>
      </c>
      <c r="K4880" s="5" t="s">
        <v>70</v>
      </c>
      <c r="L4880" s="10" t="s">
        <v>1</v>
      </c>
      <c r="M4880" s="5" t="s">
        <v>155</v>
      </c>
      <c r="N4880" s="11"/>
    </row>
    <row r="4881" spans="1:14" x14ac:dyDescent="0.2">
      <c r="A4881" s="12" t="s">
        <v>8219</v>
      </c>
      <c r="B4881" s="50">
        <v>4880</v>
      </c>
      <c r="C4881" s="9">
        <v>2017</v>
      </c>
      <c r="D4881" s="5" t="s">
        <v>9316</v>
      </c>
      <c r="E4881" s="8" t="s">
        <v>2</v>
      </c>
      <c r="F4881" s="5" t="s">
        <v>11089</v>
      </c>
      <c r="G4881" s="5" t="s">
        <v>9329</v>
      </c>
      <c r="H4881" s="5" t="s">
        <v>9347</v>
      </c>
      <c r="I4881" s="5" t="s">
        <v>11065</v>
      </c>
      <c r="J4881" s="9">
        <v>1</v>
      </c>
      <c r="K4881" s="5" t="s">
        <v>70</v>
      </c>
      <c r="L4881" s="10" t="s">
        <v>1</v>
      </c>
      <c r="M4881" s="5" t="s">
        <v>156</v>
      </c>
      <c r="N4881" s="11"/>
    </row>
    <row r="4882" spans="1:14" x14ac:dyDescent="0.2">
      <c r="A4882" s="12" t="s">
        <v>8220</v>
      </c>
      <c r="B4882" s="50">
        <v>4881</v>
      </c>
      <c r="C4882" s="9">
        <v>2017</v>
      </c>
      <c r="D4882" s="5" t="s">
        <v>9316</v>
      </c>
      <c r="E4882" s="8" t="s">
        <v>2</v>
      </c>
      <c r="F4882" s="5" t="s">
        <v>11089</v>
      </c>
      <c r="G4882" s="5" t="s">
        <v>9329</v>
      </c>
      <c r="H4882" s="5" t="s">
        <v>9347</v>
      </c>
      <c r="I4882" s="5" t="s">
        <v>9315</v>
      </c>
      <c r="J4882" s="9">
        <v>1</v>
      </c>
      <c r="K4882" s="5" t="s">
        <v>70</v>
      </c>
      <c r="L4882" s="10" t="s">
        <v>1</v>
      </c>
      <c r="M4882" s="5" t="s">
        <v>157</v>
      </c>
      <c r="N4882" s="11"/>
    </row>
    <row r="4883" spans="1:14" x14ac:dyDescent="0.2">
      <c r="A4883" s="12" t="s">
        <v>8221</v>
      </c>
      <c r="B4883" s="50">
        <v>4882</v>
      </c>
      <c r="C4883" s="9">
        <v>2017</v>
      </c>
      <c r="D4883" s="5" t="s">
        <v>9316</v>
      </c>
      <c r="E4883" s="8" t="s">
        <v>2</v>
      </c>
      <c r="F4883" s="5" t="s">
        <v>11089</v>
      </c>
      <c r="G4883" s="5" t="s">
        <v>9329</v>
      </c>
      <c r="H4883" s="5" t="s">
        <v>9347</v>
      </c>
      <c r="I4883" s="5" t="s">
        <v>11065</v>
      </c>
      <c r="J4883" s="9">
        <v>1</v>
      </c>
      <c r="K4883" s="5" t="s">
        <v>158</v>
      </c>
      <c r="L4883" s="10" t="s">
        <v>1</v>
      </c>
      <c r="M4883" s="5" t="s">
        <v>159</v>
      </c>
      <c r="N4883" s="11"/>
    </row>
    <row r="4884" spans="1:14" x14ac:dyDescent="0.2">
      <c r="A4884" s="12" t="s">
        <v>8222</v>
      </c>
      <c r="B4884" s="50">
        <v>4883</v>
      </c>
      <c r="C4884" s="9">
        <v>2017</v>
      </c>
      <c r="D4884" s="5" t="s">
        <v>9316</v>
      </c>
      <c r="E4884" s="8" t="s">
        <v>2</v>
      </c>
      <c r="F4884" s="5" t="s">
        <v>11089</v>
      </c>
      <c r="G4884" s="5" t="s">
        <v>9329</v>
      </c>
      <c r="H4884" s="5" t="s">
        <v>9347</v>
      </c>
      <c r="I4884" s="5" t="s">
        <v>9378</v>
      </c>
      <c r="J4884" s="9">
        <v>2</v>
      </c>
      <c r="K4884" s="5" t="s">
        <v>70</v>
      </c>
      <c r="L4884" s="10" t="s">
        <v>1</v>
      </c>
      <c r="M4884" s="5" t="s">
        <v>160</v>
      </c>
      <c r="N4884" s="11"/>
    </row>
    <row r="4885" spans="1:14" x14ac:dyDescent="0.2">
      <c r="A4885" s="12" t="s">
        <v>8223</v>
      </c>
      <c r="B4885" s="50">
        <v>4884</v>
      </c>
      <c r="C4885" s="9">
        <v>2017</v>
      </c>
      <c r="D4885" s="5" t="s">
        <v>9316</v>
      </c>
      <c r="E4885" s="8" t="s">
        <v>2</v>
      </c>
      <c r="F4885" s="5" t="s">
        <v>11089</v>
      </c>
      <c r="G4885" s="5" t="s">
        <v>9329</v>
      </c>
      <c r="H4885" s="5" t="s">
        <v>9347</v>
      </c>
      <c r="I4885" s="5" t="s">
        <v>9353</v>
      </c>
      <c r="J4885" s="9">
        <v>1</v>
      </c>
      <c r="K4885" s="5" t="s">
        <v>70</v>
      </c>
      <c r="L4885" s="10" t="s">
        <v>1</v>
      </c>
      <c r="M4885" s="5" t="s">
        <v>161</v>
      </c>
      <c r="N4885" s="11"/>
    </row>
    <row r="4886" spans="1:14" x14ac:dyDescent="0.2">
      <c r="A4886" s="12" t="s">
        <v>8224</v>
      </c>
      <c r="B4886" s="50">
        <v>4885</v>
      </c>
      <c r="C4886" s="9">
        <v>2017</v>
      </c>
      <c r="D4886" s="5" t="s">
        <v>9316</v>
      </c>
      <c r="E4886" s="8" t="s">
        <v>2</v>
      </c>
      <c r="F4886" s="5" t="s">
        <v>11089</v>
      </c>
      <c r="G4886" s="5" t="s">
        <v>9329</v>
      </c>
      <c r="H4886" s="5" t="s">
        <v>9328</v>
      </c>
      <c r="I4886" s="5" t="s">
        <v>9415</v>
      </c>
      <c r="J4886" s="9">
        <v>0</v>
      </c>
      <c r="K4886" s="5" t="s">
        <v>70</v>
      </c>
      <c r="L4886" s="10" t="s">
        <v>1</v>
      </c>
      <c r="M4886" s="5" t="s">
        <v>162</v>
      </c>
      <c r="N4886" s="11"/>
    </row>
    <row r="4887" spans="1:14" x14ac:dyDescent="0.2">
      <c r="A4887" s="12" t="s">
        <v>8225</v>
      </c>
      <c r="B4887" s="50">
        <v>4886</v>
      </c>
      <c r="C4887" s="9">
        <v>2017</v>
      </c>
      <c r="D4887" s="5" t="s">
        <v>9316</v>
      </c>
      <c r="E4887" s="8" t="s">
        <v>2</v>
      </c>
      <c r="F4887" s="5" t="s">
        <v>11089</v>
      </c>
      <c r="G4887" s="5" t="s">
        <v>9329</v>
      </c>
      <c r="H4887" s="5" t="s">
        <v>9347</v>
      </c>
      <c r="I4887" s="5" t="s">
        <v>11065</v>
      </c>
      <c r="J4887" s="9">
        <v>1</v>
      </c>
      <c r="K4887" s="5" t="s">
        <v>70</v>
      </c>
      <c r="L4887" s="10" t="s">
        <v>1</v>
      </c>
      <c r="M4887" s="5" t="s">
        <v>131</v>
      </c>
      <c r="N4887" s="11"/>
    </row>
    <row r="4888" spans="1:14" x14ac:dyDescent="0.2">
      <c r="A4888" s="12" t="s">
        <v>8226</v>
      </c>
      <c r="B4888" s="50">
        <v>4887</v>
      </c>
      <c r="C4888" s="9">
        <v>2017</v>
      </c>
      <c r="D4888" s="5" t="s">
        <v>9316</v>
      </c>
      <c r="E4888" s="8" t="s">
        <v>2</v>
      </c>
      <c r="F4888" s="5" t="s">
        <v>11089</v>
      </c>
      <c r="G4888" s="5" t="s">
        <v>9314</v>
      </c>
      <c r="H4888" s="5" t="s">
        <v>9328</v>
      </c>
      <c r="I4888" s="5" t="s">
        <v>9419</v>
      </c>
      <c r="J4888" s="9">
        <v>0</v>
      </c>
      <c r="K4888" s="5" t="s">
        <v>46</v>
      </c>
      <c r="L4888" s="10" t="s">
        <v>1</v>
      </c>
      <c r="M4888" s="5" t="s">
        <v>163</v>
      </c>
      <c r="N4888" s="11"/>
    </row>
    <row r="4889" spans="1:14" x14ac:dyDescent="0.2">
      <c r="A4889" s="12" t="s">
        <v>8227</v>
      </c>
      <c r="B4889" s="50">
        <v>4888</v>
      </c>
      <c r="C4889" s="9">
        <v>2017</v>
      </c>
      <c r="D4889" s="5" t="s">
        <v>9316</v>
      </c>
      <c r="E4889" s="8" t="s">
        <v>2</v>
      </c>
      <c r="F4889" s="5" t="s">
        <v>11089</v>
      </c>
      <c r="G4889" s="5" t="s">
        <v>9329</v>
      </c>
      <c r="H4889" s="5" t="s">
        <v>9321</v>
      </c>
      <c r="I4889" s="5" t="s">
        <v>9321</v>
      </c>
      <c r="J4889" s="9">
        <v>1</v>
      </c>
      <c r="K4889" s="5" t="s">
        <v>70</v>
      </c>
      <c r="L4889" s="10" t="s">
        <v>1</v>
      </c>
      <c r="M4889" s="5" t="s">
        <v>164</v>
      </c>
      <c r="N4889" s="11"/>
    </row>
    <row r="4890" spans="1:14" x14ac:dyDescent="0.2">
      <c r="A4890" s="12" t="s">
        <v>8228</v>
      </c>
      <c r="B4890" s="50">
        <v>4889</v>
      </c>
      <c r="C4890" s="9">
        <v>2017</v>
      </c>
      <c r="D4890" s="5" t="s">
        <v>9316</v>
      </c>
      <c r="E4890" s="8" t="s">
        <v>2</v>
      </c>
      <c r="F4890" s="5" t="s">
        <v>11089</v>
      </c>
      <c r="G4890" s="5" t="s">
        <v>9329</v>
      </c>
      <c r="H4890" s="5" t="s">
        <v>9321</v>
      </c>
      <c r="I4890" s="5" t="s">
        <v>9321</v>
      </c>
      <c r="J4890" s="9">
        <v>1</v>
      </c>
      <c r="K4890" s="5" t="s">
        <v>70</v>
      </c>
      <c r="L4890" s="10" t="s">
        <v>1</v>
      </c>
      <c r="M4890" s="5" t="s">
        <v>165</v>
      </c>
      <c r="N4890" s="11"/>
    </row>
    <row r="4891" spans="1:14" x14ac:dyDescent="0.2">
      <c r="A4891" s="12" t="s">
        <v>8229</v>
      </c>
      <c r="B4891" s="50">
        <v>4890</v>
      </c>
      <c r="C4891" s="9">
        <v>2017</v>
      </c>
      <c r="D4891" s="5" t="s">
        <v>9316</v>
      </c>
      <c r="E4891" s="8" t="s">
        <v>2</v>
      </c>
      <c r="F4891" s="5" t="s">
        <v>11089</v>
      </c>
      <c r="G4891" s="5" t="s">
        <v>9331</v>
      </c>
      <c r="H4891" s="5" t="s">
        <v>9347</v>
      </c>
      <c r="I4891" s="5" t="s">
        <v>11065</v>
      </c>
      <c r="J4891" s="9">
        <v>1</v>
      </c>
      <c r="K4891" s="5" t="s">
        <v>166</v>
      </c>
      <c r="L4891" s="10" t="s">
        <v>1</v>
      </c>
      <c r="M4891" s="5" t="s">
        <v>167</v>
      </c>
      <c r="N4891" s="11"/>
    </row>
    <row r="4892" spans="1:14" x14ac:dyDescent="0.2">
      <c r="A4892" s="12" t="s">
        <v>8230</v>
      </c>
      <c r="B4892" s="50">
        <v>4891</v>
      </c>
      <c r="C4892" s="9">
        <v>2017</v>
      </c>
      <c r="D4892" s="5" t="s">
        <v>9316</v>
      </c>
      <c r="E4892" s="8" t="s">
        <v>2</v>
      </c>
      <c r="F4892" s="5" t="s">
        <v>11089</v>
      </c>
      <c r="G4892" s="5" t="s">
        <v>9337</v>
      </c>
      <c r="H4892" s="5" t="s">
        <v>9347</v>
      </c>
      <c r="I4892" s="5" t="s">
        <v>11065</v>
      </c>
      <c r="J4892" s="9">
        <v>2</v>
      </c>
      <c r="K4892" s="5" t="s">
        <v>166</v>
      </c>
      <c r="L4892" s="10" t="s">
        <v>1</v>
      </c>
      <c r="M4892" s="5" t="s">
        <v>168</v>
      </c>
      <c r="N4892" s="11"/>
    </row>
    <row r="4893" spans="1:14" x14ac:dyDescent="0.2">
      <c r="A4893" s="12" t="s">
        <v>8231</v>
      </c>
      <c r="B4893" s="50">
        <v>4892</v>
      </c>
      <c r="C4893" s="9">
        <v>2017</v>
      </c>
      <c r="D4893" s="5" t="s">
        <v>9316</v>
      </c>
      <c r="E4893" s="8" t="s">
        <v>2</v>
      </c>
      <c r="F4893" s="5" t="s">
        <v>11089</v>
      </c>
      <c r="G4893" s="5" t="s">
        <v>9331</v>
      </c>
      <c r="H4893" s="5" t="s">
        <v>9328</v>
      </c>
      <c r="I4893" s="5" t="s">
        <v>9415</v>
      </c>
      <c r="J4893" s="9">
        <v>0</v>
      </c>
      <c r="K4893" s="5" t="s">
        <v>166</v>
      </c>
      <c r="L4893" s="10" t="s">
        <v>1</v>
      </c>
      <c r="M4893" s="5" t="s">
        <v>169</v>
      </c>
      <c r="N4893" s="11"/>
    </row>
    <row r="4894" spans="1:14" x14ac:dyDescent="0.2">
      <c r="A4894" s="12" t="s">
        <v>8232</v>
      </c>
      <c r="B4894" s="50">
        <v>4893</v>
      </c>
      <c r="C4894" s="9">
        <v>2017</v>
      </c>
      <c r="D4894" s="5" t="s">
        <v>9316</v>
      </c>
      <c r="E4894" s="8" t="s">
        <v>2</v>
      </c>
      <c r="F4894" s="5" t="s">
        <v>11089</v>
      </c>
      <c r="G4894" s="5" t="s">
        <v>9331</v>
      </c>
      <c r="H4894" s="5" t="s">
        <v>9347</v>
      </c>
      <c r="I4894" s="5" t="s">
        <v>9378</v>
      </c>
      <c r="J4894" s="9">
        <v>1</v>
      </c>
      <c r="K4894" s="5" t="s">
        <v>166</v>
      </c>
      <c r="L4894" s="10" t="s">
        <v>1</v>
      </c>
      <c r="M4894" s="5" t="s">
        <v>170</v>
      </c>
      <c r="N4894" s="11"/>
    </row>
    <row r="4895" spans="1:14" x14ac:dyDescent="0.2">
      <c r="A4895" s="12" t="s">
        <v>8233</v>
      </c>
      <c r="B4895" s="50">
        <v>4894</v>
      </c>
      <c r="C4895" s="9">
        <v>2017</v>
      </c>
      <c r="D4895" s="5" t="s">
        <v>9316</v>
      </c>
      <c r="E4895" s="8" t="s">
        <v>2</v>
      </c>
      <c r="F4895" s="5" t="s">
        <v>11089</v>
      </c>
      <c r="G4895" s="5" t="s">
        <v>9337</v>
      </c>
      <c r="H4895" s="5" t="s">
        <v>9321</v>
      </c>
      <c r="I4895" s="5" t="s">
        <v>9378</v>
      </c>
      <c r="J4895" s="9">
        <v>1</v>
      </c>
      <c r="K4895" s="5" t="s">
        <v>166</v>
      </c>
      <c r="L4895" s="10" t="s">
        <v>1</v>
      </c>
      <c r="M4895" s="5" t="s">
        <v>171</v>
      </c>
      <c r="N4895" s="11"/>
    </row>
    <row r="4896" spans="1:14" x14ac:dyDescent="0.2">
      <c r="A4896" s="12" t="s">
        <v>8234</v>
      </c>
      <c r="B4896" s="50">
        <v>4895</v>
      </c>
      <c r="C4896" s="9">
        <v>2017</v>
      </c>
      <c r="D4896" s="5" t="s">
        <v>9316</v>
      </c>
      <c r="E4896" s="8" t="s">
        <v>2</v>
      </c>
      <c r="F4896" s="5" t="s">
        <v>11089</v>
      </c>
      <c r="G4896" s="5" t="s">
        <v>9314</v>
      </c>
      <c r="H4896" s="5" t="s">
        <v>9328</v>
      </c>
      <c r="I4896" s="5" t="s">
        <v>9415</v>
      </c>
      <c r="J4896" s="9">
        <v>0</v>
      </c>
      <c r="K4896" s="5" t="s">
        <v>46</v>
      </c>
      <c r="L4896" s="10" t="s">
        <v>1</v>
      </c>
      <c r="M4896" s="5" t="s">
        <v>172</v>
      </c>
      <c r="N4896" s="11"/>
    </row>
    <row r="4897" spans="1:15" x14ac:dyDescent="0.2">
      <c r="A4897" s="12" t="s">
        <v>8235</v>
      </c>
      <c r="B4897" s="50">
        <v>4896</v>
      </c>
      <c r="C4897" s="9">
        <v>2017</v>
      </c>
      <c r="D4897" s="5" t="s">
        <v>9316</v>
      </c>
      <c r="E4897" s="8" t="s">
        <v>2</v>
      </c>
      <c r="F4897" s="5" t="s">
        <v>11089</v>
      </c>
      <c r="G4897" s="5" t="s">
        <v>9337</v>
      </c>
      <c r="H4897" s="5" t="s">
        <v>9347</v>
      </c>
      <c r="I4897" s="5" t="s">
        <v>11065</v>
      </c>
      <c r="J4897" s="9">
        <v>1</v>
      </c>
      <c r="K4897" s="5" t="s">
        <v>166</v>
      </c>
      <c r="L4897" s="10" t="s">
        <v>1</v>
      </c>
      <c r="M4897" s="5" t="s">
        <v>173</v>
      </c>
      <c r="N4897" s="11"/>
    </row>
    <row r="4898" spans="1:15" x14ac:dyDescent="0.2">
      <c r="A4898" s="12" t="s">
        <v>8236</v>
      </c>
      <c r="B4898" s="50">
        <v>4897</v>
      </c>
      <c r="C4898" s="9">
        <v>2017</v>
      </c>
      <c r="D4898" s="5" t="s">
        <v>9316</v>
      </c>
      <c r="E4898" s="8" t="s">
        <v>2</v>
      </c>
      <c r="F4898" s="5" t="s">
        <v>11089</v>
      </c>
      <c r="G4898" s="5" t="s">
        <v>9331</v>
      </c>
      <c r="H4898" s="5" t="s">
        <v>9328</v>
      </c>
      <c r="I4898" s="5" t="s">
        <v>9344</v>
      </c>
      <c r="J4898" s="9">
        <v>0</v>
      </c>
      <c r="K4898" s="5" t="s">
        <v>166</v>
      </c>
      <c r="L4898" s="10" t="s">
        <v>1</v>
      </c>
      <c r="M4898" s="5" t="s">
        <v>174</v>
      </c>
      <c r="N4898" s="11"/>
    </row>
    <row r="4899" spans="1:15" x14ac:dyDescent="0.2">
      <c r="A4899" s="12" t="s">
        <v>8237</v>
      </c>
      <c r="B4899" s="50">
        <v>4898</v>
      </c>
      <c r="C4899" s="9">
        <v>2017</v>
      </c>
      <c r="D4899" s="5" t="s">
        <v>9316</v>
      </c>
      <c r="E4899" s="8" t="s">
        <v>2</v>
      </c>
      <c r="F4899" s="5" t="s">
        <v>11089</v>
      </c>
      <c r="G4899" s="5" t="s">
        <v>9331</v>
      </c>
      <c r="H4899" s="5" t="s">
        <v>9328</v>
      </c>
      <c r="I4899" s="5" t="s">
        <v>9344</v>
      </c>
      <c r="J4899" s="9">
        <v>0</v>
      </c>
      <c r="K4899" s="5" t="s">
        <v>166</v>
      </c>
      <c r="L4899" s="10" t="s">
        <v>1</v>
      </c>
      <c r="M4899" s="5" t="s">
        <v>175</v>
      </c>
      <c r="N4899" s="11"/>
    </row>
    <row r="4900" spans="1:15" x14ac:dyDescent="0.2">
      <c r="A4900" s="12" t="s">
        <v>8238</v>
      </c>
      <c r="B4900" s="50">
        <v>4899</v>
      </c>
      <c r="C4900" s="9">
        <v>2017</v>
      </c>
      <c r="D4900" s="5" t="s">
        <v>9316</v>
      </c>
      <c r="E4900" s="8" t="s">
        <v>2</v>
      </c>
      <c r="F4900" s="5" t="s">
        <v>11089</v>
      </c>
      <c r="G4900" s="5" t="s">
        <v>9331</v>
      </c>
      <c r="H4900" s="5" t="s">
        <v>9328</v>
      </c>
      <c r="I4900" s="5" t="s">
        <v>9415</v>
      </c>
      <c r="J4900" s="9">
        <v>0</v>
      </c>
      <c r="K4900" s="5" t="s">
        <v>166</v>
      </c>
      <c r="L4900" s="10" t="s">
        <v>1</v>
      </c>
      <c r="M4900" s="5" t="s">
        <v>176</v>
      </c>
      <c r="N4900" s="11"/>
    </row>
    <row r="4901" spans="1:15" x14ac:dyDescent="0.2">
      <c r="A4901" s="12" t="s">
        <v>8239</v>
      </c>
      <c r="B4901" s="50">
        <v>4900</v>
      </c>
      <c r="C4901" s="9">
        <v>2017</v>
      </c>
      <c r="D4901" s="5" t="s">
        <v>9316</v>
      </c>
      <c r="E4901" s="8" t="s">
        <v>2</v>
      </c>
      <c r="F4901" s="5" t="s">
        <v>11088</v>
      </c>
      <c r="G4901" s="5" t="s">
        <v>9383</v>
      </c>
      <c r="H4901" s="5" t="s">
        <v>9328</v>
      </c>
      <c r="I4901" s="5" t="s">
        <v>11068</v>
      </c>
      <c r="J4901" s="9">
        <v>0</v>
      </c>
      <c r="K4901" s="5" t="s">
        <v>166</v>
      </c>
      <c r="L4901" s="10" t="s">
        <v>1</v>
      </c>
      <c r="M4901" s="5" t="s">
        <v>177</v>
      </c>
      <c r="N4901" s="11"/>
      <c r="O4901" s="11"/>
    </row>
    <row r="4902" spans="1:15" x14ac:dyDescent="0.2">
      <c r="A4902" s="12" t="s">
        <v>8240</v>
      </c>
      <c r="B4902" s="50">
        <v>4901</v>
      </c>
      <c r="C4902" s="9">
        <v>2017</v>
      </c>
      <c r="D4902" s="5" t="s">
        <v>9316</v>
      </c>
      <c r="E4902" s="8" t="s">
        <v>2</v>
      </c>
      <c r="F4902" s="5" t="s">
        <v>11088</v>
      </c>
      <c r="G4902" s="5" t="s">
        <v>9383</v>
      </c>
      <c r="H4902" s="5" t="s">
        <v>9328</v>
      </c>
      <c r="I4902" s="5" t="s">
        <v>9415</v>
      </c>
      <c r="J4902" s="9">
        <v>0</v>
      </c>
      <c r="K4902" s="5" t="s">
        <v>166</v>
      </c>
      <c r="L4902" s="10" t="s">
        <v>1</v>
      </c>
      <c r="M4902" s="5" t="s">
        <v>178</v>
      </c>
      <c r="N4902" s="11"/>
      <c r="O4902" s="11"/>
    </row>
    <row r="4903" spans="1:15" x14ac:dyDescent="0.2">
      <c r="A4903" s="12" t="s">
        <v>8241</v>
      </c>
      <c r="B4903" s="50">
        <v>4902</v>
      </c>
      <c r="C4903" s="9">
        <v>2017</v>
      </c>
      <c r="D4903" s="5" t="s">
        <v>9316</v>
      </c>
      <c r="E4903" s="8" t="s">
        <v>2</v>
      </c>
      <c r="F4903" s="5" t="s">
        <v>11088</v>
      </c>
      <c r="G4903" s="5" t="s">
        <v>9383</v>
      </c>
      <c r="H4903" s="5" t="s">
        <v>9347</v>
      </c>
      <c r="I4903" s="5" t="s">
        <v>9378</v>
      </c>
      <c r="J4903" s="9">
        <v>1</v>
      </c>
      <c r="K4903" s="5" t="s">
        <v>166</v>
      </c>
      <c r="L4903" s="10" t="s">
        <v>1</v>
      </c>
      <c r="M4903" s="5" t="s">
        <v>179</v>
      </c>
      <c r="N4903" s="11"/>
      <c r="O4903" s="11"/>
    </row>
    <row r="4904" spans="1:15" x14ac:dyDescent="0.2">
      <c r="A4904" s="12" t="s">
        <v>8242</v>
      </c>
      <c r="B4904" s="50">
        <v>4903</v>
      </c>
      <c r="C4904" s="9">
        <v>2017</v>
      </c>
      <c r="D4904" s="5" t="s">
        <v>9316</v>
      </c>
      <c r="E4904" s="8" t="s">
        <v>2</v>
      </c>
      <c r="F4904" s="5" t="s">
        <v>11089</v>
      </c>
      <c r="G4904" s="5" t="s">
        <v>9331</v>
      </c>
      <c r="H4904" s="5" t="s">
        <v>9347</v>
      </c>
      <c r="I4904" s="5" t="s">
        <v>9315</v>
      </c>
      <c r="J4904" s="9">
        <v>1</v>
      </c>
      <c r="K4904" s="5" t="s">
        <v>166</v>
      </c>
      <c r="L4904" s="10" t="s">
        <v>1</v>
      </c>
      <c r="M4904" s="5" t="s">
        <v>180</v>
      </c>
      <c r="N4904" s="11"/>
    </row>
    <row r="4905" spans="1:15" x14ac:dyDescent="0.2">
      <c r="A4905" s="12" t="s">
        <v>8243</v>
      </c>
      <c r="B4905" s="50">
        <v>4904</v>
      </c>
      <c r="C4905" s="9">
        <v>2017</v>
      </c>
      <c r="D4905" s="5" t="s">
        <v>9316</v>
      </c>
      <c r="E4905" s="8" t="s">
        <v>2</v>
      </c>
      <c r="F4905" s="5" t="s">
        <v>11089</v>
      </c>
      <c r="G4905" s="5" t="s">
        <v>9331</v>
      </c>
      <c r="H4905" s="5" t="s">
        <v>9328</v>
      </c>
      <c r="I4905" s="5" t="s">
        <v>9416</v>
      </c>
      <c r="J4905" s="9">
        <v>0</v>
      </c>
      <c r="K4905" s="5" t="s">
        <v>166</v>
      </c>
      <c r="L4905" s="10" t="s">
        <v>1</v>
      </c>
      <c r="M4905" s="5" t="s">
        <v>181</v>
      </c>
      <c r="N4905" s="11"/>
    </row>
    <row r="4906" spans="1:15" x14ac:dyDescent="0.2">
      <c r="A4906" s="12" t="s">
        <v>8244</v>
      </c>
      <c r="B4906" s="50">
        <v>4905</v>
      </c>
      <c r="C4906" s="9">
        <v>2017</v>
      </c>
      <c r="D4906" s="5" t="s">
        <v>9316</v>
      </c>
      <c r="E4906" s="8" t="s">
        <v>2</v>
      </c>
      <c r="F4906" s="5" t="s">
        <v>11089</v>
      </c>
      <c r="G4906" s="5" t="s">
        <v>9331</v>
      </c>
      <c r="H4906" s="5" t="s">
        <v>9347</v>
      </c>
      <c r="I4906" s="5" t="s">
        <v>11065</v>
      </c>
      <c r="J4906" s="9">
        <v>2</v>
      </c>
      <c r="K4906" s="5" t="s">
        <v>166</v>
      </c>
      <c r="L4906" s="10" t="s">
        <v>1</v>
      </c>
      <c r="M4906" s="5" t="s">
        <v>182</v>
      </c>
      <c r="N4906" s="11"/>
    </row>
    <row r="4907" spans="1:15" x14ac:dyDescent="0.2">
      <c r="A4907" s="12" t="s">
        <v>8245</v>
      </c>
      <c r="B4907" s="50">
        <v>4906</v>
      </c>
      <c r="C4907" s="9">
        <v>2017</v>
      </c>
      <c r="D4907" s="5" t="s">
        <v>9316</v>
      </c>
      <c r="E4907" s="8" t="s">
        <v>2</v>
      </c>
      <c r="F4907" s="5" t="s">
        <v>11089</v>
      </c>
      <c r="G4907" s="5" t="s">
        <v>9329</v>
      </c>
      <c r="H4907" s="5" t="s">
        <v>9347</v>
      </c>
      <c r="I4907" s="5" t="s">
        <v>9378</v>
      </c>
      <c r="J4907" s="9">
        <v>2</v>
      </c>
      <c r="K4907" s="5" t="s">
        <v>70</v>
      </c>
      <c r="L4907" s="10" t="s">
        <v>1</v>
      </c>
      <c r="M4907" s="5" t="s">
        <v>183</v>
      </c>
      <c r="N4907" s="11"/>
    </row>
    <row r="4908" spans="1:15" x14ac:dyDescent="0.2">
      <c r="A4908" s="12" t="s">
        <v>8246</v>
      </c>
      <c r="B4908" s="50">
        <v>4907</v>
      </c>
      <c r="C4908" s="9">
        <v>2017</v>
      </c>
      <c r="D4908" s="5" t="s">
        <v>9316</v>
      </c>
      <c r="E4908" s="8" t="s">
        <v>2</v>
      </c>
      <c r="F4908" s="5" t="s">
        <v>11089</v>
      </c>
      <c r="G4908" s="5" t="s">
        <v>9331</v>
      </c>
      <c r="H4908" s="5" t="s">
        <v>9328</v>
      </c>
      <c r="I4908" s="5" t="s">
        <v>9415</v>
      </c>
      <c r="J4908" s="9">
        <v>0</v>
      </c>
      <c r="K4908" s="5" t="s">
        <v>166</v>
      </c>
      <c r="L4908" s="10" t="s">
        <v>1</v>
      </c>
      <c r="M4908" s="5" t="s">
        <v>184</v>
      </c>
      <c r="N4908" s="11"/>
    </row>
    <row r="4909" spans="1:15" x14ac:dyDescent="0.2">
      <c r="A4909" s="12" t="s">
        <v>8247</v>
      </c>
      <c r="B4909" s="50">
        <v>4908</v>
      </c>
      <c r="C4909" s="9">
        <v>2017</v>
      </c>
      <c r="D4909" s="5" t="s">
        <v>9316</v>
      </c>
      <c r="E4909" s="8" t="s">
        <v>2</v>
      </c>
      <c r="F4909" s="5" t="s">
        <v>11089</v>
      </c>
      <c r="G4909" s="5" t="s">
        <v>9331</v>
      </c>
      <c r="H4909" s="5" t="s">
        <v>9328</v>
      </c>
      <c r="I4909" s="5" t="s">
        <v>9415</v>
      </c>
      <c r="J4909" s="9">
        <v>0</v>
      </c>
      <c r="K4909" s="5" t="s">
        <v>166</v>
      </c>
      <c r="L4909" s="10" t="s">
        <v>1</v>
      </c>
      <c r="M4909" s="5" t="s">
        <v>185</v>
      </c>
      <c r="N4909" s="11"/>
    </row>
    <row r="4910" spans="1:15" x14ac:dyDescent="0.2">
      <c r="A4910" s="12" t="s">
        <v>8248</v>
      </c>
      <c r="B4910" s="50">
        <v>4909</v>
      </c>
      <c r="C4910" s="9">
        <v>2017</v>
      </c>
      <c r="D4910" s="5" t="s">
        <v>9316</v>
      </c>
      <c r="E4910" s="8" t="s">
        <v>2</v>
      </c>
      <c r="F4910" s="5" t="s">
        <v>11089</v>
      </c>
      <c r="G4910" s="5" t="s">
        <v>9331</v>
      </c>
      <c r="H4910" s="5" t="s">
        <v>9328</v>
      </c>
      <c r="I4910" s="5" t="s">
        <v>9415</v>
      </c>
      <c r="J4910" s="9">
        <v>0</v>
      </c>
      <c r="K4910" s="5" t="s">
        <v>166</v>
      </c>
      <c r="L4910" s="10" t="s">
        <v>1</v>
      </c>
      <c r="M4910" s="5" t="s">
        <v>186</v>
      </c>
      <c r="N4910" s="11"/>
    </row>
    <row r="4911" spans="1:15" x14ac:dyDescent="0.2">
      <c r="A4911" s="12" t="s">
        <v>8249</v>
      </c>
      <c r="B4911" s="50">
        <v>4910</v>
      </c>
      <c r="C4911" s="9">
        <v>2017</v>
      </c>
      <c r="D4911" s="5" t="s">
        <v>9316</v>
      </c>
      <c r="E4911" s="8" t="s">
        <v>2</v>
      </c>
      <c r="F4911" s="5" t="s">
        <v>11089</v>
      </c>
      <c r="G4911" s="5" t="s">
        <v>9331</v>
      </c>
      <c r="H4911" s="5" t="s">
        <v>9328</v>
      </c>
      <c r="I4911" s="5" t="s">
        <v>9415</v>
      </c>
      <c r="J4911" s="9">
        <v>0</v>
      </c>
      <c r="K4911" s="5" t="s">
        <v>166</v>
      </c>
      <c r="L4911" s="10" t="s">
        <v>1</v>
      </c>
      <c r="M4911" s="5" t="s">
        <v>187</v>
      </c>
      <c r="N4911" s="11"/>
    </row>
    <row r="4912" spans="1:15" x14ac:dyDescent="0.2">
      <c r="A4912" s="12" t="s">
        <v>8250</v>
      </c>
      <c r="B4912" s="50">
        <v>4911</v>
      </c>
      <c r="C4912" s="9">
        <v>2017</v>
      </c>
      <c r="D4912" s="5" t="s">
        <v>9316</v>
      </c>
      <c r="E4912" s="8" t="s">
        <v>2</v>
      </c>
      <c r="F4912" s="5" t="s">
        <v>11089</v>
      </c>
      <c r="G4912" s="5" t="s">
        <v>9331</v>
      </c>
      <c r="H4912" s="5" t="s">
        <v>9347</v>
      </c>
      <c r="I4912" s="5" t="s">
        <v>9315</v>
      </c>
      <c r="J4912" s="9">
        <v>1</v>
      </c>
      <c r="K4912" s="5" t="s">
        <v>188</v>
      </c>
      <c r="L4912" s="10" t="s">
        <v>1</v>
      </c>
      <c r="M4912" s="5" t="s">
        <v>189</v>
      </c>
      <c r="N4912" s="11"/>
    </row>
    <row r="4913" spans="1:14" x14ac:dyDescent="0.2">
      <c r="A4913" s="12" t="s">
        <v>8251</v>
      </c>
      <c r="B4913" s="50">
        <v>4912</v>
      </c>
      <c r="C4913" s="9">
        <v>2017</v>
      </c>
      <c r="D4913" s="5" t="s">
        <v>9316</v>
      </c>
      <c r="E4913" s="8" t="s">
        <v>2</v>
      </c>
      <c r="F4913" s="5" t="s">
        <v>11089</v>
      </c>
      <c r="G4913" s="5" t="s">
        <v>9331</v>
      </c>
      <c r="H4913" s="5" t="s">
        <v>9328</v>
      </c>
      <c r="I4913" s="5" t="s">
        <v>9415</v>
      </c>
      <c r="J4913" s="9">
        <v>0</v>
      </c>
      <c r="K4913" s="5" t="s">
        <v>166</v>
      </c>
      <c r="L4913" s="10" t="s">
        <v>1</v>
      </c>
      <c r="M4913" s="5" t="s">
        <v>190</v>
      </c>
      <c r="N4913" s="11"/>
    </row>
    <row r="4914" spans="1:14" x14ac:dyDescent="0.2">
      <c r="A4914" s="12" t="s">
        <v>8252</v>
      </c>
      <c r="B4914" s="50">
        <v>4913</v>
      </c>
      <c r="C4914" s="9">
        <v>2017</v>
      </c>
      <c r="D4914" s="5" t="s">
        <v>9316</v>
      </c>
      <c r="E4914" s="8" t="s">
        <v>2</v>
      </c>
      <c r="F4914" s="5" t="s">
        <v>11088</v>
      </c>
      <c r="G4914" s="5" t="s">
        <v>9383</v>
      </c>
      <c r="H4914" s="5" t="s">
        <v>9347</v>
      </c>
      <c r="I4914" s="5" t="s">
        <v>9350</v>
      </c>
      <c r="J4914" s="9">
        <v>3</v>
      </c>
      <c r="K4914" s="5" t="s">
        <v>166</v>
      </c>
      <c r="L4914" s="10" t="s">
        <v>1</v>
      </c>
      <c r="M4914" s="5" t="s">
        <v>191</v>
      </c>
      <c r="N4914" s="11"/>
    </row>
    <row r="4915" spans="1:14" x14ac:dyDescent="0.2">
      <c r="A4915" s="12" t="s">
        <v>8253</v>
      </c>
      <c r="B4915" s="50">
        <v>4914</v>
      </c>
      <c r="C4915" s="9">
        <v>2017</v>
      </c>
      <c r="D4915" s="5" t="s">
        <v>9316</v>
      </c>
      <c r="E4915" s="8" t="s">
        <v>2</v>
      </c>
      <c r="F4915" s="5" t="s">
        <v>11089</v>
      </c>
      <c r="G4915" s="5" t="s">
        <v>9331</v>
      </c>
      <c r="H4915" s="5" t="s">
        <v>9328</v>
      </c>
      <c r="I4915" s="5" t="s">
        <v>9415</v>
      </c>
      <c r="J4915" s="9">
        <v>0</v>
      </c>
      <c r="K4915" s="5" t="s">
        <v>166</v>
      </c>
      <c r="L4915" s="10" t="s">
        <v>1</v>
      </c>
      <c r="M4915" s="5" t="s">
        <v>192</v>
      </c>
      <c r="N4915" s="11"/>
    </row>
    <row r="4916" spans="1:14" x14ac:dyDescent="0.2">
      <c r="A4916" s="12" t="s">
        <v>8254</v>
      </c>
      <c r="B4916" s="50">
        <v>4915</v>
      </c>
      <c r="C4916" s="9">
        <v>2017</v>
      </c>
      <c r="D4916" s="5" t="s">
        <v>9316</v>
      </c>
      <c r="E4916" s="8" t="s">
        <v>2</v>
      </c>
      <c r="F4916" s="5" t="s">
        <v>11089</v>
      </c>
      <c r="G4916" s="5" t="s">
        <v>9331</v>
      </c>
      <c r="H4916" s="5" t="s">
        <v>9328</v>
      </c>
      <c r="I4916" s="5" t="s">
        <v>9415</v>
      </c>
      <c r="J4916" s="9">
        <v>0</v>
      </c>
      <c r="K4916" s="5" t="s">
        <v>166</v>
      </c>
      <c r="L4916" s="10" t="s">
        <v>1</v>
      </c>
      <c r="M4916" s="5" t="s">
        <v>193</v>
      </c>
      <c r="N4916" s="11"/>
    </row>
    <row r="4917" spans="1:14" x14ac:dyDescent="0.2">
      <c r="A4917" s="12" t="s">
        <v>8255</v>
      </c>
      <c r="B4917" s="50">
        <v>4916</v>
      </c>
      <c r="C4917" s="9">
        <v>2017</v>
      </c>
      <c r="D4917" s="5" t="s">
        <v>9316</v>
      </c>
      <c r="E4917" s="8" t="s">
        <v>2</v>
      </c>
      <c r="F4917" s="5" t="s">
        <v>11089</v>
      </c>
      <c r="G4917" s="5" t="s">
        <v>9331</v>
      </c>
      <c r="H4917" s="5" t="s">
        <v>9328</v>
      </c>
      <c r="I4917" s="5" t="s">
        <v>9415</v>
      </c>
      <c r="J4917" s="9">
        <v>0</v>
      </c>
      <c r="K4917" s="5" t="s">
        <v>166</v>
      </c>
      <c r="L4917" s="10" t="s">
        <v>1</v>
      </c>
      <c r="M4917" s="5" t="s">
        <v>194</v>
      </c>
      <c r="N4917" s="11"/>
    </row>
    <row r="4918" spans="1:14" x14ac:dyDescent="0.2">
      <c r="A4918" s="12" t="s">
        <v>8256</v>
      </c>
      <c r="B4918" s="50">
        <v>4917</v>
      </c>
      <c r="C4918" s="9">
        <v>2017</v>
      </c>
      <c r="D4918" s="5" t="s">
        <v>9316</v>
      </c>
      <c r="E4918" s="8" t="s">
        <v>2</v>
      </c>
      <c r="F4918" s="5" t="s">
        <v>11089</v>
      </c>
      <c r="G4918" s="5" t="s">
        <v>9331</v>
      </c>
      <c r="H4918" s="5" t="s">
        <v>9328</v>
      </c>
      <c r="I4918" s="5" t="s">
        <v>9415</v>
      </c>
      <c r="J4918" s="9">
        <v>0</v>
      </c>
      <c r="K4918" s="5" t="s">
        <v>166</v>
      </c>
      <c r="L4918" s="10" t="s">
        <v>1</v>
      </c>
      <c r="M4918" s="5" t="s">
        <v>195</v>
      </c>
      <c r="N4918" s="11"/>
    </row>
    <row r="4919" spans="1:14" x14ac:dyDescent="0.2">
      <c r="A4919" s="12" t="s">
        <v>8257</v>
      </c>
      <c r="B4919" s="50">
        <v>4918</v>
      </c>
      <c r="C4919" s="9">
        <v>2017</v>
      </c>
      <c r="D4919" s="5" t="s">
        <v>9316</v>
      </c>
      <c r="E4919" s="8" t="s">
        <v>2</v>
      </c>
      <c r="F4919" s="5" t="s">
        <v>11089</v>
      </c>
      <c r="G4919" s="5" t="s">
        <v>9331</v>
      </c>
      <c r="H4919" s="5" t="s">
        <v>9328</v>
      </c>
      <c r="I4919" s="5" t="s">
        <v>9415</v>
      </c>
      <c r="J4919" s="9">
        <v>0</v>
      </c>
      <c r="K4919" s="5" t="s">
        <v>166</v>
      </c>
      <c r="L4919" s="10" t="s">
        <v>1</v>
      </c>
      <c r="M4919" s="5" t="s">
        <v>190</v>
      </c>
      <c r="N4919" s="11"/>
    </row>
    <row r="4920" spans="1:14" x14ac:dyDescent="0.2">
      <c r="A4920" s="12" t="s">
        <v>8258</v>
      </c>
      <c r="B4920" s="50">
        <v>4919</v>
      </c>
      <c r="C4920" s="9">
        <v>2017</v>
      </c>
      <c r="D4920" s="5" t="s">
        <v>9316</v>
      </c>
      <c r="E4920" s="8" t="s">
        <v>2</v>
      </c>
      <c r="F4920" s="5" t="s">
        <v>11089</v>
      </c>
      <c r="G4920" s="5" t="s">
        <v>9314</v>
      </c>
      <c r="H4920" s="5" t="s">
        <v>9328</v>
      </c>
      <c r="I4920" s="5" t="s">
        <v>9344</v>
      </c>
      <c r="J4920" s="9">
        <v>0</v>
      </c>
      <c r="K4920" s="5" t="s">
        <v>46</v>
      </c>
      <c r="L4920" s="10" t="s">
        <v>1</v>
      </c>
      <c r="M4920" s="5" t="s">
        <v>196</v>
      </c>
      <c r="N4920" s="11"/>
    </row>
    <row r="4921" spans="1:14" x14ac:dyDescent="0.2">
      <c r="A4921" s="12" t="s">
        <v>8259</v>
      </c>
      <c r="B4921" s="50">
        <v>4920</v>
      </c>
      <c r="C4921" s="9">
        <v>2017</v>
      </c>
      <c r="D4921" s="5" t="s">
        <v>9316</v>
      </c>
      <c r="E4921" s="8" t="s">
        <v>2</v>
      </c>
      <c r="F4921" s="5" t="s">
        <v>11089</v>
      </c>
      <c r="G4921" s="5" t="s">
        <v>9331</v>
      </c>
      <c r="H4921" s="5" t="s">
        <v>9347</v>
      </c>
      <c r="I4921" s="5" t="s">
        <v>9315</v>
      </c>
      <c r="J4921" s="9">
        <v>1</v>
      </c>
      <c r="K4921" s="5" t="s">
        <v>166</v>
      </c>
      <c r="L4921" s="10" t="s">
        <v>1</v>
      </c>
      <c r="M4921" s="5" t="s">
        <v>197</v>
      </c>
      <c r="N4921" s="11"/>
    </row>
    <row r="4922" spans="1:14" x14ac:dyDescent="0.2">
      <c r="A4922" s="12" t="s">
        <v>8260</v>
      </c>
      <c r="B4922" s="50">
        <v>4921</v>
      </c>
      <c r="C4922" s="9">
        <v>2017</v>
      </c>
      <c r="D4922" s="5" t="s">
        <v>9316</v>
      </c>
      <c r="E4922" s="8" t="s">
        <v>2</v>
      </c>
      <c r="F4922" s="5" t="s">
        <v>11088</v>
      </c>
      <c r="G4922" s="5" t="s">
        <v>9383</v>
      </c>
      <c r="H4922" s="5" t="s">
        <v>9321</v>
      </c>
      <c r="I4922" s="5" t="s">
        <v>9378</v>
      </c>
      <c r="J4922" s="9">
        <v>1</v>
      </c>
      <c r="K4922" s="5" t="s">
        <v>166</v>
      </c>
      <c r="L4922" s="10" t="s">
        <v>1</v>
      </c>
      <c r="M4922" s="5" t="s">
        <v>198</v>
      </c>
      <c r="N4922" s="11"/>
    </row>
    <row r="4923" spans="1:14" x14ac:dyDescent="0.2">
      <c r="A4923" s="12" t="s">
        <v>8261</v>
      </c>
      <c r="B4923" s="50">
        <v>4922</v>
      </c>
      <c r="C4923" s="9">
        <v>2017</v>
      </c>
      <c r="D4923" s="5" t="s">
        <v>9316</v>
      </c>
      <c r="E4923" s="8" t="s">
        <v>2</v>
      </c>
      <c r="F4923" s="5" t="s">
        <v>11089</v>
      </c>
      <c r="G4923" s="5" t="s">
        <v>9314</v>
      </c>
      <c r="H4923" s="5" t="s">
        <v>9328</v>
      </c>
      <c r="I4923" s="5" t="s">
        <v>9344</v>
      </c>
      <c r="J4923" s="9">
        <v>0</v>
      </c>
      <c r="K4923" s="5" t="s">
        <v>46</v>
      </c>
      <c r="L4923" s="10" t="s">
        <v>1</v>
      </c>
      <c r="M4923" s="5" t="s">
        <v>199</v>
      </c>
      <c r="N4923" s="11"/>
    </row>
    <row r="4924" spans="1:14" x14ac:dyDescent="0.2">
      <c r="A4924" s="12" t="s">
        <v>8262</v>
      </c>
      <c r="B4924" s="50">
        <v>4923</v>
      </c>
      <c r="C4924" s="9">
        <v>2017</v>
      </c>
      <c r="D4924" s="5" t="s">
        <v>9316</v>
      </c>
      <c r="E4924" s="8" t="s">
        <v>2</v>
      </c>
      <c r="F4924" s="5" t="s">
        <v>11089</v>
      </c>
      <c r="G4924" s="5" t="s">
        <v>9314</v>
      </c>
      <c r="H4924" s="5" t="s">
        <v>9328</v>
      </c>
      <c r="I4924" s="5" t="s">
        <v>9342</v>
      </c>
      <c r="J4924" s="9">
        <v>0</v>
      </c>
      <c r="K4924" s="5" t="s">
        <v>4</v>
      </c>
      <c r="L4924" s="10" t="s">
        <v>1</v>
      </c>
      <c r="M4924" s="5" t="s">
        <v>200</v>
      </c>
      <c r="N4924" s="11"/>
    </row>
    <row r="4925" spans="1:14" x14ac:dyDescent="0.2">
      <c r="A4925" s="12" t="s">
        <v>8263</v>
      </c>
      <c r="B4925" s="50">
        <v>4924</v>
      </c>
      <c r="C4925" s="9">
        <v>2017</v>
      </c>
      <c r="D4925" s="5" t="s">
        <v>9316</v>
      </c>
      <c r="E4925" s="8" t="s">
        <v>2</v>
      </c>
      <c r="F4925" s="5" t="s">
        <v>11089</v>
      </c>
      <c r="G4925" s="5" t="s">
        <v>9314</v>
      </c>
      <c r="H4925" s="5" t="s">
        <v>9328</v>
      </c>
      <c r="I4925" s="5" t="s">
        <v>9415</v>
      </c>
      <c r="J4925" s="9">
        <v>0</v>
      </c>
      <c r="K4925" s="5" t="s">
        <v>4</v>
      </c>
      <c r="L4925" s="10" t="s">
        <v>1</v>
      </c>
      <c r="M4925" s="5" t="s">
        <v>201</v>
      </c>
      <c r="N4925" s="11"/>
    </row>
    <row r="4926" spans="1:14" x14ac:dyDescent="0.2">
      <c r="A4926" s="12" t="s">
        <v>8264</v>
      </c>
      <c r="B4926" s="50">
        <v>4925</v>
      </c>
      <c r="C4926" s="9">
        <v>2017</v>
      </c>
      <c r="D4926" s="5" t="s">
        <v>9316</v>
      </c>
      <c r="E4926" s="8" t="s">
        <v>2</v>
      </c>
      <c r="F4926" s="5" t="s">
        <v>11089</v>
      </c>
      <c r="G4926" s="5" t="s">
        <v>9314</v>
      </c>
      <c r="H4926" s="5" t="s">
        <v>9328</v>
      </c>
      <c r="I4926" s="5" t="s">
        <v>9344</v>
      </c>
      <c r="J4926" s="9">
        <v>0</v>
      </c>
      <c r="K4926" s="5" t="s">
        <v>46</v>
      </c>
      <c r="L4926" s="10" t="s">
        <v>1</v>
      </c>
      <c r="M4926" s="5" t="s">
        <v>202</v>
      </c>
      <c r="N4926" s="11"/>
    </row>
    <row r="4927" spans="1:14" x14ac:dyDescent="0.2">
      <c r="A4927" s="12" t="s">
        <v>8265</v>
      </c>
      <c r="B4927" s="50">
        <v>4926</v>
      </c>
      <c r="C4927" s="9">
        <v>2017</v>
      </c>
      <c r="D4927" s="5" t="s">
        <v>9316</v>
      </c>
      <c r="E4927" s="8" t="s">
        <v>2</v>
      </c>
      <c r="F4927" s="5" t="s">
        <v>11089</v>
      </c>
      <c r="G4927" s="5" t="s">
        <v>9314</v>
      </c>
      <c r="H4927" s="5" t="s">
        <v>9347</v>
      </c>
      <c r="I4927" s="5" t="s">
        <v>9315</v>
      </c>
      <c r="J4927" s="9">
        <v>1</v>
      </c>
      <c r="K4927" s="5" t="s">
        <v>46</v>
      </c>
      <c r="L4927" s="10" t="s">
        <v>1</v>
      </c>
      <c r="M4927" s="5" t="s">
        <v>203</v>
      </c>
      <c r="N4927" s="11"/>
    </row>
    <row r="4928" spans="1:14" x14ac:dyDescent="0.2">
      <c r="A4928" s="12" t="s">
        <v>8266</v>
      </c>
      <c r="B4928" s="50">
        <v>4927</v>
      </c>
      <c r="C4928" s="9">
        <v>2017</v>
      </c>
      <c r="D4928" s="5" t="s">
        <v>9316</v>
      </c>
      <c r="E4928" s="8" t="s">
        <v>2</v>
      </c>
      <c r="F4928" s="5" t="s">
        <v>11089</v>
      </c>
      <c r="G4928" s="5" t="s">
        <v>9314</v>
      </c>
      <c r="H4928" s="5" t="s">
        <v>9328</v>
      </c>
      <c r="I4928" s="5" t="s">
        <v>9344</v>
      </c>
      <c r="J4928" s="9">
        <v>0</v>
      </c>
      <c r="K4928" s="5" t="s">
        <v>4</v>
      </c>
      <c r="L4928" s="10" t="s">
        <v>1</v>
      </c>
      <c r="M4928" s="5" t="s">
        <v>204</v>
      </c>
      <c r="N4928" s="11"/>
    </row>
    <row r="4929" spans="1:14" x14ac:dyDescent="0.2">
      <c r="A4929" s="12" t="s">
        <v>8267</v>
      </c>
      <c r="B4929" s="50">
        <v>4928</v>
      </c>
      <c r="C4929" s="9">
        <v>2017</v>
      </c>
      <c r="D4929" s="5" t="s">
        <v>9316</v>
      </c>
      <c r="E4929" s="8" t="s">
        <v>2</v>
      </c>
      <c r="F4929" s="5" t="s">
        <v>11089</v>
      </c>
      <c r="G4929" s="5" t="s">
        <v>9314</v>
      </c>
      <c r="H4929" s="5" t="s">
        <v>9321</v>
      </c>
      <c r="I4929" s="5" t="s">
        <v>9321</v>
      </c>
      <c r="J4929" s="9">
        <v>1</v>
      </c>
      <c r="K4929" s="5" t="s">
        <v>4</v>
      </c>
      <c r="L4929" s="10" t="s">
        <v>1</v>
      </c>
      <c r="M4929" s="5" t="s">
        <v>205</v>
      </c>
      <c r="N4929" s="11"/>
    </row>
    <row r="4930" spans="1:14" x14ac:dyDescent="0.2">
      <c r="A4930" s="12" t="s">
        <v>8268</v>
      </c>
      <c r="B4930" s="50">
        <v>4929</v>
      </c>
      <c r="C4930" s="9">
        <v>2017</v>
      </c>
      <c r="D4930" s="5" t="s">
        <v>9316</v>
      </c>
      <c r="E4930" s="8" t="s">
        <v>2</v>
      </c>
      <c r="F4930" s="5" t="s">
        <v>11089</v>
      </c>
      <c r="G4930" s="5" t="s">
        <v>9314</v>
      </c>
      <c r="H4930" s="5" t="s">
        <v>9328</v>
      </c>
      <c r="I4930" s="5" t="s">
        <v>9415</v>
      </c>
      <c r="J4930" s="9">
        <v>0</v>
      </c>
      <c r="K4930" s="5" t="s">
        <v>4</v>
      </c>
      <c r="L4930" s="10" t="s">
        <v>1</v>
      </c>
      <c r="M4930" s="5" t="s">
        <v>206</v>
      </c>
      <c r="N4930" s="11"/>
    </row>
    <row r="4931" spans="1:14" x14ac:dyDescent="0.2">
      <c r="A4931" s="12" t="s">
        <v>8269</v>
      </c>
      <c r="B4931" s="50">
        <v>4930</v>
      </c>
      <c r="C4931" s="9">
        <v>2017</v>
      </c>
      <c r="D4931" s="5" t="s">
        <v>9316</v>
      </c>
      <c r="E4931" s="8" t="s">
        <v>2</v>
      </c>
      <c r="F4931" s="5" t="s">
        <v>11089</v>
      </c>
      <c r="G4931" s="5" t="s">
        <v>9314</v>
      </c>
      <c r="H4931" s="5" t="s">
        <v>9328</v>
      </c>
      <c r="I4931" s="5" t="s">
        <v>9416</v>
      </c>
      <c r="J4931" s="9">
        <v>0</v>
      </c>
      <c r="K4931" s="5" t="s">
        <v>46</v>
      </c>
      <c r="L4931" s="10" t="s">
        <v>1</v>
      </c>
      <c r="M4931" s="5" t="s">
        <v>207</v>
      </c>
      <c r="N4931" s="11"/>
    </row>
    <row r="4932" spans="1:14" x14ac:dyDescent="0.2">
      <c r="A4932" s="12" t="s">
        <v>8270</v>
      </c>
      <c r="B4932" s="50">
        <v>4931</v>
      </c>
      <c r="C4932" s="9">
        <v>2017</v>
      </c>
      <c r="D4932" s="5" t="s">
        <v>9316</v>
      </c>
      <c r="E4932" s="8" t="s">
        <v>2</v>
      </c>
      <c r="F4932" s="5" t="s">
        <v>11089</v>
      </c>
      <c r="G4932" s="5" t="s">
        <v>9314</v>
      </c>
      <c r="H4932" s="5" t="s">
        <v>9328</v>
      </c>
      <c r="I4932" s="5" t="s">
        <v>9334</v>
      </c>
      <c r="J4932" s="9">
        <v>0</v>
      </c>
      <c r="K4932" s="5" t="s">
        <v>4</v>
      </c>
      <c r="L4932" s="10" t="s">
        <v>1</v>
      </c>
      <c r="M4932" s="5" t="s">
        <v>208</v>
      </c>
      <c r="N4932" s="11"/>
    </row>
    <row r="4933" spans="1:14" x14ac:dyDescent="0.2">
      <c r="A4933" s="12" t="s">
        <v>8271</v>
      </c>
      <c r="B4933" s="50">
        <v>4932</v>
      </c>
      <c r="C4933" s="9">
        <v>2017</v>
      </c>
      <c r="D4933" s="5" t="s">
        <v>9316</v>
      </c>
      <c r="E4933" s="8" t="s">
        <v>2</v>
      </c>
      <c r="F4933" s="5" t="s">
        <v>11089</v>
      </c>
      <c r="G4933" s="5" t="s">
        <v>9314</v>
      </c>
      <c r="H4933" s="5" t="s">
        <v>9328</v>
      </c>
      <c r="I4933" s="5" t="s">
        <v>9415</v>
      </c>
      <c r="J4933" s="9">
        <v>0</v>
      </c>
      <c r="K4933" s="5" t="s">
        <v>46</v>
      </c>
      <c r="L4933" s="10" t="s">
        <v>1</v>
      </c>
      <c r="M4933" s="5" t="s">
        <v>209</v>
      </c>
      <c r="N4933" s="11"/>
    </row>
    <row r="4934" spans="1:14" x14ac:dyDescent="0.2">
      <c r="A4934" s="12" t="s">
        <v>8272</v>
      </c>
      <c r="B4934" s="50">
        <v>4933</v>
      </c>
      <c r="C4934" s="9">
        <v>2017</v>
      </c>
      <c r="D4934" s="5" t="s">
        <v>9316</v>
      </c>
      <c r="E4934" s="8" t="s">
        <v>2</v>
      </c>
      <c r="F4934" s="5" t="s">
        <v>11089</v>
      </c>
      <c r="G4934" s="5" t="s">
        <v>9314</v>
      </c>
      <c r="H4934" s="5" t="s">
        <v>9328</v>
      </c>
      <c r="I4934" s="5" t="s">
        <v>9415</v>
      </c>
      <c r="J4934" s="9">
        <v>0</v>
      </c>
      <c r="K4934" s="5" t="s">
        <v>46</v>
      </c>
      <c r="L4934" s="10" t="s">
        <v>1</v>
      </c>
      <c r="M4934" s="5" t="s">
        <v>206</v>
      </c>
      <c r="N4934" s="11"/>
    </row>
    <row r="4935" spans="1:14" x14ac:dyDescent="0.2">
      <c r="A4935" s="12" t="s">
        <v>8273</v>
      </c>
      <c r="B4935" s="50">
        <v>4934</v>
      </c>
      <c r="C4935" s="9">
        <v>2017</v>
      </c>
      <c r="D4935" s="5" t="s">
        <v>9316</v>
      </c>
      <c r="E4935" s="8" t="s">
        <v>2</v>
      </c>
      <c r="F4935" s="5" t="s">
        <v>11089</v>
      </c>
      <c r="G4935" s="5" t="s">
        <v>9314</v>
      </c>
      <c r="H4935" s="5" t="s">
        <v>9328</v>
      </c>
      <c r="I4935" s="5" t="s">
        <v>9344</v>
      </c>
      <c r="J4935" s="9">
        <v>0</v>
      </c>
      <c r="K4935" s="5" t="s">
        <v>46</v>
      </c>
      <c r="L4935" s="10" t="s">
        <v>1</v>
      </c>
      <c r="M4935" s="5" t="s">
        <v>210</v>
      </c>
      <c r="N4935" s="11"/>
    </row>
    <row r="4936" spans="1:14" x14ac:dyDescent="0.2">
      <c r="A4936" s="12" t="s">
        <v>8274</v>
      </c>
      <c r="B4936" s="50">
        <v>4935</v>
      </c>
      <c r="C4936" s="9">
        <v>2017</v>
      </c>
      <c r="D4936" s="5" t="s">
        <v>9316</v>
      </c>
      <c r="E4936" s="8" t="s">
        <v>2</v>
      </c>
      <c r="F4936" s="5" t="s">
        <v>11089</v>
      </c>
      <c r="G4936" s="5" t="s">
        <v>9329</v>
      </c>
      <c r="H4936" s="5" t="s">
        <v>9347</v>
      </c>
      <c r="I4936" s="5" t="s">
        <v>9350</v>
      </c>
      <c r="J4936" s="9">
        <v>2</v>
      </c>
      <c r="K4936" s="5" t="s">
        <v>70</v>
      </c>
      <c r="L4936" s="10" t="s">
        <v>1</v>
      </c>
      <c r="M4936" s="5" t="s">
        <v>211</v>
      </c>
      <c r="N4936" s="11"/>
    </row>
    <row r="4937" spans="1:14" x14ac:dyDescent="0.2">
      <c r="A4937" s="12" t="s">
        <v>8275</v>
      </c>
      <c r="B4937" s="50">
        <v>4936</v>
      </c>
      <c r="C4937" s="9">
        <v>2017</v>
      </c>
      <c r="D4937" s="5" t="s">
        <v>9316</v>
      </c>
      <c r="E4937" s="8" t="s">
        <v>2</v>
      </c>
      <c r="F4937" s="5" t="s">
        <v>11089</v>
      </c>
      <c r="G4937" s="5" t="s">
        <v>9314</v>
      </c>
      <c r="H4937" s="5" t="s">
        <v>9328</v>
      </c>
      <c r="I4937" s="5" t="s">
        <v>9344</v>
      </c>
      <c r="J4937" s="9">
        <v>0</v>
      </c>
      <c r="K4937" s="5" t="s">
        <v>4</v>
      </c>
      <c r="L4937" s="10" t="s">
        <v>1</v>
      </c>
      <c r="M4937" s="5" t="s">
        <v>212</v>
      </c>
      <c r="N4937" s="11"/>
    </row>
    <row r="4938" spans="1:14" x14ac:dyDescent="0.2">
      <c r="A4938" s="12" t="s">
        <v>8276</v>
      </c>
      <c r="B4938" s="50">
        <v>4937</v>
      </c>
      <c r="C4938" s="9">
        <v>2017</v>
      </c>
      <c r="D4938" s="5" t="s">
        <v>9316</v>
      </c>
      <c r="E4938" s="8" t="s">
        <v>2</v>
      </c>
      <c r="F4938" s="5" t="s">
        <v>11089</v>
      </c>
      <c r="G4938" s="5" t="s">
        <v>9329</v>
      </c>
      <c r="H4938" s="5" t="s">
        <v>9347</v>
      </c>
      <c r="I4938" s="5" t="s">
        <v>11065</v>
      </c>
      <c r="J4938" s="9">
        <v>1</v>
      </c>
      <c r="K4938" s="5" t="s">
        <v>70</v>
      </c>
      <c r="L4938" s="10" t="s">
        <v>1</v>
      </c>
      <c r="M4938" s="5" t="s">
        <v>213</v>
      </c>
      <c r="N4938" s="11"/>
    </row>
    <row r="4939" spans="1:14" x14ac:dyDescent="0.2">
      <c r="A4939" s="12" t="s">
        <v>8277</v>
      </c>
      <c r="B4939" s="50">
        <v>4938</v>
      </c>
      <c r="C4939" s="9">
        <v>2017</v>
      </c>
      <c r="D4939" s="5" t="s">
        <v>9316</v>
      </c>
      <c r="E4939" s="8" t="s">
        <v>2</v>
      </c>
      <c r="F4939" s="5" t="s">
        <v>11089</v>
      </c>
      <c r="G4939" s="5" t="s">
        <v>9329</v>
      </c>
      <c r="H4939" s="5" t="s">
        <v>9347</v>
      </c>
      <c r="I4939" s="5" t="s">
        <v>9315</v>
      </c>
      <c r="J4939" s="9">
        <v>2</v>
      </c>
      <c r="K4939" s="5" t="s">
        <v>70</v>
      </c>
      <c r="L4939" s="10" t="s">
        <v>1</v>
      </c>
      <c r="M4939" s="5" t="s">
        <v>214</v>
      </c>
      <c r="N4939" s="11"/>
    </row>
    <row r="4940" spans="1:14" x14ac:dyDescent="0.2">
      <c r="A4940" s="12" t="s">
        <v>8278</v>
      </c>
      <c r="B4940" s="50">
        <v>4939</v>
      </c>
      <c r="C4940" s="9">
        <v>2017</v>
      </c>
      <c r="D4940" s="5" t="s">
        <v>9316</v>
      </c>
      <c r="E4940" s="8" t="s">
        <v>2</v>
      </c>
      <c r="F4940" s="5" t="s">
        <v>11089</v>
      </c>
      <c r="G4940" s="5" t="s">
        <v>9314</v>
      </c>
      <c r="H4940" s="5" t="s">
        <v>9321</v>
      </c>
      <c r="I4940" s="5" t="s">
        <v>9344</v>
      </c>
      <c r="J4940" s="9">
        <v>1</v>
      </c>
      <c r="K4940" s="5" t="s">
        <v>46</v>
      </c>
      <c r="L4940" s="10" t="s">
        <v>1</v>
      </c>
      <c r="M4940" s="5" t="s">
        <v>215</v>
      </c>
      <c r="N4940" s="11"/>
    </row>
    <row r="4941" spans="1:14" x14ac:dyDescent="0.2">
      <c r="A4941" s="12" t="s">
        <v>8279</v>
      </c>
      <c r="B4941" s="50">
        <v>4940</v>
      </c>
      <c r="C4941" s="9">
        <v>2017</v>
      </c>
      <c r="D4941" s="5" t="s">
        <v>9316</v>
      </c>
      <c r="E4941" s="8" t="s">
        <v>2</v>
      </c>
      <c r="F4941" s="5" t="s">
        <v>11089</v>
      </c>
      <c r="G4941" s="5" t="s">
        <v>9314</v>
      </c>
      <c r="H4941" s="5" t="s">
        <v>9328</v>
      </c>
      <c r="I4941" s="5" t="s">
        <v>9385</v>
      </c>
      <c r="J4941" s="9">
        <v>0</v>
      </c>
      <c r="K4941" s="5" t="s">
        <v>46</v>
      </c>
      <c r="L4941" s="10" t="s">
        <v>1</v>
      </c>
      <c r="M4941" s="5" t="s">
        <v>216</v>
      </c>
      <c r="N4941" s="11"/>
    </row>
    <row r="4942" spans="1:14" x14ac:dyDescent="0.2">
      <c r="A4942" s="12" t="s">
        <v>8280</v>
      </c>
      <c r="B4942" s="50">
        <v>4941</v>
      </c>
      <c r="C4942" s="9">
        <v>2017</v>
      </c>
      <c r="D4942" s="5" t="s">
        <v>9316</v>
      </c>
      <c r="E4942" s="8" t="s">
        <v>2</v>
      </c>
      <c r="F4942" s="5" t="s">
        <v>11089</v>
      </c>
      <c r="G4942" s="5" t="s">
        <v>9331</v>
      </c>
      <c r="H4942" s="5" t="s">
        <v>9328</v>
      </c>
      <c r="I4942" s="5" t="s">
        <v>9415</v>
      </c>
      <c r="J4942" s="9">
        <v>0</v>
      </c>
      <c r="K4942" s="5" t="s">
        <v>217</v>
      </c>
      <c r="L4942" s="10" t="s">
        <v>1</v>
      </c>
      <c r="M4942" s="5" t="s">
        <v>190</v>
      </c>
      <c r="N4942" s="11"/>
    </row>
    <row r="4943" spans="1:14" x14ac:dyDescent="0.2">
      <c r="A4943" s="12" t="s">
        <v>8281</v>
      </c>
      <c r="B4943" s="50">
        <v>4942</v>
      </c>
      <c r="C4943" s="9">
        <v>2017</v>
      </c>
      <c r="D4943" s="5" t="s">
        <v>9316</v>
      </c>
      <c r="E4943" s="8" t="s">
        <v>2</v>
      </c>
      <c r="F4943" s="5" t="s">
        <v>11089</v>
      </c>
      <c r="G4943" s="5" t="s">
        <v>9331</v>
      </c>
      <c r="H4943" s="5" t="s">
        <v>9328</v>
      </c>
      <c r="I4943" s="5" t="s">
        <v>9415</v>
      </c>
      <c r="J4943" s="9">
        <v>0</v>
      </c>
      <c r="K4943" s="5" t="s">
        <v>217</v>
      </c>
      <c r="L4943" s="10" t="s">
        <v>1</v>
      </c>
      <c r="M4943" s="5" t="s">
        <v>218</v>
      </c>
      <c r="N4943" s="11"/>
    </row>
    <row r="4944" spans="1:14" x14ac:dyDescent="0.2">
      <c r="A4944" s="12" t="s">
        <v>8282</v>
      </c>
      <c r="B4944" s="50">
        <v>4943</v>
      </c>
      <c r="C4944" s="9">
        <v>2017</v>
      </c>
      <c r="D4944" s="5" t="s">
        <v>9316</v>
      </c>
      <c r="E4944" s="8" t="s">
        <v>2</v>
      </c>
      <c r="F4944" s="5" t="s">
        <v>11089</v>
      </c>
      <c r="G4944" s="5" t="s">
        <v>9314</v>
      </c>
      <c r="H4944" s="5" t="s">
        <v>9328</v>
      </c>
      <c r="I4944" s="5" t="s">
        <v>9344</v>
      </c>
      <c r="J4944" s="9">
        <v>0</v>
      </c>
      <c r="K4944" s="5" t="s">
        <v>46</v>
      </c>
      <c r="L4944" s="10" t="s">
        <v>1</v>
      </c>
      <c r="M4944" s="5" t="s">
        <v>219</v>
      </c>
      <c r="N4944" s="11"/>
    </row>
    <row r="4945" spans="1:15" x14ac:dyDescent="0.2">
      <c r="A4945" s="12" t="s">
        <v>8283</v>
      </c>
      <c r="B4945" s="50">
        <v>4944</v>
      </c>
      <c r="C4945" s="9">
        <v>2017</v>
      </c>
      <c r="D4945" s="5" t="s">
        <v>9316</v>
      </c>
      <c r="E4945" s="8" t="s">
        <v>2</v>
      </c>
      <c r="F4945" s="5" t="s">
        <v>11088</v>
      </c>
      <c r="G4945" s="5" t="s">
        <v>9383</v>
      </c>
      <c r="H4945" s="5" t="s">
        <v>9347</v>
      </c>
      <c r="I4945" s="5" t="s">
        <v>9378</v>
      </c>
      <c r="J4945" s="9">
        <v>1</v>
      </c>
      <c r="K4945" s="5" t="s">
        <v>217</v>
      </c>
      <c r="L4945" s="10" t="s">
        <v>1</v>
      </c>
      <c r="M4945" s="5" t="s">
        <v>220</v>
      </c>
      <c r="N4945" s="11"/>
    </row>
    <row r="4946" spans="1:15" x14ac:dyDescent="0.2">
      <c r="A4946" s="12" t="s">
        <v>8284</v>
      </c>
      <c r="B4946" s="50">
        <v>4945</v>
      </c>
      <c r="C4946" s="9">
        <v>2017</v>
      </c>
      <c r="D4946" s="5" t="s">
        <v>9316</v>
      </c>
      <c r="E4946" s="8" t="s">
        <v>2</v>
      </c>
      <c r="F4946" s="5" t="s">
        <v>11088</v>
      </c>
      <c r="G4946" s="5" t="s">
        <v>9383</v>
      </c>
      <c r="H4946" s="5" t="s">
        <v>9347</v>
      </c>
      <c r="I4946" s="5" t="s">
        <v>11065</v>
      </c>
      <c r="J4946" s="9">
        <v>1</v>
      </c>
      <c r="K4946" s="5" t="s">
        <v>217</v>
      </c>
      <c r="L4946" s="10" t="s">
        <v>1</v>
      </c>
      <c r="M4946" s="5" t="s">
        <v>221</v>
      </c>
      <c r="N4946" s="11"/>
    </row>
    <row r="4947" spans="1:15" x14ac:dyDescent="0.2">
      <c r="A4947" s="12" t="s">
        <v>8285</v>
      </c>
      <c r="B4947" s="50">
        <v>4946</v>
      </c>
      <c r="C4947" s="9">
        <v>2017</v>
      </c>
      <c r="D4947" s="5" t="s">
        <v>9316</v>
      </c>
      <c r="E4947" s="8" t="s">
        <v>2</v>
      </c>
      <c r="F4947" s="5" t="s">
        <v>11089</v>
      </c>
      <c r="G4947" s="5" t="s">
        <v>9314</v>
      </c>
      <c r="H4947" s="5" t="s">
        <v>9328</v>
      </c>
      <c r="I4947" s="5" t="s">
        <v>9416</v>
      </c>
      <c r="J4947" s="9">
        <v>0</v>
      </c>
      <c r="K4947" s="5" t="s">
        <v>46</v>
      </c>
      <c r="L4947" s="10" t="s">
        <v>1</v>
      </c>
      <c r="M4947" s="5" t="s">
        <v>222</v>
      </c>
      <c r="N4947" s="11"/>
    </row>
    <row r="4948" spans="1:15" x14ac:dyDescent="0.2">
      <c r="A4948" s="12" t="s">
        <v>8286</v>
      </c>
      <c r="B4948" s="50">
        <v>4947</v>
      </c>
      <c r="C4948" s="9">
        <v>2017</v>
      </c>
      <c r="D4948" s="5" t="s">
        <v>9316</v>
      </c>
      <c r="E4948" s="8" t="s">
        <v>2</v>
      </c>
      <c r="F4948" s="5" t="s">
        <v>11089</v>
      </c>
      <c r="G4948" s="5" t="s">
        <v>9314</v>
      </c>
      <c r="H4948" s="5" t="s">
        <v>9347</v>
      </c>
      <c r="I4948" s="5" t="s">
        <v>9368</v>
      </c>
      <c r="J4948" s="9">
        <v>1</v>
      </c>
      <c r="K4948" s="5" t="s">
        <v>46</v>
      </c>
      <c r="L4948" s="10" t="s">
        <v>1</v>
      </c>
      <c r="M4948" s="5" t="s">
        <v>223</v>
      </c>
      <c r="N4948" s="11"/>
    </row>
    <row r="4949" spans="1:15" x14ac:dyDescent="0.2">
      <c r="A4949" s="12" t="s">
        <v>8287</v>
      </c>
      <c r="B4949" s="50">
        <v>4948</v>
      </c>
      <c r="C4949" s="9">
        <v>2017</v>
      </c>
      <c r="D4949" s="5" t="s">
        <v>9316</v>
      </c>
      <c r="E4949" s="8" t="s">
        <v>2</v>
      </c>
      <c r="F4949" s="5" t="s">
        <v>11089</v>
      </c>
      <c r="G4949" s="5" t="s">
        <v>9329</v>
      </c>
      <c r="H4949" s="5" t="s">
        <v>9347</v>
      </c>
      <c r="I4949" s="5" t="s">
        <v>11065</v>
      </c>
      <c r="J4949" s="9">
        <v>2</v>
      </c>
      <c r="K4949" s="5" t="s">
        <v>70</v>
      </c>
      <c r="L4949" s="10" t="s">
        <v>1</v>
      </c>
      <c r="M4949" s="5" t="s">
        <v>224</v>
      </c>
      <c r="N4949" s="11"/>
    </row>
    <row r="4950" spans="1:15" x14ac:dyDescent="0.2">
      <c r="A4950" s="12" t="s">
        <v>8288</v>
      </c>
      <c r="B4950" s="50">
        <v>4949</v>
      </c>
      <c r="C4950" s="9">
        <v>2017</v>
      </c>
      <c r="D4950" s="5" t="s">
        <v>9316</v>
      </c>
      <c r="E4950" s="8" t="s">
        <v>2</v>
      </c>
      <c r="F4950" s="5" t="s">
        <v>11089</v>
      </c>
      <c r="G4950" s="5" t="s">
        <v>9329</v>
      </c>
      <c r="H4950" s="5" t="s">
        <v>9347</v>
      </c>
      <c r="I4950" s="5" t="s">
        <v>11065</v>
      </c>
      <c r="J4950" s="9">
        <v>1</v>
      </c>
      <c r="K4950" s="5" t="s">
        <v>70</v>
      </c>
      <c r="L4950" s="10" t="s">
        <v>1</v>
      </c>
      <c r="M4950" s="5" t="s">
        <v>225</v>
      </c>
      <c r="N4950" s="11"/>
    </row>
    <row r="4951" spans="1:15" x14ac:dyDescent="0.2">
      <c r="A4951" s="12" t="s">
        <v>8289</v>
      </c>
      <c r="B4951" s="50">
        <v>4950</v>
      </c>
      <c r="C4951" s="9">
        <v>2017</v>
      </c>
      <c r="D4951" s="5" t="s">
        <v>9316</v>
      </c>
      <c r="E4951" s="8" t="s">
        <v>2</v>
      </c>
      <c r="F4951" s="5" t="s">
        <v>11089</v>
      </c>
      <c r="G4951" s="5" t="s">
        <v>9314</v>
      </c>
      <c r="H4951" s="5" t="s">
        <v>9328</v>
      </c>
      <c r="I4951" s="5" t="s">
        <v>9344</v>
      </c>
      <c r="J4951" s="9">
        <v>0</v>
      </c>
      <c r="K4951" s="5" t="s">
        <v>46</v>
      </c>
      <c r="L4951" s="10" t="s">
        <v>1</v>
      </c>
      <c r="M4951" s="5" t="s">
        <v>226</v>
      </c>
      <c r="N4951" s="11"/>
    </row>
    <row r="4952" spans="1:15" x14ac:dyDescent="0.2">
      <c r="A4952" s="12" t="s">
        <v>8290</v>
      </c>
      <c r="B4952" s="50">
        <v>4951</v>
      </c>
      <c r="C4952" s="9">
        <v>2017</v>
      </c>
      <c r="D4952" s="5" t="s">
        <v>9316</v>
      </c>
      <c r="E4952" s="8" t="s">
        <v>2</v>
      </c>
      <c r="F4952" s="5" t="s">
        <v>11089</v>
      </c>
      <c r="G4952" s="5" t="s">
        <v>9329</v>
      </c>
      <c r="H4952" s="5" t="s">
        <v>9347</v>
      </c>
      <c r="I4952" s="5" t="s">
        <v>9315</v>
      </c>
      <c r="J4952" s="9">
        <v>1</v>
      </c>
      <c r="K4952" s="5" t="s">
        <v>70</v>
      </c>
      <c r="L4952" s="10" t="s">
        <v>1</v>
      </c>
      <c r="M4952" s="5" t="s">
        <v>227</v>
      </c>
      <c r="N4952" s="11"/>
    </row>
    <row r="4953" spans="1:15" x14ac:dyDescent="0.2">
      <c r="A4953" s="12" t="s">
        <v>8291</v>
      </c>
      <c r="B4953" s="50">
        <v>4952</v>
      </c>
      <c r="C4953" s="9">
        <v>2017</v>
      </c>
      <c r="D4953" s="5" t="s">
        <v>9316</v>
      </c>
      <c r="E4953" s="8" t="s">
        <v>2</v>
      </c>
      <c r="F4953" s="5" t="s">
        <v>11089</v>
      </c>
      <c r="G4953" s="5" t="s">
        <v>9314</v>
      </c>
      <c r="H4953" s="5" t="s">
        <v>9347</v>
      </c>
      <c r="I4953" s="5" t="s">
        <v>11065</v>
      </c>
      <c r="J4953" s="9">
        <v>1</v>
      </c>
      <c r="K4953" s="5" t="s">
        <v>9</v>
      </c>
      <c r="L4953" s="10" t="s">
        <v>1</v>
      </c>
      <c r="M4953" s="5" t="s">
        <v>228</v>
      </c>
      <c r="N4953" s="11"/>
    </row>
    <row r="4954" spans="1:15" x14ac:dyDescent="0.2">
      <c r="A4954" s="12" t="s">
        <v>8292</v>
      </c>
      <c r="B4954" s="50">
        <v>4953</v>
      </c>
      <c r="C4954" s="9">
        <v>2017</v>
      </c>
      <c r="D4954" s="5" t="s">
        <v>9316</v>
      </c>
      <c r="E4954" s="8" t="s">
        <v>2</v>
      </c>
      <c r="F4954" s="5" t="s">
        <v>11089</v>
      </c>
      <c r="G4954" s="5" t="s">
        <v>9314</v>
      </c>
      <c r="H4954" s="5" t="s">
        <v>9328</v>
      </c>
      <c r="I4954" s="5" t="s">
        <v>9416</v>
      </c>
      <c r="J4954" s="9">
        <v>0</v>
      </c>
      <c r="K4954" s="5" t="s">
        <v>46</v>
      </c>
      <c r="L4954" s="10" t="s">
        <v>1</v>
      </c>
      <c r="M4954" s="5" t="s">
        <v>229</v>
      </c>
      <c r="N4954" s="11"/>
    </row>
    <row r="4955" spans="1:15" x14ac:dyDescent="0.2">
      <c r="A4955" s="12" t="s">
        <v>8293</v>
      </c>
      <c r="B4955" s="50">
        <v>4954</v>
      </c>
      <c r="C4955" s="9">
        <v>2017</v>
      </c>
      <c r="D4955" s="5" t="s">
        <v>9316</v>
      </c>
      <c r="E4955" s="8" t="s">
        <v>2</v>
      </c>
      <c r="F4955" s="5" t="s">
        <v>11088</v>
      </c>
      <c r="G4955" s="5" t="s">
        <v>9383</v>
      </c>
      <c r="H4955" s="5" t="s">
        <v>9347</v>
      </c>
      <c r="I4955" s="5" t="s">
        <v>11065</v>
      </c>
      <c r="J4955" s="9">
        <v>1</v>
      </c>
      <c r="K4955" s="5" t="s">
        <v>9</v>
      </c>
      <c r="L4955" s="10" t="s">
        <v>1</v>
      </c>
      <c r="M4955" s="5" t="s">
        <v>230</v>
      </c>
      <c r="N4955" s="11"/>
    </row>
    <row r="4956" spans="1:15" x14ac:dyDescent="0.2">
      <c r="A4956" s="12" t="s">
        <v>8294</v>
      </c>
      <c r="B4956" s="50">
        <v>4955</v>
      </c>
      <c r="C4956" s="9">
        <v>2017</v>
      </c>
      <c r="D4956" s="5" t="s">
        <v>9316</v>
      </c>
      <c r="E4956" s="8" t="s">
        <v>2</v>
      </c>
      <c r="F4956" s="5" t="s">
        <v>11089</v>
      </c>
      <c r="G4956" s="5" t="s">
        <v>9314</v>
      </c>
      <c r="H4956" s="5" t="s">
        <v>9328</v>
      </c>
      <c r="I4956" s="5" t="s">
        <v>9416</v>
      </c>
      <c r="J4956" s="9">
        <v>0</v>
      </c>
      <c r="K4956" s="5" t="s">
        <v>9</v>
      </c>
      <c r="L4956" s="10" t="s">
        <v>1</v>
      </c>
      <c r="M4956" s="5" t="s">
        <v>231</v>
      </c>
      <c r="N4956" s="11"/>
    </row>
    <row r="4957" spans="1:15" x14ac:dyDescent="0.2">
      <c r="A4957" s="12" t="s">
        <v>8295</v>
      </c>
      <c r="B4957" s="50">
        <v>4956</v>
      </c>
      <c r="C4957" s="9">
        <v>2017</v>
      </c>
      <c r="D4957" s="5" t="s">
        <v>9316</v>
      </c>
      <c r="E4957" s="8" t="s">
        <v>2</v>
      </c>
      <c r="F4957" s="5" t="s">
        <v>11089</v>
      </c>
      <c r="G4957" s="5" t="s">
        <v>9314</v>
      </c>
      <c r="H4957" s="5" t="s">
        <v>9328</v>
      </c>
      <c r="I4957" s="5" t="s">
        <v>9419</v>
      </c>
      <c r="J4957" s="9">
        <v>0</v>
      </c>
      <c r="K4957" s="5" t="s">
        <v>9</v>
      </c>
      <c r="L4957" s="10" t="s">
        <v>1</v>
      </c>
      <c r="M4957" s="5" t="s">
        <v>232</v>
      </c>
      <c r="N4957" s="11"/>
      <c r="O4957" s="11"/>
    </row>
    <row r="4958" spans="1:15" x14ac:dyDescent="0.2">
      <c r="A4958" s="12" t="s">
        <v>8296</v>
      </c>
      <c r="B4958" s="50">
        <v>4957</v>
      </c>
      <c r="C4958" s="9">
        <v>2017</v>
      </c>
      <c r="D4958" s="5" t="s">
        <v>9316</v>
      </c>
      <c r="E4958" s="8" t="s">
        <v>2</v>
      </c>
      <c r="F4958" s="5" t="s">
        <v>11089</v>
      </c>
      <c r="G4958" s="5" t="s">
        <v>9329</v>
      </c>
      <c r="H4958" s="5" t="s">
        <v>9347</v>
      </c>
      <c r="I4958" s="5" t="s">
        <v>11065</v>
      </c>
      <c r="J4958" s="9">
        <v>1</v>
      </c>
      <c r="K4958" s="5" t="s">
        <v>70</v>
      </c>
      <c r="L4958" s="10" t="s">
        <v>1</v>
      </c>
      <c r="M4958" s="5" t="s">
        <v>233</v>
      </c>
      <c r="N4958" s="11"/>
    </row>
    <row r="4959" spans="1:15" x14ac:dyDescent="0.2">
      <c r="A4959" s="12" t="s">
        <v>8297</v>
      </c>
      <c r="B4959" s="50">
        <v>4958</v>
      </c>
      <c r="C4959" s="9">
        <v>2017</v>
      </c>
      <c r="D4959" s="5" t="s">
        <v>9316</v>
      </c>
      <c r="E4959" s="8" t="s">
        <v>2</v>
      </c>
      <c r="F4959" s="5" t="s">
        <v>11089</v>
      </c>
      <c r="G4959" s="5" t="s">
        <v>9314</v>
      </c>
      <c r="H4959" s="5" t="s">
        <v>9328</v>
      </c>
      <c r="I4959" s="5" t="s">
        <v>9415</v>
      </c>
      <c r="J4959" s="9">
        <v>0</v>
      </c>
      <c r="K4959" s="5" t="s">
        <v>9</v>
      </c>
      <c r="L4959" s="10" t="s">
        <v>1</v>
      </c>
      <c r="M4959" s="5" t="s">
        <v>234</v>
      </c>
      <c r="N4959" s="11"/>
    </row>
    <row r="4960" spans="1:15" x14ac:dyDescent="0.2">
      <c r="A4960" s="12" t="s">
        <v>8298</v>
      </c>
      <c r="B4960" s="50">
        <v>4959</v>
      </c>
      <c r="C4960" s="9">
        <v>2017</v>
      </c>
      <c r="D4960" s="5" t="s">
        <v>9316</v>
      </c>
      <c r="E4960" s="8" t="s">
        <v>2</v>
      </c>
      <c r="F4960" s="5" t="s">
        <v>11089</v>
      </c>
      <c r="G4960" s="5" t="s">
        <v>9323</v>
      </c>
      <c r="H4960" s="5" t="s">
        <v>9328</v>
      </c>
      <c r="I4960" s="5" t="s">
        <v>9334</v>
      </c>
      <c r="J4960" s="9">
        <v>0</v>
      </c>
      <c r="K4960" s="5" t="s">
        <v>9</v>
      </c>
      <c r="L4960" s="10" t="s">
        <v>1</v>
      </c>
      <c r="M4960" s="5" t="s">
        <v>235</v>
      </c>
      <c r="N4960" s="11"/>
      <c r="O4960" s="11"/>
    </row>
    <row r="4961" spans="1:15" x14ac:dyDescent="0.2">
      <c r="A4961" s="12" t="s">
        <v>8299</v>
      </c>
      <c r="B4961" s="50">
        <v>4960</v>
      </c>
      <c r="C4961" s="9">
        <v>2017</v>
      </c>
      <c r="D4961" s="5" t="s">
        <v>9316</v>
      </c>
      <c r="E4961" s="8" t="s">
        <v>2</v>
      </c>
      <c r="F4961" s="5" t="s">
        <v>11089</v>
      </c>
      <c r="G4961" s="5" t="s">
        <v>9314</v>
      </c>
      <c r="H4961" s="5" t="s">
        <v>9328</v>
      </c>
      <c r="I4961" s="5" t="s">
        <v>9415</v>
      </c>
      <c r="J4961" s="9">
        <v>0</v>
      </c>
      <c r="K4961" s="5" t="s">
        <v>9</v>
      </c>
      <c r="L4961" s="10" t="s">
        <v>1</v>
      </c>
      <c r="M4961" s="5" t="s">
        <v>234</v>
      </c>
      <c r="N4961" s="11"/>
    </row>
    <row r="4962" spans="1:15" x14ac:dyDescent="0.2">
      <c r="A4962" s="12" t="s">
        <v>8300</v>
      </c>
      <c r="B4962" s="50">
        <v>4961</v>
      </c>
      <c r="C4962" s="9">
        <v>2017</v>
      </c>
      <c r="D4962" s="5" t="s">
        <v>9316</v>
      </c>
      <c r="E4962" s="8" t="s">
        <v>2</v>
      </c>
      <c r="F4962" s="5" t="s">
        <v>11089</v>
      </c>
      <c r="G4962" s="5" t="s">
        <v>9323</v>
      </c>
      <c r="H4962" s="5" t="s">
        <v>9328</v>
      </c>
      <c r="I4962" s="5" t="s">
        <v>9415</v>
      </c>
      <c r="J4962" s="9">
        <v>0</v>
      </c>
      <c r="K4962" s="5" t="s">
        <v>9</v>
      </c>
      <c r="L4962" s="10" t="s">
        <v>1</v>
      </c>
      <c r="M4962" s="5" t="s">
        <v>236</v>
      </c>
      <c r="N4962" s="11"/>
      <c r="O4962" s="11"/>
    </row>
    <row r="4963" spans="1:15" x14ac:dyDescent="0.2">
      <c r="A4963" s="12" t="s">
        <v>8301</v>
      </c>
      <c r="B4963" s="50">
        <v>4962</v>
      </c>
      <c r="C4963" s="9">
        <v>2017</v>
      </c>
      <c r="D4963" s="5" t="s">
        <v>9316</v>
      </c>
      <c r="E4963" s="8" t="s">
        <v>2</v>
      </c>
      <c r="F4963" s="5" t="s">
        <v>11089</v>
      </c>
      <c r="G4963" s="5" t="s">
        <v>9323</v>
      </c>
      <c r="H4963" s="5" t="s">
        <v>9328</v>
      </c>
      <c r="I4963" s="5" t="s">
        <v>9415</v>
      </c>
      <c r="J4963" s="9">
        <v>0</v>
      </c>
      <c r="K4963" s="5" t="s">
        <v>9</v>
      </c>
      <c r="L4963" s="10" t="s">
        <v>1</v>
      </c>
      <c r="M4963" s="5" t="s">
        <v>237</v>
      </c>
      <c r="N4963" s="11"/>
      <c r="O4963" s="11"/>
    </row>
    <row r="4964" spans="1:15" x14ac:dyDescent="0.2">
      <c r="A4964" s="12" t="s">
        <v>8302</v>
      </c>
      <c r="B4964" s="50">
        <v>4963</v>
      </c>
      <c r="C4964" s="9">
        <v>2017</v>
      </c>
      <c r="D4964" s="5" t="s">
        <v>9316</v>
      </c>
      <c r="E4964" s="8" t="s">
        <v>2</v>
      </c>
      <c r="F4964" s="5" t="s">
        <v>11088</v>
      </c>
      <c r="G4964" s="5" t="s">
        <v>9363</v>
      </c>
      <c r="H4964" s="5" t="s">
        <v>9328</v>
      </c>
      <c r="I4964" s="5" t="s">
        <v>9415</v>
      </c>
      <c r="J4964" s="9">
        <v>0</v>
      </c>
      <c r="K4964" s="5" t="s">
        <v>9</v>
      </c>
      <c r="L4964" s="10" t="s">
        <v>1</v>
      </c>
      <c r="M4964" s="5" t="s">
        <v>238</v>
      </c>
      <c r="N4964" s="11"/>
      <c r="O4964" s="11"/>
    </row>
    <row r="4965" spans="1:15" x14ac:dyDescent="0.2">
      <c r="A4965" s="12" t="s">
        <v>8303</v>
      </c>
      <c r="B4965" s="50">
        <v>4964</v>
      </c>
      <c r="C4965" s="9">
        <v>2017</v>
      </c>
      <c r="D4965" s="5" t="s">
        <v>9316</v>
      </c>
      <c r="E4965" s="8" t="s">
        <v>2</v>
      </c>
      <c r="F4965" s="5" t="s">
        <v>11089</v>
      </c>
      <c r="G4965" s="5" t="s">
        <v>9329</v>
      </c>
      <c r="H4965" s="5" t="s">
        <v>9347</v>
      </c>
      <c r="I4965" s="5" t="s">
        <v>11065</v>
      </c>
      <c r="J4965" s="9">
        <v>1</v>
      </c>
      <c r="K4965" s="5" t="s">
        <v>88</v>
      </c>
      <c r="L4965" s="10" t="s">
        <v>1</v>
      </c>
      <c r="M4965" s="5" t="s">
        <v>239</v>
      </c>
      <c r="N4965" s="11"/>
    </row>
    <row r="4966" spans="1:15" x14ac:dyDescent="0.2">
      <c r="A4966" s="12" t="s">
        <v>8304</v>
      </c>
      <c r="B4966" s="50">
        <v>4965</v>
      </c>
      <c r="C4966" s="9">
        <v>2017</v>
      </c>
      <c r="D4966" s="5" t="s">
        <v>9316</v>
      </c>
      <c r="E4966" s="8" t="s">
        <v>2</v>
      </c>
      <c r="F4966" s="5" t="s">
        <v>11089</v>
      </c>
      <c r="G4966" s="5" t="s">
        <v>9329</v>
      </c>
      <c r="H4966" s="5" t="s">
        <v>9347</v>
      </c>
      <c r="I4966" s="5" t="s">
        <v>11065</v>
      </c>
      <c r="J4966" s="9">
        <v>2</v>
      </c>
      <c r="K4966" s="5" t="s">
        <v>88</v>
      </c>
      <c r="L4966" s="10" t="s">
        <v>1</v>
      </c>
      <c r="M4966" s="5" t="s">
        <v>94</v>
      </c>
      <c r="N4966" s="11"/>
    </row>
    <row r="4967" spans="1:15" x14ac:dyDescent="0.2">
      <c r="A4967" s="12" t="s">
        <v>8305</v>
      </c>
      <c r="B4967" s="50">
        <v>4966</v>
      </c>
      <c r="C4967" s="9">
        <v>2017</v>
      </c>
      <c r="D4967" s="5" t="s">
        <v>9316</v>
      </c>
      <c r="E4967" s="8" t="s">
        <v>2</v>
      </c>
      <c r="F4967" s="5" t="s">
        <v>11089</v>
      </c>
      <c r="G4967" s="5" t="s">
        <v>9314</v>
      </c>
      <c r="H4967" s="5" t="s">
        <v>9328</v>
      </c>
      <c r="I4967" s="5" t="s">
        <v>9344</v>
      </c>
      <c r="J4967" s="9">
        <v>0</v>
      </c>
      <c r="K4967" s="5" t="s">
        <v>9</v>
      </c>
      <c r="L4967" s="10" t="s">
        <v>1</v>
      </c>
      <c r="M4967" s="5" t="s">
        <v>219</v>
      </c>
      <c r="N4967" s="11"/>
    </row>
    <row r="4968" spans="1:15" x14ac:dyDescent="0.2">
      <c r="A4968" s="12" t="s">
        <v>8306</v>
      </c>
      <c r="B4968" s="50">
        <v>4967</v>
      </c>
      <c r="C4968" s="9">
        <v>2017</v>
      </c>
      <c r="D4968" s="5" t="s">
        <v>9316</v>
      </c>
      <c r="E4968" s="8" t="s">
        <v>2</v>
      </c>
      <c r="F4968" s="5" t="s">
        <v>11089</v>
      </c>
      <c r="G4968" s="5" t="s">
        <v>9314</v>
      </c>
      <c r="H4968" s="5" t="s">
        <v>9328</v>
      </c>
      <c r="I4968" s="5" t="s">
        <v>9415</v>
      </c>
      <c r="J4968" s="9">
        <v>0</v>
      </c>
      <c r="K4968" s="5" t="s">
        <v>9</v>
      </c>
      <c r="L4968" s="10" t="s">
        <v>1</v>
      </c>
      <c r="M4968" s="5" t="s">
        <v>240</v>
      </c>
      <c r="N4968" s="11"/>
    </row>
    <row r="4969" spans="1:15" x14ac:dyDescent="0.2">
      <c r="A4969" s="12" t="s">
        <v>8307</v>
      </c>
      <c r="B4969" s="50">
        <v>4968</v>
      </c>
      <c r="C4969" s="9">
        <v>2017</v>
      </c>
      <c r="D4969" s="5" t="s">
        <v>9316</v>
      </c>
      <c r="E4969" s="8" t="s">
        <v>2</v>
      </c>
      <c r="F4969" s="5" t="s">
        <v>11089</v>
      </c>
      <c r="G4969" s="5" t="s">
        <v>9314</v>
      </c>
      <c r="H4969" s="5" t="s">
        <v>9328</v>
      </c>
      <c r="I4969" s="5" t="s">
        <v>9416</v>
      </c>
      <c r="J4969" s="9">
        <v>0</v>
      </c>
      <c r="K4969" s="5" t="s">
        <v>9</v>
      </c>
      <c r="L4969" s="10" t="s">
        <v>1</v>
      </c>
      <c r="M4969" s="5" t="s">
        <v>241</v>
      </c>
      <c r="N4969" s="11"/>
    </row>
    <row r="4970" spans="1:15" x14ac:dyDescent="0.2">
      <c r="A4970" s="12" t="s">
        <v>8308</v>
      </c>
      <c r="B4970" s="50">
        <v>4969</v>
      </c>
      <c r="C4970" s="9">
        <v>2017</v>
      </c>
      <c r="D4970" s="5" t="s">
        <v>9316</v>
      </c>
      <c r="E4970" s="8" t="s">
        <v>2</v>
      </c>
      <c r="F4970" s="5" t="s">
        <v>11089</v>
      </c>
      <c r="G4970" s="5" t="s">
        <v>9329</v>
      </c>
      <c r="H4970" s="5" t="s">
        <v>9347</v>
      </c>
      <c r="I4970" s="5" t="s">
        <v>11065</v>
      </c>
      <c r="J4970" s="9">
        <v>1</v>
      </c>
      <c r="K4970" s="5" t="s">
        <v>242</v>
      </c>
      <c r="L4970" s="10" t="s">
        <v>1</v>
      </c>
      <c r="M4970" s="5" t="s">
        <v>243</v>
      </c>
      <c r="N4970" s="11"/>
    </row>
    <row r="4971" spans="1:15" x14ac:dyDescent="0.2">
      <c r="A4971" s="12" t="s">
        <v>8309</v>
      </c>
      <c r="B4971" s="50">
        <v>4970</v>
      </c>
      <c r="C4971" s="9">
        <v>2017</v>
      </c>
      <c r="D4971" s="5" t="s">
        <v>9316</v>
      </c>
      <c r="E4971" s="8" t="s">
        <v>2</v>
      </c>
      <c r="F4971" s="5" t="s">
        <v>11089</v>
      </c>
      <c r="G4971" s="5" t="s">
        <v>9314</v>
      </c>
      <c r="H4971" s="5" t="s">
        <v>9328</v>
      </c>
      <c r="I4971" s="5" t="s">
        <v>9344</v>
      </c>
      <c r="J4971" s="9">
        <v>0</v>
      </c>
      <c r="K4971" s="5" t="s">
        <v>9</v>
      </c>
      <c r="L4971" s="10" t="s">
        <v>1</v>
      </c>
      <c r="M4971" s="5" t="s">
        <v>244</v>
      </c>
      <c r="N4971" s="11"/>
    </row>
    <row r="4972" spans="1:15" x14ac:dyDescent="0.2">
      <c r="A4972" s="12" t="s">
        <v>8310</v>
      </c>
      <c r="B4972" s="50">
        <v>4971</v>
      </c>
      <c r="C4972" s="9">
        <v>2017</v>
      </c>
      <c r="D4972" s="5" t="s">
        <v>9316</v>
      </c>
      <c r="E4972" s="8" t="s">
        <v>2</v>
      </c>
      <c r="F4972" s="5" t="s">
        <v>11089</v>
      </c>
      <c r="G4972" s="5" t="s">
        <v>9329</v>
      </c>
      <c r="H4972" s="5" t="s">
        <v>9328</v>
      </c>
      <c r="I4972" s="5" t="s">
        <v>9344</v>
      </c>
      <c r="J4972" s="9">
        <v>0</v>
      </c>
      <c r="K4972" s="5" t="s">
        <v>242</v>
      </c>
      <c r="L4972" s="10" t="s">
        <v>1</v>
      </c>
      <c r="M4972" s="5" t="s">
        <v>245</v>
      </c>
      <c r="N4972" s="11"/>
    </row>
    <row r="4973" spans="1:15" x14ac:dyDescent="0.2">
      <c r="A4973" s="12" t="s">
        <v>8311</v>
      </c>
      <c r="B4973" s="50">
        <v>4972</v>
      </c>
      <c r="C4973" s="9">
        <v>2017</v>
      </c>
      <c r="D4973" s="5" t="s">
        <v>9316</v>
      </c>
      <c r="E4973" s="8" t="s">
        <v>2</v>
      </c>
      <c r="F4973" s="5" t="s">
        <v>11089</v>
      </c>
      <c r="G4973" s="5" t="s">
        <v>9314</v>
      </c>
      <c r="H4973" s="5" t="s">
        <v>9328</v>
      </c>
      <c r="I4973" s="5" t="s">
        <v>9415</v>
      </c>
      <c r="J4973" s="9">
        <v>0</v>
      </c>
      <c r="K4973" s="5" t="s">
        <v>4</v>
      </c>
      <c r="L4973" s="10" t="s">
        <v>1</v>
      </c>
      <c r="M4973" s="5" t="s">
        <v>234</v>
      </c>
      <c r="N4973" s="11"/>
    </row>
    <row r="4974" spans="1:15" x14ac:dyDescent="0.2">
      <c r="A4974" s="12" t="s">
        <v>8312</v>
      </c>
      <c r="B4974" s="50">
        <v>4973</v>
      </c>
      <c r="C4974" s="9">
        <v>2017</v>
      </c>
      <c r="D4974" s="5" t="s">
        <v>9316</v>
      </c>
      <c r="E4974" s="8" t="s">
        <v>2</v>
      </c>
      <c r="F4974" s="5" t="s">
        <v>11089</v>
      </c>
      <c r="G4974" s="5" t="s">
        <v>9329</v>
      </c>
      <c r="H4974" s="5" t="s">
        <v>9347</v>
      </c>
      <c r="I4974" s="5" t="s">
        <v>11065</v>
      </c>
      <c r="J4974" s="9">
        <v>1</v>
      </c>
      <c r="K4974" s="5" t="s">
        <v>242</v>
      </c>
      <c r="L4974" s="10" t="s">
        <v>1</v>
      </c>
      <c r="M4974" s="5" t="s">
        <v>213</v>
      </c>
      <c r="N4974" s="11"/>
    </row>
    <row r="4975" spans="1:15" x14ac:dyDescent="0.2">
      <c r="A4975" s="12" t="s">
        <v>8313</v>
      </c>
      <c r="B4975" s="50">
        <v>4974</v>
      </c>
      <c r="C4975" s="9">
        <v>2017</v>
      </c>
      <c r="D4975" s="5" t="s">
        <v>9316</v>
      </c>
      <c r="E4975" s="8" t="s">
        <v>2</v>
      </c>
      <c r="F4975" s="5" t="s">
        <v>11089</v>
      </c>
      <c r="G4975" s="5" t="s">
        <v>9329</v>
      </c>
      <c r="H4975" s="5" t="s">
        <v>9347</v>
      </c>
      <c r="I4975" s="5" t="s">
        <v>11065</v>
      </c>
      <c r="J4975" s="9">
        <v>1</v>
      </c>
      <c r="K4975" s="5" t="s">
        <v>242</v>
      </c>
      <c r="L4975" s="10" t="s">
        <v>1</v>
      </c>
      <c r="M4975" s="5" t="s">
        <v>246</v>
      </c>
      <c r="N4975" s="11"/>
    </row>
    <row r="4976" spans="1:15" x14ac:dyDescent="0.2">
      <c r="A4976" s="12" t="s">
        <v>8314</v>
      </c>
      <c r="B4976" s="50">
        <v>4975</v>
      </c>
      <c r="C4976" s="9">
        <v>2017</v>
      </c>
      <c r="D4976" s="5" t="s">
        <v>9316</v>
      </c>
      <c r="E4976" s="8" t="s">
        <v>2</v>
      </c>
      <c r="F4976" s="5" t="s">
        <v>11089</v>
      </c>
      <c r="G4976" s="5" t="s">
        <v>9314</v>
      </c>
      <c r="H4976" s="5" t="s">
        <v>9328</v>
      </c>
      <c r="I4976" s="5" t="s">
        <v>9415</v>
      </c>
      <c r="J4976" s="9">
        <v>0</v>
      </c>
      <c r="K4976" s="5" t="s">
        <v>9</v>
      </c>
      <c r="L4976" s="10" t="s">
        <v>1</v>
      </c>
      <c r="M4976" s="5" t="s">
        <v>247</v>
      </c>
      <c r="N4976" s="11"/>
    </row>
    <row r="4977" spans="1:14" x14ac:dyDescent="0.2">
      <c r="A4977" s="12" t="s">
        <v>8315</v>
      </c>
      <c r="B4977" s="50">
        <v>4976</v>
      </c>
      <c r="C4977" s="9">
        <v>2017</v>
      </c>
      <c r="D4977" s="5" t="s">
        <v>9316</v>
      </c>
      <c r="E4977" s="8" t="s">
        <v>2</v>
      </c>
      <c r="F4977" s="5" t="s">
        <v>11089</v>
      </c>
      <c r="G4977" s="5" t="s">
        <v>9329</v>
      </c>
      <c r="H4977" s="5" t="s">
        <v>9347</v>
      </c>
      <c r="I4977" s="5" t="s">
        <v>9315</v>
      </c>
      <c r="J4977" s="9">
        <v>2</v>
      </c>
      <c r="K4977" s="5" t="s">
        <v>242</v>
      </c>
      <c r="L4977" s="10" t="s">
        <v>1</v>
      </c>
      <c r="M4977" s="5" t="s">
        <v>248</v>
      </c>
      <c r="N4977" s="11"/>
    </row>
    <row r="4978" spans="1:14" x14ac:dyDescent="0.2">
      <c r="A4978" s="12" t="s">
        <v>8316</v>
      </c>
      <c r="B4978" s="50">
        <v>4977</v>
      </c>
      <c r="C4978" s="9">
        <v>2017</v>
      </c>
      <c r="D4978" s="5" t="s">
        <v>9316</v>
      </c>
      <c r="E4978" s="8" t="s">
        <v>2</v>
      </c>
      <c r="F4978" s="5" t="s">
        <v>11089</v>
      </c>
      <c r="G4978" s="5" t="s">
        <v>9329</v>
      </c>
      <c r="H4978" s="5" t="s">
        <v>9347</v>
      </c>
      <c r="I4978" s="5" t="s">
        <v>9315</v>
      </c>
      <c r="J4978" s="9">
        <v>1</v>
      </c>
      <c r="K4978" s="5" t="s">
        <v>242</v>
      </c>
      <c r="L4978" s="10" t="s">
        <v>1</v>
      </c>
      <c r="M4978" s="5" t="s">
        <v>142</v>
      </c>
      <c r="N4978" s="11"/>
    </row>
    <row r="4979" spans="1:14" x14ac:dyDescent="0.2">
      <c r="A4979" s="12" t="s">
        <v>8317</v>
      </c>
      <c r="B4979" s="50">
        <v>4978</v>
      </c>
      <c r="C4979" s="9">
        <v>2017</v>
      </c>
      <c r="D4979" s="5" t="s">
        <v>9316</v>
      </c>
      <c r="E4979" s="8" t="s">
        <v>2</v>
      </c>
      <c r="F4979" s="5" t="s">
        <v>11089</v>
      </c>
      <c r="G4979" s="5" t="s">
        <v>9329</v>
      </c>
      <c r="H4979" s="5" t="s">
        <v>9347</v>
      </c>
      <c r="I4979" s="5" t="s">
        <v>11065</v>
      </c>
      <c r="J4979" s="9">
        <v>1</v>
      </c>
      <c r="K4979" s="5" t="s">
        <v>242</v>
      </c>
      <c r="L4979" s="10" t="s">
        <v>1</v>
      </c>
      <c r="M4979" s="5" t="s">
        <v>249</v>
      </c>
      <c r="N4979" s="11"/>
    </row>
    <row r="4980" spans="1:14" x14ac:dyDescent="0.2">
      <c r="A4980" s="12" t="s">
        <v>8318</v>
      </c>
      <c r="B4980" s="50">
        <v>4979</v>
      </c>
      <c r="C4980" s="9">
        <v>2017</v>
      </c>
      <c r="D4980" s="5" t="s">
        <v>9316</v>
      </c>
      <c r="E4980" s="8" t="s">
        <v>2</v>
      </c>
      <c r="F4980" s="5" t="s">
        <v>11089</v>
      </c>
      <c r="G4980" s="5" t="s">
        <v>9329</v>
      </c>
      <c r="H4980" s="5" t="s">
        <v>9347</v>
      </c>
      <c r="I4980" s="5" t="s">
        <v>11065</v>
      </c>
      <c r="J4980" s="9">
        <v>2</v>
      </c>
      <c r="K4980" s="5" t="s">
        <v>242</v>
      </c>
      <c r="L4980" s="10" t="s">
        <v>1</v>
      </c>
      <c r="M4980" s="5" t="s">
        <v>250</v>
      </c>
      <c r="N4980" s="11"/>
    </row>
    <row r="4981" spans="1:14" x14ac:dyDescent="0.2">
      <c r="A4981" s="12" t="s">
        <v>8319</v>
      </c>
      <c r="B4981" s="50">
        <v>4980</v>
      </c>
      <c r="C4981" s="9">
        <v>2017</v>
      </c>
      <c r="D4981" s="5" t="s">
        <v>9316</v>
      </c>
      <c r="E4981" s="8" t="s">
        <v>2</v>
      </c>
      <c r="F4981" s="5" t="s">
        <v>11089</v>
      </c>
      <c r="G4981" s="5" t="s">
        <v>9329</v>
      </c>
      <c r="H4981" s="5" t="s">
        <v>9321</v>
      </c>
      <c r="I4981" s="5" t="s">
        <v>9385</v>
      </c>
      <c r="J4981" s="9">
        <v>1</v>
      </c>
      <c r="K4981" s="5" t="s">
        <v>242</v>
      </c>
      <c r="L4981" s="10" t="s">
        <v>1</v>
      </c>
      <c r="M4981" s="5" t="s">
        <v>251</v>
      </c>
      <c r="N4981" s="11"/>
    </row>
    <row r="4982" spans="1:14" x14ac:dyDescent="0.2">
      <c r="A4982" s="12" t="s">
        <v>8320</v>
      </c>
      <c r="B4982" s="50">
        <v>4981</v>
      </c>
      <c r="C4982" s="9">
        <v>2017</v>
      </c>
      <c r="D4982" s="5" t="s">
        <v>9316</v>
      </c>
      <c r="E4982" s="8" t="s">
        <v>2</v>
      </c>
      <c r="F4982" s="5" t="s">
        <v>11089</v>
      </c>
      <c r="G4982" s="5" t="s">
        <v>9329</v>
      </c>
      <c r="H4982" s="5" t="s">
        <v>9328</v>
      </c>
      <c r="I4982" s="5" t="s">
        <v>9415</v>
      </c>
      <c r="J4982" s="9">
        <v>0</v>
      </c>
      <c r="K4982" s="5" t="s">
        <v>242</v>
      </c>
      <c r="L4982" s="10" t="s">
        <v>1</v>
      </c>
      <c r="M4982" s="5" t="s">
        <v>252</v>
      </c>
      <c r="N4982" s="11"/>
    </row>
    <row r="4983" spans="1:14" x14ac:dyDescent="0.2">
      <c r="A4983" s="12" t="s">
        <v>8321</v>
      </c>
      <c r="B4983" s="50">
        <v>4982</v>
      </c>
      <c r="C4983" s="9">
        <v>2017</v>
      </c>
      <c r="D4983" s="5" t="s">
        <v>9316</v>
      </c>
      <c r="E4983" s="8" t="s">
        <v>2</v>
      </c>
      <c r="F4983" s="5" t="s">
        <v>11089</v>
      </c>
      <c r="G4983" s="5" t="s">
        <v>9329</v>
      </c>
      <c r="H4983" s="5" t="s">
        <v>9347</v>
      </c>
      <c r="I4983" s="5" t="s">
        <v>9315</v>
      </c>
      <c r="J4983" s="9">
        <v>2</v>
      </c>
      <c r="K4983" s="5" t="s">
        <v>253</v>
      </c>
      <c r="L4983" s="10" t="s">
        <v>1</v>
      </c>
      <c r="M4983" s="5" t="s">
        <v>254</v>
      </c>
      <c r="N4983" s="11"/>
    </row>
    <row r="4984" spans="1:14" x14ac:dyDescent="0.2">
      <c r="A4984" s="12" t="s">
        <v>8322</v>
      </c>
      <c r="B4984" s="50">
        <v>4983</v>
      </c>
      <c r="C4984" s="9">
        <v>2017</v>
      </c>
      <c r="D4984" s="5" t="s">
        <v>9316</v>
      </c>
      <c r="E4984" s="8" t="s">
        <v>2</v>
      </c>
      <c r="F4984" s="5" t="s">
        <v>11089</v>
      </c>
      <c r="G4984" s="5" t="s">
        <v>9314</v>
      </c>
      <c r="H4984" s="5" t="s">
        <v>9328</v>
      </c>
      <c r="I4984" s="5" t="s">
        <v>9344</v>
      </c>
      <c r="J4984" s="9">
        <v>0</v>
      </c>
      <c r="K4984" s="5" t="s">
        <v>9</v>
      </c>
      <c r="L4984" s="10" t="s">
        <v>1</v>
      </c>
      <c r="M4984" s="5" t="s">
        <v>255</v>
      </c>
      <c r="N4984" s="11"/>
    </row>
    <row r="4985" spans="1:14" x14ac:dyDescent="0.2">
      <c r="A4985" s="12" t="s">
        <v>8323</v>
      </c>
      <c r="B4985" s="50">
        <v>4984</v>
      </c>
      <c r="C4985" s="9">
        <v>2017</v>
      </c>
      <c r="D4985" s="5" t="s">
        <v>9316</v>
      </c>
      <c r="E4985" s="8" t="s">
        <v>2</v>
      </c>
      <c r="F4985" s="5" t="s">
        <v>11089</v>
      </c>
      <c r="G4985" s="5" t="s">
        <v>9329</v>
      </c>
      <c r="H4985" s="5" t="s">
        <v>9347</v>
      </c>
      <c r="I4985" s="5" t="s">
        <v>9350</v>
      </c>
      <c r="J4985" s="9">
        <v>2</v>
      </c>
      <c r="K4985" s="5" t="s">
        <v>242</v>
      </c>
      <c r="L4985" s="10" t="s">
        <v>1</v>
      </c>
      <c r="M4985" s="5" t="s">
        <v>256</v>
      </c>
      <c r="N4985" s="11"/>
    </row>
    <row r="4986" spans="1:14" x14ac:dyDescent="0.2">
      <c r="A4986" s="12" t="s">
        <v>8324</v>
      </c>
      <c r="B4986" s="50">
        <v>4985</v>
      </c>
      <c r="C4986" s="9">
        <v>2017</v>
      </c>
      <c r="D4986" s="5" t="s">
        <v>9316</v>
      </c>
      <c r="E4986" s="8" t="s">
        <v>2</v>
      </c>
      <c r="F4986" s="5" t="s">
        <v>11089</v>
      </c>
      <c r="G4986" s="5" t="s">
        <v>9329</v>
      </c>
      <c r="H4986" s="5" t="s">
        <v>9321</v>
      </c>
      <c r="I4986" s="5" t="s">
        <v>9321</v>
      </c>
      <c r="J4986" s="9">
        <v>2</v>
      </c>
      <c r="K4986" s="5" t="s">
        <v>242</v>
      </c>
      <c r="L4986" s="10" t="s">
        <v>1</v>
      </c>
      <c r="M4986" s="5" t="s">
        <v>257</v>
      </c>
      <c r="N4986" s="11"/>
    </row>
    <row r="4987" spans="1:14" x14ac:dyDescent="0.2">
      <c r="A4987" s="12" t="s">
        <v>8325</v>
      </c>
      <c r="B4987" s="50">
        <v>4986</v>
      </c>
      <c r="C4987" s="9">
        <v>2017</v>
      </c>
      <c r="D4987" s="5" t="s">
        <v>9316</v>
      </c>
      <c r="E4987" s="8" t="s">
        <v>2</v>
      </c>
      <c r="F4987" s="5" t="s">
        <v>11089</v>
      </c>
      <c r="G4987" s="5" t="s">
        <v>9329</v>
      </c>
      <c r="H4987" s="5" t="s">
        <v>9328</v>
      </c>
      <c r="I4987" s="5" t="s">
        <v>9415</v>
      </c>
      <c r="J4987" s="9">
        <v>0</v>
      </c>
      <c r="K4987" s="5" t="s">
        <v>242</v>
      </c>
      <c r="L4987" s="10" t="s">
        <v>1</v>
      </c>
      <c r="M4987" s="5" t="s">
        <v>258</v>
      </c>
      <c r="N4987" s="11"/>
    </row>
    <row r="4988" spans="1:14" x14ac:dyDescent="0.2">
      <c r="A4988" s="12" t="s">
        <v>8326</v>
      </c>
      <c r="B4988" s="50">
        <v>4987</v>
      </c>
      <c r="C4988" s="9">
        <v>2017</v>
      </c>
      <c r="D4988" s="5" t="s">
        <v>9316</v>
      </c>
      <c r="E4988" s="8" t="s">
        <v>2</v>
      </c>
      <c r="F4988" s="5" t="s">
        <v>11089</v>
      </c>
      <c r="G4988" s="5" t="s">
        <v>9329</v>
      </c>
      <c r="H4988" s="5" t="s">
        <v>9347</v>
      </c>
      <c r="I4988" s="5" t="s">
        <v>11065</v>
      </c>
      <c r="J4988" s="9" t="s">
        <v>2</v>
      </c>
      <c r="K4988" s="5" t="s">
        <v>242</v>
      </c>
      <c r="L4988" s="10" t="s">
        <v>1</v>
      </c>
      <c r="M4988" s="5" t="s">
        <v>259</v>
      </c>
      <c r="N4988" s="11"/>
    </row>
    <row r="4989" spans="1:14" x14ac:dyDescent="0.2">
      <c r="A4989" s="12" t="s">
        <v>8327</v>
      </c>
      <c r="B4989" s="50">
        <v>4988</v>
      </c>
      <c r="C4989" s="9">
        <v>2017</v>
      </c>
      <c r="D4989" s="5" t="s">
        <v>9316</v>
      </c>
      <c r="E4989" s="8" t="s">
        <v>2</v>
      </c>
      <c r="F4989" s="5" t="s">
        <v>11089</v>
      </c>
      <c r="G4989" s="5" t="s">
        <v>9314</v>
      </c>
      <c r="H4989" s="5" t="s">
        <v>9328</v>
      </c>
      <c r="I4989" s="5" t="s">
        <v>9334</v>
      </c>
      <c r="J4989" s="9">
        <v>0</v>
      </c>
      <c r="K4989" s="5" t="s">
        <v>9</v>
      </c>
      <c r="L4989" s="10" t="s">
        <v>1</v>
      </c>
      <c r="M4989" s="5" t="s">
        <v>260</v>
      </c>
      <c r="N4989" s="11"/>
    </row>
    <row r="4990" spans="1:14" x14ac:dyDescent="0.2">
      <c r="A4990" s="12" t="s">
        <v>8328</v>
      </c>
      <c r="B4990" s="50">
        <v>4989</v>
      </c>
      <c r="C4990" s="9">
        <v>2017</v>
      </c>
      <c r="D4990" s="5" t="s">
        <v>9316</v>
      </c>
      <c r="E4990" s="8" t="s">
        <v>2</v>
      </c>
      <c r="F4990" s="5" t="s">
        <v>11089</v>
      </c>
      <c r="G4990" s="5" t="s">
        <v>9314</v>
      </c>
      <c r="H4990" s="5" t="s">
        <v>9328</v>
      </c>
      <c r="I4990" s="5" t="s">
        <v>9344</v>
      </c>
      <c r="J4990" s="9">
        <v>0</v>
      </c>
      <c r="K4990" s="5" t="s">
        <v>9</v>
      </c>
      <c r="L4990" s="10" t="s">
        <v>1</v>
      </c>
      <c r="M4990" s="5" t="s">
        <v>261</v>
      </c>
      <c r="N4990" s="11"/>
    </row>
    <row r="4991" spans="1:14" x14ac:dyDescent="0.2">
      <c r="A4991" s="12" t="s">
        <v>8329</v>
      </c>
      <c r="B4991" s="50">
        <v>4990</v>
      </c>
      <c r="C4991" s="9">
        <v>2017</v>
      </c>
      <c r="D4991" s="5" t="s">
        <v>9316</v>
      </c>
      <c r="E4991" s="8" t="s">
        <v>2</v>
      </c>
      <c r="F4991" s="5" t="s">
        <v>11089</v>
      </c>
      <c r="G4991" s="5" t="s">
        <v>9329</v>
      </c>
      <c r="H4991" s="5" t="s">
        <v>9347</v>
      </c>
      <c r="I4991" s="5" t="s">
        <v>9315</v>
      </c>
      <c r="J4991" s="9">
        <v>2</v>
      </c>
      <c r="K4991" s="5" t="s">
        <v>242</v>
      </c>
      <c r="L4991" s="10" t="s">
        <v>1</v>
      </c>
      <c r="M4991" s="5" t="s">
        <v>262</v>
      </c>
      <c r="N4991" s="11"/>
    </row>
    <row r="4992" spans="1:14" x14ac:dyDescent="0.2">
      <c r="A4992" s="12" t="s">
        <v>8330</v>
      </c>
      <c r="B4992" s="50">
        <v>4991</v>
      </c>
      <c r="C4992" s="9">
        <v>2017</v>
      </c>
      <c r="D4992" s="5" t="s">
        <v>9316</v>
      </c>
      <c r="E4992" s="8" t="s">
        <v>2</v>
      </c>
      <c r="F4992" s="5" t="s">
        <v>11089</v>
      </c>
      <c r="G4992" s="5" t="s">
        <v>9329</v>
      </c>
      <c r="H4992" s="5" t="s">
        <v>9347</v>
      </c>
      <c r="I4992" s="5" t="s">
        <v>9315</v>
      </c>
      <c r="J4992" s="9">
        <v>2</v>
      </c>
      <c r="K4992" s="5" t="s">
        <v>242</v>
      </c>
      <c r="L4992" s="10" t="s">
        <v>1</v>
      </c>
      <c r="M4992" s="5" t="s">
        <v>263</v>
      </c>
      <c r="N4992" s="11"/>
    </row>
    <row r="4993" spans="1:14" x14ac:dyDescent="0.2">
      <c r="A4993" s="12" t="s">
        <v>8331</v>
      </c>
      <c r="B4993" s="50">
        <v>4992</v>
      </c>
      <c r="C4993" s="9">
        <v>2017</v>
      </c>
      <c r="D4993" s="5" t="s">
        <v>9316</v>
      </c>
      <c r="E4993" s="8" t="s">
        <v>2</v>
      </c>
      <c r="F4993" s="5" t="s">
        <v>11089</v>
      </c>
      <c r="G4993" s="5" t="s">
        <v>9329</v>
      </c>
      <c r="H4993" s="5" t="s">
        <v>9347</v>
      </c>
      <c r="I4993" s="5" t="s">
        <v>11065</v>
      </c>
      <c r="J4993" s="9">
        <v>2</v>
      </c>
      <c r="K4993" s="5" t="s">
        <v>242</v>
      </c>
      <c r="L4993" s="10" t="s">
        <v>1</v>
      </c>
      <c r="M4993" s="5" t="s">
        <v>264</v>
      </c>
      <c r="N4993" s="11"/>
    </row>
    <row r="4994" spans="1:14" x14ac:dyDescent="0.2">
      <c r="A4994" s="12" t="s">
        <v>8332</v>
      </c>
      <c r="B4994" s="50">
        <v>4993</v>
      </c>
      <c r="C4994" s="9">
        <v>2017</v>
      </c>
      <c r="D4994" s="5" t="s">
        <v>9316</v>
      </c>
      <c r="E4994" s="8" t="s">
        <v>2</v>
      </c>
      <c r="F4994" s="5" t="s">
        <v>11089</v>
      </c>
      <c r="G4994" s="5" t="s">
        <v>9329</v>
      </c>
      <c r="H4994" s="5" t="s">
        <v>9347</v>
      </c>
      <c r="I4994" s="5" t="s">
        <v>9315</v>
      </c>
      <c r="J4994" s="9">
        <v>2</v>
      </c>
      <c r="K4994" s="5" t="s">
        <v>242</v>
      </c>
      <c r="L4994" s="10" t="s">
        <v>1</v>
      </c>
      <c r="M4994" s="5" t="s">
        <v>265</v>
      </c>
      <c r="N4994" s="11"/>
    </row>
    <row r="4995" spans="1:14" x14ac:dyDescent="0.2">
      <c r="A4995" s="12" t="s">
        <v>8333</v>
      </c>
      <c r="B4995" s="50">
        <v>4994</v>
      </c>
      <c r="C4995" s="9">
        <v>2017</v>
      </c>
      <c r="D4995" s="5" t="s">
        <v>9316</v>
      </c>
      <c r="E4995" s="8" t="s">
        <v>2</v>
      </c>
      <c r="F4995" s="5" t="s">
        <v>11088</v>
      </c>
      <c r="G4995" s="5" t="s">
        <v>9375</v>
      </c>
      <c r="H4995" s="5" t="s">
        <v>9321</v>
      </c>
      <c r="I4995" s="5" t="s">
        <v>9385</v>
      </c>
      <c r="J4995" s="9" t="s">
        <v>2</v>
      </c>
      <c r="K4995" s="5" t="s">
        <v>242</v>
      </c>
      <c r="L4995" s="10" t="s">
        <v>1</v>
      </c>
      <c r="M4995" s="5" t="s">
        <v>266</v>
      </c>
      <c r="N4995" s="11"/>
    </row>
    <row r="4996" spans="1:14" x14ac:dyDescent="0.2">
      <c r="A4996" s="12" t="s">
        <v>8334</v>
      </c>
      <c r="B4996" s="50">
        <v>4995</v>
      </c>
      <c r="C4996" s="9">
        <v>2017</v>
      </c>
      <c r="D4996" s="5" t="s">
        <v>9316</v>
      </c>
      <c r="E4996" s="8" t="s">
        <v>2</v>
      </c>
      <c r="F4996" s="5" t="s">
        <v>11089</v>
      </c>
      <c r="G4996" s="5" t="s">
        <v>9314</v>
      </c>
      <c r="H4996" s="5" t="s">
        <v>9328</v>
      </c>
      <c r="I4996" s="5" t="s">
        <v>9415</v>
      </c>
      <c r="J4996" s="9">
        <v>0</v>
      </c>
      <c r="K4996" s="5" t="s">
        <v>9</v>
      </c>
      <c r="L4996" s="10" t="s">
        <v>1</v>
      </c>
      <c r="M4996" s="5" t="s">
        <v>267</v>
      </c>
      <c r="N4996" s="11"/>
    </row>
    <row r="4997" spans="1:14" x14ac:dyDescent="0.2">
      <c r="A4997" s="12" t="s">
        <v>8335</v>
      </c>
      <c r="B4997" s="50">
        <v>4996</v>
      </c>
      <c r="C4997" s="9">
        <v>2017</v>
      </c>
      <c r="D4997" s="5" t="s">
        <v>9316</v>
      </c>
      <c r="E4997" s="8" t="s">
        <v>2</v>
      </c>
      <c r="F4997" s="5" t="s">
        <v>11089</v>
      </c>
      <c r="G4997" s="5" t="s">
        <v>9331</v>
      </c>
      <c r="H4997" s="5" t="s">
        <v>9328</v>
      </c>
      <c r="I4997" s="5" t="s">
        <v>9344</v>
      </c>
      <c r="J4997" s="9">
        <v>0</v>
      </c>
      <c r="K4997" s="5" t="s">
        <v>9</v>
      </c>
      <c r="L4997" s="10" t="s">
        <v>1</v>
      </c>
      <c r="M4997" s="5" t="s">
        <v>268</v>
      </c>
      <c r="N4997" s="11"/>
    </row>
    <row r="4998" spans="1:14" x14ac:dyDescent="0.2">
      <c r="A4998" s="12" t="s">
        <v>8336</v>
      </c>
      <c r="B4998" s="50">
        <v>4997</v>
      </c>
      <c r="C4998" s="9">
        <v>2017</v>
      </c>
      <c r="D4998" s="5" t="s">
        <v>9316</v>
      </c>
      <c r="E4998" s="8" t="s">
        <v>2</v>
      </c>
      <c r="F4998" s="5" t="s">
        <v>11089</v>
      </c>
      <c r="G4998" s="5" t="s">
        <v>9314</v>
      </c>
      <c r="H4998" s="5" t="s">
        <v>9328</v>
      </c>
      <c r="I4998" s="5" t="s">
        <v>9415</v>
      </c>
      <c r="J4998" s="9">
        <v>0</v>
      </c>
      <c r="K4998" s="5" t="s">
        <v>9</v>
      </c>
      <c r="L4998" s="10" t="s">
        <v>1</v>
      </c>
      <c r="M4998" s="5" t="s">
        <v>247</v>
      </c>
      <c r="N4998" s="11"/>
    </row>
    <row r="4999" spans="1:14" x14ac:dyDescent="0.2">
      <c r="A4999" s="12" t="s">
        <v>8337</v>
      </c>
      <c r="B4999" s="50">
        <v>4998</v>
      </c>
      <c r="C4999" s="9">
        <v>2017</v>
      </c>
      <c r="D4999" s="5" t="s">
        <v>9316</v>
      </c>
      <c r="E4999" s="8" t="s">
        <v>2</v>
      </c>
      <c r="F4999" s="5" t="s">
        <v>11089</v>
      </c>
      <c r="G4999" s="5" t="s">
        <v>9314</v>
      </c>
      <c r="H4999" s="5" t="s">
        <v>9328</v>
      </c>
      <c r="I4999" s="5" t="s">
        <v>9415</v>
      </c>
      <c r="J4999" s="9">
        <v>0</v>
      </c>
      <c r="K4999" s="5" t="s">
        <v>9</v>
      </c>
      <c r="L4999" s="10" t="s">
        <v>1</v>
      </c>
      <c r="M4999" s="5" t="s">
        <v>269</v>
      </c>
      <c r="N4999" s="11"/>
    </row>
    <row r="5000" spans="1:14" x14ac:dyDescent="0.2">
      <c r="A5000" s="12" t="s">
        <v>8338</v>
      </c>
      <c r="B5000" s="50">
        <v>4999</v>
      </c>
      <c r="C5000" s="9">
        <v>2017</v>
      </c>
      <c r="D5000" s="5" t="s">
        <v>9316</v>
      </c>
      <c r="E5000" s="8" t="s">
        <v>2</v>
      </c>
      <c r="F5000" s="5" t="s">
        <v>11089</v>
      </c>
      <c r="G5000" s="5" t="s">
        <v>9331</v>
      </c>
      <c r="H5000" s="5" t="s">
        <v>9328</v>
      </c>
      <c r="I5000" s="5" t="s">
        <v>9344</v>
      </c>
      <c r="J5000" s="9">
        <v>0</v>
      </c>
      <c r="K5000" s="5" t="s">
        <v>9</v>
      </c>
      <c r="L5000" s="10" t="s">
        <v>1</v>
      </c>
      <c r="M5000" s="5" t="s">
        <v>270</v>
      </c>
      <c r="N5000" s="11"/>
    </row>
    <row r="5001" spans="1:14" x14ac:dyDescent="0.2">
      <c r="A5001" s="12" t="s">
        <v>8339</v>
      </c>
      <c r="B5001" s="50">
        <v>5000</v>
      </c>
      <c r="C5001" s="9">
        <v>2017</v>
      </c>
      <c r="D5001" s="5" t="s">
        <v>9316</v>
      </c>
      <c r="E5001" s="8" t="s">
        <v>2</v>
      </c>
      <c r="F5001" s="5" t="s">
        <v>11089</v>
      </c>
      <c r="G5001" s="5" t="s">
        <v>9329</v>
      </c>
      <c r="H5001" s="5" t="s">
        <v>9347</v>
      </c>
      <c r="I5001" s="5" t="s">
        <v>11065</v>
      </c>
      <c r="J5001" s="9">
        <v>1</v>
      </c>
      <c r="K5001" s="5" t="s">
        <v>242</v>
      </c>
      <c r="L5001" s="10" t="s">
        <v>1</v>
      </c>
      <c r="M5001" s="5" t="s">
        <v>271</v>
      </c>
      <c r="N5001" s="11"/>
    </row>
    <row r="5002" spans="1:14" x14ac:dyDescent="0.2">
      <c r="A5002" s="12" t="s">
        <v>8340</v>
      </c>
      <c r="B5002" s="50">
        <v>5001</v>
      </c>
      <c r="C5002" s="9">
        <v>2017</v>
      </c>
      <c r="D5002" s="5" t="s">
        <v>9316</v>
      </c>
      <c r="E5002" s="5" t="s">
        <v>671</v>
      </c>
      <c r="F5002" s="5" t="s">
        <v>11089</v>
      </c>
      <c r="G5002" s="5" t="s">
        <v>9329</v>
      </c>
      <c r="H5002" s="5" t="s">
        <v>9347</v>
      </c>
      <c r="I5002" s="5" t="s">
        <v>9345</v>
      </c>
      <c r="J5002" s="9">
        <v>1</v>
      </c>
      <c r="K5002" s="5" t="s">
        <v>242</v>
      </c>
      <c r="L5002" s="10" t="s">
        <v>1</v>
      </c>
      <c r="M5002" s="5" t="s">
        <v>272</v>
      </c>
      <c r="N5002" s="11"/>
    </row>
    <row r="5003" spans="1:14" x14ac:dyDescent="0.2">
      <c r="A5003" s="12" t="s">
        <v>8341</v>
      </c>
      <c r="B5003" s="50">
        <v>5002</v>
      </c>
      <c r="C5003" s="9">
        <v>2017</v>
      </c>
      <c r="D5003" s="5" t="s">
        <v>9316</v>
      </c>
      <c r="E5003" s="8" t="s">
        <v>2</v>
      </c>
      <c r="F5003" s="5" t="s">
        <v>11089</v>
      </c>
      <c r="G5003" s="5" t="s">
        <v>9331</v>
      </c>
      <c r="H5003" s="5" t="s">
        <v>9328</v>
      </c>
      <c r="I5003" s="5" t="s">
        <v>9415</v>
      </c>
      <c r="J5003" s="9">
        <v>0</v>
      </c>
      <c r="K5003" s="5" t="s">
        <v>273</v>
      </c>
      <c r="L5003" s="10" t="s">
        <v>1</v>
      </c>
      <c r="M5003" s="5" t="s">
        <v>274</v>
      </c>
      <c r="N5003" s="11"/>
    </row>
    <row r="5004" spans="1:14" x14ac:dyDescent="0.2">
      <c r="A5004" s="12" t="s">
        <v>8342</v>
      </c>
      <c r="B5004" s="50">
        <v>5003</v>
      </c>
      <c r="C5004" s="9">
        <v>2017</v>
      </c>
      <c r="D5004" s="5" t="s">
        <v>9316</v>
      </c>
      <c r="E5004" s="8" t="s">
        <v>2</v>
      </c>
      <c r="F5004" s="5" t="s">
        <v>11089</v>
      </c>
      <c r="G5004" s="5" t="s">
        <v>9329</v>
      </c>
      <c r="H5004" s="5" t="s">
        <v>9347</v>
      </c>
      <c r="I5004" s="5" t="s">
        <v>11065</v>
      </c>
      <c r="J5004" s="9">
        <v>1</v>
      </c>
      <c r="K5004" s="5" t="s">
        <v>242</v>
      </c>
      <c r="L5004" s="10" t="s">
        <v>1</v>
      </c>
      <c r="M5004" s="5" t="s">
        <v>275</v>
      </c>
      <c r="N5004" s="11"/>
    </row>
    <row r="5005" spans="1:14" x14ac:dyDescent="0.2">
      <c r="A5005" s="12" t="s">
        <v>8343</v>
      </c>
      <c r="B5005" s="50">
        <v>5004</v>
      </c>
      <c r="C5005" s="9">
        <v>2017</v>
      </c>
      <c r="D5005" s="5" t="s">
        <v>9316</v>
      </c>
      <c r="E5005" s="8" t="s">
        <v>2</v>
      </c>
      <c r="F5005" s="5" t="s">
        <v>11089</v>
      </c>
      <c r="G5005" s="5" t="s">
        <v>9331</v>
      </c>
      <c r="H5005" s="5" t="s">
        <v>9328</v>
      </c>
      <c r="I5005" s="5" t="s">
        <v>9415</v>
      </c>
      <c r="J5005" s="9">
        <v>0</v>
      </c>
      <c r="K5005" s="5" t="s">
        <v>9</v>
      </c>
      <c r="L5005" s="10" t="s">
        <v>1</v>
      </c>
      <c r="M5005" s="5" t="s">
        <v>276</v>
      </c>
      <c r="N5005" s="11"/>
    </row>
    <row r="5006" spans="1:14" x14ac:dyDescent="0.2">
      <c r="A5006" s="12" t="s">
        <v>8344</v>
      </c>
      <c r="B5006" s="50">
        <v>5005</v>
      </c>
      <c r="C5006" s="9">
        <v>2017</v>
      </c>
      <c r="D5006" s="5" t="s">
        <v>9316</v>
      </c>
      <c r="E5006" s="8" t="s">
        <v>2</v>
      </c>
      <c r="F5006" s="5" t="s">
        <v>11089</v>
      </c>
      <c r="G5006" s="5" t="s">
        <v>9329</v>
      </c>
      <c r="H5006" s="5" t="s">
        <v>9321</v>
      </c>
      <c r="I5006" s="5" t="s">
        <v>9385</v>
      </c>
      <c r="J5006" s="9">
        <v>1</v>
      </c>
      <c r="K5006" s="5" t="s">
        <v>242</v>
      </c>
      <c r="L5006" s="10" t="s">
        <v>1</v>
      </c>
      <c r="M5006" s="5" t="s">
        <v>277</v>
      </c>
      <c r="N5006" s="11"/>
    </row>
    <row r="5007" spans="1:14" x14ac:dyDescent="0.2">
      <c r="A5007" s="12" t="s">
        <v>8345</v>
      </c>
      <c r="B5007" s="50">
        <v>5006</v>
      </c>
      <c r="C5007" s="9">
        <v>2017</v>
      </c>
      <c r="D5007" s="5" t="s">
        <v>9316</v>
      </c>
      <c r="E5007" s="8" t="s">
        <v>2</v>
      </c>
      <c r="F5007" s="5" t="s">
        <v>11089</v>
      </c>
      <c r="G5007" s="5" t="s">
        <v>9329</v>
      </c>
      <c r="H5007" s="5" t="s">
        <v>9347</v>
      </c>
      <c r="I5007" s="5" t="s">
        <v>11065</v>
      </c>
      <c r="J5007" s="9">
        <v>1</v>
      </c>
      <c r="K5007" s="5" t="s">
        <v>242</v>
      </c>
      <c r="L5007" s="10" t="s">
        <v>1</v>
      </c>
      <c r="M5007" s="5" t="s">
        <v>278</v>
      </c>
      <c r="N5007" s="11"/>
    </row>
    <row r="5008" spans="1:14" x14ac:dyDescent="0.2">
      <c r="A5008" s="12" t="s">
        <v>8346</v>
      </c>
      <c r="B5008" s="50">
        <v>5007</v>
      </c>
      <c r="C5008" s="9">
        <v>2017</v>
      </c>
      <c r="D5008" s="5" t="s">
        <v>9316</v>
      </c>
      <c r="E5008" s="8" t="s">
        <v>2</v>
      </c>
      <c r="F5008" s="5" t="s">
        <v>11089</v>
      </c>
      <c r="G5008" s="5" t="s">
        <v>9331</v>
      </c>
      <c r="H5008" s="5" t="s">
        <v>9328</v>
      </c>
      <c r="I5008" s="5" t="s">
        <v>9416</v>
      </c>
      <c r="J5008" s="9">
        <v>0</v>
      </c>
      <c r="K5008" s="5" t="s">
        <v>9</v>
      </c>
      <c r="L5008" s="10" t="s">
        <v>1</v>
      </c>
      <c r="M5008" s="5" t="s">
        <v>279</v>
      </c>
      <c r="N5008" s="11"/>
    </row>
    <row r="5009" spans="1:15" x14ac:dyDescent="0.2">
      <c r="A5009" s="12" t="s">
        <v>8347</v>
      </c>
      <c r="B5009" s="50">
        <v>5008</v>
      </c>
      <c r="C5009" s="9">
        <v>2017</v>
      </c>
      <c r="D5009" s="5" t="s">
        <v>9316</v>
      </c>
      <c r="E5009" s="8" t="s">
        <v>2</v>
      </c>
      <c r="F5009" s="5" t="s">
        <v>11089</v>
      </c>
      <c r="G5009" s="5" t="s">
        <v>9329</v>
      </c>
      <c r="H5009" s="5" t="s">
        <v>9347</v>
      </c>
      <c r="I5009" s="5" t="s">
        <v>9368</v>
      </c>
      <c r="J5009" s="9">
        <v>1</v>
      </c>
      <c r="K5009" s="5" t="s">
        <v>280</v>
      </c>
      <c r="L5009" s="10" t="s">
        <v>1</v>
      </c>
      <c r="M5009" s="5" t="s">
        <v>281</v>
      </c>
      <c r="N5009" s="11"/>
    </row>
    <row r="5010" spans="1:15" x14ac:dyDescent="0.2">
      <c r="A5010" s="12" t="s">
        <v>8348</v>
      </c>
      <c r="B5010" s="50">
        <v>5009</v>
      </c>
      <c r="C5010" s="9">
        <v>2017</v>
      </c>
      <c r="D5010" s="5" t="s">
        <v>9316</v>
      </c>
      <c r="E5010" s="8" t="s">
        <v>2</v>
      </c>
      <c r="F5010" s="5" t="s">
        <v>11089</v>
      </c>
      <c r="G5010" s="5" t="s">
        <v>9331</v>
      </c>
      <c r="H5010" s="5" t="s">
        <v>9328</v>
      </c>
      <c r="I5010" s="5" t="s">
        <v>9415</v>
      </c>
      <c r="J5010" s="9">
        <v>0</v>
      </c>
      <c r="K5010" s="5" t="s">
        <v>9</v>
      </c>
      <c r="L5010" s="10" t="s">
        <v>1</v>
      </c>
      <c r="M5010" s="5" t="s">
        <v>282</v>
      </c>
      <c r="N5010" s="11"/>
    </row>
    <row r="5011" spans="1:15" x14ac:dyDescent="0.2">
      <c r="A5011" s="12" t="s">
        <v>8349</v>
      </c>
      <c r="B5011" s="50">
        <v>5010</v>
      </c>
      <c r="C5011" s="9">
        <v>2017</v>
      </c>
      <c r="D5011" s="5" t="s">
        <v>9316</v>
      </c>
      <c r="E5011" s="8" t="s">
        <v>2</v>
      </c>
      <c r="F5011" s="5" t="s">
        <v>11089</v>
      </c>
      <c r="G5011" s="5" t="s">
        <v>9329</v>
      </c>
      <c r="H5011" s="5" t="s">
        <v>9321</v>
      </c>
      <c r="I5011" s="5" t="s">
        <v>9378</v>
      </c>
      <c r="J5011" s="9">
        <v>2</v>
      </c>
      <c r="K5011" s="5" t="s">
        <v>242</v>
      </c>
      <c r="L5011" s="10" t="s">
        <v>1</v>
      </c>
      <c r="M5011" s="5" t="s">
        <v>283</v>
      </c>
      <c r="N5011" s="11"/>
    </row>
    <row r="5012" spans="1:15" x14ac:dyDescent="0.2">
      <c r="A5012" s="12" t="s">
        <v>8350</v>
      </c>
      <c r="B5012" s="50">
        <v>5011</v>
      </c>
      <c r="C5012" s="9">
        <v>2017</v>
      </c>
      <c r="D5012" s="5" t="s">
        <v>9316</v>
      </c>
      <c r="E5012" s="8" t="s">
        <v>2</v>
      </c>
      <c r="F5012" s="5" t="s">
        <v>11088</v>
      </c>
      <c r="G5012" s="5" t="s">
        <v>9383</v>
      </c>
      <c r="H5012" s="5" t="s">
        <v>9328</v>
      </c>
      <c r="I5012" s="5" t="s">
        <v>9415</v>
      </c>
      <c r="J5012" s="9">
        <v>0</v>
      </c>
      <c r="K5012" s="5" t="s">
        <v>9</v>
      </c>
      <c r="L5012" s="10" t="s">
        <v>1</v>
      </c>
      <c r="M5012" s="5" t="s">
        <v>284</v>
      </c>
      <c r="N5012" s="11"/>
    </row>
    <row r="5013" spans="1:15" x14ac:dyDescent="0.2">
      <c r="A5013" s="12" t="s">
        <v>8351</v>
      </c>
      <c r="B5013" s="50">
        <v>5012</v>
      </c>
      <c r="C5013" s="9">
        <v>2017</v>
      </c>
      <c r="D5013" s="5" t="s">
        <v>9316</v>
      </c>
      <c r="E5013" s="8" t="s">
        <v>2</v>
      </c>
      <c r="F5013" s="5" t="s">
        <v>11089</v>
      </c>
      <c r="G5013" s="5" t="s">
        <v>9314</v>
      </c>
      <c r="H5013" s="5" t="s">
        <v>9328</v>
      </c>
      <c r="I5013" s="5" t="s">
        <v>9415</v>
      </c>
      <c r="J5013" s="9">
        <v>0</v>
      </c>
      <c r="K5013" s="5" t="s">
        <v>4</v>
      </c>
      <c r="L5013" s="10" t="s">
        <v>1</v>
      </c>
      <c r="M5013" s="5" t="s">
        <v>8</v>
      </c>
      <c r="N5013" s="11"/>
      <c r="O5013" s="11"/>
    </row>
    <row r="5014" spans="1:15" x14ac:dyDescent="0.2">
      <c r="A5014" s="12" t="s">
        <v>8352</v>
      </c>
      <c r="B5014" s="50">
        <v>5013</v>
      </c>
      <c r="C5014" s="9">
        <v>2017</v>
      </c>
      <c r="D5014" s="5" t="s">
        <v>9316</v>
      </c>
      <c r="E5014" s="8" t="s">
        <v>2</v>
      </c>
      <c r="F5014" s="5" t="s">
        <v>11089</v>
      </c>
      <c r="G5014" s="5" t="s">
        <v>9314</v>
      </c>
      <c r="H5014" s="5" t="s">
        <v>9328</v>
      </c>
      <c r="I5014" s="5" t="s">
        <v>9419</v>
      </c>
      <c r="J5014" s="9">
        <v>0</v>
      </c>
      <c r="K5014" s="5" t="s">
        <v>9</v>
      </c>
      <c r="L5014" s="10" t="s">
        <v>1</v>
      </c>
      <c r="M5014" s="5" t="s">
        <v>285</v>
      </c>
      <c r="N5014" s="11"/>
    </row>
    <row r="5015" spans="1:15" x14ac:dyDescent="0.2">
      <c r="A5015" s="12" t="s">
        <v>8353</v>
      </c>
      <c r="B5015" s="50">
        <v>5014</v>
      </c>
      <c r="C5015" s="9">
        <v>2017</v>
      </c>
      <c r="D5015" s="5" t="s">
        <v>9316</v>
      </c>
      <c r="E5015" s="8" t="s">
        <v>2</v>
      </c>
      <c r="F5015" s="5" t="s">
        <v>11089</v>
      </c>
      <c r="G5015" s="5" t="s">
        <v>9314</v>
      </c>
      <c r="H5015" s="5" t="s">
        <v>9328</v>
      </c>
      <c r="I5015" s="5" t="s">
        <v>9419</v>
      </c>
      <c r="J5015" s="9">
        <v>0</v>
      </c>
      <c r="K5015" s="5" t="s">
        <v>9</v>
      </c>
      <c r="L5015" s="10" t="s">
        <v>1</v>
      </c>
      <c r="M5015" s="5" t="s">
        <v>286</v>
      </c>
      <c r="N5015" s="11"/>
    </row>
    <row r="5016" spans="1:15" x14ac:dyDescent="0.2">
      <c r="A5016" s="12" t="s">
        <v>8354</v>
      </c>
      <c r="B5016" s="50">
        <v>5015</v>
      </c>
      <c r="C5016" s="9">
        <v>2017</v>
      </c>
      <c r="D5016" s="5" t="s">
        <v>9316</v>
      </c>
      <c r="E5016" s="8" t="s">
        <v>2</v>
      </c>
      <c r="F5016" s="5" t="s">
        <v>11089</v>
      </c>
      <c r="G5016" s="5" t="s">
        <v>9329</v>
      </c>
      <c r="H5016" s="5" t="s">
        <v>9328</v>
      </c>
      <c r="I5016" s="5" t="s">
        <v>9344</v>
      </c>
      <c r="J5016" s="9">
        <v>0</v>
      </c>
      <c r="K5016" s="5" t="s">
        <v>242</v>
      </c>
      <c r="L5016" s="10" t="s">
        <v>1</v>
      </c>
      <c r="M5016" s="5" t="s">
        <v>287</v>
      </c>
      <c r="N5016" s="11"/>
    </row>
    <row r="5017" spans="1:15" x14ac:dyDescent="0.2">
      <c r="A5017" s="12" t="s">
        <v>8355</v>
      </c>
      <c r="B5017" s="50">
        <v>5016</v>
      </c>
      <c r="C5017" s="9">
        <v>2017</v>
      </c>
      <c r="D5017" s="5" t="s">
        <v>9316</v>
      </c>
      <c r="E5017" s="8" t="s">
        <v>2</v>
      </c>
      <c r="F5017" s="5" t="s">
        <v>11089</v>
      </c>
      <c r="G5017" s="5" t="s">
        <v>9329</v>
      </c>
      <c r="H5017" s="5" t="s">
        <v>9347</v>
      </c>
      <c r="I5017" s="5" t="s">
        <v>9315</v>
      </c>
      <c r="J5017" s="9">
        <v>1</v>
      </c>
      <c r="K5017" s="5" t="s">
        <v>242</v>
      </c>
      <c r="L5017" s="10" t="s">
        <v>1</v>
      </c>
      <c r="M5017" s="5" t="s">
        <v>288</v>
      </c>
      <c r="N5017" s="11"/>
    </row>
    <row r="5018" spans="1:15" x14ac:dyDescent="0.2">
      <c r="A5018" s="12" t="s">
        <v>8356</v>
      </c>
      <c r="B5018" s="50">
        <v>5017</v>
      </c>
      <c r="C5018" s="9">
        <v>2017</v>
      </c>
      <c r="D5018" s="5" t="s">
        <v>9316</v>
      </c>
      <c r="E5018" s="8" t="s">
        <v>2</v>
      </c>
      <c r="F5018" s="5" t="s">
        <v>11089</v>
      </c>
      <c r="G5018" s="5" t="s">
        <v>9329</v>
      </c>
      <c r="H5018" s="5" t="s">
        <v>9347</v>
      </c>
      <c r="I5018" s="5" t="s">
        <v>11065</v>
      </c>
      <c r="J5018" s="9">
        <v>1</v>
      </c>
      <c r="K5018" s="5" t="s">
        <v>242</v>
      </c>
      <c r="L5018" s="10" t="s">
        <v>1</v>
      </c>
      <c r="M5018" s="5" t="s">
        <v>289</v>
      </c>
      <c r="N5018" s="11"/>
    </row>
    <row r="5019" spans="1:15" x14ac:dyDescent="0.2">
      <c r="A5019" s="12" t="s">
        <v>8357</v>
      </c>
      <c r="B5019" s="50">
        <v>5018</v>
      </c>
      <c r="C5019" s="9">
        <v>2017</v>
      </c>
      <c r="D5019" s="5" t="s">
        <v>9316</v>
      </c>
      <c r="E5019" s="8" t="s">
        <v>2</v>
      </c>
      <c r="F5019" s="5" t="s">
        <v>11089</v>
      </c>
      <c r="G5019" s="5" t="s">
        <v>9331</v>
      </c>
      <c r="H5019" s="5" t="s">
        <v>9328</v>
      </c>
      <c r="I5019" s="5" t="s">
        <v>9344</v>
      </c>
      <c r="J5019" s="9">
        <v>0</v>
      </c>
      <c r="K5019" s="5" t="s">
        <v>9</v>
      </c>
      <c r="L5019" s="10" t="s">
        <v>1</v>
      </c>
      <c r="M5019" s="5" t="s">
        <v>290</v>
      </c>
      <c r="N5019" s="11"/>
    </row>
    <row r="5020" spans="1:15" x14ac:dyDescent="0.2">
      <c r="A5020" s="12" t="s">
        <v>8358</v>
      </c>
      <c r="B5020" s="50">
        <v>5019</v>
      </c>
      <c r="C5020" s="9">
        <v>2017</v>
      </c>
      <c r="D5020" s="5" t="s">
        <v>9316</v>
      </c>
      <c r="E5020" s="8" t="s">
        <v>2</v>
      </c>
      <c r="F5020" s="5" t="s">
        <v>11089</v>
      </c>
      <c r="G5020" s="5" t="s">
        <v>9329</v>
      </c>
      <c r="H5020" s="5" t="s">
        <v>9347</v>
      </c>
      <c r="I5020" s="5" t="s">
        <v>9315</v>
      </c>
      <c r="J5020" s="9">
        <v>2</v>
      </c>
      <c r="K5020" s="5" t="s">
        <v>242</v>
      </c>
      <c r="L5020" s="10" t="s">
        <v>1</v>
      </c>
      <c r="M5020" s="5" t="s">
        <v>291</v>
      </c>
      <c r="N5020" s="11"/>
    </row>
    <row r="5021" spans="1:15" x14ac:dyDescent="0.2">
      <c r="A5021" s="12" t="s">
        <v>8359</v>
      </c>
      <c r="B5021" s="50">
        <v>5020</v>
      </c>
      <c r="C5021" s="9">
        <v>2017</v>
      </c>
      <c r="D5021" s="5" t="s">
        <v>9316</v>
      </c>
      <c r="E5021" s="8" t="s">
        <v>2</v>
      </c>
      <c r="F5021" s="5" t="s">
        <v>11089</v>
      </c>
      <c r="G5021" s="5" t="s">
        <v>9314</v>
      </c>
      <c r="H5021" s="5" t="s">
        <v>9321</v>
      </c>
      <c r="I5021" s="5" t="s">
        <v>9321</v>
      </c>
      <c r="J5021" s="9" t="s">
        <v>2</v>
      </c>
      <c r="K5021" s="5" t="s">
        <v>9</v>
      </c>
      <c r="L5021" s="10" t="s">
        <v>1</v>
      </c>
      <c r="M5021" s="5" t="s">
        <v>292</v>
      </c>
      <c r="N5021" s="11"/>
    </row>
    <row r="5022" spans="1:15" x14ac:dyDescent="0.2">
      <c r="A5022" s="12" t="s">
        <v>8360</v>
      </c>
      <c r="B5022" s="50">
        <v>5021</v>
      </c>
      <c r="C5022" s="9">
        <v>2017</v>
      </c>
      <c r="D5022" s="5" t="s">
        <v>9316</v>
      </c>
      <c r="E5022" s="8" t="s">
        <v>2</v>
      </c>
      <c r="F5022" s="5" t="s">
        <v>11089</v>
      </c>
      <c r="G5022" s="5" t="s">
        <v>9329</v>
      </c>
      <c r="H5022" s="5" t="s">
        <v>9347</v>
      </c>
      <c r="I5022" s="5" t="s">
        <v>11065</v>
      </c>
      <c r="J5022" s="9">
        <v>1</v>
      </c>
      <c r="K5022" s="5" t="s">
        <v>68</v>
      </c>
      <c r="L5022" s="10" t="s">
        <v>1</v>
      </c>
      <c r="M5022" s="5" t="s">
        <v>293</v>
      </c>
      <c r="N5022" s="11"/>
    </row>
    <row r="5023" spans="1:15" x14ac:dyDescent="0.2">
      <c r="A5023" s="12" t="s">
        <v>8361</v>
      </c>
      <c r="B5023" s="50">
        <v>5022</v>
      </c>
      <c r="C5023" s="9">
        <v>2017</v>
      </c>
      <c r="D5023" s="5" t="s">
        <v>9316</v>
      </c>
      <c r="E5023" s="8" t="s">
        <v>2</v>
      </c>
      <c r="F5023" s="5" t="s">
        <v>11089</v>
      </c>
      <c r="G5023" s="5" t="s">
        <v>9337</v>
      </c>
      <c r="H5023" s="5" t="s">
        <v>9347</v>
      </c>
      <c r="I5023" s="5" t="s">
        <v>11065</v>
      </c>
      <c r="J5023" s="9">
        <v>1</v>
      </c>
      <c r="K5023" s="5" t="s">
        <v>68</v>
      </c>
      <c r="L5023" s="10" t="s">
        <v>1</v>
      </c>
      <c r="M5023" s="5" t="s">
        <v>294</v>
      </c>
      <c r="N5023" s="11"/>
    </row>
    <row r="5024" spans="1:15" x14ac:dyDescent="0.2">
      <c r="A5024" s="12" t="s">
        <v>8362</v>
      </c>
      <c r="B5024" s="50">
        <v>5023</v>
      </c>
      <c r="C5024" s="9">
        <v>2017</v>
      </c>
      <c r="D5024" s="5" t="s">
        <v>9316</v>
      </c>
      <c r="E5024" s="8" t="s">
        <v>2</v>
      </c>
      <c r="F5024" s="5" t="s">
        <v>11089</v>
      </c>
      <c r="G5024" s="5" t="s">
        <v>9337</v>
      </c>
      <c r="H5024" s="5" t="s">
        <v>9347</v>
      </c>
      <c r="I5024" s="5" t="s">
        <v>11066</v>
      </c>
      <c r="J5024" s="9">
        <v>1</v>
      </c>
      <c r="K5024" s="5" t="s">
        <v>68</v>
      </c>
      <c r="L5024" s="10" t="s">
        <v>1</v>
      </c>
      <c r="M5024" s="5" t="s">
        <v>295</v>
      </c>
      <c r="N5024" s="11"/>
    </row>
    <row r="5025" spans="1:15" x14ac:dyDescent="0.2">
      <c r="A5025" s="12" t="s">
        <v>8363</v>
      </c>
      <c r="B5025" s="50">
        <v>5024</v>
      </c>
      <c r="C5025" s="9">
        <v>2017</v>
      </c>
      <c r="D5025" s="5" t="s">
        <v>9316</v>
      </c>
      <c r="E5025" s="8" t="s">
        <v>2</v>
      </c>
      <c r="F5025" s="5" t="s">
        <v>11089</v>
      </c>
      <c r="G5025" s="5" t="s">
        <v>9337</v>
      </c>
      <c r="H5025" s="5" t="s">
        <v>9347</v>
      </c>
      <c r="I5025" s="5" t="s">
        <v>11065</v>
      </c>
      <c r="J5025" s="9">
        <v>1</v>
      </c>
      <c r="K5025" s="5" t="s">
        <v>68</v>
      </c>
      <c r="L5025" s="10" t="s">
        <v>1</v>
      </c>
      <c r="M5025" s="5" t="s">
        <v>296</v>
      </c>
      <c r="N5025" s="11"/>
    </row>
    <row r="5026" spans="1:15" x14ac:dyDescent="0.2">
      <c r="A5026" s="12" t="s">
        <v>8364</v>
      </c>
      <c r="B5026" s="50">
        <v>5025</v>
      </c>
      <c r="C5026" s="9">
        <v>2017</v>
      </c>
      <c r="D5026" s="5" t="s">
        <v>9316</v>
      </c>
      <c r="E5026" s="8" t="s">
        <v>2</v>
      </c>
      <c r="F5026" s="5" t="s">
        <v>11088</v>
      </c>
      <c r="G5026" s="5" t="s">
        <v>9375</v>
      </c>
      <c r="H5026" s="5" t="s">
        <v>9347</v>
      </c>
      <c r="I5026" s="5" t="s">
        <v>11065</v>
      </c>
      <c r="J5026" s="9">
        <v>1</v>
      </c>
      <c r="K5026" s="5" t="s">
        <v>68</v>
      </c>
      <c r="L5026" s="10" t="s">
        <v>1</v>
      </c>
      <c r="M5026" s="5" t="s">
        <v>297</v>
      </c>
      <c r="N5026" s="11"/>
      <c r="O5026" s="11"/>
    </row>
    <row r="5027" spans="1:15" x14ac:dyDescent="0.2">
      <c r="A5027" s="12" t="s">
        <v>8365</v>
      </c>
      <c r="B5027" s="50">
        <v>5026</v>
      </c>
      <c r="C5027" s="9">
        <v>2017</v>
      </c>
      <c r="D5027" s="5" t="s">
        <v>9316</v>
      </c>
      <c r="E5027" s="8" t="s">
        <v>2</v>
      </c>
      <c r="F5027" s="5" t="s">
        <v>11089</v>
      </c>
      <c r="G5027" s="5" t="s">
        <v>9337</v>
      </c>
      <c r="H5027" s="5" t="s">
        <v>9347</v>
      </c>
      <c r="I5027" s="5" t="s">
        <v>9315</v>
      </c>
      <c r="J5027" s="9">
        <v>2</v>
      </c>
      <c r="K5027" s="5" t="s">
        <v>68</v>
      </c>
      <c r="L5027" s="10" t="s">
        <v>1</v>
      </c>
      <c r="M5027" s="5" t="s">
        <v>298</v>
      </c>
      <c r="N5027" s="11"/>
    </row>
    <row r="5028" spans="1:15" x14ac:dyDescent="0.2">
      <c r="A5028" s="12" t="s">
        <v>8366</v>
      </c>
      <c r="B5028" s="50">
        <v>5027</v>
      </c>
      <c r="C5028" s="9">
        <v>2017</v>
      </c>
      <c r="D5028" s="5" t="s">
        <v>9316</v>
      </c>
      <c r="E5028" s="8" t="s">
        <v>2</v>
      </c>
      <c r="F5028" s="5" t="s">
        <v>11089</v>
      </c>
      <c r="G5028" s="5" t="s">
        <v>9337</v>
      </c>
      <c r="H5028" s="5" t="s">
        <v>9347</v>
      </c>
      <c r="I5028" s="5" t="s">
        <v>11065</v>
      </c>
      <c r="J5028" s="9">
        <v>4</v>
      </c>
      <c r="K5028" s="5" t="s">
        <v>68</v>
      </c>
      <c r="L5028" s="10" t="s">
        <v>1</v>
      </c>
      <c r="M5028" s="5" t="s">
        <v>299</v>
      </c>
      <c r="N5028" s="11"/>
      <c r="O5028" s="11"/>
    </row>
    <row r="5029" spans="1:15" x14ac:dyDescent="0.2">
      <c r="A5029" s="12" t="s">
        <v>8367</v>
      </c>
      <c r="B5029" s="50">
        <v>5028</v>
      </c>
      <c r="C5029" s="9">
        <v>2017</v>
      </c>
      <c r="D5029" s="5" t="s">
        <v>9316</v>
      </c>
      <c r="E5029" s="8" t="s">
        <v>2</v>
      </c>
      <c r="F5029" s="5" t="s">
        <v>11089</v>
      </c>
      <c r="G5029" s="5" t="s">
        <v>9337</v>
      </c>
      <c r="H5029" s="5" t="s">
        <v>9347</v>
      </c>
      <c r="I5029" s="5" t="s">
        <v>11065</v>
      </c>
      <c r="J5029" s="9">
        <v>1</v>
      </c>
      <c r="K5029" s="5" t="s">
        <v>68</v>
      </c>
      <c r="L5029" s="10" t="s">
        <v>1</v>
      </c>
      <c r="M5029" s="5" t="s">
        <v>300</v>
      </c>
      <c r="N5029" s="11"/>
    </row>
    <row r="5030" spans="1:15" x14ac:dyDescent="0.2">
      <c r="A5030" s="12" t="s">
        <v>8368</v>
      </c>
      <c r="B5030" s="50">
        <v>5029</v>
      </c>
      <c r="C5030" s="9">
        <v>2017</v>
      </c>
      <c r="D5030" s="5" t="s">
        <v>9316</v>
      </c>
      <c r="E5030" s="8" t="s">
        <v>2</v>
      </c>
      <c r="F5030" s="5" t="s">
        <v>11089</v>
      </c>
      <c r="G5030" s="5" t="s">
        <v>9331</v>
      </c>
      <c r="H5030" s="5" t="s">
        <v>9347</v>
      </c>
      <c r="I5030" s="5" t="s">
        <v>9315</v>
      </c>
      <c r="J5030" s="9">
        <v>1</v>
      </c>
      <c r="K5030" s="5" t="s">
        <v>68</v>
      </c>
      <c r="L5030" s="10" t="s">
        <v>1</v>
      </c>
      <c r="M5030" s="5" t="s">
        <v>189</v>
      </c>
      <c r="N5030" s="11"/>
    </row>
    <row r="5031" spans="1:15" x14ac:dyDescent="0.2">
      <c r="A5031" s="12" t="s">
        <v>8369</v>
      </c>
      <c r="B5031" s="50">
        <v>5030</v>
      </c>
      <c r="C5031" s="9">
        <v>2017</v>
      </c>
      <c r="D5031" s="5" t="s">
        <v>9316</v>
      </c>
      <c r="E5031" s="8" t="s">
        <v>2</v>
      </c>
      <c r="F5031" s="5" t="s">
        <v>11088</v>
      </c>
      <c r="G5031" s="5" t="s">
        <v>9375</v>
      </c>
      <c r="H5031" s="5" t="s">
        <v>9347</v>
      </c>
      <c r="I5031" s="5" t="s">
        <v>11065</v>
      </c>
      <c r="J5031" s="9">
        <v>1</v>
      </c>
      <c r="K5031" s="5" t="s">
        <v>68</v>
      </c>
      <c r="L5031" s="10" t="s">
        <v>1</v>
      </c>
      <c r="M5031" s="5" t="s">
        <v>301</v>
      </c>
      <c r="N5031" s="11"/>
    </row>
    <row r="5032" spans="1:15" x14ac:dyDescent="0.2">
      <c r="A5032" s="12" t="s">
        <v>8370</v>
      </c>
      <c r="B5032" s="50">
        <v>5031</v>
      </c>
      <c r="C5032" s="9">
        <v>2017</v>
      </c>
      <c r="D5032" s="5" t="s">
        <v>9316</v>
      </c>
      <c r="E5032" s="8" t="s">
        <v>2</v>
      </c>
      <c r="F5032" s="5" t="s">
        <v>11089</v>
      </c>
      <c r="G5032" s="5" t="s">
        <v>9314</v>
      </c>
      <c r="H5032" s="5" t="s">
        <v>9328</v>
      </c>
      <c r="I5032" s="5" t="s">
        <v>9415</v>
      </c>
      <c r="J5032" s="9">
        <v>0</v>
      </c>
      <c r="K5032" s="5" t="s">
        <v>9</v>
      </c>
      <c r="L5032" s="10" t="s">
        <v>1</v>
      </c>
      <c r="M5032" s="5" t="s">
        <v>8</v>
      </c>
      <c r="N5032" s="11"/>
    </row>
    <row r="5033" spans="1:15" x14ac:dyDescent="0.2">
      <c r="A5033" s="12" t="s">
        <v>8371</v>
      </c>
      <c r="B5033" s="50">
        <v>5032</v>
      </c>
      <c r="C5033" s="9">
        <v>2017</v>
      </c>
      <c r="D5033" s="5" t="s">
        <v>9316</v>
      </c>
      <c r="E5033" s="8" t="s">
        <v>2</v>
      </c>
      <c r="F5033" s="5" t="s">
        <v>11089</v>
      </c>
      <c r="G5033" s="5" t="s">
        <v>9314</v>
      </c>
      <c r="H5033" s="5" t="s">
        <v>9328</v>
      </c>
      <c r="I5033" s="5" t="s">
        <v>9415</v>
      </c>
      <c r="J5033" s="9">
        <v>0</v>
      </c>
      <c r="K5033" s="5" t="s">
        <v>9</v>
      </c>
      <c r="L5033" s="10" t="s">
        <v>1</v>
      </c>
      <c r="M5033" s="5" t="s">
        <v>302</v>
      </c>
      <c r="N5033" s="11"/>
    </row>
    <row r="5034" spans="1:15" x14ac:dyDescent="0.2">
      <c r="A5034" s="12" t="s">
        <v>8372</v>
      </c>
      <c r="B5034" s="50">
        <v>5033</v>
      </c>
      <c r="C5034" s="9">
        <v>2017</v>
      </c>
      <c r="D5034" s="5" t="s">
        <v>9316</v>
      </c>
      <c r="E5034" s="8" t="s">
        <v>2</v>
      </c>
      <c r="F5034" s="5" t="s">
        <v>11089</v>
      </c>
      <c r="G5034" s="5" t="s">
        <v>9314</v>
      </c>
      <c r="H5034" s="5" t="s">
        <v>9328</v>
      </c>
      <c r="I5034" s="5" t="s">
        <v>9342</v>
      </c>
      <c r="J5034" s="9">
        <v>0</v>
      </c>
      <c r="K5034" s="5" t="s">
        <v>9</v>
      </c>
      <c r="L5034" s="10" t="s">
        <v>1</v>
      </c>
      <c r="M5034" s="5" t="s">
        <v>303</v>
      </c>
      <c r="N5034" s="11"/>
    </row>
    <row r="5035" spans="1:15" x14ac:dyDescent="0.2">
      <c r="A5035" s="12" t="s">
        <v>8373</v>
      </c>
      <c r="B5035" s="50">
        <v>5034</v>
      </c>
      <c r="C5035" s="9">
        <v>2017</v>
      </c>
      <c r="D5035" s="5" t="s">
        <v>9316</v>
      </c>
      <c r="E5035" s="8" t="s">
        <v>2</v>
      </c>
      <c r="F5035" s="5" t="s">
        <v>11089</v>
      </c>
      <c r="G5035" s="5" t="s">
        <v>9314</v>
      </c>
      <c r="H5035" s="5" t="s">
        <v>9328</v>
      </c>
      <c r="I5035" s="5" t="s">
        <v>9415</v>
      </c>
      <c r="J5035" s="9">
        <v>0</v>
      </c>
      <c r="K5035" s="5" t="s">
        <v>9</v>
      </c>
      <c r="L5035" s="10" t="s">
        <v>1</v>
      </c>
      <c r="M5035" s="5" t="s">
        <v>304</v>
      </c>
      <c r="N5035" s="11"/>
    </row>
    <row r="5036" spans="1:15" x14ac:dyDescent="0.2">
      <c r="A5036" s="12" t="s">
        <v>8374</v>
      </c>
      <c r="B5036" s="50">
        <v>5035</v>
      </c>
      <c r="C5036" s="9">
        <v>2017</v>
      </c>
      <c r="D5036" s="5" t="s">
        <v>9316</v>
      </c>
      <c r="E5036" s="8" t="s">
        <v>2</v>
      </c>
      <c r="F5036" s="5" t="s">
        <v>11089</v>
      </c>
      <c r="G5036" s="5" t="s">
        <v>9329</v>
      </c>
      <c r="H5036" s="5" t="s">
        <v>9347</v>
      </c>
      <c r="I5036" s="5" t="s">
        <v>11065</v>
      </c>
      <c r="J5036" s="9">
        <v>2</v>
      </c>
      <c r="K5036" s="5" t="s">
        <v>68</v>
      </c>
      <c r="L5036" s="10" t="s">
        <v>1</v>
      </c>
      <c r="M5036" s="5" t="s">
        <v>305</v>
      </c>
      <c r="N5036" s="11"/>
    </row>
    <row r="5037" spans="1:15" x14ac:dyDescent="0.2">
      <c r="A5037" s="12" t="s">
        <v>8375</v>
      </c>
      <c r="B5037" s="50">
        <v>5036</v>
      </c>
      <c r="C5037" s="9">
        <v>2017</v>
      </c>
      <c r="D5037" s="5" t="s">
        <v>9316</v>
      </c>
      <c r="E5037" s="8" t="s">
        <v>2</v>
      </c>
      <c r="F5037" s="5" t="s">
        <v>11089</v>
      </c>
      <c r="G5037" s="5" t="s">
        <v>9323</v>
      </c>
      <c r="H5037" s="5" t="s">
        <v>9328</v>
      </c>
      <c r="I5037" s="5" t="s">
        <v>9415</v>
      </c>
      <c r="J5037" s="9">
        <v>0</v>
      </c>
      <c r="K5037" s="5" t="s">
        <v>9</v>
      </c>
      <c r="L5037" s="10" t="s">
        <v>1</v>
      </c>
      <c r="M5037" s="5" t="s">
        <v>306</v>
      </c>
      <c r="N5037" s="11"/>
    </row>
    <row r="5038" spans="1:15" x14ac:dyDescent="0.2">
      <c r="A5038" s="12" t="s">
        <v>8376</v>
      </c>
      <c r="B5038" s="50">
        <v>5037</v>
      </c>
      <c r="C5038" s="9">
        <v>2017</v>
      </c>
      <c r="D5038" s="5" t="s">
        <v>9316</v>
      </c>
      <c r="E5038" s="8" t="s">
        <v>2</v>
      </c>
      <c r="F5038" s="5" t="s">
        <v>11089</v>
      </c>
      <c r="G5038" s="5" t="s">
        <v>9329</v>
      </c>
      <c r="H5038" s="5" t="s">
        <v>9347</v>
      </c>
      <c r="I5038" s="5" t="s">
        <v>11065</v>
      </c>
      <c r="J5038" s="9">
        <v>2</v>
      </c>
      <c r="K5038" s="5" t="s">
        <v>68</v>
      </c>
      <c r="L5038" s="10" t="s">
        <v>1</v>
      </c>
      <c r="M5038" s="5" t="s">
        <v>307</v>
      </c>
      <c r="N5038" s="11"/>
    </row>
    <row r="5039" spans="1:15" x14ac:dyDescent="0.2">
      <c r="A5039" s="12" t="s">
        <v>8377</v>
      </c>
      <c r="B5039" s="50">
        <v>5038</v>
      </c>
      <c r="C5039" s="9">
        <v>2017</v>
      </c>
      <c r="D5039" s="5" t="s">
        <v>9316</v>
      </c>
      <c r="E5039" s="8" t="s">
        <v>2</v>
      </c>
      <c r="F5039" s="5" t="s">
        <v>11089</v>
      </c>
      <c r="G5039" s="5" t="s">
        <v>9314</v>
      </c>
      <c r="H5039" s="5" t="s">
        <v>9328</v>
      </c>
      <c r="I5039" s="5" t="s">
        <v>9415</v>
      </c>
      <c r="J5039" s="9">
        <v>0</v>
      </c>
      <c r="K5039" s="5" t="s">
        <v>9</v>
      </c>
      <c r="L5039" s="10" t="s">
        <v>1</v>
      </c>
      <c r="M5039" s="5" t="s">
        <v>308</v>
      </c>
      <c r="N5039" s="11"/>
    </row>
    <row r="5040" spans="1:15" x14ac:dyDescent="0.2">
      <c r="A5040" s="12" t="s">
        <v>8378</v>
      </c>
      <c r="B5040" s="50">
        <v>5039</v>
      </c>
      <c r="C5040" s="9">
        <v>2017</v>
      </c>
      <c r="D5040" s="5" t="s">
        <v>9316</v>
      </c>
      <c r="E5040" s="8" t="s">
        <v>2</v>
      </c>
      <c r="F5040" s="5" t="s">
        <v>11089</v>
      </c>
      <c r="G5040" s="5" t="s">
        <v>9329</v>
      </c>
      <c r="H5040" s="5" t="s">
        <v>9347</v>
      </c>
      <c r="I5040" s="5" t="s">
        <v>11065</v>
      </c>
      <c r="J5040" s="9">
        <v>1</v>
      </c>
      <c r="K5040" s="5" t="s">
        <v>68</v>
      </c>
      <c r="L5040" s="10" t="s">
        <v>1</v>
      </c>
      <c r="M5040" s="5" t="s">
        <v>309</v>
      </c>
      <c r="N5040" s="11"/>
    </row>
    <row r="5041" spans="1:14" x14ac:dyDescent="0.2">
      <c r="A5041" s="12" t="s">
        <v>8379</v>
      </c>
      <c r="B5041" s="50">
        <v>5040</v>
      </c>
      <c r="C5041" s="9">
        <v>2017</v>
      </c>
      <c r="D5041" s="5" t="s">
        <v>9316</v>
      </c>
      <c r="E5041" s="8" t="s">
        <v>2</v>
      </c>
      <c r="F5041" s="5" t="s">
        <v>11089</v>
      </c>
      <c r="G5041" s="5" t="s">
        <v>9331</v>
      </c>
      <c r="H5041" s="5" t="s">
        <v>9328</v>
      </c>
      <c r="I5041" s="5" t="s">
        <v>9344</v>
      </c>
      <c r="J5041" s="9">
        <v>0</v>
      </c>
      <c r="K5041" s="5" t="s">
        <v>9</v>
      </c>
      <c r="L5041" s="10" t="s">
        <v>1</v>
      </c>
      <c r="M5041" s="5" t="s">
        <v>310</v>
      </c>
      <c r="N5041" s="11"/>
    </row>
    <row r="5042" spans="1:14" x14ac:dyDescent="0.2">
      <c r="A5042" s="12" t="s">
        <v>8380</v>
      </c>
      <c r="B5042" s="50">
        <v>5041</v>
      </c>
      <c r="C5042" s="9">
        <v>2017</v>
      </c>
      <c r="D5042" s="5" t="s">
        <v>9316</v>
      </c>
      <c r="E5042" s="8" t="s">
        <v>2</v>
      </c>
      <c r="F5042" s="5" t="s">
        <v>11088</v>
      </c>
      <c r="G5042" s="5" t="s">
        <v>9383</v>
      </c>
      <c r="H5042" s="5" t="s">
        <v>9328</v>
      </c>
      <c r="I5042" s="5" t="s">
        <v>9415</v>
      </c>
      <c r="J5042" s="9">
        <v>0</v>
      </c>
      <c r="K5042" s="5" t="s">
        <v>9</v>
      </c>
      <c r="L5042" s="10" t="s">
        <v>1</v>
      </c>
      <c r="M5042" s="5" t="s">
        <v>311</v>
      </c>
      <c r="N5042" s="11"/>
    </row>
    <row r="5043" spans="1:14" x14ac:dyDescent="0.2">
      <c r="A5043" s="12" t="s">
        <v>8381</v>
      </c>
      <c r="B5043" s="50">
        <v>5042</v>
      </c>
      <c r="C5043" s="9">
        <v>2017</v>
      </c>
      <c r="D5043" s="5" t="s">
        <v>9316</v>
      </c>
      <c r="E5043" s="8" t="s">
        <v>2</v>
      </c>
      <c r="F5043" s="5" t="s">
        <v>11089</v>
      </c>
      <c r="G5043" s="5" t="s">
        <v>9323</v>
      </c>
      <c r="H5043" s="5" t="s">
        <v>9328</v>
      </c>
      <c r="I5043" s="5" t="s">
        <v>9415</v>
      </c>
      <c r="J5043" s="9">
        <v>0</v>
      </c>
      <c r="K5043" s="5" t="s">
        <v>9</v>
      </c>
      <c r="L5043" s="10" t="s">
        <v>1</v>
      </c>
      <c r="M5043" s="5" t="s">
        <v>312</v>
      </c>
      <c r="N5043" s="11"/>
    </row>
    <row r="5044" spans="1:14" x14ac:dyDescent="0.2">
      <c r="A5044" s="12" t="s">
        <v>8382</v>
      </c>
      <c r="B5044" s="50">
        <v>5043</v>
      </c>
      <c r="C5044" s="9">
        <v>2017</v>
      </c>
      <c r="D5044" s="5" t="s">
        <v>9316</v>
      </c>
      <c r="E5044" s="8" t="s">
        <v>2</v>
      </c>
      <c r="F5044" s="5" t="s">
        <v>11089</v>
      </c>
      <c r="G5044" s="5" t="s">
        <v>9323</v>
      </c>
      <c r="H5044" s="5" t="s">
        <v>9328</v>
      </c>
      <c r="I5044" s="5" t="s">
        <v>9415</v>
      </c>
      <c r="J5044" s="9">
        <v>0</v>
      </c>
      <c r="K5044" s="5" t="s">
        <v>9</v>
      </c>
      <c r="L5044" s="10" t="s">
        <v>1</v>
      </c>
      <c r="M5044" s="5" t="s">
        <v>313</v>
      </c>
      <c r="N5044" s="11"/>
    </row>
    <row r="5045" spans="1:14" x14ac:dyDescent="0.2">
      <c r="A5045" s="12" t="s">
        <v>8383</v>
      </c>
      <c r="B5045" s="50">
        <v>5044</v>
      </c>
      <c r="C5045" s="9">
        <v>2017</v>
      </c>
      <c r="D5045" s="5" t="s">
        <v>9316</v>
      </c>
      <c r="E5045" s="8" t="s">
        <v>2</v>
      </c>
      <c r="F5045" s="5" t="s">
        <v>11089</v>
      </c>
      <c r="G5045" s="5" t="s">
        <v>9314</v>
      </c>
      <c r="H5045" s="5" t="s">
        <v>9328</v>
      </c>
      <c r="I5045" s="5" t="s">
        <v>9342</v>
      </c>
      <c r="J5045" s="9">
        <v>0</v>
      </c>
      <c r="K5045" s="5" t="s">
        <v>9</v>
      </c>
      <c r="L5045" s="10" t="s">
        <v>1</v>
      </c>
      <c r="M5045" s="5" t="s">
        <v>314</v>
      </c>
      <c r="N5045" s="11"/>
    </row>
    <row r="5046" spans="1:14" x14ac:dyDescent="0.2">
      <c r="A5046" s="12" t="s">
        <v>8384</v>
      </c>
      <c r="B5046" s="50">
        <v>5045</v>
      </c>
      <c r="C5046" s="9">
        <v>2017</v>
      </c>
      <c r="D5046" s="5" t="s">
        <v>9316</v>
      </c>
      <c r="E5046" s="8" t="s">
        <v>2</v>
      </c>
      <c r="F5046" s="5" t="s">
        <v>11089</v>
      </c>
      <c r="G5046" s="5" t="s">
        <v>9337</v>
      </c>
      <c r="H5046" s="5" t="s">
        <v>9347</v>
      </c>
      <c r="I5046" s="5" t="s">
        <v>11065</v>
      </c>
      <c r="J5046" s="9" t="s">
        <v>2</v>
      </c>
      <c r="K5046" s="5" t="s">
        <v>315</v>
      </c>
      <c r="L5046" s="10" t="s">
        <v>1</v>
      </c>
      <c r="M5046" s="5" t="s">
        <v>316</v>
      </c>
      <c r="N5046" s="11"/>
    </row>
    <row r="5047" spans="1:14" x14ac:dyDescent="0.2">
      <c r="A5047" s="12" t="s">
        <v>8385</v>
      </c>
      <c r="B5047" s="50">
        <v>5046</v>
      </c>
      <c r="C5047" s="9">
        <v>2017</v>
      </c>
      <c r="D5047" s="5" t="s">
        <v>9316</v>
      </c>
      <c r="E5047" s="8" t="s">
        <v>2</v>
      </c>
      <c r="F5047" s="5" t="s">
        <v>11089</v>
      </c>
      <c r="G5047" s="5" t="s">
        <v>9329</v>
      </c>
      <c r="H5047" s="5" t="s">
        <v>9347</v>
      </c>
      <c r="I5047" s="5" t="s">
        <v>11065</v>
      </c>
      <c r="J5047" s="9">
        <v>2</v>
      </c>
      <c r="K5047" s="5" t="s">
        <v>68</v>
      </c>
      <c r="L5047" s="10" t="s">
        <v>1</v>
      </c>
      <c r="M5047" s="5" t="s">
        <v>94</v>
      </c>
      <c r="N5047" s="11"/>
    </row>
    <row r="5048" spans="1:14" x14ac:dyDescent="0.2">
      <c r="A5048" s="12" t="s">
        <v>8386</v>
      </c>
      <c r="B5048" s="50">
        <v>5047</v>
      </c>
      <c r="C5048" s="9">
        <v>2017</v>
      </c>
      <c r="D5048" s="5" t="s">
        <v>9316</v>
      </c>
      <c r="E5048" s="8" t="s">
        <v>2</v>
      </c>
      <c r="F5048" s="5" t="s">
        <v>11089</v>
      </c>
      <c r="G5048" s="5" t="s">
        <v>9337</v>
      </c>
      <c r="H5048" s="5" t="s">
        <v>9347</v>
      </c>
      <c r="I5048" s="5" t="s">
        <v>11065</v>
      </c>
      <c r="J5048" s="9">
        <v>1</v>
      </c>
      <c r="K5048" s="5" t="s">
        <v>12</v>
      </c>
      <c r="L5048" s="10" t="s">
        <v>1</v>
      </c>
      <c r="M5048" s="5" t="s">
        <v>317</v>
      </c>
      <c r="N5048" s="11"/>
    </row>
    <row r="5049" spans="1:14" x14ac:dyDescent="0.2">
      <c r="A5049" s="12" t="s">
        <v>8387</v>
      </c>
      <c r="B5049" s="50">
        <v>5048</v>
      </c>
      <c r="C5049" s="9">
        <v>2017</v>
      </c>
      <c r="D5049" s="5" t="s">
        <v>9316</v>
      </c>
      <c r="E5049" s="8" t="s">
        <v>2</v>
      </c>
      <c r="F5049" s="5" t="s">
        <v>11089</v>
      </c>
      <c r="G5049" s="5" t="s">
        <v>9337</v>
      </c>
      <c r="H5049" s="5" t="s">
        <v>9347</v>
      </c>
      <c r="I5049" s="5" t="s">
        <v>11065</v>
      </c>
      <c r="J5049" s="9">
        <v>1</v>
      </c>
      <c r="K5049" s="5" t="s">
        <v>12</v>
      </c>
      <c r="L5049" s="10" t="s">
        <v>1</v>
      </c>
      <c r="M5049" s="5" t="s">
        <v>318</v>
      </c>
      <c r="N5049" s="11"/>
    </row>
    <row r="5050" spans="1:14" x14ac:dyDescent="0.2">
      <c r="A5050" s="12" t="s">
        <v>8388</v>
      </c>
      <c r="B5050" s="50">
        <v>5049</v>
      </c>
      <c r="C5050" s="9">
        <v>2017</v>
      </c>
      <c r="D5050" s="5" t="s">
        <v>9316</v>
      </c>
      <c r="E5050" s="8" t="s">
        <v>2</v>
      </c>
      <c r="F5050" s="5" t="s">
        <v>11089</v>
      </c>
      <c r="G5050" s="5" t="s">
        <v>9329</v>
      </c>
      <c r="H5050" s="5" t="s">
        <v>9347</v>
      </c>
      <c r="I5050" s="5" t="s">
        <v>9315</v>
      </c>
      <c r="J5050" s="9" t="s">
        <v>2</v>
      </c>
      <c r="K5050" s="5" t="s">
        <v>12</v>
      </c>
      <c r="L5050" s="10" t="s">
        <v>1</v>
      </c>
      <c r="M5050" s="5" t="s">
        <v>319</v>
      </c>
      <c r="N5050" s="11"/>
    </row>
    <row r="5051" spans="1:14" x14ac:dyDescent="0.2">
      <c r="A5051" s="12" t="s">
        <v>8389</v>
      </c>
      <c r="B5051" s="50">
        <v>5050</v>
      </c>
      <c r="C5051" s="9">
        <v>2017</v>
      </c>
      <c r="D5051" s="5" t="s">
        <v>9316</v>
      </c>
      <c r="E5051" s="8" t="s">
        <v>2</v>
      </c>
      <c r="F5051" s="5" t="s">
        <v>11089</v>
      </c>
      <c r="G5051" s="5" t="s">
        <v>9329</v>
      </c>
      <c r="H5051" s="5" t="s">
        <v>9347</v>
      </c>
      <c r="I5051" s="5" t="s">
        <v>11065</v>
      </c>
      <c r="J5051" s="9">
        <v>2</v>
      </c>
      <c r="K5051" s="5" t="s">
        <v>12</v>
      </c>
      <c r="L5051" s="10" t="s">
        <v>1</v>
      </c>
      <c r="M5051" s="5" t="s">
        <v>320</v>
      </c>
      <c r="N5051" s="11"/>
    </row>
    <row r="5052" spans="1:14" x14ac:dyDescent="0.2">
      <c r="A5052" s="12" t="s">
        <v>8390</v>
      </c>
      <c r="B5052" s="50">
        <v>5051</v>
      </c>
      <c r="C5052" s="9">
        <v>2017</v>
      </c>
      <c r="D5052" s="5" t="s">
        <v>9316</v>
      </c>
      <c r="E5052" s="8" t="s">
        <v>2</v>
      </c>
      <c r="F5052" s="5" t="s">
        <v>11089</v>
      </c>
      <c r="G5052" s="5" t="s">
        <v>9337</v>
      </c>
      <c r="H5052" s="5" t="s">
        <v>9328</v>
      </c>
      <c r="I5052" s="5" t="s">
        <v>9334</v>
      </c>
      <c r="J5052" s="9">
        <v>0</v>
      </c>
      <c r="K5052" s="5" t="s">
        <v>12</v>
      </c>
      <c r="L5052" s="10" t="s">
        <v>1</v>
      </c>
      <c r="M5052" s="5" t="s">
        <v>321</v>
      </c>
      <c r="N5052" s="11"/>
    </row>
    <row r="5053" spans="1:14" x14ac:dyDescent="0.2">
      <c r="A5053" s="12" t="s">
        <v>8391</v>
      </c>
      <c r="B5053" s="50">
        <v>5052</v>
      </c>
      <c r="C5053" s="9">
        <v>2017</v>
      </c>
      <c r="D5053" s="5" t="s">
        <v>9316</v>
      </c>
      <c r="E5053" s="8" t="s">
        <v>2</v>
      </c>
      <c r="F5053" s="5" t="s">
        <v>11089</v>
      </c>
      <c r="G5053" s="5" t="s">
        <v>9337</v>
      </c>
      <c r="H5053" s="5" t="s">
        <v>9347</v>
      </c>
      <c r="I5053" s="5" t="s">
        <v>11065</v>
      </c>
      <c r="J5053" s="9">
        <v>1</v>
      </c>
      <c r="K5053" s="5" t="s">
        <v>12</v>
      </c>
      <c r="L5053" s="10" t="s">
        <v>1</v>
      </c>
      <c r="M5053" s="5" t="s">
        <v>322</v>
      </c>
      <c r="N5053" s="11"/>
    </row>
    <row r="5054" spans="1:14" x14ac:dyDescent="0.2">
      <c r="A5054" s="12" t="s">
        <v>8392</v>
      </c>
      <c r="B5054" s="50">
        <v>5053</v>
      </c>
      <c r="C5054" s="9">
        <v>2017</v>
      </c>
      <c r="D5054" s="5" t="s">
        <v>9316</v>
      </c>
      <c r="E5054" s="8" t="s">
        <v>2</v>
      </c>
      <c r="F5054" s="5" t="s">
        <v>11089</v>
      </c>
      <c r="G5054" s="5" t="s">
        <v>9337</v>
      </c>
      <c r="H5054" s="5" t="s">
        <v>9328</v>
      </c>
      <c r="I5054" s="5" t="s">
        <v>11218</v>
      </c>
      <c r="J5054" s="9">
        <v>0</v>
      </c>
      <c r="K5054" s="5" t="s">
        <v>12</v>
      </c>
      <c r="L5054" s="10" t="s">
        <v>1</v>
      </c>
      <c r="M5054" s="5" t="s">
        <v>323</v>
      </c>
      <c r="N5054" s="11"/>
    </row>
    <row r="5055" spans="1:14" x14ac:dyDescent="0.2">
      <c r="A5055" s="12" t="s">
        <v>8393</v>
      </c>
      <c r="B5055" s="50">
        <v>5054</v>
      </c>
      <c r="C5055" s="9">
        <v>2017</v>
      </c>
      <c r="D5055" s="5" t="s">
        <v>9316</v>
      </c>
      <c r="E5055" s="8" t="s">
        <v>2</v>
      </c>
      <c r="F5055" s="5" t="s">
        <v>11089</v>
      </c>
      <c r="G5055" s="5" t="s">
        <v>9337</v>
      </c>
      <c r="H5055" s="5" t="s">
        <v>9347</v>
      </c>
      <c r="I5055" s="5" t="s">
        <v>11065</v>
      </c>
      <c r="J5055" s="9">
        <v>1</v>
      </c>
      <c r="K5055" s="5" t="s">
        <v>12</v>
      </c>
      <c r="L5055" s="10" t="s">
        <v>1</v>
      </c>
      <c r="M5055" s="5" t="s">
        <v>324</v>
      </c>
      <c r="N5055" s="11"/>
    </row>
    <row r="5056" spans="1:14" x14ac:dyDescent="0.2">
      <c r="A5056" s="12" t="s">
        <v>8394</v>
      </c>
      <c r="B5056" s="50">
        <v>5055</v>
      </c>
      <c r="C5056" s="9">
        <v>2017</v>
      </c>
      <c r="D5056" s="5" t="s">
        <v>9316</v>
      </c>
      <c r="E5056" s="8" t="s">
        <v>2</v>
      </c>
      <c r="F5056" s="5" t="s">
        <v>11089</v>
      </c>
      <c r="G5056" s="5" t="s">
        <v>9337</v>
      </c>
      <c r="H5056" s="5" t="s">
        <v>9328</v>
      </c>
      <c r="I5056" s="5" t="s">
        <v>9344</v>
      </c>
      <c r="J5056" s="9">
        <v>0</v>
      </c>
      <c r="K5056" s="5" t="s">
        <v>12</v>
      </c>
      <c r="L5056" s="10" t="s">
        <v>1</v>
      </c>
      <c r="M5056" s="5" t="s">
        <v>325</v>
      </c>
      <c r="N5056" s="11"/>
    </row>
    <row r="5057" spans="1:14" x14ac:dyDescent="0.2">
      <c r="A5057" s="12" t="s">
        <v>8395</v>
      </c>
      <c r="B5057" s="50">
        <v>5056</v>
      </c>
      <c r="C5057" s="9">
        <v>2017</v>
      </c>
      <c r="D5057" s="5" t="s">
        <v>9316</v>
      </c>
      <c r="E5057" s="8" t="s">
        <v>2</v>
      </c>
      <c r="F5057" s="5" t="s">
        <v>11089</v>
      </c>
      <c r="G5057" s="5" t="s">
        <v>9331</v>
      </c>
      <c r="H5057" s="5" t="s">
        <v>9328</v>
      </c>
      <c r="I5057" s="5" t="s">
        <v>9344</v>
      </c>
      <c r="J5057" s="9">
        <v>0</v>
      </c>
      <c r="K5057" s="5" t="s">
        <v>326</v>
      </c>
      <c r="L5057" s="10" t="s">
        <v>1</v>
      </c>
      <c r="M5057" s="5" t="s">
        <v>327</v>
      </c>
      <c r="N5057" s="11"/>
    </row>
    <row r="5058" spans="1:14" x14ac:dyDescent="0.2">
      <c r="A5058" s="12" t="s">
        <v>8396</v>
      </c>
      <c r="B5058" s="50">
        <v>5057</v>
      </c>
      <c r="C5058" s="9">
        <v>2017</v>
      </c>
      <c r="D5058" s="5" t="s">
        <v>9316</v>
      </c>
      <c r="E5058" s="8" t="s">
        <v>2</v>
      </c>
      <c r="F5058" s="5" t="s">
        <v>11089</v>
      </c>
      <c r="G5058" s="5" t="s">
        <v>9323</v>
      </c>
      <c r="H5058" s="5" t="s">
        <v>9328</v>
      </c>
      <c r="I5058" s="5" t="s">
        <v>9416</v>
      </c>
      <c r="J5058" s="9">
        <v>0</v>
      </c>
      <c r="K5058" s="5" t="s">
        <v>12</v>
      </c>
      <c r="L5058" s="10" t="s">
        <v>1</v>
      </c>
      <c r="M5058" s="5" t="s">
        <v>328</v>
      </c>
      <c r="N5058" s="11"/>
    </row>
    <row r="5059" spans="1:14" x14ac:dyDescent="0.2">
      <c r="A5059" s="12" t="s">
        <v>8397</v>
      </c>
      <c r="B5059" s="50">
        <v>5058</v>
      </c>
      <c r="C5059" s="9">
        <v>2017</v>
      </c>
      <c r="D5059" s="5" t="s">
        <v>9316</v>
      </c>
      <c r="E5059" s="8" t="s">
        <v>2</v>
      </c>
      <c r="F5059" s="5" t="s">
        <v>11089</v>
      </c>
      <c r="G5059" s="5" t="s">
        <v>9337</v>
      </c>
      <c r="H5059" s="5" t="s">
        <v>9347</v>
      </c>
      <c r="I5059" s="5" t="s">
        <v>9350</v>
      </c>
      <c r="J5059" s="9">
        <v>1</v>
      </c>
      <c r="K5059" s="5" t="s">
        <v>12</v>
      </c>
      <c r="L5059" s="10" t="s">
        <v>1</v>
      </c>
      <c r="M5059" s="5" t="s">
        <v>329</v>
      </c>
      <c r="N5059" s="11"/>
    </row>
    <row r="5060" spans="1:14" x14ac:dyDescent="0.2">
      <c r="A5060" s="12" t="s">
        <v>8398</v>
      </c>
      <c r="B5060" s="50">
        <v>5059</v>
      </c>
      <c r="C5060" s="9">
        <v>2017</v>
      </c>
      <c r="D5060" s="5" t="s">
        <v>9316</v>
      </c>
      <c r="E5060" s="8" t="s">
        <v>2</v>
      </c>
      <c r="F5060" s="5" t="s">
        <v>11089</v>
      </c>
      <c r="G5060" s="5" t="s">
        <v>9337</v>
      </c>
      <c r="H5060" s="5" t="s">
        <v>9328</v>
      </c>
      <c r="I5060" s="5" t="s">
        <v>9415</v>
      </c>
      <c r="J5060" s="9">
        <v>0</v>
      </c>
      <c r="K5060" s="5" t="s">
        <v>12</v>
      </c>
      <c r="L5060" s="10" t="s">
        <v>1</v>
      </c>
      <c r="M5060" s="5" t="s">
        <v>330</v>
      </c>
      <c r="N5060" s="11"/>
    </row>
    <row r="5061" spans="1:14" x14ac:dyDescent="0.2">
      <c r="A5061" s="12" t="s">
        <v>8399</v>
      </c>
      <c r="B5061" s="50">
        <v>5060</v>
      </c>
      <c r="C5061" s="9">
        <v>2017</v>
      </c>
      <c r="D5061" s="5" t="s">
        <v>9316</v>
      </c>
      <c r="E5061" s="8" t="s">
        <v>2</v>
      </c>
      <c r="F5061" s="5" t="s">
        <v>11089</v>
      </c>
      <c r="G5061" s="5" t="s">
        <v>9337</v>
      </c>
      <c r="H5061" s="5" t="s">
        <v>9347</v>
      </c>
      <c r="I5061" s="5" t="s">
        <v>11065</v>
      </c>
      <c r="J5061" s="9">
        <v>1</v>
      </c>
      <c r="K5061" s="5" t="s">
        <v>12</v>
      </c>
      <c r="L5061" s="10" t="s">
        <v>1</v>
      </c>
      <c r="M5061" s="5" t="s">
        <v>331</v>
      </c>
      <c r="N5061" s="11"/>
    </row>
    <row r="5062" spans="1:14" x14ac:dyDescent="0.2">
      <c r="A5062" s="12" t="s">
        <v>8400</v>
      </c>
      <c r="B5062" s="50">
        <v>5061</v>
      </c>
      <c r="C5062" s="9">
        <v>2017</v>
      </c>
      <c r="D5062" s="5" t="s">
        <v>9316</v>
      </c>
      <c r="E5062" s="5" t="s">
        <v>332</v>
      </c>
      <c r="F5062" s="5" t="s">
        <v>11089</v>
      </c>
      <c r="G5062" s="5" t="s">
        <v>9393</v>
      </c>
      <c r="H5062" s="5" t="s">
        <v>9347</v>
      </c>
      <c r="I5062" s="5" t="s">
        <v>9390</v>
      </c>
      <c r="J5062" s="9" t="s">
        <v>2</v>
      </c>
      <c r="K5062" s="5" t="s">
        <v>52</v>
      </c>
      <c r="L5062" s="10" t="s">
        <v>333</v>
      </c>
      <c r="M5062" s="5" t="s">
        <v>10311</v>
      </c>
      <c r="N5062" s="11"/>
    </row>
    <row r="5063" spans="1:14" x14ac:dyDescent="0.2">
      <c r="A5063" s="12" t="s">
        <v>8401</v>
      </c>
      <c r="B5063" s="50">
        <v>5062</v>
      </c>
      <c r="C5063" s="9">
        <v>2017</v>
      </c>
      <c r="D5063" s="5" t="s">
        <v>9316</v>
      </c>
      <c r="E5063" s="5" t="s">
        <v>334</v>
      </c>
      <c r="F5063" s="5" t="s">
        <v>11089</v>
      </c>
      <c r="G5063" s="5" t="s">
        <v>9393</v>
      </c>
      <c r="H5063" s="5" t="s">
        <v>9347</v>
      </c>
      <c r="I5063" s="5" t="s">
        <v>9390</v>
      </c>
      <c r="J5063" s="9" t="s">
        <v>2</v>
      </c>
      <c r="K5063" s="5" t="s">
        <v>52</v>
      </c>
      <c r="L5063" s="10" t="s">
        <v>333</v>
      </c>
      <c r="M5063" s="5" t="s">
        <v>10312</v>
      </c>
      <c r="N5063" s="11"/>
    </row>
    <row r="5064" spans="1:14" x14ac:dyDescent="0.2">
      <c r="A5064" s="12" t="s">
        <v>8402</v>
      </c>
      <c r="B5064" s="50">
        <v>5063</v>
      </c>
      <c r="C5064" s="9">
        <v>2017</v>
      </c>
      <c r="D5064" s="5" t="s">
        <v>9316</v>
      </c>
      <c r="E5064" s="5" t="s">
        <v>335</v>
      </c>
      <c r="F5064" s="5" t="s">
        <v>11089</v>
      </c>
      <c r="G5064" s="5" t="s">
        <v>9393</v>
      </c>
      <c r="H5064" s="5" t="s">
        <v>9347</v>
      </c>
      <c r="I5064" s="5" t="s">
        <v>9390</v>
      </c>
      <c r="J5064" s="9" t="s">
        <v>2</v>
      </c>
      <c r="K5064" s="5" t="s">
        <v>52</v>
      </c>
      <c r="L5064" s="10" t="s">
        <v>333</v>
      </c>
      <c r="M5064" s="5" t="s">
        <v>10313</v>
      </c>
      <c r="N5064" s="11"/>
    </row>
    <row r="5065" spans="1:14" x14ac:dyDescent="0.2">
      <c r="A5065" s="12" t="s">
        <v>8403</v>
      </c>
      <c r="B5065" s="50">
        <v>5064</v>
      </c>
      <c r="C5065" s="9">
        <v>2017</v>
      </c>
      <c r="D5065" s="5" t="s">
        <v>9316</v>
      </c>
      <c r="E5065" s="5" t="s">
        <v>336</v>
      </c>
      <c r="F5065" s="5" t="s">
        <v>11089</v>
      </c>
      <c r="G5065" s="5" t="s">
        <v>9393</v>
      </c>
      <c r="H5065" s="5" t="s">
        <v>9347</v>
      </c>
      <c r="I5065" s="5" t="s">
        <v>9390</v>
      </c>
      <c r="J5065" s="9" t="s">
        <v>2</v>
      </c>
      <c r="K5065" s="5" t="s">
        <v>52</v>
      </c>
      <c r="L5065" s="10" t="s">
        <v>333</v>
      </c>
      <c r="M5065" s="5" t="s">
        <v>10314</v>
      </c>
      <c r="N5065" s="11"/>
    </row>
    <row r="5066" spans="1:14" x14ac:dyDescent="0.2">
      <c r="A5066" s="12" t="s">
        <v>8404</v>
      </c>
      <c r="B5066" s="50">
        <v>5065</v>
      </c>
      <c r="C5066" s="9">
        <v>2017</v>
      </c>
      <c r="D5066" s="5" t="s">
        <v>9316</v>
      </c>
      <c r="E5066" s="5" t="s">
        <v>337</v>
      </c>
      <c r="F5066" s="5" t="s">
        <v>11089</v>
      </c>
      <c r="G5066" s="5" t="s">
        <v>9393</v>
      </c>
      <c r="H5066" s="5" t="s">
        <v>9347</v>
      </c>
      <c r="I5066" s="5" t="s">
        <v>9390</v>
      </c>
      <c r="J5066" s="9" t="s">
        <v>2</v>
      </c>
      <c r="K5066" s="5" t="s">
        <v>52</v>
      </c>
      <c r="L5066" s="10" t="s">
        <v>333</v>
      </c>
      <c r="M5066" s="5" t="s">
        <v>10315</v>
      </c>
      <c r="N5066" s="11"/>
    </row>
    <row r="5067" spans="1:14" x14ac:dyDescent="0.2">
      <c r="A5067" s="12" t="s">
        <v>8405</v>
      </c>
      <c r="B5067" s="50">
        <v>5066</v>
      </c>
      <c r="C5067" s="9">
        <v>2017</v>
      </c>
      <c r="D5067" s="5" t="s">
        <v>9316</v>
      </c>
      <c r="E5067" s="5" t="s">
        <v>338</v>
      </c>
      <c r="F5067" s="5" t="s">
        <v>11089</v>
      </c>
      <c r="G5067" s="5" t="s">
        <v>9393</v>
      </c>
      <c r="H5067" s="5" t="s">
        <v>9347</v>
      </c>
      <c r="I5067" s="5" t="s">
        <v>9390</v>
      </c>
      <c r="J5067" s="9" t="s">
        <v>2</v>
      </c>
      <c r="K5067" s="5" t="s">
        <v>52</v>
      </c>
      <c r="L5067" s="10" t="s">
        <v>333</v>
      </c>
      <c r="M5067" s="5" t="s">
        <v>10316</v>
      </c>
      <c r="N5067" s="11"/>
    </row>
    <row r="5068" spans="1:14" x14ac:dyDescent="0.2">
      <c r="A5068" s="12" t="s">
        <v>8406</v>
      </c>
      <c r="B5068" s="50">
        <v>5067</v>
      </c>
      <c r="C5068" s="9">
        <v>2017</v>
      </c>
      <c r="D5068" s="5" t="s">
        <v>9316</v>
      </c>
      <c r="E5068" s="5" t="s">
        <v>339</v>
      </c>
      <c r="F5068" s="5" t="s">
        <v>11089</v>
      </c>
      <c r="G5068" s="5" t="s">
        <v>9393</v>
      </c>
      <c r="H5068" s="5" t="s">
        <v>9347</v>
      </c>
      <c r="I5068" s="5" t="s">
        <v>9390</v>
      </c>
      <c r="J5068" s="9" t="s">
        <v>2</v>
      </c>
      <c r="K5068" s="5" t="s">
        <v>52</v>
      </c>
      <c r="L5068" s="10" t="s">
        <v>333</v>
      </c>
      <c r="M5068" s="5" t="s">
        <v>10317</v>
      </c>
      <c r="N5068" s="11"/>
    </row>
    <row r="5069" spans="1:14" x14ac:dyDescent="0.2">
      <c r="A5069" s="12" t="s">
        <v>8407</v>
      </c>
      <c r="B5069" s="50">
        <v>5068</v>
      </c>
      <c r="C5069" s="9">
        <v>2017</v>
      </c>
      <c r="D5069" s="5" t="s">
        <v>9316</v>
      </c>
      <c r="E5069" s="5" t="s">
        <v>51</v>
      </c>
      <c r="F5069" s="5" t="s">
        <v>11089</v>
      </c>
      <c r="G5069" s="5" t="s">
        <v>9393</v>
      </c>
      <c r="H5069" s="5" t="s">
        <v>9347</v>
      </c>
      <c r="I5069" s="5" t="s">
        <v>9390</v>
      </c>
      <c r="J5069" s="9" t="s">
        <v>2</v>
      </c>
      <c r="K5069" s="5" t="s">
        <v>52</v>
      </c>
      <c r="L5069" s="10" t="s">
        <v>333</v>
      </c>
      <c r="M5069" s="5" t="s">
        <v>10318</v>
      </c>
      <c r="N5069" s="11"/>
    </row>
    <row r="5070" spans="1:14" x14ac:dyDescent="0.2">
      <c r="A5070" s="12" t="s">
        <v>8408</v>
      </c>
      <c r="B5070" s="50">
        <v>5069</v>
      </c>
      <c r="C5070" s="9">
        <v>2017</v>
      </c>
      <c r="D5070" s="5" t="s">
        <v>9316</v>
      </c>
      <c r="E5070" s="5" t="s">
        <v>336</v>
      </c>
      <c r="F5070" s="5" t="s">
        <v>11089</v>
      </c>
      <c r="G5070" s="5" t="s">
        <v>9393</v>
      </c>
      <c r="H5070" s="5" t="s">
        <v>9347</v>
      </c>
      <c r="I5070" s="5" t="s">
        <v>9390</v>
      </c>
      <c r="J5070" s="9" t="s">
        <v>2</v>
      </c>
      <c r="K5070" s="5" t="s">
        <v>52</v>
      </c>
      <c r="L5070" s="10" t="s">
        <v>333</v>
      </c>
      <c r="M5070" s="5" t="s">
        <v>10319</v>
      </c>
      <c r="N5070" s="11"/>
    </row>
    <row r="5071" spans="1:14" x14ac:dyDescent="0.2">
      <c r="A5071" s="12" t="s">
        <v>8409</v>
      </c>
      <c r="B5071" s="50">
        <v>5070</v>
      </c>
      <c r="C5071" s="9">
        <v>2017</v>
      </c>
      <c r="D5071" s="5" t="s">
        <v>9316</v>
      </c>
      <c r="E5071" s="5" t="s">
        <v>340</v>
      </c>
      <c r="F5071" s="5" t="s">
        <v>11089</v>
      </c>
      <c r="G5071" s="5" t="s">
        <v>9393</v>
      </c>
      <c r="H5071" s="5" t="s">
        <v>9347</v>
      </c>
      <c r="I5071" s="5" t="s">
        <v>9390</v>
      </c>
      <c r="J5071" s="9" t="s">
        <v>2</v>
      </c>
      <c r="K5071" s="5" t="s">
        <v>52</v>
      </c>
      <c r="L5071" s="10" t="s">
        <v>333</v>
      </c>
      <c r="M5071" s="5" t="s">
        <v>10320</v>
      </c>
      <c r="N5071" s="11"/>
    </row>
    <row r="5072" spans="1:14" x14ac:dyDescent="0.2">
      <c r="A5072" s="12" t="s">
        <v>8410</v>
      </c>
      <c r="B5072" s="50">
        <v>5071</v>
      </c>
      <c r="C5072" s="9">
        <v>2017</v>
      </c>
      <c r="D5072" s="5" t="s">
        <v>9316</v>
      </c>
      <c r="E5072" s="5" t="s">
        <v>341</v>
      </c>
      <c r="F5072" s="5" t="s">
        <v>11089</v>
      </c>
      <c r="G5072" s="5" t="s">
        <v>9393</v>
      </c>
      <c r="H5072" s="5" t="s">
        <v>9347</v>
      </c>
      <c r="I5072" s="5" t="s">
        <v>9390</v>
      </c>
      <c r="J5072" s="9" t="s">
        <v>2</v>
      </c>
      <c r="K5072" s="5" t="s">
        <v>52</v>
      </c>
      <c r="L5072" s="10" t="s">
        <v>333</v>
      </c>
      <c r="M5072" s="5" t="s">
        <v>10321</v>
      </c>
      <c r="N5072" s="11"/>
    </row>
    <row r="5073" spans="1:14" x14ac:dyDescent="0.2">
      <c r="A5073" s="12" t="s">
        <v>8411</v>
      </c>
      <c r="B5073" s="50">
        <v>5072</v>
      </c>
      <c r="C5073" s="9">
        <v>2017</v>
      </c>
      <c r="D5073" s="5" t="s">
        <v>9316</v>
      </c>
      <c r="E5073" s="5" t="s">
        <v>342</v>
      </c>
      <c r="F5073" s="5" t="s">
        <v>11089</v>
      </c>
      <c r="G5073" s="5" t="s">
        <v>9393</v>
      </c>
      <c r="H5073" s="5" t="s">
        <v>9347</v>
      </c>
      <c r="I5073" s="5" t="s">
        <v>9390</v>
      </c>
      <c r="J5073" s="9" t="s">
        <v>2</v>
      </c>
      <c r="K5073" s="5" t="s">
        <v>52</v>
      </c>
      <c r="L5073" s="10" t="s">
        <v>333</v>
      </c>
      <c r="M5073" s="5" t="s">
        <v>10322</v>
      </c>
      <c r="N5073" s="11"/>
    </row>
    <row r="5074" spans="1:14" x14ac:dyDescent="0.2">
      <c r="A5074" s="12" t="s">
        <v>8412</v>
      </c>
      <c r="B5074" s="50">
        <v>5073</v>
      </c>
      <c r="C5074" s="9">
        <v>2017</v>
      </c>
      <c r="D5074" s="5" t="s">
        <v>9316</v>
      </c>
      <c r="E5074" s="5" t="s">
        <v>343</v>
      </c>
      <c r="F5074" s="5" t="s">
        <v>11089</v>
      </c>
      <c r="G5074" s="5" t="s">
        <v>9393</v>
      </c>
      <c r="H5074" s="5" t="s">
        <v>9347</v>
      </c>
      <c r="I5074" s="5" t="s">
        <v>9390</v>
      </c>
      <c r="J5074" s="9" t="s">
        <v>2</v>
      </c>
      <c r="K5074" s="5" t="s">
        <v>52</v>
      </c>
      <c r="L5074" s="10" t="s">
        <v>333</v>
      </c>
      <c r="M5074" s="5" t="s">
        <v>10323</v>
      </c>
      <c r="N5074" s="11"/>
    </row>
    <row r="5075" spans="1:14" x14ac:dyDescent="0.2">
      <c r="A5075" s="12" t="s">
        <v>8413</v>
      </c>
      <c r="B5075" s="50">
        <v>5074</v>
      </c>
      <c r="C5075" s="9">
        <v>2017</v>
      </c>
      <c r="D5075" s="5" t="s">
        <v>9316</v>
      </c>
      <c r="E5075" s="5" t="s">
        <v>51</v>
      </c>
      <c r="F5075" s="5" t="s">
        <v>11089</v>
      </c>
      <c r="G5075" s="5" t="s">
        <v>9393</v>
      </c>
      <c r="H5075" s="5" t="s">
        <v>9347</v>
      </c>
      <c r="I5075" s="5" t="s">
        <v>9390</v>
      </c>
      <c r="J5075" s="9" t="s">
        <v>2</v>
      </c>
      <c r="K5075" s="5" t="s">
        <v>52</v>
      </c>
      <c r="L5075" s="10" t="s">
        <v>333</v>
      </c>
      <c r="M5075" s="5" t="s">
        <v>10324</v>
      </c>
      <c r="N5075" s="11"/>
    </row>
    <row r="5076" spans="1:14" x14ac:dyDescent="0.2">
      <c r="A5076" s="12" t="s">
        <v>8414</v>
      </c>
      <c r="B5076" s="50">
        <v>5075</v>
      </c>
      <c r="C5076" s="9">
        <v>2017</v>
      </c>
      <c r="D5076" s="5" t="s">
        <v>9316</v>
      </c>
      <c r="E5076" s="5" t="s">
        <v>344</v>
      </c>
      <c r="F5076" s="5" t="s">
        <v>11089</v>
      </c>
      <c r="G5076" s="5" t="s">
        <v>9393</v>
      </c>
      <c r="H5076" s="5" t="s">
        <v>9347</v>
      </c>
      <c r="I5076" s="5" t="s">
        <v>9390</v>
      </c>
      <c r="J5076" s="9" t="s">
        <v>2</v>
      </c>
      <c r="K5076" s="5" t="s">
        <v>52</v>
      </c>
      <c r="L5076" s="10" t="s">
        <v>333</v>
      </c>
      <c r="M5076" s="5" t="s">
        <v>10325</v>
      </c>
      <c r="N5076" s="11"/>
    </row>
    <row r="5077" spans="1:14" x14ac:dyDescent="0.2">
      <c r="A5077" s="12" t="s">
        <v>8415</v>
      </c>
      <c r="B5077" s="50">
        <v>5076</v>
      </c>
      <c r="C5077" s="9">
        <v>2017</v>
      </c>
      <c r="D5077" s="5" t="s">
        <v>9316</v>
      </c>
      <c r="E5077" s="5" t="s">
        <v>51</v>
      </c>
      <c r="F5077" s="5" t="s">
        <v>11089</v>
      </c>
      <c r="G5077" s="5" t="s">
        <v>9393</v>
      </c>
      <c r="H5077" s="5" t="s">
        <v>9347</v>
      </c>
      <c r="I5077" s="5" t="s">
        <v>9390</v>
      </c>
      <c r="J5077" s="9" t="s">
        <v>2</v>
      </c>
      <c r="K5077" s="5" t="s">
        <v>52</v>
      </c>
      <c r="L5077" s="10" t="s">
        <v>333</v>
      </c>
      <c r="M5077" s="5" t="s">
        <v>10326</v>
      </c>
      <c r="N5077" s="11"/>
    </row>
    <row r="5078" spans="1:14" x14ac:dyDescent="0.2">
      <c r="A5078" s="12" t="s">
        <v>8416</v>
      </c>
      <c r="B5078" s="50">
        <v>5077</v>
      </c>
      <c r="C5078" s="9">
        <v>2017</v>
      </c>
      <c r="D5078" s="5" t="s">
        <v>9316</v>
      </c>
      <c r="E5078" s="5" t="s">
        <v>340</v>
      </c>
      <c r="F5078" s="5" t="s">
        <v>11089</v>
      </c>
      <c r="G5078" s="5" t="s">
        <v>9393</v>
      </c>
      <c r="H5078" s="5" t="s">
        <v>9347</v>
      </c>
      <c r="I5078" s="5" t="s">
        <v>9390</v>
      </c>
      <c r="J5078" s="9" t="s">
        <v>2</v>
      </c>
      <c r="K5078" s="5" t="s">
        <v>52</v>
      </c>
      <c r="L5078" s="10" t="s">
        <v>333</v>
      </c>
      <c r="M5078" s="5" t="s">
        <v>10327</v>
      </c>
      <c r="N5078" s="11"/>
    </row>
    <row r="5079" spans="1:14" x14ac:dyDescent="0.2">
      <c r="A5079" s="12" t="s">
        <v>8417</v>
      </c>
      <c r="B5079" s="50">
        <v>5078</v>
      </c>
      <c r="C5079" s="9">
        <v>2017</v>
      </c>
      <c r="D5079" s="5" t="s">
        <v>9316</v>
      </c>
      <c r="E5079" s="5" t="s">
        <v>335</v>
      </c>
      <c r="F5079" s="5" t="s">
        <v>11089</v>
      </c>
      <c r="G5079" s="5" t="s">
        <v>9393</v>
      </c>
      <c r="H5079" s="5" t="s">
        <v>9347</v>
      </c>
      <c r="I5079" s="5" t="s">
        <v>9390</v>
      </c>
      <c r="J5079" s="9" t="s">
        <v>2</v>
      </c>
      <c r="K5079" s="5" t="s">
        <v>52</v>
      </c>
      <c r="L5079" s="10" t="s">
        <v>333</v>
      </c>
      <c r="M5079" s="5" t="s">
        <v>10328</v>
      </c>
      <c r="N5079" s="11"/>
    </row>
    <row r="5080" spans="1:14" x14ac:dyDescent="0.2">
      <c r="A5080" s="12" t="s">
        <v>8418</v>
      </c>
      <c r="B5080" s="50">
        <v>5079</v>
      </c>
      <c r="C5080" s="9">
        <v>2017</v>
      </c>
      <c r="D5080" s="5" t="s">
        <v>9316</v>
      </c>
      <c r="E5080" s="5" t="s">
        <v>51</v>
      </c>
      <c r="F5080" s="5" t="s">
        <v>11089</v>
      </c>
      <c r="G5080" s="5" t="s">
        <v>9393</v>
      </c>
      <c r="H5080" s="5" t="s">
        <v>9347</v>
      </c>
      <c r="I5080" s="5" t="s">
        <v>9390</v>
      </c>
      <c r="J5080" s="9" t="s">
        <v>2</v>
      </c>
      <c r="K5080" s="5" t="s">
        <v>52</v>
      </c>
      <c r="L5080" s="10" t="s">
        <v>333</v>
      </c>
      <c r="M5080" s="5" t="s">
        <v>10329</v>
      </c>
      <c r="N5080" s="11"/>
    </row>
    <row r="5081" spans="1:14" x14ac:dyDescent="0.2">
      <c r="A5081" s="12" t="s">
        <v>8419</v>
      </c>
      <c r="B5081" s="50">
        <v>5080</v>
      </c>
      <c r="C5081" s="9">
        <v>2017</v>
      </c>
      <c r="D5081" s="5" t="s">
        <v>9316</v>
      </c>
      <c r="E5081" s="5" t="s">
        <v>54</v>
      </c>
      <c r="F5081" s="5" t="s">
        <v>11089</v>
      </c>
      <c r="G5081" s="5" t="s">
        <v>9393</v>
      </c>
      <c r="H5081" s="5" t="s">
        <v>9347</v>
      </c>
      <c r="I5081" s="5" t="s">
        <v>9390</v>
      </c>
      <c r="J5081" s="9" t="s">
        <v>2</v>
      </c>
      <c r="K5081" s="5" t="s">
        <v>52</v>
      </c>
      <c r="L5081" s="10" t="s">
        <v>333</v>
      </c>
      <c r="M5081" s="5" t="s">
        <v>10330</v>
      </c>
      <c r="N5081" s="11"/>
    </row>
    <row r="5082" spans="1:14" x14ac:dyDescent="0.2">
      <c r="A5082" s="12" t="s">
        <v>8420</v>
      </c>
      <c r="B5082" s="50">
        <v>5081</v>
      </c>
      <c r="C5082" s="9">
        <v>2017</v>
      </c>
      <c r="D5082" s="5" t="s">
        <v>9316</v>
      </c>
      <c r="E5082" s="5" t="s">
        <v>340</v>
      </c>
      <c r="F5082" s="5" t="s">
        <v>11089</v>
      </c>
      <c r="G5082" s="5" t="s">
        <v>9393</v>
      </c>
      <c r="H5082" s="5" t="s">
        <v>9347</v>
      </c>
      <c r="I5082" s="5" t="s">
        <v>9390</v>
      </c>
      <c r="J5082" s="9" t="s">
        <v>2</v>
      </c>
      <c r="K5082" s="5" t="s">
        <v>52</v>
      </c>
      <c r="L5082" s="10" t="s">
        <v>333</v>
      </c>
      <c r="M5082" s="5" t="s">
        <v>10331</v>
      </c>
      <c r="N5082" s="11"/>
    </row>
    <row r="5083" spans="1:14" x14ac:dyDescent="0.2">
      <c r="A5083" s="12" t="s">
        <v>8421</v>
      </c>
      <c r="B5083" s="50">
        <v>5082</v>
      </c>
      <c r="C5083" s="9">
        <v>2017</v>
      </c>
      <c r="D5083" s="5" t="s">
        <v>9316</v>
      </c>
      <c r="E5083" s="5" t="s">
        <v>345</v>
      </c>
      <c r="F5083" s="5" t="s">
        <v>11089</v>
      </c>
      <c r="G5083" s="5" t="s">
        <v>9393</v>
      </c>
      <c r="H5083" s="5" t="s">
        <v>9347</v>
      </c>
      <c r="I5083" s="5" t="s">
        <v>9390</v>
      </c>
      <c r="J5083" s="9" t="s">
        <v>2</v>
      </c>
      <c r="K5083" s="5" t="s">
        <v>52</v>
      </c>
      <c r="L5083" s="10" t="s">
        <v>333</v>
      </c>
      <c r="M5083" s="5" t="s">
        <v>10332</v>
      </c>
      <c r="N5083" s="11"/>
    </row>
    <row r="5084" spans="1:14" x14ac:dyDescent="0.2">
      <c r="A5084" s="12" t="s">
        <v>8422</v>
      </c>
      <c r="B5084" s="50">
        <v>5083</v>
      </c>
      <c r="C5084" s="9">
        <v>2017</v>
      </c>
      <c r="D5084" s="5" t="s">
        <v>9316</v>
      </c>
      <c r="E5084" s="5" t="s">
        <v>51</v>
      </c>
      <c r="F5084" s="5" t="s">
        <v>11089</v>
      </c>
      <c r="G5084" s="5" t="s">
        <v>9393</v>
      </c>
      <c r="H5084" s="5" t="s">
        <v>9347</v>
      </c>
      <c r="I5084" s="5" t="s">
        <v>9390</v>
      </c>
      <c r="J5084" s="9" t="s">
        <v>2</v>
      </c>
      <c r="K5084" s="5" t="s">
        <v>52</v>
      </c>
      <c r="L5084" s="10" t="s">
        <v>333</v>
      </c>
      <c r="M5084" s="5" t="s">
        <v>10333</v>
      </c>
      <c r="N5084" s="11"/>
    </row>
    <row r="5085" spans="1:14" x14ac:dyDescent="0.2">
      <c r="A5085" s="12" t="s">
        <v>8423</v>
      </c>
      <c r="B5085" s="50">
        <v>5084</v>
      </c>
      <c r="C5085" s="9">
        <v>2017</v>
      </c>
      <c r="D5085" s="5" t="s">
        <v>9316</v>
      </c>
      <c r="E5085" s="5" t="s">
        <v>54</v>
      </c>
      <c r="F5085" s="5" t="s">
        <v>11089</v>
      </c>
      <c r="G5085" s="5" t="s">
        <v>9393</v>
      </c>
      <c r="H5085" s="5" t="s">
        <v>9347</v>
      </c>
      <c r="I5085" s="5" t="s">
        <v>9390</v>
      </c>
      <c r="J5085" s="9" t="s">
        <v>2</v>
      </c>
      <c r="K5085" s="5" t="s">
        <v>52</v>
      </c>
      <c r="L5085" s="10" t="s">
        <v>333</v>
      </c>
      <c r="M5085" s="5" t="s">
        <v>10334</v>
      </c>
      <c r="N5085" s="11"/>
    </row>
    <row r="5086" spans="1:14" x14ac:dyDescent="0.2">
      <c r="A5086" s="12" t="s">
        <v>8424</v>
      </c>
      <c r="B5086" s="50">
        <v>5085</v>
      </c>
      <c r="C5086" s="9">
        <v>2017</v>
      </c>
      <c r="D5086" s="5" t="s">
        <v>9316</v>
      </c>
      <c r="E5086" s="5" t="s">
        <v>346</v>
      </c>
      <c r="F5086" s="5" t="s">
        <v>11089</v>
      </c>
      <c r="G5086" s="5" t="s">
        <v>9393</v>
      </c>
      <c r="H5086" s="5" t="s">
        <v>9347</v>
      </c>
      <c r="I5086" s="5" t="s">
        <v>9390</v>
      </c>
      <c r="J5086" s="9" t="s">
        <v>2</v>
      </c>
      <c r="K5086" s="5" t="s">
        <v>52</v>
      </c>
      <c r="L5086" s="10" t="s">
        <v>333</v>
      </c>
      <c r="M5086" s="5" t="s">
        <v>10335</v>
      </c>
      <c r="N5086" s="11"/>
    </row>
    <row r="5087" spans="1:14" x14ac:dyDescent="0.2">
      <c r="A5087" s="12" t="s">
        <v>8425</v>
      </c>
      <c r="B5087" s="50">
        <v>5086</v>
      </c>
      <c r="C5087" s="9">
        <v>2017</v>
      </c>
      <c r="D5087" s="5" t="s">
        <v>9316</v>
      </c>
      <c r="E5087" s="5" t="s">
        <v>347</v>
      </c>
      <c r="F5087" s="5" t="s">
        <v>11089</v>
      </c>
      <c r="G5087" s="5" t="s">
        <v>9393</v>
      </c>
      <c r="H5087" s="5" t="s">
        <v>9347</v>
      </c>
      <c r="I5087" s="5" t="s">
        <v>9390</v>
      </c>
      <c r="J5087" s="9" t="s">
        <v>2</v>
      </c>
      <c r="K5087" s="5" t="s">
        <v>52</v>
      </c>
      <c r="L5087" s="10" t="s">
        <v>333</v>
      </c>
      <c r="M5087" s="5" t="s">
        <v>10336</v>
      </c>
      <c r="N5087" s="11"/>
    </row>
    <row r="5088" spans="1:14" x14ac:dyDescent="0.2">
      <c r="A5088" s="12" t="s">
        <v>8426</v>
      </c>
      <c r="B5088" s="50">
        <v>5087</v>
      </c>
      <c r="C5088" s="9">
        <v>2017</v>
      </c>
      <c r="D5088" s="5" t="s">
        <v>9316</v>
      </c>
      <c r="E5088" s="5" t="s">
        <v>334</v>
      </c>
      <c r="F5088" s="5" t="s">
        <v>11089</v>
      </c>
      <c r="G5088" s="5" t="s">
        <v>9393</v>
      </c>
      <c r="H5088" s="5" t="s">
        <v>9347</v>
      </c>
      <c r="I5088" s="5" t="s">
        <v>9390</v>
      </c>
      <c r="J5088" s="9" t="s">
        <v>2</v>
      </c>
      <c r="K5088" s="5" t="s">
        <v>52</v>
      </c>
      <c r="L5088" s="10" t="s">
        <v>333</v>
      </c>
      <c r="M5088" s="5" t="s">
        <v>10337</v>
      </c>
      <c r="N5088" s="11"/>
    </row>
    <row r="5089" spans="1:14" x14ac:dyDescent="0.2">
      <c r="A5089" s="12" t="s">
        <v>8427</v>
      </c>
      <c r="B5089" s="50">
        <v>5088</v>
      </c>
      <c r="C5089" s="9">
        <v>2017</v>
      </c>
      <c r="D5089" s="5" t="s">
        <v>9316</v>
      </c>
      <c r="E5089" s="5" t="s">
        <v>348</v>
      </c>
      <c r="F5089" s="5" t="s">
        <v>11089</v>
      </c>
      <c r="G5089" s="5" t="s">
        <v>9393</v>
      </c>
      <c r="H5089" s="5" t="s">
        <v>9347</v>
      </c>
      <c r="I5089" s="5" t="s">
        <v>9390</v>
      </c>
      <c r="J5089" s="9" t="s">
        <v>2</v>
      </c>
      <c r="K5089" s="5" t="s">
        <v>52</v>
      </c>
      <c r="L5089" s="10" t="s">
        <v>333</v>
      </c>
      <c r="M5089" s="5" t="s">
        <v>10338</v>
      </c>
      <c r="N5089" s="11"/>
    </row>
    <row r="5090" spans="1:14" x14ac:dyDescent="0.2">
      <c r="A5090" s="12" t="s">
        <v>8428</v>
      </c>
      <c r="B5090" s="50">
        <v>5089</v>
      </c>
      <c r="C5090" s="9">
        <v>2017</v>
      </c>
      <c r="D5090" s="5" t="s">
        <v>9316</v>
      </c>
      <c r="E5090" s="5" t="s">
        <v>349</v>
      </c>
      <c r="F5090" s="5" t="s">
        <v>11089</v>
      </c>
      <c r="G5090" s="5" t="s">
        <v>9393</v>
      </c>
      <c r="H5090" s="5" t="s">
        <v>9347</v>
      </c>
      <c r="I5090" s="5" t="s">
        <v>9390</v>
      </c>
      <c r="J5090" s="9" t="s">
        <v>2</v>
      </c>
      <c r="K5090" s="5" t="s">
        <v>52</v>
      </c>
      <c r="L5090" s="10" t="s">
        <v>333</v>
      </c>
      <c r="M5090" s="5" t="s">
        <v>10339</v>
      </c>
      <c r="N5090" s="11"/>
    </row>
    <row r="5091" spans="1:14" x14ac:dyDescent="0.2">
      <c r="A5091" s="12" t="s">
        <v>8429</v>
      </c>
      <c r="B5091" s="50">
        <v>5090</v>
      </c>
      <c r="C5091" s="9">
        <v>2017</v>
      </c>
      <c r="D5091" s="5" t="s">
        <v>9316</v>
      </c>
      <c r="E5091" s="5" t="s">
        <v>344</v>
      </c>
      <c r="F5091" s="5" t="s">
        <v>11089</v>
      </c>
      <c r="G5091" s="5" t="s">
        <v>9393</v>
      </c>
      <c r="H5091" s="5" t="s">
        <v>9347</v>
      </c>
      <c r="I5091" s="5" t="s">
        <v>9390</v>
      </c>
      <c r="J5091" s="9" t="s">
        <v>2</v>
      </c>
      <c r="K5091" s="5" t="s">
        <v>52</v>
      </c>
      <c r="L5091" s="10" t="s">
        <v>333</v>
      </c>
      <c r="M5091" s="5" t="s">
        <v>10340</v>
      </c>
      <c r="N5091" s="11"/>
    </row>
    <row r="5092" spans="1:14" x14ac:dyDescent="0.2">
      <c r="A5092" s="12" t="s">
        <v>8430</v>
      </c>
      <c r="B5092" s="50">
        <v>5091</v>
      </c>
      <c r="C5092" s="9">
        <v>2017</v>
      </c>
      <c r="D5092" s="5" t="s">
        <v>9316</v>
      </c>
      <c r="E5092" s="5" t="s">
        <v>340</v>
      </c>
      <c r="F5092" s="5" t="s">
        <v>11089</v>
      </c>
      <c r="G5092" s="5" t="s">
        <v>9393</v>
      </c>
      <c r="H5092" s="5" t="s">
        <v>9347</v>
      </c>
      <c r="I5092" s="5" t="s">
        <v>9390</v>
      </c>
      <c r="J5092" s="9" t="s">
        <v>2</v>
      </c>
      <c r="K5092" s="5" t="s">
        <v>52</v>
      </c>
      <c r="L5092" s="10" t="s">
        <v>333</v>
      </c>
      <c r="M5092" s="5" t="s">
        <v>10341</v>
      </c>
      <c r="N5092" s="11"/>
    </row>
    <row r="5093" spans="1:14" x14ac:dyDescent="0.2">
      <c r="A5093" s="12" t="s">
        <v>8431</v>
      </c>
      <c r="B5093" s="50">
        <v>5092</v>
      </c>
      <c r="C5093" s="9">
        <v>2017</v>
      </c>
      <c r="D5093" s="5" t="s">
        <v>9316</v>
      </c>
      <c r="E5093" s="5" t="s">
        <v>348</v>
      </c>
      <c r="F5093" s="5" t="s">
        <v>11089</v>
      </c>
      <c r="G5093" s="5" t="s">
        <v>9393</v>
      </c>
      <c r="H5093" s="5" t="s">
        <v>9347</v>
      </c>
      <c r="I5093" s="5" t="s">
        <v>9390</v>
      </c>
      <c r="J5093" s="9" t="s">
        <v>2</v>
      </c>
      <c r="K5093" s="5" t="s">
        <v>52</v>
      </c>
      <c r="L5093" s="10" t="s">
        <v>333</v>
      </c>
      <c r="M5093" s="5" t="s">
        <v>10342</v>
      </c>
      <c r="N5093" s="11"/>
    </row>
    <row r="5094" spans="1:14" x14ac:dyDescent="0.2">
      <c r="A5094" s="12" t="s">
        <v>8432</v>
      </c>
      <c r="B5094" s="50">
        <v>5093</v>
      </c>
      <c r="C5094" s="9">
        <v>2017</v>
      </c>
      <c r="D5094" s="5" t="s">
        <v>9316</v>
      </c>
      <c r="E5094" s="5" t="s">
        <v>348</v>
      </c>
      <c r="F5094" s="5" t="s">
        <v>11089</v>
      </c>
      <c r="G5094" s="5" t="s">
        <v>9393</v>
      </c>
      <c r="H5094" s="5" t="s">
        <v>9347</v>
      </c>
      <c r="I5094" s="5" t="s">
        <v>9390</v>
      </c>
      <c r="J5094" s="9" t="s">
        <v>2</v>
      </c>
      <c r="K5094" s="5" t="s">
        <v>52</v>
      </c>
      <c r="L5094" s="10" t="s">
        <v>333</v>
      </c>
      <c r="M5094" s="5" t="s">
        <v>10343</v>
      </c>
      <c r="N5094" s="11"/>
    </row>
    <row r="5095" spans="1:14" x14ac:dyDescent="0.2">
      <c r="A5095" s="12" t="s">
        <v>8433</v>
      </c>
      <c r="B5095" s="50">
        <v>5094</v>
      </c>
      <c r="C5095" s="9">
        <v>2017</v>
      </c>
      <c r="D5095" s="5" t="s">
        <v>9316</v>
      </c>
      <c r="E5095" s="5" t="s">
        <v>348</v>
      </c>
      <c r="F5095" s="5" t="s">
        <v>11089</v>
      </c>
      <c r="G5095" s="5" t="s">
        <v>9393</v>
      </c>
      <c r="H5095" s="5" t="s">
        <v>9347</v>
      </c>
      <c r="I5095" s="5" t="s">
        <v>9390</v>
      </c>
      <c r="J5095" s="9" t="s">
        <v>2</v>
      </c>
      <c r="K5095" s="5" t="s">
        <v>52</v>
      </c>
      <c r="L5095" s="10" t="s">
        <v>333</v>
      </c>
      <c r="M5095" s="5" t="s">
        <v>10344</v>
      </c>
      <c r="N5095" s="11"/>
    </row>
    <row r="5096" spans="1:14" x14ac:dyDescent="0.2">
      <c r="A5096" s="12" t="s">
        <v>8434</v>
      </c>
      <c r="B5096" s="50">
        <v>5095</v>
      </c>
      <c r="C5096" s="9">
        <v>2017</v>
      </c>
      <c r="D5096" s="5" t="s">
        <v>9316</v>
      </c>
      <c r="E5096" s="5" t="s">
        <v>334</v>
      </c>
      <c r="F5096" s="5" t="s">
        <v>11089</v>
      </c>
      <c r="G5096" s="5" t="s">
        <v>9393</v>
      </c>
      <c r="H5096" s="5" t="s">
        <v>9347</v>
      </c>
      <c r="I5096" s="5" t="s">
        <v>9390</v>
      </c>
      <c r="J5096" s="9" t="s">
        <v>2</v>
      </c>
      <c r="K5096" s="5" t="s">
        <v>52</v>
      </c>
      <c r="L5096" s="10" t="s">
        <v>333</v>
      </c>
      <c r="M5096" s="5" t="s">
        <v>10345</v>
      </c>
      <c r="N5096" s="11"/>
    </row>
    <row r="5097" spans="1:14" x14ac:dyDescent="0.2">
      <c r="A5097" s="12" t="s">
        <v>8435</v>
      </c>
      <c r="B5097" s="50">
        <v>5096</v>
      </c>
      <c r="C5097" s="9">
        <v>2017</v>
      </c>
      <c r="D5097" s="5" t="s">
        <v>9316</v>
      </c>
      <c r="E5097" s="5" t="s">
        <v>348</v>
      </c>
      <c r="F5097" s="5" t="s">
        <v>11089</v>
      </c>
      <c r="G5097" s="5" t="s">
        <v>9393</v>
      </c>
      <c r="H5097" s="5" t="s">
        <v>9347</v>
      </c>
      <c r="I5097" s="5" t="s">
        <v>9390</v>
      </c>
      <c r="J5097" s="9" t="s">
        <v>2</v>
      </c>
      <c r="K5097" s="5" t="s">
        <v>52</v>
      </c>
      <c r="L5097" s="10" t="s">
        <v>333</v>
      </c>
      <c r="M5097" s="5" t="s">
        <v>10346</v>
      </c>
      <c r="N5097" s="11"/>
    </row>
    <row r="5098" spans="1:14" x14ac:dyDescent="0.2">
      <c r="A5098" s="12" t="s">
        <v>8436</v>
      </c>
      <c r="B5098" s="50">
        <v>5097</v>
      </c>
      <c r="C5098" s="9">
        <v>2017</v>
      </c>
      <c r="D5098" s="5" t="s">
        <v>9316</v>
      </c>
      <c r="E5098" s="5" t="s">
        <v>346</v>
      </c>
      <c r="F5098" s="5" t="s">
        <v>11089</v>
      </c>
      <c r="G5098" s="5" t="s">
        <v>9393</v>
      </c>
      <c r="H5098" s="5" t="s">
        <v>9347</v>
      </c>
      <c r="I5098" s="5" t="s">
        <v>9390</v>
      </c>
      <c r="J5098" s="9" t="s">
        <v>2</v>
      </c>
      <c r="K5098" s="5" t="s">
        <v>52</v>
      </c>
      <c r="L5098" s="10" t="s">
        <v>333</v>
      </c>
      <c r="M5098" s="5" t="s">
        <v>10347</v>
      </c>
      <c r="N5098" s="11"/>
    </row>
    <row r="5099" spans="1:14" x14ac:dyDescent="0.2">
      <c r="A5099" s="12" t="s">
        <v>8437</v>
      </c>
      <c r="B5099" s="50">
        <v>5098</v>
      </c>
      <c r="C5099" s="9">
        <v>2017</v>
      </c>
      <c r="D5099" s="5" t="s">
        <v>9316</v>
      </c>
      <c r="E5099" s="5" t="s">
        <v>51</v>
      </c>
      <c r="F5099" s="5" t="s">
        <v>11089</v>
      </c>
      <c r="G5099" s="5" t="s">
        <v>9393</v>
      </c>
      <c r="H5099" s="5" t="s">
        <v>9347</v>
      </c>
      <c r="I5099" s="5" t="s">
        <v>9390</v>
      </c>
      <c r="J5099" s="9" t="s">
        <v>2</v>
      </c>
      <c r="K5099" s="5" t="s">
        <v>52</v>
      </c>
      <c r="L5099" s="10" t="s">
        <v>333</v>
      </c>
      <c r="M5099" s="5" t="s">
        <v>10348</v>
      </c>
      <c r="N5099" s="11"/>
    </row>
    <row r="5100" spans="1:14" x14ac:dyDescent="0.2">
      <c r="A5100" s="12" t="s">
        <v>8438</v>
      </c>
      <c r="B5100" s="50">
        <v>5099</v>
      </c>
      <c r="C5100" s="9">
        <v>2017</v>
      </c>
      <c r="D5100" s="5" t="s">
        <v>9316</v>
      </c>
      <c r="E5100" s="5" t="s">
        <v>51</v>
      </c>
      <c r="F5100" s="5" t="s">
        <v>11089</v>
      </c>
      <c r="G5100" s="5" t="s">
        <v>9393</v>
      </c>
      <c r="H5100" s="5" t="s">
        <v>9347</v>
      </c>
      <c r="I5100" s="5" t="s">
        <v>9390</v>
      </c>
      <c r="J5100" s="9" t="s">
        <v>2</v>
      </c>
      <c r="K5100" s="5" t="s">
        <v>52</v>
      </c>
      <c r="L5100" s="10" t="s">
        <v>333</v>
      </c>
      <c r="M5100" s="5" t="s">
        <v>10349</v>
      </c>
      <c r="N5100" s="11"/>
    </row>
    <row r="5101" spans="1:14" x14ac:dyDescent="0.2">
      <c r="A5101" s="12" t="s">
        <v>8439</v>
      </c>
      <c r="B5101" s="50">
        <v>5100</v>
      </c>
      <c r="C5101" s="9">
        <v>2017</v>
      </c>
      <c r="D5101" s="5" t="s">
        <v>9316</v>
      </c>
      <c r="E5101" s="5" t="s">
        <v>350</v>
      </c>
      <c r="F5101" s="5" t="s">
        <v>11089</v>
      </c>
      <c r="G5101" s="5" t="s">
        <v>9393</v>
      </c>
      <c r="H5101" s="5" t="s">
        <v>9347</v>
      </c>
      <c r="I5101" s="5" t="s">
        <v>9390</v>
      </c>
      <c r="J5101" s="9" t="s">
        <v>2</v>
      </c>
      <c r="K5101" s="5" t="s">
        <v>52</v>
      </c>
      <c r="L5101" s="10" t="s">
        <v>333</v>
      </c>
      <c r="M5101" s="5" t="s">
        <v>10350</v>
      </c>
      <c r="N5101" s="11"/>
    </row>
    <row r="5102" spans="1:14" x14ac:dyDescent="0.2">
      <c r="A5102" s="12" t="s">
        <v>8440</v>
      </c>
      <c r="B5102" s="50">
        <v>5101</v>
      </c>
      <c r="C5102" s="9">
        <v>2017</v>
      </c>
      <c r="D5102" s="5" t="s">
        <v>9316</v>
      </c>
      <c r="E5102" s="5" t="s">
        <v>340</v>
      </c>
      <c r="F5102" s="5" t="s">
        <v>11089</v>
      </c>
      <c r="G5102" s="5" t="s">
        <v>9393</v>
      </c>
      <c r="H5102" s="5" t="s">
        <v>9347</v>
      </c>
      <c r="I5102" s="5" t="s">
        <v>9390</v>
      </c>
      <c r="J5102" s="9" t="s">
        <v>2</v>
      </c>
      <c r="K5102" s="5" t="s">
        <v>52</v>
      </c>
      <c r="L5102" s="10" t="s">
        <v>333</v>
      </c>
      <c r="M5102" s="5" t="s">
        <v>10351</v>
      </c>
      <c r="N5102" s="11"/>
    </row>
    <row r="5103" spans="1:14" x14ac:dyDescent="0.2">
      <c r="A5103" s="12" t="s">
        <v>8441</v>
      </c>
      <c r="B5103" s="50">
        <v>5102</v>
      </c>
      <c r="C5103" s="9">
        <v>2017</v>
      </c>
      <c r="D5103" s="5" t="s">
        <v>9316</v>
      </c>
      <c r="E5103" s="5" t="s">
        <v>51</v>
      </c>
      <c r="F5103" s="5" t="s">
        <v>11089</v>
      </c>
      <c r="G5103" s="5" t="s">
        <v>9393</v>
      </c>
      <c r="H5103" s="5" t="s">
        <v>9347</v>
      </c>
      <c r="I5103" s="5" t="s">
        <v>9390</v>
      </c>
      <c r="J5103" s="9" t="s">
        <v>2</v>
      </c>
      <c r="K5103" s="5" t="s">
        <v>52</v>
      </c>
      <c r="L5103" s="10" t="s">
        <v>333</v>
      </c>
      <c r="M5103" s="5" t="s">
        <v>10352</v>
      </c>
      <c r="N5103" s="11"/>
    </row>
    <row r="5104" spans="1:14" x14ac:dyDescent="0.2">
      <c r="A5104" s="12" t="s">
        <v>8442</v>
      </c>
      <c r="B5104" s="50">
        <v>5103</v>
      </c>
      <c r="C5104" s="9">
        <v>2017</v>
      </c>
      <c r="D5104" s="5" t="s">
        <v>9316</v>
      </c>
      <c r="E5104" s="5" t="s">
        <v>351</v>
      </c>
      <c r="F5104" s="5" t="s">
        <v>11089</v>
      </c>
      <c r="G5104" s="5" t="s">
        <v>9393</v>
      </c>
      <c r="H5104" s="5" t="s">
        <v>9347</v>
      </c>
      <c r="I5104" s="5" t="s">
        <v>9390</v>
      </c>
      <c r="J5104" s="9" t="s">
        <v>2</v>
      </c>
      <c r="K5104" s="5" t="s">
        <v>52</v>
      </c>
      <c r="L5104" s="10" t="s">
        <v>333</v>
      </c>
      <c r="M5104" s="5" t="s">
        <v>10353</v>
      </c>
      <c r="N5104" s="11"/>
    </row>
    <row r="5105" spans="1:14" x14ac:dyDescent="0.2">
      <c r="A5105" s="12" t="s">
        <v>8443</v>
      </c>
      <c r="B5105" s="50">
        <v>5104</v>
      </c>
      <c r="C5105" s="9">
        <v>2017</v>
      </c>
      <c r="D5105" s="5" t="s">
        <v>9316</v>
      </c>
      <c r="E5105" s="8" t="s">
        <v>2</v>
      </c>
      <c r="F5105" s="5" t="s">
        <v>11088</v>
      </c>
      <c r="G5105" s="5" t="s">
        <v>9371</v>
      </c>
      <c r="H5105" s="5" t="s">
        <v>11214</v>
      </c>
      <c r="I5105" s="5" t="s">
        <v>9351</v>
      </c>
      <c r="J5105" s="9" t="s">
        <v>2</v>
      </c>
      <c r="K5105" s="5" t="s">
        <v>352</v>
      </c>
      <c r="L5105" s="10" t="s">
        <v>353</v>
      </c>
      <c r="M5105" s="5" t="s">
        <v>10354</v>
      </c>
      <c r="N5105" s="11"/>
    </row>
    <row r="5106" spans="1:14" s="11" customFormat="1" x14ac:dyDescent="0.2">
      <c r="A5106" s="12" t="s">
        <v>8444</v>
      </c>
      <c r="B5106" s="50">
        <v>5105</v>
      </c>
      <c r="C5106" s="9">
        <v>2017</v>
      </c>
      <c r="D5106" s="5" t="s">
        <v>9316</v>
      </c>
      <c r="E5106" s="5" t="s">
        <v>61</v>
      </c>
      <c r="F5106" s="5" t="s">
        <v>11089</v>
      </c>
      <c r="G5106" s="5" t="s">
        <v>9379</v>
      </c>
      <c r="H5106" s="5" t="s">
        <v>9347</v>
      </c>
      <c r="I5106" s="5" t="s">
        <v>9386</v>
      </c>
      <c r="J5106" s="9">
        <v>167</v>
      </c>
      <c r="K5106" s="5" t="s">
        <v>11095</v>
      </c>
      <c r="L5106" s="10" t="s">
        <v>11096</v>
      </c>
      <c r="M5106" s="5" t="s">
        <v>11097</v>
      </c>
    </row>
    <row r="5107" spans="1:14" s="11" customFormat="1" x14ac:dyDescent="0.2">
      <c r="A5107" s="12" t="s">
        <v>8445</v>
      </c>
      <c r="B5107" s="50">
        <v>5106</v>
      </c>
      <c r="C5107" s="9">
        <v>2017</v>
      </c>
      <c r="D5107" s="5" t="s">
        <v>9316</v>
      </c>
      <c r="E5107" s="5" t="s">
        <v>692</v>
      </c>
      <c r="F5107" s="5" t="s">
        <v>11089</v>
      </c>
      <c r="G5107" s="5" t="s">
        <v>9379</v>
      </c>
      <c r="H5107" s="5" t="s">
        <v>9347</v>
      </c>
      <c r="I5107" s="5" t="s">
        <v>9386</v>
      </c>
      <c r="J5107" s="9">
        <v>4</v>
      </c>
      <c r="K5107" s="5" t="s">
        <v>11098</v>
      </c>
      <c r="L5107" s="10" t="s">
        <v>11099</v>
      </c>
      <c r="M5107" s="5" t="s">
        <v>11100</v>
      </c>
    </row>
    <row r="5108" spans="1:14" s="11" customFormat="1" x14ac:dyDescent="0.2">
      <c r="A5108" s="12" t="s">
        <v>8446</v>
      </c>
      <c r="B5108" s="50">
        <v>5107</v>
      </c>
      <c r="C5108" s="9">
        <v>2017</v>
      </c>
      <c r="D5108" s="5" t="s">
        <v>9316</v>
      </c>
      <c r="E5108" s="5" t="s">
        <v>754</v>
      </c>
      <c r="F5108" s="5" t="s">
        <v>11089</v>
      </c>
      <c r="G5108" s="5" t="s">
        <v>9379</v>
      </c>
      <c r="H5108" s="5" t="s">
        <v>9347</v>
      </c>
      <c r="I5108" s="5" t="s">
        <v>9345</v>
      </c>
      <c r="J5108" s="9">
        <v>1</v>
      </c>
      <c r="K5108" s="5" t="s">
        <v>11247</v>
      </c>
      <c r="L5108" s="10" t="s">
        <v>11248</v>
      </c>
      <c r="M5108" s="5" t="s">
        <v>11246</v>
      </c>
    </row>
    <row r="5109" spans="1:14" x14ac:dyDescent="0.2">
      <c r="A5109" s="12" t="s">
        <v>8447</v>
      </c>
      <c r="B5109" s="50">
        <v>5108</v>
      </c>
      <c r="C5109" s="9">
        <v>2017</v>
      </c>
      <c r="D5109" s="5" t="s">
        <v>9316</v>
      </c>
      <c r="E5109" s="5" t="s">
        <v>11276</v>
      </c>
      <c r="F5109" s="5" t="s">
        <v>11089</v>
      </c>
      <c r="G5109" s="5" t="s">
        <v>9337</v>
      </c>
      <c r="H5109" s="5" t="s">
        <v>9347</v>
      </c>
      <c r="I5109" s="5" t="s">
        <v>9345</v>
      </c>
      <c r="J5109" s="9">
        <v>1</v>
      </c>
      <c r="K5109" s="5" t="s">
        <v>11273</v>
      </c>
      <c r="L5109" s="10" t="s">
        <v>11286</v>
      </c>
      <c r="M5109" s="5" t="s">
        <v>11283</v>
      </c>
    </row>
    <row r="5110" spans="1:14" x14ac:dyDescent="0.2">
      <c r="A5110" s="12" t="s">
        <v>8448</v>
      </c>
      <c r="B5110" s="50">
        <v>5109</v>
      </c>
      <c r="C5110" s="9">
        <v>2017</v>
      </c>
      <c r="D5110" s="5" t="s">
        <v>9316</v>
      </c>
      <c r="E5110" s="5" t="s">
        <v>11277</v>
      </c>
      <c r="F5110" s="5" t="s">
        <v>11089</v>
      </c>
      <c r="G5110" s="5" t="s">
        <v>9337</v>
      </c>
      <c r="H5110" s="5" t="s">
        <v>9347</v>
      </c>
      <c r="I5110" s="5" t="s">
        <v>9345</v>
      </c>
      <c r="J5110" s="9">
        <v>1</v>
      </c>
      <c r="K5110" s="5" t="s">
        <v>11273</v>
      </c>
      <c r="L5110" s="10" t="s">
        <v>11286</v>
      </c>
      <c r="M5110" s="5" t="s">
        <v>11284</v>
      </c>
    </row>
    <row r="5111" spans="1:14" x14ac:dyDescent="0.2">
      <c r="A5111" s="12" t="s">
        <v>8449</v>
      </c>
      <c r="B5111" s="50">
        <v>5110</v>
      </c>
      <c r="C5111" s="9">
        <v>2017</v>
      </c>
      <c r="D5111" s="5" t="s">
        <v>9316</v>
      </c>
      <c r="E5111" s="5" t="s">
        <v>11277</v>
      </c>
      <c r="F5111" s="5" t="s">
        <v>11089</v>
      </c>
      <c r="G5111" s="5" t="s">
        <v>9379</v>
      </c>
      <c r="H5111" s="5" t="s">
        <v>9347</v>
      </c>
      <c r="I5111" s="5" t="s">
        <v>9345</v>
      </c>
      <c r="J5111" s="9">
        <v>1</v>
      </c>
      <c r="K5111" s="5" t="s">
        <v>11273</v>
      </c>
      <c r="L5111" s="59" t="s">
        <v>11286</v>
      </c>
      <c r="M5111" s="5" t="s">
        <v>11323</v>
      </c>
    </row>
    <row r="5112" spans="1:14" x14ac:dyDescent="0.2">
      <c r="A5112" s="12" t="s">
        <v>8450</v>
      </c>
      <c r="B5112" s="50">
        <v>5111</v>
      </c>
      <c r="C5112" s="9">
        <v>2018</v>
      </c>
      <c r="D5112" s="5" t="s">
        <v>9316</v>
      </c>
      <c r="E5112" s="5" t="s">
        <v>11324</v>
      </c>
      <c r="F5112" s="5" t="s">
        <v>11089</v>
      </c>
      <c r="G5112" s="5" t="s">
        <v>9329</v>
      </c>
      <c r="H5112" s="5" t="s">
        <v>9347</v>
      </c>
      <c r="I5112" s="5" t="s">
        <v>9345</v>
      </c>
      <c r="J5112" s="9">
        <v>1</v>
      </c>
      <c r="K5112" s="5" t="s">
        <v>11325</v>
      </c>
      <c r="L5112" s="59" t="s">
        <v>11326</v>
      </c>
      <c r="M5112" s="5" t="s">
        <v>11327</v>
      </c>
    </row>
    <row r="5113" spans="1:14" x14ac:dyDescent="0.2">
      <c r="A5113" s="12" t="s">
        <v>8451</v>
      </c>
      <c r="B5113" s="50">
        <v>5112</v>
      </c>
      <c r="C5113" s="9">
        <v>2018</v>
      </c>
      <c r="D5113" s="5" t="s">
        <v>9316</v>
      </c>
      <c r="E5113" s="5" t="s">
        <v>11328</v>
      </c>
      <c r="F5113" s="5" t="s">
        <v>11089</v>
      </c>
      <c r="G5113" s="5" t="s">
        <v>9329</v>
      </c>
      <c r="H5113" s="5" t="s">
        <v>9347</v>
      </c>
      <c r="I5113" s="5" t="s">
        <v>9345</v>
      </c>
      <c r="J5113" s="9">
        <v>1</v>
      </c>
      <c r="K5113" s="5" t="s">
        <v>11329</v>
      </c>
      <c r="L5113" s="59" t="s">
        <v>11330</v>
      </c>
      <c r="M5113" s="5" t="s">
        <v>11331</v>
      </c>
    </row>
    <row r="5114" spans="1:14" x14ac:dyDescent="0.2">
      <c r="A5114" s="12" t="s">
        <v>8452</v>
      </c>
      <c r="B5114" s="50">
        <v>5113</v>
      </c>
      <c r="C5114" s="9">
        <v>2018</v>
      </c>
      <c r="D5114" s="5" t="s">
        <v>9316</v>
      </c>
      <c r="E5114" s="8" t="s">
        <v>2</v>
      </c>
      <c r="F5114" s="5" t="s">
        <v>11089</v>
      </c>
      <c r="G5114" s="5" t="s">
        <v>9329</v>
      </c>
      <c r="H5114" s="5" t="s">
        <v>9328</v>
      </c>
      <c r="I5114" s="5" t="s">
        <v>11220</v>
      </c>
      <c r="J5114" s="9">
        <v>0</v>
      </c>
      <c r="K5114" s="5" t="s">
        <v>88</v>
      </c>
      <c r="L5114" s="10" t="s">
        <v>1</v>
      </c>
      <c r="M5114" s="5" t="s">
        <v>354</v>
      </c>
      <c r="N5114" s="11"/>
    </row>
    <row r="5115" spans="1:14" x14ac:dyDescent="0.2">
      <c r="A5115" s="12" t="s">
        <v>8453</v>
      </c>
      <c r="B5115" s="50">
        <v>5114</v>
      </c>
      <c r="C5115" s="9">
        <v>2018</v>
      </c>
      <c r="D5115" s="5" t="s">
        <v>9316</v>
      </c>
      <c r="E5115" s="8" t="s">
        <v>2</v>
      </c>
      <c r="F5115" s="5" t="s">
        <v>11089</v>
      </c>
      <c r="G5115" s="5" t="s">
        <v>9329</v>
      </c>
      <c r="H5115" s="5" t="s">
        <v>9328</v>
      </c>
      <c r="I5115" s="5" t="s">
        <v>11220</v>
      </c>
      <c r="J5115" s="9">
        <v>0</v>
      </c>
      <c r="K5115" s="5" t="s">
        <v>88</v>
      </c>
      <c r="L5115" s="10" t="s">
        <v>1</v>
      </c>
      <c r="M5115" s="5" t="s">
        <v>355</v>
      </c>
      <c r="N5115" s="11"/>
    </row>
    <row r="5116" spans="1:14" x14ac:dyDescent="0.2">
      <c r="A5116" s="12" t="s">
        <v>8454</v>
      </c>
      <c r="B5116" s="50">
        <v>5115</v>
      </c>
      <c r="C5116" s="9">
        <v>2018</v>
      </c>
      <c r="D5116" s="5" t="s">
        <v>9316</v>
      </c>
      <c r="E5116" s="8" t="s">
        <v>2</v>
      </c>
      <c r="F5116" s="5" t="s">
        <v>11089</v>
      </c>
      <c r="G5116" s="5" t="s">
        <v>9329</v>
      </c>
      <c r="H5116" s="5" t="s">
        <v>9328</v>
      </c>
      <c r="I5116" s="5" t="s">
        <v>9415</v>
      </c>
      <c r="J5116" s="9">
        <v>0</v>
      </c>
      <c r="K5116" s="5" t="s">
        <v>88</v>
      </c>
      <c r="L5116" s="10" t="s">
        <v>1</v>
      </c>
      <c r="M5116" s="5" t="s">
        <v>356</v>
      </c>
      <c r="N5116" s="11"/>
    </row>
    <row r="5117" spans="1:14" x14ac:dyDescent="0.2">
      <c r="A5117" s="12" t="s">
        <v>8455</v>
      </c>
      <c r="B5117" s="50">
        <v>5116</v>
      </c>
      <c r="C5117" s="9">
        <v>2018</v>
      </c>
      <c r="D5117" s="5" t="s">
        <v>9316</v>
      </c>
      <c r="E5117" s="8" t="s">
        <v>2</v>
      </c>
      <c r="F5117" s="5" t="s">
        <v>11089</v>
      </c>
      <c r="G5117" s="5" t="s">
        <v>9329</v>
      </c>
      <c r="H5117" s="5" t="s">
        <v>9328</v>
      </c>
      <c r="I5117" s="5" t="s">
        <v>9415</v>
      </c>
      <c r="J5117" s="9">
        <v>0</v>
      </c>
      <c r="K5117" s="5" t="s">
        <v>242</v>
      </c>
      <c r="L5117" s="10" t="s">
        <v>1</v>
      </c>
      <c r="M5117" s="5" t="s">
        <v>357</v>
      </c>
      <c r="N5117" s="11"/>
    </row>
    <row r="5118" spans="1:14" x14ac:dyDescent="0.2">
      <c r="A5118" s="12" t="s">
        <v>8456</v>
      </c>
      <c r="B5118" s="50">
        <v>5117</v>
      </c>
      <c r="C5118" s="9">
        <v>2018</v>
      </c>
      <c r="D5118" s="5" t="s">
        <v>9316</v>
      </c>
      <c r="E5118" s="8" t="s">
        <v>2</v>
      </c>
      <c r="F5118" s="5" t="s">
        <v>11089</v>
      </c>
      <c r="G5118" s="5" t="s">
        <v>9329</v>
      </c>
      <c r="H5118" s="5" t="s">
        <v>9347</v>
      </c>
      <c r="I5118" s="5" t="s">
        <v>11065</v>
      </c>
      <c r="J5118" s="9">
        <v>1</v>
      </c>
      <c r="K5118" s="5" t="s">
        <v>242</v>
      </c>
      <c r="L5118" s="10" t="s">
        <v>1</v>
      </c>
      <c r="M5118" s="5" t="s">
        <v>358</v>
      </c>
      <c r="N5118" s="11"/>
    </row>
    <row r="5119" spans="1:14" x14ac:dyDescent="0.2">
      <c r="A5119" s="12" t="s">
        <v>8457</v>
      </c>
      <c r="B5119" s="50">
        <v>5118</v>
      </c>
      <c r="C5119" s="9">
        <v>2018</v>
      </c>
      <c r="D5119" s="5" t="s">
        <v>9316</v>
      </c>
      <c r="E5119" s="8" t="s">
        <v>2</v>
      </c>
      <c r="F5119" s="5" t="s">
        <v>11089</v>
      </c>
      <c r="G5119" s="5" t="s">
        <v>9329</v>
      </c>
      <c r="H5119" s="5" t="s">
        <v>9328</v>
      </c>
      <c r="I5119" s="5" t="s">
        <v>9344</v>
      </c>
      <c r="J5119" s="9">
        <v>0</v>
      </c>
      <c r="K5119" s="5" t="s">
        <v>88</v>
      </c>
      <c r="L5119" s="10" t="s">
        <v>1</v>
      </c>
      <c r="M5119" s="5" t="s">
        <v>359</v>
      </c>
      <c r="N5119" s="11"/>
    </row>
    <row r="5120" spans="1:14" x14ac:dyDescent="0.2">
      <c r="A5120" s="12" t="s">
        <v>8458</v>
      </c>
      <c r="B5120" s="50">
        <v>5119</v>
      </c>
      <c r="C5120" s="9">
        <v>2018</v>
      </c>
      <c r="D5120" s="5" t="s">
        <v>9316</v>
      </c>
      <c r="E5120" s="8" t="s">
        <v>2</v>
      </c>
      <c r="F5120" s="5" t="s">
        <v>11089</v>
      </c>
      <c r="G5120" s="5" t="s">
        <v>9329</v>
      </c>
      <c r="H5120" s="5" t="s">
        <v>9328</v>
      </c>
      <c r="I5120" s="5" t="s">
        <v>9344</v>
      </c>
      <c r="J5120" s="9">
        <v>0</v>
      </c>
      <c r="K5120" s="5" t="s">
        <v>88</v>
      </c>
      <c r="L5120" s="10" t="s">
        <v>1</v>
      </c>
      <c r="M5120" s="5" t="s">
        <v>360</v>
      </c>
      <c r="N5120" s="11"/>
    </row>
    <row r="5121" spans="1:14" x14ac:dyDescent="0.2">
      <c r="A5121" s="12" t="s">
        <v>8459</v>
      </c>
      <c r="B5121" s="50">
        <v>5120</v>
      </c>
      <c r="C5121" s="9">
        <v>2018</v>
      </c>
      <c r="D5121" s="5" t="s">
        <v>9316</v>
      </c>
      <c r="E5121" s="8" t="s">
        <v>2</v>
      </c>
      <c r="F5121" s="5" t="s">
        <v>11089</v>
      </c>
      <c r="G5121" s="5" t="s">
        <v>9329</v>
      </c>
      <c r="H5121" s="5" t="s">
        <v>9321</v>
      </c>
      <c r="I5121" s="5" t="s">
        <v>9385</v>
      </c>
      <c r="J5121" s="9">
        <v>2</v>
      </c>
      <c r="K5121" s="5" t="s">
        <v>88</v>
      </c>
      <c r="L5121" s="10" t="s">
        <v>1</v>
      </c>
      <c r="M5121" s="5" t="s">
        <v>361</v>
      </c>
      <c r="N5121" s="11"/>
    </row>
    <row r="5122" spans="1:14" x14ac:dyDescent="0.2">
      <c r="A5122" s="12" t="s">
        <v>8460</v>
      </c>
      <c r="B5122" s="50">
        <v>5121</v>
      </c>
      <c r="C5122" s="9">
        <v>2018</v>
      </c>
      <c r="D5122" s="5" t="s">
        <v>9316</v>
      </c>
      <c r="E5122" s="8" t="s">
        <v>2</v>
      </c>
      <c r="F5122" s="5" t="s">
        <v>11089</v>
      </c>
      <c r="G5122" s="5" t="s">
        <v>9329</v>
      </c>
      <c r="H5122" s="5" t="s">
        <v>9328</v>
      </c>
      <c r="I5122" s="5" t="s">
        <v>9415</v>
      </c>
      <c r="J5122" s="9">
        <v>0</v>
      </c>
      <c r="K5122" s="5" t="s">
        <v>88</v>
      </c>
      <c r="L5122" s="10" t="s">
        <v>1</v>
      </c>
      <c r="M5122" s="5" t="s">
        <v>362</v>
      </c>
      <c r="N5122" s="11"/>
    </row>
    <row r="5123" spans="1:14" x14ac:dyDescent="0.2">
      <c r="A5123" s="12" t="s">
        <v>8461</v>
      </c>
      <c r="B5123" s="50">
        <v>5122</v>
      </c>
      <c r="C5123" s="9">
        <v>2018</v>
      </c>
      <c r="D5123" s="5" t="s">
        <v>9316</v>
      </c>
      <c r="E5123" s="8" t="s">
        <v>2</v>
      </c>
      <c r="F5123" s="5" t="s">
        <v>11089</v>
      </c>
      <c r="G5123" s="5" t="s">
        <v>9329</v>
      </c>
      <c r="H5123" s="5" t="s">
        <v>9328</v>
      </c>
      <c r="I5123" s="5" t="s">
        <v>9415</v>
      </c>
      <c r="J5123" s="9">
        <v>0</v>
      </c>
      <c r="K5123" s="5" t="s">
        <v>88</v>
      </c>
      <c r="L5123" s="10" t="s">
        <v>1</v>
      </c>
      <c r="M5123" s="5" t="s">
        <v>363</v>
      </c>
      <c r="N5123" s="11"/>
    </row>
    <row r="5124" spans="1:14" x14ac:dyDescent="0.2">
      <c r="A5124" s="12" t="s">
        <v>8462</v>
      </c>
      <c r="B5124" s="50">
        <v>5123</v>
      </c>
      <c r="C5124" s="9">
        <v>2018</v>
      </c>
      <c r="D5124" s="5" t="s">
        <v>9316</v>
      </c>
      <c r="E5124" s="8" t="s">
        <v>2</v>
      </c>
      <c r="F5124" s="5" t="s">
        <v>11089</v>
      </c>
      <c r="G5124" s="5" t="s">
        <v>9329</v>
      </c>
      <c r="H5124" s="5" t="s">
        <v>9321</v>
      </c>
      <c r="I5124" s="5" t="s">
        <v>9385</v>
      </c>
      <c r="J5124" s="9">
        <v>1</v>
      </c>
      <c r="K5124" s="5" t="s">
        <v>88</v>
      </c>
      <c r="L5124" s="10" t="s">
        <v>1</v>
      </c>
      <c r="M5124" s="5" t="s">
        <v>364</v>
      </c>
      <c r="N5124" s="11"/>
    </row>
    <row r="5125" spans="1:14" x14ac:dyDescent="0.2">
      <c r="A5125" s="12" t="s">
        <v>8463</v>
      </c>
      <c r="B5125" s="50">
        <v>5124</v>
      </c>
      <c r="C5125" s="9">
        <v>2018</v>
      </c>
      <c r="D5125" s="5" t="s">
        <v>9316</v>
      </c>
      <c r="E5125" s="8" t="s">
        <v>2</v>
      </c>
      <c r="F5125" s="5" t="s">
        <v>11089</v>
      </c>
      <c r="G5125" s="5" t="s">
        <v>9329</v>
      </c>
      <c r="H5125" s="5" t="s">
        <v>9328</v>
      </c>
      <c r="I5125" s="5" t="s">
        <v>9344</v>
      </c>
      <c r="J5125" s="9">
        <v>0</v>
      </c>
      <c r="K5125" s="5" t="s">
        <v>88</v>
      </c>
      <c r="L5125" s="10" t="s">
        <v>1</v>
      </c>
      <c r="M5125" s="5" t="s">
        <v>365</v>
      </c>
      <c r="N5125" s="11"/>
    </row>
    <row r="5126" spans="1:14" x14ac:dyDescent="0.2">
      <c r="A5126" s="12" t="s">
        <v>8464</v>
      </c>
      <c r="B5126" s="50">
        <v>5125</v>
      </c>
      <c r="C5126" s="9">
        <v>2018</v>
      </c>
      <c r="D5126" s="5" t="s">
        <v>9316</v>
      </c>
      <c r="E5126" s="8" t="s">
        <v>2</v>
      </c>
      <c r="F5126" s="5" t="s">
        <v>11089</v>
      </c>
      <c r="G5126" s="5" t="s">
        <v>9329</v>
      </c>
      <c r="H5126" s="5" t="s">
        <v>9328</v>
      </c>
      <c r="I5126" s="5" t="s">
        <v>11220</v>
      </c>
      <c r="J5126" s="9">
        <v>0</v>
      </c>
      <c r="K5126" s="5" t="s">
        <v>88</v>
      </c>
      <c r="L5126" s="10" t="s">
        <v>1</v>
      </c>
      <c r="M5126" s="5" t="s">
        <v>366</v>
      </c>
      <c r="N5126" s="11"/>
    </row>
    <row r="5127" spans="1:14" x14ac:dyDescent="0.2">
      <c r="A5127" s="12" t="s">
        <v>8465</v>
      </c>
      <c r="B5127" s="50">
        <v>5126</v>
      </c>
      <c r="C5127" s="9">
        <v>2018</v>
      </c>
      <c r="D5127" s="5" t="s">
        <v>9316</v>
      </c>
      <c r="E5127" s="8" t="s">
        <v>2</v>
      </c>
      <c r="F5127" s="5" t="s">
        <v>11089</v>
      </c>
      <c r="G5127" s="5" t="s">
        <v>9323</v>
      </c>
      <c r="H5127" s="5" t="s">
        <v>9328</v>
      </c>
      <c r="I5127" s="5" t="s">
        <v>9415</v>
      </c>
      <c r="J5127" s="9">
        <v>0</v>
      </c>
      <c r="K5127" s="5" t="s">
        <v>367</v>
      </c>
      <c r="L5127" s="10" t="s">
        <v>1</v>
      </c>
      <c r="M5127" s="5" t="s">
        <v>34</v>
      </c>
      <c r="N5127" s="11"/>
    </row>
    <row r="5128" spans="1:14" x14ac:dyDescent="0.2">
      <c r="A5128" s="12" t="s">
        <v>8466</v>
      </c>
      <c r="B5128" s="50">
        <v>5127</v>
      </c>
      <c r="C5128" s="9">
        <v>2018</v>
      </c>
      <c r="D5128" s="5" t="s">
        <v>9316</v>
      </c>
      <c r="E5128" s="8" t="s">
        <v>2</v>
      </c>
      <c r="F5128" s="5" t="s">
        <v>11089</v>
      </c>
      <c r="G5128" s="5" t="s">
        <v>9314</v>
      </c>
      <c r="H5128" s="5" t="s">
        <v>9328</v>
      </c>
      <c r="I5128" s="5" t="s">
        <v>9344</v>
      </c>
      <c r="J5128" s="9">
        <v>0</v>
      </c>
      <c r="K5128" s="5" t="s">
        <v>4</v>
      </c>
      <c r="L5128" s="10" t="s">
        <v>1</v>
      </c>
      <c r="M5128" s="5" t="s">
        <v>255</v>
      </c>
      <c r="N5128" s="11"/>
    </row>
    <row r="5129" spans="1:14" x14ac:dyDescent="0.2">
      <c r="A5129" s="12" t="s">
        <v>8467</v>
      </c>
      <c r="B5129" s="50">
        <v>5128</v>
      </c>
      <c r="C5129" s="9">
        <v>2018</v>
      </c>
      <c r="D5129" s="5" t="s">
        <v>9316</v>
      </c>
      <c r="E5129" s="8" t="s">
        <v>2</v>
      </c>
      <c r="F5129" s="5" t="s">
        <v>11089</v>
      </c>
      <c r="G5129" s="5" t="s">
        <v>9314</v>
      </c>
      <c r="H5129" s="5" t="s">
        <v>9328</v>
      </c>
      <c r="I5129" s="5" t="s">
        <v>9415</v>
      </c>
      <c r="J5129" s="9">
        <v>0</v>
      </c>
      <c r="K5129" s="5" t="s">
        <v>9</v>
      </c>
      <c r="L5129" s="10" t="s">
        <v>1</v>
      </c>
      <c r="M5129" s="5" t="s">
        <v>8</v>
      </c>
      <c r="N5129" s="11"/>
    </row>
    <row r="5130" spans="1:14" x14ac:dyDescent="0.2">
      <c r="A5130" s="12" t="s">
        <v>8468</v>
      </c>
      <c r="B5130" s="50">
        <v>5129</v>
      </c>
      <c r="C5130" s="9">
        <v>2018</v>
      </c>
      <c r="D5130" s="5" t="s">
        <v>9316</v>
      </c>
      <c r="E5130" s="8" t="s">
        <v>2</v>
      </c>
      <c r="F5130" s="5" t="s">
        <v>11089</v>
      </c>
      <c r="G5130" s="5" t="s">
        <v>9331</v>
      </c>
      <c r="H5130" s="5" t="s">
        <v>9328</v>
      </c>
      <c r="I5130" s="5" t="s">
        <v>9415</v>
      </c>
      <c r="J5130" s="9">
        <v>0</v>
      </c>
      <c r="K5130" s="5" t="s">
        <v>368</v>
      </c>
      <c r="L5130" s="10" t="s">
        <v>1</v>
      </c>
      <c r="M5130" s="5" t="s">
        <v>369</v>
      </c>
      <c r="N5130" s="11"/>
    </row>
    <row r="5131" spans="1:14" x14ac:dyDescent="0.2">
      <c r="A5131" s="12" t="s">
        <v>8469</v>
      </c>
      <c r="B5131" s="50">
        <v>5130</v>
      </c>
      <c r="C5131" s="9">
        <v>2018</v>
      </c>
      <c r="D5131" s="5" t="s">
        <v>9316</v>
      </c>
      <c r="E5131" s="8" t="s">
        <v>2</v>
      </c>
      <c r="F5131" s="5" t="s">
        <v>11089</v>
      </c>
      <c r="G5131" s="5" t="s">
        <v>9314</v>
      </c>
      <c r="H5131" s="5" t="s">
        <v>9328</v>
      </c>
      <c r="I5131" s="5" t="s">
        <v>9415</v>
      </c>
      <c r="J5131" s="9">
        <v>0</v>
      </c>
      <c r="K5131" s="5" t="s">
        <v>9</v>
      </c>
      <c r="L5131" s="10" t="s">
        <v>1</v>
      </c>
      <c r="M5131" s="5" t="s">
        <v>247</v>
      </c>
      <c r="N5131" s="11"/>
    </row>
    <row r="5132" spans="1:14" x14ac:dyDescent="0.2">
      <c r="A5132" s="12" t="s">
        <v>8470</v>
      </c>
      <c r="B5132" s="50">
        <v>5131</v>
      </c>
      <c r="C5132" s="9">
        <v>2018</v>
      </c>
      <c r="D5132" s="5" t="s">
        <v>9316</v>
      </c>
      <c r="E5132" s="8" t="s">
        <v>2</v>
      </c>
      <c r="F5132" s="5" t="s">
        <v>11089</v>
      </c>
      <c r="G5132" s="5" t="s">
        <v>9329</v>
      </c>
      <c r="H5132" s="5" t="s">
        <v>9328</v>
      </c>
      <c r="I5132" s="5" t="s">
        <v>9344</v>
      </c>
      <c r="J5132" s="9">
        <v>0</v>
      </c>
      <c r="K5132" s="5" t="s">
        <v>242</v>
      </c>
      <c r="L5132" s="10" t="s">
        <v>1</v>
      </c>
      <c r="M5132" s="5" t="s">
        <v>370</v>
      </c>
      <c r="N5132" s="11"/>
    </row>
    <row r="5133" spans="1:14" x14ac:dyDescent="0.2">
      <c r="A5133" s="12" t="s">
        <v>8471</v>
      </c>
      <c r="B5133" s="50">
        <v>5132</v>
      </c>
      <c r="C5133" s="9">
        <v>2018</v>
      </c>
      <c r="D5133" s="5" t="s">
        <v>9316</v>
      </c>
      <c r="E5133" s="8" t="s">
        <v>2</v>
      </c>
      <c r="F5133" s="5" t="s">
        <v>11089</v>
      </c>
      <c r="G5133" s="5" t="s">
        <v>9314</v>
      </c>
      <c r="H5133" s="5" t="s">
        <v>9328</v>
      </c>
      <c r="I5133" s="5" t="s">
        <v>9415</v>
      </c>
      <c r="J5133" s="9">
        <v>0</v>
      </c>
      <c r="K5133" s="5" t="s">
        <v>9</v>
      </c>
      <c r="L5133" s="10" t="s">
        <v>1</v>
      </c>
      <c r="M5133" s="5" t="s">
        <v>8</v>
      </c>
      <c r="N5133" s="11"/>
    </row>
    <row r="5134" spans="1:14" x14ac:dyDescent="0.2">
      <c r="A5134" s="12" t="s">
        <v>8472</v>
      </c>
      <c r="B5134" s="50">
        <v>5133</v>
      </c>
      <c r="C5134" s="9">
        <v>2018</v>
      </c>
      <c r="D5134" s="5" t="s">
        <v>9316</v>
      </c>
      <c r="E5134" s="8" t="s">
        <v>2</v>
      </c>
      <c r="F5134" s="5" t="s">
        <v>11089</v>
      </c>
      <c r="G5134" s="5" t="s">
        <v>9314</v>
      </c>
      <c r="H5134" s="5" t="s">
        <v>9328</v>
      </c>
      <c r="I5134" s="5" t="s">
        <v>9415</v>
      </c>
      <c r="J5134" s="9">
        <v>0</v>
      </c>
      <c r="K5134" s="5" t="s">
        <v>9</v>
      </c>
      <c r="L5134" s="10" t="s">
        <v>1</v>
      </c>
      <c r="M5134" s="5" t="s">
        <v>8</v>
      </c>
      <c r="N5134" s="11"/>
    </row>
    <row r="5135" spans="1:14" x14ac:dyDescent="0.2">
      <c r="A5135" s="12" t="s">
        <v>8473</v>
      </c>
      <c r="B5135" s="50">
        <v>5134</v>
      </c>
      <c r="C5135" s="9">
        <v>2018</v>
      </c>
      <c r="D5135" s="5" t="s">
        <v>9316</v>
      </c>
      <c r="E5135" s="8" t="s">
        <v>2</v>
      </c>
      <c r="F5135" s="5" t="s">
        <v>11089</v>
      </c>
      <c r="G5135" s="5" t="s">
        <v>9329</v>
      </c>
      <c r="H5135" s="5" t="s">
        <v>9328</v>
      </c>
      <c r="I5135" s="5" t="s">
        <v>9415</v>
      </c>
      <c r="J5135" s="9">
        <v>0</v>
      </c>
      <c r="K5135" s="5" t="s">
        <v>88</v>
      </c>
      <c r="L5135" s="10" t="s">
        <v>1</v>
      </c>
      <c r="M5135" s="5" t="s">
        <v>371</v>
      </c>
      <c r="N5135" s="11"/>
    </row>
    <row r="5136" spans="1:14" x14ac:dyDescent="0.2">
      <c r="A5136" s="12" t="s">
        <v>8474</v>
      </c>
      <c r="B5136" s="50">
        <v>5135</v>
      </c>
      <c r="C5136" s="9">
        <v>2018</v>
      </c>
      <c r="D5136" s="5" t="s">
        <v>9316</v>
      </c>
      <c r="E5136" s="8" t="s">
        <v>2</v>
      </c>
      <c r="F5136" s="5" t="s">
        <v>11089</v>
      </c>
      <c r="G5136" s="5" t="s">
        <v>9314</v>
      </c>
      <c r="H5136" s="5" t="s">
        <v>9328</v>
      </c>
      <c r="I5136" s="5" t="s">
        <v>9415</v>
      </c>
      <c r="J5136" s="9">
        <v>0</v>
      </c>
      <c r="K5136" s="5" t="s">
        <v>9</v>
      </c>
      <c r="L5136" s="10" t="s">
        <v>1</v>
      </c>
      <c r="M5136" s="5" t="s">
        <v>234</v>
      </c>
      <c r="N5136" s="11"/>
    </row>
    <row r="5137" spans="1:15" x14ac:dyDescent="0.2">
      <c r="A5137" s="12" t="s">
        <v>8475</v>
      </c>
      <c r="B5137" s="50">
        <v>5136</v>
      </c>
      <c r="C5137" s="9">
        <v>2018</v>
      </c>
      <c r="D5137" s="5" t="s">
        <v>9316</v>
      </c>
      <c r="E5137" s="8" t="s">
        <v>2</v>
      </c>
      <c r="F5137" s="5" t="s">
        <v>11089</v>
      </c>
      <c r="G5137" s="5" t="s">
        <v>9331</v>
      </c>
      <c r="H5137" s="5" t="s">
        <v>9328</v>
      </c>
      <c r="I5137" s="5" t="s">
        <v>11218</v>
      </c>
      <c r="J5137" s="9">
        <v>0</v>
      </c>
      <c r="K5137" s="5" t="s">
        <v>166</v>
      </c>
      <c r="L5137" s="10" t="s">
        <v>1</v>
      </c>
      <c r="M5137" s="5" t="s">
        <v>372</v>
      </c>
      <c r="N5137" s="11"/>
    </row>
    <row r="5138" spans="1:15" x14ac:dyDescent="0.2">
      <c r="A5138" s="12" t="s">
        <v>8476</v>
      </c>
      <c r="B5138" s="50">
        <v>5137</v>
      </c>
      <c r="C5138" s="9">
        <v>2018</v>
      </c>
      <c r="D5138" s="5" t="s">
        <v>9316</v>
      </c>
      <c r="E5138" s="8" t="s">
        <v>2</v>
      </c>
      <c r="F5138" s="5" t="s">
        <v>11089</v>
      </c>
      <c r="G5138" s="5" t="s">
        <v>9331</v>
      </c>
      <c r="H5138" s="5" t="s">
        <v>9328</v>
      </c>
      <c r="I5138" s="5" t="s">
        <v>9416</v>
      </c>
      <c r="J5138" s="9">
        <v>0</v>
      </c>
      <c r="K5138" s="5" t="s">
        <v>166</v>
      </c>
      <c r="L5138" s="10" t="s">
        <v>1</v>
      </c>
      <c r="M5138" s="5" t="s">
        <v>373</v>
      </c>
      <c r="N5138" s="11"/>
    </row>
    <row r="5139" spans="1:15" x14ac:dyDescent="0.2">
      <c r="A5139" s="12" t="s">
        <v>8477</v>
      </c>
      <c r="B5139" s="50">
        <v>5138</v>
      </c>
      <c r="C5139" s="9">
        <v>2018</v>
      </c>
      <c r="D5139" s="5" t="s">
        <v>9316</v>
      </c>
      <c r="E5139" s="8" t="s">
        <v>2</v>
      </c>
      <c r="F5139" s="5" t="s">
        <v>11089</v>
      </c>
      <c r="G5139" s="5" t="s">
        <v>9314</v>
      </c>
      <c r="H5139" s="5" t="s">
        <v>9328</v>
      </c>
      <c r="I5139" s="5" t="s">
        <v>9415</v>
      </c>
      <c r="J5139" s="9">
        <v>0</v>
      </c>
      <c r="K5139" s="5" t="s">
        <v>4</v>
      </c>
      <c r="L5139" s="10" t="s">
        <v>1</v>
      </c>
      <c r="M5139" s="5" t="s">
        <v>234</v>
      </c>
      <c r="N5139" s="11"/>
    </row>
    <row r="5140" spans="1:15" x14ac:dyDescent="0.2">
      <c r="A5140" s="12" t="s">
        <v>8478</v>
      </c>
      <c r="B5140" s="50">
        <v>5139</v>
      </c>
      <c r="C5140" s="9">
        <v>2018</v>
      </c>
      <c r="D5140" s="5" t="s">
        <v>9316</v>
      </c>
      <c r="E5140" s="8" t="s">
        <v>2</v>
      </c>
      <c r="F5140" s="5" t="s">
        <v>11089</v>
      </c>
      <c r="G5140" s="5" t="s">
        <v>9314</v>
      </c>
      <c r="H5140" s="5" t="s">
        <v>9328</v>
      </c>
      <c r="I5140" s="5" t="s">
        <v>9415</v>
      </c>
      <c r="J5140" s="9">
        <v>0</v>
      </c>
      <c r="K5140" s="5" t="s">
        <v>4</v>
      </c>
      <c r="L5140" s="10" t="s">
        <v>1</v>
      </c>
      <c r="M5140" s="5" t="s">
        <v>247</v>
      </c>
      <c r="N5140" s="11"/>
    </row>
    <row r="5141" spans="1:15" x14ac:dyDescent="0.2">
      <c r="A5141" s="12" t="s">
        <v>8479</v>
      </c>
      <c r="B5141" s="50">
        <v>5140</v>
      </c>
      <c r="C5141" s="9">
        <v>2018</v>
      </c>
      <c r="D5141" s="5" t="s">
        <v>9316</v>
      </c>
      <c r="E5141" s="8" t="s">
        <v>2</v>
      </c>
      <c r="F5141" s="5" t="s">
        <v>11089</v>
      </c>
      <c r="G5141" s="5" t="s">
        <v>9314</v>
      </c>
      <c r="H5141" s="5" t="s">
        <v>9328</v>
      </c>
      <c r="I5141" s="5" t="s">
        <v>9415</v>
      </c>
      <c r="J5141" s="9">
        <v>0</v>
      </c>
      <c r="K5141" s="5" t="s">
        <v>9</v>
      </c>
      <c r="L5141" s="10" t="s">
        <v>1</v>
      </c>
      <c r="M5141" s="5" t="s">
        <v>8</v>
      </c>
      <c r="N5141" s="11"/>
    </row>
    <row r="5142" spans="1:15" x14ac:dyDescent="0.2">
      <c r="A5142" s="12" t="s">
        <v>8480</v>
      </c>
      <c r="B5142" s="50">
        <v>5141</v>
      </c>
      <c r="C5142" s="9">
        <v>2018</v>
      </c>
      <c r="D5142" s="5" t="s">
        <v>9316</v>
      </c>
      <c r="E5142" s="8" t="s">
        <v>2</v>
      </c>
      <c r="F5142" s="5" t="s">
        <v>11088</v>
      </c>
      <c r="G5142" s="5" t="s">
        <v>9383</v>
      </c>
      <c r="H5142" s="5" t="s">
        <v>9321</v>
      </c>
      <c r="I5142" s="5" t="s">
        <v>9412</v>
      </c>
      <c r="J5142" s="9">
        <v>2</v>
      </c>
      <c r="K5142" s="5" t="s">
        <v>166</v>
      </c>
      <c r="L5142" s="10" t="s">
        <v>1</v>
      </c>
      <c r="M5142" s="5" t="s">
        <v>374</v>
      </c>
      <c r="N5142" s="11"/>
    </row>
    <row r="5143" spans="1:15" x14ac:dyDescent="0.2">
      <c r="A5143" s="12" t="s">
        <v>8481</v>
      </c>
      <c r="B5143" s="50">
        <v>5142</v>
      </c>
      <c r="C5143" s="9">
        <v>2018</v>
      </c>
      <c r="D5143" s="5" t="s">
        <v>9316</v>
      </c>
      <c r="E5143" s="8" t="s">
        <v>2</v>
      </c>
      <c r="F5143" s="5" t="s">
        <v>11089</v>
      </c>
      <c r="G5143" s="5" t="s">
        <v>9314</v>
      </c>
      <c r="H5143" s="5" t="s">
        <v>9328</v>
      </c>
      <c r="I5143" s="5" t="s">
        <v>9415</v>
      </c>
      <c r="J5143" s="9">
        <v>0</v>
      </c>
      <c r="K5143" s="5" t="s">
        <v>9</v>
      </c>
      <c r="L5143" s="10" t="s">
        <v>1</v>
      </c>
      <c r="M5143" s="5" t="s">
        <v>8</v>
      </c>
      <c r="N5143" s="11"/>
    </row>
    <row r="5144" spans="1:15" x14ac:dyDescent="0.2">
      <c r="A5144" s="12" t="s">
        <v>8482</v>
      </c>
      <c r="B5144" s="50">
        <v>5143</v>
      </c>
      <c r="C5144" s="9">
        <v>2018</v>
      </c>
      <c r="D5144" s="5" t="s">
        <v>9316</v>
      </c>
      <c r="E5144" s="8" t="s">
        <v>2</v>
      </c>
      <c r="F5144" s="5" t="s">
        <v>11088</v>
      </c>
      <c r="G5144" s="5" t="s">
        <v>9375</v>
      </c>
      <c r="H5144" s="5" t="s">
        <v>9347</v>
      </c>
      <c r="I5144" s="5" t="s">
        <v>11065</v>
      </c>
      <c r="J5144" s="9">
        <v>1</v>
      </c>
      <c r="K5144" s="5" t="s">
        <v>242</v>
      </c>
      <c r="L5144" s="10" t="s">
        <v>1</v>
      </c>
      <c r="M5144" s="5" t="s">
        <v>375</v>
      </c>
      <c r="N5144" s="11"/>
    </row>
    <row r="5145" spans="1:15" x14ac:dyDescent="0.2">
      <c r="A5145" s="12" t="s">
        <v>8483</v>
      </c>
      <c r="B5145" s="50">
        <v>5144</v>
      </c>
      <c r="C5145" s="9">
        <v>2018</v>
      </c>
      <c r="D5145" s="5" t="s">
        <v>9316</v>
      </c>
      <c r="E5145" s="8" t="s">
        <v>2</v>
      </c>
      <c r="F5145" s="5" t="s">
        <v>11089</v>
      </c>
      <c r="G5145" s="5" t="s">
        <v>9314</v>
      </c>
      <c r="H5145" s="5" t="s">
        <v>9328</v>
      </c>
      <c r="I5145" s="5" t="s">
        <v>9415</v>
      </c>
      <c r="J5145" s="9">
        <v>0</v>
      </c>
      <c r="K5145" s="5" t="s">
        <v>9</v>
      </c>
      <c r="L5145" s="10" t="s">
        <v>1</v>
      </c>
      <c r="M5145" s="5" t="s">
        <v>8</v>
      </c>
      <c r="N5145" s="11"/>
    </row>
    <row r="5146" spans="1:15" x14ac:dyDescent="0.2">
      <c r="A5146" s="12" t="s">
        <v>8484</v>
      </c>
      <c r="B5146" s="50">
        <v>5145</v>
      </c>
      <c r="C5146" s="9">
        <v>2018</v>
      </c>
      <c r="D5146" s="5" t="s">
        <v>9316</v>
      </c>
      <c r="E5146" s="8" t="s">
        <v>2</v>
      </c>
      <c r="F5146" s="5" t="s">
        <v>11089</v>
      </c>
      <c r="G5146" s="5" t="s">
        <v>9331</v>
      </c>
      <c r="H5146" s="5" t="s">
        <v>9328</v>
      </c>
      <c r="I5146" s="5" t="s">
        <v>9416</v>
      </c>
      <c r="J5146" s="9">
        <v>0</v>
      </c>
      <c r="K5146" s="5" t="s">
        <v>9</v>
      </c>
      <c r="L5146" s="10" t="s">
        <v>1</v>
      </c>
      <c r="M5146" s="5" t="s">
        <v>376</v>
      </c>
      <c r="N5146" s="11"/>
    </row>
    <row r="5147" spans="1:15" x14ac:dyDescent="0.2">
      <c r="A5147" s="12" t="s">
        <v>8485</v>
      </c>
      <c r="B5147" s="50">
        <v>5146</v>
      </c>
      <c r="C5147" s="9">
        <v>2018</v>
      </c>
      <c r="D5147" s="5" t="s">
        <v>9316</v>
      </c>
      <c r="E5147" s="8" t="s">
        <v>2</v>
      </c>
      <c r="F5147" s="5" t="s">
        <v>11089</v>
      </c>
      <c r="G5147" s="5" t="s">
        <v>9314</v>
      </c>
      <c r="H5147" s="5" t="s">
        <v>9328</v>
      </c>
      <c r="I5147" s="5" t="s">
        <v>9344</v>
      </c>
      <c r="J5147" s="9">
        <v>0</v>
      </c>
      <c r="K5147" s="5" t="s">
        <v>9</v>
      </c>
      <c r="L5147" s="10" t="s">
        <v>1</v>
      </c>
      <c r="M5147" s="5" t="s">
        <v>377</v>
      </c>
      <c r="N5147" s="11"/>
    </row>
    <row r="5148" spans="1:15" x14ac:dyDescent="0.2">
      <c r="A5148" s="12" t="s">
        <v>8486</v>
      </c>
      <c r="B5148" s="50">
        <v>5147</v>
      </c>
      <c r="C5148" s="9">
        <v>2018</v>
      </c>
      <c r="D5148" s="5" t="s">
        <v>9316</v>
      </c>
      <c r="E5148" s="8" t="s">
        <v>2</v>
      </c>
      <c r="F5148" s="5" t="s">
        <v>11089</v>
      </c>
      <c r="G5148" s="5" t="s">
        <v>9314</v>
      </c>
      <c r="H5148" s="5" t="s">
        <v>9328</v>
      </c>
      <c r="I5148" s="5" t="s">
        <v>9415</v>
      </c>
      <c r="J5148" s="9">
        <v>0</v>
      </c>
      <c r="K5148" s="5" t="s">
        <v>4</v>
      </c>
      <c r="L5148" s="10" t="s">
        <v>1</v>
      </c>
      <c r="M5148" s="5" t="s">
        <v>8</v>
      </c>
      <c r="N5148" s="11"/>
      <c r="O5148" s="11"/>
    </row>
    <row r="5149" spans="1:15" x14ac:dyDescent="0.2">
      <c r="A5149" s="12" t="s">
        <v>8487</v>
      </c>
      <c r="B5149" s="50">
        <v>5148</v>
      </c>
      <c r="C5149" s="9">
        <v>2018</v>
      </c>
      <c r="D5149" s="5" t="s">
        <v>9316</v>
      </c>
      <c r="E5149" s="8" t="s">
        <v>2</v>
      </c>
      <c r="F5149" s="5" t="s">
        <v>11089</v>
      </c>
      <c r="G5149" s="5" t="s">
        <v>9314</v>
      </c>
      <c r="H5149" s="5" t="s">
        <v>9328</v>
      </c>
      <c r="I5149" s="5" t="s">
        <v>9406</v>
      </c>
      <c r="J5149" s="9">
        <v>0</v>
      </c>
      <c r="K5149" s="5" t="s">
        <v>9</v>
      </c>
      <c r="L5149" s="10" t="s">
        <v>1</v>
      </c>
      <c r="M5149" s="5" t="s">
        <v>378</v>
      </c>
      <c r="N5149" s="11"/>
    </row>
    <row r="5150" spans="1:15" x14ac:dyDescent="0.2">
      <c r="A5150" s="12" t="s">
        <v>8488</v>
      </c>
      <c r="B5150" s="50">
        <v>5149</v>
      </c>
      <c r="C5150" s="9">
        <v>2018</v>
      </c>
      <c r="D5150" s="5" t="s">
        <v>9316</v>
      </c>
      <c r="E5150" s="8" t="s">
        <v>2</v>
      </c>
      <c r="F5150" s="5" t="s">
        <v>11089</v>
      </c>
      <c r="G5150" s="5" t="s">
        <v>9314</v>
      </c>
      <c r="H5150" s="5" t="s">
        <v>9328</v>
      </c>
      <c r="I5150" s="5" t="s">
        <v>9344</v>
      </c>
      <c r="J5150" s="9">
        <v>0</v>
      </c>
      <c r="K5150" s="5" t="s">
        <v>9</v>
      </c>
      <c r="L5150" s="10" t="s">
        <v>1</v>
      </c>
      <c r="M5150" s="5" t="s">
        <v>379</v>
      </c>
      <c r="N5150" s="11"/>
    </row>
    <row r="5151" spans="1:15" x14ac:dyDescent="0.2">
      <c r="A5151" s="12" t="s">
        <v>8489</v>
      </c>
      <c r="B5151" s="50">
        <v>5150</v>
      </c>
      <c r="C5151" s="9">
        <v>2018</v>
      </c>
      <c r="D5151" s="5" t="s">
        <v>9316</v>
      </c>
      <c r="E5151" s="8" t="s">
        <v>2</v>
      </c>
      <c r="F5151" s="5" t="s">
        <v>11089</v>
      </c>
      <c r="G5151" s="5" t="s">
        <v>9323</v>
      </c>
      <c r="H5151" s="5" t="s">
        <v>9328</v>
      </c>
      <c r="I5151" s="5" t="s">
        <v>9344</v>
      </c>
      <c r="J5151" s="9">
        <v>0</v>
      </c>
      <c r="K5151" s="5" t="s">
        <v>88</v>
      </c>
      <c r="L5151" s="10" t="s">
        <v>1</v>
      </c>
      <c r="M5151" s="5" t="s">
        <v>380</v>
      </c>
      <c r="N5151" s="11"/>
    </row>
    <row r="5152" spans="1:15" x14ac:dyDescent="0.2">
      <c r="A5152" s="12" t="s">
        <v>8490</v>
      </c>
      <c r="B5152" s="50">
        <v>5151</v>
      </c>
      <c r="C5152" s="9">
        <v>2018</v>
      </c>
      <c r="D5152" s="5" t="s">
        <v>9316</v>
      </c>
      <c r="E5152" s="8" t="s">
        <v>2</v>
      </c>
      <c r="F5152" s="5" t="s">
        <v>11089</v>
      </c>
      <c r="G5152" s="5" t="s">
        <v>9314</v>
      </c>
      <c r="H5152" s="5" t="s">
        <v>9328</v>
      </c>
      <c r="I5152" s="5" t="s">
        <v>9419</v>
      </c>
      <c r="J5152" s="9">
        <v>0</v>
      </c>
      <c r="K5152" s="5" t="s">
        <v>4</v>
      </c>
      <c r="L5152" s="10" t="s">
        <v>1</v>
      </c>
      <c r="M5152" s="5" t="s">
        <v>381</v>
      </c>
      <c r="N5152" s="11"/>
    </row>
    <row r="5153" spans="1:14" x14ac:dyDescent="0.2">
      <c r="A5153" s="12" t="s">
        <v>8491</v>
      </c>
      <c r="B5153" s="50">
        <v>5152</v>
      </c>
      <c r="C5153" s="9">
        <v>2018</v>
      </c>
      <c r="D5153" s="5" t="s">
        <v>9316</v>
      </c>
      <c r="E5153" s="8" t="s">
        <v>2</v>
      </c>
      <c r="F5153" s="5" t="s">
        <v>11089</v>
      </c>
      <c r="G5153" s="5" t="s">
        <v>9329</v>
      </c>
      <c r="H5153" s="5" t="s">
        <v>9328</v>
      </c>
      <c r="I5153" s="5" t="s">
        <v>9415</v>
      </c>
      <c r="J5153" s="9">
        <v>0</v>
      </c>
      <c r="K5153" s="5" t="s">
        <v>88</v>
      </c>
      <c r="L5153" s="10" t="s">
        <v>1</v>
      </c>
      <c r="M5153" s="5" t="s">
        <v>382</v>
      </c>
      <c r="N5153" s="11"/>
    </row>
    <row r="5154" spans="1:14" x14ac:dyDescent="0.2">
      <c r="A5154" s="12" t="s">
        <v>8492</v>
      </c>
      <c r="B5154" s="50">
        <v>5153</v>
      </c>
      <c r="C5154" s="9">
        <v>2018</v>
      </c>
      <c r="D5154" s="5" t="s">
        <v>9316</v>
      </c>
      <c r="E5154" s="8" t="s">
        <v>2</v>
      </c>
      <c r="F5154" s="5" t="s">
        <v>11088</v>
      </c>
      <c r="G5154" s="5" t="s">
        <v>9375</v>
      </c>
      <c r="H5154" s="5" t="s">
        <v>9328</v>
      </c>
      <c r="I5154" s="5" t="s">
        <v>9415</v>
      </c>
      <c r="J5154" s="9">
        <v>0</v>
      </c>
      <c r="K5154" s="5" t="s">
        <v>88</v>
      </c>
      <c r="L5154" s="10" t="s">
        <v>1</v>
      </c>
      <c r="M5154" s="5" t="s">
        <v>383</v>
      </c>
      <c r="N5154" s="11"/>
    </row>
    <row r="5155" spans="1:14" x14ac:dyDescent="0.2">
      <c r="A5155" s="12" t="s">
        <v>8493</v>
      </c>
      <c r="B5155" s="50">
        <v>5154</v>
      </c>
      <c r="C5155" s="9">
        <v>2018</v>
      </c>
      <c r="D5155" s="5" t="s">
        <v>9316</v>
      </c>
      <c r="E5155" s="8" t="s">
        <v>2</v>
      </c>
      <c r="F5155" s="5" t="s">
        <v>11089</v>
      </c>
      <c r="G5155" s="5" t="s">
        <v>9329</v>
      </c>
      <c r="H5155" s="5" t="s">
        <v>9328</v>
      </c>
      <c r="I5155" s="5" t="s">
        <v>9415</v>
      </c>
      <c r="J5155" s="9">
        <v>0</v>
      </c>
      <c r="K5155" s="5" t="s">
        <v>88</v>
      </c>
      <c r="L5155" s="10" t="s">
        <v>1</v>
      </c>
      <c r="M5155" s="5" t="s">
        <v>384</v>
      </c>
      <c r="N5155" s="11"/>
    </row>
    <row r="5156" spans="1:14" x14ac:dyDescent="0.2">
      <c r="A5156" s="12" t="s">
        <v>8494</v>
      </c>
      <c r="B5156" s="50">
        <v>5155</v>
      </c>
      <c r="C5156" s="9">
        <v>2018</v>
      </c>
      <c r="D5156" s="5" t="s">
        <v>9316</v>
      </c>
      <c r="E5156" s="8" t="s">
        <v>2</v>
      </c>
      <c r="F5156" s="5" t="s">
        <v>11089</v>
      </c>
      <c r="G5156" s="5" t="s">
        <v>9329</v>
      </c>
      <c r="H5156" s="5" t="s">
        <v>9328</v>
      </c>
      <c r="I5156" s="5" t="s">
        <v>9344</v>
      </c>
      <c r="J5156" s="9">
        <v>0</v>
      </c>
      <c r="K5156" s="5" t="s">
        <v>88</v>
      </c>
      <c r="L5156" s="10" t="s">
        <v>1</v>
      </c>
      <c r="M5156" s="5" t="s">
        <v>385</v>
      </c>
      <c r="N5156" s="11"/>
    </row>
    <row r="5157" spans="1:14" x14ac:dyDescent="0.2">
      <c r="A5157" s="12" t="s">
        <v>8495</v>
      </c>
      <c r="B5157" s="50">
        <v>5156</v>
      </c>
      <c r="C5157" s="9">
        <v>2018</v>
      </c>
      <c r="D5157" s="5" t="s">
        <v>9316</v>
      </c>
      <c r="E5157" s="8" t="s">
        <v>2</v>
      </c>
      <c r="F5157" s="5" t="s">
        <v>11089</v>
      </c>
      <c r="G5157" s="5" t="s">
        <v>9329</v>
      </c>
      <c r="H5157" s="5" t="s">
        <v>9328</v>
      </c>
      <c r="I5157" s="5" t="s">
        <v>9415</v>
      </c>
      <c r="J5157" s="9">
        <v>0</v>
      </c>
      <c r="K5157" s="5" t="s">
        <v>88</v>
      </c>
      <c r="L5157" s="10" t="s">
        <v>1</v>
      </c>
      <c r="M5157" s="5" t="s">
        <v>386</v>
      </c>
      <c r="N5157" s="11"/>
    </row>
    <row r="5158" spans="1:14" x14ac:dyDescent="0.2">
      <c r="A5158" s="12" t="s">
        <v>8496</v>
      </c>
      <c r="B5158" s="50">
        <v>5157</v>
      </c>
      <c r="C5158" s="9">
        <v>2018</v>
      </c>
      <c r="D5158" s="5" t="s">
        <v>9316</v>
      </c>
      <c r="E5158" s="8" t="s">
        <v>2</v>
      </c>
      <c r="F5158" s="5" t="s">
        <v>11089</v>
      </c>
      <c r="G5158" s="5" t="s">
        <v>9329</v>
      </c>
      <c r="H5158" s="5" t="s">
        <v>9321</v>
      </c>
      <c r="I5158" s="5" t="s">
        <v>9378</v>
      </c>
      <c r="J5158" s="9">
        <v>2</v>
      </c>
      <c r="K5158" s="5" t="s">
        <v>242</v>
      </c>
      <c r="L5158" s="10" t="s">
        <v>1</v>
      </c>
      <c r="M5158" s="5" t="s">
        <v>387</v>
      </c>
      <c r="N5158" s="11"/>
    </row>
    <row r="5159" spans="1:14" x14ac:dyDescent="0.2">
      <c r="A5159" s="12" t="s">
        <v>8497</v>
      </c>
      <c r="B5159" s="50">
        <v>5158</v>
      </c>
      <c r="C5159" s="9">
        <v>2018</v>
      </c>
      <c r="D5159" s="5" t="s">
        <v>9316</v>
      </c>
      <c r="E5159" s="8" t="s">
        <v>2</v>
      </c>
      <c r="F5159" s="5" t="s">
        <v>11089</v>
      </c>
      <c r="G5159" s="5" t="s">
        <v>9329</v>
      </c>
      <c r="H5159" s="5" t="s">
        <v>9321</v>
      </c>
      <c r="I5159" s="5" t="s">
        <v>9378</v>
      </c>
      <c r="J5159" s="9">
        <v>2</v>
      </c>
      <c r="K5159" s="5" t="s">
        <v>242</v>
      </c>
      <c r="L5159" s="10" t="s">
        <v>1</v>
      </c>
      <c r="M5159" s="5" t="s">
        <v>388</v>
      </c>
      <c r="N5159" s="11"/>
    </row>
    <row r="5160" spans="1:14" x14ac:dyDescent="0.2">
      <c r="A5160" s="12" t="s">
        <v>8498</v>
      </c>
      <c r="B5160" s="50">
        <v>5159</v>
      </c>
      <c r="C5160" s="9">
        <v>2018</v>
      </c>
      <c r="D5160" s="5" t="s">
        <v>9316</v>
      </c>
      <c r="E5160" s="8" t="s">
        <v>2</v>
      </c>
      <c r="F5160" s="5" t="s">
        <v>11089</v>
      </c>
      <c r="G5160" s="5" t="s">
        <v>9329</v>
      </c>
      <c r="H5160" s="5" t="s">
        <v>9321</v>
      </c>
      <c r="I5160" s="5" t="s">
        <v>9378</v>
      </c>
      <c r="J5160" s="9">
        <v>2</v>
      </c>
      <c r="K5160" s="5" t="s">
        <v>242</v>
      </c>
      <c r="L5160" s="10" t="s">
        <v>1</v>
      </c>
      <c r="M5160" s="5" t="s">
        <v>389</v>
      </c>
      <c r="N5160" s="11"/>
    </row>
    <row r="5161" spans="1:14" x14ac:dyDescent="0.2">
      <c r="A5161" s="12" t="s">
        <v>8499</v>
      </c>
      <c r="B5161" s="50">
        <v>5160</v>
      </c>
      <c r="C5161" s="9">
        <v>2018</v>
      </c>
      <c r="D5161" s="5" t="s">
        <v>9316</v>
      </c>
      <c r="E5161" s="8" t="s">
        <v>2</v>
      </c>
      <c r="F5161" s="5" t="s">
        <v>11089</v>
      </c>
      <c r="G5161" s="5" t="s">
        <v>9329</v>
      </c>
      <c r="H5161" s="5" t="s">
        <v>9321</v>
      </c>
      <c r="I5161" s="5" t="s">
        <v>9385</v>
      </c>
      <c r="J5161" s="9">
        <v>1</v>
      </c>
      <c r="K5161" s="5" t="s">
        <v>88</v>
      </c>
      <c r="L5161" s="10" t="s">
        <v>1</v>
      </c>
      <c r="M5161" s="5" t="s">
        <v>390</v>
      </c>
      <c r="N5161" s="11"/>
    </row>
    <row r="5162" spans="1:14" x14ac:dyDescent="0.2">
      <c r="A5162" s="12" t="s">
        <v>8500</v>
      </c>
      <c r="B5162" s="50">
        <v>5161</v>
      </c>
      <c r="C5162" s="9">
        <v>2018</v>
      </c>
      <c r="D5162" s="5" t="s">
        <v>9316</v>
      </c>
      <c r="E5162" s="8" t="s">
        <v>2</v>
      </c>
      <c r="F5162" s="5" t="s">
        <v>11089</v>
      </c>
      <c r="G5162" s="5" t="s">
        <v>9329</v>
      </c>
      <c r="H5162" s="5" t="s">
        <v>9321</v>
      </c>
      <c r="I5162" s="5" t="s">
        <v>9321</v>
      </c>
      <c r="J5162" s="9">
        <v>1</v>
      </c>
      <c r="K5162" s="5" t="s">
        <v>88</v>
      </c>
      <c r="L5162" s="10" t="s">
        <v>1</v>
      </c>
      <c r="M5162" s="5" t="s">
        <v>391</v>
      </c>
      <c r="N5162" s="11"/>
    </row>
    <row r="5163" spans="1:14" x14ac:dyDescent="0.2">
      <c r="A5163" s="12" t="s">
        <v>8501</v>
      </c>
      <c r="B5163" s="50">
        <v>5162</v>
      </c>
      <c r="C5163" s="9">
        <v>2018</v>
      </c>
      <c r="D5163" s="5" t="s">
        <v>9316</v>
      </c>
      <c r="E5163" s="8" t="s">
        <v>2</v>
      </c>
      <c r="F5163" s="5" t="s">
        <v>11089</v>
      </c>
      <c r="G5163" s="5" t="s">
        <v>9329</v>
      </c>
      <c r="H5163" s="5" t="s">
        <v>9328</v>
      </c>
      <c r="I5163" s="5" t="s">
        <v>9415</v>
      </c>
      <c r="J5163" s="9">
        <v>0</v>
      </c>
      <c r="K5163" s="5" t="s">
        <v>88</v>
      </c>
      <c r="L5163" s="10" t="s">
        <v>1</v>
      </c>
      <c r="M5163" s="5" t="s">
        <v>392</v>
      </c>
      <c r="N5163" s="11"/>
    </row>
    <row r="5164" spans="1:14" x14ac:dyDescent="0.2">
      <c r="A5164" s="12" t="s">
        <v>8502</v>
      </c>
      <c r="B5164" s="50">
        <v>5163</v>
      </c>
      <c r="C5164" s="9">
        <v>2018</v>
      </c>
      <c r="D5164" s="5" t="s">
        <v>9316</v>
      </c>
      <c r="E5164" s="8" t="s">
        <v>2</v>
      </c>
      <c r="F5164" s="5" t="s">
        <v>11089</v>
      </c>
      <c r="G5164" s="5" t="s">
        <v>9329</v>
      </c>
      <c r="H5164" s="5" t="s">
        <v>9321</v>
      </c>
      <c r="I5164" s="5" t="s">
        <v>9378</v>
      </c>
      <c r="J5164" s="9">
        <v>2</v>
      </c>
      <c r="K5164" s="5" t="s">
        <v>88</v>
      </c>
      <c r="L5164" s="10" t="s">
        <v>1</v>
      </c>
      <c r="M5164" s="5" t="s">
        <v>393</v>
      </c>
      <c r="N5164" s="11"/>
    </row>
    <row r="5165" spans="1:14" x14ac:dyDescent="0.2">
      <c r="A5165" s="12" t="s">
        <v>8503</v>
      </c>
      <c r="B5165" s="50">
        <v>5164</v>
      </c>
      <c r="C5165" s="9">
        <v>2018</v>
      </c>
      <c r="D5165" s="5" t="s">
        <v>9316</v>
      </c>
      <c r="E5165" s="8" t="s">
        <v>2</v>
      </c>
      <c r="F5165" s="5" t="s">
        <v>11089</v>
      </c>
      <c r="G5165" s="5" t="s">
        <v>9329</v>
      </c>
      <c r="H5165" s="5" t="s">
        <v>9321</v>
      </c>
      <c r="I5165" s="5" t="s">
        <v>11065</v>
      </c>
      <c r="J5165" s="9">
        <v>1</v>
      </c>
      <c r="K5165" s="5" t="s">
        <v>88</v>
      </c>
      <c r="L5165" s="10" t="s">
        <v>1</v>
      </c>
      <c r="M5165" s="5" t="s">
        <v>394</v>
      </c>
      <c r="N5165" s="11"/>
    </row>
    <row r="5166" spans="1:14" x14ac:dyDescent="0.2">
      <c r="A5166" s="12" t="s">
        <v>8504</v>
      </c>
      <c r="B5166" s="50">
        <v>5165</v>
      </c>
      <c r="C5166" s="9">
        <v>2018</v>
      </c>
      <c r="D5166" s="5" t="s">
        <v>9316</v>
      </c>
      <c r="E5166" s="8" t="s">
        <v>2</v>
      </c>
      <c r="F5166" s="5" t="s">
        <v>11089</v>
      </c>
      <c r="G5166" s="5" t="s">
        <v>9329</v>
      </c>
      <c r="H5166" s="5" t="s">
        <v>9321</v>
      </c>
      <c r="I5166" s="5" t="s">
        <v>9378</v>
      </c>
      <c r="J5166" s="9">
        <v>1</v>
      </c>
      <c r="K5166" s="5" t="s">
        <v>88</v>
      </c>
      <c r="L5166" s="10" t="s">
        <v>1</v>
      </c>
      <c r="M5166" s="5" t="s">
        <v>395</v>
      </c>
      <c r="N5166" s="11"/>
    </row>
    <row r="5167" spans="1:14" x14ac:dyDescent="0.2">
      <c r="A5167" s="12" t="s">
        <v>8505</v>
      </c>
      <c r="B5167" s="50">
        <v>5166</v>
      </c>
      <c r="C5167" s="9">
        <v>2018</v>
      </c>
      <c r="D5167" s="5" t="s">
        <v>9316</v>
      </c>
      <c r="E5167" s="8" t="s">
        <v>2</v>
      </c>
      <c r="F5167" s="5" t="s">
        <v>11089</v>
      </c>
      <c r="G5167" s="5" t="s">
        <v>9329</v>
      </c>
      <c r="H5167" s="5" t="s">
        <v>9347</v>
      </c>
      <c r="I5167" s="5" t="s">
        <v>11065</v>
      </c>
      <c r="J5167" s="9">
        <v>1</v>
      </c>
      <c r="K5167" s="5" t="s">
        <v>242</v>
      </c>
      <c r="L5167" s="10" t="s">
        <v>1</v>
      </c>
      <c r="M5167" s="5" t="s">
        <v>396</v>
      </c>
      <c r="N5167" s="11"/>
    </row>
    <row r="5168" spans="1:14" x14ac:dyDescent="0.2">
      <c r="A5168" s="12" t="s">
        <v>8506</v>
      </c>
      <c r="B5168" s="50">
        <v>5167</v>
      </c>
      <c r="C5168" s="9">
        <v>2018</v>
      </c>
      <c r="D5168" s="5" t="s">
        <v>9316</v>
      </c>
      <c r="E5168" s="8" t="s">
        <v>2</v>
      </c>
      <c r="F5168" s="5" t="s">
        <v>11089</v>
      </c>
      <c r="G5168" s="5" t="s">
        <v>9329</v>
      </c>
      <c r="H5168" s="5" t="s">
        <v>9347</v>
      </c>
      <c r="I5168" s="5" t="s">
        <v>9353</v>
      </c>
      <c r="J5168" s="9">
        <v>2</v>
      </c>
      <c r="K5168" s="5" t="s">
        <v>242</v>
      </c>
      <c r="L5168" s="10" t="s">
        <v>1</v>
      </c>
      <c r="M5168" s="5" t="s">
        <v>397</v>
      </c>
      <c r="N5168" s="11"/>
    </row>
    <row r="5169" spans="1:14" x14ac:dyDescent="0.2">
      <c r="A5169" s="12" t="s">
        <v>8507</v>
      </c>
      <c r="B5169" s="50">
        <v>5168</v>
      </c>
      <c r="C5169" s="9">
        <v>2018</v>
      </c>
      <c r="D5169" s="5" t="s">
        <v>9316</v>
      </c>
      <c r="E5169" s="8" t="s">
        <v>2</v>
      </c>
      <c r="F5169" s="5" t="s">
        <v>11089</v>
      </c>
      <c r="G5169" s="5" t="s">
        <v>9329</v>
      </c>
      <c r="H5169" s="5" t="s">
        <v>9347</v>
      </c>
      <c r="I5169" s="5" t="s">
        <v>9353</v>
      </c>
      <c r="J5169" s="9">
        <v>2</v>
      </c>
      <c r="K5169" s="5" t="s">
        <v>253</v>
      </c>
      <c r="L5169" s="10" t="s">
        <v>1</v>
      </c>
      <c r="M5169" s="5" t="s">
        <v>398</v>
      </c>
      <c r="N5169" s="11"/>
    </row>
    <row r="5170" spans="1:14" x14ac:dyDescent="0.2">
      <c r="A5170" s="12" t="s">
        <v>8508</v>
      </c>
      <c r="B5170" s="50">
        <v>5169</v>
      </c>
      <c r="C5170" s="9">
        <v>2018</v>
      </c>
      <c r="D5170" s="5" t="s">
        <v>9316</v>
      </c>
      <c r="E5170" s="8" t="s">
        <v>2</v>
      </c>
      <c r="F5170" s="5" t="s">
        <v>11089</v>
      </c>
      <c r="G5170" s="5" t="s">
        <v>9329</v>
      </c>
      <c r="H5170" s="5" t="s">
        <v>9347</v>
      </c>
      <c r="I5170" s="5" t="s">
        <v>9368</v>
      </c>
      <c r="J5170" s="9">
        <v>1</v>
      </c>
      <c r="K5170" s="5" t="s">
        <v>242</v>
      </c>
      <c r="L5170" s="10" t="s">
        <v>1</v>
      </c>
      <c r="M5170" s="5" t="s">
        <v>399</v>
      </c>
      <c r="N5170" s="11"/>
    </row>
    <row r="5171" spans="1:14" x14ac:dyDescent="0.2">
      <c r="A5171" s="12" t="s">
        <v>8509</v>
      </c>
      <c r="B5171" s="50">
        <v>5170</v>
      </c>
      <c r="C5171" s="9">
        <v>2018</v>
      </c>
      <c r="D5171" s="5" t="s">
        <v>9316</v>
      </c>
      <c r="E5171" s="8" t="s">
        <v>2</v>
      </c>
      <c r="F5171" s="5" t="s">
        <v>11089</v>
      </c>
      <c r="G5171" s="5" t="s">
        <v>9329</v>
      </c>
      <c r="H5171" s="5" t="s">
        <v>9347</v>
      </c>
      <c r="I5171" s="5" t="s">
        <v>11065</v>
      </c>
      <c r="J5171" s="9">
        <v>1</v>
      </c>
      <c r="K5171" s="5" t="s">
        <v>242</v>
      </c>
      <c r="L5171" s="10" t="s">
        <v>1</v>
      </c>
      <c r="M5171" s="5" t="s">
        <v>400</v>
      </c>
      <c r="N5171" s="11"/>
    </row>
    <row r="5172" spans="1:14" x14ac:dyDescent="0.2">
      <c r="A5172" s="12" t="s">
        <v>8510</v>
      </c>
      <c r="B5172" s="50">
        <v>5171</v>
      </c>
      <c r="C5172" s="9">
        <v>2018</v>
      </c>
      <c r="D5172" s="5" t="s">
        <v>9316</v>
      </c>
      <c r="E5172" s="8" t="s">
        <v>2</v>
      </c>
      <c r="F5172" s="5" t="s">
        <v>11089</v>
      </c>
      <c r="G5172" s="5" t="s">
        <v>9329</v>
      </c>
      <c r="H5172" s="5" t="s">
        <v>9347</v>
      </c>
      <c r="I5172" s="5" t="s">
        <v>9315</v>
      </c>
      <c r="J5172" s="9">
        <v>1</v>
      </c>
      <c r="K5172" s="5" t="s">
        <v>242</v>
      </c>
      <c r="L5172" s="10" t="s">
        <v>1</v>
      </c>
      <c r="M5172" s="5" t="s">
        <v>401</v>
      </c>
      <c r="N5172" s="11"/>
    </row>
    <row r="5173" spans="1:14" x14ac:dyDescent="0.2">
      <c r="A5173" s="12" t="s">
        <v>8511</v>
      </c>
      <c r="B5173" s="50">
        <v>5172</v>
      </c>
      <c r="C5173" s="9">
        <v>2018</v>
      </c>
      <c r="D5173" s="5" t="s">
        <v>9316</v>
      </c>
      <c r="E5173" s="8" t="s">
        <v>2</v>
      </c>
      <c r="F5173" s="5" t="s">
        <v>11088</v>
      </c>
      <c r="G5173" s="5" t="s">
        <v>9383</v>
      </c>
      <c r="H5173" s="5" t="s">
        <v>9328</v>
      </c>
      <c r="I5173" s="5" t="s">
        <v>9415</v>
      </c>
      <c r="J5173" s="9">
        <v>0</v>
      </c>
      <c r="K5173" s="5" t="s">
        <v>166</v>
      </c>
      <c r="L5173" s="10" t="s">
        <v>1</v>
      </c>
      <c r="M5173" s="5" t="s">
        <v>402</v>
      </c>
      <c r="N5173" s="11"/>
    </row>
    <row r="5174" spans="1:14" x14ac:dyDescent="0.2">
      <c r="A5174" s="12" t="s">
        <v>8512</v>
      </c>
      <c r="B5174" s="50">
        <v>5173</v>
      </c>
      <c r="C5174" s="9">
        <v>2018</v>
      </c>
      <c r="D5174" s="5" t="s">
        <v>9316</v>
      </c>
      <c r="E5174" s="8" t="s">
        <v>2</v>
      </c>
      <c r="F5174" s="5" t="s">
        <v>11089</v>
      </c>
      <c r="G5174" s="5" t="s">
        <v>9329</v>
      </c>
      <c r="H5174" s="5" t="s">
        <v>9347</v>
      </c>
      <c r="I5174" s="5" t="s">
        <v>11065</v>
      </c>
      <c r="J5174" s="9">
        <v>1</v>
      </c>
      <c r="K5174" s="5" t="s">
        <v>242</v>
      </c>
      <c r="L5174" s="10" t="s">
        <v>1</v>
      </c>
      <c r="M5174" s="5" t="s">
        <v>403</v>
      </c>
      <c r="N5174" s="11"/>
    </row>
    <row r="5175" spans="1:14" x14ac:dyDescent="0.2">
      <c r="A5175" s="12" t="s">
        <v>8513</v>
      </c>
      <c r="B5175" s="50">
        <v>5174</v>
      </c>
      <c r="C5175" s="9">
        <v>2018</v>
      </c>
      <c r="D5175" s="5" t="s">
        <v>9316</v>
      </c>
      <c r="E5175" s="8" t="s">
        <v>2</v>
      </c>
      <c r="F5175" s="5" t="s">
        <v>11088</v>
      </c>
      <c r="G5175" s="5" t="s">
        <v>9375</v>
      </c>
      <c r="H5175" s="5" t="s">
        <v>9347</v>
      </c>
      <c r="I5175" s="5" t="s">
        <v>11065</v>
      </c>
      <c r="J5175" s="9">
        <v>1</v>
      </c>
      <c r="K5175" s="5" t="s">
        <v>166</v>
      </c>
      <c r="L5175" s="10" t="s">
        <v>1</v>
      </c>
      <c r="M5175" s="5" t="s">
        <v>404</v>
      </c>
      <c r="N5175" s="11"/>
    </row>
    <row r="5176" spans="1:14" x14ac:dyDescent="0.2">
      <c r="A5176" s="12" t="s">
        <v>8514</v>
      </c>
      <c r="B5176" s="50">
        <v>5175</v>
      </c>
      <c r="C5176" s="9">
        <v>2018</v>
      </c>
      <c r="D5176" s="5" t="s">
        <v>9316</v>
      </c>
      <c r="E5176" s="8" t="s">
        <v>2</v>
      </c>
      <c r="F5176" s="5" t="s">
        <v>11089</v>
      </c>
      <c r="G5176" s="5" t="s">
        <v>9331</v>
      </c>
      <c r="H5176" s="5" t="s">
        <v>9328</v>
      </c>
      <c r="I5176" s="5" t="s">
        <v>9415</v>
      </c>
      <c r="J5176" s="9">
        <v>0</v>
      </c>
      <c r="K5176" s="5" t="s">
        <v>166</v>
      </c>
      <c r="L5176" s="10" t="s">
        <v>1</v>
      </c>
      <c r="M5176" s="5" t="s">
        <v>190</v>
      </c>
      <c r="N5176" s="11"/>
    </row>
    <row r="5177" spans="1:14" x14ac:dyDescent="0.2">
      <c r="A5177" s="12" t="s">
        <v>8515</v>
      </c>
      <c r="B5177" s="50">
        <v>5176</v>
      </c>
      <c r="C5177" s="9">
        <v>2018</v>
      </c>
      <c r="D5177" s="5" t="s">
        <v>9316</v>
      </c>
      <c r="E5177" s="8" t="s">
        <v>2</v>
      </c>
      <c r="F5177" s="5" t="s">
        <v>11089</v>
      </c>
      <c r="G5177" s="5" t="s">
        <v>9331</v>
      </c>
      <c r="H5177" s="5" t="s">
        <v>9328</v>
      </c>
      <c r="I5177" s="5" t="s">
        <v>9416</v>
      </c>
      <c r="J5177" s="9">
        <v>0</v>
      </c>
      <c r="K5177" s="5" t="s">
        <v>166</v>
      </c>
      <c r="L5177" s="10" t="s">
        <v>1</v>
      </c>
      <c r="M5177" s="5" t="s">
        <v>405</v>
      </c>
      <c r="N5177" s="11"/>
    </row>
    <row r="5178" spans="1:14" x14ac:dyDescent="0.2">
      <c r="A5178" s="12" t="s">
        <v>8516</v>
      </c>
      <c r="B5178" s="50">
        <v>5177</v>
      </c>
      <c r="C5178" s="9">
        <v>2018</v>
      </c>
      <c r="D5178" s="5" t="s">
        <v>9316</v>
      </c>
      <c r="E5178" s="5" t="s">
        <v>11245</v>
      </c>
      <c r="F5178" s="5" t="s">
        <v>11089</v>
      </c>
      <c r="G5178" s="5" t="s">
        <v>9337</v>
      </c>
      <c r="H5178" s="5" t="s">
        <v>9347</v>
      </c>
      <c r="I5178" s="5" t="s">
        <v>9345</v>
      </c>
      <c r="J5178" s="9">
        <v>1</v>
      </c>
      <c r="K5178" s="5" t="s">
        <v>166</v>
      </c>
      <c r="L5178" s="10" t="s">
        <v>1</v>
      </c>
      <c r="M5178" s="5" t="s">
        <v>406</v>
      </c>
      <c r="N5178" s="11"/>
    </row>
    <row r="5179" spans="1:14" x14ac:dyDescent="0.2">
      <c r="A5179" s="12" t="s">
        <v>8517</v>
      </c>
      <c r="B5179" s="50">
        <v>5178</v>
      </c>
      <c r="C5179" s="9">
        <v>2018</v>
      </c>
      <c r="D5179" s="5" t="s">
        <v>9316</v>
      </c>
      <c r="E5179" s="8" t="s">
        <v>2</v>
      </c>
      <c r="F5179" s="5" t="s">
        <v>11089</v>
      </c>
      <c r="G5179" s="5" t="s">
        <v>9337</v>
      </c>
      <c r="H5179" s="5" t="s">
        <v>9347</v>
      </c>
      <c r="I5179" s="5" t="s">
        <v>9315</v>
      </c>
      <c r="J5179" s="9">
        <v>1</v>
      </c>
      <c r="K5179" s="5" t="s">
        <v>166</v>
      </c>
      <c r="L5179" s="10" t="s">
        <v>1</v>
      </c>
      <c r="M5179" s="5" t="s">
        <v>407</v>
      </c>
      <c r="N5179" s="11"/>
    </row>
    <row r="5180" spans="1:14" x14ac:dyDescent="0.2">
      <c r="A5180" s="12" t="s">
        <v>8518</v>
      </c>
      <c r="B5180" s="50">
        <v>5179</v>
      </c>
      <c r="C5180" s="9">
        <v>2018</v>
      </c>
      <c r="D5180" s="5" t="s">
        <v>9316</v>
      </c>
      <c r="E5180" s="8" t="s">
        <v>2</v>
      </c>
      <c r="F5180" s="5" t="s">
        <v>11089</v>
      </c>
      <c r="G5180" s="5" t="s">
        <v>9337</v>
      </c>
      <c r="H5180" s="5" t="s">
        <v>9328</v>
      </c>
      <c r="I5180" s="5" t="s">
        <v>9415</v>
      </c>
      <c r="J5180" s="9">
        <v>0</v>
      </c>
      <c r="K5180" s="5" t="s">
        <v>166</v>
      </c>
      <c r="L5180" s="10" t="s">
        <v>1</v>
      </c>
      <c r="M5180" s="5" t="s">
        <v>408</v>
      </c>
      <c r="N5180" s="11"/>
    </row>
    <row r="5181" spans="1:14" x14ac:dyDescent="0.2">
      <c r="A5181" s="12" t="s">
        <v>8519</v>
      </c>
      <c r="B5181" s="50">
        <v>5180</v>
      </c>
      <c r="C5181" s="9">
        <v>2018</v>
      </c>
      <c r="D5181" s="5" t="s">
        <v>9316</v>
      </c>
      <c r="E5181" s="8" t="s">
        <v>2</v>
      </c>
      <c r="F5181" s="5" t="s">
        <v>11089</v>
      </c>
      <c r="G5181" s="5" t="s">
        <v>9329</v>
      </c>
      <c r="H5181" s="5" t="s">
        <v>9347</v>
      </c>
      <c r="I5181" s="5" t="s">
        <v>11065</v>
      </c>
      <c r="J5181" s="9">
        <v>2</v>
      </c>
      <c r="K5181" s="5" t="s">
        <v>242</v>
      </c>
      <c r="L5181" s="10" t="s">
        <v>1</v>
      </c>
      <c r="M5181" s="5" t="s">
        <v>409</v>
      </c>
      <c r="N5181" s="11"/>
    </row>
    <row r="5182" spans="1:14" x14ac:dyDescent="0.2">
      <c r="A5182" s="12" t="s">
        <v>8520</v>
      </c>
      <c r="B5182" s="50">
        <v>5181</v>
      </c>
      <c r="C5182" s="9">
        <v>2018</v>
      </c>
      <c r="D5182" s="5" t="s">
        <v>9316</v>
      </c>
      <c r="E5182" s="8" t="s">
        <v>2</v>
      </c>
      <c r="F5182" s="5" t="s">
        <v>11089</v>
      </c>
      <c r="G5182" s="5" t="s">
        <v>9314</v>
      </c>
      <c r="H5182" s="5" t="s">
        <v>9328</v>
      </c>
      <c r="I5182" s="5" t="s">
        <v>9416</v>
      </c>
      <c r="J5182" s="9">
        <v>0</v>
      </c>
      <c r="K5182" s="5" t="s">
        <v>9</v>
      </c>
      <c r="L5182" s="10" t="s">
        <v>1</v>
      </c>
      <c r="M5182" s="5" t="s">
        <v>410</v>
      </c>
      <c r="N5182" s="11"/>
    </row>
    <row r="5183" spans="1:14" x14ac:dyDescent="0.2">
      <c r="A5183" s="12" t="s">
        <v>8521</v>
      </c>
      <c r="B5183" s="50">
        <v>5182</v>
      </c>
      <c r="C5183" s="9">
        <v>2018</v>
      </c>
      <c r="D5183" s="5" t="s">
        <v>9316</v>
      </c>
      <c r="E5183" s="8" t="s">
        <v>2</v>
      </c>
      <c r="F5183" s="5" t="s">
        <v>11089</v>
      </c>
      <c r="G5183" s="5" t="s">
        <v>9314</v>
      </c>
      <c r="H5183" s="5" t="s">
        <v>9328</v>
      </c>
      <c r="I5183" s="5" t="s">
        <v>9419</v>
      </c>
      <c r="J5183" s="9">
        <v>0</v>
      </c>
      <c r="K5183" s="5" t="s">
        <v>9</v>
      </c>
      <c r="L5183" s="10" t="s">
        <v>1</v>
      </c>
      <c r="M5183" s="5" t="s">
        <v>411</v>
      </c>
      <c r="N5183" s="11"/>
    </row>
    <row r="5184" spans="1:14" x14ac:dyDescent="0.2">
      <c r="A5184" s="12" t="s">
        <v>8522</v>
      </c>
      <c r="B5184" s="50">
        <v>5183</v>
      </c>
      <c r="C5184" s="9">
        <v>2018</v>
      </c>
      <c r="D5184" s="5" t="s">
        <v>9316</v>
      </c>
      <c r="E5184" s="8" t="s">
        <v>2</v>
      </c>
      <c r="F5184" s="5" t="s">
        <v>11089</v>
      </c>
      <c r="G5184" s="5" t="s">
        <v>9331</v>
      </c>
      <c r="H5184" s="5" t="s">
        <v>9328</v>
      </c>
      <c r="I5184" s="5" t="s">
        <v>9416</v>
      </c>
      <c r="J5184" s="9">
        <v>0</v>
      </c>
      <c r="K5184" s="5" t="s">
        <v>9</v>
      </c>
      <c r="L5184" s="10" t="s">
        <v>1</v>
      </c>
      <c r="M5184" s="5" t="s">
        <v>412</v>
      </c>
      <c r="N5184" s="11"/>
    </row>
    <row r="5185" spans="1:14" x14ac:dyDescent="0.2">
      <c r="A5185" s="12" t="s">
        <v>8523</v>
      </c>
      <c r="B5185" s="50">
        <v>5184</v>
      </c>
      <c r="C5185" s="9">
        <v>2018</v>
      </c>
      <c r="D5185" s="5" t="s">
        <v>9316</v>
      </c>
      <c r="E5185" s="8" t="s">
        <v>2</v>
      </c>
      <c r="F5185" s="5" t="s">
        <v>11089</v>
      </c>
      <c r="G5185" s="5" t="s">
        <v>9314</v>
      </c>
      <c r="H5185" s="5" t="s">
        <v>9328</v>
      </c>
      <c r="I5185" s="5" t="s">
        <v>9415</v>
      </c>
      <c r="J5185" s="9">
        <v>0</v>
      </c>
      <c r="K5185" s="5" t="s">
        <v>9</v>
      </c>
      <c r="L5185" s="10" t="s">
        <v>1</v>
      </c>
      <c r="M5185" s="5" t="s">
        <v>413</v>
      </c>
      <c r="N5185" s="11"/>
    </row>
    <row r="5186" spans="1:14" x14ac:dyDescent="0.2">
      <c r="A5186" s="12" t="s">
        <v>8524</v>
      </c>
      <c r="B5186" s="50">
        <v>5185</v>
      </c>
      <c r="C5186" s="9">
        <v>2018</v>
      </c>
      <c r="D5186" s="5" t="s">
        <v>9316</v>
      </c>
      <c r="E5186" s="8" t="s">
        <v>2</v>
      </c>
      <c r="F5186" s="5" t="s">
        <v>11089</v>
      </c>
      <c r="G5186" s="5" t="s">
        <v>9314</v>
      </c>
      <c r="H5186" s="5" t="s">
        <v>9328</v>
      </c>
      <c r="I5186" s="5" t="s">
        <v>9415</v>
      </c>
      <c r="J5186" s="9">
        <v>0</v>
      </c>
      <c r="K5186" s="5" t="s">
        <v>9</v>
      </c>
      <c r="L5186" s="10" t="s">
        <v>1</v>
      </c>
      <c r="M5186" s="5" t="s">
        <v>414</v>
      </c>
      <c r="N5186" s="11"/>
    </row>
    <row r="5187" spans="1:14" x14ac:dyDescent="0.2">
      <c r="A5187" s="12" t="s">
        <v>8525</v>
      </c>
      <c r="B5187" s="50">
        <v>5186</v>
      </c>
      <c r="C5187" s="9">
        <v>2018</v>
      </c>
      <c r="D5187" s="5" t="s">
        <v>9316</v>
      </c>
      <c r="E5187" s="8" t="s">
        <v>2</v>
      </c>
      <c r="F5187" s="5" t="s">
        <v>11089</v>
      </c>
      <c r="G5187" s="5" t="s">
        <v>9314</v>
      </c>
      <c r="H5187" s="5" t="s">
        <v>9328</v>
      </c>
      <c r="I5187" s="5" t="s">
        <v>9334</v>
      </c>
      <c r="J5187" s="9">
        <v>0</v>
      </c>
      <c r="K5187" s="5" t="s">
        <v>9</v>
      </c>
      <c r="L5187" s="10" t="s">
        <v>1</v>
      </c>
      <c r="M5187" s="5" t="s">
        <v>415</v>
      </c>
      <c r="N5187" s="11"/>
    </row>
    <row r="5188" spans="1:14" x14ac:dyDescent="0.2">
      <c r="A5188" s="12" t="s">
        <v>8526</v>
      </c>
      <c r="B5188" s="50">
        <v>5187</v>
      </c>
      <c r="C5188" s="9">
        <v>2018</v>
      </c>
      <c r="D5188" s="5" t="s">
        <v>9316</v>
      </c>
      <c r="E5188" s="8" t="s">
        <v>2</v>
      </c>
      <c r="F5188" s="5" t="s">
        <v>11089</v>
      </c>
      <c r="G5188" s="5" t="s">
        <v>9314</v>
      </c>
      <c r="H5188" s="5" t="s">
        <v>9328</v>
      </c>
      <c r="I5188" s="5" t="s">
        <v>9415</v>
      </c>
      <c r="J5188" s="9">
        <v>0</v>
      </c>
      <c r="K5188" s="5" t="s">
        <v>4</v>
      </c>
      <c r="L5188" s="10" t="s">
        <v>1</v>
      </c>
      <c r="M5188" s="5" t="s">
        <v>416</v>
      </c>
      <c r="N5188" s="11"/>
    </row>
    <row r="5189" spans="1:14" x14ac:dyDescent="0.2">
      <c r="A5189" s="12" t="s">
        <v>8527</v>
      </c>
      <c r="B5189" s="50">
        <v>5188</v>
      </c>
      <c r="C5189" s="9">
        <v>2018</v>
      </c>
      <c r="D5189" s="5" t="s">
        <v>9316</v>
      </c>
      <c r="E5189" s="8" t="s">
        <v>2</v>
      </c>
      <c r="F5189" s="5" t="s">
        <v>11089</v>
      </c>
      <c r="G5189" s="5" t="s">
        <v>9314</v>
      </c>
      <c r="H5189" s="5" t="s">
        <v>9328</v>
      </c>
      <c r="I5189" s="5" t="s">
        <v>9415</v>
      </c>
      <c r="J5189" s="9">
        <v>0</v>
      </c>
      <c r="K5189" s="5" t="s">
        <v>4</v>
      </c>
      <c r="L5189" s="10" t="s">
        <v>1</v>
      </c>
      <c r="M5189" s="5" t="s">
        <v>417</v>
      </c>
      <c r="N5189" s="11"/>
    </row>
    <row r="5190" spans="1:14" x14ac:dyDescent="0.2">
      <c r="A5190" s="12" t="s">
        <v>8528</v>
      </c>
      <c r="B5190" s="50">
        <v>5189</v>
      </c>
      <c r="C5190" s="9">
        <v>2018</v>
      </c>
      <c r="D5190" s="5" t="s">
        <v>9316</v>
      </c>
      <c r="E5190" s="8" t="s">
        <v>2</v>
      </c>
      <c r="F5190" s="5" t="s">
        <v>11089</v>
      </c>
      <c r="G5190" s="5" t="s">
        <v>9314</v>
      </c>
      <c r="H5190" s="5" t="s">
        <v>9328</v>
      </c>
      <c r="I5190" s="5" t="s">
        <v>9415</v>
      </c>
      <c r="J5190" s="9">
        <v>0</v>
      </c>
      <c r="K5190" s="5" t="s">
        <v>9</v>
      </c>
      <c r="L5190" s="10" t="s">
        <v>1</v>
      </c>
      <c r="M5190" s="5" t="s">
        <v>418</v>
      </c>
      <c r="N5190" s="11"/>
    </row>
    <row r="5191" spans="1:14" x14ac:dyDescent="0.2">
      <c r="A5191" s="12" t="s">
        <v>8529</v>
      </c>
      <c r="B5191" s="50">
        <v>5190</v>
      </c>
      <c r="C5191" s="9">
        <v>2018</v>
      </c>
      <c r="D5191" s="5" t="s">
        <v>9316</v>
      </c>
      <c r="E5191" s="8" t="s">
        <v>2</v>
      </c>
      <c r="F5191" s="5" t="s">
        <v>11089</v>
      </c>
      <c r="G5191" s="5" t="s">
        <v>9314</v>
      </c>
      <c r="H5191" s="5" t="s">
        <v>9328</v>
      </c>
      <c r="I5191" s="5" t="s">
        <v>9334</v>
      </c>
      <c r="J5191" s="9">
        <v>0</v>
      </c>
      <c r="K5191" s="5" t="s">
        <v>9</v>
      </c>
      <c r="L5191" s="10" t="s">
        <v>1</v>
      </c>
      <c r="M5191" s="5" t="s">
        <v>419</v>
      </c>
      <c r="N5191" s="11"/>
    </row>
    <row r="5192" spans="1:14" x14ac:dyDescent="0.2">
      <c r="A5192" s="12" t="s">
        <v>8530</v>
      </c>
      <c r="B5192" s="50">
        <v>5191</v>
      </c>
      <c r="C5192" s="9">
        <v>2018</v>
      </c>
      <c r="D5192" s="5" t="s">
        <v>9316</v>
      </c>
      <c r="E5192" s="8" t="s">
        <v>2</v>
      </c>
      <c r="F5192" s="5" t="s">
        <v>11089</v>
      </c>
      <c r="G5192" s="5" t="s">
        <v>9337</v>
      </c>
      <c r="H5192" s="5" t="s">
        <v>9347</v>
      </c>
      <c r="I5192" s="5" t="s">
        <v>9315</v>
      </c>
      <c r="J5192" s="9">
        <v>2</v>
      </c>
      <c r="K5192" s="5" t="s">
        <v>217</v>
      </c>
      <c r="L5192" s="10" t="s">
        <v>1</v>
      </c>
      <c r="M5192" s="5" t="s">
        <v>420</v>
      </c>
      <c r="N5192" s="11"/>
    </row>
    <row r="5193" spans="1:14" x14ac:dyDescent="0.2">
      <c r="A5193" s="12" t="s">
        <v>8531</v>
      </c>
      <c r="B5193" s="50">
        <v>5192</v>
      </c>
      <c r="C5193" s="9">
        <v>2018</v>
      </c>
      <c r="D5193" s="5" t="s">
        <v>9316</v>
      </c>
      <c r="E5193" s="8" t="s">
        <v>2</v>
      </c>
      <c r="F5193" s="5" t="s">
        <v>11089</v>
      </c>
      <c r="G5193" s="5" t="s">
        <v>9314</v>
      </c>
      <c r="H5193" s="5" t="s">
        <v>9328</v>
      </c>
      <c r="I5193" s="5" t="s">
        <v>9344</v>
      </c>
      <c r="J5193" s="9">
        <v>0</v>
      </c>
      <c r="K5193" s="5" t="s">
        <v>9</v>
      </c>
      <c r="L5193" s="10" t="s">
        <v>1</v>
      </c>
      <c r="M5193" s="5" t="s">
        <v>421</v>
      </c>
      <c r="N5193" s="11"/>
    </row>
    <row r="5194" spans="1:14" x14ac:dyDescent="0.2">
      <c r="A5194" s="12" t="s">
        <v>8532</v>
      </c>
      <c r="B5194" s="50">
        <v>5193</v>
      </c>
      <c r="C5194" s="9">
        <v>2018</v>
      </c>
      <c r="D5194" s="5" t="s">
        <v>9316</v>
      </c>
      <c r="E5194" s="8" t="s">
        <v>2</v>
      </c>
      <c r="F5194" s="5" t="s">
        <v>11089</v>
      </c>
      <c r="G5194" s="5" t="s">
        <v>9314</v>
      </c>
      <c r="H5194" s="5" t="s">
        <v>9328</v>
      </c>
      <c r="I5194" s="5" t="s">
        <v>9419</v>
      </c>
      <c r="J5194" s="9">
        <v>0</v>
      </c>
      <c r="K5194" s="5" t="s">
        <v>4</v>
      </c>
      <c r="L5194" s="10" t="s">
        <v>1</v>
      </c>
      <c r="M5194" s="5" t="s">
        <v>422</v>
      </c>
      <c r="N5194" s="11"/>
    </row>
    <row r="5195" spans="1:14" x14ac:dyDescent="0.2">
      <c r="A5195" s="12" t="s">
        <v>8533</v>
      </c>
      <c r="B5195" s="50">
        <v>5194</v>
      </c>
      <c r="C5195" s="9">
        <v>2018</v>
      </c>
      <c r="D5195" s="5" t="s">
        <v>9316</v>
      </c>
      <c r="E5195" s="8" t="s">
        <v>2</v>
      </c>
      <c r="F5195" s="5" t="s">
        <v>11089</v>
      </c>
      <c r="G5195" s="5" t="s">
        <v>9331</v>
      </c>
      <c r="H5195" s="5" t="s">
        <v>9328</v>
      </c>
      <c r="I5195" s="5" t="s">
        <v>9416</v>
      </c>
      <c r="J5195" s="9">
        <v>0</v>
      </c>
      <c r="K5195" s="5" t="s">
        <v>217</v>
      </c>
      <c r="L5195" s="10" t="s">
        <v>1</v>
      </c>
      <c r="M5195" s="5" t="s">
        <v>423</v>
      </c>
      <c r="N5195" s="11"/>
    </row>
    <row r="5196" spans="1:14" x14ac:dyDescent="0.2">
      <c r="A5196" s="12" t="s">
        <v>8534</v>
      </c>
      <c r="B5196" s="50">
        <v>5195</v>
      </c>
      <c r="C5196" s="9">
        <v>2018</v>
      </c>
      <c r="D5196" s="5" t="s">
        <v>9316</v>
      </c>
      <c r="E5196" s="8" t="s">
        <v>2</v>
      </c>
      <c r="F5196" s="5" t="s">
        <v>11089</v>
      </c>
      <c r="G5196" s="5" t="s">
        <v>9314</v>
      </c>
      <c r="H5196" s="5" t="s">
        <v>9328</v>
      </c>
      <c r="I5196" s="5" t="s">
        <v>9419</v>
      </c>
      <c r="J5196" s="9">
        <v>0</v>
      </c>
      <c r="K5196" s="5" t="s">
        <v>9</v>
      </c>
      <c r="L5196" s="10" t="s">
        <v>1</v>
      </c>
      <c r="M5196" s="5" t="s">
        <v>424</v>
      </c>
      <c r="N5196" s="11"/>
    </row>
    <row r="5197" spans="1:14" x14ac:dyDescent="0.2">
      <c r="A5197" s="12" t="s">
        <v>8535</v>
      </c>
      <c r="B5197" s="50">
        <v>5196</v>
      </c>
      <c r="C5197" s="9">
        <v>2018</v>
      </c>
      <c r="D5197" s="5" t="s">
        <v>9316</v>
      </c>
      <c r="E5197" s="8" t="s">
        <v>2</v>
      </c>
      <c r="F5197" s="5" t="s">
        <v>11089</v>
      </c>
      <c r="G5197" s="5" t="s">
        <v>9331</v>
      </c>
      <c r="H5197" s="5" t="s">
        <v>9328</v>
      </c>
      <c r="I5197" s="5" t="s">
        <v>9344</v>
      </c>
      <c r="J5197" s="9">
        <v>0</v>
      </c>
      <c r="K5197" s="5" t="s">
        <v>217</v>
      </c>
      <c r="L5197" s="10" t="s">
        <v>1</v>
      </c>
      <c r="M5197" s="5" t="s">
        <v>425</v>
      </c>
      <c r="N5197" s="11"/>
    </row>
    <row r="5198" spans="1:14" x14ac:dyDescent="0.2">
      <c r="A5198" s="12" t="s">
        <v>8536</v>
      </c>
      <c r="B5198" s="50">
        <v>5197</v>
      </c>
      <c r="C5198" s="9">
        <v>2018</v>
      </c>
      <c r="D5198" s="5" t="s">
        <v>9316</v>
      </c>
      <c r="E5198" s="8" t="s">
        <v>2</v>
      </c>
      <c r="F5198" s="5" t="s">
        <v>11089</v>
      </c>
      <c r="G5198" s="5" t="s">
        <v>9314</v>
      </c>
      <c r="H5198" s="5" t="s">
        <v>9328</v>
      </c>
      <c r="I5198" s="5" t="s">
        <v>9415</v>
      </c>
      <c r="J5198" s="9">
        <v>0</v>
      </c>
      <c r="K5198" s="5" t="s">
        <v>9</v>
      </c>
      <c r="L5198" s="10" t="s">
        <v>1</v>
      </c>
      <c r="M5198" s="5" t="s">
        <v>426</v>
      </c>
      <c r="N5198" s="11"/>
    </row>
    <row r="5199" spans="1:14" x14ac:dyDescent="0.2">
      <c r="A5199" s="12" t="s">
        <v>8537</v>
      </c>
      <c r="B5199" s="50">
        <v>5198</v>
      </c>
      <c r="C5199" s="9">
        <v>2018</v>
      </c>
      <c r="D5199" s="5" t="s">
        <v>9316</v>
      </c>
      <c r="E5199" s="8" t="s">
        <v>2</v>
      </c>
      <c r="F5199" s="5" t="s">
        <v>11089</v>
      </c>
      <c r="G5199" s="5" t="s">
        <v>9314</v>
      </c>
      <c r="H5199" s="5" t="s">
        <v>9328</v>
      </c>
      <c r="I5199" s="5" t="s">
        <v>9415</v>
      </c>
      <c r="J5199" s="9">
        <v>0</v>
      </c>
      <c r="K5199" s="5" t="s">
        <v>9</v>
      </c>
      <c r="L5199" s="10" t="s">
        <v>1</v>
      </c>
      <c r="M5199" s="5" t="s">
        <v>427</v>
      </c>
      <c r="N5199" s="11"/>
    </row>
    <row r="5200" spans="1:14" x14ac:dyDescent="0.2">
      <c r="A5200" s="12" t="s">
        <v>8538</v>
      </c>
      <c r="B5200" s="50">
        <v>5199</v>
      </c>
      <c r="C5200" s="9">
        <v>2018</v>
      </c>
      <c r="D5200" s="5" t="s">
        <v>9316</v>
      </c>
      <c r="E5200" s="8" t="s">
        <v>2</v>
      </c>
      <c r="F5200" s="5" t="s">
        <v>11089</v>
      </c>
      <c r="G5200" s="5" t="s">
        <v>9314</v>
      </c>
      <c r="H5200" s="5" t="s">
        <v>9328</v>
      </c>
      <c r="I5200" s="5" t="s">
        <v>9334</v>
      </c>
      <c r="J5200" s="9">
        <v>0</v>
      </c>
      <c r="K5200" s="5" t="s">
        <v>9</v>
      </c>
      <c r="L5200" s="10" t="s">
        <v>1</v>
      </c>
      <c r="M5200" s="5" t="s">
        <v>428</v>
      </c>
      <c r="N5200" s="11"/>
    </row>
    <row r="5201" spans="1:14" x14ac:dyDescent="0.2">
      <c r="A5201" s="12" t="s">
        <v>8539</v>
      </c>
      <c r="B5201" s="50">
        <v>5200</v>
      </c>
      <c r="C5201" s="9">
        <v>2018</v>
      </c>
      <c r="D5201" s="5" t="s">
        <v>9316</v>
      </c>
      <c r="E5201" s="8" t="s">
        <v>2</v>
      </c>
      <c r="F5201" s="5" t="s">
        <v>11089</v>
      </c>
      <c r="G5201" s="5" t="s">
        <v>9314</v>
      </c>
      <c r="H5201" s="5" t="s">
        <v>9328</v>
      </c>
      <c r="I5201" s="5" t="s">
        <v>9344</v>
      </c>
      <c r="J5201" s="9">
        <v>0</v>
      </c>
      <c r="K5201" s="5" t="s">
        <v>9</v>
      </c>
      <c r="L5201" s="10" t="s">
        <v>1</v>
      </c>
      <c r="M5201" s="5" t="s">
        <v>429</v>
      </c>
      <c r="N5201" s="11"/>
    </row>
    <row r="5202" spans="1:14" x14ac:dyDescent="0.2">
      <c r="A5202" s="12" t="s">
        <v>8540</v>
      </c>
      <c r="B5202" s="50">
        <v>5201</v>
      </c>
      <c r="C5202" s="9">
        <v>2018</v>
      </c>
      <c r="D5202" s="5" t="s">
        <v>9316</v>
      </c>
      <c r="E5202" s="8" t="s">
        <v>2</v>
      </c>
      <c r="F5202" s="5" t="s">
        <v>11089</v>
      </c>
      <c r="G5202" s="5" t="s">
        <v>9314</v>
      </c>
      <c r="H5202" s="5" t="s">
        <v>9328</v>
      </c>
      <c r="I5202" s="5" t="s">
        <v>9344</v>
      </c>
      <c r="J5202" s="9">
        <v>0</v>
      </c>
      <c r="K5202" s="5" t="s">
        <v>9</v>
      </c>
      <c r="L5202" s="10" t="s">
        <v>1</v>
      </c>
      <c r="M5202" s="5" t="s">
        <v>430</v>
      </c>
      <c r="N5202" s="11"/>
    </row>
    <row r="5203" spans="1:14" x14ac:dyDescent="0.2">
      <c r="A5203" s="12" t="s">
        <v>8541</v>
      </c>
      <c r="B5203" s="50">
        <v>5202</v>
      </c>
      <c r="C5203" s="9">
        <v>2018</v>
      </c>
      <c r="D5203" s="5" t="s">
        <v>9316</v>
      </c>
      <c r="E5203" s="8" t="s">
        <v>2</v>
      </c>
      <c r="F5203" s="5" t="s">
        <v>11089</v>
      </c>
      <c r="G5203" s="5" t="s">
        <v>9329</v>
      </c>
      <c r="H5203" s="5" t="s">
        <v>9328</v>
      </c>
      <c r="I5203" s="5" t="s">
        <v>9416</v>
      </c>
      <c r="J5203" s="9">
        <v>0</v>
      </c>
      <c r="K5203" s="5" t="s">
        <v>242</v>
      </c>
      <c r="L5203" s="10" t="s">
        <v>1</v>
      </c>
      <c r="M5203" s="5" t="s">
        <v>431</v>
      </c>
      <c r="N5203" s="11"/>
    </row>
    <row r="5204" spans="1:14" x14ac:dyDescent="0.2">
      <c r="A5204" s="12" t="s">
        <v>8542</v>
      </c>
      <c r="B5204" s="50">
        <v>5203</v>
      </c>
      <c r="C5204" s="9">
        <v>2018</v>
      </c>
      <c r="D5204" s="5" t="s">
        <v>9316</v>
      </c>
      <c r="E5204" s="8" t="s">
        <v>2</v>
      </c>
      <c r="F5204" s="5" t="s">
        <v>11089</v>
      </c>
      <c r="G5204" s="5" t="s">
        <v>9329</v>
      </c>
      <c r="H5204" s="5" t="s">
        <v>9321</v>
      </c>
      <c r="I5204" s="5" t="s">
        <v>9378</v>
      </c>
      <c r="J5204" s="9">
        <v>1</v>
      </c>
      <c r="K5204" s="5" t="s">
        <v>253</v>
      </c>
      <c r="L5204" s="10" t="s">
        <v>1</v>
      </c>
      <c r="M5204" s="5" t="s">
        <v>432</v>
      </c>
      <c r="N5204" s="11"/>
    </row>
    <row r="5205" spans="1:14" x14ac:dyDescent="0.2">
      <c r="A5205" s="12" t="s">
        <v>8543</v>
      </c>
      <c r="B5205" s="50">
        <v>5204</v>
      </c>
      <c r="C5205" s="9">
        <v>2018</v>
      </c>
      <c r="D5205" s="5" t="s">
        <v>9316</v>
      </c>
      <c r="E5205" s="8" t="s">
        <v>2</v>
      </c>
      <c r="F5205" s="5" t="s">
        <v>11089</v>
      </c>
      <c r="G5205" s="5" t="s">
        <v>9329</v>
      </c>
      <c r="H5205" s="5" t="s">
        <v>9321</v>
      </c>
      <c r="I5205" s="5" t="s">
        <v>9378</v>
      </c>
      <c r="J5205" s="9">
        <v>2</v>
      </c>
      <c r="K5205" s="5" t="s">
        <v>242</v>
      </c>
      <c r="L5205" s="10" t="s">
        <v>1</v>
      </c>
      <c r="M5205" s="5" t="s">
        <v>433</v>
      </c>
      <c r="N5205" s="11"/>
    </row>
    <row r="5206" spans="1:14" x14ac:dyDescent="0.2">
      <c r="A5206" s="12" t="s">
        <v>8544</v>
      </c>
      <c r="B5206" s="50">
        <v>5205</v>
      </c>
      <c r="C5206" s="9">
        <v>2018</v>
      </c>
      <c r="D5206" s="5" t="s">
        <v>9316</v>
      </c>
      <c r="E5206" s="8" t="s">
        <v>2</v>
      </c>
      <c r="F5206" s="5" t="s">
        <v>11089</v>
      </c>
      <c r="G5206" s="5" t="s">
        <v>9329</v>
      </c>
      <c r="H5206" s="5" t="s">
        <v>9347</v>
      </c>
      <c r="I5206" s="5" t="s">
        <v>11065</v>
      </c>
      <c r="J5206" s="9">
        <v>1</v>
      </c>
      <c r="K5206" s="5" t="s">
        <v>242</v>
      </c>
      <c r="L5206" s="10" t="s">
        <v>1</v>
      </c>
      <c r="M5206" s="5" t="s">
        <v>434</v>
      </c>
      <c r="N5206" s="11"/>
    </row>
    <row r="5207" spans="1:14" x14ac:dyDescent="0.2">
      <c r="A5207" s="12" t="s">
        <v>8545</v>
      </c>
      <c r="B5207" s="50">
        <v>5206</v>
      </c>
      <c r="C5207" s="9">
        <v>2018</v>
      </c>
      <c r="D5207" s="5" t="s">
        <v>9316</v>
      </c>
      <c r="E5207" s="8" t="s">
        <v>2</v>
      </c>
      <c r="F5207" s="5" t="s">
        <v>11089</v>
      </c>
      <c r="G5207" s="5" t="s">
        <v>9329</v>
      </c>
      <c r="H5207" s="5" t="s">
        <v>9347</v>
      </c>
      <c r="I5207" s="5" t="s">
        <v>11065</v>
      </c>
      <c r="J5207" s="9">
        <v>1</v>
      </c>
      <c r="K5207" s="5" t="s">
        <v>242</v>
      </c>
      <c r="L5207" s="10" t="s">
        <v>1</v>
      </c>
      <c r="M5207" s="5" t="s">
        <v>435</v>
      </c>
      <c r="N5207" s="11"/>
    </row>
    <row r="5208" spans="1:14" x14ac:dyDescent="0.2">
      <c r="A5208" s="12" t="s">
        <v>8546</v>
      </c>
      <c r="B5208" s="50">
        <v>5207</v>
      </c>
      <c r="C5208" s="9">
        <v>2018</v>
      </c>
      <c r="D5208" s="5" t="s">
        <v>9316</v>
      </c>
      <c r="E5208" s="8" t="s">
        <v>2</v>
      </c>
      <c r="F5208" s="5" t="s">
        <v>11089</v>
      </c>
      <c r="G5208" s="5" t="s">
        <v>9329</v>
      </c>
      <c r="H5208" s="5" t="s">
        <v>9347</v>
      </c>
      <c r="I5208" s="5" t="s">
        <v>11065</v>
      </c>
      <c r="J5208" s="9">
        <v>5</v>
      </c>
      <c r="K5208" s="5" t="s">
        <v>242</v>
      </c>
      <c r="L5208" s="10" t="s">
        <v>1</v>
      </c>
      <c r="M5208" s="5" t="s">
        <v>436</v>
      </c>
      <c r="N5208" s="11"/>
    </row>
    <row r="5209" spans="1:14" x14ac:dyDescent="0.2">
      <c r="A5209" s="12" t="s">
        <v>8547</v>
      </c>
      <c r="B5209" s="50">
        <v>5208</v>
      </c>
      <c r="C5209" s="9">
        <v>2018</v>
      </c>
      <c r="D5209" s="5" t="s">
        <v>9316</v>
      </c>
      <c r="E5209" s="5" t="s">
        <v>671</v>
      </c>
      <c r="F5209" s="5" t="s">
        <v>11089</v>
      </c>
      <c r="G5209" s="5" t="s">
        <v>9329</v>
      </c>
      <c r="H5209" s="5" t="s">
        <v>9347</v>
      </c>
      <c r="I5209" s="5" t="s">
        <v>9345</v>
      </c>
      <c r="J5209" s="9">
        <v>1</v>
      </c>
      <c r="K5209" s="5" t="s">
        <v>242</v>
      </c>
      <c r="L5209" s="10" t="s">
        <v>1</v>
      </c>
      <c r="M5209" s="5" t="s">
        <v>437</v>
      </c>
      <c r="N5209" s="11"/>
    </row>
    <row r="5210" spans="1:14" x14ac:dyDescent="0.2">
      <c r="A5210" s="12" t="s">
        <v>8548</v>
      </c>
      <c r="B5210" s="50">
        <v>5209</v>
      </c>
      <c r="C5210" s="9">
        <v>2018</v>
      </c>
      <c r="D5210" s="5" t="s">
        <v>9316</v>
      </c>
      <c r="E5210" s="8" t="s">
        <v>2</v>
      </c>
      <c r="F5210" s="5" t="s">
        <v>11089</v>
      </c>
      <c r="G5210" s="5" t="s">
        <v>9329</v>
      </c>
      <c r="H5210" s="5" t="s">
        <v>9347</v>
      </c>
      <c r="I5210" s="5" t="s">
        <v>11065</v>
      </c>
      <c r="J5210" s="9">
        <v>1</v>
      </c>
      <c r="K5210" s="5" t="s">
        <v>242</v>
      </c>
      <c r="L5210" s="10" t="s">
        <v>1</v>
      </c>
      <c r="M5210" s="5" t="s">
        <v>438</v>
      </c>
      <c r="N5210" s="11"/>
    </row>
    <row r="5211" spans="1:14" x14ac:dyDescent="0.2">
      <c r="A5211" s="12" t="s">
        <v>8549</v>
      </c>
      <c r="B5211" s="50">
        <v>5210</v>
      </c>
      <c r="C5211" s="9">
        <v>2018</v>
      </c>
      <c r="D5211" s="5" t="s">
        <v>9316</v>
      </c>
      <c r="E5211" s="8" t="s">
        <v>2</v>
      </c>
      <c r="F5211" s="5" t="s">
        <v>11089</v>
      </c>
      <c r="G5211" s="5" t="s">
        <v>9337</v>
      </c>
      <c r="H5211" s="5" t="s">
        <v>9347</v>
      </c>
      <c r="I5211" s="5" t="s">
        <v>11065</v>
      </c>
      <c r="J5211" s="9">
        <v>1</v>
      </c>
      <c r="K5211" s="5" t="s">
        <v>166</v>
      </c>
      <c r="L5211" s="10" t="s">
        <v>1</v>
      </c>
      <c r="M5211" s="5" t="s">
        <v>439</v>
      </c>
      <c r="N5211" s="11"/>
    </row>
    <row r="5212" spans="1:14" x14ac:dyDescent="0.2">
      <c r="A5212" s="12" t="s">
        <v>8550</v>
      </c>
      <c r="B5212" s="50">
        <v>5211</v>
      </c>
      <c r="C5212" s="9">
        <v>2018</v>
      </c>
      <c r="D5212" s="5" t="s">
        <v>9316</v>
      </c>
      <c r="E5212" s="8" t="s">
        <v>2</v>
      </c>
      <c r="F5212" s="5" t="s">
        <v>11089</v>
      </c>
      <c r="G5212" s="5" t="s">
        <v>9337</v>
      </c>
      <c r="H5212" s="5" t="s">
        <v>9347</v>
      </c>
      <c r="I5212" s="5" t="s">
        <v>9315</v>
      </c>
      <c r="J5212" s="9">
        <v>8</v>
      </c>
      <c r="K5212" s="5" t="s">
        <v>166</v>
      </c>
      <c r="L5212" s="10" t="s">
        <v>1</v>
      </c>
      <c r="M5212" s="5" t="s">
        <v>440</v>
      </c>
      <c r="N5212" s="11"/>
    </row>
    <row r="5213" spans="1:14" x14ac:dyDescent="0.2">
      <c r="A5213" s="12" t="s">
        <v>8551</v>
      </c>
      <c r="B5213" s="50">
        <v>5212</v>
      </c>
      <c r="C5213" s="9">
        <v>2018</v>
      </c>
      <c r="D5213" s="5" t="s">
        <v>9316</v>
      </c>
      <c r="E5213" s="8" t="s">
        <v>2</v>
      </c>
      <c r="F5213" s="5" t="s">
        <v>11089</v>
      </c>
      <c r="G5213" s="5" t="s">
        <v>9337</v>
      </c>
      <c r="H5213" s="5" t="s">
        <v>9328</v>
      </c>
      <c r="I5213" s="5" t="s">
        <v>9415</v>
      </c>
      <c r="J5213" s="9">
        <v>0</v>
      </c>
      <c r="K5213" s="5" t="s">
        <v>166</v>
      </c>
      <c r="L5213" s="10" t="s">
        <v>1</v>
      </c>
      <c r="M5213" s="5" t="s">
        <v>441</v>
      </c>
      <c r="N5213" s="11"/>
    </row>
    <row r="5214" spans="1:14" x14ac:dyDescent="0.2">
      <c r="A5214" s="12" t="s">
        <v>8552</v>
      </c>
      <c r="B5214" s="50">
        <v>5213</v>
      </c>
      <c r="C5214" s="9">
        <v>2018</v>
      </c>
      <c r="D5214" s="5" t="s">
        <v>9316</v>
      </c>
      <c r="E5214" s="5" t="s">
        <v>754</v>
      </c>
      <c r="F5214" s="5" t="s">
        <v>11089</v>
      </c>
      <c r="G5214" s="5" t="s">
        <v>9337</v>
      </c>
      <c r="H5214" s="5" t="s">
        <v>9347</v>
      </c>
      <c r="I5214" s="5" t="s">
        <v>9345</v>
      </c>
      <c r="J5214" s="9">
        <v>1</v>
      </c>
      <c r="K5214" s="5" t="s">
        <v>166</v>
      </c>
      <c r="L5214" s="10" t="s">
        <v>1</v>
      </c>
      <c r="M5214" s="5" t="s">
        <v>442</v>
      </c>
      <c r="N5214" s="11"/>
    </row>
    <row r="5215" spans="1:14" x14ac:dyDescent="0.2">
      <c r="A5215" s="12" t="s">
        <v>8553</v>
      </c>
      <c r="B5215" s="50">
        <v>5214</v>
      </c>
      <c r="C5215" s="9">
        <v>2018</v>
      </c>
      <c r="D5215" s="5" t="s">
        <v>9316</v>
      </c>
      <c r="E5215" s="8" t="s">
        <v>2</v>
      </c>
      <c r="F5215" s="5" t="s">
        <v>11089</v>
      </c>
      <c r="G5215" s="5" t="s">
        <v>9331</v>
      </c>
      <c r="H5215" s="5" t="s">
        <v>9328</v>
      </c>
      <c r="I5215" s="5" t="s">
        <v>9344</v>
      </c>
      <c r="J5215" s="9">
        <v>0</v>
      </c>
      <c r="K5215" s="5" t="s">
        <v>166</v>
      </c>
      <c r="L5215" s="10" t="s">
        <v>1</v>
      </c>
      <c r="M5215" s="5" t="s">
        <v>443</v>
      </c>
      <c r="N5215" s="11"/>
    </row>
    <row r="5216" spans="1:14" x14ac:dyDescent="0.2">
      <c r="A5216" s="12" t="s">
        <v>8554</v>
      </c>
      <c r="B5216" s="50">
        <v>5215</v>
      </c>
      <c r="C5216" s="9">
        <v>2018</v>
      </c>
      <c r="D5216" s="5" t="s">
        <v>9316</v>
      </c>
      <c r="E5216" s="8" t="s">
        <v>2</v>
      </c>
      <c r="F5216" s="5" t="s">
        <v>11089</v>
      </c>
      <c r="G5216" s="5" t="s">
        <v>9323</v>
      </c>
      <c r="H5216" s="5" t="s">
        <v>9328</v>
      </c>
      <c r="I5216" s="5" t="s">
        <v>9415</v>
      </c>
      <c r="J5216" s="9">
        <v>0</v>
      </c>
      <c r="K5216" s="5" t="s">
        <v>444</v>
      </c>
      <c r="L5216" s="10" t="s">
        <v>1</v>
      </c>
      <c r="M5216" s="5" t="s">
        <v>445</v>
      </c>
      <c r="N5216" s="11"/>
    </row>
    <row r="5217" spans="1:14" x14ac:dyDescent="0.2">
      <c r="A5217" s="12" t="s">
        <v>8555</v>
      </c>
      <c r="B5217" s="50">
        <v>5216</v>
      </c>
      <c r="C5217" s="9">
        <v>2018</v>
      </c>
      <c r="D5217" s="5" t="s">
        <v>9316</v>
      </c>
      <c r="E5217" s="8" t="s">
        <v>2</v>
      </c>
      <c r="F5217" s="5" t="s">
        <v>11089</v>
      </c>
      <c r="G5217" s="5" t="s">
        <v>9329</v>
      </c>
      <c r="H5217" s="5" t="s">
        <v>9347</v>
      </c>
      <c r="I5217" s="5" t="s">
        <v>11065</v>
      </c>
      <c r="J5217" s="9">
        <v>1</v>
      </c>
      <c r="K5217" s="5" t="s">
        <v>88</v>
      </c>
      <c r="L5217" s="10" t="s">
        <v>1</v>
      </c>
      <c r="M5217" s="5" t="s">
        <v>446</v>
      </c>
      <c r="N5217" s="11"/>
    </row>
    <row r="5218" spans="1:14" x14ac:dyDescent="0.2">
      <c r="A5218" s="12" t="s">
        <v>8556</v>
      </c>
      <c r="B5218" s="50">
        <v>5217</v>
      </c>
      <c r="C5218" s="9">
        <v>2018</v>
      </c>
      <c r="D5218" s="5" t="s">
        <v>9316</v>
      </c>
      <c r="E5218" s="8" t="s">
        <v>2</v>
      </c>
      <c r="F5218" s="5" t="s">
        <v>11089</v>
      </c>
      <c r="G5218" s="5" t="s">
        <v>9329</v>
      </c>
      <c r="H5218" s="5" t="s">
        <v>9347</v>
      </c>
      <c r="I5218" s="5" t="s">
        <v>11065</v>
      </c>
      <c r="J5218" s="9">
        <v>2</v>
      </c>
      <c r="K5218" s="5" t="s">
        <v>242</v>
      </c>
      <c r="L5218" s="10" t="s">
        <v>1</v>
      </c>
      <c r="M5218" s="5" t="s">
        <v>447</v>
      </c>
      <c r="N5218" s="11"/>
    </row>
    <row r="5219" spans="1:14" x14ac:dyDescent="0.2">
      <c r="A5219" s="12" t="s">
        <v>8557</v>
      </c>
      <c r="B5219" s="50">
        <v>5218</v>
      </c>
      <c r="C5219" s="9">
        <v>2018</v>
      </c>
      <c r="D5219" s="5" t="s">
        <v>9316</v>
      </c>
      <c r="E5219" s="8" t="s">
        <v>2</v>
      </c>
      <c r="F5219" s="5" t="s">
        <v>11089</v>
      </c>
      <c r="G5219" s="5" t="s">
        <v>9329</v>
      </c>
      <c r="H5219" s="5" t="s">
        <v>9347</v>
      </c>
      <c r="I5219" s="5" t="s">
        <v>9350</v>
      </c>
      <c r="J5219" s="9">
        <v>2</v>
      </c>
      <c r="K5219" s="5" t="s">
        <v>242</v>
      </c>
      <c r="L5219" s="10" t="s">
        <v>1</v>
      </c>
      <c r="M5219" s="5" t="s">
        <v>448</v>
      </c>
      <c r="N5219" s="11"/>
    </row>
    <row r="5220" spans="1:14" x14ac:dyDescent="0.2">
      <c r="A5220" s="12" t="s">
        <v>8558</v>
      </c>
      <c r="B5220" s="50">
        <v>5219</v>
      </c>
      <c r="C5220" s="9">
        <v>2018</v>
      </c>
      <c r="D5220" s="5" t="s">
        <v>9316</v>
      </c>
      <c r="E5220" s="8" t="s">
        <v>2</v>
      </c>
      <c r="F5220" s="5" t="s">
        <v>11089</v>
      </c>
      <c r="G5220" s="5" t="s">
        <v>9329</v>
      </c>
      <c r="H5220" s="5" t="s">
        <v>9347</v>
      </c>
      <c r="I5220" s="5" t="s">
        <v>9315</v>
      </c>
      <c r="J5220" s="9">
        <v>1</v>
      </c>
      <c r="K5220" s="5" t="s">
        <v>88</v>
      </c>
      <c r="L5220" s="10" t="s">
        <v>1</v>
      </c>
      <c r="M5220" s="5" t="s">
        <v>449</v>
      </c>
      <c r="N5220" s="11"/>
    </row>
    <row r="5221" spans="1:14" x14ac:dyDescent="0.2">
      <c r="A5221" s="12" t="s">
        <v>8559</v>
      </c>
      <c r="B5221" s="50">
        <v>5220</v>
      </c>
      <c r="C5221" s="9">
        <v>2018</v>
      </c>
      <c r="D5221" s="5" t="s">
        <v>9316</v>
      </c>
      <c r="E5221" s="8" t="s">
        <v>2</v>
      </c>
      <c r="F5221" s="5" t="s">
        <v>11089</v>
      </c>
      <c r="G5221" s="5" t="s">
        <v>9329</v>
      </c>
      <c r="H5221" s="5" t="s">
        <v>9328</v>
      </c>
      <c r="I5221" s="5" t="s">
        <v>9415</v>
      </c>
      <c r="J5221" s="9">
        <v>0</v>
      </c>
      <c r="K5221" s="5" t="s">
        <v>242</v>
      </c>
      <c r="L5221" s="10" t="s">
        <v>1</v>
      </c>
      <c r="M5221" s="5" t="s">
        <v>450</v>
      </c>
      <c r="N5221" s="11"/>
    </row>
    <row r="5222" spans="1:14" x14ac:dyDescent="0.2">
      <c r="A5222" s="12" t="s">
        <v>8560</v>
      </c>
      <c r="B5222" s="50">
        <v>5221</v>
      </c>
      <c r="C5222" s="9">
        <v>2018</v>
      </c>
      <c r="D5222" s="5" t="s">
        <v>9316</v>
      </c>
      <c r="E5222" s="8" t="s">
        <v>2</v>
      </c>
      <c r="F5222" s="5" t="s">
        <v>11089</v>
      </c>
      <c r="G5222" s="5" t="s">
        <v>9329</v>
      </c>
      <c r="H5222" s="5" t="s">
        <v>9321</v>
      </c>
      <c r="I5222" s="5" t="s">
        <v>9385</v>
      </c>
      <c r="J5222" s="9">
        <v>1</v>
      </c>
      <c r="K5222" s="5" t="s">
        <v>88</v>
      </c>
      <c r="L5222" s="10" t="s">
        <v>1</v>
      </c>
      <c r="M5222" s="5" t="s">
        <v>451</v>
      </c>
      <c r="N5222" s="11"/>
    </row>
    <row r="5223" spans="1:14" x14ac:dyDescent="0.2">
      <c r="A5223" s="12" t="s">
        <v>8561</v>
      </c>
      <c r="B5223" s="50">
        <v>5222</v>
      </c>
      <c r="C5223" s="9">
        <v>2018</v>
      </c>
      <c r="D5223" s="5" t="s">
        <v>9316</v>
      </c>
      <c r="E5223" s="8" t="s">
        <v>2</v>
      </c>
      <c r="F5223" s="5" t="s">
        <v>11089</v>
      </c>
      <c r="G5223" s="5" t="s">
        <v>9329</v>
      </c>
      <c r="H5223" s="5" t="s">
        <v>9347</v>
      </c>
      <c r="I5223" s="5" t="s">
        <v>9353</v>
      </c>
      <c r="J5223" s="9">
        <v>1</v>
      </c>
      <c r="K5223" s="5" t="s">
        <v>242</v>
      </c>
      <c r="L5223" s="10" t="s">
        <v>1</v>
      </c>
      <c r="M5223" s="5" t="s">
        <v>452</v>
      </c>
      <c r="N5223" s="11"/>
    </row>
    <row r="5224" spans="1:14" x14ac:dyDescent="0.2">
      <c r="A5224" s="12" t="s">
        <v>8562</v>
      </c>
      <c r="B5224" s="50">
        <v>5223</v>
      </c>
      <c r="C5224" s="9">
        <v>2018</v>
      </c>
      <c r="D5224" s="5" t="s">
        <v>9316</v>
      </c>
      <c r="E5224" s="8" t="s">
        <v>2</v>
      </c>
      <c r="F5224" s="5" t="s">
        <v>11089</v>
      </c>
      <c r="G5224" s="5" t="s">
        <v>9329</v>
      </c>
      <c r="H5224" s="5" t="s">
        <v>9347</v>
      </c>
      <c r="I5224" s="5" t="s">
        <v>11065</v>
      </c>
      <c r="J5224" s="9">
        <v>1</v>
      </c>
      <c r="K5224" s="5" t="s">
        <v>88</v>
      </c>
      <c r="L5224" s="10" t="s">
        <v>1</v>
      </c>
      <c r="M5224" s="5" t="s">
        <v>453</v>
      </c>
      <c r="N5224" s="11"/>
    </row>
    <row r="5225" spans="1:14" x14ac:dyDescent="0.2">
      <c r="A5225" s="12" t="s">
        <v>8563</v>
      </c>
      <c r="B5225" s="50">
        <v>5224</v>
      </c>
      <c r="C5225" s="9">
        <v>2018</v>
      </c>
      <c r="D5225" s="5" t="s">
        <v>9316</v>
      </c>
      <c r="E5225" s="8" t="s">
        <v>2</v>
      </c>
      <c r="F5225" s="5" t="s">
        <v>11089</v>
      </c>
      <c r="G5225" s="5" t="s">
        <v>9329</v>
      </c>
      <c r="H5225" s="5" t="s">
        <v>9347</v>
      </c>
      <c r="I5225" s="5" t="s">
        <v>11065</v>
      </c>
      <c r="J5225" s="9">
        <v>1</v>
      </c>
      <c r="K5225" s="5" t="s">
        <v>88</v>
      </c>
      <c r="L5225" s="10" t="s">
        <v>1</v>
      </c>
      <c r="M5225" s="5" t="s">
        <v>454</v>
      </c>
      <c r="N5225" s="11"/>
    </row>
    <row r="5226" spans="1:14" x14ac:dyDescent="0.2">
      <c r="A5226" s="12" t="s">
        <v>8564</v>
      </c>
      <c r="B5226" s="50">
        <v>5225</v>
      </c>
      <c r="C5226" s="9">
        <v>2018</v>
      </c>
      <c r="D5226" s="5" t="s">
        <v>9316</v>
      </c>
      <c r="E5226" s="8" t="s">
        <v>2</v>
      </c>
      <c r="F5226" s="5" t="s">
        <v>11089</v>
      </c>
      <c r="G5226" s="5" t="s">
        <v>9329</v>
      </c>
      <c r="H5226" s="5" t="s">
        <v>9347</v>
      </c>
      <c r="I5226" s="5" t="s">
        <v>11066</v>
      </c>
      <c r="J5226" s="9">
        <v>2</v>
      </c>
      <c r="K5226" s="5" t="s">
        <v>242</v>
      </c>
      <c r="L5226" s="10" t="s">
        <v>1</v>
      </c>
      <c r="M5226" s="5" t="s">
        <v>455</v>
      </c>
      <c r="N5226" s="11"/>
    </row>
    <row r="5227" spans="1:14" x14ac:dyDescent="0.2">
      <c r="A5227" s="12" t="s">
        <v>8565</v>
      </c>
      <c r="B5227" s="50">
        <v>5226</v>
      </c>
      <c r="C5227" s="9">
        <v>2018</v>
      </c>
      <c r="D5227" s="5" t="s">
        <v>9316</v>
      </c>
      <c r="E5227" s="8" t="s">
        <v>2</v>
      </c>
      <c r="F5227" s="5" t="s">
        <v>11089</v>
      </c>
      <c r="G5227" s="5" t="s">
        <v>9329</v>
      </c>
      <c r="H5227" s="5" t="s">
        <v>9347</v>
      </c>
      <c r="I5227" s="5" t="s">
        <v>9315</v>
      </c>
      <c r="J5227" s="9">
        <v>2</v>
      </c>
      <c r="K5227" s="5" t="s">
        <v>88</v>
      </c>
      <c r="L5227" s="10" t="s">
        <v>1</v>
      </c>
      <c r="M5227" s="5" t="s">
        <v>456</v>
      </c>
      <c r="N5227" s="11"/>
    </row>
    <row r="5228" spans="1:14" x14ac:dyDescent="0.2">
      <c r="A5228" s="12" t="s">
        <v>8566</v>
      </c>
      <c r="B5228" s="50">
        <v>5227</v>
      </c>
      <c r="C5228" s="9">
        <v>2018</v>
      </c>
      <c r="D5228" s="5" t="s">
        <v>9316</v>
      </c>
      <c r="E5228" s="8" t="s">
        <v>2</v>
      </c>
      <c r="F5228" s="5" t="s">
        <v>11089</v>
      </c>
      <c r="G5228" s="5" t="s">
        <v>9329</v>
      </c>
      <c r="H5228" s="5" t="s">
        <v>9347</v>
      </c>
      <c r="I5228" s="5" t="s">
        <v>9315</v>
      </c>
      <c r="J5228" s="9">
        <v>1</v>
      </c>
      <c r="K5228" s="5" t="s">
        <v>88</v>
      </c>
      <c r="L5228" s="10" t="s">
        <v>1</v>
      </c>
      <c r="M5228" s="5" t="s">
        <v>457</v>
      </c>
      <c r="N5228" s="11"/>
    </row>
    <row r="5229" spans="1:14" x14ac:dyDescent="0.2">
      <c r="A5229" s="12" t="s">
        <v>8567</v>
      </c>
      <c r="B5229" s="50">
        <v>5228</v>
      </c>
      <c r="C5229" s="9">
        <v>2018</v>
      </c>
      <c r="D5229" s="5" t="s">
        <v>9316</v>
      </c>
      <c r="E5229" s="8" t="s">
        <v>2</v>
      </c>
      <c r="F5229" s="5" t="s">
        <v>11089</v>
      </c>
      <c r="G5229" s="5" t="s">
        <v>9329</v>
      </c>
      <c r="H5229" s="5" t="s">
        <v>9347</v>
      </c>
      <c r="I5229" s="5" t="s">
        <v>11065</v>
      </c>
      <c r="J5229" s="9">
        <v>1</v>
      </c>
      <c r="K5229" s="5" t="s">
        <v>242</v>
      </c>
      <c r="L5229" s="10" t="s">
        <v>1</v>
      </c>
      <c r="M5229" s="5" t="s">
        <v>458</v>
      </c>
      <c r="N5229" s="11"/>
    </row>
    <row r="5230" spans="1:14" x14ac:dyDescent="0.2">
      <c r="A5230" s="12" t="s">
        <v>8568</v>
      </c>
      <c r="B5230" s="50">
        <v>5229</v>
      </c>
      <c r="C5230" s="9">
        <v>2018</v>
      </c>
      <c r="D5230" s="5" t="s">
        <v>9316</v>
      </c>
      <c r="E5230" s="8" t="s">
        <v>2</v>
      </c>
      <c r="F5230" s="5" t="s">
        <v>11089</v>
      </c>
      <c r="G5230" s="5" t="s">
        <v>9329</v>
      </c>
      <c r="H5230" s="5" t="s">
        <v>9347</v>
      </c>
      <c r="I5230" s="5" t="s">
        <v>11065</v>
      </c>
      <c r="J5230" s="9">
        <v>1</v>
      </c>
      <c r="K5230" s="5" t="s">
        <v>88</v>
      </c>
      <c r="L5230" s="10" t="s">
        <v>1</v>
      </c>
      <c r="M5230" s="5" t="s">
        <v>459</v>
      </c>
      <c r="N5230" s="11"/>
    </row>
    <row r="5231" spans="1:14" x14ac:dyDescent="0.2">
      <c r="A5231" s="12" t="s">
        <v>8569</v>
      </c>
      <c r="B5231" s="50">
        <v>5230</v>
      </c>
      <c r="C5231" s="9">
        <v>2018</v>
      </c>
      <c r="D5231" s="5" t="s">
        <v>9316</v>
      </c>
      <c r="E5231" s="8" t="s">
        <v>2</v>
      </c>
      <c r="F5231" s="5" t="s">
        <v>11089</v>
      </c>
      <c r="G5231" s="5" t="s">
        <v>9329</v>
      </c>
      <c r="H5231" s="5" t="s">
        <v>9347</v>
      </c>
      <c r="I5231" s="5" t="s">
        <v>11065</v>
      </c>
      <c r="J5231" s="9">
        <v>1</v>
      </c>
      <c r="K5231" s="5" t="s">
        <v>88</v>
      </c>
      <c r="L5231" s="10" t="s">
        <v>1</v>
      </c>
      <c r="M5231" s="5" t="s">
        <v>460</v>
      </c>
      <c r="N5231" s="11"/>
    </row>
    <row r="5232" spans="1:14" x14ac:dyDescent="0.2">
      <c r="A5232" s="12" t="s">
        <v>8570</v>
      </c>
      <c r="B5232" s="50">
        <v>5231</v>
      </c>
      <c r="C5232" s="9">
        <v>2018</v>
      </c>
      <c r="D5232" s="5" t="s">
        <v>9316</v>
      </c>
      <c r="E5232" s="8" t="s">
        <v>2</v>
      </c>
      <c r="F5232" s="5" t="s">
        <v>11089</v>
      </c>
      <c r="G5232" s="5" t="s">
        <v>9314</v>
      </c>
      <c r="H5232" s="5" t="s">
        <v>9328</v>
      </c>
      <c r="I5232" s="5" t="s">
        <v>9415</v>
      </c>
      <c r="J5232" s="9">
        <v>0</v>
      </c>
      <c r="K5232" s="5" t="s">
        <v>46</v>
      </c>
      <c r="L5232" s="10" t="s">
        <v>1</v>
      </c>
      <c r="M5232" s="5" t="s">
        <v>461</v>
      </c>
      <c r="N5232" s="11"/>
    </row>
    <row r="5233" spans="1:14" x14ac:dyDescent="0.2">
      <c r="A5233" s="12" t="s">
        <v>8571</v>
      </c>
      <c r="B5233" s="50">
        <v>5232</v>
      </c>
      <c r="C5233" s="9">
        <v>2018</v>
      </c>
      <c r="D5233" s="5" t="s">
        <v>9316</v>
      </c>
      <c r="E5233" s="8" t="s">
        <v>2</v>
      </c>
      <c r="F5233" s="5" t="s">
        <v>11089</v>
      </c>
      <c r="G5233" s="5" t="s">
        <v>9314</v>
      </c>
      <c r="H5233" s="5" t="s">
        <v>9328</v>
      </c>
      <c r="I5233" s="5" t="s">
        <v>9344</v>
      </c>
      <c r="J5233" s="9">
        <v>0</v>
      </c>
      <c r="K5233" s="5" t="s">
        <v>9</v>
      </c>
      <c r="L5233" s="10" t="s">
        <v>1</v>
      </c>
      <c r="M5233" s="5" t="s">
        <v>462</v>
      </c>
      <c r="N5233" s="11"/>
    </row>
    <row r="5234" spans="1:14" x14ac:dyDescent="0.2">
      <c r="A5234" s="12" t="s">
        <v>8572</v>
      </c>
      <c r="B5234" s="50">
        <v>5233</v>
      </c>
      <c r="C5234" s="9">
        <v>2018</v>
      </c>
      <c r="D5234" s="5" t="s">
        <v>9316</v>
      </c>
      <c r="E5234" s="8" t="s">
        <v>2</v>
      </c>
      <c r="F5234" s="5" t="s">
        <v>11089</v>
      </c>
      <c r="G5234" s="5" t="s">
        <v>9329</v>
      </c>
      <c r="H5234" s="5" t="s">
        <v>9347</v>
      </c>
      <c r="I5234" s="5" t="s">
        <v>9353</v>
      </c>
      <c r="J5234" s="9">
        <v>2</v>
      </c>
      <c r="K5234" s="5" t="s">
        <v>242</v>
      </c>
      <c r="L5234" s="10" t="s">
        <v>1</v>
      </c>
      <c r="M5234" s="5" t="s">
        <v>463</v>
      </c>
      <c r="N5234" s="11"/>
    </row>
    <row r="5235" spans="1:14" x14ac:dyDescent="0.2">
      <c r="A5235" s="12" t="s">
        <v>8573</v>
      </c>
      <c r="B5235" s="50">
        <v>5234</v>
      </c>
      <c r="C5235" s="9">
        <v>2018</v>
      </c>
      <c r="D5235" s="5" t="s">
        <v>9316</v>
      </c>
      <c r="E5235" s="8" t="s">
        <v>2</v>
      </c>
      <c r="F5235" s="5" t="s">
        <v>11089</v>
      </c>
      <c r="G5235" s="5" t="s">
        <v>9323</v>
      </c>
      <c r="H5235" s="5" t="s">
        <v>9328</v>
      </c>
      <c r="I5235" s="5" t="s">
        <v>9415</v>
      </c>
      <c r="J5235" s="9">
        <v>0</v>
      </c>
      <c r="K5235" s="5" t="s">
        <v>9</v>
      </c>
      <c r="L5235" s="10" t="s">
        <v>1</v>
      </c>
      <c r="M5235" s="5" t="s">
        <v>464</v>
      </c>
      <c r="N5235" s="11"/>
    </row>
    <row r="5236" spans="1:14" x14ac:dyDescent="0.2">
      <c r="A5236" s="12" t="s">
        <v>8574</v>
      </c>
      <c r="B5236" s="50">
        <v>5235</v>
      </c>
      <c r="C5236" s="9">
        <v>2018</v>
      </c>
      <c r="D5236" s="5" t="s">
        <v>9316</v>
      </c>
      <c r="E5236" s="8" t="s">
        <v>2</v>
      </c>
      <c r="F5236" s="5" t="s">
        <v>11089</v>
      </c>
      <c r="G5236" s="5" t="s">
        <v>9329</v>
      </c>
      <c r="H5236" s="5" t="s">
        <v>9328</v>
      </c>
      <c r="I5236" s="5" t="s">
        <v>11220</v>
      </c>
      <c r="J5236" s="9">
        <v>0</v>
      </c>
      <c r="K5236" s="5" t="s">
        <v>88</v>
      </c>
      <c r="L5236" s="10" t="s">
        <v>1</v>
      </c>
      <c r="M5236" s="5" t="s">
        <v>465</v>
      </c>
      <c r="N5236" s="11"/>
    </row>
    <row r="5237" spans="1:14" x14ac:dyDescent="0.2">
      <c r="A5237" s="12" t="s">
        <v>8575</v>
      </c>
      <c r="B5237" s="50">
        <v>5236</v>
      </c>
      <c r="C5237" s="9">
        <v>2018</v>
      </c>
      <c r="D5237" s="5" t="s">
        <v>9316</v>
      </c>
      <c r="E5237" s="8" t="s">
        <v>2</v>
      </c>
      <c r="F5237" s="5" t="s">
        <v>11089</v>
      </c>
      <c r="G5237" s="5" t="s">
        <v>9331</v>
      </c>
      <c r="H5237" s="5" t="s">
        <v>9328</v>
      </c>
      <c r="I5237" s="5" t="s">
        <v>9415</v>
      </c>
      <c r="J5237" s="9">
        <v>0</v>
      </c>
      <c r="K5237" s="5" t="s">
        <v>9</v>
      </c>
      <c r="L5237" s="10" t="s">
        <v>1</v>
      </c>
      <c r="M5237" s="5" t="s">
        <v>190</v>
      </c>
      <c r="N5237" s="11"/>
    </row>
    <row r="5238" spans="1:14" x14ac:dyDescent="0.2">
      <c r="A5238" s="12" t="s">
        <v>8576</v>
      </c>
      <c r="B5238" s="50">
        <v>5237</v>
      </c>
      <c r="C5238" s="9">
        <v>2018</v>
      </c>
      <c r="D5238" s="5" t="s">
        <v>9316</v>
      </c>
      <c r="E5238" s="8" t="s">
        <v>2</v>
      </c>
      <c r="F5238" s="5" t="s">
        <v>11089</v>
      </c>
      <c r="G5238" s="5" t="s">
        <v>9329</v>
      </c>
      <c r="H5238" s="5" t="s">
        <v>9328</v>
      </c>
      <c r="I5238" s="5" t="s">
        <v>9415</v>
      </c>
      <c r="J5238" s="9">
        <v>0</v>
      </c>
      <c r="K5238" s="5" t="s">
        <v>88</v>
      </c>
      <c r="L5238" s="10" t="s">
        <v>1</v>
      </c>
      <c r="M5238" s="5" t="s">
        <v>466</v>
      </c>
      <c r="N5238" s="11"/>
    </row>
    <row r="5239" spans="1:14" x14ac:dyDescent="0.2">
      <c r="A5239" s="12" t="s">
        <v>8577</v>
      </c>
      <c r="B5239" s="50">
        <v>5238</v>
      </c>
      <c r="C5239" s="9">
        <v>2018</v>
      </c>
      <c r="D5239" s="5" t="s">
        <v>9316</v>
      </c>
      <c r="E5239" s="8" t="s">
        <v>2</v>
      </c>
      <c r="F5239" s="5" t="s">
        <v>11089</v>
      </c>
      <c r="G5239" s="5" t="s">
        <v>9329</v>
      </c>
      <c r="H5239" s="5" t="s">
        <v>9328</v>
      </c>
      <c r="I5239" s="5" t="s">
        <v>11220</v>
      </c>
      <c r="J5239" s="9">
        <v>0</v>
      </c>
      <c r="K5239" s="5" t="s">
        <v>88</v>
      </c>
      <c r="L5239" s="10" t="s">
        <v>1</v>
      </c>
      <c r="M5239" s="5" t="s">
        <v>467</v>
      </c>
      <c r="N5239" s="11"/>
    </row>
    <row r="5240" spans="1:14" x14ac:dyDescent="0.2">
      <c r="A5240" s="12" t="s">
        <v>8578</v>
      </c>
      <c r="B5240" s="50">
        <v>5239</v>
      </c>
      <c r="C5240" s="9">
        <v>2018</v>
      </c>
      <c r="D5240" s="5" t="s">
        <v>9316</v>
      </c>
      <c r="E5240" s="8" t="s">
        <v>2</v>
      </c>
      <c r="F5240" s="5" t="s">
        <v>11089</v>
      </c>
      <c r="G5240" s="5" t="s">
        <v>9329</v>
      </c>
      <c r="H5240" s="5" t="s">
        <v>9347</v>
      </c>
      <c r="I5240" s="5" t="s">
        <v>9378</v>
      </c>
      <c r="J5240" s="9">
        <v>1</v>
      </c>
      <c r="K5240" s="5" t="s">
        <v>242</v>
      </c>
      <c r="L5240" s="10" t="s">
        <v>1</v>
      </c>
      <c r="M5240" s="5" t="s">
        <v>468</v>
      </c>
      <c r="N5240" s="11"/>
    </row>
    <row r="5241" spans="1:14" x14ac:dyDescent="0.2">
      <c r="A5241" s="12" t="s">
        <v>8579</v>
      </c>
      <c r="B5241" s="50">
        <v>5240</v>
      </c>
      <c r="C5241" s="9">
        <v>2018</v>
      </c>
      <c r="D5241" s="5" t="s">
        <v>9316</v>
      </c>
      <c r="E5241" s="8" t="s">
        <v>2</v>
      </c>
      <c r="F5241" s="5" t="s">
        <v>11089</v>
      </c>
      <c r="G5241" s="5" t="s">
        <v>9329</v>
      </c>
      <c r="H5241" s="5" t="s">
        <v>9328</v>
      </c>
      <c r="I5241" s="5" t="s">
        <v>9415</v>
      </c>
      <c r="J5241" s="9">
        <v>0</v>
      </c>
      <c r="K5241" s="5" t="s">
        <v>88</v>
      </c>
      <c r="L5241" s="10" t="s">
        <v>1</v>
      </c>
      <c r="M5241" s="5" t="s">
        <v>469</v>
      </c>
      <c r="N5241" s="11"/>
    </row>
    <row r="5242" spans="1:14" x14ac:dyDescent="0.2">
      <c r="A5242" s="12" t="s">
        <v>8580</v>
      </c>
      <c r="B5242" s="50">
        <v>5241</v>
      </c>
      <c r="C5242" s="9">
        <v>2018</v>
      </c>
      <c r="D5242" s="5" t="s">
        <v>9316</v>
      </c>
      <c r="E5242" s="8" t="s">
        <v>2</v>
      </c>
      <c r="F5242" s="5" t="s">
        <v>11089</v>
      </c>
      <c r="G5242" s="5" t="s">
        <v>9314</v>
      </c>
      <c r="H5242" s="5" t="s">
        <v>9321</v>
      </c>
      <c r="I5242" s="5" t="s">
        <v>9321</v>
      </c>
      <c r="J5242" s="9" t="s">
        <v>2</v>
      </c>
      <c r="K5242" s="5" t="s">
        <v>9</v>
      </c>
      <c r="L5242" s="10" t="s">
        <v>1</v>
      </c>
      <c r="M5242" s="5" t="s">
        <v>470</v>
      </c>
      <c r="N5242" s="11"/>
    </row>
    <row r="5243" spans="1:14" x14ac:dyDescent="0.2">
      <c r="A5243" s="12" t="s">
        <v>8581</v>
      </c>
      <c r="B5243" s="50">
        <v>5242</v>
      </c>
      <c r="C5243" s="9">
        <v>2018</v>
      </c>
      <c r="D5243" s="5" t="s">
        <v>9316</v>
      </c>
      <c r="E5243" s="8" t="s">
        <v>2</v>
      </c>
      <c r="F5243" s="5" t="s">
        <v>11089</v>
      </c>
      <c r="G5243" s="5" t="s">
        <v>9314</v>
      </c>
      <c r="H5243" s="5" t="s">
        <v>9328</v>
      </c>
      <c r="I5243" s="5" t="s">
        <v>9334</v>
      </c>
      <c r="J5243" s="9">
        <v>0</v>
      </c>
      <c r="K5243" s="5" t="s">
        <v>46</v>
      </c>
      <c r="L5243" s="10" t="s">
        <v>1</v>
      </c>
      <c r="M5243" s="5" t="s">
        <v>471</v>
      </c>
      <c r="N5243" s="11"/>
    </row>
    <row r="5244" spans="1:14" x14ac:dyDescent="0.2">
      <c r="A5244" s="12" t="s">
        <v>8582</v>
      </c>
      <c r="B5244" s="50">
        <v>5243</v>
      </c>
      <c r="C5244" s="9">
        <v>2018</v>
      </c>
      <c r="D5244" s="5" t="s">
        <v>9316</v>
      </c>
      <c r="E5244" s="8" t="s">
        <v>2</v>
      </c>
      <c r="F5244" s="5" t="s">
        <v>11089</v>
      </c>
      <c r="G5244" s="5" t="s">
        <v>9329</v>
      </c>
      <c r="H5244" s="5" t="s">
        <v>9328</v>
      </c>
      <c r="I5244" s="5" t="s">
        <v>9415</v>
      </c>
      <c r="J5244" s="9">
        <v>0</v>
      </c>
      <c r="K5244" s="5" t="s">
        <v>88</v>
      </c>
      <c r="L5244" s="10" t="s">
        <v>1</v>
      </c>
      <c r="M5244" s="5" t="s">
        <v>472</v>
      </c>
      <c r="N5244" s="11"/>
    </row>
    <row r="5245" spans="1:14" x14ac:dyDescent="0.2">
      <c r="A5245" s="12" t="s">
        <v>8583</v>
      </c>
      <c r="B5245" s="50">
        <v>5244</v>
      </c>
      <c r="C5245" s="9">
        <v>2018</v>
      </c>
      <c r="D5245" s="5" t="s">
        <v>9316</v>
      </c>
      <c r="E5245" s="8" t="s">
        <v>2</v>
      </c>
      <c r="F5245" s="5" t="s">
        <v>11089</v>
      </c>
      <c r="G5245" s="5" t="s">
        <v>9329</v>
      </c>
      <c r="H5245" s="5" t="s">
        <v>9328</v>
      </c>
      <c r="I5245" s="5" t="s">
        <v>11220</v>
      </c>
      <c r="J5245" s="9">
        <v>0</v>
      </c>
      <c r="K5245" s="5" t="s">
        <v>88</v>
      </c>
      <c r="L5245" s="10" t="s">
        <v>1</v>
      </c>
      <c r="M5245" s="5" t="s">
        <v>473</v>
      </c>
      <c r="N5245" s="11"/>
    </row>
    <row r="5246" spans="1:14" x14ac:dyDescent="0.2">
      <c r="A5246" s="12" t="s">
        <v>8584</v>
      </c>
      <c r="B5246" s="50">
        <v>5245</v>
      </c>
      <c r="C5246" s="9">
        <v>2018</v>
      </c>
      <c r="D5246" s="5" t="s">
        <v>9316</v>
      </c>
      <c r="E5246" s="8" t="s">
        <v>2</v>
      </c>
      <c r="F5246" s="5" t="s">
        <v>11089</v>
      </c>
      <c r="G5246" s="5" t="s">
        <v>9314</v>
      </c>
      <c r="H5246" s="5" t="s">
        <v>9328</v>
      </c>
      <c r="I5246" s="5" t="s">
        <v>9342</v>
      </c>
      <c r="J5246" s="9">
        <v>0</v>
      </c>
      <c r="K5246" s="5" t="s">
        <v>46</v>
      </c>
      <c r="L5246" s="10" t="s">
        <v>1</v>
      </c>
      <c r="M5246" s="5" t="s">
        <v>474</v>
      </c>
      <c r="N5246" s="11"/>
    </row>
    <row r="5247" spans="1:14" x14ac:dyDescent="0.2">
      <c r="A5247" s="12" t="s">
        <v>8585</v>
      </c>
      <c r="B5247" s="50">
        <v>5246</v>
      </c>
      <c r="C5247" s="9">
        <v>2018</v>
      </c>
      <c r="D5247" s="5" t="s">
        <v>9316</v>
      </c>
      <c r="E5247" s="8" t="s">
        <v>2</v>
      </c>
      <c r="F5247" s="5" t="s">
        <v>11089</v>
      </c>
      <c r="G5247" s="5" t="s">
        <v>9329</v>
      </c>
      <c r="H5247" s="5" t="s">
        <v>9347</v>
      </c>
      <c r="I5247" s="5" t="s">
        <v>11065</v>
      </c>
      <c r="J5247" s="9">
        <v>1</v>
      </c>
      <c r="K5247" s="5" t="s">
        <v>88</v>
      </c>
      <c r="L5247" s="10" t="s">
        <v>1</v>
      </c>
      <c r="M5247" s="5" t="s">
        <v>475</v>
      </c>
      <c r="N5247" s="11"/>
    </row>
    <row r="5248" spans="1:14" x14ac:dyDescent="0.2">
      <c r="A5248" s="12" t="s">
        <v>8586</v>
      </c>
      <c r="B5248" s="50">
        <v>5247</v>
      </c>
      <c r="C5248" s="9">
        <v>2018</v>
      </c>
      <c r="D5248" s="5" t="s">
        <v>9316</v>
      </c>
      <c r="E5248" s="8" t="s">
        <v>2</v>
      </c>
      <c r="F5248" s="5" t="s">
        <v>11089</v>
      </c>
      <c r="G5248" s="5" t="s">
        <v>9329</v>
      </c>
      <c r="H5248" s="5" t="s">
        <v>9347</v>
      </c>
      <c r="I5248" s="5" t="s">
        <v>9315</v>
      </c>
      <c r="J5248" s="9">
        <v>1</v>
      </c>
      <c r="K5248" s="5" t="s">
        <v>88</v>
      </c>
      <c r="L5248" s="10" t="s">
        <v>1</v>
      </c>
      <c r="M5248" s="5" t="s">
        <v>476</v>
      </c>
      <c r="N5248" s="11"/>
    </row>
    <row r="5249" spans="1:14" x14ac:dyDescent="0.2">
      <c r="A5249" s="12" t="s">
        <v>8587</v>
      </c>
      <c r="B5249" s="50">
        <v>5248</v>
      </c>
      <c r="C5249" s="9">
        <v>2018</v>
      </c>
      <c r="D5249" s="5" t="s">
        <v>9316</v>
      </c>
      <c r="E5249" s="8" t="s">
        <v>2</v>
      </c>
      <c r="F5249" s="5" t="s">
        <v>11089</v>
      </c>
      <c r="G5249" s="5" t="s">
        <v>9329</v>
      </c>
      <c r="H5249" s="5" t="s">
        <v>9347</v>
      </c>
      <c r="I5249" s="5" t="s">
        <v>11065</v>
      </c>
      <c r="J5249" s="9">
        <v>1</v>
      </c>
      <c r="K5249" s="5" t="s">
        <v>68</v>
      </c>
      <c r="L5249" s="10" t="s">
        <v>1</v>
      </c>
      <c r="M5249" s="5" t="s">
        <v>477</v>
      </c>
      <c r="N5249" s="11"/>
    </row>
    <row r="5250" spans="1:14" x14ac:dyDescent="0.2">
      <c r="A5250" s="12" t="s">
        <v>8588</v>
      </c>
      <c r="B5250" s="50">
        <v>5249</v>
      </c>
      <c r="C5250" s="9">
        <v>2018</v>
      </c>
      <c r="D5250" s="5" t="s">
        <v>9316</v>
      </c>
      <c r="E5250" s="8" t="s">
        <v>2</v>
      </c>
      <c r="F5250" s="5" t="s">
        <v>11089</v>
      </c>
      <c r="G5250" s="5" t="s">
        <v>9329</v>
      </c>
      <c r="H5250" s="5" t="s">
        <v>9347</v>
      </c>
      <c r="I5250" s="5" t="s">
        <v>9315</v>
      </c>
      <c r="J5250" s="9">
        <v>2</v>
      </c>
      <c r="K5250" s="5" t="s">
        <v>68</v>
      </c>
      <c r="L5250" s="10" t="s">
        <v>1</v>
      </c>
      <c r="M5250" s="5" t="s">
        <v>478</v>
      </c>
      <c r="N5250" s="11"/>
    </row>
    <row r="5251" spans="1:14" x14ac:dyDescent="0.2">
      <c r="A5251" s="12" t="s">
        <v>8589</v>
      </c>
      <c r="B5251" s="50">
        <v>5250</v>
      </c>
      <c r="C5251" s="9">
        <v>2018</v>
      </c>
      <c r="D5251" s="5" t="s">
        <v>9316</v>
      </c>
      <c r="E5251" s="8" t="s">
        <v>2</v>
      </c>
      <c r="F5251" s="5" t="s">
        <v>11089</v>
      </c>
      <c r="G5251" s="5" t="s">
        <v>9329</v>
      </c>
      <c r="H5251" s="5" t="s">
        <v>9347</v>
      </c>
      <c r="I5251" s="5" t="s">
        <v>11065</v>
      </c>
      <c r="J5251" s="9">
        <v>2</v>
      </c>
      <c r="K5251" s="5" t="s">
        <v>68</v>
      </c>
      <c r="L5251" s="10" t="s">
        <v>1</v>
      </c>
      <c r="M5251" s="5" t="s">
        <v>479</v>
      </c>
      <c r="N5251" s="11"/>
    </row>
    <row r="5252" spans="1:14" x14ac:dyDescent="0.2">
      <c r="A5252" s="12" t="s">
        <v>8590</v>
      </c>
      <c r="B5252" s="50">
        <v>5251</v>
      </c>
      <c r="C5252" s="9">
        <v>2018</v>
      </c>
      <c r="D5252" s="5" t="s">
        <v>9316</v>
      </c>
      <c r="E5252" s="8" t="s">
        <v>2</v>
      </c>
      <c r="F5252" s="5" t="s">
        <v>11089</v>
      </c>
      <c r="G5252" s="5" t="s">
        <v>9329</v>
      </c>
      <c r="H5252" s="5" t="s">
        <v>9328</v>
      </c>
      <c r="I5252" s="5" t="s">
        <v>9415</v>
      </c>
      <c r="J5252" s="9">
        <v>0</v>
      </c>
      <c r="K5252" s="5" t="s">
        <v>88</v>
      </c>
      <c r="L5252" s="10" t="s">
        <v>1</v>
      </c>
      <c r="M5252" s="5" t="s">
        <v>480</v>
      </c>
      <c r="N5252" s="11"/>
    </row>
    <row r="5253" spans="1:14" x14ac:dyDescent="0.2">
      <c r="A5253" s="12" t="s">
        <v>8591</v>
      </c>
      <c r="B5253" s="50">
        <v>5252</v>
      </c>
      <c r="C5253" s="9">
        <v>2018</v>
      </c>
      <c r="D5253" s="5" t="s">
        <v>9316</v>
      </c>
      <c r="E5253" s="8" t="s">
        <v>2</v>
      </c>
      <c r="F5253" s="5" t="s">
        <v>11089</v>
      </c>
      <c r="G5253" s="5" t="s">
        <v>9329</v>
      </c>
      <c r="H5253" s="5" t="s">
        <v>9347</v>
      </c>
      <c r="I5253" s="5" t="s">
        <v>9350</v>
      </c>
      <c r="J5253" s="9">
        <v>1</v>
      </c>
      <c r="K5253" s="5" t="s">
        <v>68</v>
      </c>
      <c r="L5253" s="10" t="s">
        <v>1</v>
      </c>
      <c r="M5253" s="5" t="s">
        <v>481</v>
      </c>
      <c r="N5253" s="11"/>
    </row>
    <row r="5254" spans="1:14" x14ac:dyDescent="0.2">
      <c r="A5254" s="12" t="s">
        <v>8592</v>
      </c>
      <c r="B5254" s="50">
        <v>5253</v>
      </c>
      <c r="C5254" s="9">
        <v>2018</v>
      </c>
      <c r="D5254" s="5" t="s">
        <v>9316</v>
      </c>
      <c r="E5254" s="8" t="s">
        <v>2</v>
      </c>
      <c r="F5254" s="5" t="s">
        <v>11089</v>
      </c>
      <c r="G5254" s="5" t="s">
        <v>9329</v>
      </c>
      <c r="H5254" s="5" t="s">
        <v>9347</v>
      </c>
      <c r="I5254" s="5" t="s">
        <v>9368</v>
      </c>
      <c r="J5254" s="9">
        <v>1</v>
      </c>
      <c r="K5254" s="5" t="s">
        <v>68</v>
      </c>
      <c r="L5254" s="10" t="s">
        <v>1</v>
      </c>
      <c r="M5254" s="5" t="s">
        <v>482</v>
      </c>
      <c r="N5254" s="11"/>
    </row>
    <row r="5255" spans="1:14" x14ac:dyDescent="0.2">
      <c r="A5255" s="12" t="s">
        <v>8593</v>
      </c>
      <c r="B5255" s="50">
        <v>5254</v>
      </c>
      <c r="C5255" s="9">
        <v>2018</v>
      </c>
      <c r="D5255" s="5" t="s">
        <v>9316</v>
      </c>
      <c r="E5255" s="8" t="s">
        <v>2</v>
      </c>
      <c r="F5255" s="5" t="s">
        <v>11089</v>
      </c>
      <c r="G5255" s="5" t="s">
        <v>9329</v>
      </c>
      <c r="H5255" s="5" t="s">
        <v>9347</v>
      </c>
      <c r="I5255" s="5" t="s">
        <v>9354</v>
      </c>
      <c r="J5255" s="9">
        <v>1</v>
      </c>
      <c r="K5255" s="5" t="s">
        <v>68</v>
      </c>
      <c r="L5255" s="10" t="s">
        <v>1</v>
      </c>
      <c r="M5255" s="5" t="s">
        <v>483</v>
      </c>
      <c r="N5255" s="11"/>
    </row>
    <row r="5256" spans="1:14" x14ac:dyDescent="0.2">
      <c r="A5256" s="12" t="s">
        <v>8594</v>
      </c>
      <c r="B5256" s="50">
        <v>5255</v>
      </c>
      <c r="C5256" s="9">
        <v>2018</v>
      </c>
      <c r="D5256" s="5" t="s">
        <v>9316</v>
      </c>
      <c r="E5256" s="8" t="s">
        <v>2</v>
      </c>
      <c r="F5256" s="5" t="s">
        <v>11088</v>
      </c>
      <c r="G5256" s="5" t="s">
        <v>9375</v>
      </c>
      <c r="H5256" s="5" t="s">
        <v>9321</v>
      </c>
      <c r="I5256" s="5" t="s">
        <v>9378</v>
      </c>
      <c r="J5256" s="9">
        <v>1</v>
      </c>
      <c r="K5256" s="5" t="s">
        <v>68</v>
      </c>
      <c r="L5256" s="10" t="s">
        <v>1</v>
      </c>
      <c r="M5256" s="5" t="s">
        <v>484</v>
      </c>
      <c r="N5256" s="11"/>
    </row>
    <row r="5257" spans="1:14" x14ac:dyDescent="0.2">
      <c r="A5257" s="12" t="s">
        <v>8595</v>
      </c>
      <c r="B5257" s="50">
        <v>5256</v>
      </c>
      <c r="C5257" s="9">
        <v>2018</v>
      </c>
      <c r="D5257" s="5" t="s">
        <v>9316</v>
      </c>
      <c r="E5257" s="8" t="s">
        <v>2</v>
      </c>
      <c r="F5257" s="5" t="s">
        <v>11088</v>
      </c>
      <c r="G5257" s="5" t="s">
        <v>9375</v>
      </c>
      <c r="H5257" s="5" t="s">
        <v>9347</v>
      </c>
      <c r="I5257" s="5" t="s">
        <v>11065</v>
      </c>
      <c r="J5257" s="9">
        <v>1</v>
      </c>
      <c r="K5257" s="5" t="s">
        <v>68</v>
      </c>
      <c r="L5257" s="10" t="s">
        <v>1</v>
      </c>
      <c r="M5257" s="5" t="s">
        <v>485</v>
      </c>
      <c r="N5257" s="11"/>
    </row>
    <row r="5258" spans="1:14" x14ac:dyDescent="0.2">
      <c r="A5258" s="12" t="s">
        <v>8596</v>
      </c>
      <c r="B5258" s="50">
        <v>5257</v>
      </c>
      <c r="C5258" s="9">
        <v>2018</v>
      </c>
      <c r="D5258" s="5" t="s">
        <v>9316</v>
      </c>
      <c r="E5258" s="8" t="s">
        <v>2</v>
      </c>
      <c r="F5258" s="5" t="s">
        <v>11089</v>
      </c>
      <c r="G5258" s="5" t="s">
        <v>9323</v>
      </c>
      <c r="H5258" s="5" t="s">
        <v>9328</v>
      </c>
      <c r="I5258" s="5" t="s">
        <v>9415</v>
      </c>
      <c r="J5258" s="9">
        <v>0</v>
      </c>
      <c r="K5258" s="5" t="s">
        <v>9</v>
      </c>
      <c r="L5258" s="10" t="s">
        <v>1</v>
      </c>
      <c r="M5258" s="5" t="s">
        <v>486</v>
      </c>
      <c r="N5258" s="11"/>
    </row>
    <row r="5259" spans="1:14" x14ac:dyDescent="0.2">
      <c r="A5259" s="12" t="s">
        <v>8597</v>
      </c>
      <c r="B5259" s="50">
        <v>5258</v>
      </c>
      <c r="C5259" s="9">
        <v>2018</v>
      </c>
      <c r="D5259" s="5" t="s">
        <v>9316</v>
      </c>
      <c r="E5259" s="5" t="s">
        <v>622</v>
      </c>
      <c r="F5259" s="5" t="s">
        <v>11089</v>
      </c>
      <c r="G5259" s="5" t="s">
        <v>9379</v>
      </c>
      <c r="H5259" s="5" t="s">
        <v>9328</v>
      </c>
      <c r="I5259" s="5" t="s">
        <v>9344</v>
      </c>
      <c r="J5259" s="9">
        <v>0</v>
      </c>
      <c r="K5259" s="5" t="s">
        <v>59</v>
      </c>
      <c r="L5259" s="10" t="s">
        <v>487</v>
      </c>
      <c r="M5259" s="5" t="s">
        <v>10355</v>
      </c>
      <c r="N5259" s="11"/>
    </row>
    <row r="5260" spans="1:14" s="11" customFormat="1" x14ac:dyDescent="0.2">
      <c r="A5260" s="12" t="s">
        <v>8598</v>
      </c>
      <c r="B5260" s="50">
        <v>5259</v>
      </c>
      <c r="C5260" s="9">
        <v>2018</v>
      </c>
      <c r="D5260" s="5" t="s">
        <v>9316</v>
      </c>
      <c r="E5260" s="5" t="s">
        <v>67</v>
      </c>
      <c r="F5260" s="5" t="s">
        <v>11089</v>
      </c>
      <c r="G5260" s="5" t="s">
        <v>9379</v>
      </c>
      <c r="H5260" s="5" t="s">
        <v>9328</v>
      </c>
      <c r="I5260" s="5" t="s">
        <v>9344</v>
      </c>
      <c r="J5260" s="9">
        <v>0</v>
      </c>
      <c r="K5260" s="5" t="s">
        <v>59</v>
      </c>
      <c r="L5260" s="10" t="s">
        <v>487</v>
      </c>
      <c r="M5260" s="5" t="s">
        <v>10356</v>
      </c>
    </row>
    <row r="5261" spans="1:14" s="11" customFormat="1" x14ac:dyDescent="0.2">
      <c r="A5261" s="12" t="s">
        <v>8599</v>
      </c>
      <c r="B5261" s="50">
        <v>5260</v>
      </c>
      <c r="C5261" s="9">
        <v>2018</v>
      </c>
      <c r="D5261" s="5" t="s">
        <v>9316</v>
      </c>
      <c r="E5261" s="5" t="s">
        <v>611</v>
      </c>
      <c r="F5261" s="5" t="s">
        <v>11089</v>
      </c>
      <c r="G5261" s="5" t="s">
        <v>9379</v>
      </c>
      <c r="H5261" s="5" t="s">
        <v>9328</v>
      </c>
      <c r="I5261" s="5" t="s">
        <v>9344</v>
      </c>
      <c r="J5261" s="9">
        <v>0</v>
      </c>
      <c r="K5261" s="5" t="s">
        <v>59</v>
      </c>
      <c r="L5261" s="10" t="s">
        <v>487</v>
      </c>
      <c r="M5261" s="5" t="s">
        <v>10357</v>
      </c>
    </row>
    <row r="5262" spans="1:14" s="11" customFormat="1" x14ac:dyDescent="0.2">
      <c r="A5262" s="12" t="s">
        <v>8600</v>
      </c>
      <c r="B5262" s="50">
        <v>5261</v>
      </c>
      <c r="C5262" s="9">
        <v>2018</v>
      </c>
      <c r="D5262" s="5" t="s">
        <v>9316</v>
      </c>
      <c r="E5262" s="5" t="s">
        <v>613</v>
      </c>
      <c r="F5262" s="5" t="s">
        <v>11089</v>
      </c>
      <c r="G5262" s="5" t="s">
        <v>9379</v>
      </c>
      <c r="H5262" s="5" t="s">
        <v>9328</v>
      </c>
      <c r="I5262" s="5" t="s">
        <v>9344</v>
      </c>
      <c r="J5262" s="9">
        <v>0</v>
      </c>
      <c r="K5262" s="5" t="s">
        <v>59</v>
      </c>
      <c r="L5262" s="10" t="s">
        <v>487</v>
      </c>
      <c r="M5262" s="5" t="s">
        <v>10358</v>
      </c>
    </row>
    <row r="5263" spans="1:14" s="11" customFormat="1" x14ac:dyDescent="0.2">
      <c r="A5263" s="12" t="s">
        <v>8601</v>
      </c>
      <c r="B5263" s="50">
        <v>5262</v>
      </c>
      <c r="C5263" s="9">
        <v>2018</v>
      </c>
      <c r="D5263" s="5" t="s">
        <v>9316</v>
      </c>
      <c r="E5263" s="5" t="s">
        <v>621</v>
      </c>
      <c r="F5263" s="5" t="s">
        <v>11089</v>
      </c>
      <c r="G5263" s="5" t="s">
        <v>9379</v>
      </c>
      <c r="H5263" s="5" t="s">
        <v>9328</v>
      </c>
      <c r="I5263" s="5" t="s">
        <v>9344</v>
      </c>
      <c r="J5263" s="9">
        <v>0</v>
      </c>
      <c r="K5263" s="5" t="s">
        <v>59</v>
      </c>
      <c r="L5263" s="10" t="s">
        <v>487</v>
      </c>
      <c r="M5263" s="5" t="s">
        <v>10359</v>
      </c>
    </row>
    <row r="5264" spans="1:14" s="11" customFormat="1" x14ac:dyDescent="0.2">
      <c r="A5264" s="12" t="s">
        <v>8602</v>
      </c>
      <c r="B5264" s="50">
        <v>5263</v>
      </c>
      <c r="C5264" s="9">
        <v>2018</v>
      </c>
      <c r="D5264" s="5" t="s">
        <v>9316</v>
      </c>
      <c r="E5264" s="5" t="s">
        <v>9309</v>
      </c>
      <c r="F5264" s="5" t="s">
        <v>11089</v>
      </c>
      <c r="G5264" s="5" t="s">
        <v>9379</v>
      </c>
      <c r="H5264" s="5" t="s">
        <v>9328</v>
      </c>
      <c r="I5264" s="5" t="s">
        <v>9344</v>
      </c>
      <c r="J5264" s="9">
        <v>0</v>
      </c>
      <c r="K5264" s="5" t="s">
        <v>59</v>
      </c>
      <c r="L5264" s="10" t="s">
        <v>487</v>
      </c>
      <c r="M5264" s="5" t="s">
        <v>10360</v>
      </c>
    </row>
    <row r="5265" spans="1:14" s="11" customFormat="1" x14ac:dyDescent="0.2">
      <c r="A5265" s="12" t="s">
        <v>8603</v>
      </c>
      <c r="B5265" s="50">
        <v>5264</v>
      </c>
      <c r="C5265" s="9">
        <v>2018</v>
      </c>
      <c r="D5265" s="5" t="s">
        <v>9316</v>
      </c>
      <c r="E5265" s="5" t="s">
        <v>618</v>
      </c>
      <c r="F5265" s="5" t="s">
        <v>11089</v>
      </c>
      <c r="G5265" s="5" t="s">
        <v>9379</v>
      </c>
      <c r="H5265" s="5" t="s">
        <v>9328</v>
      </c>
      <c r="I5265" s="5" t="s">
        <v>9344</v>
      </c>
      <c r="J5265" s="9">
        <v>0</v>
      </c>
      <c r="K5265" s="5" t="s">
        <v>59</v>
      </c>
      <c r="L5265" s="10" t="s">
        <v>487</v>
      </c>
      <c r="M5265" s="5" t="s">
        <v>10361</v>
      </c>
    </row>
    <row r="5266" spans="1:14" x14ac:dyDescent="0.2">
      <c r="A5266" s="12" t="s">
        <v>8604</v>
      </c>
      <c r="B5266" s="50">
        <v>5265</v>
      </c>
      <c r="C5266" s="9">
        <v>2018</v>
      </c>
      <c r="D5266" s="5" t="s">
        <v>9316</v>
      </c>
      <c r="E5266" s="5" t="s">
        <v>622</v>
      </c>
      <c r="F5266" s="5" t="s">
        <v>11089</v>
      </c>
      <c r="G5266" s="5" t="s">
        <v>9379</v>
      </c>
      <c r="H5266" s="5" t="s">
        <v>9328</v>
      </c>
      <c r="I5266" s="5" t="s">
        <v>9415</v>
      </c>
      <c r="J5266" s="9">
        <v>0</v>
      </c>
      <c r="K5266" s="5" t="s">
        <v>59</v>
      </c>
      <c r="L5266" s="10" t="s">
        <v>487</v>
      </c>
      <c r="M5266" s="5" t="s">
        <v>10362</v>
      </c>
      <c r="N5266" s="11"/>
    </row>
    <row r="5267" spans="1:14" x14ac:dyDescent="0.2">
      <c r="A5267" s="12" t="s">
        <v>8605</v>
      </c>
      <c r="B5267" s="50">
        <v>5266</v>
      </c>
      <c r="C5267" s="9">
        <v>2018</v>
      </c>
      <c r="D5267" s="5" t="s">
        <v>9316</v>
      </c>
      <c r="E5267" s="5" t="s">
        <v>488</v>
      </c>
      <c r="F5267" s="5" t="s">
        <v>11089</v>
      </c>
      <c r="G5267" s="5" t="s">
        <v>9369</v>
      </c>
      <c r="H5267" s="5" t="s">
        <v>9328</v>
      </c>
      <c r="I5267" s="5" t="s">
        <v>9344</v>
      </c>
      <c r="J5267" s="9">
        <v>0</v>
      </c>
      <c r="K5267" s="5" t="s">
        <v>59</v>
      </c>
      <c r="L5267" s="10" t="s">
        <v>487</v>
      </c>
      <c r="M5267" s="5" t="s">
        <v>10363</v>
      </c>
      <c r="N5267" s="11"/>
    </row>
    <row r="5268" spans="1:14" x14ac:dyDescent="0.2">
      <c r="A5268" s="12" t="s">
        <v>8606</v>
      </c>
      <c r="B5268" s="50">
        <v>5267</v>
      </c>
      <c r="C5268" s="9">
        <v>2018</v>
      </c>
      <c r="D5268" s="5" t="s">
        <v>9316</v>
      </c>
      <c r="E5268" s="5" t="s">
        <v>61</v>
      </c>
      <c r="F5268" s="5" t="s">
        <v>11089</v>
      </c>
      <c r="G5268" s="5" t="s">
        <v>9379</v>
      </c>
      <c r="H5268" s="5" t="s">
        <v>9347</v>
      </c>
      <c r="I5268" s="5" t="s">
        <v>9315</v>
      </c>
      <c r="J5268" s="9">
        <v>1</v>
      </c>
      <c r="K5268" s="5" t="s">
        <v>59</v>
      </c>
      <c r="L5268" s="10" t="s">
        <v>487</v>
      </c>
      <c r="M5268" s="5" t="s">
        <v>10364</v>
      </c>
      <c r="N5268" s="11"/>
    </row>
    <row r="5269" spans="1:14" x14ac:dyDescent="0.2">
      <c r="A5269" s="12" t="s">
        <v>8607</v>
      </c>
      <c r="B5269" s="50">
        <v>5268</v>
      </c>
      <c r="C5269" s="9">
        <v>2018</v>
      </c>
      <c r="D5269" s="5" t="s">
        <v>9316</v>
      </c>
      <c r="E5269" s="5" t="s">
        <v>61</v>
      </c>
      <c r="F5269" s="5" t="s">
        <v>11089</v>
      </c>
      <c r="G5269" s="5" t="s">
        <v>9379</v>
      </c>
      <c r="H5269" s="5" t="s">
        <v>9347</v>
      </c>
      <c r="I5269" s="5" t="s">
        <v>9315</v>
      </c>
      <c r="J5269" s="9">
        <v>1</v>
      </c>
      <c r="K5269" s="5" t="s">
        <v>59</v>
      </c>
      <c r="L5269" s="10" t="s">
        <v>487</v>
      </c>
      <c r="M5269" s="5" t="s">
        <v>10365</v>
      </c>
      <c r="N5269" s="11"/>
    </row>
    <row r="5270" spans="1:14" x14ac:dyDescent="0.2">
      <c r="A5270" s="12" t="s">
        <v>8608</v>
      </c>
      <c r="B5270" s="50">
        <v>5269</v>
      </c>
      <c r="C5270" s="9">
        <v>2018</v>
      </c>
      <c r="D5270" s="5" t="s">
        <v>9316</v>
      </c>
      <c r="E5270" s="5" t="s">
        <v>9302</v>
      </c>
      <c r="F5270" s="5" t="s">
        <v>11089</v>
      </c>
      <c r="G5270" s="5" t="s">
        <v>9379</v>
      </c>
      <c r="H5270" s="5" t="s">
        <v>9347</v>
      </c>
      <c r="I5270" s="5" t="s">
        <v>9315</v>
      </c>
      <c r="J5270" s="9">
        <v>1</v>
      </c>
      <c r="K5270" s="5" t="s">
        <v>59</v>
      </c>
      <c r="L5270" s="10" t="s">
        <v>487</v>
      </c>
      <c r="M5270" s="5" t="s">
        <v>10366</v>
      </c>
      <c r="N5270" s="11"/>
    </row>
    <row r="5271" spans="1:14" x14ac:dyDescent="0.2">
      <c r="A5271" s="12" t="s">
        <v>8609</v>
      </c>
      <c r="B5271" s="50">
        <v>5270</v>
      </c>
      <c r="C5271" s="9">
        <v>2018</v>
      </c>
      <c r="D5271" s="5" t="s">
        <v>9316</v>
      </c>
      <c r="E5271" s="5" t="s">
        <v>61</v>
      </c>
      <c r="F5271" s="5" t="s">
        <v>11089</v>
      </c>
      <c r="G5271" s="5" t="s">
        <v>9379</v>
      </c>
      <c r="H5271" s="5" t="s">
        <v>9347</v>
      </c>
      <c r="I5271" s="5" t="s">
        <v>9315</v>
      </c>
      <c r="J5271" s="9">
        <v>1</v>
      </c>
      <c r="K5271" s="5" t="s">
        <v>59</v>
      </c>
      <c r="L5271" s="10" t="s">
        <v>487</v>
      </c>
      <c r="M5271" s="5" t="s">
        <v>10367</v>
      </c>
      <c r="N5271" s="11"/>
    </row>
    <row r="5272" spans="1:14" x14ac:dyDescent="0.2">
      <c r="A5272" s="12" t="s">
        <v>8610</v>
      </c>
      <c r="B5272" s="50">
        <v>5271</v>
      </c>
      <c r="C5272" s="9">
        <v>2018</v>
      </c>
      <c r="D5272" s="5" t="s">
        <v>9316</v>
      </c>
      <c r="E5272" s="5" t="s">
        <v>61</v>
      </c>
      <c r="F5272" s="5" t="s">
        <v>11089</v>
      </c>
      <c r="G5272" s="5" t="s">
        <v>9379</v>
      </c>
      <c r="H5272" s="5" t="s">
        <v>9347</v>
      </c>
      <c r="I5272" s="5" t="s">
        <v>9396</v>
      </c>
      <c r="J5272" s="9">
        <v>1</v>
      </c>
      <c r="K5272" s="5" t="s">
        <v>59</v>
      </c>
      <c r="L5272" s="10" t="s">
        <v>487</v>
      </c>
      <c r="M5272" s="5" t="s">
        <v>10368</v>
      </c>
      <c r="N5272" s="11"/>
    </row>
    <row r="5273" spans="1:14" x14ac:dyDescent="0.2">
      <c r="A5273" s="12" t="s">
        <v>8611</v>
      </c>
      <c r="B5273" s="50">
        <v>5272</v>
      </c>
      <c r="C5273" s="9">
        <v>2018</v>
      </c>
      <c r="D5273" s="5" t="s">
        <v>9316</v>
      </c>
      <c r="E5273" s="5" t="s">
        <v>61</v>
      </c>
      <c r="F5273" s="5" t="s">
        <v>11089</v>
      </c>
      <c r="G5273" s="5" t="s">
        <v>9379</v>
      </c>
      <c r="H5273" s="5" t="s">
        <v>9347</v>
      </c>
      <c r="I5273" s="5" t="s">
        <v>9321</v>
      </c>
      <c r="J5273" s="9">
        <v>1</v>
      </c>
      <c r="K5273" s="5" t="s">
        <v>59</v>
      </c>
      <c r="L5273" s="10" t="s">
        <v>487</v>
      </c>
      <c r="M5273" s="5" t="s">
        <v>10369</v>
      </c>
      <c r="N5273" s="11"/>
    </row>
    <row r="5274" spans="1:14" x14ac:dyDescent="0.2">
      <c r="A5274" s="12" t="s">
        <v>8612</v>
      </c>
      <c r="B5274" s="50">
        <v>5273</v>
      </c>
      <c r="C5274" s="9">
        <v>2018</v>
      </c>
      <c r="D5274" s="5" t="s">
        <v>9316</v>
      </c>
      <c r="E5274" s="8" t="s">
        <v>2</v>
      </c>
      <c r="F5274" s="5" t="s">
        <v>11089</v>
      </c>
      <c r="G5274" s="5" t="s">
        <v>9379</v>
      </c>
      <c r="H5274" s="5" t="s">
        <v>9328</v>
      </c>
      <c r="I5274" s="5" t="s">
        <v>9416</v>
      </c>
      <c r="J5274" s="9">
        <v>0</v>
      </c>
      <c r="K5274" s="5" t="s">
        <v>59</v>
      </c>
      <c r="L5274" s="10" t="s">
        <v>487</v>
      </c>
      <c r="M5274" s="5" t="s">
        <v>10370</v>
      </c>
      <c r="N5274" s="11"/>
    </row>
    <row r="5275" spans="1:14" x14ac:dyDescent="0.2">
      <c r="A5275" s="12" t="s">
        <v>8613</v>
      </c>
      <c r="B5275" s="50">
        <v>5274</v>
      </c>
      <c r="C5275" s="9">
        <v>2018</v>
      </c>
      <c r="D5275" s="5" t="s">
        <v>9316</v>
      </c>
      <c r="E5275" s="5" t="s">
        <v>489</v>
      </c>
      <c r="F5275" s="5" t="s">
        <v>11089</v>
      </c>
      <c r="G5275" s="5" t="s">
        <v>9379</v>
      </c>
      <c r="H5275" s="5" t="s">
        <v>9328</v>
      </c>
      <c r="I5275" s="5" t="s">
        <v>9344</v>
      </c>
      <c r="J5275" s="9">
        <v>0</v>
      </c>
      <c r="K5275" s="5" t="s">
        <v>59</v>
      </c>
      <c r="L5275" s="10" t="s">
        <v>487</v>
      </c>
      <c r="M5275" s="5" t="s">
        <v>10393</v>
      </c>
      <c r="N5275" s="11"/>
    </row>
    <row r="5276" spans="1:14" x14ac:dyDescent="0.2">
      <c r="A5276" s="12" t="s">
        <v>8614</v>
      </c>
      <c r="B5276" s="50">
        <v>5275</v>
      </c>
      <c r="C5276" s="9">
        <v>2018</v>
      </c>
      <c r="D5276" s="5" t="s">
        <v>9316</v>
      </c>
      <c r="E5276" s="5" t="s">
        <v>490</v>
      </c>
      <c r="F5276" s="5" t="s">
        <v>11089</v>
      </c>
      <c r="G5276" s="5" t="s">
        <v>9379</v>
      </c>
      <c r="H5276" s="5" t="s">
        <v>9328</v>
      </c>
      <c r="I5276" s="5" t="s">
        <v>9344</v>
      </c>
      <c r="J5276" s="9">
        <v>0</v>
      </c>
      <c r="K5276" s="5" t="s">
        <v>59</v>
      </c>
      <c r="L5276" s="10" t="s">
        <v>487</v>
      </c>
      <c r="M5276" s="5" t="s">
        <v>10371</v>
      </c>
      <c r="N5276" s="11"/>
    </row>
    <row r="5277" spans="1:14" x14ac:dyDescent="0.2">
      <c r="A5277" s="12" t="s">
        <v>8615</v>
      </c>
      <c r="B5277" s="50">
        <v>5276</v>
      </c>
      <c r="C5277" s="9">
        <v>2018</v>
      </c>
      <c r="D5277" s="5" t="s">
        <v>9316</v>
      </c>
      <c r="E5277" s="5" t="s">
        <v>61</v>
      </c>
      <c r="F5277" s="5" t="s">
        <v>11089</v>
      </c>
      <c r="G5277" s="5" t="s">
        <v>9376</v>
      </c>
      <c r="H5277" s="5" t="s">
        <v>11214</v>
      </c>
      <c r="I5277" s="5" t="s">
        <v>9350</v>
      </c>
      <c r="J5277" s="9">
        <v>1</v>
      </c>
      <c r="K5277" s="5" t="s">
        <v>59</v>
      </c>
      <c r="L5277" s="10" t="s">
        <v>487</v>
      </c>
      <c r="M5277" s="5" t="s">
        <v>10372</v>
      </c>
      <c r="N5277" s="11"/>
    </row>
    <row r="5278" spans="1:14" x14ac:dyDescent="0.2">
      <c r="A5278" s="12" t="s">
        <v>8616</v>
      </c>
      <c r="B5278" s="50">
        <v>5277</v>
      </c>
      <c r="C5278" s="9">
        <v>2018</v>
      </c>
      <c r="D5278" s="5" t="s">
        <v>9316</v>
      </c>
      <c r="E5278" s="5" t="s">
        <v>61</v>
      </c>
      <c r="F5278" s="5" t="s">
        <v>11089</v>
      </c>
      <c r="G5278" s="5" t="s">
        <v>9379</v>
      </c>
      <c r="H5278" s="5" t="s">
        <v>9347</v>
      </c>
      <c r="I5278" s="5" t="s">
        <v>9315</v>
      </c>
      <c r="J5278" s="9">
        <v>1</v>
      </c>
      <c r="K5278" s="5" t="s">
        <v>59</v>
      </c>
      <c r="L5278" s="10" t="s">
        <v>487</v>
      </c>
      <c r="M5278" s="5" t="s">
        <v>10373</v>
      </c>
      <c r="N5278" s="11"/>
    </row>
    <row r="5279" spans="1:14" x14ac:dyDescent="0.2">
      <c r="A5279" s="12" t="s">
        <v>8617</v>
      </c>
      <c r="B5279" s="50">
        <v>5278</v>
      </c>
      <c r="C5279" s="9">
        <v>2018</v>
      </c>
      <c r="D5279" s="5" t="s">
        <v>9316</v>
      </c>
      <c r="E5279" s="5" t="s">
        <v>606</v>
      </c>
      <c r="F5279" s="5" t="s">
        <v>11089</v>
      </c>
      <c r="G5279" s="5" t="s">
        <v>9379</v>
      </c>
      <c r="H5279" s="5" t="s">
        <v>9347</v>
      </c>
      <c r="I5279" s="5" t="s">
        <v>9378</v>
      </c>
      <c r="J5279" s="9">
        <v>1</v>
      </c>
      <c r="K5279" s="5" t="s">
        <v>59</v>
      </c>
      <c r="L5279" s="10" t="s">
        <v>487</v>
      </c>
      <c r="M5279" s="5" t="s">
        <v>10374</v>
      </c>
      <c r="N5279" s="11"/>
    </row>
    <row r="5280" spans="1:14" x14ac:dyDescent="0.2">
      <c r="A5280" s="12" t="s">
        <v>8618</v>
      </c>
      <c r="B5280" s="50">
        <v>5279</v>
      </c>
      <c r="C5280" s="9">
        <v>2018</v>
      </c>
      <c r="D5280" s="5" t="s">
        <v>9316</v>
      </c>
      <c r="E5280" s="5" t="s">
        <v>61</v>
      </c>
      <c r="F5280" s="5" t="s">
        <v>11089</v>
      </c>
      <c r="G5280" s="5" t="s">
        <v>9369</v>
      </c>
      <c r="H5280" s="5" t="s">
        <v>9328</v>
      </c>
      <c r="I5280" s="5" t="s">
        <v>9344</v>
      </c>
      <c r="J5280" s="9">
        <v>0</v>
      </c>
      <c r="K5280" s="5" t="s">
        <v>59</v>
      </c>
      <c r="L5280" s="10" t="s">
        <v>487</v>
      </c>
      <c r="M5280" s="5" t="s">
        <v>10375</v>
      </c>
      <c r="N5280" s="11"/>
    </row>
    <row r="5281" spans="1:14" x14ac:dyDescent="0.2">
      <c r="A5281" s="12" t="s">
        <v>8619</v>
      </c>
      <c r="B5281" s="50">
        <v>5280</v>
      </c>
      <c r="C5281" s="9">
        <v>2018</v>
      </c>
      <c r="D5281" s="5" t="s">
        <v>9316</v>
      </c>
      <c r="E5281" s="5" t="s">
        <v>61</v>
      </c>
      <c r="F5281" s="5" t="s">
        <v>11089</v>
      </c>
      <c r="G5281" s="5" t="s">
        <v>9369</v>
      </c>
      <c r="H5281" s="5" t="s">
        <v>9347</v>
      </c>
      <c r="I5281" s="5" t="s">
        <v>9384</v>
      </c>
      <c r="J5281" s="9">
        <v>1</v>
      </c>
      <c r="K5281" s="5" t="s">
        <v>59</v>
      </c>
      <c r="L5281" s="10" t="s">
        <v>487</v>
      </c>
      <c r="M5281" s="5" t="s">
        <v>10376</v>
      </c>
      <c r="N5281" s="11"/>
    </row>
    <row r="5282" spans="1:14" x14ac:dyDescent="0.2">
      <c r="A5282" s="12" t="s">
        <v>8620</v>
      </c>
      <c r="B5282" s="50">
        <v>5281</v>
      </c>
      <c r="C5282" s="9">
        <v>2018</v>
      </c>
      <c r="D5282" s="5" t="s">
        <v>9316</v>
      </c>
      <c r="E5282" s="5" t="s">
        <v>61</v>
      </c>
      <c r="F5282" s="5" t="s">
        <v>11089</v>
      </c>
      <c r="G5282" s="5" t="s">
        <v>9379</v>
      </c>
      <c r="H5282" s="5" t="s">
        <v>9347</v>
      </c>
      <c r="I5282" s="5" t="s">
        <v>9315</v>
      </c>
      <c r="J5282" s="9" t="s">
        <v>2</v>
      </c>
      <c r="K5282" s="5" t="s">
        <v>59</v>
      </c>
      <c r="L5282" s="10" t="s">
        <v>487</v>
      </c>
      <c r="M5282" s="5" t="s">
        <v>10377</v>
      </c>
      <c r="N5282" s="11"/>
    </row>
    <row r="5283" spans="1:14" x14ac:dyDescent="0.2">
      <c r="A5283" s="12" t="s">
        <v>8621</v>
      </c>
      <c r="B5283" s="50">
        <v>5282</v>
      </c>
      <c r="C5283" s="9">
        <v>2018</v>
      </c>
      <c r="D5283" s="5" t="s">
        <v>9316</v>
      </c>
      <c r="E5283" s="5" t="s">
        <v>61</v>
      </c>
      <c r="F5283" s="5" t="s">
        <v>11089</v>
      </c>
      <c r="G5283" s="5" t="s">
        <v>9369</v>
      </c>
      <c r="H5283" s="5" t="s">
        <v>9347</v>
      </c>
      <c r="I5283" s="5" t="s">
        <v>9344</v>
      </c>
      <c r="J5283" s="9" t="s">
        <v>2</v>
      </c>
      <c r="K5283" s="5" t="s">
        <v>59</v>
      </c>
      <c r="L5283" s="10" t="s">
        <v>487</v>
      </c>
      <c r="M5283" s="5" t="s">
        <v>10378</v>
      </c>
      <c r="N5283" s="11"/>
    </row>
    <row r="5284" spans="1:14" x14ac:dyDescent="0.2">
      <c r="A5284" s="12" t="s">
        <v>8622</v>
      </c>
      <c r="B5284" s="50">
        <v>5283</v>
      </c>
      <c r="C5284" s="9">
        <v>2018</v>
      </c>
      <c r="D5284" s="5" t="s">
        <v>9316</v>
      </c>
      <c r="E5284" s="5" t="s">
        <v>61</v>
      </c>
      <c r="F5284" s="5" t="s">
        <v>11089</v>
      </c>
      <c r="G5284" s="5" t="s">
        <v>9379</v>
      </c>
      <c r="H5284" s="5" t="s">
        <v>9347</v>
      </c>
      <c r="I5284" s="5" t="s">
        <v>9315</v>
      </c>
      <c r="J5284" s="9" t="s">
        <v>2</v>
      </c>
      <c r="K5284" s="5" t="s">
        <v>59</v>
      </c>
      <c r="L5284" s="10" t="s">
        <v>487</v>
      </c>
      <c r="M5284" s="5" t="s">
        <v>10379</v>
      </c>
      <c r="N5284" s="11"/>
    </row>
    <row r="5285" spans="1:14" x14ac:dyDescent="0.2">
      <c r="A5285" s="12" t="s">
        <v>8623</v>
      </c>
      <c r="B5285" s="50">
        <v>5284</v>
      </c>
      <c r="C5285" s="9">
        <v>2018</v>
      </c>
      <c r="D5285" s="5" t="s">
        <v>9316</v>
      </c>
      <c r="E5285" s="5" t="s">
        <v>721</v>
      </c>
      <c r="F5285" s="5" t="s">
        <v>11089</v>
      </c>
      <c r="G5285" s="5" t="s">
        <v>9379</v>
      </c>
      <c r="H5285" s="5" t="s">
        <v>9328</v>
      </c>
      <c r="I5285" s="5" t="s">
        <v>9344</v>
      </c>
      <c r="J5285" s="9">
        <v>0</v>
      </c>
      <c r="K5285" s="5" t="s">
        <v>59</v>
      </c>
      <c r="L5285" s="10" t="s">
        <v>487</v>
      </c>
      <c r="M5285" s="5" t="s">
        <v>10380</v>
      </c>
      <c r="N5285" s="11"/>
    </row>
    <row r="5286" spans="1:14" x14ac:dyDescent="0.2">
      <c r="A5286" s="12" t="s">
        <v>8624</v>
      </c>
      <c r="B5286" s="50">
        <v>5285</v>
      </c>
      <c r="C5286" s="9">
        <v>2018</v>
      </c>
      <c r="D5286" s="5" t="s">
        <v>9316</v>
      </c>
      <c r="E5286" s="5" t="s">
        <v>61</v>
      </c>
      <c r="F5286" s="5" t="s">
        <v>11089</v>
      </c>
      <c r="G5286" s="5" t="s">
        <v>9379</v>
      </c>
      <c r="H5286" s="5" t="s">
        <v>9328</v>
      </c>
      <c r="I5286" s="5" t="s">
        <v>9414</v>
      </c>
      <c r="J5286" s="9">
        <v>0</v>
      </c>
      <c r="K5286" s="5" t="s">
        <v>59</v>
      </c>
      <c r="L5286" s="10" t="s">
        <v>487</v>
      </c>
      <c r="M5286" s="5" t="s">
        <v>10381</v>
      </c>
      <c r="N5286" s="11"/>
    </row>
    <row r="5287" spans="1:14" x14ac:dyDescent="0.2">
      <c r="A5287" s="12" t="s">
        <v>8625</v>
      </c>
      <c r="B5287" s="50">
        <v>5286</v>
      </c>
      <c r="C5287" s="9">
        <v>2018</v>
      </c>
      <c r="D5287" s="5" t="s">
        <v>9316</v>
      </c>
      <c r="E5287" s="5" t="s">
        <v>61</v>
      </c>
      <c r="F5287" s="5" t="s">
        <v>11089</v>
      </c>
      <c r="G5287" s="5" t="s">
        <v>9379</v>
      </c>
      <c r="H5287" s="5" t="s">
        <v>9328</v>
      </c>
      <c r="I5287" s="5" t="s">
        <v>9388</v>
      </c>
      <c r="J5287" s="9">
        <v>0</v>
      </c>
      <c r="K5287" s="5" t="s">
        <v>59</v>
      </c>
      <c r="L5287" s="10" t="s">
        <v>487</v>
      </c>
      <c r="M5287" s="5" t="s">
        <v>10382</v>
      </c>
      <c r="N5287" s="11"/>
    </row>
    <row r="5288" spans="1:14" x14ac:dyDescent="0.2">
      <c r="A5288" s="12" t="s">
        <v>8626</v>
      </c>
      <c r="B5288" s="50">
        <v>5287</v>
      </c>
      <c r="C5288" s="9">
        <v>2018</v>
      </c>
      <c r="D5288" s="5" t="s">
        <v>9316</v>
      </c>
      <c r="E5288" s="5" t="s">
        <v>61</v>
      </c>
      <c r="F5288" s="5" t="s">
        <v>11089</v>
      </c>
      <c r="G5288" s="5" t="s">
        <v>9379</v>
      </c>
      <c r="H5288" s="5" t="s">
        <v>9328</v>
      </c>
      <c r="I5288" s="5" t="s">
        <v>9388</v>
      </c>
      <c r="J5288" s="9">
        <v>0</v>
      </c>
      <c r="K5288" s="5" t="s">
        <v>59</v>
      </c>
      <c r="L5288" s="10" t="s">
        <v>487</v>
      </c>
      <c r="M5288" s="5" t="s">
        <v>10383</v>
      </c>
      <c r="N5288" s="11"/>
    </row>
    <row r="5289" spans="1:14" x14ac:dyDescent="0.2">
      <c r="A5289" s="12" t="s">
        <v>8627</v>
      </c>
      <c r="B5289" s="50">
        <v>5288</v>
      </c>
      <c r="C5289" s="9">
        <v>2018</v>
      </c>
      <c r="D5289" s="5" t="s">
        <v>9316</v>
      </c>
      <c r="E5289" s="5" t="s">
        <v>61</v>
      </c>
      <c r="F5289" s="5" t="s">
        <v>11089</v>
      </c>
      <c r="G5289" s="5" t="s">
        <v>9379</v>
      </c>
      <c r="H5289" s="5" t="s">
        <v>9321</v>
      </c>
      <c r="I5289" s="5" t="s">
        <v>9321</v>
      </c>
      <c r="J5289" s="9" t="s">
        <v>2</v>
      </c>
      <c r="K5289" s="5" t="s">
        <v>59</v>
      </c>
      <c r="L5289" s="10" t="s">
        <v>487</v>
      </c>
      <c r="M5289" s="5" t="s">
        <v>10384</v>
      </c>
      <c r="N5289" s="11"/>
    </row>
    <row r="5290" spans="1:14" x14ac:dyDescent="0.2">
      <c r="A5290" s="12" t="s">
        <v>8628</v>
      </c>
      <c r="B5290" s="50">
        <v>5289</v>
      </c>
      <c r="C5290" s="9">
        <v>2018</v>
      </c>
      <c r="D5290" s="5" t="s">
        <v>9316</v>
      </c>
      <c r="E5290" s="5" t="s">
        <v>61</v>
      </c>
      <c r="F5290" s="5" t="s">
        <v>11089</v>
      </c>
      <c r="G5290" s="5" t="s">
        <v>9379</v>
      </c>
      <c r="H5290" s="5" t="s">
        <v>9347</v>
      </c>
      <c r="I5290" s="5" t="s">
        <v>9315</v>
      </c>
      <c r="J5290" s="9">
        <v>1</v>
      </c>
      <c r="K5290" s="5" t="s">
        <v>59</v>
      </c>
      <c r="L5290" s="10" t="s">
        <v>487</v>
      </c>
      <c r="M5290" s="5" t="s">
        <v>10385</v>
      </c>
      <c r="N5290" s="11"/>
    </row>
    <row r="5291" spans="1:14" x14ac:dyDescent="0.2">
      <c r="A5291" s="12" t="s">
        <v>8629</v>
      </c>
      <c r="B5291" s="50">
        <v>5290</v>
      </c>
      <c r="C5291" s="9">
        <v>2018</v>
      </c>
      <c r="D5291" s="5" t="s">
        <v>9316</v>
      </c>
      <c r="E5291" s="5" t="s">
        <v>61</v>
      </c>
      <c r="F5291" s="5" t="s">
        <v>11089</v>
      </c>
      <c r="G5291" s="5" t="s">
        <v>9379</v>
      </c>
      <c r="H5291" s="5" t="s">
        <v>9347</v>
      </c>
      <c r="I5291" s="5" t="s">
        <v>0</v>
      </c>
      <c r="J5291" s="9">
        <v>1</v>
      </c>
      <c r="K5291" s="5" t="s">
        <v>59</v>
      </c>
      <c r="L5291" s="10" t="s">
        <v>487</v>
      </c>
      <c r="M5291" s="5" t="s">
        <v>10386</v>
      </c>
      <c r="N5291" s="11"/>
    </row>
    <row r="5292" spans="1:14" x14ac:dyDescent="0.2">
      <c r="A5292" s="12" t="s">
        <v>8630</v>
      </c>
      <c r="B5292" s="50">
        <v>5291</v>
      </c>
      <c r="C5292" s="9">
        <v>2018</v>
      </c>
      <c r="D5292" s="5" t="s">
        <v>9316</v>
      </c>
      <c r="E5292" s="5" t="s">
        <v>61</v>
      </c>
      <c r="F5292" s="5" t="s">
        <v>11089</v>
      </c>
      <c r="G5292" s="5" t="s">
        <v>9376</v>
      </c>
      <c r="H5292" s="5" t="s">
        <v>9328</v>
      </c>
      <c r="I5292" s="5" t="s">
        <v>9344</v>
      </c>
      <c r="J5292" s="9">
        <v>0</v>
      </c>
      <c r="K5292" s="5" t="s">
        <v>59</v>
      </c>
      <c r="L5292" s="10" t="s">
        <v>487</v>
      </c>
      <c r="M5292" s="5" t="s">
        <v>10387</v>
      </c>
      <c r="N5292" s="11"/>
    </row>
    <row r="5293" spans="1:14" x14ac:dyDescent="0.2">
      <c r="A5293" s="12" t="s">
        <v>8631</v>
      </c>
      <c r="B5293" s="50">
        <v>5292</v>
      </c>
      <c r="C5293" s="9">
        <v>2018</v>
      </c>
      <c r="D5293" s="5" t="s">
        <v>9316</v>
      </c>
      <c r="E5293" s="5" t="s">
        <v>61</v>
      </c>
      <c r="F5293" s="5" t="s">
        <v>11089</v>
      </c>
      <c r="G5293" s="5" t="s">
        <v>9379</v>
      </c>
      <c r="H5293" s="5" t="s">
        <v>9328</v>
      </c>
      <c r="I5293" s="5" t="s">
        <v>9344</v>
      </c>
      <c r="J5293" s="9">
        <v>0</v>
      </c>
      <c r="K5293" s="5" t="s">
        <v>59</v>
      </c>
      <c r="L5293" s="10" t="s">
        <v>487</v>
      </c>
      <c r="M5293" s="5" t="s">
        <v>10388</v>
      </c>
      <c r="N5293" s="11"/>
    </row>
    <row r="5294" spans="1:14" x14ac:dyDescent="0.2">
      <c r="A5294" s="12" t="s">
        <v>8632</v>
      </c>
      <c r="B5294" s="50">
        <v>5293</v>
      </c>
      <c r="C5294" s="9">
        <v>2018</v>
      </c>
      <c r="D5294" s="5" t="s">
        <v>9316</v>
      </c>
      <c r="E5294" s="5" t="s">
        <v>61</v>
      </c>
      <c r="F5294" s="5" t="s">
        <v>11089</v>
      </c>
      <c r="G5294" s="5" t="s">
        <v>9379</v>
      </c>
      <c r="H5294" s="5" t="s">
        <v>9347</v>
      </c>
      <c r="I5294" s="5" t="s">
        <v>0</v>
      </c>
      <c r="J5294" s="9">
        <v>1</v>
      </c>
      <c r="K5294" s="5" t="s">
        <v>59</v>
      </c>
      <c r="L5294" s="10" t="s">
        <v>487</v>
      </c>
      <c r="M5294" s="5" t="s">
        <v>10389</v>
      </c>
      <c r="N5294" s="11"/>
    </row>
    <row r="5295" spans="1:14" x14ac:dyDescent="0.2">
      <c r="A5295" s="12" t="s">
        <v>8633</v>
      </c>
      <c r="B5295" s="50">
        <v>5294</v>
      </c>
      <c r="C5295" s="9">
        <v>2018</v>
      </c>
      <c r="D5295" s="5" t="s">
        <v>9316</v>
      </c>
      <c r="E5295" s="5" t="s">
        <v>61</v>
      </c>
      <c r="F5295" s="5" t="s">
        <v>11089</v>
      </c>
      <c r="G5295" s="5" t="s">
        <v>9379</v>
      </c>
      <c r="H5295" s="5" t="s">
        <v>9347</v>
      </c>
      <c r="I5295" s="5" t="s">
        <v>0</v>
      </c>
      <c r="J5295" s="9" t="s">
        <v>2</v>
      </c>
      <c r="K5295" s="5" t="s">
        <v>59</v>
      </c>
      <c r="L5295" s="10" t="s">
        <v>487</v>
      </c>
      <c r="M5295" s="5" t="s">
        <v>10390</v>
      </c>
      <c r="N5295" s="11"/>
    </row>
    <row r="5296" spans="1:14" x14ac:dyDescent="0.2">
      <c r="A5296" s="12" t="s">
        <v>8634</v>
      </c>
      <c r="B5296" s="50">
        <v>5295</v>
      </c>
      <c r="C5296" s="9">
        <v>2018</v>
      </c>
      <c r="D5296" s="5" t="s">
        <v>9316</v>
      </c>
      <c r="E5296" s="5" t="s">
        <v>61</v>
      </c>
      <c r="F5296" s="5" t="s">
        <v>11089</v>
      </c>
      <c r="G5296" s="5" t="s">
        <v>9379</v>
      </c>
      <c r="H5296" s="5" t="s">
        <v>9347</v>
      </c>
      <c r="I5296" s="5" t="s">
        <v>9315</v>
      </c>
      <c r="J5296" s="9">
        <v>1</v>
      </c>
      <c r="K5296" s="5" t="s">
        <v>59</v>
      </c>
      <c r="L5296" s="10" t="s">
        <v>487</v>
      </c>
      <c r="M5296" s="5" t="s">
        <v>10391</v>
      </c>
      <c r="N5296" s="11"/>
    </row>
    <row r="5297" spans="1:14" x14ac:dyDescent="0.2">
      <c r="A5297" s="12" t="s">
        <v>8635</v>
      </c>
      <c r="B5297" s="50">
        <v>5296</v>
      </c>
      <c r="C5297" s="9">
        <v>2018</v>
      </c>
      <c r="D5297" s="5" t="s">
        <v>9316</v>
      </c>
      <c r="E5297" s="5" t="s">
        <v>61</v>
      </c>
      <c r="F5297" s="5" t="s">
        <v>11089</v>
      </c>
      <c r="G5297" s="5" t="s">
        <v>9379</v>
      </c>
      <c r="H5297" s="5" t="s">
        <v>9347</v>
      </c>
      <c r="I5297" s="5" t="s">
        <v>9315</v>
      </c>
      <c r="J5297" s="9">
        <v>2</v>
      </c>
      <c r="K5297" s="5" t="s">
        <v>59</v>
      </c>
      <c r="L5297" s="10" t="s">
        <v>487</v>
      </c>
      <c r="M5297" s="5" t="s">
        <v>10392</v>
      </c>
      <c r="N5297" s="11"/>
    </row>
    <row r="5298" spans="1:14" x14ac:dyDescent="0.2">
      <c r="A5298" s="12" t="s">
        <v>8636</v>
      </c>
      <c r="B5298" s="50">
        <v>5297</v>
      </c>
      <c r="C5298" s="9">
        <v>2018</v>
      </c>
      <c r="D5298" s="5" t="s">
        <v>9316</v>
      </c>
      <c r="E5298" s="8" t="s">
        <v>2</v>
      </c>
      <c r="F5298" s="5" t="s">
        <v>11089</v>
      </c>
      <c r="G5298" s="5" t="s">
        <v>9329</v>
      </c>
      <c r="H5298" s="5" t="s">
        <v>9321</v>
      </c>
      <c r="I5298" s="5" t="s">
        <v>9378</v>
      </c>
      <c r="J5298" s="9">
        <v>2</v>
      </c>
      <c r="K5298" s="5" t="s">
        <v>68</v>
      </c>
      <c r="L5298" s="10" t="s">
        <v>1</v>
      </c>
      <c r="M5298" s="5" t="s">
        <v>491</v>
      </c>
      <c r="N5298" s="11"/>
    </row>
    <row r="5299" spans="1:14" x14ac:dyDescent="0.2">
      <c r="A5299" s="12" t="s">
        <v>8637</v>
      </c>
      <c r="B5299" s="50">
        <v>5298</v>
      </c>
      <c r="C5299" s="9">
        <v>2018</v>
      </c>
      <c r="D5299" s="5" t="s">
        <v>9316</v>
      </c>
      <c r="E5299" s="8" t="s">
        <v>2</v>
      </c>
      <c r="F5299" s="5" t="s">
        <v>11089</v>
      </c>
      <c r="G5299" s="5" t="s">
        <v>9329</v>
      </c>
      <c r="H5299" s="5" t="s">
        <v>9347</v>
      </c>
      <c r="I5299" s="5" t="s">
        <v>11065</v>
      </c>
      <c r="J5299" s="9">
        <v>2</v>
      </c>
      <c r="K5299" s="5" t="s">
        <v>68</v>
      </c>
      <c r="L5299" s="10" t="s">
        <v>1</v>
      </c>
      <c r="M5299" s="5" t="s">
        <v>492</v>
      </c>
      <c r="N5299" s="11"/>
    </row>
    <row r="5300" spans="1:14" x14ac:dyDescent="0.2">
      <c r="A5300" s="12" t="s">
        <v>8638</v>
      </c>
      <c r="B5300" s="50">
        <v>5299</v>
      </c>
      <c r="C5300" s="9">
        <v>2018</v>
      </c>
      <c r="D5300" s="5" t="s">
        <v>9316</v>
      </c>
      <c r="E5300" s="8" t="s">
        <v>2</v>
      </c>
      <c r="F5300" s="5" t="s">
        <v>11089</v>
      </c>
      <c r="G5300" s="5" t="s">
        <v>9337</v>
      </c>
      <c r="H5300" s="5" t="s">
        <v>9328</v>
      </c>
      <c r="I5300" s="5" t="s">
        <v>9415</v>
      </c>
      <c r="J5300" s="9">
        <v>0</v>
      </c>
      <c r="K5300" s="5" t="s">
        <v>68</v>
      </c>
      <c r="L5300" s="10" t="s">
        <v>1</v>
      </c>
      <c r="M5300" s="5" t="s">
        <v>493</v>
      </c>
      <c r="N5300" s="11"/>
    </row>
    <row r="5301" spans="1:14" x14ac:dyDescent="0.2">
      <c r="A5301" s="12" t="s">
        <v>8639</v>
      </c>
      <c r="B5301" s="50">
        <v>5300</v>
      </c>
      <c r="C5301" s="9">
        <v>2018</v>
      </c>
      <c r="D5301" s="5" t="s">
        <v>9316</v>
      </c>
      <c r="E5301" s="8" t="s">
        <v>2</v>
      </c>
      <c r="F5301" s="5" t="s">
        <v>11089</v>
      </c>
      <c r="G5301" s="5" t="s">
        <v>9337</v>
      </c>
      <c r="H5301" s="5" t="s">
        <v>9347</v>
      </c>
      <c r="I5301" s="5" t="s">
        <v>11065</v>
      </c>
      <c r="J5301" s="9">
        <v>1</v>
      </c>
      <c r="K5301" s="5" t="s">
        <v>68</v>
      </c>
      <c r="L5301" s="10" t="s">
        <v>1</v>
      </c>
      <c r="M5301" s="5" t="s">
        <v>494</v>
      </c>
      <c r="N5301" s="11"/>
    </row>
    <row r="5302" spans="1:14" x14ac:dyDescent="0.2">
      <c r="A5302" s="12" t="s">
        <v>8640</v>
      </c>
      <c r="B5302" s="50">
        <v>5301</v>
      </c>
      <c r="C5302" s="9">
        <v>2018</v>
      </c>
      <c r="D5302" s="5" t="s">
        <v>9316</v>
      </c>
      <c r="E5302" s="8" t="s">
        <v>2</v>
      </c>
      <c r="F5302" s="5" t="s">
        <v>11089</v>
      </c>
      <c r="G5302" s="5" t="s">
        <v>9337</v>
      </c>
      <c r="H5302" s="5" t="s">
        <v>9347</v>
      </c>
      <c r="I5302" s="5" t="s">
        <v>9353</v>
      </c>
      <c r="J5302" s="9">
        <v>1</v>
      </c>
      <c r="K5302" s="5" t="s">
        <v>68</v>
      </c>
      <c r="L5302" s="10" t="s">
        <v>1</v>
      </c>
      <c r="M5302" s="5" t="s">
        <v>495</v>
      </c>
      <c r="N5302" s="11"/>
    </row>
    <row r="5303" spans="1:14" x14ac:dyDescent="0.2">
      <c r="A5303" s="12" t="s">
        <v>8641</v>
      </c>
      <c r="B5303" s="50">
        <v>5302</v>
      </c>
      <c r="C5303" s="9">
        <v>2018</v>
      </c>
      <c r="D5303" s="5" t="s">
        <v>9316</v>
      </c>
      <c r="E5303" s="8" t="s">
        <v>2</v>
      </c>
      <c r="F5303" s="5" t="s">
        <v>11089</v>
      </c>
      <c r="G5303" s="5" t="s">
        <v>9337</v>
      </c>
      <c r="H5303" s="5" t="s">
        <v>9328</v>
      </c>
      <c r="I5303" s="5" t="s">
        <v>9415</v>
      </c>
      <c r="J5303" s="9">
        <v>0</v>
      </c>
      <c r="K5303" s="5" t="s">
        <v>68</v>
      </c>
      <c r="L5303" s="10" t="s">
        <v>1</v>
      </c>
      <c r="M5303" s="5" t="s">
        <v>496</v>
      </c>
      <c r="N5303" s="11"/>
    </row>
    <row r="5304" spans="1:14" x14ac:dyDescent="0.2">
      <c r="A5304" s="12" t="s">
        <v>8642</v>
      </c>
      <c r="B5304" s="50">
        <v>5303</v>
      </c>
      <c r="C5304" s="9">
        <v>2018</v>
      </c>
      <c r="D5304" s="5" t="s">
        <v>9316</v>
      </c>
      <c r="E5304" s="8" t="s">
        <v>2</v>
      </c>
      <c r="F5304" s="5" t="s">
        <v>11089</v>
      </c>
      <c r="G5304" s="5" t="s">
        <v>9323</v>
      </c>
      <c r="H5304" s="5" t="s">
        <v>9328</v>
      </c>
      <c r="I5304" s="5" t="s">
        <v>9415</v>
      </c>
      <c r="J5304" s="9">
        <v>0</v>
      </c>
      <c r="K5304" s="5" t="s">
        <v>9</v>
      </c>
      <c r="L5304" s="10" t="s">
        <v>1</v>
      </c>
      <c r="M5304" s="5" t="s">
        <v>497</v>
      </c>
      <c r="N5304" s="11"/>
    </row>
    <row r="5305" spans="1:14" x14ac:dyDescent="0.2">
      <c r="A5305" s="12" t="s">
        <v>8643</v>
      </c>
      <c r="B5305" s="50">
        <v>5304</v>
      </c>
      <c r="C5305" s="9">
        <v>2018</v>
      </c>
      <c r="D5305" s="5" t="s">
        <v>9316</v>
      </c>
      <c r="E5305" s="8" t="s">
        <v>2</v>
      </c>
      <c r="F5305" s="5" t="s">
        <v>11089</v>
      </c>
      <c r="G5305" s="5" t="s">
        <v>9329</v>
      </c>
      <c r="H5305" s="5" t="s">
        <v>9347</v>
      </c>
      <c r="I5305" s="5" t="s">
        <v>9382</v>
      </c>
      <c r="J5305" s="9">
        <v>1</v>
      </c>
      <c r="K5305" s="5" t="s">
        <v>68</v>
      </c>
      <c r="L5305" s="10" t="s">
        <v>1</v>
      </c>
      <c r="M5305" s="5" t="s">
        <v>498</v>
      </c>
      <c r="N5305" s="11"/>
    </row>
    <row r="5306" spans="1:14" x14ac:dyDescent="0.2">
      <c r="A5306" s="12" t="s">
        <v>8644</v>
      </c>
      <c r="B5306" s="50">
        <v>5305</v>
      </c>
      <c r="C5306" s="9">
        <v>2018</v>
      </c>
      <c r="D5306" s="5" t="s">
        <v>9316</v>
      </c>
      <c r="E5306" s="8" t="s">
        <v>2</v>
      </c>
      <c r="F5306" s="5" t="s">
        <v>11089</v>
      </c>
      <c r="G5306" s="5" t="s">
        <v>9329</v>
      </c>
      <c r="H5306" s="5" t="s">
        <v>9347</v>
      </c>
      <c r="I5306" s="5" t="s">
        <v>11065</v>
      </c>
      <c r="J5306" s="9">
        <v>1</v>
      </c>
      <c r="K5306" s="5" t="s">
        <v>242</v>
      </c>
      <c r="L5306" s="10" t="s">
        <v>1</v>
      </c>
      <c r="M5306" s="5" t="s">
        <v>499</v>
      </c>
      <c r="N5306" s="11"/>
    </row>
    <row r="5307" spans="1:14" x14ac:dyDescent="0.2">
      <c r="A5307" s="12" t="s">
        <v>8645</v>
      </c>
      <c r="B5307" s="50">
        <v>5306</v>
      </c>
      <c r="C5307" s="9">
        <v>2018</v>
      </c>
      <c r="D5307" s="5" t="s">
        <v>9316</v>
      </c>
      <c r="E5307" s="8" t="s">
        <v>2</v>
      </c>
      <c r="F5307" s="5" t="s">
        <v>11089</v>
      </c>
      <c r="G5307" s="5" t="s">
        <v>9329</v>
      </c>
      <c r="H5307" s="5" t="s">
        <v>9347</v>
      </c>
      <c r="I5307" s="5" t="s">
        <v>9368</v>
      </c>
      <c r="J5307" s="9">
        <v>1</v>
      </c>
      <c r="K5307" s="5" t="s">
        <v>88</v>
      </c>
      <c r="L5307" s="10" t="s">
        <v>1</v>
      </c>
      <c r="M5307" s="5" t="s">
        <v>500</v>
      </c>
      <c r="N5307" s="11"/>
    </row>
    <row r="5308" spans="1:14" x14ac:dyDescent="0.2">
      <c r="A5308" s="12" t="s">
        <v>8646</v>
      </c>
      <c r="B5308" s="50">
        <v>5307</v>
      </c>
      <c r="C5308" s="9">
        <v>2018</v>
      </c>
      <c r="D5308" s="5" t="s">
        <v>9316</v>
      </c>
      <c r="E5308" s="8" t="s">
        <v>2</v>
      </c>
      <c r="F5308" s="5" t="s">
        <v>11089</v>
      </c>
      <c r="G5308" s="5" t="s">
        <v>9329</v>
      </c>
      <c r="H5308" s="5" t="s">
        <v>9347</v>
      </c>
      <c r="I5308" s="5" t="s">
        <v>9315</v>
      </c>
      <c r="J5308" s="9">
        <v>1</v>
      </c>
      <c r="K5308" s="5" t="s">
        <v>88</v>
      </c>
      <c r="L5308" s="10" t="s">
        <v>1</v>
      </c>
      <c r="M5308" s="5" t="s">
        <v>501</v>
      </c>
      <c r="N5308" s="11"/>
    </row>
    <row r="5309" spans="1:14" x14ac:dyDescent="0.2">
      <c r="A5309" s="12" t="s">
        <v>8647</v>
      </c>
      <c r="B5309" s="50">
        <v>5308</v>
      </c>
      <c r="C5309" s="9">
        <v>2018</v>
      </c>
      <c r="D5309" s="5" t="s">
        <v>9316</v>
      </c>
      <c r="E5309" s="8" t="s">
        <v>2</v>
      </c>
      <c r="F5309" s="5" t="s">
        <v>11089</v>
      </c>
      <c r="G5309" s="5" t="s">
        <v>9329</v>
      </c>
      <c r="H5309" s="5" t="s">
        <v>9347</v>
      </c>
      <c r="I5309" s="5" t="s">
        <v>11065</v>
      </c>
      <c r="J5309" s="9">
        <v>1</v>
      </c>
      <c r="K5309" s="5" t="s">
        <v>88</v>
      </c>
      <c r="L5309" s="10" t="s">
        <v>1</v>
      </c>
      <c r="M5309" s="5" t="s">
        <v>502</v>
      </c>
      <c r="N5309" s="11"/>
    </row>
    <row r="5310" spans="1:14" x14ac:dyDescent="0.2">
      <c r="A5310" s="12" t="s">
        <v>8648</v>
      </c>
      <c r="B5310" s="50">
        <v>5309</v>
      </c>
      <c r="C5310" s="9">
        <v>2018</v>
      </c>
      <c r="D5310" s="5" t="s">
        <v>9316</v>
      </c>
      <c r="E5310" s="8" t="s">
        <v>2</v>
      </c>
      <c r="F5310" s="5" t="s">
        <v>11089</v>
      </c>
      <c r="G5310" s="5" t="s">
        <v>9329</v>
      </c>
      <c r="H5310" s="5" t="s">
        <v>9328</v>
      </c>
      <c r="I5310" s="5" t="s">
        <v>9415</v>
      </c>
      <c r="J5310" s="9">
        <v>0</v>
      </c>
      <c r="K5310" s="5" t="s">
        <v>88</v>
      </c>
      <c r="L5310" s="10" t="s">
        <v>1</v>
      </c>
      <c r="M5310" s="5" t="s">
        <v>503</v>
      </c>
      <c r="N5310" s="11"/>
    </row>
    <row r="5311" spans="1:14" x14ac:dyDescent="0.2">
      <c r="A5311" s="12" t="s">
        <v>8649</v>
      </c>
      <c r="B5311" s="50">
        <v>5310</v>
      </c>
      <c r="C5311" s="9">
        <v>2018</v>
      </c>
      <c r="D5311" s="5" t="s">
        <v>9316</v>
      </c>
      <c r="E5311" s="8" t="s">
        <v>2</v>
      </c>
      <c r="F5311" s="5" t="s">
        <v>11089</v>
      </c>
      <c r="G5311" s="5" t="s">
        <v>9329</v>
      </c>
      <c r="H5311" s="5" t="s">
        <v>9328</v>
      </c>
      <c r="I5311" s="5" t="s">
        <v>9415</v>
      </c>
      <c r="J5311" s="9">
        <v>0</v>
      </c>
      <c r="K5311" s="5" t="s">
        <v>242</v>
      </c>
      <c r="L5311" s="10" t="s">
        <v>1</v>
      </c>
      <c r="M5311" s="5" t="s">
        <v>504</v>
      </c>
      <c r="N5311" s="11"/>
    </row>
    <row r="5312" spans="1:14" x14ac:dyDescent="0.2">
      <c r="A5312" s="12" t="s">
        <v>8650</v>
      </c>
      <c r="B5312" s="50">
        <v>5311</v>
      </c>
      <c r="C5312" s="9">
        <v>2018</v>
      </c>
      <c r="D5312" s="5" t="s">
        <v>9316</v>
      </c>
      <c r="E5312" s="8" t="s">
        <v>2</v>
      </c>
      <c r="F5312" s="5" t="s">
        <v>11089</v>
      </c>
      <c r="G5312" s="5" t="s">
        <v>9329</v>
      </c>
      <c r="H5312" s="5" t="s">
        <v>9328</v>
      </c>
      <c r="I5312" s="5" t="s">
        <v>9415</v>
      </c>
      <c r="J5312" s="9">
        <v>0</v>
      </c>
      <c r="K5312" s="5" t="s">
        <v>88</v>
      </c>
      <c r="L5312" s="10" t="s">
        <v>1</v>
      </c>
      <c r="M5312" s="5" t="s">
        <v>505</v>
      </c>
      <c r="N5312" s="11"/>
    </row>
    <row r="5313" spans="1:14" x14ac:dyDescent="0.2">
      <c r="A5313" s="12" t="s">
        <v>8651</v>
      </c>
      <c r="B5313" s="50">
        <v>5312</v>
      </c>
      <c r="C5313" s="9">
        <v>2018</v>
      </c>
      <c r="D5313" s="5" t="s">
        <v>9316</v>
      </c>
      <c r="E5313" s="8" t="s">
        <v>2</v>
      </c>
      <c r="F5313" s="5" t="s">
        <v>11089</v>
      </c>
      <c r="G5313" s="5" t="s">
        <v>9329</v>
      </c>
      <c r="H5313" s="5" t="s">
        <v>9328</v>
      </c>
      <c r="I5313" s="5" t="s">
        <v>9415</v>
      </c>
      <c r="J5313" s="9">
        <v>0</v>
      </c>
      <c r="K5313" s="5" t="s">
        <v>88</v>
      </c>
      <c r="L5313" s="10" t="s">
        <v>1</v>
      </c>
      <c r="M5313" s="5" t="s">
        <v>506</v>
      </c>
      <c r="N5313" s="11"/>
    </row>
    <row r="5314" spans="1:14" x14ac:dyDescent="0.2">
      <c r="A5314" s="12" t="s">
        <v>8652</v>
      </c>
      <c r="B5314" s="50">
        <v>5313</v>
      </c>
      <c r="C5314" s="9">
        <v>2018</v>
      </c>
      <c r="D5314" s="5" t="s">
        <v>9316</v>
      </c>
      <c r="E5314" s="8" t="s">
        <v>2</v>
      </c>
      <c r="F5314" s="5" t="s">
        <v>11088</v>
      </c>
      <c r="G5314" s="5" t="s">
        <v>9383</v>
      </c>
      <c r="H5314" s="5" t="s">
        <v>9328</v>
      </c>
      <c r="I5314" s="5" t="s">
        <v>9415</v>
      </c>
      <c r="J5314" s="9">
        <v>0</v>
      </c>
      <c r="K5314" s="5" t="s">
        <v>507</v>
      </c>
      <c r="L5314" s="10" t="s">
        <v>1</v>
      </c>
      <c r="M5314" s="5" t="s">
        <v>508</v>
      </c>
      <c r="N5314" s="11"/>
    </row>
    <row r="5315" spans="1:14" x14ac:dyDescent="0.2">
      <c r="A5315" s="12" t="s">
        <v>8653</v>
      </c>
      <c r="B5315" s="50">
        <v>5314</v>
      </c>
      <c r="C5315" s="9">
        <v>2018</v>
      </c>
      <c r="D5315" s="5" t="s">
        <v>9316</v>
      </c>
      <c r="E5315" s="8" t="s">
        <v>2</v>
      </c>
      <c r="F5315" s="5" t="s">
        <v>11088</v>
      </c>
      <c r="G5315" s="5" t="s">
        <v>9383</v>
      </c>
      <c r="H5315" s="5" t="s">
        <v>9328</v>
      </c>
      <c r="I5315" s="5" t="s">
        <v>9415</v>
      </c>
      <c r="J5315" s="9">
        <v>0</v>
      </c>
      <c r="K5315" s="5" t="s">
        <v>507</v>
      </c>
      <c r="L5315" s="10" t="s">
        <v>1</v>
      </c>
      <c r="M5315" s="5" t="s">
        <v>509</v>
      </c>
      <c r="N5315" s="11"/>
    </row>
    <row r="5316" spans="1:14" x14ac:dyDescent="0.2">
      <c r="A5316" s="12" t="s">
        <v>8654</v>
      </c>
      <c r="B5316" s="50">
        <v>5315</v>
      </c>
      <c r="C5316" s="9">
        <v>2018</v>
      </c>
      <c r="D5316" s="5" t="s">
        <v>9316</v>
      </c>
      <c r="E5316" s="8" t="s">
        <v>2</v>
      </c>
      <c r="F5316" s="5" t="s">
        <v>11089</v>
      </c>
      <c r="G5316" s="5" t="s">
        <v>9331</v>
      </c>
      <c r="H5316" s="5" t="s">
        <v>9321</v>
      </c>
      <c r="I5316" s="5" t="s">
        <v>9385</v>
      </c>
      <c r="J5316" s="9">
        <v>1</v>
      </c>
      <c r="K5316" s="5" t="s">
        <v>507</v>
      </c>
      <c r="L5316" s="10" t="s">
        <v>1</v>
      </c>
      <c r="M5316" s="5" t="s">
        <v>510</v>
      </c>
      <c r="N5316" s="11"/>
    </row>
    <row r="5317" spans="1:14" x14ac:dyDescent="0.2">
      <c r="A5317" s="12" t="s">
        <v>8655</v>
      </c>
      <c r="B5317" s="50">
        <v>5316</v>
      </c>
      <c r="C5317" s="9">
        <v>2018</v>
      </c>
      <c r="D5317" s="5" t="s">
        <v>9316</v>
      </c>
      <c r="E5317" s="8" t="s">
        <v>2</v>
      </c>
      <c r="F5317" s="5" t="s">
        <v>11089</v>
      </c>
      <c r="G5317" s="5" t="s">
        <v>9331</v>
      </c>
      <c r="H5317" s="5" t="s">
        <v>9328</v>
      </c>
      <c r="I5317" s="5" t="s">
        <v>9344</v>
      </c>
      <c r="J5317" s="9">
        <v>0</v>
      </c>
      <c r="K5317" s="5" t="s">
        <v>507</v>
      </c>
      <c r="L5317" s="10" t="s">
        <v>1</v>
      </c>
      <c r="M5317" s="5" t="s">
        <v>511</v>
      </c>
      <c r="N5317" s="11"/>
    </row>
    <row r="5318" spans="1:14" x14ac:dyDescent="0.2">
      <c r="A5318" s="12" t="s">
        <v>8656</v>
      </c>
      <c r="B5318" s="50">
        <v>5317</v>
      </c>
      <c r="C5318" s="9">
        <v>2018</v>
      </c>
      <c r="D5318" s="5" t="s">
        <v>9316</v>
      </c>
      <c r="E5318" s="8" t="s">
        <v>2</v>
      </c>
      <c r="F5318" s="5" t="s">
        <v>11089</v>
      </c>
      <c r="G5318" s="5" t="s">
        <v>9331</v>
      </c>
      <c r="H5318" s="5" t="s">
        <v>9347</v>
      </c>
      <c r="I5318" s="5" t="s">
        <v>9315</v>
      </c>
      <c r="J5318" s="9" t="s">
        <v>2</v>
      </c>
      <c r="K5318" s="5" t="s">
        <v>507</v>
      </c>
      <c r="L5318" s="10" t="s">
        <v>1</v>
      </c>
      <c r="M5318" s="5" t="s">
        <v>512</v>
      </c>
      <c r="N5318" s="11"/>
    </row>
    <row r="5319" spans="1:14" x14ac:dyDescent="0.2">
      <c r="A5319" s="12" t="s">
        <v>8657</v>
      </c>
      <c r="B5319" s="50">
        <v>5318</v>
      </c>
      <c r="C5319" s="9">
        <v>2018</v>
      </c>
      <c r="D5319" s="5" t="s">
        <v>9316</v>
      </c>
      <c r="E5319" s="8" t="s">
        <v>2</v>
      </c>
      <c r="F5319" s="5" t="s">
        <v>11089</v>
      </c>
      <c r="G5319" s="5" t="s">
        <v>9329</v>
      </c>
      <c r="H5319" s="5" t="s">
        <v>9321</v>
      </c>
      <c r="I5319" s="5" t="s">
        <v>9378</v>
      </c>
      <c r="J5319" s="9">
        <v>1</v>
      </c>
      <c r="K5319" s="5" t="s">
        <v>88</v>
      </c>
      <c r="L5319" s="10" t="s">
        <v>1</v>
      </c>
      <c r="M5319" s="5" t="s">
        <v>513</v>
      </c>
      <c r="N5319" s="11"/>
    </row>
    <row r="5320" spans="1:14" x14ac:dyDescent="0.2">
      <c r="A5320" s="12" t="s">
        <v>8658</v>
      </c>
      <c r="B5320" s="50">
        <v>5319</v>
      </c>
      <c r="C5320" s="9">
        <v>2018</v>
      </c>
      <c r="D5320" s="5" t="s">
        <v>9316</v>
      </c>
      <c r="E5320" s="8" t="s">
        <v>2</v>
      </c>
      <c r="F5320" s="5" t="s">
        <v>11089</v>
      </c>
      <c r="G5320" s="5" t="s">
        <v>9329</v>
      </c>
      <c r="H5320" s="5" t="s">
        <v>9347</v>
      </c>
      <c r="I5320" s="5" t="s">
        <v>11065</v>
      </c>
      <c r="J5320" s="9">
        <v>1</v>
      </c>
      <c r="K5320" s="5" t="s">
        <v>242</v>
      </c>
      <c r="L5320" s="10" t="s">
        <v>1</v>
      </c>
      <c r="M5320" s="5" t="s">
        <v>514</v>
      </c>
      <c r="N5320" s="11"/>
    </row>
    <row r="5321" spans="1:14" x14ac:dyDescent="0.2">
      <c r="A5321" s="12" t="s">
        <v>8659</v>
      </c>
      <c r="B5321" s="50">
        <v>5320</v>
      </c>
      <c r="C5321" s="9">
        <v>2018</v>
      </c>
      <c r="D5321" s="5" t="s">
        <v>9316</v>
      </c>
      <c r="E5321" s="8" t="s">
        <v>2</v>
      </c>
      <c r="F5321" s="5" t="s">
        <v>11089</v>
      </c>
      <c r="G5321" s="5" t="s">
        <v>9331</v>
      </c>
      <c r="H5321" s="5" t="s">
        <v>9321</v>
      </c>
      <c r="I5321" s="5" t="s">
        <v>9321</v>
      </c>
      <c r="J5321" s="9">
        <v>1</v>
      </c>
      <c r="K5321" s="5" t="s">
        <v>507</v>
      </c>
      <c r="L5321" s="10" t="s">
        <v>1</v>
      </c>
      <c r="M5321" s="5" t="s">
        <v>515</v>
      </c>
      <c r="N5321" s="11"/>
    </row>
    <row r="5322" spans="1:14" x14ac:dyDescent="0.2">
      <c r="A5322" s="12" t="s">
        <v>8660</v>
      </c>
      <c r="B5322" s="50">
        <v>5321</v>
      </c>
      <c r="C5322" s="9">
        <v>2018</v>
      </c>
      <c r="D5322" s="5" t="s">
        <v>9316</v>
      </c>
      <c r="E5322" s="8" t="s">
        <v>2</v>
      </c>
      <c r="F5322" s="5" t="s">
        <v>11089</v>
      </c>
      <c r="G5322" s="5" t="s">
        <v>9331</v>
      </c>
      <c r="H5322" s="5" t="s">
        <v>9347</v>
      </c>
      <c r="I5322" s="5" t="s">
        <v>9315</v>
      </c>
      <c r="J5322" s="9" t="s">
        <v>2</v>
      </c>
      <c r="K5322" s="5" t="s">
        <v>507</v>
      </c>
      <c r="L5322" s="10" t="s">
        <v>1</v>
      </c>
      <c r="M5322" s="5" t="s">
        <v>516</v>
      </c>
      <c r="N5322" s="11"/>
    </row>
    <row r="5323" spans="1:14" x14ac:dyDescent="0.2">
      <c r="A5323" s="12" t="s">
        <v>8661</v>
      </c>
      <c r="B5323" s="50">
        <v>5322</v>
      </c>
      <c r="C5323" s="9">
        <v>2018</v>
      </c>
      <c r="D5323" s="5" t="s">
        <v>9316</v>
      </c>
      <c r="E5323" s="8" t="s">
        <v>2</v>
      </c>
      <c r="F5323" s="5" t="s">
        <v>11089</v>
      </c>
      <c r="G5323" s="5" t="s">
        <v>9337</v>
      </c>
      <c r="H5323" s="5" t="s">
        <v>9347</v>
      </c>
      <c r="I5323" s="5" t="s">
        <v>9315</v>
      </c>
      <c r="J5323" s="9" t="s">
        <v>2</v>
      </c>
      <c r="K5323" s="5" t="s">
        <v>507</v>
      </c>
      <c r="L5323" s="10" t="s">
        <v>1</v>
      </c>
      <c r="M5323" s="5" t="s">
        <v>517</v>
      </c>
      <c r="N5323" s="11"/>
    </row>
    <row r="5324" spans="1:14" x14ac:dyDescent="0.2">
      <c r="A5324" s="12" t="s">
        <v>8662</v>
      </c>
      <c r="B5324" s="50">
        <v>5323</v>
      </c>
      <c r="C5324" s="9">
        <v>2018</v>
      </c>
      <c r="D5324" s="5" t="s">
        <v>9316</v>
      </c>
      <c r="E5324" s="8" t="s">
        <v>2</v>
      </c>
      <c r="F5324" s="5" t="s">
        <v>11089</v>
      </c>
      <c r="G5324" s="5" t="s">
        <v>9337</v>
      </c>
      <c r="H5324" s="5" t="s">
        <v>9347</v>
      </c>
      <c r="I5324" s="5" t="s">
        <v>9353</v>
      </c>
      <c r="J5324" s="9">
        <v>1</v>
      </c>
      <c r="K5324" s="5" t="s">
        <v>507</v>
      </c>
      <c r="L5324" s="10" t="s">
        <v>1</v>
      </c>
      <c r="M5324" s="5" t="s">
        <v>518</v>
      </c>
      <c r="N5324" s="11"/>
    </row>
    <row r="5325" spans="1:14" x14ac:dyDescent="0.2">
      <c r="A5325" s="12" t="s">
        <v>8663</v>
      </c>
      <c r="B5325" s="50">
        <v>5324</v>
      </c>
      <c r="C5325" s="9">
        <v>2018</v>
      </c>
      <c r="D5325" s="5" t="s">
        <v>9316</v>
      </c>
      <c r="E5325" s="8" t="s">
        <v>2</v>
      </c>
      <c r="F5325" s="5" t="s">
        <v>11088</v>
      </c>
      <c r="G5325" s="5" t="s">
        <v>9383</v>
      </c>
      <c r="H5325" s="5" t="s">
        <v>9321</v>
      </c>
      <c r="I5325" s="5" t="s">
        <v>9408</v>
      </c>
      <c r="J5325" s="9">
        <v>1</v>
      </c>
      <c r="K5325" s="5" t="s">
        <v>507</v>
      </c>
      <c r="L5325" s="10" t="s">
        <v>1</v>
      </c>
      <c r="M5325" s="5" t="s">
        <v>519</v>
      </c>
      <c r="N5325" s="11"/>
    </row>
    <row r="5326" spans="1:14" x14ac:dyDescent="0.2">
      <c r="A5326" s="12" t="s">
        <v>8664</v>
      </c>
      <c r="B5326" s="50">
        <v>5325</v>
      </c>
      <c r="C5326" s="9">
        <v>2018</v>
      </c>
      <c r="D5326" s="5" t="s">
        <v>9316</v>
      </c>
      <c r="E5326" s="8" t="s">
        <v>2</v>
      </c>
      <c r="F5326" s="5" t="s">
        <v>11088</v>
      </c>
      <c r="G5326" s="5" t="s">
        <v>9383</v>
      </c>
      <c r="H5326" s="5" t="s">
        <v>9347</v>
      </c>
      <c r="I5326" s="5" t="s">
        <v>11065</v>
      </c>
      <c r="J5326" s="9">
        <v>1</v>
      </c>
      <c r="K5326" s="5" t="s">
        <v>507</v>
      </c>
      <c r="L5326" s="10" t="s">
        <v>1</v>
      </c>
      <c r="M5326" s="5" t="s">
        <v>520</v>
      </c>
      <c r="N5326" s="11"/>
    </row>
    <row r="5327" spans="1:14" x14ac:dyDescent="0.2">
      <c r="A5327" s="12" t="s">
        <v>8665</v>
      </c>
      <c r="B5327" s="50">
        <v>5326</v>
      </c>
      <c r="C5327" s="9">
        <v>2018</v>
      </c>
      <c r="D5327" s="5" t="s">
        <v>9316</v>
      </c>
      <c r="E5327" s="8" t="s">
        <v>2</v>
      </c>
      <c r="F5327" s="5" t="s">
        <v>11089</v>
      </c>
      <c r="G5327" s="5" t="s">
        <v>9314</v>
      </c>
      <c r="H5327" s="5" t="s">
        <v>9328</v>
      </c>
      <c r="I5327" s="5" t="s">
        <v>9344</v>
      </c>
      <c r="J5327" s="9">
        <v>0</v>
      </c>
      <c r="K5327" s="5" t="s">
        <v>4</v>
      </c>
      <c r="L5327" s="10" t="s">
        <v>1</v>
      </c>
      <c r="M5327" s="5" t="s">
        <v>521</v>
      </c>
      <c r="N5327" s="11"/>
    </row>
    <row r="5328" spans="1:14" x14ac:dyDescent="0.2">
      <c r="A5328" s="12" t="s">
        <v>8666</v>
      </c>
      <c r="B5328" s="50">
        <v>5327</v>
      </c>
      <c r="C5328" s="9">
        <v>2018</v>
      </c>
      <c r="D5328" s="5" t="s">
        <v>9316</v>
      </c>
      <c r="E5328" s="8" t="s">
        <v>2</v>
      </c>
      <c r="F5328" s="5" t="s">
        <v>11089</v>
      </c>
      <c r="G5328" s="5" t="s">
        <v>9314</v>
      </c>
      <c r="H5328" s="5" t="s">
        <v>9328</v>
      </c>
      <c r="I5328" s="5" t="s">
        <v>9419</v>
      </c>
      <c r="J5328" s="9">
        <v>0</v>
      </c>
      <c r="K5328" s="5" t="s">
        <v>4</v>
      </c>
      <c r="L5328" s="10" t="s">
        <v>1</v>
      </c>
      <c r="M5328" s="5" t="s">
        <v>522</v>
      </c>
      <c r="N5328" s="11"/>
    </row>
    <row r="5329" spans="1:14" x14ac:dyDescent="0.2">
      <c r="A5329" s="12" t="s">
        <v>8667</v>
      </c>
      <c r="B5329" s="50">
        <v>5328</v>
      </c>
      <c r="C5329" s="9">
        <v>2018</v>
      </c>
      <c r="D5329" s="5" t="s">
        <v>9316</v>
      </c>
      <c r="E5329" s="8" t="s">
        <v>2</v>
      </c>
      <c r="F5329" s="5" t="s">
        <v>11089</v>
      </c>
      <c r="G5329" s="5" t="s">
        <v>9314</v>
      </c>
      <c r="H5329" s="5" t="s">
        <v>9347</v>
      </c>
      <c r="I5329" s="5" t="s">
        <v>11065</v>
      </c>
      <c r="J5329" s="9" t="s">
        <v>2</v>
      </c>
      <c r="K5329" s="5" t="s">
        <v>4</v>
      </c>
      <c r="L5329" s="10" t="s">
        <v>1</v>
      </c>
      <c r="M5329" s="5" t="s">
        <v>523</v>
      </c>
      <c r="N5329" s="11"/>
    </row>
    <row r="5330" spans="1:14" x14ac:dyDescent="0.2">
      <c r="A5330" s="12" t="s">
        <v>8668</v>
      </c>
      <c r="B5330" s="50">
        <v>5329</v>
      </c>
      <c r="C5330" s="9">
        <v>2018</v>
      </c>
      <c r="D5330" s="5" t="s">
        <v>9316</v>
      </c>
      <c r="E5330" s="8" t="s">
        <v>2</v>
      </c>
      <c r="F5330" s="5" t="s">
        <v>11089</v>
      </c>
      <c r="G5330" s="5" t="s">
        <v>9329</v>
      </c>
      <c r="H5330" s="5" t="s">
        <v>9321</v>
      </c>
      <c r="I5330" s="5" t="s">
        <v>9321</v>
      </c>
      <c r="J5330" s="9">
        <v>3</v>
      </c>
      <c r="K5330" s="5" t="s">
        <v>242</v>
      </c>
      <c r="L5330" s="10" t="s">
        <v>1</v>
      </c>
      <c r="M5330" s="5" t="s">
        <v>524</v>
      </c>
      <c r="N5330" s="11"/>
    </row>
    <row r="5331" spans="1:14" x14ac:dyDescent="0.2">
      <c r="A5331" s="12" t="s">
        <v>8669</v>
      </c>
      <c r="B5331" s="50">
        <v>5330</v>
      </c>
      <c r="C5331" s="9">
        <v>2018</v>
      </c>
      <c r="D5331" s="5" t="s">
        <v>9316</v>
      </c>
      <c r="E5331" s="8" t="s">
        <v>2</v>
      </c>
      <c r="F5331" s="5" t="s">
        <v>11089</v>
      </c>
      <c r="G5331" s="5" t="s">
        <v>9314</v>
      </c>
      <c r="H5331" s="5" t="s">
        <v>9328</v>
      </c>
      <c r="I5331" s="5" t="s">
        <v>9415</v>
      </c>
      <c r="J5331" s="9">
        <v>0</v>
      </c>
      <c r="K5331" s="5" t="s">
        <v>46</v>
      </c>
      <c r="L5331" s="10" t="s">
        <v>1</v>
      </c>
      <c r="M5331" s="5" t="s">
        <v>525</v>
      </c>
      <c r="N5331" s="11"/>
    </row>
    <row r="5332" spans="1:14" x14ac:dyDescent="0.2">
      <c r="A5332" s="12" t="s">
        <v>8670</v>
      </c>
      <c r="B5332" s="50">
        <v>5331</v>
      </c>
      <c r="C5332" s="9">
        <v>2018</v>
      </c>
      <c r="D5332" s="5" t="s">
        <v>9316</v>
      </c>
      <c r="E5332" s="8" t="s">
        <v>2</v>
      </c>
      <c r="F5332" s="5" t="s">
        <v>11089</v>
      </c>
      <c r="G5332" s="5" t="s">
        <v>9329</v>
      </c>
      <c r="H5332" s="5" t="s">
        <v>9328</v>
      </c>
      <c r="I5332" s="5" t="s">
        <v>9344</v>
      </c>
      <c r="J5332" s="9">
        <v>0</v>
      </c>
      <c r="K5332" s="5" t="s">
        <v>88</v>
      </c>
      <c r="L5332" s="10" t="s">
        <v>1</v>
      </c>
      <c r="M5332" s="5" t="s">
        <v>526</v>
      </c>
      <c r="N5332" s="11"/>
    </row>
    <row r="5333" spans="1:14" x14ac:dyDescent="0.2">
      <c r="A5333" s="12" t="s">
        <v>8671</v>
      </c>
      <c r="B5333" s="50">
        <v>5332</v>
      </c>
      <c r="C5333" s="9">
        <v>2018</v>
      </c>
      <c r="D5333" s="5" t="s">
        <v>9316</v>
      </c>
      <c r="E5333" s="8" t="s">
        <v>2</v>
      </c>
      <c r="F5333" s="5" t="s">
        <v>11089</v>
      </c>
      <c r="G5333" s="5" t="s">
        <v>9314</v>
      </c>
      <c r="H5333" s="5" t="s">
        <v>9328</v>
      </c>
      <c r="I5333" s="5" t="s">
        <v>9344</v>
      </c>
      <c r="J5333" s="9">
        <v>0</v>
      </c>
      <c r="K5333" s="5" t="s">
        <v>46</v>
      </c>
      <c r="L5333" s="10" t="s">
        <v>1</v>
      </c>
      <c r="M5333" s="5" t="s">
        <v>527</v>
      </c>
      <c r="N5333" s="11"/>
    </row>
    <row r="5334" spans="1:14" x14ac:dyDescent="0.2">
      <c r="A5334" s="12" t="s">
        <v>8672</v>
      </c>
      <c r="B5334" s="50">
        <v>5333</v>
      </c>
      <c r="C5334" s="9">
        <v>2018</v>
      </c>
      <c r="D5334" s="5" t="s">
        <v>9316</v>
      </c>
      <c r="E5334" s="8" t="s">
        <v>2</v>
      </c>
      <c r="F5334" s="5" t="s">
        <v>11089</v>
      </c>
      <c r="G5334" s="5" t="s">
        <v>9314</v>
      </c>
      <c r="H5334" s="5" t="s">
        <v>9321</v>
      </c>
      <c r="I5334" s="5" t="s">
        <v>9321</v>
      </c>
      <c r="J5334" s="9">
        <v>1</v>
      </c>
      <c r="K5334" s="5" t="s">
        <v>9</v>
      </c>
      <c r="L5334" s="10" t="s">
        <v>1</v>
      </c>
      <c r="M5334" s="5" t="s">
        <v>528</v>
      </c>
      <c r="N5334" s="11"/>
    </row>
    <row r="5335" spans="1:14" x14ac:dyDescent="0.2">
      <c r="A5335" s="12" t="s">
        <v>8673</v>
      </c>
      <c r="B5335" s="50">
        <v>5334</v>
      </c>
      <c r="C5335" s="9">
        <v>2018</v>
      </c>
      <c r="D5335" s="5" t="s">
        <v>9316</v>
      </c>
      <c r="E5335" s="8" t="s">
        <v>2</v>
      </c>
      <c r="F5335" s="5" t="s">
        <v>11089</v>
      </c>
      <c r="G5335" s="5" t="s">
        <v>9314</v>
      </c>
      <c r="H5335" s="5" t="s">
        <v>9328</v>
      </c>
      <c r="I5335" s="5" t="s">
        <v>9344</v>
      </c>
      <c r="J5335" s="9">
        <v>0</v>
      </c>
      <c r="K5335" s="5" t="s">
        <v>4</v>
      </c>
      <c r="L5335" s="10" t="s">
        <v>1</v>
      </c>
      <c r="M5335" s="5" t="s">
        <v>529</v>
      </c>
      <c r="N5335" s="11"/>
    </row>
    <row r="5336" spans="1:14" x14ac:dyDescent="0.2">
      <c r="A5336" s="12" t="s">
        <v>8674</v>
      </c>
      <c r="B5336" s="50">
        <v>5335</v>
      </c>
      <c r="C5336" s="9">
        <v>2018</v>
      </c>
      <c r="D5336" s="5" t="s">
        <v>9316</v>
      </c>
      <c r="E5336" s="8" t="s">
        <v>2</v>
      </c>
      <c r="F5336" s="5" t="s">
        <v>11089</v>
      </c>
      <c r="G5336" s="5" t="s">
        <v>9314</v>
      </c>
      <c r="H5336" s="5" t="s">
        <v>9328</v>
      </c>
      <c r="I5336" s="5" t="s">
        <v>9415</v>
      </c>
      <c r="J5336" s="9">
        <v>0</v>
      </c>
      <c r="K5336" s="5" t="s">
        <v>9</v>
      </c>
      <c r="L5336" s="10" t="s">
        <v>1</v>
      </c>
      <c r="M5336" s="5" t="s">
        <v>530</v>
      </c>
      <c r="N5336" s="11"/>
    </row>
    <row r="5337" spans="1:14" x14ac:dyDescent="0.2">
      <c r="A5337" s="12" t="s">
        <v>8675</v>
      </c>
      <c r="B5337" s="50">
        <v>5336</v>
      </c>
      <c r="C5337" s="9">
        <v>2018</v>
      </c>
      <c r="D5337" s="5" t="s">
        <v>9316</v>
      </c>
      <c r="E5337" s="8" t="s">
        <v>2</v>
      </c>
      <c r="F5337" s="5" t="s">
        <v>11089</v>
      </c>
      <c r="G5337" s="5" t="s">
        <v>9314</v>
      </c>
      <c r="H5337" s="5" t="s">
        <v>9328</v>
      </c>
      <c r="I5337" s="5" t="s">
        <v>9377</v>
      </c>
      <c r="J5337" s="9">
        <v>0</v>
      </c>
      <c r="K5337" s="5" t="s">
        <v>9</v>
      </c>
      <c r="L5337" s="10" t="s">
        <v>1</v>
      </c>
      <c r="M5337" s="5" t="s">
        <v>531</v>
      </c>
      <c r="N5337" s="11"/>
    </row>
    <row r="5338" spans="1:14" x14ac:dyDescent="0.2">
      <c r="A5338" s="12" t="s">
        <v>8676</v>
      </c>
      <c r="B5338" s="50">
        <v>5337</v>
      </c>
      <c r="C5338" s="9">
        <v>2018</v>
      </c>
      <c r="D5338" s="5" t="s">
        <v>9316</v>
      </c>
      <c r="E5338" s="8" t="s">
        <v>2</v>
      </c>
      <c r="F5338" s="5" t="s">
        <v>11089</v>
      </c>
      <c r="G5338" s="5" t="s">
        <v>9314</v>
      </c>
      <c r="H5338" s="5" t="s">
        <v>9328</v>
      </c>
      <c r="I5338" s="5" t="s">
        <v>9415</v>
      </c>
      <c r="J5338" s="9">
        <v>0</v>
      </c>
      <c r="K5338" s="5" t="s">
        <v>9</v>
      </c>
      <c r="L5338" s="10" t="s">
        <v>1</v>
      </c>
      <c r="M5338" s="5" t="s">
        <v>461</v>
      </c>
      <c r="N5338" s="11"/>
    </row>
    <row r="5339" spans="1:14" x14ac:dyDescent="0.2">
      <c r="A5339" s="12" t="s">
        <v>8677</v>
      </c>
      <c r="B5339" s="50">
        <v>5338</v>
      </c>
      <c r="C5339" s="9">
        <v>2018</v>
      </c>
      <c r="D5339" s="5" t="s">
        <v>9316</v>
      </c>
      <c r="E5339" s="8" t="s">
        <v>2</v>
      </c>
      <c r="F5339" s="5" t="s">
        <v>11089</v>
      </c>
      <c r="G5339" s="5" t="s">
        <v>9314</v>
      </c>
      <c r="H5339" s="5" t="s">
        <v>9328</v>
      </c>
      <c r="I5339" s="5" t="s">
        <v>9415</v>
      </c>
      <c r="J5339" s="9">
        <v>0</v>
      </c>
      <c r="K5339" s="5" t="s">
        <v>9</v>
      </c>
      <c r="L5339" s="10" t="s">
        <v>1</v>
      </c>
      <c r="M5339" s="5" t="s">
        <v>532</v>
      </c>
      <c r="N5339" s="11"/>
    </row>
    <row r="5340" spans="1:14" x14ac:dyDescent="0.2">
      <c r="A5340" s="12" t="s">
        <v>8678</v>
      </c>
      <c r="B5340" s="50">
        <v>5339</v>
      </c>
      <c r="C5340" s="9">
        <v>2018</v>
      </c>
      <c r="D5340" s="5" t="s">
        <v>9316</v>
      </c>
      <c r="E5340" s="8" t="s">
        <v>2</v>
      </c>
      <c r="F5340" s="5" t="s">
        <v>11089</v>
      </c>
      <c r="G5340" s="5" t="s">
        <v>9331</v>
      </c>
      <c r="H5340" s="5" t="s">
        <v>9328</v>
      </c>
      <c r="I5340" s="5" t="s">
        <v>9415</v>
      </c>
      <c r="J5340" s="9">
        <v>0</v>
      </c>
      <c r="K5340" s="5" t="s">
        <v>9</v>
      </c>
      <c r="L5340" s="10" t="s">
        <v>1</v>
      </c>
      <c r="M5340" s="5" t="s">
        <v>533</v>
      </c>
      <c r="N5340" s="11"/>
    </row>
    <row r="5341" spans="1:14" x14ac:dyDescent="0.2">
      <c r="A5341" s="12" t="s">
        <v>8679</v>
      </c>
      <c r="B5341" s="50">
        <v>5340</v>
      </c>
      <c r="C5341" s="9">
        <v>2018</v>
      </c>
      <c r="D5341" s="5" t="s">
        <v>9316</v>
      </c>
      <c r="E5341" s="8" t="s">
        <v>2</v>
      </c>
      <c r="F5341" s="5" t="s">
        <v>11089</v>
      </c>
      <c r="G5341" s="5" t="s">
        <v>9314</v>
      </c>
      <c r="H5341" s="5" t="s">
        <v>9328</v>
      </c>
      <c r="I5341" s="5" t="s">
        <v>9415</v>
      </c>
      <c r="J5341" s="9">
        <v>0</v>
      </c>
      <c r="K5341" s="5" t="s">
        <v>9</v>
      </c>
      <c r="L5341" s="10" t="s">
        <v>1</v>
      </c>
      <c r="M5341" s="5" t="s">
        <v>532</v>
      </c>
      <c r="N5341" s="11"/>
    </row>
    <row r="5342" spans="1:14" x14ac:dyDescent="0.2">
      <c r="A5342" s="12" t="s">
        <v>8680</v>
      </c>
      <c r="B5342" s="50">
        <v>5341</v>
      </c>
      <c r="C5342" s="9">
        <v>2018</v>
      </c>
      <c r="D5342" s="5" t="s">
        <v>9316</v>
      </c>
      <c r="E5342" s="8" t="s">
        <v>2</v>
      </c>
      <c r="F5342" s="5" t="s">
        <v>11089</v>
      </c>
      <c r="G5342" s="5" t="s">
        <v>9314</v>
      </c>
      <c r="H5342" s="5" t="s">
        <v>9347</v>
      </c>
      <c r="I5342" s="5" t="s">
        <v>9353</v>
      </c>
      <c r="J5342" s="9">
        <v>1</v>
      </c>
      <c r="K5342" s="5" t="s">
        <v>46</v>
      </c>
      <c r="L5342" s="10" t="s">
        <v>1</v>
      </c>
      <c r="M5342" s="5" t="s">
        <v>534</v>
      </c>
      <c r="N5342" s="11"/>
    </row>
    <row r="5343" spans="1:14" x14ac:dyDescent="0.2">
      <c r="A5343" s="12" t="s">
        <v>8681</v>
      </c>
      <c r="B5343" s="50">
        <v>5342</v>
      </c>
      <c r="C5343" s="9">
        <v>2018</v>
      </c>
      <c r="D5343" s="5" t="s">
        <v>9316</v>
      </c>
      <c r="E5343" s="8" t="s">
        <v>2</v>
      </c>
      <c r="F5343" s="5" t="s">
        <v>11089</v>
      </c>
      <c r="G5343" s="5" t="s">
        <v>9314</v>
      </c>
      <c r="H5343" s="5" t="s">
        <v>9328</v>
      </c>
      <c r="I5343" s="5" t="s">
        <v>9344</v>
      </c>
      <c r="J5343" s="9">
        <v>0</v>
      </c>
      <c r="K5343" s="5" t="s">
        <v>46</v>
      </c>
      <c r="L5343" s="10" t="s">
        <v>1</v>
      </c>
      <c r="M5343" s="5" t="s">
        <v>535</v>
      </c>
      <c r="N5343" s="11"/>
    </row>
    <row r="5344" spans="1:14" x14ac:dyDescent="0.2">
      <c r="A5344" s="12" t="s">
        <v>8682</v>
      </c>
      <c r="B5344" s="50">
        <v>5343</v>
      </c>
      <c r="C5344" s="9">
        <v>2018</v>
      </c>
      <c r="D5344" s="5" t="s">
        <v>9316</v>
      </c>
      <c r="E5344" s="8" t="s">
        <v>2</v>
      </c>
      <c r="F5344" s="5" t="s">
        <v>11089</v>
      </c>
      <c r="G5344" s="5" t="s">
        <v>9314</v>
      </c>
      <c r="H5344" s="5" t="s">
        <v>9328</v>
      </c>
      <c r="I5344" s="5" t="s">
        <v>9342</v>
      </c>
      <c r="J5344" s="9">
        <v>0</v>
      </c>
      <c r="K5344" s="5" t="s">
        <v>46</v>
      </c>
      <c r="L5344" s="10" t="s">
        <v>1</v>
      </c>
      <c r="M5344" s="5" t="s">
        <v>536</v>
      </c>
      <c r="N5344" s="11"/>
    </row>
    <row r="5345" spans="1:14" x14ac:dyDescent="0.2">
      <c r="A5345" s="12" t="s">
        <v>8683</v>
      </c>
      <c r="B5345" s="50">
        <v>5344</v>
      </c>
      <c r="C5345" s="9">
        <v>2018</v>
      </c>
      <c r="D5345" s="5" t="s">
        <v>9316</v>
      </c>
      <c r="E5345" s="8" t="s">
        <v>2</v>
      </c>
      <c r="F5345" s="5" t="s">
        <v>11089</v>
      </c>
      <c r="G5345" s="5" t="s">
        <v>9329</v>
      </c>
      <c r="H5345" s="5" t="s">
        <v>9321</v>
      </c>
      <c r="I5345" s="5" t="s">
        <v>9378</v>
      </c>
      <c r="J5345" s="9">
        <v>1</v>
      </c>
      <c r="K5345" s="5" t="s">
        <v>88</v>
      </c>
      <c r="L5345" s="10" t="s">
        <v>1</v>
      </c>
      <c r="M5345" s="5" t="s">
        <v>537</v>
      </c>
      <c r="N5345" s="11"/>
    </row>
    <row r="5346" spans="1:14" x14ac:dyDescent="0.2">
      <c r="A5346" s="12" t="s">
        <v>8684</v>
      </c>
      <c r="B5346" s="50">
        <v>5345</v>
      </c>
      <c r="C5346" s="9">
        <v>2018</v>
      </c>
      <c r="D5346" s="5" t="s">
        <v>9316</v>
      </c>
      <c r="E5346" s="8" t="s">
        <v>2</v>
      </c>
      <c r="F5346" s="5" t="s">
        <v>11089</v>
      </c>
      <c r="G5346" s="5" t="s">
        <v>9329</v>
      </c>
      <c r="H5346" s="5" t="s">
        <v>9347</v>
      </c>
      <c r="I5346" s="5" t="s">
        <v>9315</v>
      </c>
      <c r="J5346" s="9">
        <v>1</v>
      </c>
      <c r="K5346" s="5" t="s">
        <v>88</v>
      </c>
      <c r="L5346" s="10" t="s">
        <v>1</v>
      </c>
      <c r="M5346" s="5" t="s">
        <v>538</v>
      </c>
      <c r="N5346" s="11"/>
    </row>
    <row r="5347" spans="1:14" x14ac:dyDescent="0.2">
      <c r="A5347" s="12" t="s">
        <v>8685</v>
      </c>
      <c r="B5347" s="50">
        <v>5346</v>
      </c>
      <c r="C5347" s="9">
        <v>2018</v>
      </c>
      <c r="D5347" s="5" t="s">
        <v>9316</v>
      </c>
      <c r="E5347" s="8" t="s">
        <v>2</v>
      </c>
      <c r="F5347" s="5" t="s">
        <v>11089</v>
      </c>
      <c r="G5347" s="5" t="s">
        <v>9329</v>
      </c>
      <c r="H5347" s="5" t="s">
        <v>9347</v>
      </c>
      <c r="I5347" s="5" t="s">
        <v>11065</v>
      </c>
      <c r="J5347" s="9">
        <v>1</v>
      </c>
      <c r="K5347" s="5" t="s">
        <v>88</v>
      </c>
      <c r="L5347" s="10" t="s">
        <v>1</v>
      </c>
      <c r="M5347" s="5" t="s">
        <v>539</v>
      </c>
      <c r="N5347" s="11"/>
    </row>
    <row r="5348" spans="1:14" x14ac:dyDescent="0.2">
      <c r="A5348" s="12" t="s">
        <v>8686</v>
      </c>
      <c r="B5348" s="50">
        <v>5347</v>
      </c>
      <c r="C5348" s="9">
        <v>2018</v>
      </c>
      <c r="D5348" s="5" t="s">
        <v>9316</v>
      </c>
      <c r="E5348" s="8" t="s">
        <v>2</v>
      </c>
      <c r="F5348" s="5" t="s">
        <v>11089</v>
      </c>
      <c r="G5348" s="5" t="s">
        <v>9329</v>
      </c>
      <c r="H5348" s="5" t="s">
        <v>9347</v>
      </c>
      <c r="I5348" s="5" t="s">
        <v>11065</v>
      </c>
      <c r="J5348" s="9">
        <v>1</v>
      </c>
      <c r="K5348" s="5" t="s">
        <v>88</v>
      </c>
      <c r="L5348" s="10" t="s">
        <v>1</v>
      </c>
      <c r="M5348" s="5" t="s">
        <v>540</v>
      </c>
      <c r="N5348" s="11"/>
    </row>
    <row r="5349" spans="1:14" x14ac:dyDescent="0.2">
      <c r="A5349" s="12" t="s">
        <v>8687</v>
      </c>
      <c r="B5349" s="50">
        <v>5348</v>
      </c>
      <c r="C5349" s="9">
        <v>2018</v>
      </c>
      <c r="D5349" s="5" t="s">
        <v>9316</v>
      </c>
      <c r="E5349" s="8" t="s">
        <v>2</v>
      </c>
      <c r="F5349" s="5" t="s">
        <v>11089</v>
      </c>
      <c r="G5349" s="5" t="s">
        <v>9329</v>
      </c>
      <c r="H5349" s="5" t="s">
        <v>9347</v>
      </c>
      <c r="I5349" s="5" t="s">
        <v>9315</v>
      </c>
      <c r="J5349" s="9">
        <v>2</v>
      </c>
      <c r="K5349" s="5" t="s">
        <v>88</v>
      </c>
      <c r="L5349" s="10" t="s">
        <v>1</v>
      </c>
      <c r="M5349" s="5" t="s">
        <v>541</v>
      </c>
      <c r="N5349" s="11"/>
    </row>
    <row r="5350" spans="1:14" x14ac:dyDescent="0.2">
      <c r="A5350" s="12" t="s">
        <v>8688</v>
      </c>
      <c r="B5350" s="50">
        <v>5349</v>
      </c>
      <c r="C5350" s="9">
        <v>2018</v>
      </c>
      <c r="D5350" s="5" t="s">
        <v>9316</v>
      </c>
      <c r="E5350" s="8" t="s">
        <v>2</v>
      </c>
      <c r="F5350" s="5" t="s">
        <v>11089</v>
      </c>
      <c r="G5350" s="5" t="s">
        <v>9314</v>
      </c>
      <c r="H5350" s="5" t="s">
        <v>9347</v>
      </c>
      <c r="I5350" s="5" t="s">
        <v>9315</v>
      </c>
      <c r="J5350" s="9">
        <v>1</v>
      </c>
      <c r="K5350" s="5" t="s">
        <v>542</v>
      </c>
      <c r="L5350" s="10" t="s">
        <v>1</v>
      </c>
      <c r="M5350" s="5" t="s">
        <v>543</v>
      </c>
      <c r="N5350" s="11"/>
    </row>
    <row r="5351" spans="1:14" x14ac:dyDescent="0.2">
      <c r="A5351" s="12" t="s">
        <v>8689</v>
      </c>
      <c r="B5351" s="50">
        <v>5350</v>
      </c>
      <c r="C5351" s="9">
        <v>2018</v>
      </c>
      <c r="D5351" s="5" t="s">
        <v>9316</v>
      </c>
      <c r="E5351" s="8" t="s">
        <v>2</v>
      </c>
      <c r="F5351" s="5" t="s">
        <v>11089</v>
      </c>
      <c r="G5351" s="5" t="s">
        <v>9329</v>
      </c>
      <c r="H5351" s="5" t="s">
        <v>9328</v>
      </c>
      <c r="I5351" s="5" t="s">
        <v>9415</v>
      </c>
      <c r="J5351" s="9">
        <v>0</v>
      </c>
      <c r="K5351" s="5" t="s">
        <v>542</v>
      </c>
      <c r="L5351" s="10" t="s">
        <v>1</v>
      </c>
      <c r="M5351" s="5" t="s">
        <v>544</v>
      </c>
      <c r="N5351" s="11"/>
    </row>
    <row r="5352" spans="1:14" x14ac:dyDescent="0.2">
      <c r="A5352" s="12" t="s">
        <v>8690</v>
      </c>
      <c r="B5352" s="50">
        <v>5351</v>
      </c>
      <c r="C5352" s="9">
        <v>2018</v>
      </c>
      <c r="D5352" s="5" t="s">
        <v>9316</v>
      </c>
      <c r="E5352" s="8" t="s">
        <v>2</v>
      </c>
      <c r="F5352" s="5" t="s">
        <v>11089</v>
      </c>
      <c r="G5352" s="5" t="s">
        <v>9314</v>
      </c>
      <c r="H5352" s="5" t="s">
        <v>9347</v>
      </c>
      <c r="I5352" s="5" t="s">
        <v>9315</v>
      </c>
      <c r="J5352" s="9">
        <v>1</v>
      </c>
      <c r="K5352" s="5" t="s">
        <v>542</v>
      </c>
      <c r="L5352" s="10" t="s">
        <v>1</v>
      </c>
      <c r="M5352" s="5" t="s">
        <v>545</v>
      </c>
      <c r="N5352" s="11"/>
    </row>
    <row r="5353" spans="1:14" x14ac:dyDescent="0.2">
      <c r="A5353" s="12" t="s">
        <v>8691</v>
      </c>
      <c r="B5353" s="50">
        <v>5352</v>
      </c>
      <c r="C5353" s="9">
        <v>2018</v>
      </c>
      <c r="D5353" s="5" t="s">
        <v>9316</v>
      </c>
      <c r="E5353" s="8" t="s">
        <v>2</v>
      </c>
      <c r="F5353" s="5" t="s">
        <v>11089</v>
      </c>
      <c r="G5353" s="5" t="s">
        <v>9314</v>
      </c>
      <c r="H5353" s="5" t="s">
        <v>9347</v>
      </c>
      <c r="I5353" s="5" t="s">
        <v>9315</v>
      </c>
      <c r="J5353" s="9">
        <v>1</v>
      </c>
      <c r="K5353" s="5" t="s">
        <v>542</v>
      </c>
      <c r="L5353" s="10" t="s">
        <v>1</v>
      </c>
      <c r="M5353" s="5" t="s">
        <v>546</v>
      </c>
      <c r="N5353" s="11"/>
    </row>
    <row r="5354" spans="1:14" x14ac:dyDescent="0.2">
      <c r="A5354" s="12" t="s">
        <v>8692</v>
      </c>
      <c r="B5354" s="50">
        <v>5353</v>
      </c>
      <c r="C5354" s="9">
        <v>2018</v>
      </c>
      <c r="D5354" s="5" t="s">
        <v>9316</v>
      </c>
      <c r="E5354" s="8" t="s">
        <v>2</v>
      </c>
      <c r="F5354" s="5" t="s">
        <v>11089</v>
      </c>
      <c r="G5354" s="5" t="s">
        <v>9329</v>
      </c>
      <c r="H5354" s="5" t="s">
        <v>9347</v>
      </c>
      <c r="I5354" s="5" t="s">
        <v>11065</v>
      </c>
      <c r="J5354" s="9">
        <v>1</v>
      </c>
      <c r="K5354" s="5" t="s">
        <v>242</v>
      </c>
      <c r="L5354" s="10" t="s">
        <v>1</v>
      </c>
      <c r="M5354" s="5" t="s">
        <v>89</v>
      </c>
      <c r="N5354" s="11"/>
    </row>
    <row r="5355" spans="1:14" x14ac:dyDescent="0.2">
      <c r="A5355" s="12" t="s">
        <v>8693</v>
      </c>
      <c r="B5355" s="50">
        <v>5354</v>
      </c>
      <c r="C5355" s="9">
        <v>2018</v>
      </c>
      <c r="D5355" s="5" t="s">
        <v>9316</v>
      </c>
      <c r="E5355" s="8" t="s">
        <v>2</v>
      </c>
      <c r="F5355" s="5" t="s">
        <v>11089</v>
      </c>
      <c r="G5355" s="5" t="s">
        <v>9329</v>
      </c>
      <c r="H5355" s="5" t="s">
        <v>9347</v>
      </c>
      <c r="I5355" s="5" t="s">
        <v>11065</v>
      </c>
      <c r="J5355" s="9">
        <v>1</v>
      </c>
      <c r="K5355" s="5" t="s">
        <v>88</v>
      </c>
      <c r="L5355" s="10" t="s">
        <v>1</v>
      </c>
      <c r="M5355" s="5" t="s">
        <v>547</v>
      </c>
      <c r="N5355" s="11"/>
    </row>
    <row r="5356" spans="1:14" x14ac:dyDescent="0.2">
      <c r="A5356" s="12" t="s">
        <v>8694</v>
      </c>
      <c r="B5356" s="50">
        <v>5355</v>
      </c>
      <c r="C5356" s="9">
        <v>2018</v>
      </c>
      <c r="D5356" s="5" t="s">
        <v>9316</v>
      </c>
      <c r="E5356" s="8" t="s">
        <v>2</v>
      </c>
      <c r="F5356" s="5" t="s">
        <v>11089</v>
      </c>
      <c r="G5356" s="5" t="s">
        <v>9329</v>
      </c>
      <c r="H5356" s="5" t="s">
        <v>9347</v>
      </c>
      <c r="I5356" s="5" t="s">
        <v>9321</v>
      </c>
      <c r="J5356" s="9">
        <v>1</v>
      </c>
      <c r="K5356" s="5" t="s">
        <v>88</v>
      </c>
      <c r="L5356" s="10" t="s">
        <v>1</v>
      </c>
      <c r="M5356" s="5" t="s">
        <v>548</v>
      </c>
      <c r="N5356" s="11"/>
    </row>
    <row r="5357" spans="1:14" x14ac:dyDescent="0.2">
      <c r="A5357" s="12" t="s">
        <v>8695</v>
      </c>
      <c r="B5357" s="50">
        <v>5356</v>
      </c>
      <c r="C5357" s="9">
        <v>2018</v>
      </c>
      <c r="D5357" s="5" t="s">
        <v>9316</v>
      </c>
      <c r="E5357" s="8" t="s">
        <v>2</v>
      </c>
      <c r="F5357" s="5" t="s">
        <v>11089</v>
      </c>
      <c r="G5357" s="5" t="s">
        <v>9329</v>
      </c>
      <c r="H5357" s="5" t="s">
        <v>9321</v>
      </c>
      <c r="I5357" s="5" t="s">
        <v>9321</v>
      </c>
      <c r="J5357" s="9">
        <v>2</v>
      </c>
      <c r="K5357" s="5" t="s">
        <v>88</v>
      </c>
      <c r="L5357" s="10" t="s">
        <v>1</v>
      </c>
      <c r="M5357" s="5" t="s">
        <v>549</v>
      </c>
      <c r="N5357" s="11"/>
    </row>
    <row r="5358" spans="1:14" x14ac:dyDescent="0.2">
      <c r="A5358" s="12" t="s">
        <v>8696</v>
      </c>
      <c r="B5358" s="50">
        <v>5357</v>
      </c>
      <c r="C5358" s="9">
        <v>2018</v>
      </c>
      <c r="D5358" s="5" t="s">
        <v>9316</v>
      </c>
      <c r="E5358" s="8" t="s">
        <v>2</v>
      </c>
      <c r="F5358" s="5" t="s">
        <v>11089</v>
      </c>
      <c r="G5358" s="5" t="s">
        <v>9329</v>
      </c>
      <c r="H5358" s="5" t="s">
        <v>9347</v>
      </c>
      <c r="I5358" s="5" t="s">
        <v>9350</v>
      </c>
      <c r="J5358" s="9">
        <v>2</v>
      </c>
      <c r="K5358" s="5" t="s">
        <v>88</v>
      </c>
      <c r="L5358" s="10" t="s">
        <v>1</v>
      </c>
      <c r="M5358" s="5" t="s">
        <v>550</v>
      </c>
      <c r="N5358" s="11"/>
    </row>
    <row r="5359" spans="1:14" x14ac:dyDescent="0.2">
      <c r="A5359" s="12" t="s">
        <v>8697</v>
      </c>
      <c r="B5359" s="50">
        <v>5358</v>
      </c>
      <c r="C5359" s="9">
        <v>2018</v>
      </c>
      <c r="D5359" s="5" t="s">
        <v>9316</v>
      </c>
      <c r="E5359" s="8" t="s">
        <v>2</v>
      </c>
      <c r="F5359" s="5" t="s">
        <v>11089</v>
      </c>
      <c r="G5359" s="5" t="s">
        <v>9329</v>
      </c>
      <c r="H5359" s="5" t="s">
        <v>9328</v>
      </c>
      <c r="I5359" s="5" t="s">
        <v>9415</v>
      </c>
      <c r="J5359" s="9">
        <v>0</v>
      </c>
      <c r="K5359" s="5" t="s">
        <v>88</v>
      </c>
      <c r="L5359" s="10" t="s">
        <v>1</v>
      </c>
      <c r="M5359" s="5" t="s">
        <v>551</v>
      </c>
      <c r="N5359" s="11"/>
    </row>
    <row r="5360" spans="1:14" x14ac:dyDescent="0.2">
      <c r="A5360" s="12" t="s">
        <v>8698</v>
      </c>
      <c r="B5360" s="50">
        <v>5359</v>
      </c>
      <c r="C5360" s="9">
        <v>2018</v>
      </c>
      <c r="D5360" s="5" t="s">
        <v>9316</v>
      </c>
      <c r="E5360" s="8" t="s">
        <v>2</v>
      </c>
      <c r="F5360" s="5" t="s">
        <v>11089</v>
      </c>
      <c r="G5360" s="5" t="s">
        <v>9329</v>
      </c>
      <c r="H5360" s="5" t="s">
        <v>9347</v>
      </c>
      <c r="I5360" s="5" t="s">
        <v>9315</v>
      </c>
      <c r="J5360" s="9">
        <v>1</v>
      </c>
      <c r="K5360" s="5" t="s">
        <v>88</v>
      </c>
      <c r="L5360" s="10" t="s">
        <v>1</v>
      </c>
      <c r="M5360" s="5" t="s">
        <v>552</v>
      </c>
      <c r="N5360" s="11"/>
    </row>
    <row r="5361" spans="1:14" x14ac:dyDescent="0.2">
      <c r="A5361" s="12" t="s">
        <v>8699</v>
      </c>
      <c r="B5361" s="50">
        <v>5360</v>
      </c>
      <c r="C5361" s="9">
        <v>2018</v>
      </c>
      <c r="D5361" s="5" t="s">
        <v>9316</v>
      </c>
      <c r="E5361" s="8" t="s">
        <v>2</v>
      </c>
      <c r="F5361" s="5" t="s">
        <v>11089</v>
      </c>
      <c r="G5361" s="5" t="s">
        <v>9329</v>
      </c>
      <c r="H5361" s="5" t="s">
        <v>9347</v>
      </c>
      <c r="I5361" s="5" t="s">
        <v>9315</v>
      </c>
      <c r="J5361" s="9">
        <v>1</v>
      </c>
      <c r="K5361" s="5" t="s">
        <v>88</v>
      </c>
      <c r="L5361" s="10" t="s">
        <v>1</v>
      </c>
      <c r="M5361" s="5" t="s">
        <v>553</v>
      </c>
      <c r="N5361" s="11"/>
    </row>
    <row r="5362" spans="1:14" x14ac:dyDescent="0.2">
      <c r="A5362" s="12" t="s">
        <v>8700</v>
      </c>
      <c r="B5362" s="50">
        <v>5361</v>
      </c>
      <c r="C5362" s="9">
        <v>2018</v>
      </c>
      <c r="D5362" s="5" t="s">
        <v>9316</v>
      </c>
      <c r="E5362" s="8" t="s">
        <v>2</v>
      </c>
      <c r="F5362" s="5" t="s">
        <v>11089</v>
      </c>
      <c r="G5362" s="5" t="s">
        <v>9329</v>
      </c>
      <c r="H5362" s="5" t="s">
        <v>9321</v>
      </c>
      <c r="I5362" s="5" t="s">
        <v>9321</v>
      </c>
      <c r="J5362" s="9">
        <v>1</v>
      </c>
      <c r="K5362" s="5" t="s">
        <v>88</v>
      </c>
      <c r="L5362" s="10" t="s">
        <v>1</v>
      </c>
      <c r="M5362" s="5" t="s">
        <v>554</v>
      </c>
      <c r="N5362" s="11"/>
    </row>
    <row r="5363" spans="1:14" x14ac:dyDescent="0.2">
      <c r="A5363" s="12" t="s">
        <v>8701</v>
      </c>
      <c r="B5363" s="50">
        <v>5362</v>
      </c>
      <c r="C5363" s="9">
        <v>2018</v>
      </c>
      <c r="D5363" s="5" t="s">
        <v>9316</v>
      </c>
      <c r="E5363" s="8" t="s">
        <v>2</v>
      </c>
      <c r="F5363" s="5" t="s">
        <v>11089</v>
      </c>
      <c r="G5363" s="5" t="s">
        <v>9329</v>
      </c>
      <c r="H5363" s="5" t="s">
        <v>9321</v>
      </c>
      <c r="I5363" s="5" t="s">
        <v>9378</v>
      </c>
      <c r="J5363" s="9">
        <v>1</v>
      </c>
      <c r="K5363" s="5" t="s">
        <v>88</v>
      </c>
      <c r="L5363" s="10" t="s">
        <v>1</v>
      </c>
      <c r="M5363" s="5" t="s">
        <v>555</v>
      </c>
      <c r="N5363" s="11"/>
    </row>
    <row r="5364" spans="1:14" x14ac:dyDescent="0.2">
      <c r="A5364" s="12" t="s">
        <v>8702</v>
      </c>
      <c r="B5364" s="50">
        <v>5363</v>
      </c>
      <c r="C5364" s="9">
        <v>2018</v>
      </c>
      <c r="D5364" s="5" t="s">
        <v>9316</v>
      </c>
      <c r="E5364" s="8" t="s">
        <v>2</v>
      </c>
      <c r="F5364" s="5" t="s">
        <v>11088</v>
      </c>
      <c r="G5364" s="5" t="s">
        <v>9375</v>
      </c>
      <c r="H5364" s="5" t="s">
        <v>9328</v>
      </c>
      <c r="I5364" s="5" t="s">
        <v>9415</v>
      </c>
      <c r="J5364" s="9">
        <v>0</v>
      </c>
      <c r="K5364" s="5" t="s">
        <v>88</v>
      </c>
      <c r="L5364" s="10" t="s">
        <v>1</v>
      </c>
      <c r="M5364" s="5" t="s">
        <v>556</v>
      </c>
      <c r="N5364" s="11"/>
    </row>
    <row r="5365" spans="1:14" x14ac:dyDescent="0.2">
      <c r="A5365" s="12" t="s">
        <v>8703</v>
      </c>
      <c r="B5365" s="50">
        <v>5364</v>
      </c>
      <c r="C5365" s="9">
        <v>2018</v>
      </c>
      <c r="D5365" s="5" t="s">
        <v>9316</v>
      </c>
      <c r="E5365" s="8" t="s">
        <v>2</v>
      </c>
      <c r="F5365" s="5" t="s">
        <v>11089</v>
      </c>
      <c r="G5365" s="5" t="s">
        <v>9329</v>
      </c>
      <c r="H5365" s="5" t="s">
        <v>9347</v>
      </c>
      <c r="I5365" s="5" t="s">
        <v>11065</v>
      </c>
      <c r="J5365" s="9">
        <v>2</v>
      </c>
      <c r="K5365" s="5" t="s">
        <v>88</v>
      </c>
      <c r="L5365" s="10" t="s">
        <v>1</v>
      </c>
      <c r="M5365" s="5" t="s">
        <v>557</v>
      </c>
      <c r="N5365" s="11"/>
    </row>
    <row r="5366" spans="1:14" x14ac:dyDescent="0.2">
      <c r="A5366" s="12" t="s">
        <v>8704</v>
      </c>
      <c r="B5366" s="50">
        <v>5365</v>
      </c>
      <c r="C5366" s="9">
        <v>2018</v>
      </c>
      <c r="D5366" s="5" t="s">
        <v>9316</v>
      </c>
      <c r="E5366" s="8" t="s">
        <v>2</v>
      </c>
      <c r="F5366" s="5" t="s">
        <v>11089</v>
      </c>
      <c r="G5366" s="5" t="s">
        <v>9329</v>
      </c>
      <c r="H5366" s="5" t="s">
        <v>9347</v>
      </c>
      <c r="I5366" s="5" t="s">
        <v>11065</v>
      </c>
      <c r="J5366" s="9">
        <v>1</v>
      </c>
      <c r="K5366" s="5" t="s">
        <v>88</v>
      </c>
      <c r="L5366" s="10" t="s">
        <v>1</v>
      </c>
      <c r="M5366" s="5" t="s">
        <v>275</v>
      </c>
      <c r="N5366" s="11"/>
    </row>
    <row r="5367" spans="1:14" x14ac:dyDescent="0.2">
      <c r="A5367" s="12" t="s">
        <v>8705</v>
      </c>
      <c r="B5367" s="50">
        <v>5366</v>
      </c>
      <c r="C5367" s="9">
        <v>2018</v>
      </c>
      <c r="D5367" s="5" t="s">
        <v>9316</v>
      </c>
      <c r="E5367" s="8" t="s">
        <v>2</v>
      </c>
      <c r="F5367" s="5" t="s">
        <v>11089</v>
      </c>
      <c r="G5367" s="5" t="s">
        <v>9329</v>
      </c>
      <c r="H5367" s="5" t="s">
        <v>9347</v>
      </c>
      <c r="I5367" s="5" t="s">
        <v>9315</v>
      </c>
      <c r="J5367" s="9">
        <v>2</v>
      </c>
      <c r="K5367" s="5" t="s">
        <v>88</v>
      </c>
      <c r="L5367" s="10" t="s">
        <v>1</v>
      </c>
      <c r="M5367" s="5" t="s">
        <v>558</v>
      </c>
      <c r="N5367" s="11"/>
    </row>
    <row r="5368" spans="1:14" x14ac:dyDescent="0.2">
      <c r="A5368" s="12" t="s">
        <v>8706</v>
      </c>
      <c r="B5368" s="50">
        <v>5367</v>
      </c>
      <c r="C5368" s="9">
        <v>2018</v>
      </c>
      <c r="D5368" s="5" t="s">
        <v>9316</v>
      </c>
      <c r="E5368" s="8" t="s">
        <v>2</v>
      </c>
      <c r="F5368" s="5" t="s">
        <v>11089</v>
      </c>
      <c r="G5368" s="5" t="s">
        <v>9329</v>
      </c>
      <c r="H5368" s="5" t="s">
        <v>9347</v>
      </c>
      <c r="I5368" s="5" t="s">
        <v>11065</v>
      </c>
      <c r="J5368" s="9">
        <v>1</v>
      </c>
      <c r="K5368" s="5" t="s">
        <v>88</v>
      </c>
      <c r="L5368" s="10" t="s">
        <v>1</v>
      </c>
      <c r="M5368" s="5" t="s">
        <v>559</v>
      </c>
      <c r="N5368" s="11"/>
    </row>
    <row r="5369" spans="1:14" x14ac:dyDescent="0.2">
      <c r="A5369" s="12" t="s">
        <v>8707</v>
      </c>
      <c r="B5369" s="50">
        <v>5368</v>
      </c>
      <c r="C5369" s="9">
        <v>2018</v>
      </c>
      <c r="D5369" s="5" t="s">
        <v>9316</v>
      </c>
      <c r="E5369" s="8" t="s">
        <v>2</v>
      </c>
      <c r="F5369" s="5" t="s">
        <v>11089</v>
      </c>
      <c r="G5369" s="5" t="s">
        <v>9329</v>
      </c>
      <c r="H5369" s="5" t="s">
        <v>9347</v>
      </c>
      <c r="I5369" s="5" t="s">
        <v>9315</v>
      </c>
      <c r="J5369" s="9">
        <v>1</v>
      </c>
      <c r="K5369" s="5" t="s">
        <v>88</v>
      </c>
      <c r="L5369" s="10" t="s">
        <v>1</v>
      </c>
      <c r="M5369" s="5" t="s">
        <v>560</v>
      </c>
      <c r="N5369" s="11"/>
    </row>
    <row r="5370" spans="1:14" x14ac:dyDescent="0.2">
      <c r="A5370" s="12" t="s">
        <v>8708</v>
      </c>
      <c r="B5370" s="50">
        <v>5369</v>
      </c>
      <c r="C5370" s="9">
        <v>2018</v>
      </c>
      <c r="D5370" s="5" t="s">
        <v>9316</v>
      </c>
      <c r="E5370" s="8" t="s">
        <v>2</v>
      </c>
      <c r="F5370" s="5" t="s">
        <v>11089</v>
      </c>
      <c r="G5370" s="5" t="s">
        <v>9329</v>
      </c>
      <c r="H5370" s="5" t="s">
        <v>9321</v>
      </c>
      <c r="I5370" s="5" t="s">
        <v>9378</v>
      </c>
      <c r="J5370" s="9">
        <v>1</v>
      </c>
      <c r="K5370" s="5" t="s">
        <v>88</v>
      </c>
      <c r="L5370" s="10" t="s">
        <v>1</v>
      </c>
      <c r="M5370" s="5" t="s">
        <v>561</v>
      </c>
      <c r="N5370" s="11"/>
    </row>
    <row r="5371" spans="1:14" x14ac:dyDescent="0.2">
      <c r="A5371" s="12" t="s">
        <v>8709</v>
      </c>
      <c r="B5371" s="50">
        <v>5370</v>
      </c>
      <c r="C5371" s="9">
        <v>2018</v>
      </c>
      <c r="D5371" s="5" t="s">
        <v>9316</v>
      </c>
      <c r="E5371" s="8" t="s">
        <v>2</v>
      </c>
      <c r="F5371" s="5" t="s">
        <v>11089</v>
      </c>
      <c r="G5371" s="5" t="s">
        <v>9329</v>
      </c>
      <c r="H5371" s="5" t="s">
        <v>9321</v>
      </c>
      <c r="I5371" s="5" t="s">
        <v>9378</v>
      </c>
      <c r="J5371" s="9">
        <v>2</v>
      </c>
      <c r="K5371" s="5" t="s">
        <v>88</v>
      </c>
      <c r="L5371" s="10" t="s">
        <v>1</v>
      </c>
      <c r="M5371" s="5" t="s">
        <v>562</v>
      </c>
      <c r="N5371" s="11"/>
    </row>
    <row r="5372" spans="1:14" x14ac:dyDescent="0.2">
      <c r="A5372" s="12" t="s">
        <v>8710</v>
      </c>
      <c r="B5372" s="50">
        <v>5371</v>
      </c>
      <c r="C5372" s="9">
        <v>2018</v>
      </c>
      <c r="D5372" s="5" t="s">
        <v>9316</v>
      </c>
      <c r="E5372" s="8" t="s">
        <v>2</v>
      </c>
      <c r="F5372" s="5" t="s">
        <v>11089</v>
      </c>
      <c r="G5372" s="5" t="s">
        <v>9329</v>
      </c>
      <c r="H5372" s="5" t="s">
        <v>9347</v>
      </c>
      <c r="I5372" s="5" t="s">
        <v>9315</v>
      </c>
      <c r="J5372" s="9">
        <v>1</v>
      </c>
      <c r="K5372" s="5" t="s">
        <v>88</v>
      </c>
      <c r="L5372" s="10" t="s">
        <v>1</v>
      </c>
      <c r="M5372" s="5" t="s">
        <v>563</v>
      </c>
      <c r="N5372" s="11"/>
    </row>
    <row r="5373" spans="1:14" x14ac:dyDescent="0.2">
      <c r="A5373" s="12" t="s">
        <v>8711</v>
      </c>
      <c r="B5373" s="50">
        <v>5372</v>
      </c>
      <c r="C5373" s="9">
        <v>2018</v>
      </c>
      <c r="D5373" s="5" t="s">
        <v>9316</v>
      </c>
      <c r="E5373" s="8" t="s">
        <v>2</v>
      </c>
      <c r="F5373" s="5" t="s">
        <v>11089</v>
      </c>
      <c r="G5373" s="5" t="s">
        <v>9329</v>
      </c>
      <c r="H5373" s="5" t="s">
        <v>9321</v>
      </c>
      <c r="I5373" s="5" t="s">
        <v>9378</v>
      </c>
      <c r="J5373" s="9">
        <v>1</v>
      </c>
      <c r="K5373" s="5" t="s">
        <v>88</v>
      </c>
      <c r="L5373" s="10" t="s">
        <v>1</v>
      </c>
      <c r="M5373" s="5" t="s">
        <v>564</v>
      </c>
      <c r="N5373" s="11"/>
    </row>
    <row r="5374" spans="1:14" x14ac:dyDescent="0.2">
      <c r="A5374" s="12" t="s">
        <v>8712</v>
      </c>
      <c r="B5374" s="50">
        <v>5373</v>
      </c>
      <c r="C5374" s="9">
        <v>2018</v>
      </c>
      <c r="D5374" s="5" t="s">
        <v>9316</v>
      </c>
      <c r="E5374" s="8" t="s">
        <v>2</v>
      </c>
      <c r="F5374" s="5" t="s">
        <v>11089</v>
      </c>
      <c r="G5374" s="5" t="s">
        <v>9329</v>
      </c>
      <c r="H5374" s="5" t="s">
        <v>9347</v>
      </c>
      <c r="I5374" s="5" t="s">
        <v>9315</v>
      </c>
      <c r="J5374" s="9">
        <v>1</v>
      </c>
      <c r="K5374" s="5" t="s">
        <v>88</v>
      </c>
      <c r="L5374" s="10" t="s">
        <v>1</v>
      </c>
      <c r="M5374" s="5" t="s">
        <v>565</v>
      </c>
      <c r="N5374" s="11"/>
    </row>
    <row r="5375" spans="1:14" x14ac:dyDescent="0.2">
      <c r="A5375" s="12" t="s">
        <v>8713</v>
      </c>
      <c r="B5375" s="50">
        <v>5374</v>
      </c>
      <c r="C5375" s="9">
        <v>2018</v>
      </c>
      <c r="D5375" s="5" t="s">
        <v>9316</v>
      </c>
      <c r="E5375" s="8" t="s">
        <v>2</v>
      </c>
      <c r="F5375" s="5" t="s">
        <v>11088</v>
      </c>
      <c r="G5375" s="5" t="s">
        <v>9383</v>
      </c>
      <c r="H5375" s="5" t="s">
        <v>9328</v>
      </c>
      <c r="I5375" s="5" t="s">
        <v>11218</v>
      </c>
      <c r="J5375" s="9">
        <v>0</v>
      </c>
      <c r="K5375" s="5" t="s">
        <v>166</v>
      </c>
      <c r="L5375" s="10" t="s">
        <v>1</v>
      </c>
      <c r="M5375" s="5" t="s">
        <v>566</v>
      </c>
      <c r="N5375" s="11"/>
    </row>
    <row r="5376" spans="1:14" x14ac:dyDescent="0.2">
      <c r="A5376" s="12" t="s">
        <v>8714</v>
      </c>
      <c r="B5376" s="50">
        <v>5375</v>
      </c>
      <c r="C5376" s="9">
        <v>2018</v>
      </c>
      <c r="D5376" s="5" t="s">
        <v>9316</v>
      </c>
      <c r="E5376" s="8" t="s">
        <v>2</v>
      </c>
      <c r="F5376" s="5" t="s">
        <v>11089</v>
      </c>
      <c r="G5376" s="5" t="s">
        <v>9337</v>
      </c>
      <c r="H5376" s="5" t="s">
        <v>9347</v>
      </c>
      <c r="I5376" s="5" t="s">
        <v>11065</v>
      </c>
      <c r="J5376" s="9">
        <v>1</v>
      </c>
      <c r="K5376" s="5" t="s">
        <v>166</v>
      </c>
      <c r="L5376" s="10" t="s">
        <v>1</v>
      </c>
      <c r="M5376" s="5" t="s">
        <v>567</v>
      </c>
      <c r="N5376" s="11"/>
    </row>
    <row r="5377" spans="1:14" x14ac:dyDescent="0.2">
      <c r="A5377" s="12" t="s">
        <v>8715</v>
      </c>
      <c r="B5377" s="50">
        <v>5376</v>
      </c>
      <c r="C5377" s="9">
        <v>2018</v>
      </c>
      <c r="D5377" s="5" t="s">
        <v>9316</v>
      </c>
      <c r="E5377" s="8" t="s">
        <v>2</v>
      </c>
      <c r="F5377" s="5" t="s">
        <v>11089</v>
      </c>
      <c r="G5377" s="5" t="s">
        <v>9331</v>
      </c>
      <c r="H5377" s="5" t="s">
        <v>9328</v>
      </c>
      <c r="I5377" s="5" t="s">
        <v>9415</v>
      </c>
      <c r="J5377" s="9">
        <v>0</v>
      </c>
      <c r="K5377" s="5" t="s">
        <v>166</v>
      </c>
      <c r="L5377" s="10" t="s">
        <v>1</v>
      </c>
      <c r="M5377" s="5" t="s">
        <v>568</v>
      </c>
      <c r="N5377" s="11"/>
    </row>
    <row r="5378" spans="1:14" x14ac:dyDescent="0.2">
      <c r="A5378" s="12" t="s">
        <v>8716</v>
      </c>
      <c r="B5378" s="50">
        <v>5377</v>
      </c>
      <c r="C5378" s="9">
        <v>2018</v>
      </c>
      <c r="D5378" s="5" t="s">
        <v>9316</v>
      </c>
      <c r="E5378" s="8" t="s">
        <v>2</v>
      </c>
      <c r="F5378" s="5" t="s">
        <v>11088</v>
      </c>
      <c r="G5378" s="5" t="s">
        <v>9383</v>
      </c>
      <c r="H5378" s="5" t="s">
        <v>9347</v>
      </c>
      <c r="I5378" s="5" t="s">
        <v>9315</v>
      </c>
      <c r="J5378" s="9">
        <v>1</v>
      </c>
      <c r="K5378" s="5" t="s">
        <v>166</v>
      </c>
      <c r="L5378" s="10" t="s">
        <v>1</v>
      </c>
      <c r="M5378" s="5" t="s">
        <v>569</v>
      </c>
      <c r="N5378" s="11"/>
    </row>
    <row r="5379" spans="1:14" x14ac:dyDescent="0.2">
      <c r="A5379" s="12" t="s">
        <v>8717</v>
      </c>
      <c r="B5379" s="50">
        <v>5378</v>
      </c>
      <c r="C5379" s="9">
        <v>2018</v>
      </c>
      <c r="D5379" s="5" t="s">
        <v>9316</v>
      </c>
      <c r="E5379" s="8" t="s">
        <v>2</v>
      </c>
      <c r="F5379" s="5" t="s">
        <v>11089</v>
      </c>
      <c r="G5379" s="5" t="s">
        <v>9329</v>
      </c>
      <c r="H5379" s="5" t="s">
        <v>9328</v>
      </c>
      <c r="I5379" s="5" t="s">
        <v>9415</v>
      </c>
      <c r="J5379" s="9">
        <v>0</v>
      </c>
      <c r="K5379" s="5" t="s">
        <v>88</v>
      </c>
      <c r="L5379" s="10" t="s">
        <v>1</v>
      </c>
      <c r="M5379" s="5" t="s">
        <v>570</v>
      </c>
      <c r="N5379" s="11"/>
    </row>
    <row r="5380" spans="1:14" x14ac:dyDescent="0.2">
      <c r="A5380" s="12" t="s">
        <v>8718</v>
      </c>
      <c r="B5380" s="50">
        <v>5379</v>
      </c>
      <c r="C5380" s="9">
        <v>2018</v>
      </c>
      <c r="D5380" s="5" t="s">
        <v>9316</v>
      </c>
      <c r="E5380" s="8" t="s">
        <v>2</v>
      </c>
      <c r="F5380" s="5" t="s">
        <v>11088</v>
      </c>
      <c r="G5380" s="5" t="s">
        <v>9383</v>
      </c>
      <c r="H5380" s="5" t="s">
        <v>9328</v>
      </c>
      <c r="I5380" s="5" t="s">
        <v>9415</v>
      </c>
      <c r="J5380" s="9">
        <v>0</v>
      </c>
      <c r="K5380" s="5" t="s">
        <v>166</v>
      </c>
      <c r="L5380" s="10" t="s">
        <v>1</v>
      </c>
      <c r="M5380" s="5" t="s">
        <v>571</v>
      </c>
      <c r="N5380" s="11"/>
    </row>
    <row r="5381" spans="1:14" x14ac:dyDescent="0.2">
      <c r="A5381" s="12" t="s">
        <v>8719</v>
      </c>
      <c r="B5381" s="50">
        <v>5380</v>
      </c>
      <c r="C5381" s="9">
        <v>2018</v>
      </c>
      <c r="D5381" s="5" t="s">
        <v>9316</v>
      </c>
      <c r="E5381" s="8" t="s">
        <v>2</v>
      </c>
      <c r="F5381" s="5" t="s">
        <v>11089</v>
      </c>
      <c r="G5381" s="5" t="s">
        <v>9337</v>
      </c>
      <c r="H5381" s="5" t="s">
        <v>9328</v>
      </c>
      <c r="I5381" s="5" t="s">
        <v>9415</v>
      </c>
      <c r="J5381" s="9">
        <v>0</v>
      </c>
      <c r="K5381" s="5" t="s">
        <v>166</v>
      </c>
      <c r="L5381" s="10" t="s">
        <v>1</v>
      </c>
      <c r="M5381" s="5" t="s">
        <v>572</v>
      </c>
      <c r="N5381" s="11"/>
    </row>
    <row r="5382" spans="1:14" x14ac:dyDescent="0.2">
      <c r="A5382" s="12" t="s">
        <v>8720</v>
      </c>
      <c r="B5382" s="50">
        <v>5381</v>
      </c>
      <c r="C5382" s="9">
        <v>2018</v>
      </c>
      <c r="D5382" s="5" t="s">
        <v>9316</v>
      </c>
      <c r="E5382" s="8" t="s">
        <v>2</v>
      </c>
      <c r="F5382" s="5" t="s">
        <v>11089</v>
      </c>
      <c r="G5382" s="5" t="s">
        <v>9337</v>
      </c>
      <c r="H5382" s="5" t="s">
        <v>9347</v>
      </c>
      <c r="I5382" s="5" t="s">
        <v>11065</v>
      </c>
      <c r="J5382" s="9">
        <v>1</v>
      </c>
      <c r="K5382" s="5" t="s">
        <v>166</v>
      </c>
      <c r="L5382" s="10" t="s">
        <v>1</v>
      </c>
      <c r="M5382" s="5" t="s">
        <v>573</v>
      </c>
      <c r="N5382" s="11"/>
    </row>
    <row r="5383" spans="1:14" x14ac:dyDescent="0.2">
      <c r="A5383" s="12" t="s">
        <v>8721</v>
      </c>
      <c r="B5383" s="50">
        <v>5382</v>
      </c>
      <c r="C5383" s="9">
        <v>2018</v>
      </c>
      <c r="D5383" s="5" t="s">
        <v>9316</v>
      </c>
      <c r="E5383" s="8" t="s">
        <v>2</v>
      </c>
      <c r="F5383" s="5" t="s">
        <v>11089</v>
      </c>
      <c r="G5383" s="5" t="s">
        <v>9329</v>
      </c>
      <c r="H5383" s="5" t="s">
        <v>9321</v>
      </c>
      <c r="I5383" s="5" t="s">
        <v>9378</v>
      </c>
      <c r="J5383" s="9">
        <v>1</v>
      </c>
      <c r="K5383" s="5" t="s">
        <v>88</v>
      </c>
      <c r="L5383" s="10" t="s">
        <v>1</v>
      </c>
      <c r="M5383" s="5" t="s">
        <v>574</v>
      </c>
      <c r="N5383" s="11"/>
    </row>
    <row r="5384" spans="1:14" x14ac:dyDescent="0.2">
      <c r="A5384" s="12" t="s">
        <v>8722</v>
      </c>
      <c r="B5384" s="50">
        <v>5383</v>
      </c>
      <c r="C5384" s="9">
        <v>2018</v>
      </c>
      <c r="D5384" s="5" t="s">
        <v>9316</v>
      </c>
      <c r="E5384" s="8" t="s">
        <v>2</v>
      </c>
      <c r="F5384" s="5" t="s">
        <v>11089</v>
      </c>
      <c r="G5384" s="5" t="s">
        <v>9329</v>
      </c>
      <c r="H5384" s="5" t="s">
        <v>9321</v>
      </c>
      <c r="I5384" s="5" t="s">
        <v>9385</v>
      </c>
      <c r="J5384" s="9">
        <v>1</v>
      </c>
      <c r="K5384" s="5" t="s">
        <v>88</v>
      </c>
      <c r="L5384" s="10" t="s">
        <v>1</v>
      </c>
      <c r="M5384" s="5" t="s">
        <v>575</v>
      </c>
      <c r="N5384" s="11"/>
    </row>
    <row r="5385" spans="1:14" x14ac:dyDescent="0.2">
      <c r="A5385" s="12" t="s">
        <v>8723</v>
      </c>
      <c r="B5385" s="50">
        <v>5384</v>
      </c>
      <c r="C5385" s="9">
        <v>2018</v>
      </c>
      <c r="D5385" s="5" t="s">
        <v>9316</v>
      </c>
      <c r="E5385" s="8" t="s">
        <v>2</v>
      </c>
      <c r="F5385" s="5" t="s">
        <v>11089</v>
      </c>
      <c r="G5385" s="5" t="s">
        <v>9329</v>
      </c>
      <c r="H5385" s="5" t="s">
        <v>9347</v>
      </c>
      <c r="I5385" s="5" t="s">
        <v>11065</v>
      </c>
      <c r="J5385" s="9">
        <v>1</v>
      </c>
      <c r="K5385" s="5" t="s">
        <v>88</v>
      </c>
      <c r="L5385" s="10" t="s">
        <v>1</v>
      </c>
      <c r="M5385" s="5" t="s">
        <v>576</v>
      </c>
      <c r="N5385" s="11"/>
    </row>
    <row r="5386" spans="1:14" x14ac:dyDescent="0.2">
      <c r="A5386" s="12" t="s">
        <v>8724</v>
      </c>
      <c r="B5386" s="50">
        <v>5385</v>
      </c>
      <c r="C5386" s="9">
        <v>2018</v>
      </c>
      <c r="D5386" s="5" t="s">
        <v>9316</v>
      </c>
      <c r="E5386" s="8" t="s">
        <v>2</v>
      </c>
      <c r="F5386" s="5" t="s">
        <v>11089</v>
      </c>
      <c r="G5386" s="5" t="s">
        <v>9329</v>
      </c>
      <c r="H5386" s="5" t="s">
        <v>9347</v>
      </c>
      <c r="I5386" s="5" t="s">
        <v>9315</v>
      </c>
      <c r="J5386" s="9">
        <v>2</v>
      </c>
      <c r="K5386" s="5" t="s">
        <v>88</v>
      </c>
      <c r="L5386" s="10" t="s">
        <v>1</v>
      </c>
      <c r="M5386" s="5" t="s">
        <v>577</v>
      </c>
      <c r="N5386" s="11"/>
    </row>
    <row r="5387" spans="1:14" x14ac:dyDescent="0.2">
      <c r="A5387" s="12" t="s">
        <v>8725</v>
      </c>
      <c r="B5387" s="50">
        <v>5386</v>
      </c>
      <c r="C5387" s="9">
        <v>2018</v>
      </c>
      <c r="D5387" s="5" t="s">
        <v>9316</v>
      </c>
      <c r="E5387" s="8" t="s">
        <v>2</v>
      </c>
      <c r="F5387" s="5" t="s">
        <v>11089</v>
      </c>
      <c r="G5387" s="5" t="s">
        <v>9329</v>
      </c>
      <c r="H5387" s="5" t="s">
        <v>9347</v>
      </c>
      <c r="I5387" s="5" t="s">
        <v>11065</v>
      </c>
      <c r="J5387" s="9">
        <v>1</v>
      </c>
      <c r="K5387" s="5" t="s">
        <v>88</v>
      </c>
      <c r="L5387" s="10" t="s">
        <v>1</v>
      </c>
      <c r="M5387" s="5" t="s">
        <v>275</v>
      </c>
      <c r="N5387" s="11"/>
    </row>
    <row r="5388" spans="1:14" x14ac:dyDescent="0.2">
      <c r="A5388" s="12" t="s">
        <v>8726</v>
      </c>
      <c r="B5388" s="50">
        <v>5387</v>
      </c>
      <c r="C5388" s="9">
        <v>2018</v>
      </c>
      <c r="D5388" s="5" t="s">
        <v>9316</v>
      </c>
      <c r="E5388" s="8" t="s">
        <v>2</v>
      </c>
      <c r="F5388" s="5" t="s">
        <v>11089</v>
      </c>
      <c r="G5388" s="5" t="s">
        <v>9329</v>
      </c>
      <c r="H5388" s="5" t="s">
        <v>9328</v>
      </c>
      <c r="I5388" s="5" t="s">
        <v>11220</v>
      </c>
      <c r="J5388" s="9">
        <v>0</v>
      </c>
      <c r="K5388" s="5" t="s">
        <v>88</v>
      </c>
      <c r="L5388" s="10" t="s">
        <v>1</v>
      </c>
      <c r="M5388" s="5" t="s">
        <v>578</v>
      </c>
      <c r="N5388" s="11"/>
    </row>
    <row r="5389" spans="1:14" x14ac:dyDescent="0.2">
      <c r="A5389" s="12" t="s">
        <v>8727</v>
      </c>
      <c r="B5389" s="50">
        <v>5388</v>
      </c>
      <c r="C5389" s="9">
        <v>2018</v>
      </c>
      <c r="D5389" s="5" t="s">
        <v>9316</v>
      </c>
      <c r="E5389" s="5" t="s">
        <v>340</v>
      </c>
      <c r="F5389" s="5" t="s">
        <v>11089</v>
      </c>
      <c r="G5389" s="5" t="s">
        <v>9393</v>
      </c>
      <c r="H5389" s="5" t="s">
        <v>9347</v>
      </c>
      <c r="I5389" s="5" t="s">
        <v>9390</v>
      </c>
      <c r="J5389" s="9" t="s">
        <v>2</v>
      </c>
      <c r="K5389" s="5" t="s">
        <v>52</v>
      </c>
      <c r="L5389" s="10" t="s">
        <v>579</v>
      </c>
      <c r="M5389" s="5" t="s">
        <v>10394</v>
      </c>
      <c r="N5389" s="11"/>
    </row>
    <row r="5390" spans="1:14" x14ac:dyDescent="0.2">
      <c r="A5390" s="12" t="s">
        <v>8728</v>
      </c>
      <c r="B5390" s="50">
        <v>5389</v>
      </c>
      <c r="C5390" s="9">
        <v>2018</v>
      </c>
      <c r="D5390" s="5" t="s">
        <v>9316</v>
      </c>
      <c r="E5390" s="5" t="s">
        <v>580</v>
      </c>
      <c r="F5390" s="5" t="s">
        <v>11089</v>
      </c>
      <c r="G5390" s="5" t="s">
        <v>9393</v>
      </c>
      <c r="H5390" s="5" t="s">
        <v>9347</v>
      </c>
      <c r="I5390" s="5" t="s">
        <v>9390</v>
      </c>
      <c r="J5390" s="9" t="s">
        <v>2</v>
      </c>
      <c r="K5390" s="5" t="s">
        <v>52</v>
      </c>
      <c r="L5390" s="10" t="s">
        <v>579</v>
      </c>
      <c r="M5390" s="5" t="s">
        <v>10395</v>
      </c>
      <c r="N5390" s="11"/>
    </row>
    <row r="5391" spans="1:14" x14ac:dyDescent="0.2">
      <c r="A5391" s="12" t="s">
        <v>8729</v>
      </c>
      <c r="B5391" s="50">
        <v>5390</v>
      </c>
      <c r="C5391" s="9">
        <v>2018</v>
      </c>
      <c r="D5391" s="5" t="s">
        <v>9316</v>
      </c>
      <c r="E5391" s="5" t="s">
        <v>581</v>
      </c>
      <c r="F5391" s="5" t="s">
        <v>11089</v>
      </c>
      <c r="G5391" s="5" t="s">
        <v>9393</v>
      </c>
      <c r="H5391" s="5" t="s">
        <v>9347</v>
      </c>
      <c r="I5391" s="5" t="s">
        <v>9390</v>
      </c>
      <c r="J5391" s="9" t="s">
        <v>2</v>
      </c>
      <c r="K5391" s="5" t="s">
        <v>52</v>
      </c>
      <c r="L5391" s="10" t="s">
        <v>579</v>
      </c>
      <c r="M5391" s="5" t="s">
        <v>10396</v>
      </c>
      <c r="N5391" s="11"/>
    </row>
    <row r="5392" spans="1:14" x14ac:dyDescent="0.2">
      <c r="A5392" s="12" t="s">
        <v>8730</v>
      </c>
      <c r="B5392" s="50">
        <v>5391</v>
      </c>
      <c r="C5392" s="9">
        <v>2018</v>
      </c>
      <c r="D5392" s="5" t="s">
        <v>9316</v>
      </c>
      <c r="E5392" s="5" t="s">
        <v>334</v>
      </c>
      <c r="F5392" s="5" t="s">
        <v>11089</v>
      </c>
      <c r="G5392" s="5" t="s">
        <v>9379</v>
      </c>
      <c r="H5392" s="5" t="s">
        <v>9347</v>
      </c>
      <c r="I5392" s="5" t="s">
        <v>9315</v>
      </c>
      <c r="J5392" s="9">
        <v>1</v>
      </c>
      <c r="K5392" s="5" t="s">
        <v>52</v>
      </c>
      <c r="L5392" s="10" t="s">
        <v>579</v>
      </c>
      <c r="M5392" s="5" t="s">
        <v>10397</v>
      </c>
      <c r="N5392" s="11"/>
    </row>
    <row r="5393" spans="1:14" x14ac:dyDescent="0.2">
      <c r="A5393" s="12" t="s">
        <v>8731</v>
      </c>
      <c r="B5393" s="50">
        <v>5392</v>
      </c>
      <c r="C5393" s="9">
        <v>2018</v>
      </c>
      <c r="D5393" s="5" t="s">
        <v>9316</v>
      </c>
      <c r="E5393" s="5" t="s">
        <v>54</v>
      </c>
      <c r="F5393" s="5" t="s">
        <v>11089</v>
      </c>
      <c r="G5393" s="5" t="s">
        <v>9393</v>
      </c>
      <c r="H5393" s="5" t="s">
        <v>9347</v>
      </c>
      <c r="I5393" s="5" t="s">
        <v>9390</v>
      </c>
      <c r="J5393" s="9" t="s">
        <v>2</v>
      </c>
      <c r="K5393" s="5" t="s">
        <v>52</v>
      </c>
      <c r="L5393" s="10" t="s">
        <v>579</v>
      </c>
      <c r="M5393" s="5" t="s">
        <v>10398</v>
      </c>
      <c r="N5393" s="11"/>
    </row>
    <row r="5394" spans="1:14" x14ac:dyDescent="0.2">
      <c r="A5394" s="12" t="s">
        <v>8732</v>
      </c>
      <c r="B5394" s="50">
        <v>5393</v>
      </c>
      <c r="C5394" s="9">
        <v>2018</v>
      </c>
      <c r="D5394" s="5" t="s">
        <v>9316</v>
      </c>
      <c r="E5394" s="5" t="s">
        <v>56</v>
      </c>
      <c r="F5394" s="5" t="s">
        <v>11089</v>
      </c>
      <c r="G5394" s="5" t="s">
        <v>9379</v>
      </c>
      <c r="H5394" s="5" t="s">
        <v>9347</v>
      </c>
      <c r="I5394" s="5" t="s">
        <v>9378</v>
      </c>
      <c r="J5394" s="9" t="s">
        <v>2</v>
      </c>
      <c r="K5394" s="5" t="s">
        <v>52</v>
      </c>
      <c r="L5394" s="10" t="s">
        <v>579</v>
      </c>
      <c r="M5394" s="5" t="s">
        <v>10399</v>
      </c>
      <c r="N5394" s="11"/>
    </row>
    <row r="5395" spans="1:14" x14ac:dyDescent="0.2">
      <c r="A5395" s="12" t="s">
        <v>8733</v>
      </c>
      <c r="B5395" s="50">
        <v>5394</v>
      </c>
      <c r="C5395" s="9">
        <v>2018</v>
      </c>
      <c r="D5395" s="5" t="s">
        <v>9316</v>
      </c>
      <c r="E5395" s="5" t="s">
        <v>334</v>
      </c>
      <c r="F5395" s="5" t="s">
        <v>11089</v>
      </c>
      <c r="G5395" s="5" t="s">
        <v>9393</v>
      </c>
      <c r="H5395" s="5" t="s">
        <v>9347</v>
      </c>
      <c r="I5395" s="5" t="s">
        <v>9390</v>
      </c>
      <c r="J5395" s="9" t="s">
        <v>2</v>
      </c>
      <c r="K5395" s="5" t="s">
        <v>52</v>
      </c>
      <c r="L5395" s="10" t="s">
        <v>579</v>
      </c>
      <c r="M5395" s="5" t="s">
        <v>10400</v>
      </c>
      <c r="N5395" s="11"/>
    </row>
    <row r="5396" spans="1:14" x14ac:dyDescent="0.2">
      <c r="A5396" s="12" t="s">
        <v>8734</v>
      </c>
      <c r="B5396" s="50">
        <v>5395</v>
      </c>
      <c r="C5396" s="9">
        <v>2018</v>
      </c>
      <c r="D5396" s="5" t="s">
        <v>9316</v>
      </c>
      <c r="E5396" s="5" t="s">
        <v>348</v>
      </c>
      <c r="F5396" s="5" t="s">
        <v>11089</v>
      </c>
      <c r="G5396" s="5" t="s">
        <v>9393</v>
      </c>
      <c r="H5396" s="5" t="s">
        <v>9347</v>
      </c>
      <c r="I5396" s="5" t="s">
        <v>9390</v>
      </c>
      <c r="J5396" s="9" t="s">
        <v>2</v>
      </c>
      <c r="K5396" s="5" t="s">
        <v>52</v>
      </c>
      <c r="L5396" s="10" t="s">
        <v>579</v>
      </c>
      <c r="M5396" s="5" t="s">
        <v>10401</v>
      </c>
      <c r="N5396" s="11"/>
    </row>
    <row r="5397" spans="1:14" x14ac:dyDescent="0.2">
      <c r="A5397" s="12" t="s">
        <v>8735</v>
      </c>
      <c r="B5397" s="50">
        <v>5396</v>
      </c>
      <c r="C5397" s="9">
        <v>2018</v>
      </c>
      <c r="D5397" s="5" t="s">
        <v>9316</v>
      </c>
      <c r="E5397" s="5" t="s">
        <v>347</v>
      </c>
      <c r="F5397" s="5" t="s">
        <v>11089</v>
      </c>
      <c r="G5397" s="5" t="s">
        <v>9393</v>
      </c>
      <c r="H5397" s="5" t="s">
        <v>9347</v>
      </c>
      <c r="I5397" s="5" t="s">
        <v>9390</v>
      </c>
      <c r="J5397" s="9" t="s">
        <v>2</v>
      </c>
      <c r="K5397" s="5" t="s">
        <v>52</v>
      </c>
      <c r="L5397" s="10" t="s">
        <v>579</v>
      </c>
      <c r="M5397" s="5" t="s">
        <v>10402</v>
      </c>
      <c r="N5397" s="11"/>
    </row>
    <row r="5398" spans="1:14" x14ac:dyDescent="0.2">
      <c r="A5398" s="12" t="s">
        <v>8736</v>
      </c>
      <c r="B5398" s="50">
        <v>5397</v>
      </c>
      <c r="C5398" s="9">
        <v>2018</v>
      </c>
      <c r="D5398" s="5" t="s">
        <v>9316</v>
      </c>
      <c r="E5398" s="5" t="s">
        <v>582</v>
      </c>
      <c r="F5398" s="5" t="s">
        <v>11089</v>
      </c>
      <c r="G5398" s="5" t="s">
        <v>9393</v>
      </c>
      <c r="H5398" s="5" t="s">
        <v>9347</v>
      </c>
      <c r="I5398" s="5" t="s">
        <v>9390</v>
      </c>
      <c r="J5398" s="9" t="s">
        <v>2</v>
      </c>
      <c r="K5398" s="5" t="s">
        <v>52</v>
      </c>
      <c r="L5398" s="10" t="s">
        <v>579</v>
      </c>
      <c r="M5398" s="5" t="s">
        <v>10403</v>
      </c>
      <c r="N5398" s="11"/>
    </row>
    <row r="5399" spans="1:14" x14ac:dyDescent="0.2">
      <c r="A5399" s="12" t="s">
        <v>8737</v>
      </c>
      <c r="B5399" s="50">
        <v>5398</v>
      </c>
      <c r="C5399" s="9">
        <v>2018</v>
      </c>
      <c r="D5399" s="5" t="s">
        <v>9316</v>
      </c>
      <c r="E5399" s="5" t="s">
        <v>583</v>
      </c>
      <c r="F5399" s="5" t="s">
        <v>11089</v>
      </c>
      <c r="G5399" s="5" t="s">
        <v>9393</v>
      </c>
      <c r="H5399" s="5" t="s">
        <v>9347</v>
      </c>
      <c r="I5399" s="5" t="s">
        <v>9390</v>
      </c>
      <c r="J5399" s="9" t="s">
        <v>2</v>
      </c>
      <c r="K5399" s="5" t="s">
        <v>52</v>
      </c>
      <c r="L5399" s="10" t="s">
        <v>579</v>
      </c>
      <c r="M5399" s="5" t="s">
        <v>10404</v>
      </c>
      <c r="N5399" s="11"/>
    </row>
    <row r="5400" spans="1:14" x14ac:dyDescent="0.2">
      <c r="A5400" s="12" t="s">
        <v>8738</v>
      </c>
      <c r="B5400" s="50">
        <v>5399</v>
      </c>
      <c r="C5400" s="9">
        <v>2018</v>
      </c>
      <c r="D5400" s="5" t="s">
        <v>9316</v>
      </c>
      <c r="E5400" s="5" t="s">
        <v>56</v>
      </c>
      <c r="F5400" s="5" t="s">
        <v>11089</v>
      </c>
      <c r="G5400" s="5" t="s">
        <v>9369</v>
      </c>
      <c r="H5400" s="5" t="s">
        <v>9347</v>
      </c>
      <c r="I5400" s="5" t="s">
        <v>9378</v>
      </c>
      <c r="J5400" s="9" t="s">
        <v>2</v>
      </c>
      <c r="K5400" s="5" t="s">
        <v>52</v>
      </c>
      <c r="L5400" s="10" t="s">
        <v>579</v>
      </c>
      <c r="M5400" s="5" t="s">
        <v>10405</v>
      </c>
      <c r="N5400" s="11"/>
    </row>
    <row r="5401" spans="1:14" x14ac:dyDescent="0.2">
      <c r="A5401" s="12" t="s">
        <v>8739</v>
      </c>
      <c r="B5401" s="50">
        <v>5400</v>
      </c>
      <c r="C5401" s="9">
        <v>2018</v>
      </c>
      <c r="D5401" s="5" t="s">
        <v>9316</v>
      </c>
      <c r="E5401" s="5" t="s">
        <v>340</v>
      </c>
      <c r="F5401" s="5" t="s">
        <v>11089</v>
      </c>
      <c r="G5401" s="5" t="s">
        <v>9393</v>
      </c>
      <c r="H5401" s="5" t="s">
        <v>9347</v>
      </c>
      <c r="I5401" s="5" t="s">
        <v>9390</v>
      </c>
      <c r="J5401" s="9" t="s">
        <v>2</v>
      </c>
      <c r="K5401" s="5" t="s">
        <v>52</v>
      </c>
      <c r="L5401" s="10" t="s">
        <v>579</v>
      </c>
      <c r="M5401" s="5" t="s">
        <v>10406</v>
      </c>
      <c r="N5401" s="11"/>
    </row>
    <row r="5402" spans="1:14" x14ac:dyDescent="0.2">
      <c r="A5402" s="12" t="s">
        <v>8740</v>
      </c>
      <c r="B5402" s="50">
        <v>5401</v>
      </c>
      <c r="C5402" s="9">
        <v>2018</v>
      </c>
      <c r="D5402" s="5" t="s">
        <v>9316</v>
      </c>
      <c r="E5402" s="5" t="s">
        <v>340</v>
      </c>
      <c r="F5402" s="5" t="s">
        <v>11089</v>
      </c>
      <c r="G5402" s="5" t="s">
        <v>9379</v>
      </c>
      <c r="H5402" s="5" t="s">
        <v>9347</v>
      </c>
      <c r="I5402" s="5" t="s">
        <v>9390</v>
      </c>
      <c r="J5402" s="9" t="s">
        <v>2</v>
      </c>
      <c r="K5402" s="5" t="s">
        <v>52</v>
      </c>
      <c r="L5402" s="10" t="s">
        <v>579</v>
      </c>
      <c r="M5402" s="5" t="s">
        <v>10407</v>
      </c>
      <c r="N5402" s="11"/>
    </row>
    <row r="5403" spans="1:14" x14ac:dyDescent="0.2">
      <c r="A5403" s="12" t="s">
        <v>8741</v>
      </c>
      <c r="B5403" s="50">
        <v>5402</v>
      </c>
      <c r="C5403" s="9">
        <v>2018</v>
      </c>
      <c r="D5403" s="5" t="s">
        <v>9316</v>
      </c>
      <c r="E5403" s="5" t="s">
        <v>584</v>
      </c>
      <c r="F5403" s="5" t="s">
        <v>11089</v>
      </c>
      <c r="G5403" s="5" t="s">
        <v>9393</v>
      </c>
      <c r="H5403" s="5" t="s">
        <v>9347</v>
      </c>
      <c r="I5403" s="5" t="s">
        <v>9390</v>
      </c>
      <c r="J5403" s="9" t="s">
        <v>2</v>
      </c>
      <c r="K5403" s="5" t="s">
        <v>52</v>
      </c>
      <c r="L5403" s="10" t="s">
        <v>579</v>
      </c>
      <c r="M5403" s="5" t="s">
        <v>10408</v>
      </c>
      <c r="N5403" s="11"/>
    </row>
    <row r="5404" spans="1:14" x14ac:dyDescent="0.2">
      <c r="A5404" s="12" t="s">
        <v>8742</v>
      </c>
      <c r="B5404" s="50">
        <v>5403</v>
      </c>
      <c r="C5404" s="9">
        <v>2018</v>
      </c>
      <c r="D5404" s="5" t="s">
        <v>9316</v>
      </c>
      <c r="E5404" s="5" t="s">
        <v>340</v>
      </c>
      <c r="F5404" s="5" t="s">
        <v>11089</v>
      </c>
      <c r="G5404" s="5" t="s">
        <v>9369</v>
      </c>
      <c r="H5404" s="5" t="s">
        <v>9347</v>
      </c>
      <c r="I5404" s="5" t="s">
        <v>9390</v>
      </c>
      <c r="J5404" s="9" t="s">
        <v>2</v>
      </c>
      <c r="K5404" s="5" t="s">
        <v>52</v>
      </c>
      <c r="L5404" s="10" t="s">
        <v>579</v>
      </c>
      <c r="M5404" s="5" t="s">
        <v>10409</v>
      </c>
      <c r="N5404" s="11"/>
    </row>
    <row r="5405" spans="1:14" x14ac:dyDescent="0.2">
      <c r="A5405" s="12" t="s">
        <v>8743</v>
      </c>
      <c r="B5405" s="50">
        <v>5404</v>
      </c>
      <c r="C5405" s="9">
        <v>2018</v>
      </c>
      <c r="D5405" s="5" t="s">
        <v>9316</v>
      </c>
      <c r="E5405" s="5" t="s">
        <v>585</v>
      </c>
      <c r="F5405" s="5" t="s">
        <v>11089</v>
      </c>
      <c r="G5405" s="5" t="s">
        <v>9393</v>
      </c>
      <c r="H5405" s="5" t="s">
        <v>9347</v>
      </c>
      <c r="I5405" s="5" t="s">
        <v>9390</v>
      </c>
      <c r="J5405" s="9" t="s">
        <v>2</v>
      </c>
      <c r="K5405" s="5" t="s">
        <v>52</v>
      </c>
      <c r="L5405" s="10" t="s">
        <v>579</v>
      </c>
      <c r="M5405" s="5" t="s">
        <v>10410</v>
      </c>
      <c r="N5405" s="11"/>
    </row>
    <row r="5406" spans="1:14" x14ac:dyDescent="0.2">
      <c r="A5406" s="12" t="s">
        <v>8744</v>
      </c>
      <c r="B5406" s="50">
        <v>5405</v>
      </c>
      <c r="C5406" s="9">
        <v>2018</v>
      </c>
      <c r="D5406" s="5" t="s">
        <v>9316</v>
      </c>
      <c r="E5406" s="5" t="s">
        <v>340</v>
      </c>
      <c r="F5406" s="5" t="s">
        <v>11089</v>
      </c>
      <c r="G5406" s="5" t="s">
        <v>9393</v>
      </c>
      <c r="H5406" s="5" t="s">
        <v>9347</v>
      </c>
      <c r="I5406" s="5" t="s">
        <v>9390</v>
      </c>
      <c r="J5406" s="9" t="s">
        <v>2</v>
      </c>
      <c r="K5406" s="5" t="s">
        <v>52</v>
      </c>
      <c r="L5406" s="10" t="s">
        <v>579</v>
      </c>
      <c r="M5406" s="5" t="s">
        <v>10411</v>
      </c>
      <c r="N5406" s="11"/>
    </row>
    <row r="5407" spans="1:14" x14ac:dyDescent="0.2">
      <c r="A5407" s="12" t="s">
        <v>8745</v>
      </c>
      <c r="B5407" s="50">
        <v>5406</v>
      </c>
      <c r="C5407" s="9">
        <v>2018</v>
      </c>
      <c r="D5407" s="5" t="s">
        <v>9316</v>
      </c>
      <c r="E5407" s="5" t="s">
        <v>51</v>
      </c>
      <c r="F5407" s="5" t="s">
        <v>11089</v>
      </c>
      <c r="G5407" s="5" t="s">
        <v>9379</v>
      </c>
      <c r="H5407" s="5" t="s">
        <v>9347</v>
      </c>
      <c r="I5407" s="5" t="s">
        <v>9390</v>
      </c>
      <c r="J5407" s="9" t="s">
        <v>2</v>
      </c>
      <c r="K5407" s="5" t="s">
        <v>52</v>
      </c>
      <c r="L5407" s="10" t="s">
        <v>579</v>
      </c>
      <c r="M5407" s="5" t="s">
        <v>10412</v>
      </c>
      <c r="N5407" s="11"/>
    </row>
    <row r="5408" spans="1:14" x14ac:dyDescent="0.2">
      <c r="A5408" s="12" t="s">
        <v>8746</v>
      </c>
      <c r="B5408" s="50">
        <v>5407</v>
      </c>
      <c r="C5408" s="9">
        <v>2018</v>
      </c>
      <c r="D5408" s="5" t="s">
        <v>9316</v>
      </c>
      <c r="E5408" s="5" t="s">
        <v>347</v>
      </c>
      <c r="F5408" s="5" t="s">
        <v>11089</v>
      </c>
      <c r="G5408" s="5" t="s">
        <v>9379</v>
      </c>
      <c r="H5408" s="5" t="s">
        <v>9347</v>
      </c>
      <c r="I5408" s="5" t="s">
        <v>9390</v>
      </c>
      <c r="J5408" s="9" t="s">
        <v>2</v>
      </c>
      <c r="K5408" s="5" t="s">
        <v>52</v>
      </c>
      <c r="L5408" s="10" t="s">
        <v>579</v>
      </c>
      <c r="M5408" s="5" t="s">
        <v>10413</v>
      </c>
      <c r="N5408" s="11"/>
    </row>
    <row r="5409" spans="1:14" x14ac:dyDescent="0.2">
      <c r="A5409" s="12" t="s">
        <v>8747</v>
      </c>
      <c r="B5409" s="50">
        <v>5408</v>
      </c>
      <c r="C5409" s="9">
        <v>2018</v>
      </c>
      <c r="D5409" s="5" t="s">
        <v>9316</v>
      </c>
      <c r="E5409" s="5" t="s">
        <v>586</v>
      </c>
      <c r="F5409" s="5" t="s">
        <v>11089</v>
      </c>
      <c r="G5409" s="5" t="s">
        <v>9379</v>
      </c>
      <c r="H5409" s="5" t="s">
        <v>9347</v>
      </c>
      <c r="I5409" s="5" t="s">
        <v>9390</v>
      </c>
      <c r="J5409" s="9" t="s">
        <v>2</v>
      </c>
      <c r="K5409" s="5" t="s">
        <v>52</v>
      </c>
      <c r="L5409" s="10" t="s">
        <v>579</v>
      </c>
      <c r="M5409" s="5" t="s">
        <v>10414</v>
      </c>
      <c r="N5409" s="11"/>
    </row>
    <row r="5410" spans="1:14" x14ac:dyDescent="0.2">
      <c r="A5410" s="12" t="s">
        <v>8748</v>
      </c>
      <c r="B5410" s="50">
        <v>5409</v>
      </c>
      <c r="C5410" s="9">
        <v>2018</v>
      </c>
      <c r="D5410" s="5" t="s">
        <v>9316</v>
      </c>
      <c r="E5410" s="5" t="s">
        <v>583</v>
      </c>
      <c r="F5410" s="5" t="s">
        <v>11089</v>
      </c>
      <c r="G5410" s="5" t="s">
        <v>9393</v>
      </c>
      <c r="H5410" s="5" t="s">
        <v>9347</v>
      </c>
      <c r="I5410" s="5" t="s">
        <v>9390</v>
      </c>
      <c r="J5410" s="9" t="s">
        <v>2</v>
      </c>
      <c r="K5410" s="5" t="s">
        <v>52</v>
      </c>
      <c r="L5410" s="10" t="s">
        <v>579</v>
      </c>
      <c r="M5410" s="5" t="s">
        <v>10415</v>
      </c>
      <c r="N5410" s="11"/>
    </row>
    <row r="5411" spans="1:14" x14ac:dyDescent="0.2">
      <c r="A5411" s="12" t="s">
        <v>8749</v>
      </c>
      <c r="B5411" s="50">
        <v>5410</v>
      </c>
      <c r="C5411" s="9">
        <v>2018</v>
      </c>
      <c r="D5411" s="5" t="s">
        <v>9316</v>
      </c>
      <c r="E5411" s="5" t="s">
        <v>587</v>
      </c>
      <c r="F5411" s="5" t="s">
        <v>11089</v>
      </c>
      <c r="G5411" s="5" t="s">
        <v>9393</v>
      </c>
      <c r="H5411" s="5" t="s">
        <v>9347</v>
      </c>
      <c r="I5411" s="5" t="s">
        <v>9390</v>
      </c>
      <c r="J5411" s="9" t="s">
        <v>2</v>
      </c>
      <c r="K5411" s="5" t="s">
        <v>52</v>
      </c>
      <c r="L5411" s="10" t="s">
        <v>579</v>
      </c>
      <c r="M5411" s="5" t="s">
        <v>10416</v>
      </c>
      <c r="N5411" s="11"/>
    </row>
    <row r="5412" spans="1:14" x14ac:dyDescent="0.2">
      <c r="A5412" s="12" t="s">
        <v>8750</v>
      </c>
      <c r="B5412" s="50">
        <v>5411</v>
      </c>
      <c r="C5412" s="9">
        <v>2018</v>
      </c>
      <c r="D5412" s="5" t="s">
        <v>9316</v>
      </c>
      <c r="E5412" s="5" t="s">
        <v>588</v>
      </c>
      <c r="F5412" s="5" t="s">
        <v>11089</v>
      </c>
      <c r="G5412" s="5" t="s">
        <v>9393</v>
      </c>
      <c r="H5412" s="5" t="s">
        <v>9347</v>
      </c>
      <c r="I5412" s="5" t="s">
        <v>9390</v>
      </c>
      <c r="J5412" s="9" t="s">
        <v>2</v>
      </c>
      <c r="K5412" s="5" t="s">
        <v>52</v>
      </c>
      <c r="L5412" s="10" t="s">
        <v>579</v>
      </c>
      <c r="M5412" s="5" t="s">
        <v>10417</v>
      </c>
      <c r="N5412" s="11"/>
    </row>
    <row r="5413" spans="1:14" x14ac:dyDescent="0.2">
      <c r="A5413" s="12" t="s">
        <v>8751</v>
      </c>
      <c r="B5413" s="50">
        <v>5412</v>
      </c>
      <c r="C5413" s="9">
        <v>2018</v>
      </c>
      <c r="D5413" s="5" t="s">
        <v>9316</v>
      </c>
      <c r="E5413" s="5" t="s">
        <v>348</v>
      </c>
      <c r="F5413" s="5" t="s">
        <v>11089</v>
      </c>
      <c r="G5413" s="5" t="s">
        <v>9393</v>
      </c>
      <c r="H5413" s="5" t="s">
        <v>9347</v>
      </c>
      <c r="I5413" s="5" t="s">
        <v>9390</v>
      </c>
      <c r="J5413" s="9" t="s">
        <v>2</v>
      </c>
      <c r="K5413" s="5" t="s">
        <v>52</v>
      </c>
      <c r="L5413" s="10" t="s">
        <v>579</v>
      </c>
      <c r="M5413" s="5" t="s">
        <v>10418</v>
      </c>
      <c r="N5413" s="11"/>
    </row>
    <row r="5414" spans="1:14" x14ac:dyDescent="0.2">
      <c r="A5414" s="12" t="s">
        <v>8752</v>
      </c>
      <c r="B5414" s="50">
        <v>5413</v>
      </c>
      <c r="C5414" s="9">
        <v>2018</v>
      </c>
      <c r="D5414" s="5" t="s">
        <v>9316</v>
      </c>
      <c r="E5414" s="5" t="s">
        <v>348</v>
      </c>
      <c r="F5414" s="5" t="s">
        <v>11089</v>
      </c>
      <c r="G5414" s="5" t="s">
        <v>9369</v>
      </c>
      <c r="H5414" s="5" t="s">
        <v>9347</v>
      </c>
      <c r="I5414" s="5" t="s">
        <v>9390</v>
      </c>
      <c r="J5414" s="9" t="s">
        <v>2</v>
      </c>
      <c r="K5414" s="5" t="s">
        <v>52</v>
      </c>
      <c r="L5414" s="10" t="s">
        <v>579</v>
      </c>
      <c r="M5414" s="5" t="s">
        <v>10419</v>
      </c>
      <c r="N5414" s="11"/>
    </row>
    <row r="5415" spans="1:14" x14ac:dyDescent="0.2">
      <c r="A5415" s="12" t="s">
        <v>8753</v>
      </c>
      <c r="B5415" s="50">
        <v>5414</v>
      </c>
      <c r="C5415" s="9">
        <v>2018</v>
      </c>
      <c r="D5415" s="5" t="s">
        <v>9316</v>
      </c>
      <c r="E5415" s="5" t="s">
        <v>334</v>
      </c>
      <c r="F5415" s="5" t="s">
        <v>11089</v>
      </c>
      <c r="G5415" s="5" t="s">
        <v>9393</v>
      </c>
      <c r="H5415" s="5" t="s">
        <v>9347</v>
      </c>
      <c r="I5415" s="5" t="s">
        <v>9390</v>
      </c>
      <c r="J5415" s="9" t="s">
        <v>2</v>
      </c>
      <c r="K5415" s="5" t="s">
        <v>52</v>
      </c>
      <c r="L5415" s="10" t="s">
        <v>579</v>
      </c>
      <c r="M5415" s="5" t="s">
        <v>10420</v>
      </c>
      <c r="N5415" s="11"/>
    </row>
    <row r="5416" spans="1:14" x14ac:dyDescent="0.2">
      <c r="A5416" s="12" t="s">
        <v>8754</v>
      </c>
      <c r="B5416" s="50">
        <v>5415</v>
      </c>
      <c r="C5416" s="9">
        <v>2018</v>
      </c>
      <c r="D5416" s="5" t="s">
        <v>9316</v>
      </c>
      <c r="E5416" s="5" t="s">
        <v>589</v>
      </c>
      <c r="F5416" s="5" t="s">
        <v>11089</v>
      </c>
      <c r="G5416" s="5" t="s">
        <v>9369</v>
      </c>
      <c r="H5416" s="5" t="s">
        <v>9347</v>
      </c>
      <c r="I5416" s="5" t="s">
        <v>9390</v>
      </c>
      <c r="J5416" s="9" t="s">
        <v>2</v>
      </c>
      <c r="K5416" s="5" t="s">
        <v>52</v>
      </c>
      <c r="L5416" s="10" t="s">
        <v>579</v>
      </c>
      <c r="M5416" s="5" t="s">
        <v>10421</v>
      </c>
      <c r="N5416" s="11"/>
    </row>
    <row r="5417" spans="1:14" x14ac:dyDescent="0.2">
      <c r="A5417" s="12" t="s">
        <v>8755</v>
      </c>
      <c r="B5417" s="50">
        <v>5416</v>
      </c>
      <c r="C5417" s="9">
        <v>2018</v>
      </c>
      <c r="D5417" s="5" t="s">
        <v>9316</v>
      </c>
      <c r="E5417" s="5" t="s">
        <v>344</v>
      </c>
      <c r="F5417" s="5" t="s">
        <v>11089</v>
      </c>
      <c r="G5417" s="5" t="s">
        <v>9369</v>
      </c>
      <c r="H5417" s="5" t="s">
        <v>9347</v>
      </c>
      <c r="I5417" s="5" t="s">
        <v>9390</v>
      </c>
      <c r="J5417" s="9" t="s">
        <v>2</v>
      </c>
      <c r="K5417" s="5" t="s">
        <v>52</v>
      </c>
      <c r="L5417" s="10" t="s">
        <v>579</v>
      </c>
      <c r="M5417" s="5" t="s">
        <v>10422</v>
      </c>
      <c r="N5417" s="11"/>
    </row>
    <row r="5418" spans="1:14" x14ac:dyDescent="0.2">
      <c r="A5418" s="12" t="s">
        <v>8756</v>
      </c>
      <c r="B5418" s="50">
        <v>5417</v>
      </c>
      <c r="C5418" s="9">
        <v>2018</v>
      </c>
      <c r="D5418" s="5" t="s">
        <v>9316</v>
      </c>
      <c r="E5418" s="5" t="s">
        <v>590</v>
      </c>
      <c r="F5418" s="5" t="s">
        <v>11089</v>
      </c>
      <c r="G5418" s="5" t="s">
        <v>9393</v>
      </c>
      <c r="H5418" s="5" t="s">
        <v>9347</v>
      </c>
      <c r="I5418" s="5" t="s">
        <v>9390</v>
      </c>
      <c r="J5418" s="9" t="s">
        <v>2</v>
      </c>
      <c r="K5418" s="5" t="s">
        <v>52</v>
      </c>
      <c r="L5418" s="10" t="s">
        <v>579</v>
      </c>
      <c r="M5418" s="5" t="s">
        <v>10423</v>
      </c>
      <c r="N5418" s="11"/>
    </row>
    <row r="5419" spans="1:14" x14ac:dyDescent="0.2">
      <c r="A5419" s="12" t="s">
        <v>8757</v>
      </c>
      <c r="B5419" s="50">
        <v>5418</v>
      </c>
      <c r="C5419" s="9">
        <v>2018</v>
      </c>
      <c r="D5419" s="5" t="s">
        <v>9316</v>
      </c>
      <c r="E5419" s="5" t="s">
        <v>591</v>
      </c>
      <c r="F5419" s="5" t="s">
        <v>11089</v>
      </c>
      <c r="G5419" s="5" t="s">
        <v>9393</v>
      </c>
      <c r="H5419" s="5" t="s">
        <v>9347</v>
      </c>
      <c r="I5419" s="5" t="s">
        <v>9390</v>
      </c>
      <c r="J5419" s="9" t="s">
        <v>2</v>
      </c>
      <c r="K5419" s="5" t="s">
        <v>52</v>
      </c>
      <c r="L5419" s="10" t="s">
        <v>579</v>
      </c>
      <c r="M5419" s="5" t="s">
        <v>10424</v>
      </c>
      <c r="N5419" s="11"/>
    </row>
    <row r="5420" spans="1:14" x14ac:dyDescent="0.2">
      <c r="A5420" s="12" t="s">
        <v>8758</v>
      </c>
      <c r="B5420" s="50">
        <v>5419</v>
      </c>
      <c r="C5420" s="9">
        <v>2018</v>
      </c>
      <c r="D5420" s="5" t="s">
        <v>9316</v>
      </c>
      <c r="E5420" s="5" t="s">
        <v>592</v>
      </c>
      <c r="F5420" s="5" t="s">
        <v>11089</v>
      </c>
      <c r="G5420" s="5" t="s">
        <v>9393</v>
      </c>
      <c r="H5420" s="5" t="s">
        <v>9347</v>
      </c>
      <c r="I5420" s="5" t="s">
        <v>9390</v>
      </c>
      <c r="J5420" s="9" t="s">
        <v>2</v>
      </c>
      <c r="K5420" s="5" t="s">
        <v>52</v>
      </c>
      <c r="L5420" s="10" t="s">
        <v>579</v>
      </c>
      <c r="M5420" s="5" t="s">
        <v>10425</v>
      </c>
      <c r="N5420" s="11"/>
    </row>
    <row r="5421" spans="1:14" x14ac:dyDescent="0.2">
      <c r="A5421" s="12" t="s">
        <v>8759</v>
      </c>
      <c r="B5421" s="50">
        <v>5420</v>
      </c>
      <c r="C5421" s="9">
        <v>2018</v>
      </c>
      <c r="D5421" s="5" t="s">
        <v>9316</v>
      </c>
      <c r="E5421" s="5" t="s">
        <v>56</v>
      </c>
      <c r="F5421" s="5" t="s">
        <v>11089</v>
      </c>
      <c r="G5421" s="5" t="s">
        <v>9379</v>
      </c>
      <c r="H5421" s="5" t="s">
        <v>9347</v>
      </c>
      <c r="I5421" s="5" t="s">
        <v>9321</v>
      </c>
      <c r="J5421" s="9" t="s">
        <v>2</v>
      </c>
      <c r="K5421" s="5" t="s">
        <v>52</v>
      </c>
      <c r="L5421" s="10" t="s">
        <v>579</v>
      </c>
      <c r="M5421" s="5" t="s">
        <v>10426</v>
      </c>
      <c r="N5421" s="11"/>
    </row>
    <row r="5422" spans="1:14" x14ac:dyDescent="0.2">
      <c r="A5422" s="12" t="s">
        <v>8760</v>
      </c>
      <c r="B5422" s="50">
        <v>5421</v>
      </c>
      <c r="C5422" s="9">
        <v>2018</v>
      </c>
      <c r="D5422" s="5" t="s">
        <v>9316</v>
      </c>
      <c r="E5422" s="8" t="s">
        <v>2</v>
      </c>
      <c r="F5422" s="5" t="s">
        <v>11089</v>
      </c>
      <c r="G5422" s="5" t="s">
        <v>9379</v>
      </c>
      <c r="H5422" s="5" t="s">
        <v>9347</v>
      </c>
      <c r="I5422" s="5" t="s">
        <v>9390</v>
      </c>
      <c r="J5422" s="9" t="s">
        <v>2</v>
      </c>
      <c r="K5422" s="5" t="s">
        <v>52</v>
      </c>
      <c r="L5422" s="10" t="s">
        <v>579</v>
      </c>
      <c r="M5422" s="5" t="s">
        <v>10427</v>
      </c>
      <c r="N5422" s="11"/>
    </row>
    <row r="5423" spans="1:14" x14ac:dyDescent="0.2">
      <c r="A5423" s="12" t="s">
        <v>8761</v>
      </c>
      <c r="B5423" s="50">
        <v>5422</v>
      </c>
      <c r="C5423" s="9">
        <v>2018</v>
      </c>
      <c r="D5423" s="5" t="s">
        <v>9316</v>
      </c>
      <c r="E5423" s="5" t="s">
        <v>593</v>
      </c>
      <c r="F5423" s="5" t="s">
        <v>11089</v>
      </c>
      <c r="G5423" s="5" t="s">
        <v>9393</v>
      </c>
      <c r="H5423" s="5" t="s">
        <v>9347</v>
      </c>
      <c r="I5423" s="5" t="s">
        <v>9390</v>
      </c>
      <c r="J5423" s="9" t="s">
        <v>2</v>
      </c>
      <c r="K5423" s="5" t="s">
        <v>52</v>
      </c>
      <c r="L5423" s="10" t="s">
        <v>579</v>
      </c>
      <c r="M5423" s="5" t="s">
        <v>10428</v>
      </c>
      <c r="N5423" s="11"/>
    </row>
    <row r="5424" spans="1:14" x14ac:dyDescent="0.2">
      <c r="A5424" s="12" t="s">
        <v>8762</v>
      </c>
      <c r="B5424" s="50">
        <v>5423</v>
      </c>
      <c r="C5424" s="9">
        <v>2018</v>
      </c>
      <c r="D5424" s="5" t="s">
        <v>9316</v>
      </c>
      <c r="E5424" s="5" t="s">
        <v>51</v>
      </c>
      <c r="F5424" s="5" t="s">
        <v>11089</v>
      </c>
      <c r="G5424" s="5" t="s">
        <v>9393</v>
      </c>
      <c r="H5424" s="5" t="s">
        <v>9347</v>
      </c>
      <c r="I5424" s="5" t="s">
        <v>9390</v>
      </c>
      <c r="J5424" s="9" t="s">
        <v>2</v>
      </c>
      <c r="K5424" s="5" t="s">
        <v>52</v>
      </c>
      <c r="L5424" s="10" t="s">
        <v>579</v>
      </c>
      <c r="M5424" s="5" t="s">
        <v>10429</v>
      </c>
      <c r="N5424" s="11"/>
    </row>
    <row r="5425" spans="1:14" x14ac:dyDescent="0.2">
      <c r="A5425" s="12" t="s">
        <v>8763</v>
      </c>
      <c r="B5425" s="50">
        <v>5424</v>
      </c>
      <c r="C5425" s="9">
        <v>2018</v>
      </c>
      <c r="D5425" s="5" t="s">
        <v>9316</v>
      </c>
      <c r="E5425" s="5" t="s">
        <v>583</v>
      </c>
      <c r="F5425" s="5" t="s">
        <v>11089</v>
      </c>
      <c r="G5425" s="5" t="s">
        <v>9379</v>
      </c>
      <c r="H5425" s="5" t="s">
        <v>9347</v>
      </c>
      <c r="I5425" s="5" t="s">
        <v>9390</v>
      </c>
      <c r="J5425" s="9" t="s">
        <v>2</v>
      </c>
      <c r="K5425" s="5" t="s">
        <v>52</v>
      </c>
      <c r="L5425" s="10" t="s">
        <v>579</v>
      </c>
      <c r="M5425" s="5" t="s">
        <v>10430</v>
      </c>
      <c r="N5425" s="11"/>
    </row>
    <row r="5426" spans="1:14" x14ac:dyDescent="0.2">
      <c r="A5426" s="12" t="s">
        <v>8764</v>
      </c>
      <c r="B5426" s="50">
        <v>5425</v>
      </c>
      <c r="C5426" s="9">
        <v>2018</v>
      </c>
      <c r="D5426" s="5" t="s">
        <v>9316</v>
      </c>
      <c r="E5426" s="5" t="s">
        <v>51</v>
      </c>
      <c r="F5426" s="5" t="s">
        <v>11089</v>
      </c>
      <c r="G5426" s="5" t="s">
        <v>9393</v>
      </c>
      <c r="H5426" s="5" t="s">
        <v>9347</v>
      </c>
      <c r="I5426" s="5" t="s">
        <v>9390</v>
      </c>
      <c r="J5426" s="9" t="s">
        <v>2</v>
      </c>
      <c r="K5426" s="5" t="s">
        <v>52</v>
      </c>
      <c r="L5426" s="10" t="s">
        <v>579</v>
      </c>
      <c r="M5426" s="5" t="s">
        <v>10431</v>
      </c>
      <c r="N5426" s="11"/>
    </row>
    <row r="5427" spans="1:14" x14ac:dyDescent="0.2">
      <c r="A5427" s="12" t="s">
        <v>8765</v>
      </c>
      <c r="B5427" s="50">
        <v>5426</v>
      </c>
      <c r="C5427" s="9">
        <v>2018</v>
      </c>
      <c r="D5427" s="5" t="s">
        <v>9316</v>
      </c>
      <c r="E5427" s="5" t="s">
        <v>348</v>
      </c>
      <c r="F5427" s="5" t="s">
        <v>11089</v>
      </c>
      <c r="G5427" s="5" t="s">
        <v>9379</v>
      </c>
      <c r="H5427" s="5" t="s">
        <v>9347</v>
      </c>
      <c r="I5427" s="5" t="s">
        <v>9390</v>
      </c>
      <c r="J5427" s="9" t="s">
        <v>2</v>
      </c>
      <c r="K5427" s="5" t="s">
        <v>52</v>
      </c>
      <c r="L5427" s="10" t="s">
        <v>579</v>
      </c>
      <c r="M5427" s="5" t="s">
        <v>10432</v>
      </c>
      <c r="N5427" s="11"/>
    </row>
    <row r="5428" spans="1:14" x14ac:dyDescent="0.2">
      <c r="A5428" s="12" t="s">
        <v>8766</v>
      </c>
      <c r="B5428" s="50">
        <v>5427</v>
      </c>
      <c r="C5428" s="9">
        <v>2018</v>
      </c>
      <c r="D5428" s="5" t="s">
        <v>9316</v>
      </c>
      <c r="E5428" s="5" t="s">
        <v>51</v>
      </c>
      <c r="F5428" s="5" t="s">
        <v>11089</v>
      </c>
      <c r="G5428" s="5" t="s">
        <v>9393</v>
      </c>
      <c r="H5428" s="5" t="s">
        <v>9347</v>
      </c>
      <c r="I5428" s="5" t="s">
        <v>9390</v>
      </c>
      <c r="J5428" s="9" t="s">
        <v>2</v>
      </c>
      <c r="K5428" s="5" t="s">
        <v>52</v>
      </c>
      <c r="L5428" s="10" t="s">
        <v>579</v>
      </c>
      <c r="M5428" s="5" t="s">
        <v>10433</v>
      </c>
      <c r="N5428" s="11"/>
    </row>
    <row r="5429" spans="1:14" x14ac:dyDescent="0.2">
      <c r="A5429" s="12" t="s">
        <v>8767</v>
      </c>
      <c r="B5429" s="50">
        <v>5428</v>
      </c>
      <c r="C5429" s="9">
        <v>2018</v>
      </c>
      <c r="D5429" s="5" t="s">
        <v>9316</v>
      </c>
      <c r="E5429" s="5" t="s">
        <v>594</v>
      </c>
      <c r="F5429" s="5" t="s">
        <v>11089</v>
      </c>
      <c r="G5429" s="5" t="s">
        <v>9393</v>
      </c>
      <c r="H5429" s="5" t="s">
        <v>9347</v>
      </c>
      <c r="I5429" s="5" t="s">
        <v>9390</v>
      </c>
      <c r="J5429" s="9" t="s">
        <v>2</v>
      </c>
      <c r="K5429" s="5" t="s">
        <v>52</v>
      </c>
      <c r="L5429" s="10" t="s">
        <v>579</v>
      </c>
      <c r="M5429" s="5" t="s">
        <v>10434</v>
      </c>
      <c r="N5429" s="11"/>
    </row>
    <row r="5430" spans="1:14" x14ac:dyDescent="0.2">
      <c r="A5430" s="12" t="s">
        <v>8768</v>
      </c>
      <c r="B5430" s="50">
        <v>5429</v>
      </c>
      <c r="C5430" s="9">
        <v>2018</v>
      </c>
      <c r="D5430" s="5" t="s">
        <v>9316</v>
      </c>
      <c r="E5430" s="5" t="s">
        <v>51</v>
      </c>
      <c r="F5430" s="5" t="s">
        <v>11089</v>
      </c>
      <c r="G5430" s="5" t="s">
        <v>9393</v>
      </c>
      <c r="H5430" s="5" t="s">
        <v>9347</v>
      </c>
      <c r="I5430" s="5" t="s">
        <v>9390</v>
      </c>
      <c r="J5430" s="9" t="s">
        <v>2</v>
      </c>
      <c r="K5430" s="5" t="s">
        <v>52</v>
      </c>
      <c r="L5430" s="10" t="s">
        <v>579</v>
      </c>
      <c r="M5430" s="5" t="s">
        <v>10435</v>
      </c>
      <c r="N5430" s="11"/>
    </row>
    <row r="5431" spans="1:14" x14ac:dyDescent="0.2">
      <c r="A5431" s="12" t="s">
        <v>8769</v>
      </c>
      <c r="B5431" s="50">
        <v>5430</v>
      </c>
      <c r="C5431" s="9">
        <v>2018</v>
      </c>
      <c r="D5431" s="5" t="s">
        <v>9316</v>
      </c>
      <c r="E5431" s="5" t="s">
        <v>594</v>
      </c>
      <c r="F5431" s="5" t="s">
        <v>11089</v>
      </c>
      <c r="G5431" s="5" t="s">
        <v>9393</v>
      </c>
      <c r="H5431" s="5" t="s">
        <v>9347</v>
      </c>
      <c r="I5431" s="5" t="s">
        <v>9390</v>
      </c>
      <c r="J5431" s="9" t="s">
        <v>2</v>
      </c>
      <c r="K5431" s="5" t="s">
        <v>52</v>
      </c>
      <c r="L5431" s="10" t="s">
        <v>579</v>
      </c>
      <c r="M5431" s="5" t="s">
        <v>10436</v>
      </c>
      <c r="N5431" s="11"/>
    </row>
    <row r="5432" spans="1:14" x14ac:dyDescent="0.2">
      <c r="A5432" s="12" t="s">
        <v>8770</v>
      </c>
      <c r="B5432" s="50">
        <v>5431</v>
      </c>
      <c r="C5432" s="9">
        <v>2018</v>
      </c>
      <c r="D5432" s="5" t="s">
        <v>9316</v>
      </c>
      <c r="E5432" s="5" t="s">
        <v>334</v>
      </c>
      <c r="F5432" s="5" t="s">
        <v>11089</v>
      </c>
      <c r="G5432" s="5" t="s">
        <v>9393</v>
      </c>
      <c r="H5432" s="5" t="s">
        <v>9347</v>
      </c>
      <c r="I5432" s="5" t="s">
        <v>9390</v>
      </c>
      <c r="J5432" s="9" t="s">
        <v>2</v>
      </c>
      <c r="K5432" s="5" t="s">
        <v>52</v>
      </c>
      <c r="L5432" s="10" t="s">
        <v>579</v>
      </c>
      <c r="M5432" s="5" t="s">
        <v>10437</v>
      </c>
      <c r="N5432" s="11"/>
    </row>
    <row r="5433" spans="1:14" x14ac:dyDescent="0.2">
      <c r="A5433" s="12" t="s">
        <v>8771</v>
      </c>
      <c r="B5433" s="50">
        <v>5432</v>
      </c>
      <c r="C5433" s="9">
        <v>2018</v>
      </c>
      <c r="D5433" s="5" t="s">
        <v>9316</v>
      </c>
      <c r="E5433" s="5" t="s">
        <v>595</v>
      </c>
      <c r="F5433" s="5" t="s">
        <v>11089</v>
      </c>
      <c r="G5433" s="5" t="s">
        <v>9393</v>
      </c>
      <c r="H5433" s="5" t="s">
        <v>9347</v>
      </c>
      <c r="I5433" s="5" t="s">
        <v>9390</v>
      </c>
      <c r="J5433" s="9" t="s">
        <v>2</v>
      </c>
      <c r="K5433" s="5" t="s">
        <v>52</v>
      </c>
      <c r="L5433" s="10" t="s">
        <v>579</v>
      </c>
      <c r="M5433" s="5" t="s">
        <v>10438</v>
      </c>
      <c r="N5433" s="11"/>
    </row>
    <row r="5434" spans="1:14" x14ac:dyDescent="0.2">
      <c r="A5434" s="12" t="s">
        <v>8772</v>
      </c>
      <c r="B5434" s="50">
        <v>5433</v>
      </c>
      <c r="C5434" s="9">
        <v>2018</v>
      </c>
      <c r="D5434" s="5" t="s">
        <v>9316</v>
      </c>
      <c r="E5434" s="5" t="s">
        <v>348</v>
      </c>
      <c r="F5434" s="5" t="s">
        <v>11089</v>
      </c>
      <c r="G5434" s="5" t="s">
        <v>9393</v>
      </c>
      <c r="H5434" s="5" t="s">
        <v>9347</v>
      </c>
      <c r="I5434" s="5" t="s">
        <v>9390</v>
      </c>
      <c r="J5434" s="9" t="s">
        <v>2</v>
      </c>
      <c r="K5434" s="5" t="s">
        <v>52</v>
      </c>
      <c r="L5434" s="10" t="s">
        <v>579</v>
      </c>
      <c r="M5434" s="5" t="s">
        <v>10439</v>
      </c>
      <c r="N5434" s="11"/>
    </row>
    <row r="5435" spans="1:14" x14ac:dyDescent="0.2">
      <c r="A5435" s="12" t="s">
        <v>8773</v>
      </c>
      <c r="B5435" s="50">
        <v>5434</v>
      </c>
      <c r="C5435" s="9">
        <v>2018</v>
      </c>
      <c r="D5435" s="5" t="s">
        <v>9316</v>
      </c>
      <c r="E5435" s="5" t="s">
        <v>596</v>
      </c>
      <c r="F5435" s="5" t="s">
        <v>11089</v>
      </c>
      <c r="G5435" s="5" t="s">
        <v>9393</v>
      </c>
      <c r="H5435" s="5" t="s">
        <v>9347</v>
      </c>
      <c r="I5435" s="5" t="s">
        <v>9390</v>
      </c>
      <c r="J5435" s="9" t="s">
        <v>2</v>
      </c>
      <c r="K5435" s="5" t="s">
        <v>52</v>
      </c>
      <c r="L5435" s="10" t="s">
        <v>579</v>
      </c>
      <c r="M5435" s="5" t="s">
        <v>10440</v>
      </c>
      <c r="N5435" s="11"/>
    </row>
    <row r="5436" spans="1:14" x14ac:dyDescent="0.2">
      <c r="A5436" s="12" t="s">
        <v>8774</v>
      </c>
      <c r="B5436" s="50">
        <v>5435</v>
      </c>
      <c r="C5436" s="9">
        <v>2018</v>
      </c>
      <c r="D5436" s="5" t="s">
        <v>9316</v>
      </c>
      <c r="E5436" s="5" t="s">
        <v>597</v>
      </c>
      <c r="F5436" s="5" t="s">
        <v>11089</v>
      </c>
      <c r="G5436" s="5" t="s">
        <v>9379</v>
      </c>
      <c r="H5436" s="5" t="s">
        <v>9347</v>
      </c>
      <c r="I5436" s="5" t="s">
        <v>9390</v>
      </c>
      <c r="J5436" s="9" t="s">
        <v>2</v>
      </c>
      <c r="K5436" s="5" t="s">
        <v>52</v>
      </c>
      <c r="L5436" s="10" t="s">
        <v>579</v>
      </c>
      <c r="M5436" s="5" t="s">
        <v>10441</v>
      </c>
      <c r="N5436" s="11"/>
    </row>
    <row r="5437" spans="1:14" x14ac:dyDescent="0.2">
      <c r="A5437" s="12" t="s">
        <v>8775</v>
      </c>
      <c r="B5437" s="50">
        <v>5436</v>
      </c>
      <c r="C5437" s="9">
        <v>2018</v>
      </c>
      <c r="D5437" s="5" t="s">
        <v>9316</v>
      </c>
      <c r="E5437" s="5" t="s">
        <v>598</v>
      </c>
      <c r="F5437" s="5" t="s">
        <v>11089</v>
      </c>
      <c r="G5437" s="5" t="s">
        <v>9393</v>
      </c>
      <c r="H5437" s="5" t="s">
        <v>9347</v>
      </c>
      <c r="I5437" s="5" t="s">
        <v>9390</v>
      </c>
      <c r="J5437" s="9" t="s">
        <v>2</v>
      </c>
      <c r="K5437" s="5" t="s">
        <v>52</v>
      </c>
      <c r="L5437" s="10" t="s">
        <v>579</v>
      </c>
      <c r="M5437" s="5" t="s">
        <v>10442</v>
      </c>
      <c r="N5437" s="11"/>
    </row>
    <row r="5438" spans="1:14" x14ac:dyDescent="0.2">
      <c r="A5438" s="12" t="s">
        <v>8776</v>
      </c>
      <c r="B5438" s="50">
        <v>5437</v>
      </c>
      <c r="C5438" s="9">
        <v>2018</v>
      </c>
      <c r="D5438" s="5" t="s">
        <v>9316</v>
      </c>
      <c r="E5438" s="5" t="s">
        <v>599</v>
      </c>
      <c r="F5438" s="5" t="s">
        <v>11089</v>
      </c>
      <c r="G5438" s="5" t="s">
        <v>9393</v>
      </c>
      <c r="H5438" s="5" t="s">
        <v>9347</v>
      </c>
      <c r="I5438" s="5" t="s">
        <v>9390</v>
      </c>
      <c r="J5438" s="9" t="s">
        <v>2</v>
      </c>
      <c r="K5438" s="5" t="s">
        <v>52</v>
      </c>
      <c r="L5438" s="10" t="s">
        <v>579</v>
      </c>
      <c r="M5438" s="5" t="s">
        <v>10443</v>
      </c>
      <c r="N5438" s="11"/>
    </row>
    <row r="5439" spans="1:14" x14ac:dyDescent="0.2">
      <c r="A5439" s="12" t="s">
        <v>8777</v>
      </c>
      <c r="B5439" s="50">
        <v>5438</v>
      </c>
      <c r="C5439" s="9">
        <v>2018</v>
      </c>
      <c r="D5439" s="5" t="s">
        <v>9316</v>
      </c>
      <c r="E5439" s="5" t="s">
        <v>598</v>
      </c>
      <c r="F5439" s="5" t="s">
        <v>11089</v>
      </c>
      <c r="G5439" s="5" t="s">
        <v>9393</v>
      </c>
      <c r="H5439" s="5" t="s">
        <v>9347</v>
      </c>
      <c r="I5439" s="5" t="s">
        <v>9390</v>
      </c>
      <c r="J5439" s="9" t="s">
        <v>2</v>
      </c>
      <c r="K5439" s="5" t="s">
        <v>52</v>
      </c>
      <c r="L5439" s="10" t="s">
        <v>579</v>
      </c>
      <c r="M5439" s="5" t="s">
        <v>10444</v>
      </c>
      <c r="N5439" s="11"/>
    </row>
    <row r="5440" spans="1:14" x14ac:dyDescent="0.2">
      <c r="A5440" s="12" t="s">
        <v>8778</v>
      </c>
      <c r="B5440" s="50">
        <v>5439</v>
      </c>
      <c r="C5440" s="9">
        <v>2018</v>
      </c>
      <c r="D5440" s="5" t="s">
        <v>9316</v>
      </c>
      <c r="E5440" s="5" t="s">
        <v>339</v>
      </c>
      <c r="F5440" s="5" t="s">
        <v>11089</v>
      </c>
      <c r="G5440" s="5" t="s">
        <v>9393</v>
      </c>
      <c r="H5440" s="5" t="s">
        <v>9347</v>
      </c>
      <c r="I5440" s="5" t="s">
        <v>9390</v>
      </c>
      <c r="J5440" s="9" t="s">
        <v>2</v>
      </c>
      <c r="K5440" s="5" t="s">
        <v>52</v>
      </c>
      <c r="L5440" s="10" t="s">
        <v>579</v>
      </c>
      <c r="M5440" s="5" t="s">
        <v>10445</v>
      </c>
      <c r="N5440" s="11"/>
    </row>
    <row r="5441" spans="1:14" x14ac:dyDescent="0.2">
      <c r="A5441" s="12" t="s">
        <v>8779</v>
      </c>
      <c r="B5441" s="50">
        <v>5440</v>
      </c>
      <c r="C5441" s="9">
        <v>2018</v>
      </c>
      <c r="D5441" s="5" t="s">
        <v>9316</v>
      </c>
      <c r="E5441" s="5" t="s">
        <v>11275</v>
      </c>
      <c r="F5441" s="5" t="s">
        <v>11089</v>
      </c>
      <c r="G5441" s="5" t="s">
        <v>9329</v>
      </c>
      <c r="H5441" s="5" t="s">
        <v>9347</v>
      </c>
      <c r="I5441" s="5" t="s">
        <v>9345</v>
      </c>
      <c r="J5441" s="9">
        <v>1</v>
      </c>
      <c r="K5441" s="5" t="s">
        <v>11273</v>
      </c>
      <c r="L5441" s="10" t="s">
        <v>11286</v>
      </c>
      <c r="M5441" s="5" t="s">
        <v>11281</v>
      </c>
    </row>
    <row r="5442" spans="1:14" x14ac:dyDescent="0.2">
      <c r="A5442" s="12" t="s">
        <v>8780</v>
      </c>
      <c r="B5442" s="50">
        <v>5441</v>
      </c>
      <c r="C5442" s="9">
        <v>2018</v>
      </c>
      <c r="D5442" s="5" t="s">
        <v>9316</v>
      </c>
      <c r="E5442" s="5" t="s">
        <v>683</v>
      </c>
      <c r="F5442" s="5" t="s">
        <v>11089</v>
      </c>
      <c r="G5442" s="5" t="s">
        <v>9329</v>
      </c>
      <c r="H5442" s="5" t="s">
        <v>9347</v>
      </c>
      <c r="I5442" s="5" t="s">
        <v>9345</v>
      </c>
      <c r="J5442" s="9">
        <v>1</v>
      </c>
      <c r="K5442" s="5" t="s">
        <v>11273</v>
      </c>
      <c r="L5442" s="10" t="s">
        <v>11286</v>
      </c>
      <c r="M5442" s="5" t="s">
        <v>11282</v>
      </c>
    </row>
    <row r="5443" spans="1:14" x14ac:dyDescent="0.2">
      <c r="A5443" s="12" t="s">
        <v>8781</v>
      </c>
      <c r="B5443" s="50">
        <v>5442</v>
      </c>
      <c r="C5443" s="9">
        <v>2019</v>
      </c>
      <c r="D5443" s="5" t="s">
        <v>9316</v>
      </c>
      <c r="E5443" s="5" t="s">
        <v>600</v>
      </c>
      <c r="F5443" s="5" t="s">
        <v>11089</v>
      </c>
      <c r="G5443" s="5" t="s">
        <v>9379</v>
      </c>
      <c r="H5443" s="5" t="s">
        <v>9347</v>
      </c>
      <c r="I5443" s="5" t="s">
        <v>9344</v>
      </c>
      <c r="J5443" s="9" t="s">
        <v>2</v>
      </c>
      <c r="K5443" s="5" t="s">
        <v>601</v>
      </c>
      <c r="L5443" s="10" t="s">
        <v>602</v>
      </c>
      <c r="M5443" s="5" t="s">
        <v>10446</v>
      </c>
      <c r="N5443" s="11"/>
    </row>
    <row r="5444" spans="1:14" x14ac:dyDescent="0.2">
      <c r="A5444" s="12" t="s">
        <v>8782</v>
      </c>
      <c r="B5444" s="50">
        <v>5443</v>
      </c>
      <c r="C5444" s="9">
        <v>2019</v>
      </c>
      <c r="D5444" s="5" t="s">
        <v>9316</v>
      </c>
      <c r="E5444" s="5" t="s">
        <v>603</v>
      </c>
      <c r="F5444" s="5" t="s">
        <v>11089</v>
      </c>
      <c r="G5444" s="5" t="s">
        <v>9379</v>
      </c>
      <c r="H5444" s="5" t="s">
        <v>9328</v>
      </c>
      <c r="I5444" s="5" t="s">
        <v>9415</v>
      </c>
      <c r="J5444" s="9">
        <v>0</v>
      </c>
      <c r="K5444" s="5" t="s">
        <v>601</v>
      </c>
      <c r="L5444" s="10" t="s">
        <v>602</v>
      </c>
      <c r="M5444" s="5" t="s">
        <v>10447</v>
      </c>
      <c r="N5444" s="11"/>
    </row>
    <row r="5445" spans="1:14" x14ac:dyDescent="0.2">
      <c r="A5445" s="12" t="s">
        <v>8783</v>
      </c>
      <c r="B5445" s="50">
        <v>5444</v>
      </c>
      <c r="C5445" s="9">
        <v>2019</v>
      </c>
      <c r="D5445" s="5" t="s">
        <v>9316</v>
      </c>
      <c r="E5445" s="5" t="s">
        <v>604</v>
      </c>
      <c r="F5445" s="5" t="s">
        <v>11089</v>
      </c>
      <c r="G5445" s="5" t="s">
        <v>9379</v>
      </c>
      <c r="H5445" s="5" t="s">
        <v>9328</v>
      </c>
      <c r="I5445" s="5" t="s">
        <v>9344</v>
      </c>
      <c r="J5445" s="9">
        <v>0</v>
      </c>
      <c r="K5445" s="5" t="s">
        <v>601</v>
      </c>
      <c r="L5445" s="10" t="s">
        <v>602</v>
      </c>
      <c r="M5445" s="5" t="s">
        <v>10448</v>
      </c>
      <c r="N5445" s="11"/>
    </row>
    <row r="5446" spans="1:14" x14ac:dyDescent="0.2">
      <c r="A5446" s="12" t="s">
        <v>8784</v>
      </c>
      <c r="B5446" s="50">
        <v>5445</v>
      </c>
      <c r="C5446" s="9">
        <v>2019</v>
      </c>
      <c r="D5446" s="5" t="s">
        <v>9316</v>
      </c>
      <c r="E5446" s="5" t="s">
        <v>605</v>
      </c>
      <c r="F5446" s="5" t="s">
        <v>11089</v>
      </c>
      <c r="G5446" s="5" t="s">
        <v>9379</v>
      </c>
      <c r="H5446" s="5" t="s">
        <v>9328</v>
      </c>
      <c r="I5446" s="5" t="s">
        <v>9415</v>
      </c>
      <c r="J5446" s="9">
        <v>0</v>
      </c>
      <c r="K5446" s="5" t="s">
        <v>601</v>
      </c>
      <c r="L5446" s="10" t="s">
        <v>602</v>
      </c>
      <c r="M5446" s="5" t="s">
        <v>10449</v>
      </c>
      <c r="N5446" s="11"/>
    </row>
    <row r="5447" spans="1:14" x14ac:dyDescent="0.2">
      <c r="A5447" s="12" t="s">
        <v>8785</v>
      </c>
      <c r="B5447" s="50">
        <v>5446</v>
      </c>
      <c r="C5447" s="9">
        <v>2019</v>
      </c>
      <c r="D5447" s="5" t="s">
        <v>9316</v>
      </c>
      <c r="E5447" s="5" t="s">
        <v>61</v>
      </c>
      <c r="F5447" s="5" t="s">
        <v>11089</v>
      </c>
      <c r="G5447" s="5" t="s">
        <v>9379</v>
      </c>
      <c r="H5447" s="5" t="s">
        <v>9328</v>
      </c>
      <c r="I5447" s="5" t="s">
        <v>9415</v>
      </c>
      <c r="J5447" s="9">
        <v>0</v>
      </c>
      <c r="K5447" s="5" t="s">
        <v>601</v>
      </c>
      <c r="L5447" s="10" t="s">
        <v>602</v>
      </c>
      <c r="M5447" s="5" t="s">
        <v>10450</v>
      </c>
      <c r="N5447" s="11"/>
    </row>
    <row r="5448" spans="1:14" x14ac:dyDescent="0.2">
      <c r="A5448" s="12" t="s">
        <v>8786</v>
      </c>
      <c r="B5448" s="50">
        <v>5447</v>
      </c>
      <c r="C5448" s="9">
        <v>2019</v>
      </c>
      <c r="D5448" s="5" t="s">
        <v>9316</v>
      </c>
      <c r="E5448" s="5" t="s">
        <v>61</v>
      </c>
      <c r="F5448" s="5" t="s">
        <v>11089</v>
      </c>
      <c r="G5448" s="5" t="s">
        <v>9379</v>
      </c>
      <c r="H5448" s="5" t="s">
        <v>9321</v>
      </c>
      <c r="I5448" s="5" t="s">
        <v>9381</v>
      </c>
      <c r="J5448" s="9">
        <v>0</v>
      </c>
      <c r="K5448" s="5" t="s">
        <v>601</v>
      </c>
      <c r="L5448" s="10" t="s">
        <v>602</v>
      </c>
      <c r="M5448" s="5" t="s">
        <v>10451</v>
      </c>
      <c r="N5448" s="11"/>
    </row>
    <row r="5449" spans="1:14" x14ac:dyDescent="0.2">
      <c r="A5449" s="12" t="s">
        <v>8787</v>
      </c>
      <c r="B5449" s="50">
        <v>5448</v>
      </c>
      <c r="C5449" s="9">
        <v>2019</v>
      </c>
      <c r="D5449" s="5" t="s">
        <v>9316</v>
      </c>
      <c r="E5449" s="5" t="s">
        <v>489</v>
      </c>
      <c r="F5449" s="5" t="s">
        <v>11089</v>
      </c>
      <c r="G5449" s="5" t="s">
        <v>9379</v>
      </c>
      <c r="H5449" s="5" t="s">
        <v>9347</v>
      </c>
      <c r="I5449" s="5" t="s">
        <v>9315</v>
      </c>
      <c r="J5449" s="9" t="s">
        <v>2</v>
      </c>
      <c r="K5449" s="5" t="s">
        <v>601</v>
      </c>
      <c r="L5449" s="10" t="s">
        <v>602</v>
      </c>
      <c r="M5449" s="5" t="s">
        <v>10452</v>
      </c>
      <c r="N5449" s="11"/>
    </row>
    <row r="5450" spans="1:14" x14ac:dyDescent="0.2">
      <c r="A5450" s="12" t="s">
        <v>8788</v>
      </c>
      <c r="B5450" s="50">
        <v>5449</v>
      </c>
      <c r="C5450" s="9">
        <v>2019</v>
      </c>
      <c r="D5450" s="5" t="s">
        <v>9316</v>
      </c>
      <c r="E5450" s="5" t="s">
        <v>61</v>
      </c>
      <c r="F5450" s="5" t="s">
        <v>11089</v>
      </c>
      <c r="G5450" s="5" t="s">
        <v>9379</v>
      </c>
      <c r="H5450" s="5" t="s">
        <v>9347</v>
      </c>
      <c r="I5450" s="5" t="s">
        <v>9350</v>
      </c>
      <c r="J5450" s="9" t="s">
        <v>2</v>
      </c>
      <c r="K5450" s="5" t="s">
        <v>601</v>
      </c>
      <c r="L5450" s="10" t="s">
        <v>602</v>
      </c>
      <c r="M5450" s="5" t="s">
        <v>10453</v>
      </c>
      <c r="N5450" s="11"/>
    </row>
    <row r="5451" spans="1:14" x14ac:dyDescent="0.2">
      <c r="A5451" s="12" t="s">
        <v>8789</v>
      </c>
      <c r="B5451" s="50">
        <v>5450</v>
      </c>
      <c r="C5451" s="9">
        <v>2019</v>
      </c>
      <c r="D5451" s="5" t="s">
        <v>9316</v>
      </c>
      <c r="E5451" s="5" t="s">
        <v>606</v>
      </c>
      <c r="F5451" s="5" t="s">
        <v>11089</v>
      </c>
      <c r="G5451" s="5" t="s">
        <v>9379</v>
      </c>
      <c r="H5451" s="5" t="s">
        <v>9347</v>
      </c>
      <c r="I5451" s="5" t="s">
        <v>9315</v>
      </c>
      <c r="J5451" s="9" t="s">
        <v>2</v>
      </c>
      <c r="K5451" s="5" t="s">
        <v>601</v>
      </c>
      <c r="L5451" s="10" t="s">
        <v>602</v>
      </c>
      <c r="M5451" s="5" t="s">
        <v>10454</v>
      </c>
      <c r="N5451" s="11"/>
    </row>
    <row r="5452" spans="1:14" x14ac:dyDescent="0.2">
      <c r="A5452" s="12" t="s">
        <v>8790</v>
      </c>
      <c r="B5452" s="50">
        <v>5451</v>
      </c>
      <c r="C5452" s="9">
        <v>2019</v>
      </c>
      <c r="D5452" s="5" t="s">
        <v>9316</v>
      </c>
      <c r="E5452" s="5" t="s">
        <v>58</v>
      </c>
      <c r="F5452" s="5" t="s">
        <v>11089</v>
      </c>
      <c r="G5452" s="5" t="s">
        <v>9379</v>
      </c>
      <c r="H5452" s="5" t="s">
        <v>9347</v>
      </c>
      <c r="I5452" s="5" t="s">
        <v>9315</v>
      </c>
      <c r="J5452" s="9" t="s">
        <v>2</v>
      </c>
      <c r="K5452" s="5" t="s">
        <v>601</v>
      </c>
      <c r="L5452" s="10" t="s">
        <v>602</v>
      </c>
      <c r="M5452" s="5" t="s">
        <v>10455</v>
      </c>
      <c r="N5452" s="11"/>
    </row>
    <row r="5453" spans="1:14" x14ac:dyDescent="0.2">
      <c r="A5453" s="12" t="s">
        <v>8791</v>
      </c>
      <c r="B5453" s="50">
        <v>5452</v>
      </c>
      <c r="C5453" s="9">
        <v>2019</v>
      </c>
      <c r="D5453" s="5" t="s">
        <v>9316</v>
      </c>
      <c r="E5453" s="5" t="s">
        <v>61</v>
      </c>
      <c r="F5453" s="5" t="s">
        <v>11089</v>
      </c>
      <c r="G5453" s="5" t="s">
        <v>9379</v>
      </c>
      <c r="H5453" s="5" t="s">
        <v>11214</v>
      </c>
      <c r="I5453" s="5" t="s">
        <v>9355</v>
      </c>
      <c r="J5453" s="9" t="s">
        <v>2</v>
      </c>
      <c r="K5453" s="5" t="s">
        <v>601</v>
      </c>
      <c r="L5453" s="10" t="s">
        <v>602</v>
      </c>
      <c r="M5453" s="5" t="s">
        <v>10456</v>
      </c>
      <c r="N5453" s="11"/>
    </row>
    <row r="5454" spans="1:14" x14ac:dyDescent="0.2">
      <c r="A5454" s="12" t="s">
        <v>8792</v>
      </c>
      <c r="B5454" s="50">
        <v>5453</v>
      </c>
      <c r="C5454" s="9">
        <v>2019</v>
      </c>
      <c r="D5454" s="5" t="s">
        <v>9316</v>
      </c>
      <c r="E5454" s="5" t="s">
        <v>66</v>
      </c>
      <c r="F5454" s="5" t="s">
        <v>11089</v>
      </c>
      <c r="G5454" s="5" t="s">
        <v>9379</v>
      </c>
      <c r="H5454" s="5" t="s">
        <v>9347</v>
      </c>
      <c r="I5454" s="5" t="s">
        <v>9315</v>
      </c>
      <c r="J5454" s="9" t="s">
        <v>2</v>
      </c>
      <c r="K5454" s="5" t="s">
        <v>601</v>
      </c>
      <c r="L5454" s="10" t="s">
        <v>602</v>
      </c>
      <c r="M5454" s="5" t="s">
        <v>10457</v>
      </c>
      <c r="N5454" s="11"/>
    </row>
    <row r="5455" spans="1:14" x14ac:dyDescent="0.2">
      <c r="A5455" s="12" t="s">
        <v>8793</v>
      </c>
      <c r="B5455" s="50">
        <v>5454</v>
      </c>
      <c r="C5455" s="9">
        <v>2019</v>
      </c>
      <c r="D5455" s="5" t="s">
        <v>9316</v>
      </c>
      <c r="E5455" s="5" t="s">
        <v>607</v>
      </c>
      <c r="F5455" s="5" t="s">
        <v>11089</v>
      </c>
      <c r="G5455" s="5" t="s">
        <v>9379</v>
      </c>
      <c r="H5455" s="5" t="s">
        <v>9328</v>
      </c>
      <c r="I5455" s="5" t="s">
        <v>9344</v>
      </c>
      <c r="J5455" s="9">
        <v>0</v>
      </c>
      <c r="K5455" s="5" t="s">
        <v>601</v>
      </c>
      <c r="L5455" s="10" t="s">
        <v>602</v>
      </c>
      <c r="M5455" s="5" t="s">
        <v>10458</v>
      </c>
      <c r="N5455" s="11"/>
    </row>
    <row r="5456" spans="1:14" x14ac:dyDescent="0.2">
      <c r="A5456" s="12" t="s">
        <v>8794</v>
      </c>
      <c r="B5456" s="50">
        <v>5455</v>
      </c>
      <c r="C5456" s="9">
        <v>2019</v>
      </c>
      <c r="D5456" s="5" t="s">
        <v>9316</v>
      </c>
      <c r="E5456" s="5" t="s">
        <v>608</v>
      </c>
      <c r="F5456" s="5" t="s">
        <v>11089</v>
      </c>
      <c r="G5456" s="5" t="s">
        <v>9379</v>
      </c>
      <c r="H5456" s="5" t="s">
        <v>9347</v>
      </c>
      <c r="I5456" s="5" t="s">
        <v>9350</v>
      </c>
      <c r="J5456" s="9" t="s">
        <v>2</v>
      </c>
      <c r="K5456" s="5" t="s">
        <v>601</v>
      </c>
      <c r="L5456" s="10" t="s">
        <v>602</v>
      </c>
      <c r="M5456" s="5" t="s">
        <v>10459</v>
      </c>
      <c r="N5456" s="11"/>
    </row>
    <row r="5457" spans="1:14" x14ac:dyDescent="0.2">
      <c r="A5457" s="12" t="s">
        <v>8795</v>
      </c>
      <c r="B5457" s="50">
        <v>5456</v>
      </c>
      <c r="C5457" s="9">
        <v>2019</v>
      </c>
      <c r="D5457" s="5" t="s">
        <v>9316</v>
      </c>
      <c r="E5457" s="5" t="s">
        <v>61</v>
      </c>
      <c r="F5457" s="5" t="s">
        <v>11089</v>
      </c>
      <c r="G5457" s="5" t="s">
        <v>9379</v>
      </c>
      <c r="H5457" s="5" t="s">
        <v>9347</v>
      </c>
      <c r="I5457" s="5" t="s">
        <v>9408</v>
      </c>
      <c r="J5457" s="9">
        <v>1</v>
      </c>
      <c r="K5457" s="5" t="s">
        <v>601</v>
      </c>
      <c r="L5457" s="10" t="s">
        <v>602</v>
      </c>
      <c r="M5457" s="5" t="s">
        <v>10460</v>
      </c>
      <c r="N5457" s="11"/>
    </row>
    <row r="5458" spans="1:14" x14ac:dyDescent="0.2">
      <c r="A5458" s="12" t="s">
        <v>8796</v>
      </c>
      <c r="B5458" s="50">
        <v>5457</v>
      </c>
      <c r="C5458" s="9">
        <v>2019</v>
      </c>
      <c r="D5458" s="5" t="s">
        <v>9316</v>
      </c>
      <c r="E5458" s="5" t="s">
        <v>61</v>
      </c>
      <c r="F5458" s="5" t="s">
        <v>11089</v>
      </c>
      <c r="G5458" s="5" t="s">
        <v>9379</v>
      </c>
      <c r="H5458" s="5" t="s">
        <v>9347</v>
      </c>
      <c r="I5458" s="5" t="s">
        <v>9315</v>
      </c>
      <c r="J5458" s="9" t="s">
        <v>2</v>
      </c>
      <c r="K5458" s="5" t="s">
        <v>601</v>
      </c>
      <c r="L5458" s="10" t="s">
        <v>602</v>
      </c>
      <c r="M5458" s="5" t="s">
        <v>10461</v>
      </c>
      <c r="N5458" s="11"/>
    </row>
    <row r="5459" spans="1:14" x14ac:dyDescent="0.2">
      <c r="A5459" s="12" t="s">
        <v>8797</v>
      </c>
      <c r="B5459" s="50">
        <v>5458</v>
      </c>
      <c r="C5459" s="9">
        <v>2019</v>
      </c>
      <c r="D5459" s="5" t="s">
        <v>9316</v>
      </c>
      <c r="E5459" s="5" t="s">
        <v>609</v>
      </c>
      <c r="F5459" s="5" t="s">
        <v>11089</v>
      </c>
      <c r="G5459" s="5" t="s">
        <v>9379</v>
      </c>
      <c r="H5459" s="5" t="s">
        <v>9328</v>
      </c>
      <c r="I5459" s="5" t="s">
        <v>9415</v>
      </c>
      <c r="J5459" s="9">
        <v>0</v>
      </c>
      <c r="K5459" s="5" t="s">
        <v>601</v>
      </c>
      <c r="L5459" s="10" t="s">
        <v>602</v>
      </c>
      <c r="M5459" s="5" t="s">
        <v>10462</v>
      </c>
      <c r="N5459" s="11"/>
    </row>
    <row r="5460" spans="1:14" x14ac:dyDescent="0.2">
      <c r="A5460" s="12" t="s">
        <v>8798</v>
      </c>
      <c r="B5460" s="50">
        <v>5459</v>
      </c>
      <c r="C5460" s="9">
        <v>2019</v>
      </c>
      <c r="D5460" s="5" t="s">
        <v>9316</v>
      </c>
      <c r="E5460" s="5" t="s">
        <v>61</v>
      </c>
      <c r="F5460" s="5" t="s">
        <v>11089</v>
      </c>
      <c r="G5460" s="5" t="s">
        <v>9379</v>
      </c>
      <c r="H5460" s="5" t="s">
        <v>9328</v>
      </c>
      <c r="I5460" s="5" t="s">
        <v>9344</v>
      </c>
      <c r="J5460" s="9">
        <v>0</v>
      </c>
      <c r="K5460" s="5" t="s">
        <v>601</v>
      </c>
      <c r="L5460" s="10" t="s">
        <v>602</v>
      </c>
      <c r="M5460" s="5" t="s">
        <v>10463</v>
      </c>
      <c r="N5460" s="11"/>
    </row>
    <row r="5461" spans="1:14" x14ac:dyDescent="0.2">
      <c r="A5461" s="12" t="s">
        <v>8799</v>
      </c>
      <c r="B5461" s="50">
        <v>5460</v>
      </c>
      <c r="C5461" s="9">
        <v>2019</v>
      </c>
      <c r="D5461" s="5" t="s">
        <v>9316</v>
      </c>
      <c r="E5461" s="5" t="s">
        <v>61</v>
      </c>
      <c r="F5461" s="5" t="s">
        <v>11089</v>
      </c>
      <c r="G5461" s="5" t="s">
        <v>9379</v>
      </c>
      <c r="H5461" s="5" t="s">
        <v>9328</v>
      </c>
      <c r="I5461" s="5" t="s">
        <v>9413</v>
      </c>
      <c r="J5461" s="9">
        <v>0</v>
      </c>
      <c r="K5461" s="5" t="s">
        <v>601</v>
      </c>
      <c r="L5461" s="10" t="s">
        <v>602</v>
      </c>
      <c r="M5461" s="5" t="s">
        <v>10464</v>
      </c>
      <c r="N5461" s="11"/>
    </row>
    <row r="5462" spans="1:14" x14ac:dyDescent="0.2">
      <c r="A5462" s="12" t="s">
        <v>8800</v>
      </c>
      <c r="B5462" s="50">
        <v>5461</v>
      </c>
      <c r="C5462" s="9">
        <v>2019</v>
      </c>
      <c r="D5462" s="5" t="s">
        <v>9316</v>
      </c>
      <c r="E5462" s="5" t="s">
        <v>610</v>
      </c>
      <c r="F5462" s="5" t="s">
        <v>11089</v>
      </c>
      <c r="G5462" s="5" t="s">
        <v>9379</v>
      </c>
      <c r="H5462" s="5" t="s">
        <v>9347</v>
      </c>
      <c r="I5462" s="5" t="s">
        <v>11073</v>
      </c>
      <c r="J5462" s="9" t="s">
        <v>2</v>
      </c>
      <c r="K5462" s="5" t="s">
        <v>601</v>
      </c>
      <c r="L5462" s="10" t="s">
        <v>602</v>
      </c>
      <c r="M5462" s="5" t="s">
        <v>10465</v>
      </c>
      <c r="N5462" s="11"/>
    </row>
    <row r="5463" spans="1:14" x14ac:dyDescent="0.2">
      <c r="A5463" s="12" t="s">
        <v>8801</v>
      </c>
      <c r="B5463" s="50">
        <v>5462</v>
      </c>
      <c r="C5463" s="9">
        <v>2019</v>
      </c>
      <c r="D5463" s="5" t="s">
        <v>9316</v>
      </c>
      <c r="E5463" s="5" t="s">
        <v>61</v>
      </c>
      <c r="F5463" s="5" t="s">
        <v>11089</v>
      </c>
      <c r="G5463" s="5" t="s">
        <v>9379</v>
      </c>
      <c r="H5463" s="5" t="s">
        <v>9328</v>
      </c>
      <c r="I5463" s="5" t="s">
        <v>9344</v>
      </c>
      <c r="J5463" s="9">
        <v>0</v>
      </c>
      <c r="K5463" s="5" t="s">
        <v>601</v>
      </c>
      <c r="L5463" s="10" t="s">
        <v>602</v>
      </c>
      <c r="M5463" s="5" t="s">
        <v>10466</v>
      </c>
      <c r="N5463" s="11"/>
    </row>
    <row r="5464" spans="1:14" x14ac:dyDescent="0.2">
      <c r="A5464" s="12" t="s">
        <v>8802</v>
      </c>
      <c r="B5464" s="50">
        <v>5463</v>
      </c>
      <c r="C5464" s="9">
        <v>2019</v>
      </c>
      <c r="D5464" s="5" t="s">
        <v>9316</v>
      </c>
      <c r="E5464" s="5" t="s">
        <v>611</v>
      </c>
      <c r="F5464" s="5" t="s">
        <v>11089</v>
      </c>
      <c r="G5464" s="5" t="s">
        <v>9379</v>
      </c>
      <c r="H5464" s="5" t="s">
        <v>9328</v>
      </c>
      <c r="I5464" s="5" t="s">
        <v>9344</v>
      </c>
      <c r="J5464" s="9">
        <v>0</v>
      </c>
      <c r="K5464" s="5" t="s">
        <v>601</v>
      </c>
      <c r="L5464" s="10" t="s">
        <v>602</v>
      </c>
      <c r="M5464" s="5" t="s">
        <v>10467</v>
      </c>
      <c r="N5464" s="11"/>
    </row>
    <row r="5465" spans="1:14" x14ac:dyDescent="0.2">
      <c r="A5465" s="12" t="s">
        <v>8803</v>
      </c>
      <c r="B5465" s="50">
        <v>5464</v>
      </c>
      <c r="C5465" s="9">
        <v>2019</v>
      </c>
      <c r="D5465" s="5" t="s">
        <v>9316</v>
      </c>
      <c r="E5465" s="5" t="s">
        <v>63</v>
      </c>
      <c r="F5465" s="5" t="s">
        <v>11089</v>
      </c>
      <c r="G5465" s="5" t="s">
        <v>9379</v>
      </c>
      <c r="H5465" s="5" t="s">
        <v>9328</v>
      </c>
      <c r="I5465" s="5" t="s">
        <v>9344</v>
      </c>
      <c r="J5465" s="9">
        <v>0</v>
      </c>
      <c r="K5465" s="5" t="s">
        <v>601</v>
      </c>
      <c r="L5465" s="10" t="s">
        <v>602</v>
      </c>
      <c r="M5465" s="5" t="s">
        <v>10467</v>
      </c>
      <c r="N5465" s="11"/>
    </row>
    <row r="5466" spans="1:14" x14ac:dyDescent="0.2">
      <c r="A5466" s="12" t="s">
        <v>8804</v>
      </c>
      <c r="B5466" s="50">
        <v>5465</v>
      </c>
      <c r="C5466" s="9">
        <v>2019</v>
      </c>
      <c r="D5466" s="5" t="s">
        <v>9316</v>
      </c>
      <c r="E5466" s="5" t="s">
        <v>66</v>
      </c>
      <c r="F5466" s="5" t="s">
        <v>11089</v>
      </c>
      <c r="G5466" s="5" t="s">
        <v>9379</v>
      </c>
      <c r="H5466" s="5" t="s">
        <v>9328</v>
      </c>
      <c r="I5466" s="5" t="s">
        <v>9344</v>
      </c>
      <c r="J5466" s="9">
        <v>0</v>
      </c>
      <c r="K5466" s="5" t="s">
        <v>601</v>
      </c>
      <c r="L5466" s="10" t="s">
        <v>602</v>
      </c>
      <c r="M5466" s="5" t="s">
        <v>10467</v>
      </c>
      <c r="N5466" s="11"/>
    </row>
    <row r="5467" spans="1:14" x14ac:dyDescent="0.2">
      <c r="A5467" s="12" t="s">
        <v>8805</v>
      </c>
      <c r="B5467" s="50">
        <v>5466</v>
      </c>
      <c r="C5467" s="9">
        <v>2019</v>
      </c>
      <c r="D5467" s="5" t="s">
        <v>9316</v>
      </c>
      <c r="E5467" s="5" t="s">
        <v>612</v>
      </c>
      <c r="F5467" s="5" t="s">
        <v>11089</v>
      </c>
      <c r="G5467" s="5" t="s">
        <v>9379</v>
      </c>
      <c r="H5467" s="5" t="s">
        <v>9328</v>
      </c>
      <c r="I5467" s="5" t="s">
        <v>9344</v>
      </c>
      <c r="J5467" s="9">
        <v>0</v>
      </c>
      <c r="K5467" s="5" t="s">
        <v>601</v>
      </c>
      <c r="L5467" s="10" t="s">
        <v>602</v>
      </c>
      <c r="M5467" s="5" t="s">
        <v>10467</v>
      </c>
      <c r="N5467" s="11"/>
    </row>
    <row r="5468" spans="1:14" x14ac:dyDescent="0.2">
      <c r="A5468" s="12" t="s">
        <v>8806</v>
      </c>
      <c r="B5468" s="50">
        <v>5467</v>
      </c>
      <c r="C5468" s="9">
        <v>2019</v>
      </c>
      <c r="D5468" s="5" t="s">
        <v>9316</v>
      </c>
      <c r="E5468" s="5" t="s">
        <v>613</v>
      </c>
      <c r="F5468" s="5" t="s">
        <v>11089</v>
      </c>
      <c r="G5468" s="5" t="s">
        <v>9379</v>
      </c>
      <c r="H5468" s="5" t="s">
        <v>9328</v>
      </c>
      <c r="I5468" s="5" t="s">
        <v>9344</v>
      </c>
      <c r="J5468" s="9">
        <v>0</v>
      </c>
      <c r="K5468" s="5" t="s">
        <v>601</v>
      </c>
      <c r="L5468" s="10" t="s">
        <v>602</v>
      </c>
      <c r="M5468" s="5" t="s">
        <v>10467</v>
      </c>
      <c r="N5468" s="11"/>
    </row>
    <row r="5469" spans="1:14" x14ac:dyDescent="0.2">
      <c r="A5469" s="12" t="s">
        <v>8807</v>
      </c>
      <c r="B5469" s="50">
        <v>5468</v>
      </c>
      <c r="C5469" s="9">
        <v>2019</v>
      </c>
      <c r="D5469" s="5" t="s">
        <v>9316</v>
      </c>
      <c r="E5469" s="5" t="s">
        <v>614</v>
      </c>
      <c r="F5469" s="5" t="s">
        <v>11089</v>
      </c>
      <c r="G5469" s="5" t="s">
        <v>9379</v>
      </c>
      <c r="H5469" s="5" t="s">
        <v>9328</v>
      </c>
      <c r="I5469" s="5" t="s">
        <v>9344</v>
      </c>
      <c r="J5469" s="9">
        <v>0</v>
      </c>
      <c r="K5469" s="5" t="s">
        <v>601</v>
      </c>
      <c r="L5469" s="10" t="s">
        <v>602</v>
      </c>
      <c r="M5469" s="5" t="s">
        <v>10467</v>
      </c>
      <c r="N5469" s="11"/>
    </row>
    <row r="5470" spans="1:14" x14ac:dyDescent="0.2">
      <c r="A5470" s="12" t="s">
        <v>8808</v>
      </c>
      <c r="B5470" s="50">
        <v>5469</v>
      </c>
      <c r="C5470" s="9">
        <v>2019</v>
      </c>
      <c r="D5470" s="5" t="s">
        <v>9316</v>
      </c>
      <c r="E5470" s="5" t="s">
        <v>615</v>
      </c>
      <c r="F5470" s="5" t="s">
        <v>11089</v>
      </c>
      <c r="G5470" s="5" t="s">
        <v>9379</v>
      </c>
      <c r="H5470" s="5" t="s">
        <v>9328</v>
      </c>
      <c r="I5470" s="5" t="s">
        <v>9344</v>
      </c>
      <c r="J5470" s="9">
        <v>0</v>
      </c>
      <c r="K5470" s="5" t="s">
        <v>601</v>
      </c>
      <c r="L5470" s="10" t="s">
        <v>602</v>
      </c>
      <c r="M5470" s="5" t="s">
        <v>10467</v>
      </c>
      <c r="N5470" s="11"/>
    </row>
    <row r="5471" spans="1:14" x14ac:dyDescent="0.2">
      <c r="A5471" s="12" t="s">
        <v>8809</v>
      </c>
      <c r="B5471" s="50">
        <v>5470</v>
      </c>
      <c r="C5471" s="9">
        <v>2019</v>
      </c>
      <c r="D5471" s="5" t="s">
        <v>9316</v>
      </c>
      <c r="E5471" s="5" t="s">
        <v>616</v>
      </c>
      <c r="F5471" s="5" t="s">
        <v>11089</v>
      </c>
      <c r="G5471" s="5" t="s">
        <v>9379</v>
      </c>
      <c r="H5471" s="5" t="s">
        <v>9328</v>
      </c>
      <c r="I5471" s="5" t="s">
        <v>9344</v>
      </c>
      <c r="J5471" s="9">
        <v>0</v>
      </c>
      <c r="K5471" s="5" t="s">
        <v>601</v>
      </c>
      <c r="L5471" s="10" t="s">
        <v>602</v>
      </c>
      <c r="M5471" s="5" t="s">
        <v>10467</v>
      </c>
      <c r="N5471" s="11"/>
    </row>
    <row r="5472" spans="1:14" x14ac:dyDescent="0.2">
      <c r="A5472" s="12" t="s">
        <v>8810</v>
      </c>
      <c r="B5472" s="50">
        <v>5471</v>
      </c>
      <c r="C5472" s="9">
        <v>2019</v>
      </c>
      <c r="D5472" s="5" t="s">
        <v>9316</v>
      </c>
      <c r="E5472" s="5" t="s">
        <v>617</v>
      </c>
      <c r="F5472" s="5" t="s">
        <v>11089</v>
      </c>
      <c r="G5472" s="5" t="s">
        <v>9379</v>
      </c>
      <c r="H5472" s="5" t="s">
        <v>9328</v>
      </c>
      <c r="I5472" s="5" t="s">
        <v>9344</v>
      </c>
      <c r="J5472" s="9">
        <v>0</v>
      </c>
      <c r="K5472" s="5" t="s">
        <v>601</v>
      </c>
      <c r="L5472" s="10" t="s">
        <v>602</v>
      </c>
      <c r="M5472" s="5" t="s">
        <v>10467</v>
      </c>
      <c r="N5472" s="11"/>
    </row>
    <row r="5473" spans="1:15" x14ac:dyDescent="0.2">
      <c r="A5473" s="12" t="s">
        <v>8811</v>
      </c>
      <c r="B5473" s="50">
        <v>5472</v>
      </c>
      <c r="C5473" s="9">
        <v>2019</v>
      </c>
      <c r="D5473" s="5" t="s">
        <v>9316</v>
      </c>
      <c r="E5473" s="5" t="s">
        <v>67</v>
      </c>
      <c r="F5473" s="5" t="s">
        <v>11089</v>
      </c>
      <c r="G5473" s="5" t="s">
        <v>9379</v>
      </c>
      <c r="H5473" s="5" t="s">
        <v>9328</v>
      </c>
      <c r="I5473" s="5" t="s">
        <v>9344</v>
      </c>
      <c r="J5473" s="9">
        <v>0</v>
      </c>
      <c r="K5473" s="5" t="s">
        <v>601</v>
      </c>
      <c r="L5473" s="10" t="s">
        <v>602</v>
      </c>
      <c r="M5473" s="5" t="s">
        <v>10467</v>
      </c>
      <c r="N5473" s="11"/>
    </row>
    <row r="5474" spans="1:15" x14ac:dyDescent="0.2">
      <c r="A5474" s="12" t="s">
        <v>8812</v>
      </c>
      <c r="B5474" s="50">
        <v>5473</v>
      </c>
      <c r="C5474" s="9">
        <v>2019</v>
      </c>
      <c r="D5474" s="5" t="s">
        <v>9316</v>
      </c>
      <c r="E5474" s="5" t="s">
        <v>618</v>
      </c>
      <c r="F5474" s="5" t="s">
        <v>11089</v>
      </c>
      <c r="G5474" s="5" t="s">
        <v>9379</v>
      </c>
      <c r="H5474" s="5" t="s">
        <v>9328</v>
      </c>
      <c r="I5474" s="5" t="s">
        <v>9344</v>
      </c>
      <c r="J5474" s="9">
        <v>0</v>
      </c>
      <c r="K5474" s="5" t="s">
        <v>601</v>
      </c>
      <c r="L5474" s="10" t="s">
        <v>602</v>
      </c>
      <c r="M5474" s="5" t="s">
        <v>10467</v>
      </c>
      <c r="N5474" s="11"/>
    </row>
    <row r="5475" spans="1:15" x14ac:dyDescent="0.2">
      <c r="A5475" s="12" t="s">
        <v>8813</v>
      </c>
      <c r="B5475" s="50">
        <v>5474</v>
      </c>
      <c r="C5475" s="9">
        <v>2019</v>
      </c>
      <c r="D5475" s="5" t="s">
        <v>9316</v>
      </c>
      <c r="E5475" s="5" t="s">
        <v>688</v>
      </c>
      <c r="F5475" s="5" t="s">
        <v>11089</v>
      </c>
      <c r="G5475" s="5" t="s">
        <v>9379</v>
      </c>
      <c r="H5475" s="5" t="s">
        <v>9328</v>
      </c>
      <c r="I5475" s="5" t="s">
        <v>9344</v>
      </c>
      <c r="J5475" s="9">
        <v>0</v>
      </c>
      <c r="K5475" s="5" t="s">
        <v>601</v>
      </c>
      <c r="L5475" s="10" t="s">
        <v>602</v>
      </c>
      <c r="M5475" s="5" t="s">
        <v>10467</v>
      </c>
      <c r="N5475" s="11"/>
    </row>
    <row r="5476" spans="1:15" x14ac:dyDescent="0.2">
      <c r="A5476" s="12" t="s">
        <v>8814</v>
      </c>
      <c r="B5476" s="50">
        <v>5475</v>
      </c>
      <c r="C5476" s="9">
        <v>2019</v>
      </c>
      <c r="D5476" s="5" t="s">
        <v>9316</v>
      </c>
      <c r="E5476" s="5" t="s">
        <v>65</v>
      </c>
      <c r="F5476" s="5" t="s">
        <v>11089</v>
      </c>
      <c r="G5476" s="5" t="s">
        <v>9379</v>
      </c>
      <c r="H5476" s="5" t="s">
        <v>9328</v>
      </c>
      <c r="I5476" s="5" t="s">
        <v>9344</v>
      </c>
      <c r="J5476" s="9">
        <v>0</v>
      </c>
      <c r="K5476" s="5" t="s">
        <v>601</v>
      </c>
      <c r="L5476" s="10" t="s">
        <v>602</v>
      </c>
      <c r="M5476" s="5" t="s">
        <v>10467</v>
      </c>
      <c r="N5476" s="11"/>
    </row>
    <row r="5477" spans="1:15" x14ac:dyDescent="0.2">
      <c r="A5477" s="12" t="s">
        <v>8815</v>
      </c>
      <c r="B5477" s="50">
        <v>5476</v>
      </c>
      <c r="C5477" s="9">
        <v>2019</v>
      </c>
      <c r="D5477" s="5" t="s">
        <v>9316</v>
      </c>
      <c r="E5477" s="5" t="s">
        <v>605</v>
      </c>
      <c r="F5477" s="5" t="s">
        <v>11089</v>
      </c>
      <c r="G5477" s="5" t="s">
        <v>9379</v>
      </c>
      <c r="H5477" s="5" t="s">
        <v>9328</v>
      </c>
      <c r="I5477" s="5" t="s">
        <v>9344</v>
      </c>
      <c r="J5477" s="9">
        <v>0</v>
      </c>
      <c r="K5477" s="5" t="s">
        <v>601</v>
      </c>
      <c r="L5477" s="10" t="s">
        <v>602</v>
      </c>
      <c r="M5477" s="5" t="s">
        <v>10467</v>
      </c>
      <c r="N5477" s="11"/>
    </row>
    <row r="5478" spans="1:15" x14ac:dyDescent="0.2">
      <c r="A5478" s="12" t="s">
        <v>8816</v>
      </c>
      <c r="B5478" s="50">
        <v>5477</v>
      </c>
      <c r="C5478" s="9">
        <v>2019</v>
      </c>
      <c r="D5478" s="5" t="s">
        <v>9316</v>
      </c>
      <c r="E5478" s="5" t="s">
        <v>619</v>
      </c>
      <c r="F5478" s="5" t="s">
        <v>11089</v>
      </c>
      <c r="G5478" s="5" t="s">
        <v>9379</v>
      </c>
      <c r="H5478" s="5" t="s">
        <v>9328</v>
      </c>
      <c r="I5478" s="5" t="s">
        <v>9344</v>
      </c>
      <c r="J5478" s="9">
        <v>0</v>
      </c>
      <c r="K5478" s="5" t="s">
        <v>601</v>
      </c>
      <c r="L5478" s="10" t="s">
        <v>602</v>
      </c>
      <c r="M5478" s="5" t="s">
        <v>10467</v>
      </c>
      <c r="N5478" s="11"/>
    </row>
    <row r="5479" spans="1:15" x14ac:dyDescent="0.2">
      <c r="A5479" s="12" t="s">
        <v>8817</v>
      </c>
      <c r="B5479" s="50">
        <v>5478</v>
      </c>
      <c r="C5479" s="9">
        <v>2019</v>
      </c>
      <c r="D5479" s="5" t="s">
        <v>9316</v>
      </c>
      <c r="E5479" s="5" t="s">
        <v>620</v>
      </c>
      <c r="F5479" s="5" t="s">
        <v>11089</v>
      </c>
      <c r="G5479" s="5" t="s">
        <v>9379</v>
      </c>
      <c r="H5479" s="5" t="s">
        <v>9328</v>
      </c>
      <c r="I5479" s="5" t="s">
        <v>9344</v>
      </c>
      <c r="J5479" s="9">
        <v>0</v>
      </c>
      <c r="K5479" s="5" t="s">
        <v>601</v>
      </c>
      <c r="L5479" s="10" t="s">
        <v>602</v>
      </c>
      <c r="M5479" s="5" t="s">
        <v>10467</v>
      </c>
      <c r="N5479" s="11"/>
    </row>
    <row r="5480" spans="1:15" x14ac:dyDescent="0.2">
      <c r="A5480" s="12" t="s">
        <v>8818</v>
      </c>
      <c r="B5480" s="50">
        <v>5479</v>
      </c>
      <c r="C5480" s="9">
        <v>2019</v>
      </c>
      <c r="D5480" s="5" t="s">
        <v>9316</v>
      </c>
      <c r="E5480" s="5" t="s">
        <v>621</v>
      </c>
      <c r="F5480" s="5" t="s">
        <v>11089</v>
      </c>
      <c r="G5480" s="5" t="s">
        <v>9379</v>
      </c>
      <c r="H5480" s="5" t="s">
        <v>9328</v>
      </c>
      <c r="I5480" s="5" t="s">
        <v>9344</v>
      </c>
      <c r="J5480" s="9">
        <v>0</v>
      </c>
      <c r="K5480" s="5" t="s">
        <v>601</v>
      </c>
      <c r="L5480" s="10" t="s">
        <v>602</v>
      </c>
      <c r="M5480" s="5" t="s">
        <v>10467</v>
      </c>
      <c r="N5480" s="11"/>
    </row>
    <row r="5481" spans="1:15" x14ac:dyDescent="0.2">
      <c r="A5481" s="12" t="s">
        <v>8819</v>
      </c>
      <c r="B5481" s="50">
        <v>5480</v>
      </c>
      <c r="C5481" s="9">
        <v>2019</v>
      </c>
      <c r="D5481" s="5" t="s">
        <v>9316</v>
      </c>
      <c r="E5481" s="5" t="s">
        <v>622</v>
      </c>
      <c r="F5481" s="5" t="s">
        <v>11089</v>
      </c>
      <c r="G5481" s="5" t="s">
        <v>9379</v>
      </c>
      <c r="H5481" s="5" t="s">
        <v>9328</v>
      </c>
      <c r="I5481" s="5" t="s">
        <v>9344</v>
      </c>
      <c r="J5481" s="9">
        <v>0</v>
      </c>
      <c r="K5481" s="5" t="s">
        <v>601</v>
      </c>
      <c r="L5481" s="10" t="s">
        <v>602</v>
      </c>
      <c r="M5481" s="5" t="s">
        <v>10467</v>
      </c>
      <c r="N5481" s="11"/>
    </row>
    <row r="5482" spans="1:15" x14ac:dyDescent="0.2">
      <c r="A5482" s="12" t="s">
        <v>8820</v>
      </c>
      <c r="B5482" s="50">
        <v>5481</v>
      </c>
      <c r="C5482" s="9">
        <v>2019</v>
      </c>
      <c r="D5482" s="5" t="s">
        <v>9316</v>
      </c>
      <c r="E5482" s="5" t="s">
        <v>623</v>
      </c>
      <c r="F5482" s="5" t="s">
        <v>11089</v>
      </c>
      <c r="G5482" s="5" t="s">
        <v>9379</v>
      </c>
      <c r="H5482" s="5" t="s">
        <v>9328</v>
      </c>
      <c r="I5482" s="5" t="s">
        <v>9344</v>
      </c>
      <c r="J5482" s="9">
        <v>0</v>
      </c>
      <c r="K5482" s="5" t="s">
        <v>601</v>
      </c>
      <c r="L5482" s="10" t="s">
        <v>602</v>
      </c>
      <c r="M5482" s="5" t="s">
        <v>10467</v>
      </c>
      <c r="N5482" s="11"/>
    </row>
    <row r="5483" spans="1:15" x14ac:dyDescent="0.2">
      <c r="A5483" s="12" t="s">
        <v>8821</v>
      </c>
      <c r="B5483" s="50">
        <v>5482</v>
      </c>
      <c r="C5483" s="9">
        <v>2019</v>
      </c>
      <c r="D5483" s="5" t="s">
        <v>9316</v>
      </c>
      <c r="E5483" s="5" t="s">
        <v>624</v>
      </c>
      <c r="F5483" s="5" t="s">
        <v>11089</v>
      </c>
      <c r="G5483" s="5" t="s">
        <v>9379</v>
      </c>
      <c r="H5483" s="5" t="s">
        <v>9328</v>
      </c>
      <c r="I5483" s="5" t="s">
        <v>9344</v>
      </c>
      <c r="J5483" s="9">
        <v>0</v>
      </c>
      <c r="K5483" s="5" t="s">
        <v>601</v>
      </c>
      <c r="L5483" s="10" t="s">
        <v>602</v>
      </c>
      <c r="M5483" s="5" t="s">
        <v>10467</v>
      </c>
      <c r="N5483" s="11"/>
    </row>
    <row r="5484" spans="1:15" x14ac:dyDescent="0.2">
      <c r="A5484" s="12" t="s">
        <v>8822</v>
      </c>
      <c r="B5484" s="50">
        <v>5483</v>
      </c>
      <c r="C5484" s="9">
        <v>2019</v>
      </c>
      <c r="D5484" s="5" t="s">
        <v>9316</v>
      </c>
      <c r="E5484" s="5" t="s">
        <v>625</v>
      </c>
      <c r="F5484" s="5" t="s">
        <v>11089</v>
      </c>
      <c r="G5484" s="5" t="s">
        <v>9379</v>
      </c>
      <c r="H5484" s="5" t="s">
        <v>9328</v>
      </c>
      <c r="I5484" s="5" t="s">
        <v>9344</v>
      </c>
      <c r="J5484" s="9">
        <v>0</v>
      </c>
      <c r="K5484" s="5" t="s">
        <v>601</v>
      </c>
      <c r="L5484" s="10" t="s">
        <v>602</v>
      </c>
      <c r="M5484" s="5" t="s">
        <v>10468</v>
      </c>
      <c r="N5484" s="11"/>
    </row>
    <row r="5485" spans="1:15" x14ac:dyDescent="0.2">
      <c r="A5485" s="12" t="s">
        <v>8823</v>
      </c>
      <c r="B5485" s="50">
        <v>5484</v>
      </c>
      <c r="C5485" s="9">
        <v>2019</v>
      </c>
      <c r="D5485" s="5" t="s">
        <v>9316</v>
      </c>
      <c r="E5485" s="5" t="s">
        <v>626</v>
      </c>
      <c r="F5485" s="5" t="s">
        <v>11089</v>
      </c>
      <c r="G5485" s="5" t="s">
        <v>9379</v>
      </c>
      <c r="H5485" s="5" t="s">
        <v>9347</v>
      </c>
      <c r="I5485" s="5" t="s">
        <v>0</v>
      </c>
      <c r="J5485" s="9" t="s">
        <v>2</v>
      </c>
      <c r="K5485" s="5" t="s">
        <v>601</v>
      </c>
      <c r="L5485" s="10" t="s">
        <v>602</v>
      </c>
      <c r="M5485" s="5" t="s">
        <v>10469</v>
      </c>
      <c r="N5485" s="11"/>
    </row>
    <row r="5486" spans="1:15" x14ac:dyDescent="0.2">
      <c r="A5486" s="12" t="s">
        <v>8824</v>
      </c>
      <c r="B5486" s="50">
        <v>5485</v>
      </c>
      <c r="C5486" s="9">
        <v>2019</v>
      </c>
      <c r="D5486" s="5" t="s">
        <v>9316</v>
      </c>
      <c r="E5486" s="5" t="s">
        <v>61</v>
      </c>
      <c r="F5486" s="5" t="s">
        <v>11089</v>
      </c>
      <c r="G5486" s="5" t="s">
        <v>9379</v>
      </c>
      <c r="H5486" s="5" t="s">
        <v>9347</v>
      </c>
      <c r="I5486" s="5" t="s">
        <v>9315</v>
      </c>
      <c r="J5486" s="9" t="s">
        <v>2</v>
      </c>
      <c r="K5486" s="5" t="s">
        <v>601</v>
      </c>
      <c r="L5486" s="10" t="s">
        <v>602</v>
      </c>
      <c r="M5486" s="5" t="s">
        <v>10470</v>
      </c>
      <c r="N5486" s="11"/>
    </row>
    <row r="5487" spans="1:15" x14ac:dyDescent="0.2">
      <c r="A5487" s="12" t="s">
        <v>8825</v>
      </c>
      <c r="B5487" s="50">
        <v>5486</v>
      </c>
      <c r="C5487" s="9">
        <v>2019</v>
      </c>
      <c r="D5487" s="5" t="s">
        <v>9316</v>
      </c>
      <c r="E5487" s="5" t="s">
        <v>627</v>
      </c>
      <c r="F5487" s="5" t="s">
        <v>11089</v>
      </c>
      <c r="G5487" s="5" t="s">
        <v>9379</v>
      </c>
      <c r="H5487" s="5" t="s">
        <v>9347</v>
      </c>
      <c r="I5487" s="5" t="s">
        <v>0</v>
      </c>
      <c r="J5487" s="9" t="s">
        <v>2</v>
      </c>
      <c r="K5487" s="5" t="s">
        <v>601</v>
      </c>
      <c r="L5487" s="10" t="s">
        <v>602</v>
      </c>
      <c r="M5487" s="5" t="s">
        <v>10471</v>
      </c>
      <c r="N5487" s="11"/>
      <c r="O5487" s="11"/>
    </row>
    <row r="5488" spans="1:15" x14ac:dyDescent="0.2">
      <c r="A5488" s="12" t="s">
        <v>8826</v>
      </c>
      <c r="B5488" s="50">
        <v>5487</v>
      </c>
      <c r="C5488" s="9">
        <v>2019</v>
      </c>
      <c r="D5488" s="5" t="s">
        <v>9316</v>
      </c>
      <c r="E5488" s="5" t="s">
        <v>61</v>
      </c>
      <c r="F5488" s="5" t="s">
        <v>11089</v>
      </c>
      <c r="G5488" s="5" t="s">
        <v>9379</v>
      </c>
      <c r="H5488" s="5" t="s">
        <v>9328</v>
      </c>
      <c r="I5488" s="5" t="s">
        <v>9344</v>
      </c>
      <c r="J5488" s="9">
        <v>0</v>
      </c>
      <c r="K5488" s="5" t="s">
        <v>601</v>
      </c>
      <c r="L5488" s="10" t="s">
        <v>602</v>
      </c>
      <c r="M5488" s="5" t="s">
        <v>10472</v>
      </c>
      <c r="N5488" s="11"/>
    </row>
    <row r="5489" spans="1:14" x14ac:dyDescent="0.2">
      <c r="A5489" s="12" t="s">
        <v>8827</v>
      </c>
      <c r="B5489" s="50">
        <v>5488</v>
      </c>
      <c r="C5489" s="9">
        <v>2019</v>
      </c>
      <c r="D5489" s="5" t="s">
        <v>9316</v>
      </c>
      <c r="E5489" s="5" t="s">
        <v>61</v>
      </c>
      <c r="F5489" s="5" t="s">
        <v>11089</v>
      </c>
      <c r="G5489" s="5" t="s">
        <v>9379</v>
      </c>
      <c r="H5489" s="5" t="s">
        <v>9328</v>
      </c>
      <c r="I5489" s="5" t="s">
        <v>9344</v>
      </c>
      <c r="J5489" s="9">
        <v>0</v>
      </c>
      <c r="K5489" s="5" t="s">
        <v>601</v>
      </c>
      <c r="L5489" s="10" t="s">
        <v>602</v>
      </c>
      <c r="M5489" s="5" t="s">
        <v>10473</v>
      </c>
      <c r="N5489" s="11"/>
    </row>
    <row r="5490" spans="1:14" x14ac:dyDescent="0.2">
      <c r="A5490" s="12" t="s">
        <v>8828</v>
      </c>
      <c r="B5490" s="50">
        <v>5489</v>
      </c>
      <c r="C5490" s="9">
        <v>2019</v>
      </c>
      <c r="D5490" s="5" t="s">
        <v>9316</v>
      </c>
      <c r="E5490" s="5" t="s">
        <v>61</v>
      </c>
      <c r="F5490" s="5" t="s">
        <v>11089</v>
      </c>
      <c r="G5490" s="5" t="s">
        <v>9379</v>
      </c>
      <c r="H5490" s="5" t="s">
        <v>9328</v>
      </c>
      <c r="I5490" s="5" t="s">
        <v>9344</v>
      </c>
      <c r="J5490" s="9">
        <v>0</v>
      </c>
      <c r="K5490" s="5" t="s">
        <v>601</v>
      </c>
      <c r="L5490" s="10" t="s">
        <v>602</v>
      </c>
      <c r="M5490" s="5" t="s">
        <v>10474</v>
      </c>
      <c r="N5490" s="11"/>
    </row>
    <row r="5491" spans="1:14" x14ac:dyDescent="0.2">
      <c r="A5491" s="12" t="s">
        <v>8829</v>
      </c>
      <c r="B5491" s="50">
        <v>5490</v>
      </c>
      <c r="C5491" s="9">
        <v>2019</v>
      </c>
      <c r="D5491" s="5" t="s">
        <v>9316</v>
      </c>
      <c r="E5491" s="5" t="s">
        <v>628</v>
      </c>
      <c r="F5491" s="5" t="s">
        <v>11089</v>
      </c>
      <c r="G5491" s="5" t="s">
        <v>9379</v>
      </c>
      <c r="H5491" s="5" t="s">
        <v>9328</v>
      </c>
      <c r="I5491" s="5" t="s">
        <v>9344</v>
      </c>
      <c r="J5491" s="9">
        <v>0</v>
      </c>
      <c r="K5491" s="5" t="s">
        <v>601</v>
      </c>
      <c r="L5491" s="10" t="s">
        <v>602</v>
      </c>
      <c r="M5491" s="5" t="s">
        <v>10475</v>
      </c>
      <c r="N5491" s="11"/>
    </row>
    <row r="5492" spans="1:14" x14ac:dyDescent="0.2">
      <c r="A5492" s="12" t="s">
        <v>8830</v>
      </c>
      <c r="B5492" s="50">
        <v>5491</v>
      </c>
      <c r="C5492" s="9">
        <v>2019</v>
      </c>
      <c r="D5492" s="5" t="s">
        <v>9316</v>
      </c>
      <c r="E5492" s="5" t="s">
        <v>629</v>
      </c>
      <c r="F5492" s="5" t="s">
        <v>11089</v>
      </c>
      <c r="G5492" s="5" t="s">
        <v>9379</v>
      </c>
      <c r="H5492" s="5" t="s">
        <v>9328</v>
      </c>
      <c r="I5492" s="5" t="s">
        <v>9344</v>
      </c>
      <c r="J5492" s="9">
        <v>0</v>
      </c>
      <c r="K5492" s="5" t="s">
        <v>601</v>
      </c>
      <c r="L5492" s="10" t="s">
        <v>602</v>
      </c>
      <c r="M5492" s="5" t="s">
        <v>10476</v>
      </c>
      <c r="N5492" s="11"/>
    </row>
    <row r="5493" spans="1:14" x14ac:dyDescent="0.2">
      <c r="A5493" s="12" t="s">
        <v>8831</v>
      </c>
      <c r="B5493" s="50">
        <v>5492</v>
      </c>
      <c r="C5493" s="9">
        <v>2019</v>
      </c>
      <c r="D5493" s="5" t="s">
        <v>9316</v>
      </c>
      <c r="E5493" s="5" t="s">
        <v>61</v>
      </c>
      <c r="F5493" s="5" t="s">
        <v>11089</v>
      </c>
      <c r="G5493" s="5" t="s">
        <v>9379</v>
      </c>
      <c r="H5493" s="5" t="s">
        <v>9328</v>
      </c>
      <c r="I5493" s="5" t="s">
        <v>9344</v>
      </c>
      <c r="J5493" s="9">
        <v>0</v>
      </c>
      <c r="K5493" s="5" t="s">
        <v>601</v>
      </c>
      <c r="L5493" s="10" t="s">
        <v>602</v>
      </c>
      <c r="M5493" s="5" t="s">
        <v>10477</v>
      </c>
      <c r="N5493" s="11"/>
    </row>
    <row r="5494" spans="1:14" x14ac:dyDescent="0.2">
      <c r="A5494" s="12" t="s">
        <v>8832</v>
      </c>
      <c r="B5494" s="50">
        <v>5493</v>
      </c>
      <c r="C5494" s="9">
        <v>2019</v>
      </c>
      <c r="D5494" s="5" t="s">
        <v>9316</v>
      </c>
      <c r="E5494" s="5" t="s">
        <v>58</v>
      </c>
      <c r="F5494" s="5" t="s">
        <v>11089</v>
      </c>
      <c r="G5494" s="5" t="s">
        <v>9379</v>
      </c>
      <c r="H5494" s="5" t="s">
        <v>9328</v>
      </c>
      <c r="I5494" s="5" t="s">
        <v>9415</v>
      </c>
      <c r="J5494" s="9">
        <v>0</v>
      </c>
      <c r="K5494" s="5" t="s">
        <v>601</v>
      </c>
      <c r="L5494" s="10" t="s">
        <v>602</v>
      </c>
      <c r="M5494" s="5" t="s">
        <v>10478</v>
      </c>
      <c r="N5494" s="11"/>
    </row>
    <row r="5495" spans="1:14" x14ac:dyDescent="0.2">
      <c r="A5495" s="12" t="s">
        <v>8833</v>
      </c>
      <c r="B5495" s="50">
        <v>5494</v>
      </c>
      <c r="C5495" s="9">
        <v>2019</v>
      </c>
      <c r="D5495" s="5" t="s">
        <v>9316</v>
      </c>
      <c r="E5495" s="5" t="s">
        <v>630</v>
      </c>
      <c r="F5495" s="5" t="s">
        <v>11089</v>
      </c>
      <c r="G5495" s="5" t="s">
        <v>9379</v>
      </c>
      <c r="H5495" s="5" t="s">
        <v>9328</v>
      </c>
      <c r="I5495" s="5" t="s">
        <v>9415</v>
      </c>
      <c r="J5495" s="9">
        <v>0</v>
      </c>
      <c r="K5495" s="5" t="s">
        <v>601</v>
      </c>
      <c r="L5495" s="10" t="s">
        <v>602</v>
      </c>
      <c r="M5495" s="5" t="s">
        <v>10479</v>
      </c>
      <c r="N5495" s="11"/>
    </row>
    <row r="5496" spans="1:14" x14ac:dyDescent="0.2">
      <c r="A5496" s="12" t="s">
        <v>8834</v>
      </c>
      <c r="B5496" s="50">
        <v>5495</v>
      </c>
      <c r="C5496" s="9">
        <v>2019</v>
      </c>
      <c r="D5496" s="5" t="s">
        <v>9316</v>
      </c>
      <c r="E5496" s="5" t="s">
        <v>61</v>
      </c>
      <c r="F5496" s="5" t="s">
        <v>11089</v>
      </c>
      <c r="G5496" s="5" t="s">
        <v>9379</v>
      </c>
      <c r="H5496" s="5" t="s">
        <v>9328</v>
      </c>
      <c r="I5496" s="5" t="s">
        <v>9415</v>
      </c>
      <c r="J5496" s="9">
        <v>0</v>
      </c>
      <c r="K5496" s="5" t="s">
        <v>601</v>
      </c>
      <c r="L5496" s="10" t="s">
        <v>602</v>
      </c>
      <c r="M5496" s="5" t="s">
        <v>10480</v>
      </c>
      <c r="N5496" s="11"/>
    </row>
    <row r="5497" spans="1:14" x14ac:dyDescent="0.2">
      <c r="A5497" s="12" t="s">
        <v>8835</v>
      </c>
      <c r="B5497" s="50">
        <v>5496</v>
      </c>
      <c r="C5497" s="9">
        <v>2019</v>
      </c>
      <c r="D5497" s="5" t="s">
        <v>9316</v>
      </c>
      <c r="E5497" s="5" t="s">
        <v>631</v>
      </c>
      <c r="F5497" s="5" t="s">
        <v>11089</v>
      </c>
      <c r="G5497" s="5" t="s">
        <v>9379</v>
      </c>
      <c r="H5497" s="5" t="s">
        <v>9328</v>
      </c>
      <c r="I5497" s="5" t="s">
        <v>9344</v>
      </c>
      <c r="J5497" s="9">
        <v>0</v>
      </c>
      <c r="K5497" s="5" t="s">
        <v>601</v>
      </c>
      <c r="L5497" s="10" t="s">
        <v>602</v>
      </c>
      <c r="M5497" s="5" t="s">
        <v>10481</v>
      </c>
      <c r="N5497" s="11"/>
    </row>
    <row r="5498" spans="1:14" x14ac:dyDescent="0.2">
      <c r="A5498" s="12" t="s">
        <v>8836</v>
      </c>
      <c r="B5498" s="50">
        <v>5497</v>
      </c>
      <c r="C5498" s="9">
        <v>2019</v>
      </c>
      <c r="D5498" s="5" t="s">
        <v>9316</v>
      </c>
      <c r="E5498" s="5" t="s">
        <v>632</v>
      </c>
      <c r="F5498" s="5" t="s">
        <v>11089</v>
      </c>
      <c r="G5498" s="5" t="s">
        <v>9379</v>
      </c>
      <c r="H5498" s="5" t="s">
        <v>9347</v>
      </c>
      <c r="I5498" s="5" t="s">
        <v>9408</v>
      </c>
      <c r="J5498" s="9" t="s">
        <v>2</v>
      </c>
      <c r="K5498" s="5" t="s">
        <v>601</v>
      </c>
      <c r="L5498" s="10" t="s">
        <v>602</v>
      </c>
      <c r="M5498" s="5" t="s">
        <v>10482</v>
      </c>
      <c r="N5498" s="11"/>
    </row>
    <row r="5499" spans="1:14" x14ac:dyDescent="0.2">
      <c r="A5499" s="12" t="s">
        <v>8837</v>
      </c>
      <c r="B5499" s="50">
        <v>5498</v>
      </c>
      <c r="C5499" s="9">
        <v>2019</v>
      </c>
      <c r="D5499" s="5" t="s">
        <v>9316</v>
      </c>
      <c r="E5499" s="5" t="s">
        <v>61</v>
      </c>
      <c r="F5499" s="5" t="s">
        <v>11089</v>
      </c>
      <c r="G5499" s="5" t="s">
        <v>9379</v>
      </c>
      <c r="H5499" s="5" t="s">
        <v>9328</v>
      </c>
      <c r="I5499" s="5" t="s">
        <v>9344</v>
      </c>
      <c r="J5499" s="9">
        <v>0</v>
      </c>
      <c r="K5499" s="5" t="s">
        <v>601</v>
      </c>
      <c r="L5499" s="10" t="s">
        <v>602</v>
      </c>
      <c r="M5499" s="5" t="s">
        <v>10483</v>
      </c>
      <c r="N5499" s="11"/>
    </row>
    <row r="5500" spans="1:14" x14ac:dyDescent="0.2">
      <c r="A5500" s="12" t="s">
        <v>8838</v>
      </c>
      <c r="B5500" s="50">
        <v>5499</v>
      </c>
      <c r="C5500" s="9">
        <v>2019</v>
      </c>
      <c r="D5500" s="5" t="s">
        <v>9316</v>
      </c>
      <c r="E5500" s="5" t="s">
        <v>633</v>
      </c>
      <c r="F5500" s="5" t="s">
        <v>11089</v>
      </c>
      <c r="G5500" s="5" t="s">
        <v>9379</v>
      </c>
      <c r="H5500" s="5" t="s">
        <v>9347</v>
      </c>
      <c r="I5500" s="5" t="s">
        <v>9315</v>
      </c>
      <c r="J5500" s="9" t="s">
        <v>2</v>
      </c>
      <c r="K5500" s="5" t="s">
        <v>601</v>
      </c>
      <c r="L5500" s="10" t="s">
        <v>602</v>
      </c>
      <c r="M5500" s="5" t="s">
        <v>10484</v>
      </c>
      <c r="N5500" s="11"/>
    </row>
    <row r="5501" spans="1:14" x14ac:dyDescent="0.2">
      <c r="A5501" s="12" t="s">
        <v>8839</v>
      </c>
      <c r="B5501" s="50">
        <v>5500</v>
      </c>
      <c r="C5501" s="9">
        <v>2019</v>
      </c>
      <c r="D5501" s="5" t="s">
        <v>9316</v>
      </c>
      <c r="E5501" s="5" t="s">
        <v>625</v>
      </c>
      <c r="F5501" s="5" t="s">
        <v>11089</v>
      </c>
      <c r="G5501" s="5" t="s">
        <v>9369</v>
      </c>
      <c r="H5501" s="5" t="s">
        <v>9328</v>
      </c>
      <c r="I5501" s="5" t="s">
        <v>9415</v>
      </c>
      <c r="J5501" s="9">
        <v>0</v>
      </c>
      <c r="K5501" s="5" t="s">
        <v>601</v>
      </c>
      <c r="L5501" s="10" t="s">
        <v>602</v>
      </c>
      <c r="M5501" s="5" t="s">
        <v>10485</v>
      </c>
      <c r="N5501" s="11"/>
    </row>
    <row r="5502" spans="1:14" x14ac:dyDescent="0.2">
      <c r="A5502" s="12" t="s">
        <v>8840</v>
      </c>
      <c r="B5502" s="50">
        <v>5501</v>
      </c>
      <c r="C5502" s="9">
        <v>2019</v>
      </c>
      <c r="D5502" s="5" t="s">
        <v>9316</v>
      </c>
      <c r="E5502" s="5" t="s">
        <v>61</v>
      </c>
      <c r="F5502" s="5" t="s">
        <v>11089</v>
      </c>
      <c r="G5502" s="5" t="s">
        <v>9379</v>
      </c>
      <c r="H5502" s="5" t="s">
        <v>9347</v>
      </c>
      <c r="I5502" s="5" t="s">
        <v>0</v>
      </c>
      <c r="J5502" s="9">
        <v>1</v>
      </c>
      <c r="K5502" s="5" t="s">
        <v>601</v>
      </c>
      <c r="L5502" s="10" t="s">
        <v>602</v>
      </c>
      <c r="M5502" s="5" t="s">
        <v>10486</v>
      </c>
      <c r="N5502" s="11"/>
    </row>
    <row r="5503" spans="1:14" x14ac:dyDescent="0.2">
      <c r="A5503" s="12" t="s">
        <v>8841</v>
      </c>
      <c r="B5503" s="50">
        <v>5502</v>
      </c>
      <c r="C5503" s="9">
        <v>2019</v>
      </c>
      <c r="D5503" s="5" t="s">
        <v>9316</v>
      </c>
      <c r="E5503" s="5" t="s">
        <v>61</v>
      </c>
      <c r="F5503" s="5" t="s">
        <v>11089</v>
      </c>
      <c r="G5503" s="5" t="s">
        <v>9379</v>
      </c>
      <c r="H5503" s="5" t="s">
        <v>9328</v>
      </c>
      <c r="I5503" s="5" t="s">
        <v>9344</v>
      </c>
      <c r="J5503" s="9">
        <v>0</v>
      </c>
      <c r="K5503" s="5" t="s">
        <v>601</v>
      </c>
      <c r="L5503" s="10" t="s">
        <v>602</v>
      </c>
      <c r="M5503" s="5" t="s">
        <v>10487</v>
      </c>
      <c r="N5503" s="11"/>
    </row>
    <row r="5504" spans="1:14" x14ac:dyDescent="0.2">
      <c r="A5504" s="12" t="s">
        <v>8842</v>
      </c>
      <c r="B5504" s="50">
        <v>5503</v>
      </c>
      <c r="C5504" s="9">
        <v>2019</v>
      </c>
      <c r="D5504" s="5" t="s">
        <v>9316</v>
      </c>
      <c r="E5504" s="5" t="s">
        <v>61</v>
      </c>
      <c r="F5504" s="5" t="s">
        <v>11089</v>
      </c>
      <c r="G5504" s="5" t="s">
        <v>9379</v>
      </c>
      <c r="H5504" s="5" t="s">
        <v>9328</v>
      </c>
      <c r="I5504" s="5" t="s">
        <v>11075</v>
      </c>
      <c r="J5504" s="9">
        <v>0</v>
      </c>
      <c r="K5504" s="5" t="s">
        <v>601</v>
      </c>
      <c r="L5504" s="10" t="s">
        <v>602</v>
      </c>
      <c r="M5504" s="5" t="s">
        <v>10488</v>
      </c>
      <c r="N5504" s="11"/>
    </row>
    <row r="5505" spans="1:14" x14ac:dyDescent="0.2">
      <c r="A5505" s="12" t="s">
        <v>8843</v>
      </c>
      <c r="B5505" s="50">
        <v>5504</v>
      </c>
      <c r="C5505" s="9">
        <v>2019</v>
      </c>
      <c r="D5505" s="5" t="s">
        <v>9316</v>
      </c>
      <c r="E5505" s="5" t="s">
        <v>634</v>
      </c>
      <c r="F5505" s="5" t="s">
        <v>11089</v>
      </c>
      <c r="G5505" s="5" t="s">
        <v>9379</v>
      </c>
      <c r="H5505" s="5" t="s">
        <v>9328</v>
      </c>
      <c r="I5505" s="5" t="s">
        <v>9344</v>
      </c>
      <c r="J5505" s="9">
        <v>0</v>
      </c>
      <c r="K5505" s="5" t="s">
        <v>601</v>
      </c>
      <c r="L5505" s="10" t="s">
        <v>602</v>
      </c>
      <c r="M5505" s="5" t="s">
        <v>10489</v>
      </c>
      <c r="N5505" s="11"/>
    </row>
    <row r="5506" spans="1:14" x14ac:dyDescent="0.2">
      <c r="A5506" s="12" t="s">
        <v>8844</v>
      </c>
      <c r="B5506" s="50">
        <v>5505</v>
      </c>
      <c r="C5506" s="9">
        <v>2019</v>
      </c>
      <c r="D5506" s="5" t="s">
        <v>9316</v>
      </c>
      <c r="E5506" s="5" t="s">
        <v>635</v>
      </c>
      <c r="F5506" s="5" t="s">
        <v>11089</v>
      </c>
      <c r="G5506" s="5" t="s">
        <v>9379</v>
      </c>
      <c r="H5506" s="5" t="s">
        <v>9328</v>
      </c>
      <c r="I5506" s="5" t="s">
        <v>9344</v>
      </c>
      <c r="J5506" s="9">
        <v>0</v>
      </c>
      <c r="K5506" s="5" t="s">
        <v>601</v>
      </c>
      <c r="L5506" s="10" t="s">
        <v>602</v>
      </c>
      <c r="M5506" s="5" t="s">
        <v>10490</v>
      </c>
      <c r="N5506" s="11"/>
    </row>
    <row r="5507" spans="1:14" x14ac:dyDescent="0.2">
      <c r="A5507" s="12" t="s">
        <v>8845</v>
      </c>
      <c r="B5507" s="50">
        <v>5506</v>
      </c>
      <c r="C5507" s="9">
        <v>2019</v>
      </c>
      <c r="D5507" s="5" t="s">
        <v>9316</v>
      </c>
      <c r="E5507" s="5" t="s">
        <v>636</v>
      </c>
      <c r="F5507" s="5" t="s">
        <v>11089</v>
      </c>
      <c r="G5507" s="5" t="s">
        <v>9379</v>
      </c>
      <c r="H5507" s="5" t="s">
        <v>9328</v>
      </c>
      <c r="I5507" s="5" t="s">
        <v>9344</v>
      </c>
      <c r="J5507" s="9">
        <v>0</v>
      </c>
      <c r="K5507" s="5" t="s">
        <v>601</v>
      </c>
      <c r="L5507" s="10" t="s">
        <v>602</v>
      </c>
      <c r="M5507" s="5" t="s">
        <v>10490</v>
      </c>
      <c r="N5507" s="11"/>
    </row>
    <row r="5508" spans="1:14" x14ac:dyDescent="0.2">
      <c r="A5508" s="12" t="s">
        <v>8846</v>
      </c>
      <c r="B5508" s="50">
        <v>5507</v>
      </c>
      <c r="C5508" s="9">
        <v>2019</v>
      </c>
      <c r="D5508" s="5" t="s">
        <v>9316</v>
      </c>
      <c r="E5508" s="5" t="s">
        <v>637</v>
      </c>
      <c r="F5508" s="5" t="s">
        <v>11089</v>
      </c>
      <c r="G5508" s="5" t="s">
        <v>9379</v>
      </c>
      <c r="H5508" s="5" t="s">
        <v>9328</v>
      </c>
      <c r="I5508" s="5" t="s">
        <v>9344</v>
      </c>
      <c r="J5508" s="9">
        <v>0</v>
      </c>
      <c r="K5508" s="5" t="s">
        <v>601</v>
      </c>
      <c r="L5508" s="10" t="s">
        <v>602</v>
      </c>
      <c r="M5508" s="5" t="s">
        <v>10490</v>
      </c>
      <c r="N5508" s="11"/>
    </row>
    <row r="5509" spans="1:14" x14ac:dyDescent="0.2">
      <c r="A5509" s="12" t="s">
        <v>8847</v>
      </c>
      <c r="B5509" s="50">
        <v>5508</v>
      </c>
      <c r="C5509" s="9">
        <v>2019</v>
      </c>
      <c r="D5509" s="5" t="s">
        <v>9316</v>
      </c>
      <c r="E5509" s="5" t="s">
        <v>638</v>
      </c>
      <c r="F5509" s="5" t="s">
        <v>11089</v>
      </c>
      <c r="G5509" s="5" t="s">
        <v>9379</v>
      </c>
      <c r="H5509" s="5" t="s">
        <v>9328</v>
      </c>
      <c r="I5509" s="5" t="s">
        <v>9344</v>
      </c>
      <c r="J5509" s="9">
        <v>0</v>
      </c>
      <c r="K5509" s="5" t="s">
        <v>601</v>
      </c>
      <c r="L5509" s="10" t="s">
        <v>602</v>
      </c>
      <c r="M5509" s="5" t="s">
        <v>10491</v>
      </c>
      <c r="N5509" s="11"/>
    </row>
    <row r="5510" spans="1:14" x14ac:dyDescent="0.2">
      <c r="A5510" s="12" t="s">
        <v>8848</v>
      </c>
      <c r="B5510" s="50">
        <v>5509</v>
      </c>
      <c r="C5510" s="9">
        <v>2019</v>
      </c>
      <c r="D5510" s="5" t="s">
        <v>9316</v>
      </c>
      <c r="E5510" s="5" t="s">
        <v>630</v>
      </c>
      <c r="F5510" s="5" t="s">
        <v>11089</v>
      </c>
      <c r="G5510" s="5" t="s">
        <v>9379</v>
      </c>
      <c r="H5510" s="5" t="s">
        <v>9328</v>
      </c>
      <c r="I5510" s="5" t="s">
        <v>9344</v>
      </c>
      <c r="J5510" s="9">
        <v>0</v>
      </c>
      <c r="K5510" s="5" t="s">
        <v>601</v>
      </c>
      <c r="L5510" s="10" t="s">
        <v>602</v>
      </c>
      <c r="M5510" s="5" t="s">
        <v>10492</v>
      </c>
      <c r="N5510" s="11"/>
    </row>
    <row r="5511" spans="1:14" x14ac:dyDescent="0.2">
      <c r="A5511" s="12" t="s">
        <v>8849</v>
      </c>
      <c r="B5511" s="50">
        <v>5510</v>
      </c>
      <c r="C5511" s="9">
        <v>2019</v>
      </c>
      <c r="D5511" s="5" t="s">
        <v>9316</v>
      </c>
      <c r="E5511" s="5" t="s">
        <v>639</v>
      </c>
      <c r="F5511" s="5" t="s">
        <v>11089</v>
      </c>
      <c r="G5511" s="5" t="s">
        <v>9379</v>
      </c>
      <c r="H5511" s="5" t="s">
        <v>9328</v>
      </c>
      <c r="I5511" s="5" t="s">
        <v>9344</v>
      </c>
      <c r="J5511" s="9">
        <v>0</v>
      </c>
      <c r="K5511" s="5" t="s">
        <v>601</v>
      </c>
      <c r="L5511" s="10" t="s">
        <v>602</v>
      </c>
      <c r="M5511" s="5" t="s">
        <v>10493</v>
      </c>
      <c r="N5511" s="11"/>
    </row>
    <row r="5512" spans="1:14" x14ac:dyDescent="0.2">
      <c r="A5512" s="12" t="s">
        <v>8850</v>
      </c>
      <c r="B5512" s="50">
        <v>5511</v>
      </c>
      <c r="C5512" s="9">
        <v>2019</v>
      </c>
      <c r="D5512" s="5" t="s">
        <v>9316</v>
      </c>
      <c r="E5512" s="5" t="s">
        <v>640</v>
      </c>
      <c r="F5512" s="5" t="s">
        <v>11089</v>
      </c>
      <c r="G5512" s="5" t="s">
        <v>9379</v>
      </c>
      <c r="H5512" s="5" t="s">
        <v>9328</v>
      </c>
      <c r="I5512" s="5" t="s">
        <v>9344</v>
      </c>
      <c r="J5512" s="9">
        <v>0</v>
      </c>
      <c r="K5512" s="5" t="s">
        <v>601</v>
      </c>
      <c r="L5512" s="10" t="s">
        <v>602</v>
      </c>
      <c r="M5512" s="5" t="s">
        <v>10494</v>
      </c>
      <c r="N5512" s="11"/>
    </row>
    <row r="5513" spans="1:14" x14ac:dyDescent="0.2">
      <c r="A5513" s="12" t="s">
        <v>8851</v>
      </c>
      <c r="B5513" s="50">
        <v>5512</v>
      </c>
      <c r="C5513" s="9">
        <v>2019</v>
      </c>
      <c r="D5513" s="5" t="s">
        <v>9316</v>
      </c>
      <c r="E5513" s="5" t="s">
        <v>641</v>
      </c>
      <c r="F5513" s="5" t="s">
        <v>11089</v>
      </c>
      <c r="G5513" s="5" t="s">
        <v>9379</v>
      </c>
      <c r="H5513" s="5" t="s">
        <v>9328</v>
      </c>
      <c r="I5513" s="5" t="s">
        <v>9344</v>
      </c>
      <c r="J5513" s="9">
        <v>0</v>
      </c>
      <c r="K5513" s="5" t="s">
        <v>601</v>
      </c>
      <c r="L5513" s="10" t="s">
        <v>602</v>
      </c>
      <c r="M5513" s="5" t="s">
        <v>10495</v>
      </c>
      <c r="N5513" s="11"/>
    </row>
    <row r="5514" spans="1:14" x14ac:dyDescent="0.2">
      <c r="A5514" s="12" t="s">
        <v>8852</v>
      </c>
      <c r="B5514" s="50">
        <v>5513</v>
      </c>
      <c r="C5514" s="9">
        <v>2019</v>
      </c>
      <c r="D5514" s="5" t="s">
        <v>9316</v>
      </c>
      <c r="E5514" s="5" t="s">
        <v>642</v>
      </c>
      <c r="F5514" s="5" t="s">
        <v>11089</v>
      </c>
      <c r="G5514" s="5" t="s">
        <v>9379</v>
      </c>
      <c r="H5514" s="5" t="s">
        <v>11214</v>
      </c>
      <c r="I5514" s="5" t="s">
        <v>9315</v>
      </c>
      <c r="J5514" s="9" t="s">
        <v>2</v>
      </c>
      <c r="K5514" s="5" t="s">
        <v>601</v>
      </c>
      <c r="L5514" s="10" t="s">
        <v>602</v>
      </c>
      <c r="M5514" s="5" t="s">
        <v>10496</v>
      </c>
      <c r="N5514" s="11"/>
    </row>
    <row r="5515" spans="1:14" x14ac:dyDescent="0.2">
      <c r="A5515" s="12" t="s">
        <v>8853</v>
      </c>
      <c r="B5515" s="50">
        <v>5514</v>
      </c>
      <c r="C5515" s="9">
        <v>2019</v>
      </c>
      <c r="D5515" s="5" t="s">
        <v>9316</v>
      </c>
      <c r="E5515" s="5" t="s">
        <v>643</v>
      </c>
      <c r="F5515" s="5" t="s">
        <v>11089</v>
      </c>
      <c r="G5515" s="5" t="s">
        <v>9379</v>
      </c>
      <c r="H5515" s="5" t="s">
        <v>9328</v>
      </c>
      <c r="I5515" s="5" t="s">
        <v>9344</v>
      </c>
      <c r="J5515" s="9">
        <v>0</v>
      </c>
      <c r="K5515" s="5" t="s">
        <v>601</v>
      </c>
      <c r="L5515" s="10" t="s">
        <v>602</v>
      </c>
      <c r="M5515" s="5" t="s">
        <v>10497</v>
      </c>
      <c r="N5515" s="11"/>
    </row>
    <row r="5516" spans="1:14" x14ac:dyDescent="0.2">
      <c r="A5516" s="12" t="s">
        <v>8854</v>
      </c>
      <c r="B5516" s="50">
        <v>5515</v>
      </c>
      <c r="C5516" s="9">
        <v>2019</v>
      </c>
      <c r="D5516" s="5" t="s">
        <v>9316</v>
      </c>
      <c r="E5516" s="5" t="s">
        <v>644</v>
      </c>
      <c r="F5516" s="5" t="s">
        <v>11089</v>
      </c>
      <c r="G5516" s="5" t="s">
        <v>9379</v>
      </c>
      <c r="H5516" s="5" t="s">
        <v>9328</v>
      </c>
      <c r="I5516" s="5" t="s">
        <v>9344</v>
      </c>
      <c r="J5516" s="9">
        <v>0</v>
      </c>
      <c r="K5516" s="5" t="s">
        <v>601</v>
      </c>
      <c r="L5516" s="10" t="s">
        <v>602</v>
      </c>
      <c r="M5516" s="5" t="s">
        <v>10498</v>
      </c>
      <c r="N5516" s="11"/>
    </row>
    <row r="5517" spans="1:14" x14ac:dyDescent="0.2">
      <c r="A5517" s="12" t="s">
        <v>8855</v>
      </c>
      <c r="B5517" s="50">
        <v>5516</v>
      </c>
      <c r="C5517" s="9">
        <v>2019</v>
      </c>
      <c r="D5517" s="5" t="s">
        <v>9316</v>
      </c>
      <c r="E5517" s="5" t="s">
        <v>645</v>
      </c>
      <c r="F5517" s="5" t="s">
        <v>11089</v>
      </c>
      <c r="G5517" s="5" t="s">
        <v>9379</v>
      </c>
      <c r="H5517" s="5" t="s">
        <v>9328</v>
      </c>
      <c r="I5517" s="5" t="s">
        <v>9344</v>
      </c>
      <c r="J5517" s="9">
        <v>0</v>
      </c>
      <c r="K5517" s="5" t="s">
        <v>601</v>
      </c>
      <c r="L5517" s="10" t="s">
        <v>602</v>
      </c>
      <c r="M5517" s="5" t="s">
        <v>10499</v>
      </c>
      <c r="N5517" s="11"/>
    </row>
    <row r="5518" spans="1:14" x14ac:dyDescent="0.2">
      <c r="A5518" s="12" t="s">
        <v>8856</v>
      </c>
      <c r="B5518" s="50">
        <v>5517</v>
      </c>
      <c r="C5518" s="9">
        <v>2019</v>
      </c>
      <c r="D5518" s="5" t="s">
        <v>9316</v>
      </c>
      <c r="E5518" s="5" t="s">
        <v>646</v>
      </c>
      <c r="F5518" s="5" t="s">
        <v>11089</v>
      </c>
      <c r="G5518" s="5" t="s">
        <v>9379</v>
      </c>
      <c r="H5518" s="5" t="s">
        <v>9328</v>
      </c>
      <c r="I5518" s="5" t="s">
        <v>9344</v>
      </c>
      <c r="J5518" s="9">
        <v>0</v>
      </c>
      <c r="K5518" s="5" t="s">
        <v>601</v>
      </c>
      <c r="L5518" s="10" t="s">
        <v>602</v>
      </c>
      <c r="M5518" s="5" t="s">
        <v>10499</v>
      </c>
      <c r="N5518" s="11"/>
    </row>
    <row r="5519" spans="1:14" x14ac:dyDescent="0.2">
      <c r="A5519" s="12" t="s">
        <v>8857</v>
      </c>
      <c r="B5519" s="50">
        <v>5518</v>
      </c>
      <c r="C5519" s="9">
        <v>2019</v>
      </c>
      <c r="D5519" s="5" t="s">
        <v>9316</v>
      </c>
      <c r="E5519" s="5" t="s">
        <v>647</v>
      </c>
      <c r="F5519" s="5" t="s">
        <v>11089</v>
      </c>
      <c r="G5519" s="5" t="s">
        <v>9379</v>
      </c>
      <c r="H5519" s="5" t="s">
        <v>9328</v>
      </c>
      <c r="I5519" s="5" t="s">
        <v>9344</v>
      </c>
      <c r="J5519" s="9">
        <v>0</v>
      </c>
      <c r="K5519" s="5" t="s">
        <v>601</v>
      </c>
      <c r="L5519" s="10" t="s">
        <v>602</v>
      </c>
      <c r="M5519" s="5" t="s">
        <v>10500</v>
      </c>
      <c r="N5519" s="11"/>
    </row>
    <row r="5520" spans="1:14" x14ac:dyDescent="0.2">
      <c r="A5520" s="12" t="s">
        <v>8858</v>
      </c>
      <c r="B5520" s="50">
        <v>5519</v>
      </c>
      <c r="C5520" s="9">
        <v>2019</v>
      </c>
      <c r="D5520" s="5" t="s">
        <v>9316</v>
      </c>
      <c r="E5520" s="5" t="s">
        <v>648</v>
      </c>
      <c r="F5520" s="5" t="s">
        <v>11089</v>
      </c>
      <c r="G5520" s="5" t="s">
        <v>9379</v>
      </c>
      <c r="H5520" s="5" t="s">
        <v>9328</v>
      </c>
      <c r="I5520" s="5" t="s">
        <v>9344</v>
      </c>
      <c r="J5520" s="9">
        <v>0</v>
      </c>
      <c r="K5520" s="5" t="s">
        <v>601</v>
      </c>
      <c r="L5520" s="10" t="s">
        <v>602</v>
      </c>
      <c r="M5520" s="5" t="s">
        <v>10501</v>
      </c>
      <c r="N5520" s="11"/>
    </row>
    <row r="5521" spans="1:14" x14ac:dyDescent="0.2">
      <c r="A5521" s="12" t="s">
        <v>8859</v>
      </c>
      <c r="B5521" s="50">
        <v>5520</v>
      </c>
      <c r="C5521" s="9">
        <v>2019</v>
      </c>
      <c r="D5521" s="5" t="s">
        <v>9316</v>
      </c>
      <c r="E5521" s="5" t="s">
        <v>61</v>
      </c>
      <c r="F5521" s="5" t="s">
        <v>11089</v>
      </c>
      <c r="G5521" s="5" t="s">
        <v>9379</v>
      </c>
      <c r="H5521" s="5" t="s">
        <v>9328</v>
      </c>
      <c r="I5521" s="5" t="s">
        <v>9344</v>
      </c>
      <c r="J5521" s="9">
        <v>0</v>
      </c>
      <c r="K5521" s="5" t="s">
        <v>601</v>
      </c>
      <c r="L5521" s="10" t="s">
        <v>602</v>
      </c>
      <c r="M5521" s="5" t="s">
        <v>10502</v>
      </c>
      <c r="N5521" s="11"/>
    </row>
    <row r="5522" spans="1:14" x14ac:dyDescent="0.2">
      <c r="A5522" s="12" t="s">
        <v>8860</v>
      </c>
      <c r="B5522" s="50">
        <v>5521</v>
      </c>
      <c r="C5522" s="9">
        <v>2019</v>
      </c>
      <c r="D5522" s="5" t="s">
        <v>9316</v>
      </c>
      <c r="E5522" s="5" t="s">
        <v>61</v>
      </c>
      <c r="F5522" s="5" t="s">
        <v>11089</v>
      </c>
      <c r="G5522" s="5" t="s">
        <v>9379</v>
      </c>
      <c r="H5522" s="5" t="s">
        <v>9328</v>
      </c>
      <c r="I5522" s="5" t="s">
        <v>9344</v>
      </c>
      <c r="J5522" s="9">
        <v>0</v>
      </c>
      <c r="K5522" s="5" t="s">
        <v>601</v>
      </c>
      <c r="L5522" s="10" t="s">
        <v>602</v>
      </c>
      <c r="M5522" s="5" t="s">
        <v>10503</v>
      </c>
      <c r="N5522" s="11"/>
    </row>
    <row r="5523" spans="1:14" x14ac:dyDescent="0.2">
      <c r="A5523" s="12" t="s">
        <v>8861</v>
      </c>
      <c r="B5523" s="50">
        <v>5522</v>
      </c>
      <c r="C5523" s="9">
        <v>2019</v>
      </c>
      <c r="D5523" s="5" t="s">
        <v>9316</v>
      </c>
      <c r="E5523" s="5" t="s">
        <v>61</v>
      </c>
      <c r="F5523" s="5" t="s">
        <v>11089</v>
      </c>
      <c r="G5523" s="5" t="s">
        <v>9379</v>
      </c>
      <c r="H5523" s="5" t="s">
        <v>9328</v>
      </c>
      <c r="I5523" s="5" t="s">
        <v>9344</v>
      </c>
      <c r="J5523" s="9">
        <v>0</v>
      </c>
      <c r="K5523" s="5" t="s">
        <v>601</v>
      </c>
      <c r="L5523" s="10" t="s">
        <v>602</v>
      </c>
      <c r="M5523" s="5" t="s">
        <v>10504</v>
      </c>
      <c r="N5523" s="11"/>
    </row>
    <row r="5524" spans="1:14" x14ac:dyDescent="0.2">
      <c r="A5524" s="12" t="s">
        <v>8862</v>
      </c>
      <c r="B5524" s="50">
        <v>5523</v>
      </c>
      <c r="C5524" s="9">
        <v>2019</v>
      </c>
      <c r="D5524" s="5" t="s">
        <v>9316</v>
      </c>
      <c r="E5524" s="5" t="s">
        <v>61</v>
      </c>
      <c r="F5524" s="5" t="s">
        <v>11089</v>
      </c>
      <c r="G5524" s="5" t="s">
        <v>9379</v>
      </c>
      <c r="H5524" s="5" t="s">
        <v>9328</v>
      </c>
      <c r="I5524" s="5" t="s">
        <v>9344</v>
      </c>
      <c r="J5524" s="9">
        <v>0</v>
      </c>
      <c r="K5524" s="5" t="s">
        <v>601</v>
      </c>
      <c r="L5524" s="10" t="s">
        <v>602</v>
      </c>
      <c r="M5524" s="5" t="s">
        <v>10505</v>
      </c>
      <c r="N5524" s="11"/>
    </row>
    <row r="5525" spans="1:14" x14ac:dyDescent="0.2">
      <c r="A5525" s="12" t="s">
        <v>8863</v>
      </c>
      <c r="B5525" s="50">
        <v>5524</v>
      </c>
      <c r="C5525" s="9">
        <v>2019</v>
      </c>
      <c r="D5525" s="5" t="s">
        <v>9316</v>
      </c>
      <c r="E5525" s="5" t="s">
        <v>61</v>
      </c>
      <c r="F5525" s="5" t="s">
        <v>11089</v>
      </c>
      <c r="G5525" s="5" t="s">
        <v>9369</v>
      </c>
      <c r="H5525" s="5" t="s">
        <v>9347</v>
      </c>
      <c r="I5525" s="5" t="s">
        <v>9315</v>
      </c>
      <c r="J5525" s="9">
        <v>1</v>
      </c>
      <c r="K5525" s="5" t="s">
        <v>601</v>
      </c>
      <c r="L5525" s="10" t="s">
        <v>602</v>
      </c>
      <c r="M5525" s="5" t="s">
        <v>10506</v>
      </c>
      <c r="N5525" s="11"/>
    </row>
    <row r="5526" spans="1:14" x14ac:dyDescent="0.2">
      <c r="A5526" s="12" t="s">
        <v>8864</v>
      </c>
      <c r="B5526" s="50">
        <v>5525</v>
      </c>
      <c r="C5526" s="9">
        <v>2019</v>
      </c>
      <c r="D5526" s="5" t="s">
        <v>9316</v>
      </c>
      <c r="E5526" s="5" t="s">
        <v>489</v>
      </c>
      <c r="F5526" s="5" t="s">
        <v>11089</v>
      </c>
      <c r="G5526" s="5" t="s">
        <v>9379</v>
      </c>
      <c r="H5526" s="5" t="s">
        <v>9328</v>
      </c>
      <c r="I5526" s="5" t="s">
        <v>9344</v>
      </c>
      <c r="J5526" s="9">
        <v>0</v>
      </c>
      <c r="K5526" s="5" t="s">
        <v>601</v>
      </c>
      <c r="L5526" s="10" t="s">
        <v>602</v>
      </c>
      <c r="M5526" s="5" t="s">
        <v>10507</v>
      </c>
      <c r="N5526" s="11"/>
    </row>
    <row r="5527" spans="1:14" x14ac:dyDescent="0.2">
      <c r="A5527" s="12" t="s">
        <v>8865</v>
      </c>
      <c r="B5527" s="50">
        <v>5526</v>
      </c>
      <c r="C5527" s="9">
        <v>2019</v>
      </c>
      <c r="D5527" s="5" t="s">
        <v>9316</v>
      </c>
      <c r="E5527" s="5" t="s">
        <v>649</v>
      </c>
      <c r="F5527" s="5" t="s">
        <v>11089</v>
      </c>
      <c r="G5527" s="5" t="s">
        <v>9379</v>
      </c>
      <c r="H5527" s="5" t="s">
        <v>11214</v>
      </c>
      <c r="I5527" s="5" t="s">
        <v>9372</v>
      </c>
      <c r="J5527" s="9">
        <v>7</v>
      </c>
      <c r="K5527" s="5" t="s">
        <v>601</v>
      </c>
      <c r="L5527" s="10" t="s">
        <v>602</v>
      </c>
      <c r="M5527" s="5" t="s">
        <v>10508</v>
      </c>
      <c r="N5527" s="11"/>
    </row>
    <row r="5528" spans="1:14" x14ac:dyDescent="0.2">
      <c r="A5528" s="12" t="s">
        <v>8866</v>
      </c>
      <c r="B5528" s="50">
        <v>5527</v>
      </c>
      <c r="C5528" s="9">
        <v>2019</v>
      </c>
      <c r="D5528" s="5" t="s">
        <v>9316</v>
      </c>
      <c r="E5528" s="5" t="s">
        <v>62</v>
      </c>
      <c r="F5528" s="5" t="s">
        <v>11089</v>
      </c>
      <c r="G5528" s="5" t="s">
        <v>9379</v>
      </c>
      <c r="H5528" s="5" t="s">
        <v>9328</v>
      </c>
      <c r="I5528" s="5" t="s">
        <v>9344</v>
      </c>
      <c r="J5528" s="9">
        <v>0</v>
      </c>
      <c r="K5528" s="5" t="s">
        <v>601</v>
      </c>
      <c r="L5528" s="10" t="s">
        <v>602</v>
      </c>
      <c r="M5528" s="5" t="s">
        <v>10509</v>
      </c>
      <c r="N5528" s="11"/>
    </row>
    <row r="5529" spans="1:14" x14ac:dyDescent="0.2">
      <c r="A5529" s="12" t="s">
        <v>8867</v>
      </c>
      <c r="B5529" s="50">
        <v>5528</v>
      </c>
      <c r="C5529" s="9">
        <v>2019</v>
      </c>
      <c r="D5529" s="5" t="s">
        <v>9316</v>
      </c>
      <c r="E5529" s="5" t="s">
        <v>64</v>
      </c>
      <c r="F5529" s="5" t="s">
        <v>11089</v>
      </c>
      <c r="G5529" s="5" t="s">
        <v>9379</v>
      </c>
      <c r="H5529" s="5" t="s">
        <v>9328</v>
      </c>
      <c r="I5529" s="5" t="s">
        <v>9344</v>
      </c>
      <c r="J5529" s="9">
        <v>0</v>
      </c>
      <c r="K5529" s="5" t="s">
        <v>601</v>
      </c>
      <c r="L5529" s="10" t="s">
        <v>602</v>
      </c>
      <c r="M5529" s="5" t="s">
        <v>10510</v>
      </c>
      <c r="N5529" s="11"/>
    </row>
    <row r="5530" spans="1:14" x14ac:dyDescent="0.2">
      <c r="A5530" s="12" t="s">
        <v>8868</v>
      </c>
      <c r="B5530" s="50">
        <v>5529</v>
      </c>
      <c r="C5530" s="9">
        <v>2019</v>
      </c>
      <c r="D5530" s="5" t="s">
        <v>9316</v>
      </c>
      <c r="E5530" s="5" t="s">
        <v>617</v>
      </c>
      <c r="F5530" s="5" t="s">
        <v>11089</v>
      </c>
      <c r="G5530" s="5" t="s">
        <v>9379</v>
      </c>
      <c r="H5530" s="5" t="s">
        <v>9328</v>
      </c>
      <c r="I5530" s="5" t="s">
        <v>9344</v>
      </c>
      <c r="J5530" s="9">
        <v>0</v>
      </c>
      <c r="K5530" s="5" t="s">
        <v>601</v>
      </c>
      <c r="L5530" s="10" t="s">
        <v>602</v>
      </c>
      <c r="M5530" s="5" t="s">
        <v>10511</v>
      </c>
      <c r="N5530" s="11"/>
    </row>
    <row r="5531" spans="1:14" x14ac:dyDescent="0.2">
      <c r="A5531" s="12" t="s">
        <v>8869</v>
      </c>
      <c r="B5531" s="50">
        <v>5530</v>
      </c>
      <c r="C5531" s="9">
        <v>2019</v>
      </c>
      <c r="D5531" s="5" t="s">
        <v>9316</v>
      </c>
      <c r="E5531" s="5" t="s">
        <v>61</v>
      </c>
      <c r="F5531" s="5" t="s">
        <v>11089</v>
      </c>
      <c r="G5531" s="5" t="s">
        <v>9379</v>
      </c>
      <c r="H5531" s="5" t="s">
        <v>9328</v>
      </c>
      <c r="I5531" s="5" t="s">
        <v>9344</v>
      </c>
      <c r="J5531" s="9">
        <v>0</v>
      </c>
      <c r="K5531" s="5" t="s">
        <v>601</v>
      </c>
      <c r="L5531" s="10" t="s">
        <v>602</v>
      </c>
      <c r="M5531" s="5" t="s">
        <v>10512</v>
      </c>
      <c r="N5531" s="11"/>
    </row>
    <row r="5532" spans="1:14" x14ac:dyDescent="0.2">
      <c r="A5532" s="12" t="s">
        <v>8870</v>
      </c>
      <c r="B5532" s="50">
        <v>5531</v>
      </c>
      <c r="C5532" s="9">
        <v>2019</v>
      </c>
      <c r="D5532" s="5" t="s">
        <v>9316</v>
      </c>
      <c r="E5532" s="5" t="s">
        <v>650</v>
      </c>
      <c r="F5532" s="5" t="s">
        <v>11089</v>
      </c>
      <c r="G5532" s="5" t="s">
        <v>9379</v>
      </c>
      <c r="H5532" s="5" t="s">
        <v>9328</v>
      </c>
      <c r="I5532" s="5" t="s">
        <v>9344</v>
      </c>
      <c r="J5532" s="9">
        <v>0</v>
      </c>
      <c r="K5532" s="5" t="s">
        <v>601</v>
      </c>
      <c r="L5532" s="10" t="s">
        <v>602</v>
      </c>
      <c r="M5532" s="5" t="s">
        <v>10513</v>
      </c>
      <c r="N5532" s="11"/>
    </row>
    <row r="5533" spans="1:14" x14ac:dyDescent="0.2">
      <c r="A5533" s="12" t="s">
        <v>8871</v>
      </c>
      <c r="B5533" s="50">
        <v>5532</v>
      </c>
      <c r="C5533" s="9">
        <v>2019</v>
      </c>
      <c r="D5533" s="5" t="s">
        <v>9316</v>
      </c>
      <c r="E5533" s="5" t="s">
        <v>651</v>
      </c>
      <c r="F5533" s="5" t="s">
        <v>11089</v>
      </c>
      <c r="G5533" s="5" t="s">
        <v>9379</v>
      </c>
      <c r="H5533" s="5" t="s">
        <v>9328</v>
      </c>
      <c r="I5533" s="5" t="s">
        <v>9344</v>
      </c>
      <c r="J5533" s="9">
        <v>0</v>
      </c>
      <c r="K5533" s="5" t="s">
        <v>601</v>
      </c>
      <c r="L5533" s="10" t="s">
        <v>602</v>
      </c>
      <c r="M5533" s="5" t="s">
        <v>10514</v>
      </c>
      <c r="N5533" s="11"/>
    </row>
    <row r="5534" spans="1:14" x14ac:dyDescent="0.2">
      <c r="A5534" s="12" t="s">
        <v>8872</v>
      </c>
      <c r="B5534" s="50">
        <v>5533</v>
      </c>
      <c r="C5534" s="9">
        <v>2019</v>
      </c>
      <c r="D5534" s="5" t="s">
        <v>9316</v>
      </c>
      <c r="E5534" s="5" t="s">
        <v>58</v>
      </c>
      <c r="F5534" s="5" t="s">
        <v>11089</v>
      </c>
      <c r="G5534" s="5" t="s">
        <v>9379</v>
      </c>
      <c r="H5534" s="5" t="s">
        <v>9328</v>
      </c>
      <c r="I5534" s="5" t="s">
        <v>9344</v>
      </c>
      <c r="J5534" s="9">
        <v>0</v>
      </c>
      <c r="K5534" s="5" t="s">
        <v>601</v>
      </c>
      <c r="L5534" s="10" t="s">
        <v>602</v>
      </c>
      <c r="M5534" s="5" t="s">
        <v>10515</v>
      </c>
      <c r="N5534" s="11"/>
    </row>
    <row r="5535" spans="1:14" x14ac:dyDescent="0.2">
      <c r="A5535" s="12" t="s">
        <v>8873</v>
      </c>
      <c r="B5535" s="50">
        <v>5534</v>
      </c>
      <c r="C5535" s="9">
        <v>2019</v>
      </c>
      <c r="D5535" s="5" t="s">
        <v>9316</v>
      </c>
      <c r="E5535" s="5" t="s">
        <v>652</v>
      </c>
      <c r="F5535" s="5" t="s">
        <v>11089</v>
      </c>
      <c r="G5535" s="5" t="s">
        <v>9379</v>
      </c>
      <c r="H5535" s="5" t="s">
        <v>9328</v>
      </c>
      <c r="I5535" s="5" t="s">
        <v>9344</v>
      </c>
      <c r="J5535" s="9">
        <v>0</v>
      </c>
      <c r="K5535" s="5" t="s">
        <v>601</v>
      </c>
      <c r="L5535" s="10" t="s">
        <v>602</v>
      </c>
      <c r="M5535" s="5" t="s">
        <v>10516</v>
      </c>
      <c r="N5535" s="11"/>
    </row>
    <row r="5536" spans="1:14" x14ac:dyDescent="0.2">
      <c r="A5536" s="12" t="s">
        <v>8874</v>
      </c>
      <c r="B5536" s="50">
        <v>5535</v>
      </c>
      <c r="C5536" s="9">
        <v>2019</v>
      </c>
      <c r="D5536" s="5" t="s">
        <v>9316</v>
      </c>
      <c r="E5536" s="5" t="s">
        <v>652</v>
      </c>
      <c r="F5536" s="5" t="s">
        <v>11089</v>
      </c>
      <c r="G5536" s="5" t="s">
        <v>9379</v>
      </c>
      <c r="H5536" s="5" t="s">
        <v>9328</v>
      </c>
      <c r="I5536" s="5" t="s">
        <v>9344</v>
      </c>
      <c r="J5536" s="9">
        <v>0</v>
      </c>
      <c r="K5536" s="5" t="s">
        <v>601</v>
      </c>
      <c r="L5536" s="10" t="s">
        <v>602</v>
      </c>
      <c r="M5536" s="5" t="s">
        <v>10517</v>
      </c>
      <c r="N5536" s="11"/>
    </row>
    <row r="5537" spans="1:14" x14ac:dyDescent="0.2">
      <c r="A5537" s="12" t="s">
        <v>8875</v>
      </c>
      <c r="B5537" s="50">
        <v>5536</v>
      </c>
      <c r="C5537" s="9">
        <v>2019</v>
      </c>
      <c r="D5537" s="5" t="s">
        <v>9316</v>
      </c>
      <c r="E5537" s="5" t="s">
        <v>61</v>
      </c>
      <c r="F5537" s="5" t="s">
        <v>11089</v>
      </c>
      <c r="G5537" s="5" t="s">
        <v>9379</v>
      </c>
      <c r="H5537" s="5" t="s">
        <v>9347</v>
      </c>
      <c r="I5537" s="5" t="s">
        <v>0</v>
      </c>
      <c r="J5537" s="9">
        <v>1</v>
      </c>
      <c r="K5537" s="5" t="s">
        <v>601</v>
      </c>
      <c r="L5537" s="10" t="s">
        <v>602</v>
      </c>
      <c r="M5537" s="5" t="s">
        <v>10518</v>
      </c>
      <c r="N5537" s="11"/>
    </row>
    <row r="5538" spans="1:14" x14ac:dyDescent="0.2">
      <c r="A5538" s="12" t="s">
        <v>8876</v>
      </c>
      <c r="B5538" s="50">
        <v>5537</v>
      </c>
      <c r="C5538" s="9">
        <v>2019</v>
      </c>
      <c r="D5538" s="5" t="s">
        <v>9316</v>
      </c>
      <c r="E5538" s="5" t="s">
        <v>61</v>
      </c>
      <c r="F5538" s="5" t="s">
        <v>11089</v>
      </c>
      <c r="G5538" s="5" t="s">
        <v>9369</v>
      </c>
      <c r="H5538" s="5" t="s">
        <v>9328</v>
      </c>
      <c r="I5538" s="5" t="s">
        <v>9344</v>
      </c>
      <c r="J5538" s="9">
        <v>0</v>
      </c>
      <c r="K5538" s="5" t="s">
        <v>601</v>
      </c>
      <c r="L5538" s="10" t="s">
        <v>602</v>
      </c>
      <c r="M5538" s="5" t="s">
        <v>10519</v>
      </c>
      <c r="N5538" s="11"/>
    </row>
    <row r="5539" spans="1:14" x14ac:dyDescent="0.2">
      <c r="A5539" s="12" t="s">
        <v>8877</v>
      </c>
      <c r="B5539" s="50">
        <v>5538</v>
      </c>
      <c r="C5539" s="9">
        <v>2019</v>
      </c>
      <c r="D5539" s="5" t="s">
        <v>9316</v>
      </c>
      <c r="E5539" s="5" t="s">
        <v>61</v>
      </c>
      <c r="F5539" s="5" t="s">
        <v>11089</v>
      </c>
      <c r="G5539" s="5" t="s">
        <v>9379</v>
      </c>
      <c r="H5539" s="5" t="s">
        <v>9347</v>
      </c>
      <c r="I5539" s="5" t="s">
        <v>0</v>
      </c>
      <c r="J5539" s="9">
        <v>1</v>
      </c>
      <c r="K5539" s="5" t="s">
        <v>601</v>
      </c>
      <c r="L5539" s="10" t="s">
        <v>602</v>
      </c>
      <c r="M5539" s="5" t="s">
        <v>10520</v>
      </c>
      <c r="N5539" s="11"/>
    </row>
    <row r="5540" spans="1:14" x14ac:dyDescent="0.2">
      <c r="A5540" s="12" t="s">
        <v>8878</v>
      </c>
      <c r="B5540" s="50">
        <v>5539</v>
      </c>
      <c r="C5540" s="9">
        <v>2019</v>
      </c>
      <c r="D5540" s="5" t="s">
        <v>9316</v>
      </c>
      <c r="E5540" s="5" t="s">
        <v>653</v>
      </c>
      <c r="F5540" s="5" t="s">
        <v>11089</v>
      </c>
      <c r="G5540" s="5" t="s">
        <v>9379</v>
      </c>
      <c r="H5540" s="5" t="s">
        <v>9328</v>
      </c>
      <c r="I5540" s="5" t="s">
        <v>9415</v>
      </c>
      <c r="J5540" s="9">
        <v>0</v>
      </c>
      <c r="K5540" s="5" t="s">
        <v>601</v>
      </c>
      <c r="L5540" s="10" t="s">
        <v>602</v>
      </c>
      <c r="M5540" s="5" t="s">
        <v>10521</v>
      </c>
      <c r="N5540" s="11"/>
    </row>
    <row r="5541" spans="1:14" x14ac:dyDescent="0.2">
      <c r="A5541" s="12" t="s">
        <v>8879</v>
      </c>
      <c r="B5541" s="50">
        <v>5540</v>
      </c>
      <c r="C5541" s="9">
        <v>2019</v>
      </c>
      <c r="D5541" s="5" t="s">
        <v>9316</v>
      </c>
      <c r="E5541" s="5" t="s">
        <v>488</v>
      </c>
      <c r="F5541" s="5" t="s">
        <v>11089</v>
      </c>
      <c r="G5541" s="5" t="s">
        <v>9379</v>
      </c>
      <c r="H5541" s="5" t="s">
        <v>9328</v>
      </c>
      <c r="I5541" s="5" t="s">
        <v>0</v>
      </c>
      <c r="J5541" s="9">
        <v>0</v>
      </c>
      <c r="K5541" s="5" t="s">
        <v>601</v>
      </c>
      <c r="L5541" s="10" t="s">
        <v>602</v>
      </c>
      <c r="M5541" s="5" t="s">
        <v>10522</v>
      </c>
      <c r="N5541" s="11"/>
    </row>
    <row r="5542" spans="1:14" x14ac:dyDescent="0.2">
      <c r="A5542" s="12" t="s">
        <v>8880</v>
      </c>
      <c r="B5542" s="50">
        <v>5541</v>
      </c>
      <c r="C5542" s="9">
        <v>2019</v>
      </c>
      <c r="D5542" s="5" t="s">
        <v>9316</v>
      </c>
      <c r="E5542" s="5" t="s">
        <v>654</v>
      </c>
      <c r="F5542" s="5" t="s">
        <v>11089</v>
      </c>
      <c r="G5542" s="5" t="s">
        <v>9379</v>
      </c>
      <c r="H5542" s="5" t="s">
        <v>9347</v>
      </c>
      <c r="I5542" s="5" t="s">
        <v>11063</v>
      </c>
      <c r="J5542" s="9" t="s">
        <v>2</v>
      </c>
      <c r="K5542" s="5" t="s">
        <v>601</v>
      </c>
      <c r="L5542" s="10" t="s">
        <v>602</v>
      </c>
      <c r="M5542" s="5" t="s">
        <v>10523</v>
      </c>
      <c r="N5542" s="11"/>
    </row>
    <row r="5543" spans="1:14" x14ac:dyDescent="0.2">
      <c r="A5543" s="12" t="s">
        <v>8881</v>
      </c>
      <c r="B5543" s="50">
        <v>5542</v>
      </c>
      <c r="C5543" s="9">
        <v>2019</v>
      </c>
      <c r="D5543" s="5" t="s">
        <v>9316</v>
      </c>
      <c r="E5543" s="5" t="s">
        <v>61</v>
      </c>
      <c r="F5543" s="5" t="s">
        <v>11089</v>
      </c>
      <c r="G5543" s="5" t="s">
        <v>9369</v>
      </c>
      <c r="H5543" s="5" t="s">
        <v>9347</v>
      </c>
      <c r="I5543" s="5" t="s">
        <v>9344</v>
      </c>
      <c r="J5543" s="9" t="s">
        <v>2</v>
      </c>
      <c r="K5543" s="5" t="s">
        <v>601</v>
      </c>
      <c r="L5543" s="10" t="s">
        <v>602</v>
      </c>
      <c r="M5543" s="5" t="s">
        <v>10524</v>
      </c>
      <c r="N5543" s="11"/>
    </row>
    <row r="5544" spans="1:14" x14ac:dyDescent="0.2">
      <c r="A5544" s="12" t="s">
        <v>8882</v>
      </c>
      <c r="B5544" s="50">
        <v>5543</v>
      </c>
      <c r="C5544" s="9">
        <v>2019</v>
      </c>
      <c r="D5544" s="5" t="s">
        <v>9316</v>
      </c>
      <c r="E5544" s="5" t="s">
        <v>655</v>
      </c>
      <c r="F5544" s="5" t="s">
        <v>11089</v>
      </c>
      <c r="G5544" s="5" t="s">
        <v>9379</v>
      </c>
      <c r="H5544" s="5" t="s">
        <v>9347</v>
      </c>
      <c r="I5544" s="5" t="s">
        <v>9344</v>
      </c>
      <c r="J5544" s="9" t="s">
        <v>2</v>
      </c>
      <c r="K5544" s="5" t="s">
        <v>601</v>
      </c>
      <c r="L5544" s="10" t="s">
        <v>602</v>
      </c>
      <c r="M5544" s="5" t="s">
        <v>10525</v>
      </c>
      <c r="N5544" s="11"/>
    </row>
    <row r="5545" spans="1:14" x14ac:dyDescent="0.2">
      <c r="A5545" s="12" t="s">
        <v>8883</v>
      </c>
      <c r="B5545" s="50">
        <v>5544</v>
      </c>
      <c r="C5545" s="9">
        <v>2019</v>
      </c>
      <c r="D5545" s="5" t="s">
        <v>9316</v>
      </c>
      <c r="E5545" s="5" t="s">
        <v>61</v>
      </c>
      <c r="F5545" s="5" t="s">
        <v>11089</v>
      </c>
      <c r="G5545" s="5" t="s">
        <v>9379</v>
      </c>
      <c r="H5545" s="5" t="s">
        <v>9347</v>
      </c>
      <c r="I5545" s="5" t="s">
        <v>9315</v>
      </c>
      <c r="J5545" s="9" t="s">
        <v>2</v>
      </c>
      <c r="K5545" s="5" t="s">
        <v>601</v>
      </c>
      <c r="L5545" s="10" t="s">
        <v>602</v>
      </c>
      <c r="M5545" s="5" t="s">
        <v>10526</v>
      </c>
      <c r="N5545" s="11"/>
    </row>
    <row r="5546" spans="1:14" x14ac:dyDescent="0.2">
      <c r="A5546" s="12" t="s">
        <v>8884</v>
      </c>
      <c r="B5546" s="50">
        <v>5545</v>
      </c>
      <c r="C5546" s="9">
        <v>2019</v>
      </c>
      <c r="D5546" s="5" t="s">
        <v>9316</v>
      </c>
      <c r="E5546" s="5" t="s">
        <v>64</v>
      </c>
      <c r="F5546" s="5" t="s">
        <v>11089</v>
      </c>
      <c r="G5546" s="5" t="s">
        <v>9379</v>
      </c>
      <c r="H5546" s="5" t="s">
        <v>9347</v>
      </c>
      <c r="I5546" s="5" t="s">
        <v>9344</v>
      </c>
      <c r="J5546" s="9" t="s">
        <v>2</v>
      </c>
      <c r="K5546" s="5" t="s">
        <v>601</v>
      </c>
      <c r="L5546" s="10" t="s">
        <v>602</v>
      </c>
      <c r="M5546" s="5" t="s">
        <v>10527</v>
      </c>
      <c r="N5546" s="11"/>
    </row>
    <row r="5547" spans="1:14" x14ac:dyDescent="0.2">
      <c r="A5547" s="12" t="s">
        <v>8885</v>
      </c>
      <c r="B5547" s="50">
        <v>5546</v>
      </c>
      <c r="C5547" s="9">
        <v>2019</v>
      </c>
      <c r="D5547" s="5" t="s">
        <v>9316</v>
      </c>
      <c r="E5547" s="5" t="s">
        <v>488</v>
      </c>
      <c r="F5547" s="5" t="s">
        <v>11089</v>
      </c>
      <c r="G5547" s="5" t="s">
        <v>9379</v>
      </c>
      <c r="H5547" s="5" t="s">
        <v>9347</v>
      </c>
      <c r="I5547" s="5" t="s">
        <v>9344</v>
      </c>
      <c r="J5547" s="9">
        <v>1</v>
      </c>
      <c r="K5547" s="5" t="s">
        <v>601</v>
      </c>
      <c r="L5547" s="10" t="s">
        <v>602</v>
      </c>
      <c r="M5547" s="5" t="s">
        <v>10528</v>
      </c>
      <c r="N5547" s="11"/>
    </row>
    <row r="5548" spans="1:14" x14ac:dyDescent="0.2">
      <c r="A5548" s="12" t="s">
        <v>8886</v>
      </c>
      <c r="B5548" s="50">
        <v>5547</v>
      </c>
      <c r="C5548" s="9">
        <v>2019</v>
      </c>
      <c r="D5548" s="5" t="s">
        <v>9316</v>
      </c>
      <c r="E5548" s="5" t="s">
        <v>630</v>
      </c>
      <c r="F5548" s="5" t="s">
        <v>11089</v>
      </c>
      <c r="G5548" s="5" t="s">
        <v>9379</v>
      </c>
      <c r="H5548" s="5" t="s">
        <v>9347</v>
      </c>
      <c r="I5548" s="5" t="s">
        <v>9344</v>
      </c>
      <c r="J5548" s="9">
        <v>1</v>
      </c>
      <c r="K5548" s="5" t="s">
        <v>601</v>
      </c>
      <c r="L5548" s="10" t="s">
        <v>602</v>
      </c>
      <c r="M5548" s="5" t="s">
        <v>10529</v>
      </c>
      <c r="N5548" s="11"/>
    </row>
    <row r="5549" spans="1:14" x14ac:dyDescent="0.2">
      <c r="A5549" s="12" t="s">
        <v>8887</v>
      </c>
      <c r="B5549" s="50">
        <v>5548</v>
      </c>
      <c r="C5549" s="9">
        <v>2019</v>
      </c>
      <c r="D5549" s="5" t="s">
        <v>9316</v>
      </c>
      <c r="E5549" s="5" t="s">
        <v>61</v>
      </c>
      <c r="F5549" s="5" t="s">
        <v>11089</v>
      </c>
      <c r="G5549" s="5" t="s">
        <v>9376</v>
      </c>
      <c r="H5549" s="5" t="s">
        <v>9321</v>
      </c>
      <c r="I5549" s="5" t="s">
        <v>9321</v>
      </c>
      <c r="J5549" s="9">
        <v>1</v>
      </c>
      <c r="K5549" s="5" t="s">
        <v>601</v>
      </c>
      <c r="L5549" s="10" t="s">
        <v>602</v>
      </c>
      <c r="M5549" s="5" t="s">
        <v>10530</v>
      </c>
      <c r="N5549" s="11"/>
    </row>
    <row r="5550" spans="1:14" x14ac:dyDescent="0.2">
      <c r="A5550" s="12" t="s">
        <v>8888</v>
      </c>
      <c r="B5550" s="50">
        <v>5549</v>
      </c>
      <c r="C5550" s="9">
        <v>2019</v>
      </c>
      <c r="D5550" s="5" t="s">
        <v>9316</v>
      </c>
      <c r="E5550" s="5" t="s">
        <v>61</v>
      </c>
      <c r="F5550" s="5" t="s">
        <v>11089</v>
      </c>
      <c r="G5550" s="5" t="s">
        <v>9379</v>
      </c>
      <c r="H5550" s="5" t="s">
        <v>9347</v>
      </c>
      <c r="I5550" s="5" t="s">
        <v>0</v>
      </c>
      <c r="J5550" s="9" t="s">
        <v>2</v>
      </c>
      <c r="K5550" s="5" t="s">
        <v>601</v>
      </c>
      <c r="L5550" s="10" t="s">
        <v>602</v>
      </c>
      <c r="M5550" s="5" t="s">
        <v>10531</v>
      </c>
      <c r="N5550" s="11"/>
    </row>
    <row r="5551" spans="1:14" x14ac:dyDescent="0.2">
      <c r="A5551" s="12" t="s">
        <v>8889</v>
      </c>
      <c r="B5551" s="50">
        <v>5550</v>
      </c>
      <c r="C5551" s="9">
        <v>2019</v>
      </c>
      <c r="D5551" s="5" t="s">
        <v>9316</v>
      </c>
      <c r="E5551" s="5" t="s">
        <v>67</v>
      </c>
      <c r="F5551" s="5" t="s">
        <v>11089</v>
      </c>
      <c r="G5551" s="5" t="s">
        <v>9369</v>
      </c>
      <c r="H5551" s="5" t="s">
        <v>9328</v>
      </c>
      <c r="I5551" s="5" t="s">
        <v>9344</v>
      </c>
      <c r="J5551" s="9">
        <v>0</v>
      </c>
      <c r="K5551" s="5" t="s">
        <v>601</v>
      </c>
      <c r="L5551" s="10" t="s">
        <v>602</v>
      </c>
      <c r="M5551" s="5" t="s">
        <v>10532</v>
      </c>
      <c r="N5551" s="11"/>
    </row>
    <row r="5552" spans="1:14" x14ac:dyDescent="0.2">
      <c r="A5552" s="12" t="s">
        <v>8890</v>
      </c>
      <c r="B5552" s="50">
        <v>5551</v>
      </c>
      <c r="C5552" s="9">
        <v>2019</v>
      </c>
      <c r="D5552" s="5" t="s">
        <v>9316</v>
      </c>
      <c r="E5552" s="5" t="s">
        <v>61</v>
      </c>
      <c r="F5552" s="5" t="s">
        <v>11089</v>
      </c>
      <c r="G5552" s="5" t="s">
        <v>9379</v>
      </c>
      <c r="H5552" s="5" t="s">
        <v>9347</v>
      </c>
      <c r="I5552" s="5" t="s">
        <v>9378</v>
      </c>
      <c r="J5552" s="9">
        <v>1</v>
      </c>
      <c r="K5552" s="5" t="s">
        <v>601</v>
      </c>
      <c r="L5552" s="10" t="s">
        <v>602</v>
      </c>
      <c r="M5552" s="5" t="s">
        <v>10533</v>
      </c>
      <c r="N5552" s="11"/>
    </row>
    <row r="5553" spans="1:14" x14ac:dyDescent="0.2">
      <c r="A5553" s="12" t="s">
        <v>8891</v>
      </c>
      <c r="B5553" s="50">
        <v>5552</v>
      </c>
      <c r="C5553" s="9">
        <v>2019</v>
      </c>
      <c r="D5553" s="5" t="s">
        <v>9316</v>
      </c>
      <c r="E5553" s="5" t="s">
        <v>488</v>
      </c>
      <c r="F5553" s="5" t="s">
        <v>11089</v>
      </c>
      <c r="G5553" s="5" t="s">
        <v>9379</v>
      </c>
      <c r="H5553" s="5" t="s">
        <v>9347</v>
      </c>
      <c r="I5553" s="5" t="s">
        <v>0</v>
      </c>
      <c r="J5553" s="9">
        <v>1</v>
      </c>
      <c r="K5553" s="5" t="s">
        <v>601</v>
      </c>
      <c r="L5553" s="10" t="s">
        <v>602</v>
      </c>
      <c r="M5553" s="5" t="s">
        <v>10534</v>
      </c>
      <c r="N5553" s="11"/>
    </row>
    <row r="5554" spans="1:14" x14ac:dyDescent="0.2">
      <c r="A5554" s="12" t="s">
        <v>8892</v>
      </c>
      <c r="B5554" s="50">
        <v>5553</v>
      </c>
      <c r="C5554" s="9">
        <v>2019</v>
      </c>
      <c r="D5554" s="5" t="s">
        <v>9316</v>
      </c>
      <c r="E5554" s="5" t="s">
        <v>61</v>
      </c>
      <c r="F5554" s="5" t="s">
        <v>11089</v>
      </c>
      <c r="G5554" s="5" t="s">
        <v>9379</v>
      </c>
      <c r="H5554" s="5" t="s">
        <v>9347</v>
      </c>
      <c r="I5554" s="5" t="s">
        <v>9321</v>
      </c>
      <c r="J5554" s="9">
        <v>2</v>
      </c>
      <c r="K5554" s="5" t="s">
        <v>601</v>
      </c>
      <c r="L5554" s="10" t="s">
        <v>602</v>
      </c>
      <c r="M5554" s="5" t="s">
        <v>10535</v>
      </c>
      <c r="N5554" s="11"/>
    </row>
    <row r="5555" spans="1:14" x14ac:dyDescent="0.2">
      <c r="A5555" s="12" t="s">
        <v>8893</v>
      </c>
      <c r="B5555" s="50">
        <v>5554</v>
      </c>
      <c r="C5555" s="9">
        <v>2019</v>
      </c>
      <c r="D5555" s="5" t="s">
        <v>9316</v>
      </c>
      <c r="E5555" s="5" t="s">
        <v>625</v>
      </c>
      <c r="F5555" s="5" t="s">
        <v>11089</v>
      </c>
      <c r="G5555" s="5" t="s">
        <v>9379</v>
      </c>
      <c r="H5555" s="5" t="s">
        <v>9347</v>
      </c>
      <c r="I5555" s="5" t="s">
        <v>11069</v>
      </c>
      <c r="J5555" s="9" t="s">
        <v>2</v>
      </c>
      <c r="K5555" s="5" t="s">
        <v>601</v>
      </c>
      <c r="L5555" s="10" t="s">
        <v>602</v>
      </c>
      <c r="M5555" s="5" t="s">
        <v>10536</v>
      </c>
      <c r="N5555" s="11"/>
    </row>
    <row r="5556" spans="1:14" x14ac:dyDescent="0.2">
      <c r="A5556" s="12" t="s">
        <v>8894</v>
      </c>
      <c r="B5556" s="50">
        <v>5555</v>
      </c>
      <c r="C5556" s="9">
        <v>2019</v>
      </c>
      <c r="D5556" s="5" t="s">
        <v>9316</v>
      </c>
      <c r="E5556" s="5" t="s">
        <v>625</v>
      </c>
      <c r="F5556" s="5" t="s">
        <v>11089</v>
      </c>
      <c r="G5556" s="5" t="s">
        <v>9376</v>
      </c>
      <c r="H5556" s="5" t="s">
        <v>9347</v>
      </c>
      <c r="I5556" s="5" t="s">
        <v>9381</v>
      </c>
      <c r="J5556" s="9">
        <v>1</v>
      </c>
      <c r="K5556" s="5" t="s">
        <v>601</v>
      </c>
      <c r="L5556" s="10" t="s">
        <v>602</v>
      </c>
      <c r="M5556" s="5" t="s">
        <v>10537</v>
      </c>
      <c r="N5556" s="11"/>
    </row>
    <row r="5557" spans="1:14" x14ac:dyDescent="0.2">
      <c r="A5557" s="12" t="s">
        <v>8895</v>
      </c>
      <c r="B5557" s="50">
        <v>5556</v>
      </c>
      <c r="C5557" s="9">
        <v>2019</v>
      </c>
      <c r="D5557" s="5" t="s">
        <v>9316</v>
      </c>
      <c r="E5557" s="5" t="s">
        <v>61</v>
      </c>
      <c r="F5557" s="5" t="s">
        <v>11089</v>
      </c>
      <c r="G5557" s="5" t="s">
        <v>9379</v>
      </c>
      <c r="H5557" s="5" t="s">
        <v>9328</v>
      </c>
      <c r="I5557" s="5" t="s">
        <v>9381</v>
      </c>
      <c r="J5557" s="9">
        <v>0</v>
      </c>
      <c r="K5557" s="5" t="s">
        <v>601</v>
      </c>
      <c r="L5557" s="10" t="s">
        <v>602</v>
      </c>
      <c r="M5557" s="5" t="s">
        <v>10538</v>
      </c>
      <c r="N5557" s="11"/>
    </row>
    <row r="5558" spans="1:14" x14ac:dyDescent="0.2">
      <c r="A5558" s="12" t="s">
        <v>8896</v>
      </c>
      <c r="B5558" s="50">
        <v>5557</v>
      </c>
      <c r="C5558" s="9">
        <v>2019</v>
      </c>
      <c r="D5558" s="5" t="s">
        <v>9316</v>
      </c>
      <c r="E5558" s="5" t="s">
        <v>61</v>
      </c>
      <c r="F5558" s="5" t="s">
        <v>11089</v>
      </c>
      <c r="G5558" s="5" t="s">
        <v>9379</v>
      </c>
      <c r="H5558" s="5" t="s">
        <v>9328</v>
      </c>
      <c r="I5558" s="5" t="s">
        <v>9381</v>
      </c>
      <c r="J5558" s="9">
        <v>0</v>
      </c>
      <c r="K5558" s="5" t="s">
        <v>601</v>
      </c>
      <c r="L5558" s="10" t="s">
        <v>602</v>
      </c>
      <c r="M5558" s="5" t="s">
        <v>10539</v>
      </c>
      <c r="N5558" s="11"/>
    </row>
    <row r="5559" spans="1:14" x14ac:dyDescent="0.2">
      <c r="A5559" s="12" t="s">
        <v>8897</v>
      </c>
      <c r="B5559" s="50">
        <v>5558</v>
      </c>
      <c r="C5559" s="9">
        <v>2019</v>
      </c>
      <c r="D5559" s="5" t="s">
        <v>9316</v>
      </c>
      <c r="E5559" s="5" t="s">
        <v>656</v>
      </c>
      <c r="F5559" s="5" t="s">
        <v>11089</v>
      </c>
      <c r="G5559" s="5" t="s">
        <v>9379</v>
      </c>
      <c r="H5559" s="5" t="s">
        <v>9347</v>
      </c>
      <c r="I5559" s="5" t="s">
        <v>9321</v>
      </c>
      <c r="J5559" s="9">
        <v>2</v>
      </c>
      <c r="K5559" s="5" t="s">
        <v>601</v>
      </c>
      <c r="L5559" s="10" t="s">
        <v>602</v>
      </c>
      <c r="M5559" s="5" t="s">
        <v>10540</v>
      </c>
      <c r="N5559" s="11"/>
    </row>
    <row r="5560" spans="1:14" x14ac:dyDescent="0.2">
      <c r="A5560" s="12" t="s">
        <v>8898</v>
      </c>
      <c r="B5560" s="50">
        <v>5559</v>
      </c>
      <c r="C5560" s="9">
        <v>2019</v>
      </c>
      <c r="D5560" s="5" t="s">
        <v>9316</v>
      </c>
      <c r="E5560" s="5" t="s">
        <v>61</v>
      </c>
      <c r="F5560" s="5" t="s">
        <v>11089</v>
      </c>
      <c r="G5560" s="5" t="s">
        <v>9369</v>
      </c>
      <c r="H5560" s="5" t="s">
        <v>9347</v>
      </c>
      <c r="I5560" s="5" t="s">
        <v>0</v>
      </c>
      <c r="J5560" s="9" t="s">
        <v>2</v>
      </c>
      <c r="K5560" s="5" t="s">
        <v>601</v>
      </c>
      <c r="L5560" s="10" t="s">
        <v>602</v>
      </c>
      <c r="M5560" s="5" t="s">
        <v>10541</v>
      </c>
      <c r="N5560" s="11"/>
    </row>
    <row r="5561" spans="1:14" x14ac:dyDescent="0.2">
      <c r="A5561" s="12" t="s">
        <v>8899</v>
      </c>
      <c r="B5561" s="50">
        <v>5560</v>
      </c>
      <c r="C5561" s="9">
        <v>2019</v>
      </c>
      <c r="D5561" s="5" t="s">
        <v>9316</v>
      </c>
      <c r="E5561" s="5" t="s">
        <v>61</v>
      </c>
      <c r="F5561" s="5" t="s">
        <v>11089</v>
      </c>
      <c r="G5561" s="5" t="s">
        <v>9379</v>
      </c>
      <c r="H5561" s="5" t="s">
        <v>9328</v>
      </c>
      <c r="I5561" s="5" t="s">
        <v>9415</v>
      </c>
      <c r="J5561" s="9">
        <v>0</v>
      </c>
      <c r="K5561" s="5" t="s">
        <v>601</v>
      </c>
      <c r="L5561" s="10" t="s">
        <v>602</v>
      </c>
      <c r="M5561" s="5" t="s">
        <v>10542</v>
      </c>
      <c r="N5561" s="11"/>
    </row>
    <row r="5562" spans="1:14" x14ac:dyDescent="0.2">
      <c r="A5562" s="12" t="s">
        <v>8900</v>
      </c>
      <c r="B5562" s="50">
        <v>5561</v>
      </c>
      <c r="C5562" s="9">
        <v>2019</v>
      </c>
      <c r="D5562" s="5" t="s">
        <v>9316</v>
      </c>
      <c r="E5562" s="5" t="s">
        <v>488</v>
      </c>
      <c r="F5562" s="5" t="s">
        <v>11089</v>
      </c>
      <c r="G5562" s="5" t="s">
        <v>9379</v>
      </c>
      <c r="H5562" s="5" t="s">
        <v>9328</v>
      </c>
      <c r="I5562" s="5" t="s">
        <v>9415</v>
      </c>
      <c r="J5562" s="9">
        <v>0</v>
      </c>
      <c r="K5562" s="5" t="s">
        <v>601</v>
      </c>
      <c r="L5562" s="10" t="s">
        <v>602</v>
      </c>
      <c r="M5562" s="5" t="s">
        <v>10543</v>
      </c>
      <c r="N5562" s="11"/>
    </row>
    <row r="5563" spans="1:14" x14ac:dyDescent="0.2">
      <c r="A5563" s="12" t="s">
        <v>8901</v>
      </c>
      <c r="B5563" s="50">
        <v>5562</v>
      </c>
      <c r="C5563" s="9">
        <v>2019</v>
      </c>
      <c r="D5563" s="5" t="s">
        <v>9316</v>
      </c>
      <c r="E5563" s="5" t="s">
        <v>612</v>
      </c>
      <c r="F5563" s="5" t="s">
        <v>11089</v>
      </c>
      <c r="G5563" s="5" t="s">
        <v>9379</v>
      </c>
      <c r="H5563" s="5" t="s">
        <v>9347</v>
      </c>
      <c r="I5563" s="5" t="s">
        <v>0</v>
      </c>
      <c r="J5563" s="9" t="s">
        <v>2</v>
      </c>
      <c r="K5563" s="5" t="s">
        <v>601</v>
      </c>
      <c r="L5563" s="10" t="s">
        <v>602</v>
      </c>
      <c r="M5563" s="5" t="s">
        <v>10544</v>
      </c>
      <c r="N5563" s="11"/>
    </row>
    <row r="5564" spans="1:14" x14ac:dyDescent="0.2">
      <c r="A5564" s="12" t="s">
        <v>8902</v>
      </c>
      <c r="B5564" s="50">
        <v>5563</v>
      </c>
      <c r="C5564" s="9">
        <v>2019</v>
      </c>
      <c r="D5564" s="5" t="s">
        <v>9316</v>
      </c>
      <c r="E5564" s="5" t="s">
        <v>657</v>
      </c>
      <c r="F5564" s="5" t="s">
        <v>11089</v>
      </c>
      <c r="G5564" s="5" t="s">
        <v>9379</v>
      </c>
      <c r="H5564" s="5" t="s">
        <v>9347</v>
      </c>
      <c r="I5564" s="5" t="s">
        <v>9378</v>
      </c>
      <c r="J5564" s="9" t="s">
        <v>2</v>
      </c>
      <c r="K5564" s="5" t="s">
        <v>601</v>
      </c>
      <c r="L5564" s="10" t="s">
        <v>602</v>
      </c>
      <c r="M5564" s="5" t="s">
        <v>10545</v>
      </c>
      <c r="N5564" s="11"/>
    </row>
    <row r="5565" spans="1:14" x14ac:dyDescent="0.2">
      <c r="A5565" s="12" t="s">
        <v>8903</v>
      </c>
      <c r="B5565" s="50">
        <v>5564</v>
      </c>
      <c r="C5565" s="9">
        <v>2019</v>
      </c>
      <c r="D5565" s="5" t="s">
        <v>9316</v>
      </c>
      <c r="E5565" s="5" t="s">
        <v>488</v>
      </c>
      <c r="F5565" s="5" t="s">
        <v>11089</v>
      </c>
      <c r="G5565" s="5" t="s">
        <v>9379</v>
      </c>
      <c r="H5565" s="5" t="s">
        <v>9328</v>
      </c>
      <c r="I5565" s="5" t="s">
        <v>9344</v>
      </c>
      <c r="J5565" s="9">
        <v>0</v>
      </c>
      <c r="K5565" s="5" t="s">
        <v>601</v>
      </c>
      <c r="L5565" s="10" t="s">
        <v>602</v>
      </c>
      <c r="M5565" s="5" t="s">
        <v>10546</v>
      </c>
      <c r="N5565" s="11"/>
    </row>
    <row r="5566" spans="1:14" x14ac:dyDescent="0.2">
      <c r="A5566" s="12" t="s">
        <v>8904</v>
      </c>
      <c r="B5566" s="50">
        <v>5565</v>
      </c>
      <c r="C5566" s="9">
        <v>2019</v>
      </c>
      <c r="D5566" s="5" t="s">
        <v>9316</v>
      </c>
      <c r="E5566" s="5" t="s">
        <v>61</v>
      </c>
      <c r="F5566" s="5" t="s">
        <v>11089</v>
      </c>
      <c r="G5566" s="5" t="s">
        <v>9379</v>
      </c>
      <c r="H5566" s="5" t="s">
        <v>9347</v>
      </c>
      <c r="I5566" s="5" t="s">
        <v>9315</v>
      </c>
      <c r="J5566" s="9" t="s">
        <v>2</v>
      </c>
      <c r="K5566" s="5" t="s">
        <v>601</v>
      </c>
      <c r="L5566" s="10" t="s">
        <v>602</v>
      </c>
      <c r="M5566" s="5" t="s">
        <v>10547</v>
      </c>
      <c r="N5566" s="11"/>
    </row>
    <row r="5567" spans="1:14" x14ac:dyDescent="0.2">
      <c r="A5567" s="12" t="s">
        <v>8905</v>
      </c>
      <c r="B5567" s="50">
        <v>5566</v>
      </c>
      <c r="C5567" s="9">
        <v>2019</v>
      </c>
      <c r="D5567" s="5" t="s">
        <v>9316</v>
      </c>
      <c r="E5567" s="5" t="s">
        <v>58</v>
      </c>
      <c r="F5567" s="5" t="s">
        <v>11089</v>
      </c>
      <c r="G5567" s="5" t="s">
        <v>9379</v>
      </c>
      <c r="H5567" s="5" t="s">
        <v>9328</v>
      </c>
      <c r="I5567" s="5" t="s">
        <v>9315</v>
      </c>
      <c r="J5567" s="9">
        <v>0</v>
      </c>
      <c r="K5567" s="5" t="s">
        <v>601</v>
      </c>
      <c r="L5567" s="10" t="s">
        <v>602</v>
      </c>
      <c r="M5567" s="5" t="s">
        <v>10548</v>
      </c>
      <c r="N5567" s="11"/>
    </row>
    <row r="5568" spans="1:14" x14ac:dyDescent="0.2">
      <c r="A5568" s="12" t="s">
        <v>8906</v>
      </c>
      <c r="B5568" s="50">
        <v>5567</v>
      </c>
      <c r="C5568" s="9">
        <v>2019</v>
      </c>
      <c r="D5568" s="5" t="s">
        <v>9316</v>
      </c>
      <c r="E5568" s="5" t="s">
        <v>626</v>
      </c>
      <c r="F5568" s="5" t="s">
        <v>11089</v>
      </c>
      <c r="G5568" s="5" t="s">
        <v>9379</v>
      </c>
      <c r="H5568" s="5" t="s">
        <v>9347</v>
      </c>
      <c r="I5568" s="5" t="s">
        <v>0</v>
      </c>
      <c r="J5568" s="9" t="s">
        <v>2</v>
      </c>
      <c r="K5568" s="5" t="s">
        <v>601</v>
      </c>
      <c r="L5568" s="10" t="s">
        <v>602</v>
      </c>
      <c r="M5568" s="5" t="s">
        <v>10549</v>
      </c>
      <c r="N5568" s="11"/>
    </row>
    <row r="5569" spans="1:14" x14ac:dyDescent="0.2">
      <c r="A5569" s="12" t="s">
        <v>8907</v>
      </c>
      <c r="B5569" s="50">
        <v>5568</v>
      </c>
      <c r="C5569" s="9">
        <v>2019</v>
      </c>
      <c r="D5569" s="5" t="s">
        <v>9316</v>
      </c>
      <c r="E5569" s="5" t="s">
        <v>626</v>
      </c>
      <c r="F5569" s="5" t="s">
        <v>11089</v>
      </c>
      <c r="G5569" s="5" t="s">
        <v>9379</v>
      </c>
      <c r="H5569" s="5" t="s">
        <v>9347</v>
      </c>
      <c r="I5569" s="5" t="s">
        <v>0</v>
      </c>
      <c r="J5569" s="9" t="s">
        <v>2</v>
      </c>
      <c r="K5569" s="5" t="s">
        <v>601</v>
      </c>
      <c r="L5569" s="10" t="s">
        <v>602</v>
      </c>
      <c r="M5569" s="5" t="s">
        <v>10550</v>
      </c>
      <c r="N5569" s="11"/>
    </row>
    <row r="5570" spans="1:14" x14ac:dyDescent="0.2">
      <c r="A5570" s="12" t="s">
        <v>8908</v>
      </c>
      <c r="B5570" s="50">
        <v>5569</v>
      </c>
      <c r="C5570" s="9">
        <v>2019</v>
      </c>
      <c r="D5570" s="5" t="s">
        <v>9316</v>
      </c>
      <c r="E5570" s="5" t="s">
        <v>658</v>
      </c>
      <c r="F5570" s="5" t="s">
        <v>11089</v>
      </c>
      <c r="G5570" s="5" t="s">
        <v>9379</v>
      </c>
      <c r="H5570" s="5" t="s">
        <v>9321</v>
      </c>
      <c r="I5570" s="5" t="s">
        <v>9321</v>
      </c>
      <c r="J5570" s="9" t="s">
        <v>2</v>
      </c>
      <c r="K5570" s="5" t="s">
        <v>601</v>
      </c>
      <c r="L5570" s="10" t="s">
        <v>602</v>
      </c>
      <c r="M5570" s="5" t="s">
        <v>10551</v>
      </c>
      <c r="N5570" s="11"/>
    </row>
    <row r="5571" spans="1:14" x14ac:dyDescent="0.2">
      <c r="A5571" s="12" t="s">
        <v>8909</v>
      </c>
      <c r="B5571" s="50">
        <v>5570</v>
      </c>
      <c r="C5571" s="9">
        <v>2019</v>
      </c>
      <c r="D5571" s="5" t="s">
        <v>9316</v>
      </c>
      <c r="E5571" s="5" t="s">
        <v>65</v>
      </c>
      <c r="F5571" s="5" t="s">
        <v>11089</v>
      </c>
      <c r="G5571" s="5" t="s">
        <v>9379</v>
      </c>
      <c r="H5571" s="5" t="s">
        <v>9347</v>
      </c>
      <c r="I5571" s="5" t="s">
        <v>9315</v>
      </c>
      <c r="J5571" s="9">
        <v>1</v>
      </c>
      <c r="K5571" s="5" t="s">
        <v>601</v>
      </c>
      <c r="L5571" s="10" t="s">
        <v>602</v>
      </c>
      <c r="M5571" s="5" t="s">
        <v>10552</v>
      </c>
      <c r="N5571" s="11"/>
    </row>
    <row r="5572" spans="1:14" x14ac:dyDescent="0.2">
      <c r="A5572" s="12" t="s">
        <v>8910</v>
      </c>
      <c r="B5572" s="50">
        <v>5571</v>
      </c>
      <c r="C5572" s="9">
        <v>2019</v>
      </c>
      <c r="D5572" s="5" t="s">
        <v>9316</v>
      </c>
      <c r="E5572" s="5" t="s">
        <v>66</v>
      </c>
      <c r="F5572" s="5" t="s">
        <v>11089</v>
      </c>
      <c r="G5572" s="5" t="s">
        <v>9379</v>
      </c>
      <c r="H5572" s="5" t="s">
        <v>9347</v>
      </c>
      <c r="I5572" s="5" t="s">
        <v>9344</v>
      </c>
      <c r="J5572" s="9">
        <v>1</v>
      </c>
      <c r="K5572" s="5" t="s">
        <v>601</v>
      </c>
      <c r="L5572" s="10" t="s">
        <v>602</v>
      </c>
      <c r="M5572" s="5" t="s">
        <v>10553</v>
      </c>
      <c r="N5572" s="11"/>
    </row>
    <row r="5573" spans="1:14" x14ac:dyDescent="0.2">
      <c r="A5573" s="12" t="s">
        <v>8911</v>
      </c>
      <c r="B5573" s="50">
        <v>5572</v>
      </c>
      <c r="C5573" s="9">
        <v>2019</v>
      </c>
      <c r="D5573" s="5" t="s">
        <v>9316</v>
      </c>
      <c r="E5573" s="5" t="s">
        <v>66</v>
      </c>
      <c r="F5573" s="5" t="s">
        <v>11089</v>
      </c>
      <c r="G5573" s="5" t="s">
        <v>9379</v>
      </c>
      <c r="H5573" s="5" t="s">
        <v>9347</v>
      </c>
      <c r="I5573" s="5" t="s">
        <v>9378</v>
      </c>
      <c r="J5573" s="9">
        <v>1</v>
      </c>
      <c r="K5573" s="5" t="s">
        <v>601</v>
      </c>
      <c r="L5573" s="10" t="s">
        <v>602</v>
      </c>
      <c r="M5573" s="5" t="s">
        <v>10554</v>
      </c>
      <c r="N5573" s="11"/>
    </row>
    <row r="5574" spans="1:14" x14ac:dyDescent="0.2">
      <c r="A5574" s="12" t="s">
        <v>8912</v>
      </c>
      <c r="B5574" s="50">
        <v>5573</v>
      </c>
      <c r="C5574" s="9">
        <v>2019</v>
      </c>
      <c r="D5574" s="5" t="s">
        <v>9316</v>
      </c>
      <c r="E5574" s="5" t="s">
        <v>61</v>
      </c>
      <c r="F5574" s="5" t="s">
        <v>11089</v>
      </c>
      <c r="G5574" s="5" t="s">
        <v>9379</v>
      </c>
      <c r="H5574" s="5" t="s">
        <v>9328</v>
      </c>
      <c r="I5574" s="5" t="s">
        <v>9321</v>
      </c>
      <c r="J5574" s="9">
        <v>0</v>
      </c>
      <c r="K5574" s="5" t="s">
        <v>601</v>
      </c>
      <c r="L5574" s="10" t="s">
        <v>602</v>
      </c>
      <c r="M5574" s="5" t="s">
        <v>10555</v>
      </c>
      <c r="N5574" s="11"/>
    </row>
    <row r="5575" spans="1:14" x14ac:dyDescent="0.2">
      <c r="A5575" s="12" t="s">
        <v>8913</v>
      </c>
      <c r="B5575" s="50">
        <v>5574</v>
      </c>
      <c r="C5575" s="9">
        <v>2019</v>
      </c>
      <c r="D5575" s="5" t="s">
        <v>9316</v>
      </c>
      <c r="E5575" s="5" t="s">
        <v>608</v>
      </c>
      <c r="F5575" s="5" t="s">
        <v>11089</v>
      </c>
      <c r="G5575" s="5" t="s">
        <v>9379</v>
      </c>
      <c r="H5575" s="5" t="s">
        <v>9347</v>
      </c>
      <c r="I5575" s="5" t="s">
        <v>11230</v>
      </c>
      <c r="J5575" s="9">
        <v>2</v>
      </c>
      <c r="K5575" s="5" t="s">
        <v>601</v>
      </c>
      <c r="L5575" s="10" t="s">
        <v>602</v>
      </c>
      <c r="M5575" s="5" t="s">
        <v>10556</v>
      </c>
      <c r="N5575" s="11"/>
    </row>
    <row r="5576" spans="1:14" x14ac:dyDescent="0.2">
      <c r="A5576" s="12" t="s">
        <v>8914</v>
      </c>
      <c r="B5576" s="50">
        <v>5575</v>
      </c>
      <c r="C5576" s="9">
        <v>2019</v>
      </c>
      <c r="D5576" s="5" t="s">
        <v>9316</v>
      </c>
      <c r="E5576" s="5" t="s">
        <v>61</v>
      </c>
      <c r="F5576" s="5" t="s">
        <v>11089</v>
      </c>
      <c r="G5576" s="5" t="s">
        <v>9379</v>
      </c>
      <c r="H5576" s="5" t="s">
        <v>9347</v>
      </c>
      <c r="I5576" s="5" t="s">
        <v>11070</v>
      </c>
      <c r="J5576" s="9" t="s">
        <v>2</v>
      </c>
      <c r="K5576" s="5" t="s">
        <v>601</v>
      </c>
      <c r="L5576" s="10" t="s">
        <v>602</v>
      </c>
      <c r="M5576" s="5" t="s">
        <v>10557</v>
      </c>
      <c r="N5576" s="11"/>
    </row>
    <row r="5577" spans="1:14" x14ac:dyDescent="0.2">
      <c r="A5577" s="12" t="s">
        <v>8915</v>
      </c>
      <c r="B5577" s="50">
        <v>5576</v>
      </c>
      <c r="C5577" s="9">
        <v>2019</v>
      </c>
      <c r="D5577" s="5" t="s">
        <v>9316</v>
      </c>
      <c r="E5577" s="5" t="s">
        <v>627</v>
      </c>
      <c r="F5577" s="5" t="s">
        <v>11089</v>
      </c>
      <c r="G5577" s="5" t="s">
        <v>9379</v>
      </c>
      <c r="H5577" s="5" t="s">
        <v>9347</v>
      </c>
      <c r="I5577" s="5" t="s">
        <v>0</v>
      </c>
      <c r="J5577" s="9" t="s">
        <v>2</v>
      </c>
      <c r="K5577" s="5" t="s">
        <v>601</v>
      </c>
      <c r="L5577" s="10" t="s">
        <v>602</v>
      </c>
      <c r="M5577" s="5" t="s">
        <v>10558</v>
      </c>
      <c r="N5577" s="11"/>
    </row>
    <row r="5578" spans="1:14" x14ac:dyDescent="0.2">
      <c r="A5578" s="12" t="s">
        <v>8916</v>
      </c>
      <c r="B5578" s="50">
        <v>5577</v>
      </c>
      <c r="C5578" s="9">
        <v>2019</v>
      </c>
      <c r="D5578" s="5" t="s">
        <v>9316</v>
      </c>
      <c r="E5578" s="5" t="s">
        <v>61</v>
      </c>
      <c r="F5578" s="5" t="s">
        <v>11089</v>
      </c>
      <c r="G5578" s="5" t="s">
        <v>9379</v>
      </c>
      <c r="H5578" s="5" t="s">
        <v>9328</v>
      </c>
      <c r="I5578" s="5" t="s">
        <v>9415</v>
      </c>
      <c r="J5578" s="9">
        <v>0</v>
      </c>
      <c r="K5578" s="5" t="s">
        <v>601</v>
      </c>
      <c r="L5578" s="10" t="s">
        <v>602</v>
      </c>
      <c r="M5578" s="5" t="s">
        <v>10559</v>
      </c>
      <c r="N5578" s="11"/>
    </row>
    <row r="5579" spans="1:14" x14ac:dyDescent="0.2">
      <c r="A5579" s="12" t="s">
        <v>8917</v>
      </c>
      <c r="B5579" s="50">
        <v>5578</v>
      </c>
      <c r="C5579" s="9">
        <v>2019</v>
      </c>
      <c r="D5579" s="5" t="s">
        <v>9316</v>
      </c>
      <c r="E5579" s="5" t="s">
        <v>65</v>
      </c>
      <c r="F5579" s="5" t="s">
        <v>11089</v>
      </c>
      <c r="G5579" s="5" t="s">
        <v>9379</v>
      </c>
      <c r="H5579" s="5" t="s">
        <v>9347</v>
      </c>
      <c r="I5579" s="5" t="s">
        <v>9315</v>
      </c>
      <c r="J5579" s="9">
        <v>1</v>
      </c>
      <c r="K5579" s="5" t="s">
        <v>601</v>
      </c>
      <c r="L5579" s="10" t="s">
        <v>602</v>
      </c>
      <c r="M5579" s="5" t="s">
        <v>10560</v>
      </c>
      <c r="N5579" s="11"/>
    </row>
    <row r="5580" spans="1:14" x14ac:dyDescent="0.2">
      <c r="A5580" s="12" t="s">
        <v>8918</v>
      </c>
      <c r="B5580" s="50">
        <v>5579</v>
      </c>
      <c r="C5580" s="9">
        <v>2019</v>
      </c>
      <c r="D5580" s="5" t="s">
        <v>9316</v>
      </c>
      <c r="E5580" s="5" t="s">
        <v>61</v>
      </c>
      <c r="F5580" s="5" t="s">
        <v>11089</v>
      </c>
      <c r="G5580" s="5" t="s">
        <v>9393</v>
      </c>
      <c r="H5580" s="5" t="s">
        <v>9328</v>
      </c>
      <c r="I5580" s="5" t="s">
        <v>9415</v>
      </c>
      <c r="J5580" s="9">
        <v>0</v>
      </c>
      <c r="K5580" s="5" t="s">
        <v>601</v>
      </c>
      <c r="L5580" s="10" t="s">
        <v>602</v>
      </c>
      <c r="M5580" s="5" t="s">
        <v>10561</v>
      </c>
      <c r="N5580" s="11"/>
    </row>
    <row r="5581" spans="1:14" x14ac:dyDescent="0.2">
      <c r="A5581" s="12" t="s">
        <v>8919</v>
      </c>
      <c r="B5581" s="50">
        <v>5580</v>
      </c>
      <c r="C5581" s="9">
        <v>2019</v>
      </c>
      <c r="D5581" s="5" t="s">
        <v>9316</v>
      </c>
      <c r="E5581" s="5" t="s">
        <v>609</v>
      </c>
      <c r="F5581" s="5" t="s">
        <v>11089</v>
      </c>
      <c r="G5581" s="5" t="s">
        <v>9379</v>
      </c>
      <c r="H5581" s="5" t="s">
        <v>9347</v>
      </c>
      <c r="I5581" s="5" t="s">
        <v>0</v>
      </c>
      <c r="J5581" s="9">
        <v>1</v>
      </c>
      <c r="K5581" s="5" t="s">
        <v>601</v>
      </c>
      <c r="L5581" s="10" t="s">
        <v>602</v>
      </c>
      <c r="M5581" s="5" t="s">
        <v>10562</v>
      </c>
      <c r="N5581" s="11"/>
    </row>
    <row r="5582" spans="1:14" x14ac:dyDescent="0.2">
      <c r="A5582" s="12" t="s">
        <v>8920</v>
      </c>
      <c r="B5582" s="50">
        <v>5581</v>
      </c>
      <c r="C5582" s="9">
        <v>2019</v>
      </c>
      <c r="D5582" s="5" t="s">
        <v>9316</v>
      </c>
      <c r="E5582" s="5" t="s">
        <v>63</v>
      </c>
      <c r="F5582" s="5" t="s">
        <v>11089</v>
      </c>
      <c r="G5582" s="5" t="s">
        <v>9379</v>
      </c>
      <c r="H5582" s="5" t="s">
        <v>9347</v>
      </c>
      <c r="I5582" s="5" t="s">
        <v>0</v>
      </c>
      <c r="J5582" s="9" t="s">
        <v>2</v>
      </c>
      <c r="K5582" s="5" t="s">
        <v>601</v>
      </c>
      <c r="L5582" s="10" t="s">
        <v>602</v>
      </c>
      <c r="M5582" s="5" t="s">
        <v>10563</v>
      </c>
      <c r="N5582" s="11"/>
    </row>
    <row r="5583" spans="1:14" x14ac:dyDescent="0.2">
      <c r="A5583" s="12" t="s">
        <v>8921</v>
      </c>
      <c r="B5583" s="50">
        <v>5582</v>
      </c>
      <c r="C5583" s="9">
        <v>2019</v>
      </c>
      <c r="D5583" s="5" t="s">
        <v>9316</v>
      </c>
      <c r="E5583" s="5" t="s">
        <v>61</v>
      </c>
      <c r="F5583" s="5" t="s">
        <v>11089</v>
      </c>
      <c r="G5583" s="5" t="s">
        <v>9379</v>
      </c>
      <c r="H5583" s="5" t="s">
        <v>9347</v>
      </c>
      <c r="I5583" s="5" t="s">
        <v>11071</v>
      </c>
      <c r="J5583" s="9" t="s">
        <v>2</v>
      </c>
      <c r="K5583" s="5" t="s">
        <v>601</v>
      </c>
      <c r="L5583" s="10" t="s">
        <v>602</v>
      </c>
      <c r="M5583" s="5" t="s">
        <v>10564</v>
      </c>
      <c r="N5583" s="11"/>
    </row>
    <row r="5584" spans="1:14" x14ac:dyDescent="0.2">
      <c r="A5584" s="12" t="s">
        <v>8922</v>
      </c>
      <c r="B5584" s="50">
        <v>5583</v>
      </c>
      <c r="C5584" s="9">
        <v>2019</v>
      </c>
      <c r="D5584" s="5" t="s">
        <v>9316</v>
      </c>
      <c r="E5584" s="5" t="s">
        <v>630</v>
      </c>
      <c r="F5584" s="5" t="s">
        <v>11089</v>
      </c>
      <c r="G5584" s="5" t="s">
        <v>9379</v>
      </c>
      <c r="H5584" s="5" t="s">
        <v>9347</v>
      </c>
      <c r="I5584" s="5" t="s">
        <v>9321</v>
      </c>
      <c r="J5584" s="9">
        <v>1</v>
      </c>
      <c r="K5584" s="5" t="s">
        <v>601</v>
      </c>
      <c r="L5584" s="10" t="s">
        <v>602</v>
      </c>
      <c r="M5584" s="5" t="s">
        <v>10565</v>
      </c>
      <c r="N5584" s="11"/>
    </row>
    <row r="5585" spans="1:15" x14ac:dyDescent="0.2">
      <c r="A5585" s="12" t="s">
        <v>8923</v>
      </c>
      <c r="B5585" s="50">
        <v>5584</v>
      </c>
      <c r="C5585" s="9">
        <v>2019</v>
      </c>
      <c r="D5585" s="5" t="s">
        <v>9316</v>
      </c>
      <c r="E5585" s="5" t="s">
        <v>61</v>
      </c>
      <c r="F5585" s="5" t="s">
        <v>11089</v>
      </c>
      <c r="G5585" s="5" t="s">
        <v>9379</v>
      </c>
      <c r="H5585" s="5" t="s">
        <v>9347</v>
      </c>
      <c r="I5585" s="5" t="s">
        <v>9415</v>
      </c>
      <c r="J5585" s="9">
        <v>1</v>
      </c>
      <c r="K5585" s="5" t="s">
        <v>601</v>
      </c>
      <c r="L5585" s="10" t="s">
        <v>602</v>
      </c>
      <c r="M5585" s="5" t="s">
        <v>10566</v>
      </c>
      <c r="N5585" s="11"/>
    </row>
    <row r="5586" spans="1:15" x14ac:dyDescent="0.2">
      <c r="A5586" s="12" t="s">
        <v>8924</v>
      </c>
      <c r="B5586" s="50">
        <v>5585</v>
      </c>
      <c r="C5586" s="9">
        <v>2019</v>
      </c>
      <c r="D5586" s="5" t="s">
        <v>9316</v>
      </c>
      <c r="E5586" s="5" t="s">
        <v>67</v>
      </c>
      <c r="F5586" s="5" t="s">
        <v>11089</v>
      </c>
      <c r="G5586" s="5" t="s">
        <v>9379</v>
      </c>
      <c r="H5586" s="5" t="s">
        <v>9347</v>
      </c>
      <c r="I5586" s="5" t="s">
        <v>0</v>
      </c>
      <c r="J5586" s="9">
        <v>1</v>
      </c>
      <c r="K5586" s="5" t="s">
        <v>601</v>
      </c>
      <c r="L5586" s="10" t="s">
        <v>602</v>
      </c>
      <c r="M5586" s="5" t="s">
        <v>10567</v>
      </c>
      <c r="N5586" s="11"/>
    </row>
    <row r="5587" spans="1:15" x14ac:dyDescent="0.2">
      <c r="A5587" s="12" t="s">
        <v>8925</v>
      </c>
      <c r="B5587" s="50">
        <v>5586</v>
      </c>
      <c r="C5587" s="9">
        <v>2019</v>
      </c>
      <c r="D5587" s="5" t="s">
        <v>9316</v>
      </c>
      <c r="E5587" s="5" t="s">
        <v>659</v>
      </c>
      <c r="F5587" s="5" t="s">
        <v>11089</v>
      </c>
      <c r="G5587" s="5" t="s">
        <v>9379</v>
      </c>
      <c r="H5587" s="5" t="s">
        <v>9328</v>
      </c>
      <c r="I5587" s="5" t="s">
        <v>9315</v>
      </c>
      <c r="J5587" s="9">
        <v>0</v>
      </c>
      <c r="K5587" s="5" t="s">
        <v>601</v>
      </c>
      <c r="L5587" s="10" t="s">
        <v>602</v>
      </c>
      <c r="M5587" s="5" t="s">
        <v>10568</v>
      </c>
      <c r="N5587" s="11"/>
    </row>
    <row r="5588" spans="1:15" x14ac:dyDescent="0.2">
      <c r="A5588" s="12" t="s">
        <v>8926</v>
      </c>
      <c r="B5588" s="50">
        <v>5587</v>
      </c>
      <c r="C5588" s="9">
        <v>2019</v>
      </c>
      <c r="D5588" s="5" t="s">
        <v>9316</v>
      </c>
      <c r="E5588" s="5" t="s">
        <v>660</v>
      </c>
      <c r="F5588" s="5" t="s">
        <v>11089</v>
      </c>
      <c r="G5588" s="5" t="s">
        <v>9379</v>
      </c>
      <c r="H5588" s="5" t="s">
        <v>9347</v>
      </c>
      <c r="I5588" s="5" t="s">
        <v>9315</v>
      </c>
      <c r="J5588" s="9">
        <v>1</v>
      </c>
      <c r="K5588" s="5" t="s">
        <v>601</v>
      </c>
      <c r="L5588" s="10" t="s">
        <v>602</v>
      </c>
      <c r="M5588" s="5" t="s">
        <v>10569</v>
      </c>
      <c r="N5588" s="11"/>
      <c r="O5588" s="11"/>
    </row>
    <row r="5589" spans="1:15" x14ac:dyDescent="0.2">
      <c r="A5589" s="12" t="s">
        <v>8927</v>
      </c>
      <c r="B5589" s="50">
        <v>5588</v>
      </c>
      <c r="C5589" s="9">
        <v>2019</v>
      </c>
      <c r="D5589" s="5" t="s">
        <v>9316</v>
      </c>
      <c r="E5589" s="5" t="s">
        <v>688</v>
      </c>
      <c r="F5589" s="5" t="s">
        <v>11089</v>
      </c>
      <c r="G5589" s="5" t="s">
        <v>9379</v>
      </c>
      <c r="H5589" s="5" t="s">
        <v>9347</v>
      </c>
      <c r="I5589" s="5" t="s">
        <v>9385</v>
      </c>
      <c r="J5589" s="9">
        <v>1</v>
      </c>
      <c r="K5589" s="5" t="s">
        <v>601</v>
      </c>
      <c r="L5589" s="10" t="s">
        <v>602</v>
      </c>
      <c r="M5589" s="5" t="s">
        <v>10570</v>
      </c>
      <c r="N5589" s="11"/>
    </row>
    <row r="5590" spans="1:15" x14ac:dyDescent="0.2">
      <c r="A5590" s="12" t="s">
        <v>8928</v>
      </c>
      <c r="B5590" s="50">
        <v>5589</v>
      </c>
      <c r="C5590" s="9">
        <v>2019</v>
      </c>
      <c r="D5590" s="5" t="s">
        <v>9316</v>
      </c>
      <c r="E5590" s="5" t="s">
        <v>61</v>
      </c>
      <c r="F5590" s="5" t="s">
        <v>11089</v>
      </c>
      <c r="G5590" s="5" t="s">
        <v>9379</v>
      </c>
      <c r="H5590" s="5" t="s">
        <v>9328</v>
      </c>
      <c r="I5590" s="5" t="s">
        <v>9415</v>
      </c>
      <c r="J5590" s="9">
        <v>0</v>
      </c>
      <c r="K5590" s="5" t="s">
        <v>601</v>
      </c>
      <c r="L5590" s="10" t="s">
        <v>602</v>
      </c>
      <c r="M5590" s="5" t="s">
        <v>10571</v>
      </c>
      <c r="N5590" s="11"/>
    </row>
    <row r="5591" spans="1:15" x14ac:dyDescent="0.2">
      <c r="A5591" s="12" t="s">
        <v>8929</v>
      </c>
      <c r="B5591" s="50">
        <v>5590</v>
      </c>
      <c r="C5591" s="9">
        <v>2019</v>
      </c>
      <c r="D5591" s="5" t="s">
        <v>9316</v>
      </c>
      <c r="E5591" s="5" t="s">
        <v>61</v>
      </c>
      <c r="F5591" s="5" t="s">
        <v>11089</v>
      </c>
      <c r="G5591" s="5" t="s">
        <v>9379</v>
      </c>
      <c r="H5591" s="5" t="s">
        <v>9328</v>
      </c>
      <c r="I5591" s="5" t="s">
        <v>9415</v>
      </c>
      <c r="J5591" s="9">
        <v>0</v>
      </c>
      <c r="K5591" s="5" t="s">
        <v>601</v>
      </c>
      <c r="L5591" s="10" t="s">
        <v>602</v>
      </c>
      <c r="M5591" s="5" t="s">
        <v>10572</v>
      </c>
      <c r="N5591" s="11"/>
    </row>
    <row r="5592" spans="1:15" x14ac:dyDescent="0.2">
      <c r="A5592" s="12" t="s">
        <v>8930</v>
      </c>
      <c r="B5592" s="50">
        <v>5591</v>
      </c>
      <c r="C5592" s="9">
        <v>2019</v>
      </c>
      <c r="D5592" s="5" t="s">
        <v>9316</v>
      </c>
      <c r="E5592" s="5" t="s">
        <v>660</v>
      </c>
      <c r="F5592" s="5" t="s">
        <v>11089</v>
      </c>
      <c r="G5592" s="5" t="s">
        <v>9379</v>
      </c>
      <c r="H5592" s="5" t="s">
        <v>9328</v>
      </c>
      <c r="I5592" s="5" t="s">
        <v>9344</v>
      </c>
      <c r="J5592" s="9">
        <v>0</v>
      </c>
      <c r="K5592" s="5" t="s">
        <v>601</v>
      </c>
      <c r="L5592" s="10" t="s">
        <v>602</v>
      </c>
      <c r="M5592" s="5" t="s">
        <v>10573</v>
      </c>
      <c r="N5592" s="11"/>
    </row>
    <row r="5593" spans="1:15" x14ac:dyDescent="0.2">
      <c r="A5593" s="12" t="s">
        <v>8931</v>
      </c>
      <c r="B5593" s="50">
        <v>5592</v>
      </c>
      <c r="C5593" s="9">
        <v>2019</v>
      </c>
      <c r="D5593" s="5" t="s">
        <v>9316</v>
      </c>
      <c r="E5593" s="5" t="s">
        <v>618</v>
      </c>
      <c r="F5593" s="5" t="s">
        <v>11089</v>
      </c>
      <c r="G5593" s="5" t="s">
        <v>9379</v>
      </c>
      <c r="H5593" s="5" t="s">
        <v>9328</v>
      </c>
      <c r="I5593" s="5" t="s">
        <v>9344</v>
      </c>
      <c r="J5593" s="9">
        <v>0</v>
      </c>
      <c r="K5593" s="5" t="s">
        <v>601</v>
      </c>
      <c r="L5593" s="10" t="s">
        <v>602</v>
      </c>
      <c r="M5593" s="5" t="s">
        <v>10573</v>
      </c>
      <c r="N5593" s="11"/>
    </row>
    <row r="5594" spans="1:15" x14ac:dyDescent="0.2">
      <c r="A5594" s="12" t="s">
        <v>8932</v>
      </c>
      <c r="B5594" s="50">
        <v>5593</v>
      </c>
      <c r="C5594" s="9">
        <v>2019</v>
      </c>
      <c r="D5594" s="5" t="s">
        <v>9316</v>
      </c>
      <c r="E5594" s="5" t="s">
        <v>61</v>
      </c>
      <c r="F5594" s="5" t="s">
        <v>11089</v>
      </c>
      <c r="G5594" s="5" t="s">
        <v>9379</v>
      </c>
      <c r="H5594" s="5" t="s">
        <v>9347</v>
      </c>
      <c r="I5594" s="5" t="s">
        <v>0</v>
      </c>
      <c r="J5594" s="9" t="s">
        <v>2</v>
      </c>
      <c r="K5594" s="5" t="s">
        <v>601</v>
      </c>
      <c r="L5594" s="10" t="s">
        <v>602</v>
      </c>
      <c r="M5594" s="5" t="s">
        <v>10574</v>
      </c>
      <c r="N5594" s="11"/>
    </row>
    <row r="5595" spans="1:15" x14ac:dyDescent="0.2">
      <c r="A5595" s="12" t="s">
        <v>8933</v>
      </c>
      <c r="B5595" s="50">
        <v>5594</v>
      </c>
      <c r="C5595" s="9">
        <v>2019</v>
      </c>
      <c r="D5595" s="5" t="s">
        <v>9316</v>
      </c>
      <c r="E5595" s="5" t="s">
        <v>61</v>
      </c>
      <c r="F5595" s="5" t="s">
        <v>11089</v>
      </c>
      <c r="G5595" s="5" t="s">
        <v>9379</v>
      </c>
      <c r="H5595" s="5" t="s">
        <v>9347</v>
      </c>
      <c r="I5595" s="5" t="s">
        <v>9315</v>
      </c>
      <c r="J5595" s="9">
        <v>1</v>
      </c>
      <c r="K5595" s="5" t="s">
        <v>601</v>
      </c>
      <c r="L5595" s="10" t="s">
        <v>602</v>
      </c>
      <c r="M5595" s="5" t="s">
        <v>10575</v>
      </c>
      <c r="N5595" s="11"/>
    </row>
    <row r="5596" spans="1:15" x14ac:dyDescent="0.2">
      <c r="A5596" s="12" t="s">
        <v>8934</v>
      </c>
      <c r="B5596" s="50">
        <v>5595</v>
      </c>
      <c r="C5596" s="9">
        <v>2019</v>
      </c>
      <c r="D5596" s="5" t="s">
        <v>9316</v>
      </c>
      <c r="E5596" s="5" t="s">
        <v>61</v>
      </c>
      <c r="F5596" s="5" t="s">
        <v>11089</v>
      </c>
      <c r="G5596" s="5" t="s">
        <v>9379</v>
      </c>
      <c r="H5596" s="5" t="s">
        <v>9347</v>
      </c>
      <c r="I5596" s="5" t="s">
        <v>0</v>
      </c>
      <c r="J5596" s="9">
        <v>1</v>
      </c>
      <c r="K5596" s="5" t="s">
        <v>601</v>
      </c>
      <c r="L5596" s="10" t="s">
        <v>602</v>
      </c>
      <c r="M5596" s="5" t="s">
        <v>10576</v>
      </c>
      <c r="N5596" s="11"/>
    </row>
    <row r="5597" spans="1:15" x14ac:dyDescent="0.2">
      <c r="A5597" s="12" t="s">
        <v>8935</v>
      </c>
      <c r="B5597" s="50">
        <v>5596</v>
      </c>
      <c r="C5597" s="9">
        <v>2019</v>
      </c>
      <c r="D5597" s="5" t="s">
        <v>9316</v>
      </c>
      <c r="E5597" s="5" t="s">
        <v>630</v>
      </c>
      <c r="F5597" s="5" t="s">
        <v>11089</v>
      </c>
      <c r="G5597" s="5" t="s">
        <v>9379</v>
      </c>
      <c r="H5597" s="5" t="s">
        <v>9347</v>
      </c>
      <c r="I5597" s="5" t="s">
        <v>0</v>
      </c>
      <c r="J5597" s="9" t="s">
        <v>2</v>
      </c>
      <c r="K5597" s="5" t="s">
        <v>601</v>
      </c>
      <c r="L5597" s="10" t="s">
        <v>602</v>
      </c>
      <c r="M5597" s="5" t="s">
        <v>10577</v>
      </c>
      <c r="N5597" s="11"/>
    </row>
    <row r="5598" spans="1:15" x14ac:dyDescent="0.2">
      <c r="A5598" s="12" t="s">
        <v>8936</v>
      </c>
      <c r="B5598" s="50">
        <v>5597</v>
      </c>
      <c r="C5598" s="9">
        <v>2019</v>
      </c>
      <c r="D5598" s="5" t="s">
        <v>9316</v>
      </c>
      <c r="E5598" s="5" t="s">
        <v>61</v>
      </c>
      <c r="F5598" s="5" t="s">
        <v>11089</v>
      </c>
      <c r="G5598" s="5" t="s">
        <v>9379</v>
      </c>
      <c r="H5598" s="5" t="s">
        <v>9347</v>
      </c>
      <c r="I5598" s="5" t="s">
        <v>9315</v>
      </c>
      <c r="J5598" s="9">
        <v>1</v>
      </c>
      <c r="K5598" s="5" t="s">
        <v>601</v>
      </c>
      <c r="L5598" s="10" t="s">
        <v>602</v>
      </c>
      <c r="M5598" s="5" t="s">
        <v>10578</v>
      </c>
      <c r="N5598" s="11"/>
    </row>
    <row r="5599" spans="1:15" x14ac:dyDescent="0.2">
      <c r="A5599" s="12" t="s">
        <v>8937</v>
      </c>
      <c r="B5599" s="50">
        <v>5598</v>
      </c>
      <c r="C5599" s="9">
        <v>2019</v>
      </c>
      <c r="D5599" s="5" t="s">
        <v>9316</v>
      </c>
      <c r="E5599" s="5" t="s">
        <v>61</v>
      </c>
      <c r="F5599" s="5" t="s">
        <v>11089</v>
      </c>
      <c r="G5599" s="5" t="s">
        <v>9379</v>
      </c>
      <c r="H5599" s="5" t="s">
        <v>9347</v>
      </c>
      <c r="I5599" s="5" t="s">
        <v>0</v>
      </c>
      <c r="J5599" s="9">
        <v>2</v>
      </c>
      <c r="K5599" s="5" t="s">
        <v>601</v>
      </c>
      <c r="L5599" s="10" t="s">
        <v>602</v>
      </c>
      <c r="M5599" s="5" t="s">
        <v>10579</v>
      </c>
      <c r="N5599" s="11"/>
    </row>
    <row r="5600" spans="1:15" x14ac:dyDescent="0.2">
      <c r="A5600" s="12" t="s">
        <v>8938</v>
      </c>
      <c r="B5600" s="50">
        <v>5599</v>
      </c>
      <c r="C5600" s="9">
        <v>2019</v>
      </c>
      <c r="D5600" s="5" t="s">
        <v>9316</v>
      </c>
      <c r="E5600" s="5" t="s">
        <v>488</v>
      </c>
      <c r="F5600" s="5" t="s">
        <v>11089</v>
      </c>
      <c r="G5600" s="5" t="s">
        <v>9379</v>
      </c>
      <c r="H5600" s="5" t="s">
        <v>9347</v>
      </c>
      <c r="I5600" s="5" t="s">
        <v>9315</v>
      </c>
      <c r="J5600" s="9">
        <v>1</v>
      </c>
      <c r="K5600" s="5" t="s">
        <v>601</v>
      </c>
      <c r="L5600" s="10" t="s">
        <v>602</v>
      </c>
      <c r="M5600" s="5" t="s">
        <v>10580</v>
      </c>
      <c r="N5600" s="11"/>
    </row>
    <row r="5601" spans="1:14" x14ac:dyDescent="0.2">
      <c r="A5601" s="12" t="s">
        <v>8939</v>
      </c>
      <c r="B5601" s="50">
        <v>5600</v>
      </c>
      <c r="C5601" s="9">
        <v>2019</v>
      </c>
      <c r="D5601" s="5" t="s">
        <v>9316</v>
      </c>
      <c r="E5601" s="5" t="s">
        <v>61</v>
      </c>
      <c r="F5601" s="5" t="s">
        <v>11089</v>
      </c>
      <c r="G5601" s="5" t="s">
        <v>9379</v>
      </c>
      <c r="H5601" s="5" t="s">
        <v>9347</v>
      </c>
      <c r="I5601" s="5" t="s">
        <v>9385</v>
      </c>
      <c r="J5601" s="9" t="s">
        <v>2</v>
      </c>
      <c r="K5601" s="5" t="s">
        <v>601</v>
      </c>
      <c r="L5601" s="10" t="s">
        <v>602</v>
      </c>
      <c r="M5601" s="5" t="s">
        <v>10581</v>
      </c>
      <c r="N5601" s="11"/>
    </row>
    <row r="5602" spans="1:14" x14ac:dyDescent="0.2">
      <c r="A5602" s="12" t="s">
        <v>8940</v>
      </c>
      <c r="B5602" s="50">
        <v>5601</v>
      </c>
      <c r="C5602" s="9">
        <v>2019</v>
      </c>
      <c r="D5602" s="5" t="s">
        <v>9316</v>
      </c>
      <c r="E5602" s="5" t="s">
        <v>61</v>
      </c>
      <c r="F5602" s="5" t="s">
        <v>11089</v>
      </c>
      <c r="G5602" s="5" t="s">
        <v>9379</v>
      </c>
      <c r="H5602" s="5" t="s">
        <v>9347</v>
      </c>
      <c r="I5602" s="5" t="s">
        <v>9344</v>
      </c>
      <c r="J5602" s="9" t="s">
        <v>2</v>
      </c>
      <c r="K5602" s="5" t="s">
        <v>601</v>
      </c>
      <c r="L5602" s="10" t="s">
        <v>602</v>
      </c>
      <c r="M5602" s="5" t="s">
        <v>10582</v>
      </c>
      <c r="N5602" s="11"/>
    </row>
    <row r="5603" spans="1:14" x14ac:dyDescent="0.2">
      <c r="A5603" s="12" t="s">
        <v>8941</v>
      </c>
      <c r="B5603" s="50">
        <v>5602</v>
      </c>
      <c r="C5603" s="9">
        <v>2019</v>
      </c>
      <c r="D5603" s="5" t="s">
        <v>9316</v>
      </c>
      <c r="E5603" s="5" t="s">
        <v>626</v>
      </c>
      <c r="F5603" s="5" t="s">
        <v>11089</v>
      </c>
      <c r="G5603" s="5" t="s">
        <v>9379</v>
      </c>
      <c r="H5603" s="5" t="s">
        <v>9347</v>
      </c>
      <c r="I5603" s="5" t="s">
        <v>9408</v>
      </c>
      <c r="J5603" s="9" t="s">
        <v>2</v>
      </c>
      <c r="K5603" s="5" t="s">
        <v>601</v>
      </c>
      <c r="L5603" s="10" t="s">
        <v>602</v>
      </c>
      <c r="M5603" s="5" t="s">
        <v>10583</v>
      </c>
      <c r="N5603" s="11"/>
    </row>
    <row r="5604" spans="1:14" x14ac:dyDescent="0.2">
      <c r="A5604" s="12" t="s">
        <v>8942</v>
      </c>
      <c r="B5604" s="50">
        <v>5603</v>
      </c>
      <c r="C5604" s="9">
        <v>2019</v>
      </c>
      <c r="D5604" s="5" t="s">
        <v>9316</v>
      </c>
      <c r="E5604" s="5" t="s">
        <v>61</v>
      </c>
      <c r="F5604" s="5" t="s">
        <v>11089</v>
      </c>
      <c r="G5604" s="5" t="s">
        <v>9379</v>
      </c>
      <c r="H5604" s="5" t="s">
        <v>9347</v>
      </c>
      <c r="I5604" s="5" t="s">
        <v>9321</v>
      </c>
      <c r="J5604" s="9" t="s">
        <v>2</v>
      </c>
      <c r="K5604" s="5" t="s">
        <v>601</v>
      </c>
      <c r="L5604" s="10" t="s">
        <v>602</v>
      </c>
      <c r="M5604" s="5" t="s">
        <v>10584</v>
      </c>
      <c r="N5604" s="11"/>
    </row>
    <row r="5605" spans="1:14" x14ac:dyDescent="0.2">
      <c r="A5605" s="12" t="s">
        <v>8943</v>
      </c>
      <c r="B5605" s="50">
        <v>5604</v>
      </c>
      <c r="C5605" s="9">
        <v>2019</v>
      </c>
      <c r="D5605" s="5" t="s">
        <v>9316</v>
      </c>
      <c r="E5605" s="5" t="s">
        <v>61</v>
      </c>
      <c r="F5605" s="5" t="s">
        <v>11088</v>
      </c>
      <c r="G5605" s="5" t="s">
        <v>9371</v>
      </c>
      <c r="H5605" s="5" t="s">
        <v>9347</v>
      </c>
      <c r="I5605" s="5" t="s">
        <v>9361</v>
      </c>
      <c r="J5605" s="9" t="s">
        <v>2</v>
      </c>
      <c r="K5605" s="5" t="s">
        <v>661</v>
      </c>
      <c r="L5605" s="10" t="s">
        <v>662</v>
      </c>
      <c r="M5605" s="5" t="s">
        <v>10585</v>
      </c>
      <c r="N5605" s="11"/>
    </row>
    <row r="5606" spans="1:14" x14ac:dyDescent="0.2">
      <c r="A5606" s="12" t="s">
        <v>8944</v>
      </c>
      <c r="B5606" s="50">
        <v>5605</v>
      </c>
      <c r="C5606" s="9">
        <v>2019</v>
      </c>
      <c r="D5606" s="5" t="s">
        <v>9316</v>
      </c>
      <c r="E5606" s="5" t="s">
        <v>585</v>
      </c>
      <c r="F5606" s="5" t="s">
        <v>11089</v>
      </c>
      <c r="G5606" s="5" t="s">
        <v>9393</v>
      </c>
      <c r="H5606" s="5" t="s">
        <v>9347</v>
      </c>
      <c r="I5606" s="5" t="s">
        <v>9390</v>
      </c>
      <c r="J5606" s="9" t="s">
        <v>2</v>
      </c>
      <c r="K5606" s="5" t="s">
        <v>52</v>
      </c>
      <c r="L5606" s="10" t="s">
        <v>663</v>
      </c>
      <c r="M5606" s="5" t="s">
        <v>10586</v>
      </c>
      <c r="N5606" s="11"/>
    </row>
    <row r="5607" spans="1:14" x14ac:dyDescent="0.2">
      <c r="A5607" s="12" t="s">
        <v>8945</v>
      </c>
      <c r="B5607" s="50">
        <v>5606</v>
      </c>
      <c r="C5607" s="9">
        <v>2019</v>
      </c>
      <c r="D5607" s="5" t="s">
        <v>9316</v>
      </c>
      <c r="E5607" s="5" t="s">
        <v>56</v>
      </c>
      <c r="F5607" s="5" t="s">
        <v>11089</v>
      </c>
      <c r="G5607" s="5" t="s">
        <v>9379</v>
      </c>
      <c r="H5607" s="5" t="s">
        <v>9347</v>
      </c>
      <c r="I5607" s="5" t="s">
        <v>9390</v>
      </c>
      <c r="J5607" s="9" t="s">
        <v>2</v>
      </c>
      <c r="K5607" s="5" t="s">
        <v>52</v>
      </c>
      <c r="L5607" s="10" t="s">
        <v>663</v>
      </c>
      <c r="M5607" s="5" t="s">
        <v>10587</v>
      </c>
      <c r="N5607" s="11"/>
    </row>
    <row r="5608" spans="1:14" x14ac:dyDescent="0.2">
      <c r="A5608" s="12" t="s">
        <v>8946</v>
      </c>
      <c r="B5608" s="50">
        <v>5607</v>
      </c>
      <c r="C5608" s="9">
        <v>2019</v>
      </c>
      <c r="D5608" s="5" t="s">
        <v>9316</v>
      </c>
      <c r="E5608" s="5" t="s">
        <v>344</v>
      </c>
      <c r="F5608" s="5" t="s">
        <v>11089</v>
      </c>
      <c r="G5608" s="5" t="s">
        <v>9393</v>
      </c>
      <c r="H5608" s="5" t="s">
        <v>9347</v>
      </c>
      <c r="I5608" s="5" t="s">
        <v>9390</v>
      </c>
      <c r="J5608" s="9" t="s">
        <v>2</v>
      </c>
      <c r="K5608" s="5" t="s">
        <v>52</v>
      </c>
      <c r="L5608" s="10" t="s">
        <v>663</v>
      </c>
      <c r="M5608" s="5" t="s">
        <v>10588</v>
      </c>
      <c r="N5608" s="11"/>
    </row>
    <row r="5609" spans="1:14" x14ac:dyDescent="0.2">
      <c r="A5609" s="12" t="s">
        <v>8947</v>
      </c>
      <c r="B5609" s="50">
        <v>5608</v>
      </c>
      <c r="C5609" s="9">
        <v>2019</v>
      </c>
      <c r="D5609" s="5" t="s">
        <v>9316</v>
      </c>
      <c r="E5609" s="5" t="s">
        <v>342</v>
      </c>
      <c r="F5609" s="5" t="s">
        <v>11089</v>
      </c>
      <c r="G5609" s="5" t="s">
        <v>9393</v>
      </c>
      <c r="H5609" s="5" t="s">
        <v>9347</v>
      </c>
      <c r="I5609" s="5" t="s">
        <v>9390</v>
      </c>
      <c r="J5609" s="9" t="s">
        <v>2</v>
      </c>
      <c r="K5609" s="5" t="s">
        <v>52</v>
      </c>
      <c r="L5609" s="10" t="s">
        <v>663</v>
      </c>
      <c r="M5609" s="5" t="s">
        <v>10589</v>
      </c>
      <c r="N5609" s="11"/>
    </row>
    <row r="5610" spans="1:14" x14ac:dyDescent="0.2">
      <c r="A5610" s="12" t="s">
        <v>8948</v>
      </c>
      <c r="B5610" s="50">
        <v>5609</v>
      </c>
      <c r="C5610" s="9">
        <v>2019</v>
      </c>
      <c r="D5610" s="5" t="s">
        <v>9316</v>
      </c>
      <c r="E5610" s="5" t="s">
        <v>56</v>
      </c>
      <c r="F5610" s="5" t="s">
        <v>11089</v>
      </c>
      <c r="G5610" s="5" t="s">
        <v>9379</v>
      </c>
      <c r="H5610" s="5" t="s">
        <v>9347</v>
      </c>
      <c r="I5610" s="5" t="s">
        <v>9390</v>
      </c>
      <c r="J5610" s="9" t="s">
        <v>2</v>
      </c>
      <c r="K5610" s="5" t="s">
        <v>52</v>
      </c>
      <c r="L5610" s="10" t="s">
        <v>663</v>
      </c>
      <c r="M5610" s="5" t="s">
        <v>10590</v>
      </c>
      <c r="N5610" s="11"/>
    </row>
    <row r="5611" spans="1:14" x14ac:dyDescent="0.2">
      <c r="A5611" s="12" t="s">
        <v>8949</v>
      </c>
      <c r="B5611" s="50">
        <v>5610</v>
      </c>
      <c r="C5611" s="9">
        <v>2019</v>
      </c>
      <c r="D5611" s="5" t="s">
        <v>9316</v>
      </c>
      <c r="E5611" s="5" t="s">
        <v>347</v>
      </c>
      <c r="F5611" s="5" t="s">
        <v>11089</v>
      </c>
      <c r="G5611" s="5" t="s">
        <v>9379</v>
      </c>
      <c r="H5611" s="5" t="s">
        <v>9347</v>
      </c>
      <c r="I5611" s="5" t="s">
        <v>9390</v>
      </c>
      <c r="J5611" s="9" t="s">
        <v>2</v>
      </c>
      <c r="K5611" s="5" t="s">
        <v>52</v>
      </c>
      <c r="L5611" s="10" t="s">
        <v>663</v>
      </c>
      <c r="M5611" s="5" t="s">
        <v>10591</v>
      </c>
      <c r="N5611" s="11"/>
    </row>
    <row r="5612" spans="1:14" x14ac:dyDescent="0.2">
      <c r="A5612" s="12" t="s">
        <v>8950</v>
      </c>
      <c r="B5612" s="50">
        <v>5611</v>
      </c>
      <c r="C5612" s="9">
        <v>2019</v>
      </c>
      <c r="D5612" s="5" t="s">
        <v>9316</v>
      </c>
      <c r="E5612" s="5" t="s">
        <v>664</v>
      </c>
      <c r="F5612" s="5" t="s">
        <v>11089</v>
      </c>
      <c r="G5612" s="5" t="s">
        <v>9393</v>
      </c>
      <c r="H5612" s="5" t="s">
        <v>9347</v>
      </c>
      <c r="I5612" s="5" t="s">
        <v>9390</v>
      </c>
      <c r="J5612" s="9" t="s">
        <v>2</v>
      </c>
      <c r="K5612" s="5" t="s">
        <v>52</v>
      </c>
      <c r="L5612" s="10" t="s">
        <v>663</v>
      </c>
      <c r="M5612" s="5" t="s">
        <v>10592</v>
      </c>
      <c r="N5612" s="11"/>
    </row>
    <row r="5613" spans="1:14" x14ac:dyDescent="0.2">
      <c r="A5613" s="12" t="s">
        <v>8951</v>
      </c>
      <c r="B5613" s="50">
        <v>5612</v>
      </c>
      <c r="C5613" s="9">
        <v>2019</v>
      </c>
      <c r="D5613" s="5" t="s">
        <v>9316</v>
      </c>
      <c r="E5613" s="5" t="s">
        <v>334</v>
      </c>
      <c r="F5613" s="5" t="s">
        <v>11089</v>
      </c>
      <c r="G5613" s="5" t="s">
        <v>9393</v>
      </c>
      <c r="H5613" s="5" t="s">
        <v>9347</v>
      </c>
      <c r="I5613" s="5" t="s">
        <v>9390</v>
      </c>
      <c r="J5613" s="9" t="s">
        <v>2</v>
      </c>
      <c r="K5613" s="5" t="s">
        <v>52</v>
      </c>
      <c r="L5613" s="10" t="s">
        <v>663</v>
      </c>
      <c r="M5613" s="5" t="s">
        <v>10593</v>
      </c>
      <c r="N5613" s="11"/>
    </row>
    <row r="5614" spans="1:14" x14ac:dyDescent="0.2">
      <c r="A5614" s="12" t="s">
        <v>8952</v>
      </c>
      <c r="B5614" s="50">
        <v>5613</v>
      </c>
      <c r="C5614" s="9">
        <v>2019</v>
      </c>
      <c r="D5614" s="5" t="s">
        <v>9316</v>
      </c>
      <c r="E5614" s="5" t="s">
        <v>589</v>
      </c>
      <c r="F5614" s="5" t="s">
        <v>11089</v>
      </c>
      <c r="G5614" s="5" t="s">
        <v>9393</v>
      </c>
      <c r="H5614" s="5" t="s">
        <v>9347</v>
      </c>
      <c r="I5614" s="5" t="s">
        <v>9390</v>
      </c>
      <c r="J5614" s="9" t="s">
        <v>2</v>
      </c>
      <c r="K5614" s="5" t="s">
        <v>52</v>
      </c>
      <c r="L5614" s="10" t="s">
        <v>663</v>
      </c>
      <c r="M5614" s="5" t="s">
        <v>10594</v>
      </c>
      <c r="N5614" s="11"/>
    </row>
    <row r="5615" spans="1:14" x14ac:dyDescent="0.2">
      <c r="A5615" s="12" t="s">
        <v>8953</v>
      </c>
      <c r="B5615" s="50">
        <v>5614</v>
      </c>
      <c r="C5615" s="9">
        <v>2019</v>
      </c>
      <c r="D5615" s="5" t="s">
        <v>9316</v>
      </c>
      <c r="E5615" s="5" t="s">
        <v>54</v>
      </c>
      <c r="F5615" s="5" t="s">
        <v>11089</v>
      </c>
      <c r="G5615" s="5" t="s">
        <v>9393</v>
      </c>
      <c r="H5615" s="5" t="s">
        <v>9347</v>
      </c>
      <c r="I5615" s="5" t="s">
        <v>9390</v>
      </c>
      <c r="J5615" s="9" t="s">
        <v>2</v>
      </c>
      <c r="K5615" s="5" t="s">
        <v>52</v>
      </c>
      <c r="L5615" s="10" t="s">
        <v>663</v>
      </c>
      <c r="M5615" s="5" t="s">
        <v>10595</v>
      </c>
      <c r="N5615" s="11"/>
    </row>
    <row r="5616" spans="1:14" x14ac:dyDescent="0.2">
      <c r="A5616" s="12" t="s">
        <v>8954</v>
      </c>
      <c r="B5616" s="50">
        <v>5615</v>
      </c>
      <c r="C5616" s="9">
        <v>2019</v>
      </c>
      <c r="D5616" s="5" t="s">
        <v>9316</v>
      </c>
      <c r="E5616" s="5" t="s">
        <v>334</v>
      </c>
      <c r="F5616" s="5" t="s">
        <v>11089</v>
      </c>
      <c r="G5616" s="5" t="s">
        <v>9379</v>
      </c>
      <c r="H5616" s="5" t="s">
        <v>9347</v>
      </c>
      <c r="I5616" s="5" t="s">
        <v>9390</v>
      </c>
      <c r="J5616" s="9" t="s">
        <v>2</v>
      </c>
      <c r="K5616" s="5" t="s">
        <v>52</v>
      </c>
      <c r="L5616" s="10" t="s">
        <v>663</v>
      </c>
      <c r="M5616" s="5" t="s">
        <v>10596</v>
      </c>
      <c r="N5616" s="11"/>
    </row>
    <row r="5617" spans="1:14" x14ac:dyDescent="0.2">
      <c r="A5617" s="12" t="s">
        <v>8955</v>
      </c>
      <c r="B5617" s="50">
        <v>5616</v>
      </c>
      <c r="C5617" s="9">
        <v>2019</v>
      </c>
      <c r="D5617" s="5" t="s">
        <v>9316</v>
      </c>
      <c r="E5617" s="5" t="s">
        <v>51</v>
      </c>
      <c r="F5617" s="5" t="s">
        <v>11089</v>
      </c>
      <c r="G5617" s="5" t="s">
        <v>9393</v>
      </c>
      <c r="H5617" s="5" t="s">
        <v>9347</v>
      </c>
      <c r="I5617" s="5" t="s">
        <v>9390</v>
      </c>
      <c r="J5617" s="9" t="s">
        <v>2</v>
      </c>
      <c r="K5617" s="5" t="s">
        <v>52</v>
      </c>
      <c r="L5617" s="10" t="s">
        <v>663</v>
      </c>
      <c r="M5617" s="5" t="s">
        <v>10597</v>
      </c>
      <c r="N5617" s="11"/>
    </row>
    <row r="5618" spans="1:14" x14ac:dyDescent="0.2">
      <c r="A5618" s="12" t="s">
        <v>8956</v>
      </c>
      <c r="B5618" s="50">
        <v>5617</v>
      </c>
      <c r="C5618" s="9">
        <v>2019</v>
      </c>
      <c r="D5618" s="5" t="s">
        <v>9316</v>
      </c>
      <c r="E5618" s="5" t="s">
        <v>597</v>
      </c>
      <c r="F5618" s="5" t="s">
        <v>11089</v>
      </c>
      <c r="G5618" s="5" t="s">
        <v>9393</v>
      </c>
      <c r="H5618" s="5" t="s">
        <v>9347</v>
      </c>
      <c r="I5618" s="5" t="s">
        <v>9390</v>
      </c>
      <c r="J5618" s="9" t="s">
        <v>2</v>
      </c>
      <c r="K5618" s="5" t="s">
        <v>52</v>
      </c>
      <c r="L5618" s="10" t="s">
        <v>663</v>
      </c>
      <c r="M5618" s="5" t="s">
        <v>10598</v>
      </c>
      <c r="N5618" s="11"/>
    </row>
    <row r="5619" spans="1:14" x14ac:dyDescent="0.2">
      <c r="A5619" s="12" t="s">
        <v>8957</v>
      </c>
      <c r="B5619" s="50">
        <v>5618</v>
      </c>
      <c r="C5619" s="9">
        <v>2019</v>
      </c>
      <c r="D5619" s="5" t="s">
        <v>9316</v>
      </c>
      <c r="E5619" s="5" t="s">
        <v>61</v>
      </c>
      <c r="F5619" s="5" t="s">
        <v>11089</v>
      </c>
      <c r="G5619" s="5" t="s">
        <v>9393</v>
      </c>
      <c r="H5619" s="5" t="s">
        <v>9347</v>
      </c>
      <c r="I5619" s="5" t="s">
        <v>9390</v>
      </c>
      <c r="J5619" s="9" t="s">
        <v>2</v>
      </c>
      <c r="K5619" s="5" t="s">
        <v>52</v>
      </c>
      <c r="L5619" s="10" t="s">
        <v>663</v>
      </c>
      <c r="M5619" s="5" t="s">
        <v>10599</v>
      </c>
      <c r="N5619" s="11"/>
    </row>
    <row r="5620" spans="1:14" x14ac:dyDescent="0.2">
      <c r="A5620" s="12" t="s">
        <v>8958</v>
      </c>
      <c r="B5620" s="50">
        <v>5619</v>
      </c>
      <c r="C5620" s="9">
        <v>2019</v>
      </c>
      <c r="D5620" s="5" t="s">
        <v>9316</v>
      </c>
      <c r="E5620" s="5" t="s">
        <v>665</v>
      </c>
      <c r="F5620" s="5" t="s">
        <v>11089</v>
      </c>
      <c r="G5620" s="5" t="s">
        <v>9393</v>
      </c>
      <c r="H5620" s="5" t="s">
        <v>9347</v>
      </c>
      <c r="I5620" s="5" t="s">
        <v>9390</v>
      </c>
      <c r="J5620" s="9" t="s">
        <v>2</v>
      </c>
      <c r="K5620" s="5" t="s">
        <v>52</v>
      </c>
      <c r="L5620" s="10" t="s">
        <v>663</v>
      </c>
      <c r="M5620" s="5" t="s">
        <v>10600</v>
      </c>
      <c r="N5620" s="11"/>
    </row>
    <row r="5621" spans="1:14" x14ac:dyDescent="0.2">
      <c r="A5621" s="12" t="s">
        <v>8959</v>
      </c>
      <c r="B5621" s="50">
        <v>5620</v>
      </c>
      <c r="C5621" s="9">
        <v>2019</v>
      </c>
      <c r="D5621" s="5" t="s">
        <v>9316</v>
      </c>
      <c r="E5621" s="5" t="s">
        <v>666</v>
      </c>
      <c r="F5621" s="5" t="s">
        <v>11089</v>
      </c>
      <c r="G5621" s="5" t="s">
        <v>9393</v>
      </c>
      <c r="H5621" s="5" t="s">
        <v>9347</v>
      </c>
      <c r="I5621" s="5" t="s">
        <v>9390</v>
      </c>
      <c r="J5621" s="9" t="s">
        <v>2</v>
      </c>
      <c r="K5621" s="5" t="s">
        <v>52</v>
      </c>
      <c r="L5621" s="10" t="s">
        <v>663</v>
      </c>
      <c r="M5621" s="5" t="s">
        <v>10601</v>
      </c>
      <c r="N5621" s="11"/>
    </row>
    <row r="5622" spans="1:14" x14ac:dyDescent="0.2">
      <c r="A5622" s="12" t="s">
        <v>8960</v>
      </c>
      <c r="B5622" s="50">
        <v>5621</v>
      </c>
      <c r="C5622" s="9">
        <v>2019</v>
      </c>
      <c r="D5622" s="5" t="s">
        <v>9316</v>
      </c>
      <c r="E5622" s="5" t="s">
        <v>340</v>
      </c>
      <c r="F5622" s="5" t="s">
        <v>11089</v>
      </c>
      <c r="G5622" s="5" t="s">
        <v>9393</v>
      </c>
      <c r="H5622" s="5" t="s">
        <v>9347</v>
      </c>
      <c r="I5622" s="5" t="s">
        <v>9390</v>
      </c>
      <c r="J5622" s="9" t="s">
        <v>2</v>
      </c>
      <c r="K5622" s="5" t="s">
        <v>52</v>
      </c>
      <c r="L5622" s="10" t="s">
        <v>663</v>
      </c>
      <c r="M5622" s="5" t="s">
        <v>10602</v>
      </c>
      <c r="N5622" s="11"/>
    </row>
    <row r="5623" spans="1:14" x14ac:dyDescent="0.2">
      <c r="A5623" s="12" t="s">
        <v>8961</v>
      </c>
      <c r="B5623" s="50">
        <v>5622</v>
      </c>
      <c r="C5623" s="9">
        <v>2019</v>
      </c>
      <c r="D5623" s="5" t="s">
        <v>9316</v>
      </c>
      <c r="E5623" s="5" t="s">
        <v>51</v>
      </c>
      <c r="F5623" s="5" t="s">
        <v>11089</v>
      </c>
      <c r="G5623" s="5" t="s">
        <v>9393</v>
      </c>
      <c r="H5623" s="5" t="s">
        <v>9347</v>
      </c>
      <c r="I5623" s="5" t="s">
        <v>9390</v>
      </c>
      <c r="J5623" s="9" t="s">
        <v>2</v>
      </c>
      <c r="K5623" s="5" t="s">
        <v>52</v>
      </c>
      <c r="L5623" s="10" t="s">
        <v>663</v>
      </c>
      <c r="M5623" s="5" t="s">
        <v>10603</v>
      </c>
      <c r="N5623" s="11"/>
    </row>
    <row r="5624" spans="1:14" x14ac:dyDescent="0.2">
      <c r="A5624" s="12" t="s">
        <v>8962</v>
      </c>
      <c r="B5624" s="50">
        <v>5623</v>
      </c>
      <c r="C5624" s="9">
        <v>2019</v>
      </c>
      <c r="D5624" s="5" t="s">
        <v>9316</v>
      </c>
      <c r="E5624" s="5" t="s">
        <v>340</v>
      </c>
      <c r="F5624" s="5" t="s">
        <v>11089</v>
      </c>
      <c r="G5624" s="5" t="s">
        <v>9393</v>
      </c>
      <c r="H5624" s="5" t="s">
        <v>9347</v>
      </c>
      <c r="I5624" s="5" t="s">
        <v>9390</v>
      </c>
      <c r="J5624" s="9" t="s">
        <v>2</v>
      </c>
      <c r="K5624" s="5" t="s">
        <v>52</v>
      </c>
      <c r="L5624" s="10" t="s">
        <v>663</v>
      </c>
      <c r="M5624" s="5" t="s">
        <v>10604</v>
      </c>
      <c r="N5624" s="11"/>
    </row>
    <row r="5625" spans="1:14" x14ac:dyDescent="0.2">
      <c r="A5625" s="12" t="s">
        <v>8963</v>
      </c>
      <c r="B5625" s="50">
        <v>5624</v>
      </c>
      <c r="C5625" s="9">
        <v>2019</v>
      </c>
      <c r="D5625" s="5" t="s">
        <v>9316</v>
      </c>
      <c r="E5625" s="5" t="s">
        <v>344</v>
      </c>
      <c r="F5625" s="5" t="s">
        <v>11089</v>
      </c>
      <c r="G5625" s="5" t="s">
        <v>9393</v>
      </c>
      <c r="H5625" s="5" t="s">
        <v>9347</v>
      </c>
      <c r="I5625" s="5" t="s">
        <v>9390</v>
      </c>
      <c r="J5625" s="9" t="s">
        <v>2</v>
      </c>
      <c r="K5625" s="5" t="s">
        <v>52</v>
      </c>
      <c r="L5625" s="10" t="s">
        <v>663</v>
      </c>
      <c r="M5625" s="5" t="s">
        <v>10605</v>
      </c>
      <c r="N5625" s="11"/>
    </row>
    <row r="5626" spans="1:14" x14ac:dyDescent="0.2">
      <c r="A5626" s="12" t="s">
        <v>8964</v>
      </c>
      <c r="B5626" s="50">
        <v>5625</v>
      </c>
      <c r="C5626" s="9">
        <v>2019</v>
      </c>
      <c r="D5626" s="5" t="s">
        <v>9316</v>
      </c>
      <c r="E5626" s="5" t="s">
        <v>667</v>
      </c>
      <c r="F5626" s="5" t="s">
        <v>11089</v>
      </c>
      <c r="G5626" s="5" t="s">
        <v>9393</v>
      </c>
      <c r="H5626" s="5" t="s">
        <v>9347</v>
      </c>
      <c r="I5626" s="5" t="s">
        <v>9390</v>
      </c>
      <c r="J5626" s="9" t="s">
        <v>2</v>
      </c>
      <c r="K5626" s="5" t="s">
        <v>52</v>
      </c>
      <c r="L5626" s="10" t="s">
        <v>663</v>
      </c>
      <c r="M5626" s="5" t="s">
        <v>10606</v>
      </c>
      <c r="N5626" s="11"/>
    </row>
    <row r="5627" spans="1:14" x14ac:dyDescent="0.2">
      <c r="A5627" s="12" t="s">
        <v>8965</v>
      </c>
      <c r="B5627" s="50">
        <v>5626</v>
      </c>
      <c r="C5627" s="9">
        <v>2019</v>
      </c>
      <c r="D5627" s="5" t="s">
        <v>9316</v>
      </c>
      <c r="E5627" s="5" t="s">
        <v>664</v>
      </c>
      <c r="F5627" s="5" t="s">
        <v>11089</v>
      </c>
      <c r="G5627" s="5" t="s">
        <v>9393</v>
      </c>
      <c r="H5627" s="5" t="s">
        <v>9347</v>
      </c>
      <c r="I5627" s="5" t="s">
        <v>9390</v>
      </c>
      <c r="J5627" s="9" t="s">
        <v>2</v>
      </c>
      <c r="K5627" s="5" t="s">
        <v>52</v>
      </c>
      <c r="L5627" s="10" t="s">
        <v>663</v>
      </c>
      <c r="M5627" s="5" t="s">
        <v>10607</v>
      </c>
      <c r="N5627" s="11"/>
    </row>
    <row r="5628" spans="1:14" x14ac:dyDescent="0.2">
      <c r="A5628" s="12" t="s">
        <v>8966</v>
      </c>
      <c r="B5628" s="50">
        <v>5627</v>
      </c>
      <c r="C5628" s="9">
        <v>2019</v>
      </c>
      <c r="D5628" s="5" t="s">
        <v>9316</v>
      </c>
      <c r="E5628" s="5" t="s">
        <v>334</v>
      </c>
      <c r="F5628" s="5" t="s">
        <v>11089</v>
      </c>
      <c r="G5628" s="5" t="s">
        <v>9393</v>
      </c>
      <c r="H5628" s="5" t="s">
        <v>9347</v>
      </c>
      <c r="I5628" s="5" t="s">
        <v>9390</v>
      </c>
      <c r="J5628" s="9" t="s">
        <v>2</v>
      </c>
      <c r="K5628" s="5" t="s">
        <v>52</v>
      </c>
      <c r="L5628" s="10" t="s">
        <v>663</v>
      </c>
      <c r="M5628" s="5" t="s">
        <v>10608</v>
      </c>
      <c r="N5628" s="11"/>
    </row>
    <row r="5629" spans="1:14" x14ac:dyDescent="0.2">
      <c r="A5629" s="12" t="s">
        <v>8967</v>
      </c>
      <c r="B5629" s="50">
        <v>5628</v>
      </c>
      <c r="C5629" s="9">
        <v>2019</v>
      </c>
      <c r="D5629" s="5" t="s">
        <v>9316</v>
      </c>
      <c r="E5629" s="5" t="s">
        <v>54</v>
      </c>
      <c r="F5629" s="5" t="s">
        <v>11089</v>
      </c>
      <c r="G5629" s="5" t="s">
        <v>9393</v>
      </c>
      <c r="H5629" s="5" t="s">
        <v>9347</v>
      </c>
      <c r="I5629" s="5" t="s">
        <v>9390</v>
      </c>
      <c r="J5629" s="9" t="s">
        <v>2</v>
      </c>
      <c r="K5629" s="5" t="s">
        <v>52</v>
      </c>
      <c r="L5629" s="10" t="s">
        <v>663</v>
      </c>
      <c r="M5629" s="5" t="s">
        <v>10609</v>
      </c>
      <c r="N5629" s="11"/>
    </row>
    <row r="5630" spans="1:14" x14ac:dyDescent="0.2">
      <c r="A5630" s="12" t="s">
        <v>8968</v>
      </c>
      <c r="B5630" s="50">
        <v>5629</v>
      </c>
      <c r="C5630" s="9">
        <v>2019</v>
      </c>
      <c r="D5630" s="5" t="s">
        <v>9316</v>
      </c>
      <c r="E5630" s="5" t="s">
        <v>668</v>
      </c>
      <c r="F5630" s="5" t="s">
        <v>11089</v>
      </c>
      <c r="G5630" s="5" t="s">
        <v>9323</v>
      </c>
      <c r="H5630" s="5" t="s">
        <v>9328</v>
      </c>
      <c r="I5630" s="5" t="s">
        <v>11218</v>
      </c>
      <c r="J5630" s="9">
        <v>0</v>
      </c>
      <c r="K5630" s="5" t="s">
        <v>669</v>
      </c>
      <c r="L5630" s="10" t="s">
        <v>670</v>
      </c>
      <c r="M5630" s="5" t="s">
        <v>10610</v>
      </c>
      <c r="N5630" s="11"/>
    </row>
    <row r="5631" spans="1:14" x14ac:dyDescent="0.2">
      <c r="A5631" s="12" t="s">
        <v>8969</v>
      </c>
      <c r="B5631" s="50">
        <v>5630</v>
      </c>
      <c r="C5631" s="9">
        <v>2019</v>
      </c>
      <c r="D5631" s="5" t="s">
        <v>9316</v>
      </c>
      <c r="E5631" s="5" t="s">
        <v>61</v>
      </c>
      <c r="F5631" s="5" t="s">
        <v>11089</v>
      </c>
      <c r="G5631" s="5" t="s">
        <v>9323</v>
      </c>
      <c r="H5631" s="5" t="s">
        <v>9328</v>
      </c>
      <c r="I5631" s="5" t="s">
        <v>9344</v>
      </c>
      <c r="J5631" s="9">
        <v>0</v>
      </c>
      <c r="K5631" s="5" t="s">
        <v>669</v>
      </c>
      <c r="L5631" s="10" t="s">
        <v>670</v>
      </c>
      <c r="M5631" s="5" t="s">
        <v>10611</v>
      </c>
      <c r="N5631" s="11"/>
    </row>
    <row r="5632" spans="1:14" x14ac:dyDescent="0.2">
      <c r="A5632" s="12" t="s">
        <v>8970</v>
      </c>
      <c r="B5632" s="50">
        <v>5631</v>
      </c>
      <c r="C5632" s="9">
        <v>2019</v>
      </c>
      <c r="D5632" s="5" t="s">
        <v>9316</v>
      </c>
      <c r="E5632" s="8" t="s">
        <v>2</v>
      </c>
      <c r="F5632" s="5" t="s">
        <v>11089</v>
      </c>
      <c r="G5632" s="5" t="s">
        <v>9323</v>
      </c>
      <c r="H5632" s="5" t="s">
        <v>9347</v>
      </c>
      <c r="I5632" s="5" t="s">
        <v>9367</v>
      </c>
      <c r="J5632" s="9" t="s">
        <v>2</v>
      </c>
      <c r="K5632" s="5" t="s">
        <v>669</v>
      </c>
      <c r="L5632" s="10" t="s">
        <v>670</v>
      </c>
      <c r="M5632" s="5" t="s">
        <v>10612</v>
      </c>
      <c r="N5632" s="11"/>
    </row>
    <row r="5633" spans="1:14" x14ac:dyDescent="0.2">
      <c r="A5633" s="12" t="s">
        <v>8971</v>
      </c>
      <c r="B5633" s="50">
        <v>5632</v>
      </c>
      <c r="C5633" s="9">
        <v>2019</v>
      </c>
      <c r="D5633" s="5" t="s">
        <v>9316</v>
      </c>
      <c r="E5633" s="5" t="s">
        <v>61</v>
      </c>
      <c r="F5633" s="5" t="s">
        <v>11089</v>
      </c>
      <c r="G5633" s="5" t="s">
        <v>9323</v>
      </c>
      <c r="H5633" s="5" t="s">
        <v>9328</v>
      </c>
      <c r="I5633" s="5" t="s">
        <v>9415</v>
      </c>
      <c r="J5633" s="9">
        <v>0</v>
      </c>
      <c r="K5633" s="5" t="s">
        <v>669</v>
      </c>
      <c r="L5633" s="10" t="s">
        <v>670</v>
      </c>
      <c r="M5633" s="5" t="s">
        <v>10613</v>
      </c>
      <c r="N5633" s="11"/>
    </row>
    <row r="5634" spans="1:14" x14ac:dyDescent="0.2">
      <c r="A5634" s="12" t="s">
        <v>8972</v>
      </c>
      <c r="B5634" s="50">
        <v>5633</v>
      </c>
      <c r="C5634" s="9">
        <v>2019</v>
      </c>
      <c r="D5634" s="5" t="s">
        <v>9316</v>
      </c>
      <c r="E5634" s="5" t="s">
        <v>671</v>
      </c>
      <c r="F5634" s="5" t="s">
        <v>11089</v>
      </c>
      <c r="G5634" s="5" t="s">
        <v>9323</v>
      </c>
      <c r="H5634" s="5" t="s">
        <v>9328</v>
      </c>
      <c r="I5634" s="5" t="s">
        <v>9415</v>
      </c>
      <c r="J5634" s="9">
        <v>0</v>
      </c>
      <c r="K5634" s="5" t="s">
        <v>669</v>
      </c>
      <c r="L5634" s="10" t="s">
        <v>670</v>
      </c>
      <c r="M5634" s="5" t="s">
        <v>10614</v>
      </c>
      <c r="N5634" s="11"/>
    </row>
    <row r="5635" spans="1:14" x14ac:dyDescent="0.2">
      <c r="A5635" s="12" t="s">
        <v>8973</v>
      </c>
      <c r="B5635" s="50">
        <v>5634</v>
      </c>
      <c r="C5635" s="9">
        <v>2019</v>
      </c>
      <c r="D5635" s="5" t="s">
        <v>9316</v>
      </c>
      <c r="E5635" s="5" t="s">
        <v>672</v>
      </c>
      <c r="F5635" s="5" t="s">
        <v>11089</v>
      </c>
      <c r="G5635" s="5" t="s">
        <v>9323</v>
      </c>
      <c r="H5635" s="5" t="s">
        <v>9328</v>
      </c>
      <c r="I5635" s="5" t="s">
        <v>9415</v>
      </c>
      <c r="J5635" s="9">
        <v>0</v>
      </c>
      <c r="K5635" s="5" t="s">
        <v>669</v>
      </c>
      <c r="L5635" s="10" t="s">
        <v>670</v>
      </c>
      <c r="M5635" s="5" t="s">
        <v>10615</v>
      </c>
      <c r="N5635" s="11"/>
    </row>
    <row r="5636" spans="1:14" x14ac:dyDescent="0.2">
      <c r="A5636" s="12" t="s">
        <v>8974</v>
      </c>
      <c r="B5636" s="50">
        <v>5635</v>
      </c>
      <c r="C5636" s="9">
        <v>2019</v>
      </c>
      <c r="D5636" s="5" t="s">
        <v>9316</v>
      </c>
      <c r="E5636" s="5" t="s">
        <v>673</v>
      </c>
      <c r="F5636" s="5" t="s">
        <v>11089</v>
      </c>
      <c r="G5636" s="5" t="s">
        <v>9314</v>
      </c>
      <c r="H5636" s="5" t="s">
        <v>9328</v>
      </c>
      <c r="I5636" s="5" t="s">
        <v>9344</v>
      </c>
      <c r="J5636" s="9">
        <v>0</v>
      </c>
      <c r="K5636" s="5" t="s">
        <v>674</v>
      </c>
      <c r="L5636" s="10" t="s">
        <v>675</v>
      </c>
      <c r="M5636" s="5" t="s">
        <v>10616</v>
      </c>
      <c r="N5636" s="11"/>
    </row>
    <row r="5637" spans="1:14" x14ac:dyDescent="0.2">
      <c r="A5637" s="12" t="s">
        <v>8975</v>
      </c>
      <c r="B5637" s="50">
        <v>5636</v>
      </c>
      <c r="C5637" s="9">
        <v>2019</v>
      </c>
      <c r="D5637" s="5" t="s">
        <v>9316</v>
      </c>
      <c r="E5637" s="5" t="s">
        <v>676</v>
      </c>
      <c r="F5637" s="5" t="s">
        <v>11089</v>
      </c>
      <c r="G5637" s="5" t="s">
        <v>9314</v>
      </c>
      <c r="H5637" s="5" t="s">
        <v>9328</v>
      </c>
      <c r="I5637" s="5" t="s">
        <v>9344</v>
      </c>
      <c r="J5637" s="9">
        <v>0</v>
      </c>
      <c r="K5637" s="5" t="s">
        <v>674</v>
      </c>
      <c r="L5637" s="10" t="s">
        <v>675</v>
      </c>
      <c r="M5637" s="5" t="s">
        <v>10617</v>
      </c>
      <c r="N5637" s="11"/>
    </row>
    <row r="5638" spans="1:14" x14ac:dyDescent="0.2">
      <c r="A5638" s="12" t="s">
        <v>8976</v>
      </c>
      <c r="B5638" s="50">
        <v>5637</v>
      </c>
      <c r="C5638" s="9">
        <v>2019</v>
      </c>
      <c r="D5638" s="5" t="s">
        <v>9316</v>
      </c>
      <c r="E5638" s="5" t="s">
        <v>668</v>
      </c>
      <c r="F5638" s="5" t="s">
        <v>11089</v>
      </c>
      <c r="G5638" s="5" t="s">
        <v>9314</v>
      </c>
      <c r="H5638" s="5" t="s">
        <v>9328</v>
      </c>
      <c r="I5638" s="5" t="s">
        <v>9334</v>
      </c>
      <c r="J5638" s="9">
        <v>0</v>
      </c>
      <c r="K5638" s="5" t="s">
        <v>674</v>
      </c>
      <c r="L5638" s="10" t="s">
        <v>675</v>
      </c>
      <c r="M5638" s="5" t="s">
        <v>10618</v>
      </c>
      <c r="N5638" s="11"/>
    </row>
    <row r="5639" spans="1:14" x14ac:dyDescent="0.2">
      <c r="A5639" s="12" t="s">
        <v>8977</v>
      </c>
      <c r="B5639" s="50">
        <v>5638</v>
      </c>
      <c r="C5639" s="9">
        <v>2019</v>
      </c>
      <c r="D5639" s="5" t="s">
        <v>9316</v>
      </c>
      <c r="E5639" s="5" t="s">
        <v>677</v>
      </c>
      <c r="F5639" s="5" t="s">
        <v>11089</v>
      </c>
      <c r="G5639" s="5" t="s">
        <v>9331</v>
      </c>
      <c r="H5639" s="5" t="s">
        <v>9328</v>
      </c>
      <c r="I5639" s="5" t="s">
        <v>9334</v>
      </c>
      <c r="J5639" s="9">
        <v>0</v>
      </c>
      <c r="K5639" s="5" t="s">
        <v>674</v>
      </c>
      <c r="L5639" s="10" t="s">
        <v>675</v>
      </c>
      <c r="M5639" s="5" t="s">
        <v>10619</v>
      </c>
      <c r="N5639" s="11"/>
    </row>
    <row r="5640" spans="1:14" x14ac:dyDescent="0.2">
      <c r="A5640" s="12" t="s">
        <v>8978</v>
      </c>
      <c r="B5640" s="50">
        <v>5639</v>
      </c>
      <c r="C5640" s="9">
        <v>2019</v>
      </c>
      <c r="D5640" s="5" t="s">
        <v>9316</v>
      </c>
      <c r="E5640" s="5" t="s">
        <v>678</v>
      </c>
      <c r="F5640" s="5" t="s">
        <v>11089</v>
      </c>
      <c r="G5640" s="5" t="s">
        <v>9314</v>
      </c>
      <c r="H5640" s="5" t="s">
        <v>9328</v>
      </c>
      <c r="I5640" s="5" t="s">
        <v>9344</v>
      </c>
      <c r="J5640" s="9">
        <v>0</v>
      </c>
      <c r="K5640" s="5" t="s">
        <v>674</v>
      </c>
      <c r="L5640" s="10" t="s">
        <v>675</v>
      </c>
      <c r="M5640" s="5" t="s">
        <v>10620</v>
      </c>
      <c r="N5640" s="11"/>
    </row>
    <row r="5641" spans="1:14" x14ac:dyDescent="0.2">
      <c r="A5641" s="12" t="s">
        <v>8979</v>
      </c>
      <c r="B5641" s="50">
        <v>5640</v>
      </c>
      <c r="C5641" s="9">
        <v>2019</v>
      </c>
      <c r="D5641" s="5" t="s">
        <v>9316</v>
      </c>
      <c r="E5641" s="5" t="s">
        <v>679</v>
      </c>
      <c r="F5641" s="5" t="s">
        <v>11089</v>
      </c>
      <c r="G5641" s="5" t="s">
        <v>9314</v>
      </c>
      <c r="H5641" s="5" t="s">
        <v>9328</v>
      </c>
      <c r="I5641" s="5" t="s">
        <v>9342</v>
      </c>
      <c r="J5641" s="9">
        <v>0</v>
      </c>
      <c r="K5641" s="5" t="s">
        <v>674</v>
      </c>
      <c r="L5641" s="10" t="s">
        <v>675</v>
      </c>
      <c r="M5641" s="5" t="s">
        <v>10621</v>
      </c>
      <c r="N5641" s="11"/>
    </row>
    <row r="5642" spans="1:14" x14ac:dyDescent="0.2">
      <c r="A5642" s="12" t="s">
        <v>8980</v>
      </c>
      <c r="B5642" s="50">
        <v>5641</v>
      </c>
      <c r="C5642" s="9">
        <v>2019</v>
      </c>
      <c r="D5642" s="5" t="s">
        <v>9316</v>
      </c>
      <c r="E5642" s="5" t="s">
        <v>10940</v>
      </c>
      <c r="F5642" s="5" t="s">
        <v>11089</v>
      </c>
      <c r="G5642" s="5" t="s">
        <v>9314</v>
      </c>
      <c r="H5642" s="5" t="s">
        <v>9328</v>
      </c>
      <c r="I5642" s="5" t="s">
        <v>9415</v>
      </c>
      <c r="J5642" s="9">
        <v>0</v>
      </c>
      <c r="K5642" s="5" t="s">
        <v>674</v>
      </c>
      <c r="L5642" s="10" t="s">
        <v>675</v>
      </c>
      <c r="M5642" s="5" t="s">
        <v>10622</v>
      </c>
      <c r="N5642" s="11"/>
    </row>
    <row r="5643" spans="1:14" x14ac:dyDescent="0.2">
      <c r="A5643" s="12" t="s">
        <v>8981</v>
      </c>
      <c r="B5643" s="50">
        <v>5642</v>
      </c>
      <c r="C5643" s="9">
        <v>2019</v>
      </c>
      <c r="D5643" s="5" t="s">
        <v>9316</v>
      </c>
      <c r="E5643" s="5" t="s">
        <v>680</v>
      </c>
      <c r="F5643" s="5" t="s">
        <v>11089</v>
      </c>
      <c r="G5643" s="5" t="s">
        <v>9314</v>
      </c>
      <c r="H5643" s="5" t="s">
        <v>9328</v>
      </c>
      <c r="I5643" s="5" t="s">
        <v>9415</v>
      </c>
      <c r="J5643" s="9">
        <v>0</v>
      </c>
      <c r="K5643" s="5" t="s">
        <v>674</v>
      </c>
      <c r="L5643" s="10" t="s">
        <v>675</v>
      </c>
      <c r="M5643" s="5" t="s">
        <v>10623</v>
      </c>
      <c r="N5643" s="11"/>
    </row>
    <row r="5644" spans="1:14" x14ac:dyDescent="0.2">
      <c r="A5644" s="12" t="s">
        <v>8982</v>
      </c>
      <c r="B5644" s="50">
        <v>5643</v>
      </c>
      <c r="C5644" s="9">
        <v>2019</v>
      </c>
      <c r="D5644" s="5" t="s">
        <v>9316</v>
      </c>
      <c r="E5644" s="5" t="s">
        <v>668</v>
      </c>
      <c r="F5644" s="5" t="s">
        <v>11089</v>
      </c>
      <c r="G5644" s="5" t="s">
        <v>9323</v>
      </c>
      <c r="H5644" s="5" t="s">
        <v>9328</v>
      </c>
      <c r="I5644" s="5" t="s">
        <v>11218</v>
      </c>
      <c r="J5644" s="9">
        <v>0</v>
      </c>
      <c r="K5644" s="5" t="s">
        <v>674</v>
      </c>
      <c r="L5644" s="10" t="s">
        <v>675</v>
      </c>
      <c r="M5644" s="5" t="s">
        <v>10624</v>
      </c>
      <c r="N5644" s="11"/>
    </row>
    <row r="5645" spans="1:14" x14ac:dyDescent="0.2">
      <c r="A5645" s="12" t="s">
        <v>8983</v>
      </c>
      <c r="B5645" s="50">
        <v>5644</v>
      </c>
      <c r="C5645" s="9">
        <v>2019</v>
      </c>
      <c r="D5645" s="5" t="s">
        <v>9316</v>
      </c>
      <c r="E5645" s="5" t="s">
        <v>681</v>
      </c>
      <c r="F5645" s="5" t="s">
        <v>11089</v>
      </c>
      <c r="G5645" s="5" t="s">
        <v>9314</v>
      </c>
      <c r="H5645" s="5" t="s">
        <v>9328</v>
      </c>
      <c r="I5645" s="5" t="s">
        <v>9342</v>
      </c>
      <c r="J5645" s="9">
        <v>0</v>
      </c>
      <c r="K5645" s="5" t="s">
        <v>674</v>
      </c>
      <c r="L5645" s="10" t="s">
        <v>675</v>
      </c>
      <c r="M5645" s="5" t="s">
        <v>10625</v>
      </c>
      <c r="N5645" s="11"/>
    </row>
    <row r="5646" spans="1:14" x14ac:dyDescent="0.2">
      <c r="A5646" s="12" t="s">
        <v>8984</v>
      </c>
      <c r="B5646" s="50">
        <v>5645</v>
      </c>
      <c r="C5646" s="9">
        <v>2019</v>
      </c>
      <c r="D5646" s="5" t="s">
        <v>9316</v>
      </c>
      <c r="E5646" s="5" t="s">
        <v>682</v>
      </c>
      <c r="F5646" s="5" t="s">
        <v>11089</v>
      </c>
      <c r="G5646" s="5" t="s">
        <v>9314</v>
      </c>
      <c r="H5646" s="5" t="s">
        <v>9328</v>
      </c>
      <c r="I5646" s="5" t="s">
        <v>9416</v>
      </c>
      <c r="J5646" s="9">
        <v>0</v>
      </c>
      <c r="K5646" s="5" t="s">
        <v>674</v>
      </c>
      <c r="L5646" s="10" t="s">
        <v>675</v>
      </c>
      <c r="M5646" s="5" t="s">
        <v>10626</v>
      </c>
      <c r="N5646" s="11"/>
    </row>
    <row r="5647" spans="1:14" x14ac:dyDescent="0.2">
      <c r="A5647" s="12" t="s">
        <v>8985</v>
      </c>
      <c r="B5647" s="50">
        <v>5646</v>
      </c>
      <c r="C5647" s="9">
        <v>2019</v>
      </c>
      <c r="D5647" s="5" t="s">
        <v>9316</v>
      </c>
      <c r="E5647" s="5" t="s">
        <v>61</v>
      </c>
      <c r="F5647" s="5" t="s">
        <v>11089</v>
      </c>
      <c r="G5647" s="5" t="s">
        <v>9314</v>
      </c>
      <c r="H5647" s="5" t="s">
        <v>9328</v>
      </c>
      <c r="I5647" s="5" t="s">
        <v>9416</v>
      </c>
      <c r="J5647" s="9">
        <v>0</v>
      </c>
      <c r="K5647" s="5" t="s">
        <v>674</v>
      </c>
      <c r="L5647" s="10" t="s">
        <v>675</v>
      </c>
      <c r="M5647" s="5" t="s">
        <v>10627</v>
      </c>
      <c r="N5647" s="11"/>
    </row>
    <row r="5648" spans="1:14" x14ac:dyDescent="0.2">
      <c r="A5648" s="12" t="s">
        <v>8986</v>
      </c>
      <c r="B5648" s="50">
        <v>5647</v>
      </c>
      <c r="C5648" s="9">
        <v>2019</v>
      </c>
      <c r="D5648" s="5" t="s">
        <v>9316</v>
      </c>
      <c r="E5648" s="5" t="s">
        <v>683</v>
      </c>
      <c r="F5648" s="5" t="s">
        <v>11089</v>
      </c>
      <c r="G5648" s="5" t="s">
        <v>9314</v>
      </c>
      <c r="H5648" s="5" t="s">
        <v>9328</v>
      </c>
      <c r="I5648" s="5" t="s">
        <v>9416</v>
      </c>
      <c r="J5648" s="9">
        <v>0</v>
      </c>
      <c r="K5648" s="5" t="s">
        <v>674</v>
      </c>
      <c r="L5648" s="10" t="s">
        <v>675</v>
      </c>
      <c r="M5648" s="5" t="s">
        <v>10628</v>
      </c>
      <c r="N5648" s="11"/>
    </row>
    <row r="5649" spans="1:14" x14ac:dyDescent="0.2">
      <c r="A5649" s="12" t="s">
        <v>8987</v>
      </c>
      <c r="B5649" s="50">
        <v>5648</v>
      </c>
      <c r="C5649" s="9">
        <v>2019</v>
      </c>
      <c r="D5649" s="5" t="s">
        <v>9316</v>
      </c>
      <c r="E5649" s="5" t="s">
        <v>684</v>
      </c>
      <c r="F5649" s="5" t="s">
        <v>11089</v>
      </c>
      <c r="G5649" s="5" t="s">
        <v>9314</v>
      </c>
      <c r="H5649" s="5" t="s">
        <v>9328</v>
      </c>
      <c r="I5649" s="5" t="s">
        <v>9341</v>
      </c>
      <c r="J5649" s="9">
        <v>0</v>
      </c>
      <c r="K5649" s="5" t="s">
        <v>674</v>
      </c>
      <c r="L5649" s="10" t="s">
        <v>675</v>
      </c>
      <c r="M5649" s="5" t="s">
        <v>10629</v>
      </c>
      <c r="N5649" s="11"/>
    </row>
    <row r="5650" spans="1:14" x14ac:dyDescent="0.2">
      <c r="A5650" s="12" t="s">
        <v>8988</v>
      </c>
      <c r="B5650" s="50">
        <v>5649</v>
      </c>
      <c r="C5650" s="9">
        <v>2019</v>
      </c>
      <c r="D5650" s="5" t="s">
        <v>9316</v>
      </c>
      <c r="E5650" s="5" t="s">
        <v>668</v>
      </c>
      <c r="F5650" s="5" t="s">
        <v>11089</v>
      </c>
      <c r="G5650" s="5" t="s">
        <v>9314</v>
      </c>
      <c r="H5650" s="5" t="s">
        <v>9328</v>
      </c>
      <c r="I5650" s="5" t="s">
        <v>9415</v>
      </c>
      <c r="J5650" s="9">
        <v>0</v>
      </c>
      <c r="K5650" s="5" t="s">
        <v>674</v>
      </c>
      <c r="L5650" s="10" t="s">
        <v>675</v>
      </c>
      <c r="M5650" s="5" t="s">
        <v>10630</v>
      </c>
      <c r="N5650" s="11"/>
    </row>
    <row r="5651" spans="1:14" x14ac:dyDescent="0.2">
      <c r="A5651" s="12" t="s">
        <v>8989</v>
      </c>
      <c r="B5651" s="50">
        <v>5650</v>
      </c>
      <c r="C5651" s="9">
        <v>2019</v>
      </c>
      <c r="D5651" s="5" t="s">
        <v>9316</v>
      </c>
      <c r="E5651" s="5" t="s">
        <v>685</v>
      </c>
      <c r="F5651" s="5" t="s">
        <v>11089</v>
      </c>
      <c r="G5651" s="5" t="s">
        <v>9314</v>
      </c>
      <c r="H5651" s="5" t="s">
        <v>9328</v>
      </c>
      <c r="I5651" s="5" t="s">
        <v>9342</v>
      </c>
      <c r="J5651" s="9">
        <v>0</v>
      </c>
      <c r="K5651" s="5" t="s">
        <v>674</v>
      </c>
      <c r="L5651" s="10" t="s">
        <v>675</v>
      </c>
      <c r="M5651" s="5" t="s">
        <v>10631</v>
      </c>
      <c r="N5651" s="11"/>
    </row>
    <row r="5652" spans="1:14" x14ac:dyDescent="0.2">
      <c r="A5652" s="12" t="s">
        <v>8990</v>
      </c>
      <c r="B5652" s="50">
        <v>5651</v>
      </c>
      <c r="C5652" s="9">
        <v>2019</v>
      </c>
      <c r="D5652" s="5" t="s">
        <v>9316</v>
      </c>
      <c r="E5652" s="5" t="s">
        <v>686</v>
      </c>
      <c r="F5652" s="5" t="s">
        <v>11089</v>
      </c>
      <c r="G5652" s="5" t="s">
        <v>9331</v>
      </c>
      <c r="H5652" s="5" t="s">
        <v>9347</v>
      </c>
      <c r="I5652" s="5" t="s">
        <v>9321</v>
      </c>
      <c r="J5652" s="9">
        <v>1</v>
      </c>
      <c r="K5652" s="5" t="s">
        <v>674</v>
      </c>
      <c r="L5652" s="10" t="s">
        <v>675</v>
      </c>
      <c r="M5652" s="5" t="s">
        <v>10632</v>
      </c>
      <c r="N5652" s="11"/>
    </row>
    <row r="5653" spans="1:14" x14ac:dyDescent="0.2">
      <c r="A5653" s="12" t="s">
        <v>8991</v>
      </c>
      <c r="B5653" s="50">
        <v>5652</v>
      </c>
      <c r="C5653" s="9">
        <v>2019</v>
      </c>
      <c r="D5653" s="5" t="s">
        <v>9316</v>
      </c>
      <c r="E5653" s="5" t="s">
        <v>681</v>
      </c>
      <c r="F5653" s="5" t="s">
        <v>11089</v>
      </c>
      <c r="G5653" s="5" t="s">
        <v>9314</v>
      </c>
      <c r="H5653" s="5" t="s">
        <v>9328</v>
      </c>
      <c r="I5653" s="5" t="s">
        <v>9419</v>
      </c>
      <c r="J5653" s="9">
        <v>0</v>
      </c>
      <c r="K5653" s="5" t="s">
        <v>674</v>
      </c>
      <c r="L5653" s="10" t="s">
        <v>675</v>
      </c>
      <c r="M5653" s="5" t="s">
        <v>10633</v>
      </c>
      <c r="N5653" s="11"/>
    </row>
    <row r="5654" spans="1:14" x14ac:dyDescent="0.2">
      <c r="A5654" s="12" t="s">
        <v>8992</v>
      </c>
      <c r="B5654" s="50">
        <v>5653</v>
      </c>
      <c r="C5654" s="9">
        <v>2019</v>
      </c>
      <c r="D5654" s="5" t="s">
        <v>9316</v>
      </c>
      <c r="E5654" s="5" t="s">
        <v>61</v>
      </c>
      <c r="F5654" s="5" t="s">
        <v>11089</v>
      </c>
      <c r="G5654" s="5" t="s">
        <v>9323</v>
      </c>
      <c r="H5654" s="5" t="s">
        <v>9328</v>
      </c>
      <c r="I5654" s="5" t="s">
        <v>9415</v>
      </c>
      <c r="J5654" s="9">
        <v>0</v>
      </c>
      <c r="K5654" s="5" t="s">
        <v>674</v>
      </c>
      <c r="L5654" s="10" t="s">
        <v>675</v>
      </c>
      <c r="M5654" s="5" t="s">
        <v>10634</v>
      </c>
      <c r="N5654" s="11"/>
    </row>
    <row r="5655" spans="1:14" x14ac:dyDescent="0.2">
      <c r="A5655" s="12" t="s">
        <v>8993</v>
      </c>
      <c r="B5655" s="50">
        <v>5654</v>
      </c>
      <c r="C5655" s="9">
        <v>2019</v>
      </c>
      <c r="D5655" s="5" t="s">
        <v>9316</v>
      </c>
      <c r="E5655" s="5" t="s">
        <v>660</v>
      </c>
      <c r="F5655" s="5" t="s">
        <v>11089</v>
      </c>
      <c r="G5655" s="5" t="s">
        <v>9314</v>
      </c>
      <c r="H5655" s="5" t="s">
        <v>9328</v>
      </c>
      <c r="I5655" s="5" t="s">
        <v>9381</v>
      </c>
      <c r="J5655" s="9">
        <v>0</v>
      </c>
      <c r="K5655" s="5" t="s">
        <v>674</v>
      </c>
      <c r="L5655" s="10" t="s">
        <v>675</v>
      </c>
      <c r="M5655" s="5" t="s">
        <v>10635</v>
      </c>
      <c r="N5655" s="11"/>
    </row>
    <row r="5656" spans="1:14" x14ac:dyDescent="0.2">
      <c r="A5656" s="12" t="s">
        <v>8994</v>
      </c>
      <c r="B5656" s="50">
        <v>5655</v>
      </c>
      <c r="C5656" s="9">
        <v>2019</v>
      </c>
      <c r="D5656" s="5" t="s">
        <v>9316</v>
      </c>
      <c r="E5656" s="5" t="s">
        <v>687</v>
      </c>
      <c r="F5656" s="5" t="s">
        <v>11089</v>
      </c>
      <c r="G5656" s="5" t="s">
        <v>9314</v>
      </c>
      <c r="H5656" s="5" t="s">
        <v>9328</v>
      </c>
      <c r="I5656" s="5" t="s">
        <v>9407</v>
      </c>
      <c r="J5656" s="9">
        <v>0</v>
      </c>
      <c r="K5656" s="5" t="s">
        <v>674</v>
      </c>
      <c r="L5656" s="10" t="s">
        <v>675</v>
      </c>
      <c r="M5656" s="5" t="s">
        <v>10636</v>
      </c>
      <c r="N5656" s="11"/>
    </row>
    <row r="5657" spans="1:14" x14ac:dyDescent="0.2">
      <c r="A5657" s="12" t="s">
        <v>8995</v>
      </c>
      <c r="B5657" s="50">
        <v>5656</v>
      </c>
      <c r="C5657" s="9">
        <v>2019</v>
      </c>
      <c r="D5657" s="5" t="s">
        <v>9316</v>
      </c>
      <c r="E5657" s="5" t="s">
        <v>61</v>
      </c>
      <c r="F5657" s="5" t="s">
        <v>11089</v>
      </c>
      <c r="G5657" s="5" t="s">
        <v>9314</v>
      </c>
      <c r="H5657" s="5" t="s">
        <v>9328</v>
      </c>
      <c r="I5657" s="5" t="s">
        <v>9341</v>
      </c>
      <c r="J5657" s="9">
        <v>0</v>
      </c>
      <c r="K5657" s="5" t="s">
        <v>674</v>
      </c>
      <c r="L5657" s="10" t="s">
        <v>675</v>
      </c>
      <c r="M5657" s="5" t="s">
        <v>10637</v>
      </c>
      <c r="N5657" s="11"/>
    </row>
    <row r="5658" spans="1:14" x14ac:dyDescent="0.2">
      <c r="A5658" s="12" t="s">
        <v>8996</v>
      </c>
      <c r="B5658" s="50">
        <v>5657</v>
      </c>
      <c r="C5658" s="9">
        <v>2019</v>
      </c>
      <c r="D5658" s="5" t="s">
        <v>9316</v>
      </c>
      <c r="E5658" s="5" t="s">
        <v>671</v>
      </c>
      <c r="F5658" s="5" t="s">
        <v>11089</v>
      </c>
      <c r="G5658" s="5" t="s">
        <v>9323</v>
      </c>
      <c r="H5658" s="5" t="s">
        <v>9328</v>
      </c>
      <c r="I5658" s="5" t="s">
        <v>9415</v>
      </c>
      <c r="J5658" s="9">
        <v>0</v>
      </c>
      <c r="K5658" s="5" t="s">
        <v>674</v>
      </c>
      <c r="L5658" s="10" t="s">
        <v>675</v>
      </c>
      <c r="M5658" s="5" t="s">
        <v>10638</v>
      </c>
      <c r="N5658" s="11"/>
    </row>
    <row r="5659" spans="1:14" x14ac:dyDescent="0.2">
      <c r="A5659" s="12" t="s">
        <v>8997</v>
      </c>
      <c r="B5659" s="50">
        <v>5658</v>
      </c>
      <c r="C5659" s="9">
        <v>2019</v>
      </c>
      <c r="D5659" s="5" t="s">
        <v>9316</v>
      </c>
      <c r="E5659" s="5" t="s">
        <v>490</v>
      </c>
      <c r="F5659" s="5" t="s">
        <v>11089</v>
      </c>
      <c r="G5659" s="5" t="s">
        <v>9314</v>
      </c>
      <c r="H5659" s="5" t="s">
        <v>9328</v>
      </c>
      <c r="I5659" s="5" t="s">
        <v>9334</v>
      </c>
      <c r="J5659" s="9">
        <v>0</v>
      </c>
      <c r="K5659" s="5" t="s">
        <v>674</v>
      </c>
      <c r="L5659" s="10" t="s">
        <v>675</v>
      </c>
      <c r="M5659" s="5" t="s">
        <v>10639</v>
      </c>
      <c r="N5659" s="11"/>
    </row>
    <row r="5660" spans="1:14" x14ac:dyDescent="0.2">
      <c r="A5660" s="12" t="s">
        <v>8998</v>
      </c>
      <c r="B5660" s="50">
        <v>5659</v>
      </c>
      <c r="C5660" s="9">
        <v>2019</v>
      </c>
      <c r="D5660" s="5" t="s">
        <v>9316</v>
      </c>
      <c r="E5660" s="5" t="s">
        <v>683</v>
      </c>
      <c r="F5660" s="5" t="s">
        <v>11089</v>
      </c>
      <c r="G5660" s="5" t="s">
        <v>9314</v>
      </c>
      <c r="H5660" s="5" t="s">
        <v>9328</v>
      </c>
      <c r="I5660" s="5" t="s">
        <v>9344</v>
      </c>
      <c r="J5660" s="9">
        <v>0</v>
      </c>
      <c r="K5660" s="5" t="s">
        <v>674</v>
      </c>
      <c r="L5660" s="10" t="s">
        <v>675</v>
      </c>
      <c r="M5660" s="5" t="s">
        <v>10640</v>
      </c>
      <c r="N5660" s="11"/>
    </row>
    <row r="5661" spans="1:14" x14ac:dyDescent="0.2">
      <c r="A5661" s="12" t="s">
        <v>8999</v>
      </c>
      <c r="B5661" s="50">
        <v>5660</v>
      </c>
      <c r="C5661" s="9">
        <v>2019</v>
      </c>
      <c r="D5661" s="5" t="s">
        <v>9316</v>
      </c>
      <c r="E5661" s="5" t="s">
        <v>682</v>
      </c>
      <c r="F5661" s="5" t="s">
        <v>11089</v>
      </c>
      <c r="G5661" s="5" t="s">
        <v>9314</v>
      </c>
      <c r="H5661" s="5" t="s">
        <v>9328</v>
      </c>
      <c r="I5661" s="5" t="s">
        <v>9344</v>
      </c>
      <c r="J5661" s="9">
        <v>0</v>
      </c>
      <c r="K5661" s="5" t="s">
        <v>674</v>
      </c>
      <c r="L5661" s="10" t="s">
        <v>675</v>
      </c>
      <c r="M5661" s="5" t="s">
        <v>10641</v>
      </c>
      <c r="N5661" s="11"/>
    </row>
    <row r="5662" spans="1:14" x14ac:dyDescent="0.2">
      <c r="A5662" s="12" t="s">
        <v>9000</v>
      </c>
      <c r="B5662" s="50">
        <v>5661</v>
      </c>
      <c r="C5662" s="9">
        <v>2019</v>
      </c>
      <c r="D5662" s="5" t="s">
        <v>9316</v>
      </c>
      <c r="E5662" s="5" t="s">
        <v>688</v>
      </c>
      <c r="F5662" s="5" t="s">
        <v>11089</v>
      </c>
      <c r="G5662" s="5" t="s">
        <v>9379</v>
      </c>
      <c r="H5662" s="5" t="s">
        <v>9347</v>
      </c>
      <c r="I5662" s="5" t="s">
        <v>9367</v>
      </c>
      <c r="J5662" s="9">
        <v>1</v>
      </c>
      <c r="K5662" s="5" t="s">
        <v>601</v>
      </c>
      <c r="L5662" s="10" t="s">
        <v>689</v>
      </c>
      <c r="M5662" s="5" t="s">
        <v>10642</v>
      </c>
      <c r="N5662" s="11"/>
    </row>
    <row r="5663" spans="1:14" x14ac:dyDescent="0.2">
      <c r="A5663" s="12" t="s">
        <v>9001</v>
      </c>
      <c r="B5663" s="50">
        <v>5662</v>
      </c>
      <c r="C5663" s="9">
        <v>2019</v>
      </c>
      <c r="D5663" s="5" t="s">
        <v>9316</v>
      </c>
      <c r="E5663" s="5" t="s">
        <v>65</v>
      </c>
      <c r="F5663" s="5" t="s">
        <v>11089</v>
      </c>
      <c r="G5663" s="5" t="s">
        <v>9379</v>
      </c>
      <c r="H5663" s="5" t="s">
        <v>9328</v>
      </c>
      <c r="I5663" s="5" t="s">
        <v>9415</v>
      </c>
      <c r="J5663" s="9">
        <v>0</v>
      </c>
      <c r="K5663" s="5" t="s">
        <v>601</v>
      </c>
      <c r="L5663" s="10" t="s">
        <v>689</v>
      </c>
      <c r="M5663" s="5" t="s">
        <v>10643</v>
      </c>
      <c r="N5663" s="11"/>
    </row>
    <row r="5664" spans="1:14" x14ac:dyDescent="0.2">
      <c r="A5664" s="12" t="s">
        <v>9002</v>
      </c>
      <c r="B5664" s="50">
        <v>5663</v>
      </c>
      <c r="C5664" s="9">
        <v>2019</v>
      </c>
      <c r="D5664" s="5" t="s">
        <v>9316</v>
      </c>
      <c r="E5664" s="5" t="s">
        <v>688</v>
      </c>
      <c r="F5664" s="5" t="s">
        <v>11089</v>
      </c>
      <c r="G5664" s="5" t="s">
        <v>9379</v>
      </c>
      <c r="H5664" s="5" t="s">
        <v>9328</v>
      </c>
      <c r="I5664" s="5" t="s">
        <v>9415</v>
      </c>
      <c r="J5664" s="9">
        <v>0</v>
      </c>
      <c r="K5664" s="5" t="s">
        <v>601</v>
      </c>
      <c r="L5664" s="10" t="s">
        <v>689</v>
      </c>
      <c r="M5664" s="5" t="s">
        <v>10644</v>
      </c>
      <c r="N5664" s="11"/>
    </row>
    <row r="5665" spans="1:14" x14ac:dyDescent="0.2">
      <c r="A5665" s="12" t="s">
        <v>9003</v>
      </c>
      <c r="B5665" s="50">
        <v>5664</v>
      </c>
      <c r="C5665" s="9">
        <v>2019</v>
      </c>
      <c r="D5665" s="5" t="s">
        <v>9316</v>
      </c>
      <c r="E5665" s="5" t="s">
        <v>65</v>
      </c>
      <c r="F5665" s="5" t="s">
        <v>11089</v>
      </c>
      <c r="G5665" s="5" t="s">
        <v>9379</v>
      </c>
      <c r="H5665" s="5" t="s">
        <v>9328</v>
      </c>
      <c r="I5665" s="5" t="s">
        <v>9415</v>
      </c>
      <c r="J5665" s="9">
        <v>0</v>
      </c>
      <c r="K5665" s="5" t="s">
        <v>601</v>
      </c>
      <c r="L5665" s="10" t="s">
        <v>689</v>
      </c>
      <c r="M5665" s="5" t="s">
        <v>10645</v>
      </c>
      <c r="N5665" s="11"/>
    </row>
    <row r="5666" spans="1:14" x14ac:dyDescent="0.2">
      <c r="A5666" s="12" t="s">
        <v>9004</v>
      </c>
      <c r="B5666" s="50">
        <v>5665</v>
      </c>
      <c r="C5666" s="9">
        <v>2019</v>
      </c>
      <c r="D5666" s="5" t="s">
        <v>9316</v>
      </c>
      <c r="E5666" s="5" t="s">
        <v>61</v>
      </c>
      <c r="F5666" s="5" t="s">
        <v>11089</v>
      </c>
      <c r="G5666" s="5" t="s">
        <v>9379</v>
      </c>
      <c r="H5666" s="5" t="s">
        <v>9347</v>
      </c>
      <c r="I5666" s="5" t="s">
        <v>9344</v>
      </c>
      <c r="J5666" s="9">
        <v>8</v>
      </c>
      <c r="K5666" s="5" t="s">
        <v>601</v>
      </c>
      <c r="L5666" s="10" t="s">
        <v>689</v>
      </c>
      <c r="M5666" s="5" t="s">
        <v>10646</v>
      </c>
      <c r="N5666" s="11"/>
    </row>
    <row r="5667" spans="1:14" x14ac:dyDescent="0.2">
      <c r="A5667" s="12" t="s">
        <v>9005</v>
      </c>
      <c r="B5667" s="50">
        <v>5666</v>
      </c>
      <c r="C5667" s="9">
        <v>2019</v>
      </c>
      <c r="D5667" s="5" t="s">
        <v>9316</v>
      </c>
      <c r="E5667" s="5" t="s">
        <v>61</v>
      </c>
      <c r="F5667" s="5" t="s">
        <v>11089</v>
      </c>
      <c r="G5667" s="5" t="s">
        <v>9379</v>
      </c>
      <c r="H5667" s="5" t="s">
        <v>9321</v>
      </c>
      <c r="I5667" s="5" t="s">
        <v>9321</v>
      </c>
      <c r="J5667" s="9" t="s">
        <v>2</v>
      </c>
      <c r="K5667" s="5" t="s">
        <v>601</v>
      </c>
      <c r="L5667" s="10" t="s">
        <v>689</v>
      </c>
      <c r="M5667" s="5" t="s">
        <v>10647</v>
      </c>
      <c r="N5667" s="11"/>
    </row>
    <row r="5668" spans="1:14" x14ac:dyDescent="0.2">
      <c r="A5668" s="12" t="s">
        <v>9006</v>
      </c>
      <c r="B5668" s="50">
        <v>5667</v>
      </c>
      <c r="C5668" s="9">
        <v>2019</v>
      </c>
      <c r="D5668" s="5" t="s">
        <v>9316</v>
      </c>
      <c r="E5668" s="5" t="s">
        <v>61</v>
      </c>
      <c r="F5668" s="5" t="s">
        <v>11089</v>
      </c>
      <c r="G5668" s="5" t="s">
        <v>9379</v>
      </c>
      <c r="H5668" s="5" t="s">
        <v>9347</v>
      </c>
      <c r="I5668" s="5" t="s">
        <v>9367</v>
      </c>
      <c r="J5668" s="9">
        <v>0</v>
      </c>
      <c r="K5668" s="5" t="s">
        <v>601</v>
      </c>
      <c r="L5668" s="10" t="s">
        <v>689</v>
      </c>
      <c r="M5668" s="5" t="s">
        <v>10648</v>
      </c>
      <c r="N5668" s="11"/>
    </row>
    <row r="5669" spans="1:14" x14ac:dyDescent="0.2">
      <c r="A5669" s="12" t="s">
        <v>9007</v>
      </c>
      <c r="B5669" s="50">
        <v>5668</v>
      </c>
      <c r="C5669" s="9">
        <v>2019</v>
      </c>
      <c r="D5669" s="5" t="s">
        <v>9316</v>
      </c>
      <c r="E5669" s="5" t="s">
        <v>61</v>
      </c>
      <c r="F5669" s="5" t="s">
        <v>11089</v>
      </c>
      <c r="G5669" s="5" t="s">
        <v>9379</v>
      </c>
      <c r="H5669" s="5" t="s">
        <v>9328</v>
      </c>
      <c r="I5669" s="5" t="s">
        <v>9344</v>
      </c>
      <c r="J5669" s="9">
        <v>0</v>
      </c>
      <c r="K5669" s="5" t="s">
        <v>601</v>
      </c>
      <c r="L5669" s="10" t="s">
        <v>689</v>
      </c>
      <c r="M5669" s="5" t="s">
        <v>10649</v>
      </c>
      <c r="N5669" s="11"/>
    </row>
    <row r="5670" spans="1:14" x14ac:dyDescent="0.2">
      <c r="A5670" s="12" t="s">
        <v>9008</v>
      </c>
      <c r="B5670" s="50">
        <v>5669</v>
      </c>
      <c r="C5670" s="9">
        <v>2019</v>
      </c>
      <c r="D5670" s="5" t="s">
        <v>9316</v>
      </c>
      <c r="E5670" s="5" t="s">
        <v>488</v>
      </c>
      <c r="F5670" s="5" t="s">
        <v>11089</v>
      </c>
      <c r="G5670" s="5" t="s">
        <v>9379</v>
      </c>
      <c r="H5670" s="5" t="s">
        <v>9347</v>
      </c>
      <c r="I5670" s="5" t="s">
        <v>9397</v>
      </c>
      <c r="J5670" s="9" t="s">
        <v>2</v>
      </c>
      <c r="K5670" s="5" t="s">
        <v>601</v>
      </c>
      <c r="L5670" s="10" t="s">
        <v>689</v>
      </c>
      <c r="M5670" s="5" t="s">
        <v>10650</v>
      </c>
      <c r="N5670" s="11"/>
    </row>
    <row r="5671" spans="1:14" x14ac:dyDescent="0.2">
      <c r="A5671" s="12" t="s">
        <v>9009</v>
      </c>
      <c r="B5671" s="50">
        <v>5670</v>
      </c>
      <c r="C5671" s="9">
        <v>2019</v>
      </c>
      <c r="D5671" s="5" t="s">
        <v>9316</v>
      </c>
      <c r="E5671" s="5" t="s">
        <v>61</v>
      </c>
      <c r="F5671" s="5" t="s">
        <v>11089</v>
      </c>
      <c r="G5671" s="5" t="s">
        <v>9379</v>
      </c>
      <c r="H5671" s="5" t="s">
        <v>9347</v>
      </c>
      <c r="I5671" s="5" t="s">
        <v>9403</v>
      </c>
      <c r="J5671" s="9" t="s">
        <v>2</v>
      </c>
      <c r="K5671" s="5" t="s">
        <v>601</v>
      </c>
      <c r="L5671" s="10" t="s">
        <v>689</v>
      </c>
      <c r="M5671" s="5" t="s">
        <v>10651</v>
      </c>
      <c r="N5671" s="11"/>
    </row>
    <row r="5672" spans="1:14" x14ac:dyDescent="0.2">
      <c r="A5672" s="12" t="s">
        <v>9010</v>
      </c>
      <c r="B5672" s="50">
        <v>5671</v>
      </c>
      <c r="C5672" s="9">
        <v>2019</v>
      </c>
      <c r="D5672" s="5" t="s">
        <v>9316</v>
      </c>
      <c r="E5672" s="5" t="s">
        <v>61</v>
      </c>
      <c r="F5672" s="5" t="s">
        <v>11089</v>
      </c>
      <c r="G5672" s="5" t="s">
        <v>9379</v>
      </c>
      <c r="H5672" s="5" t="s">
        <v>9328</v>
      </c>
      <c r="I5672" s="5" t="s">
        <v>9422</v>
      </c>
      <c r="J5672" s="9">
        <v>0</v>
      </c>
      <c r="K5672" s="5" t="s">
        <v>601</v>
      </c>
      <c r="L5672" s="10" t="s">
        <v>689</v>
      </c>
      <c r="M5672" s="5" t="s">
        <v>10652</v>
      </c>
      <c r="N5672" s="11"/>
    </row>
    <row r="5673" spans="1:14" x14ac:dyDescent="0.2">
      <c r="A5673" s="12" t="s">
        <v>9011</v>
      </c>
      <c r="B5673" s="50">
        <v>5672</v>
      </c>
      <c r="C5673" s="9">
        <v>2019</v>
      </c>
      <c r="D5673" s="5" t="s">
        <v>9316</v>
      </c>
      <c r="E5673" s="5" t="s">
        <v>61</v>
      </c>
      <c r="F5673" s="5" t="s">
        <v>11089</v>
      </c>
      <c r="G5673" s="5" t="s">
        <v>9379</v>
      </c>
      <c r="H5673" s="5" t="s">
        <v>9347</v>
      </c>
      <c r="I5673" s="5" t="s">
        <v>9403</v>
      </c>
      <c r="J5673" s="9" t="s">
        <v>2</v>
      </c>
      <c r="K5673" s="5" t="s">
        <v>601</v>
      </c>
      <c r="L5673" s="10" t="s">
        <v>689</v>
      </c>
      <c r="M5673" s="5" t="s">
        <v>10653</v>
      </c>
      <c r="N5673" s="11"/>
    </row>
    <row r="5674" spans="1:14" x14ac:dyDescent="0.2">
      <c r="A5674" s="12" t="s">
        <v>9012</v>
      </c>
      <c r="B5674" s="50">
        <v>5673</v>
      </c>
      <c r="C5674" s="9">
        <v>2019</v>
      </c>
      <c r="D5674" s="5" t="s">
        <v>9316</v>
      </c>
      <c r="E5674" s="5" t="s">
        <v>61</v>
      </c>
      <c r="F5674" s="5" t="s">
        <v>11089</v>
      </c>
      <c r="G5674" s="5" t="s">
        <v>9379</v>
      </c>
      <c r="H5674" s="5" t="s">
        <v>9328</v>
      </c>
      <c r="I5674" s="5" t="s">
        <v>9344</v>
      </c>
      <c r="J5674" s="9">
        <v>0</v>
      </c>
      <c r="K5674" s="5" t="s">
        <v>601</v>
      </c>
      <c r="L5674" s="10" t="s">
        <v>689</v>
      </c>
      <c r="M5674" s="5" t="s">
        <v>10654</v>
      </c>
      <c r="N5674" s="11"/>
    </row>
    <row r="5675" spans="1:14" x14ac:dyDescent="0.2">
      <c r="A5675" s="12" t="s">
        <v>9013</v>
      </c>
      <c r="B5675" s="50">
        <v>5674</v>
      </c>
      <c r="C5675" s="9">
        <v>2019</v>
      </c>
      <c r="D5675" s="5" t="s">
        <v>9316</v>
      </c>
      <c r="E5675" s="5" t="s">
        <v>688</v>
      </c>
      <c r="F5675" s="5" t="s">
        <v>11089</v>
      </c>
      <c r="G5675" s="5" t="s">
        <v>9379</v>
      </c>
      <c r="H5675" s="5" t="s">
        <v>9328</v>
      </c>
      <c r="I5675" s="5" t="s">
        <v>9415</v>
      </c>
      <c r="J5675" s="9">
        <v>1</v>
      </c>
      <c r="K5675" s="5" t="s">
        <v>601</v>
      </c>
      <c r="L5675" s="10" t="s">
        <v>689</v>
      </c>
      <c r="M5675" s="5" t="s">
        <v>10655</v>
      </c>
      <c r="N5675" s="11"/>
    </row>
    <row r="5676" spans="1:14" x14ac:dyDescent="0.2">
      <c r="A5676" s="12" t="s">
        <v>9014</v>
      </c>
      <c r="B5676" s="50">
        <v>5675</v>
      </c>
      <c r="C5676" s="9">
        <v>2019</v>
      </c>
      <c r="D5676" s="5" t="s">
        <v>9316</v>
      </c>
      <c r="E5676" s="5" t="s">
        <v>61</v>
      </c>
      <c r="F5676" s="5" t="s">
        <v>11089</v>
      </c>
      <c r="G5676" s="5" t="s">
        <v>9379</v>
      </c>
      <c r="H5676" s="5" t="s">
        <v>9328</v>
      </c>
      <c r="I5676" s="5" t="s">
        <v>9344</v>
      </c>
      <c r="J5676" s="9">
        <v>0</v>
      </c>
      <c r="K5676" s="5" t="s">
        <v>601</v>
      </c>
      <c r="L5676" s="10" t="s">
        <v>689</v>
      </c>
      <c r="M5676" s="5" t="s">
        <v>10656</v>
      </c>
      <c r="N5676" s="11"/>
    </row>
    <row r="5677" spans="1:14" x14ac:dyDescent="0.2">
      <c r="A5677" s="12" t="s">
        <v>9015</v>
      </c>
      <c r="B5677" s="50">
        <v>5676</v>
      </c>
      <c r="C5677" s="9">
        <v>2019</v>
      </c>
      <c r="D5677" s="5" t="s">
        <v>9316</v>
      </c>
      <c r="E5677" s="5" t="s">
        <v>688</v>
      </c>
      <c r="F5677" s="5" t="s">
        <v>11089</v>
      </c>
      <c r="G5677" s="5" t="s">
        <v>9379</v>
      </c>
      <c r="H5677" s="5" t="s">
        <v>9328</v>
      </c>
      <c r="I5677" s="5" t="s">
        <v>9415</v>
      </c>
      <c r="J5677" s="9">
        <v>0</v>
      </c>
      <c r="K5677" s="5" t="s">
        <v>601</v>
      </c>
      <c r="L5677" s="10" t="s">
        <v>689</v>
      </c>
      <c r="M5677" s="5" t="s">
        <v>10657</v>
      </c>
      <c r="N5677" s="11"/>
    </row>
    <row r="5678" spans="1:14" x14ac:dyDescent="0.2">
      <c r="A5678" s="12" t="s">
        <v>9016</v>
      </c>
      <c r="B5678" s="50">
        <v>5677</v>
      </c>
      <c r="C5678" s="9">
        <v>2019</v>
      </c>
      <c r="D5678" s="5" t="s">
        <v>9316</v>
      </c>
      <c r="E5678" s="5" t="s">
        <v>688</v>
      </c>
      <c r="F5678" s="5" t="s">
        <v>11089</v>
      </c>
      <c r="G5678" s="5" t="s">
        <v>9379</v>
      </c>
      <c r="H5678" s="5" t="s">
        <v>9328</v>
      </c>
      <c r="I5678" s="5" t="s">
        <v>9415</v>
      </c>
      <c r="J5678" s="9">
        <v>2</v>
      </c>
      <c r="K5678" s="5" t="s">
        <v>601</v>
      </c>
      <c r="L5678" s="10" t="s">
        <v>689</v>
      </c>
      <c r="M5678" s="5" t="s">
        <v>10658</v>
      </c>
      <c r="N5678" s="11"/>
    </row>
    <row r="5679" spans="1:14" x14ac:dyDescent="0.2">
      <c r="A5679" s="12" t="s">
        <v>9017</v>
      </c>
      <c r="B5679" s="50">
        <v>5678</v>
      </c>
      <c r="C5679" s="9">
        <v>2019</v>
      </c>
      <c r="D5679" s="5" t="s">
        <v>9316</v>
      </c>
      <c r="E5679" s="5" t="s">
        <v>488</v>
      </c>
      <c r="F5679" s="5" t="s">
        <v>11089</v>
      </c>
      <c r="G5679" s="5" t="s">
        <v>9379</v>
      </c>
      <c r="H5679" s="5" t="s">
        <v>9328</v>
      </c>
      <c r="I5679" s="5" t="s">
        <v>9344</v>
      </c>
      <c r="J5679" s="9">
        <v>0</v>
      </c>
      <c r="K5679" s="5" t="s">
        <v>601</v>
      </c>
      <c r="L5679" s="10" t="s">
        <v>689</v>
      </c>
      <c r="M5679" s="5" t="s">
        <v>10659</v>
      </c>
      <c r="N5679" s="11"/>
    </row>
    <row r="5680" spans="1:14" x14ac:dyDescent="0.2">
      <c r="A5680" s="12" t="s">
        <v>9018</v>
      </c>
      <c r="B5680" s="50">
        <v>5679</v>
      </c>
      <c r="C5680" s="9">
        <v>2019</v>
      </c>
      <c r="D5680" s="5" t="s">
        <v>9316</v>
      </c>
      <c r="E5680" s="5" t="s">
        <v>488</v>
      </c>
      <c r="F5680" s="5" t="s">
        <v>11089</v>
      </c>
      <c r="G5680" s="5" t="s">
        <v>9379</v>
      </c>
      <c r="H5680" s="5" t="s">
        <v>9328</v>
      </c>
      <c r="I5680" s="5" t="s">
        <v>9344</v>
      </c>
      <c r="J5680" s="9">
        <v>0</v>
      </c>
      <c r="K5680" s="5" t="s">
        <v>601</v>
      </c>
      <c r="L5680" s="10" t="s">
        <v>689</v>
      </c>
      <c r="M5680" s="5" t="s">
        <v>10660</v>
      </c>
      <c r="N5680" s="11"/>
    </row>
    <row r="5681" spans="1:14" x14ac:dyDescent="0.2">
      <c r="A5681" s="12" t="s">
        <v>9019</v>
      </c>
      <c r="B5681" s="50">
        <v>5680</v>
      </c>
      <c r="C5681" s="9">
        <v>2019</v>
      </c>
      <c r="D5681" s="5" t="s">
        <v>9316</v>
      </c>
      <c r="E5681" s="5" t="s">
        <v>62</v>
      </c>
      <c r="F5681" s="5" t="s">
        <v>11089</v>
      </c>
      <c r="G5681" s="5" t="s">
        <v>9379</v>
      </c>
      <c r="H5681" s="5" t="s">
        <v>9328</v>
      </c>
      <c r="I5681" s="5" t="s">
        <v>9344</v>
      </c>
      <c r="J5681" s="9">
        <v>0</v>
      </c>
      <c r="K5681" s="5" t="s">
        <v>601</v>
      </c>
      <c r="L5681" s="10" t="s">
        <v>689</v>
      </c>
      <c r="M5681" s="5" t="s">
        <v>10659</v>
      </c>
      <c r="N5681" s="11"/>
    </row>
    <row r="5682" spans="1:14" x14ac:dyDescent="0.2">
      <c r="A5682" s="12" t="s">
        <v>9020</v>
      </c>
      <c r="B5682" s="50">
        <v>5681</v>
      </c>
      <c r="C5682" s="9">
        <v>2019</v>
      </c>
      <c r="D5682" s="5" t="s">
        <v>9316</v>
      </c>
      <c r="E5682" s="5" t="s">
        <v>62</v>
      </c>
      <c r="F5682" s="5" t="s">
        <v>11089</v>
      </c>
      <c r="G5682" s="5" t="s">
        <v>9379</v>
      </c>
      <c r="H5682" s="5" t="s">
        <v>9328</v>
      </c>
      <c r="I5682" s="5" t="s">
        <v>9344</v>
      </c>
      <c r="J5682" s="9">
        <v>0</v>
      </c>
      <c r="K5682" s="5" t="s">
        <v>601</v>
      </c>
      <c r="L5682" s="10" t="s">
        <v>689</v>
      </c>
      <c r="M5682" s="5" t="s">
        <v>10660</v>
      </c>
      <c r="N5682" s="11"/>
    </row>
    <row r="5683" spans="1:14" x14ac:dyDescent="0.2">
      <c r="A5683" s="12" t="s">
        <v>9021</v>
      </c>
      <c r="B5683" s="50">
        <v>5682</v>
      </c>
      <c r="C5683" s="9">
        <v>2019</v>
      </c>
      <c r="D5683" s="5" t="s">
        <v>9316</v>
      </c>
      <c r="E5683" s="5" t="s">
        <v>690</v>
      </c>
      <c r="F5683" s="5" t="s">
        <v>11089</v>
      </c>
      <c r="G5683" s="5" t="s">
        <v>9379</v>
      </c>
      <c r="H5683" s="5" t="s">
        <v>9328</v>
      </c>
      <c r="I5683" s="5" t="s">
        <v>9344</v>
      </c>
      <c r="J5683" s="9">
        <v>0</v>
      </c>
      <c r="K5683" s="5" t="s">
        <v>601</v>
      </c>
      <c r="L5683" s="10" t="s">
        <v>689</v>
      </c>
      <c r="M5683" s="5" t="s">
        <v>10661</v>
      </c>
      <c r="N5683" s="11"/>
    </row>
    <row r="5684" spans="1:14" x14ac:dyDescent="0.2">
      <c r="A5684" s="12" t="s">
        <v>9022</v>
      </c>
      <c r="B5684" s="50">
        <v>5683</v>
      </c>
      <c r="C5684" s="9">
        <v>2019</v>
      </c>
      <c r="D5684" s="5" t="s">
        <v>9316</v>
      </c>
      <c r="E5684" s="5" t="s">
        <v>61</v>
      </c>
      <c r="F5684" s="5" t="s">
        <v>11089</v>
      </c>
      <c r="G5684" s="5" t="s">
        <v>9379</v>
      </c>
      <c r="H5684" s="5" t="s">
        <v>9328</v>
      </c>
      <c r="I5684" s="5" t="s">
        <v>9344</v>
      </c>
      <c r="J5684" s="9">
        <v>0</v>
      </c>
      <c r="K5684" s="5" t="s">
        <v>601</v>
      </c>
      <c r="L5684" s="10" t="s">
        <v>689</v>
      </c>
      <c r="M5684" s="5" t="s">
        <v>10662</v>
      </c>
      <c r="N5684" s="11"/>
    </row>
    <row r="5685" spans="1:14" x14ac:dyDescent="0.2">
      <c r="A5685" s="12" t="s">
        <v>9023</v>
      </c>
      <c r="B5685" s="50">
        <v>5684</v>
      </c>
      <c r="C5685" s="9">
        <v>2019</v>
      </c>
      <c r="D5685" s="5" t="s">
        <v>9316</v>
      </c>
      <c r="E5685" s="5" t="s">
        <v>61</v>
      </c>
      <c r="F5685" s="5" t="s">
        <v>11089</v>
      </c>
      <c r="G5685" s="5" t="s">
        <v>9379</v>
      </c>
      <c r="H5685" s="5" t="s">
        <v>9347</v>
      </c>
      <c r="I5685" s="5" t="s">
        <v>9403</v>
      </c>
      <c r="J5685" s="9" t="s">
        <v>2</v>
      </c>
      <c r="K5685" s="5" t="s">
        <v>601</v>
      </c>
      <c r="L5685" s="10" t="s">
        <v>689</v>
      </c>
      <c r="M5685" s="5" t="s">
        <v>10663</v>
      </c>
      <c r="N5685" s="11"/>
    </row>
    <row r="5686" spans="1:14" x14ac:dyDescent="0.2">
      <c r="A5686" s="12" t="s">
        <v>9024</v>
      </c>
      <c r="B5686" s="50">
        <v>5685</v>
      </c>
      <c r="C5686" s="9">
        <v>2019</v>
      </c>
      <c r="D5686" s="5" t="s">
        <v>9316</v>
      </c>
      <c r="E5686" s="5" t="s">
        <v>691</v>
      </c>
      <c r="F5686" s="5" t="s">
        <v>11089</v>
      </c>
      <c r="G5686" s="5" t="s">
        <v>9369</v>
      </c>
      <c r="H5686" s="5" t="s">
        <v>9347</v>
      </c>
      <c r="I5686" s="5" t="s">
        <v>9408</v>
      </c>
      <c r="J5686" s="9">
        <v>1</v>
      </c>
      <c r="K5686" s="5" t="s">
        <v>601</v>
      </c>
      <c r="L5686" s="10" t="s">
        <v>689</v>
      </c>
      <c r="M5686" s="5" t="s">
        <v>10664</v>
      </c>
      <c r="N5686" s="11"/>
    </row>
    <row r="5687" spans="1:14" x14ac:dyDescent="0.2">
      <c r="A5687" s="12" t="s">
        <v>9025</v>
      </c>
      <c r="B5687" s="50">
        <v>5686</v>
      </c>
      <c r="C5687" s="9">
        <v>2019</v>
      </c>
      <c r="D5687" s="5" t="s">
        <v>9316</v>
      </c>
      <c r="E5687" s="5" t="s">
        <v>692</v>
      </c>
      <c r="F5687" s="5" t="s">
        <v>11089</v>
      </c>
      <c r="G5687" s="5" t="s">
        <v>9379</v>
      </c>
      <c r="H5687" s="5" t="s">
        <v>9347</v>
      </c>
      <c r="I5687" s="5" t="s">
        <v>0</v>
      </c>
      <c r="J5687" s="9">
        <v>1</v>
      </c>
      <c r="K5687" s="5" t="s">
        <v>601</v>
      </c>
      <c r="L5687" s="10" t="s">
        <v>689</v>
      </c>
      <c r="M5687" s="5" t="s">
        <v>10665</v>
      </c>
      <c r="N5687" s="11"/>
    </row>
    <row r="5688" spans="1:14" x14ac:dyDescent="0.2">
      <c r="A5688" s="12" t="s">
        <v>9026</v>
      </c>
      <c r="B5688" s="50">
        <v>5687</v>
      </c>
      <c r="C5688" s="9">
        <v>2019</v>
      </c>
      <c r="D5688" s="5" t="s">
        <v>9316</v>
      </c>
      <c r="E5688" s="5" t="s">
        <v>688</v>
      </c>
      <c r="F5688" s="5" t="s">
        <v>11089</v>
      </c>
      <c r="G5688" s="5" t="s">
        <v>9379</v>
      </c>
      <c r="H5688" s="5" t="s">
        <v>9328</v>
      </c>
      <c r="I5688" s="5" t="s">
        <v>9344</v>
      </c>
      <c r="J5688" s="9">
        <v>0</v>
      </c>
      <c r="K5688" s="5" t="s">
        <v>601</v>
      </c>
      <c r="L5688" s="10" t="s">
        <v>689</v>
      </c>
      <c r="M5688" s="5" t="s">
        <v>10666</v>
      </c>
      <c r="N5688" s="11"/>
    </row>
    <row r="5689" spans="1:14" x14ac:dyDescent="0.2">
      <c r="A5689" s="12" t="s">
        <v>9027</v>
      </c>
      <c r="B5689" s="50">
        <v>5688</v>
      </c>
      <c r="C5689" s="9">
        <v>2019</v>
      </c>
      <c r="D5689" s="5" t="s">
        <v>9316</v>
      </c>
      <c r="E5689" s="5" t="s">
        <v>61</v>
      </c>
      <c r="F5689" s="5" t="s">
        <v>11089</v>
      </c>
      <c r="G5689" s="5" t="s">
        <v>9379</v>
      </c>
      <c r="H5689" s="5" t="s">
        <v>9347</v>
      </c>
      <c r="I5689" s="5" t="s">
        <v>9315</v>
      </c>
      <c r="J5689" s="9">
        <v>1</v>
      </c>
      <c r="K5689" s="5" t="s">
        <v>601</v>
      </c>
      <c r="L5689" s="10" t="s">
        <v>689</v>
      </c>
      <c r="M5689" s="5" t="s">
        <v>10667</v>
      </c>
      <c r="N5689" s="11"/>
    </row>
    <row r="5690" spans="1:14" x14ac:dyDescent="0.2">
      <c r="A5690" s="12" t="s">
        <v>9028</v>
      </c>
      <c r="B5690" s="50">
        <v>5689</v>
      </c>
      <c r="C5690" s="9">
        <v>2019</v>
      </c>
      <c r="D5690" s="5" t="s">
        <v>9316</v>
      </c>
      <c r="E5690" s="5" t="s">
        <v>612</v>
      </c>
      <c r="F5690" s="5" t="s">
        <v>11089</v>
      </c>
      <c r="G5690" s="5" t="s">
        <v>9379</v>
      </c>
      <c r="H5690" s="5" t="s">
        <v>9321</v>
      </c>
      <c r="I5690" s="5" t="s">
        <v>9378</v>
      </c>
      <c r="J5690" s="9">
        <v>2</v>
      </c>
      <c r="K5690" s="5" t="s">
        <v>601</v>
      </c>
      <c r="L5690" s="10" t="s">
        <v>689</v>
      </c>
      <c r="M5690" s="5" t="s">
        <v>10668</v>
      </c>
      <c r="N5690" s="11"/>
    </row>
    <row r="5691" spans="1:14" x14ac:dyDescent="0.2">
      <c r="A5691" s="12" t="s">
        <v>9029</v>
      </c>
      <c r="B5691" s="50">
        <v>5690</v>
      </c>
      <c r="C5691" s="9">
        <v>2019</v>
      </c>
      <c r="D5691" s="5" t="s">
        <v>9316</v>
      </c>
      <c r="E5691" s="5" t="s">
        <v>61</v>
      </c>
      <c r="F5691" s="5" t="s">
        <v>11089</v>
      </c>
      <c r="G5691" s="5" t="s">
        <v>9379</v>
      </c>
      <c r="H5691" s="5" t="s">
        <v>9347</v>
      </c>
      <c r="I5691" s="5" t="s">
        <v>9315</v>
      </c>
      <c r="J5691" s="9">
        <v>1</v>
      </c>
      <c r="K5691" s="5" t="s">
        <v>601</v>
      </c>
      <c r="L5691" s="10" t="s">
        <v>689</v>
      </c>
      <c r="M5691" s="5" t="s">
        <v>10669</v>
      </c>
      <c r="N5691" s="11"/>
    </row>
    <row r="5692" spans="1:14" x14ac:dyDescent="0.2">
      <c r="A5692" s="12" t="s">
        <v>9030</v>
      </c>
      <c r="B5692" s="50">
        <v>5691</v>
      </c>
      <c r="C5692" s="9">
        <v>2019</v>
      </c>
      <c r="D5692" s="5" t="s">
        <v>9316</v>
      </c>
      <c r="E5692" s="5" t="s">
        <v>61</v>
      </c>
      <c r="F5692" s="5" t="s">
        <v>11089</v>
      </c>
      <c r="G5692" s="5" t="s">
        <v>9379</v>
      </c>
      <c r="H5692" s="5" t="s">
        <v>9321</v>
      </c>
      <c r="I5692" s="5" t="s">
        <v>9384</v>
      </c>
      <c r="J5692" s="9">
        <v>0</v>
      </c>
      <c r="K5692" s="5" t="s">
        <v>601</v>
      </c>
      <c r="L5692" s="10" t="s">
        <v>689</v>
      </c>
      <c r="M5692" s="5" t="s">
        <v>10670</v>
      </c>
      <c r="N5692" s="11"/>
    </row>
    <row r="5693" spans="1:14" x14ac:dyDescent="0.2">
      <c r="A5693" s="12" t="s">
        <v>9031</v>
      </c>
      <c r="B5693" s="50">
        <v>5692</v>
      </c>
      <c r="C5693" s="9">
        <v>2019</v>
      </c>
      <c r="D5693" s="5" t="s">
        <v>9316</v>
      </c>
      <c r="E5693" s="5" t="s">
        <v>61</v>
      </c>
      <c r="F5693" s="5" t="s">
        <v>11089</v>
      </c>
      <c r="G5693" s="5" t="s">
        <v>9379</v>
      </c>
      <c r="H5693" s="5" t="s">
        <v>9347</v>
      </c>
      <c r="I5693" s="5" t="s">
        <v>0</v>
      </c>
      <c r="J5693" s="9">
        <v>1</v>
      </c>
      <c r="K5693" s="5" t="s">
        <v>601</v>
      </c>
      <c r="L5693" s="10" t="s">
        <v>689</v>
      </c>
      <c r="M5693" s="5" t="s">
        <v>10671</v>
      </c>
      <c r="N5693" s="11"/>
    </row>
    <row r="5694" spans="1:14" x14ac:dyDescent="0.2">
      <c r="A5694" s="12" t="s">
        <v>9032</v>
      </c>
      <c r="B5694" s="50">
        <v>5693</v>
      </c>
      <c r="C5694" s="9">
        <v>2019</v>
      </c>
      <c r="D5694" s="5" t="s">
        <v>9316</v>
      </c>
      <c r="E5694" s="5" t="s">
        <v>61</v>
      </c>
      <c r="F5694" s="5" t="s">
        <v>11089</v>
      </c>
      <c r="G5694" s="5" t="s">
        <v>9379</v>
      </c>
      <c r="H5694" s="5" t="s">
        <v>9347</v>
      </c>
      <c r="I5694" s="5" t="s">
        <v>0</v>
      </c>
      <c r="J5694" s="9">
        <v>1</v>
      </c>
      <c r="K5694" s="5" t="s">
        <v>601</v>
      </c>
      <c r="L5694" s="10" t="s">
        <v>689</v>
      </c>
      <c r="M5694" s="5" t="s">
        <v>10672</v>
      </c>
      <c r="N5694" s="11"/>
    </row>
    <row r="5695" spans="1:14" x14ac:dyDescent="0.2">
      <c r="A5695" s="12" t="s">
        <v>9033</v>
      </c>
      <c r="B5695" s="50">
        <v>5694</v>
      </c>
      <c r="C5695" s="9">
        <v>2019</v>
      </c>
      <c r="D5695" s="5" t="s">
        <v>9316</v>
      </c>
      <c r="E5695" s="5" t="s">
        <v>61</v>
      </c>
      <c r="F5695" s="5" t="s">
        <v>11089</v>
      </c>
      <c r="G5695" s="5" t="s">
        <v>9379</v>
      </c>
      <c r="H5695" s="5" t="s">
        <v>9347</v>
      </c>
      <c r="I5695" s="5" t="s">
        <v>9315</v>
      </c>
      <c r="J5695" s="9">
        <v>1</v>
      </c>
      <c r="K5695" s="5" t="s">
        <v>601</v>
      </c>
      <c r="L5695" s="10" t="s">
        <v>689</v>
      </c>
      <c r="M5695" s="5" t="s">
        <v>10673</v>
      </c>
      <c r="N5695" s="11"/>
    </row>
    <row r="5696" spans="1:14" x14ac:dyDescent="0.2">
      <c r="A5696" s="12" t="s">
        <v>9034</v>
      </c>
      <c r="B5696" s="50">
        <v>5695</v>
      </c>
      <c r="C5696" s="9">
        <v>2019</v>
      </c>
      <c r="D5696" s="5" t="s">
        <v>9316</v>
      </c>
      <c r="E5696" s="5" t="s">
        <v>688</v>
      </c>
      <c r="F5696" s="5" t="s">
        <v>11089</v>
      </c>
      <c r="G5696" s="5" t="s">
        <v>9379</v>
      </c>
      <c r="H5696" s="5" t="s">
        <v>9321</v>
      </c>
      <c r="I5696" s="5" t="s">
        <v>9381</v>
      </c>
      <c r="J5696" s="9">
        <v>1</v>
      </c>
      <c r="K5696" s="5" t="s">
        <v>601</v>
      </c>
      <c r="L5696" s="10" t="s">
        <v>689</v>
      </c>
      <c r="M5696" s="5" t="s">
        <v>10674</v>
      </c>
      <c r="N5696" s="11"/>
    </row>
    <row r="5697" spans="1:14" x14ac:dyDescent="0.2">
      <c r="A5697" s="12" t="s">
        <v>9035</v>
      </c>
      <c r="B5697" s="50">
        <v>5696</v>
      </c>
      <c r="C5697" s="9">
        <v>2019</v>
      </c>
      <c r="D5697" s="5" t="s">
        <v>9316</v>
      </c>
      <c r="E5697" s="5" t="s">
        <v>688</v>
      </c>
      <c r="F5697" s="5" t="s">
        <v>11089</v>
      </c>
      <c r="G5697" s="5" t="s">
        <v>9369</v>
      </c>
      <c r="H5697" s="5" t="s">
        <v>9321</v>
      </c>
      <c r="I5697" s="5" t="s">
        <v>9378</v>
      </c>
      <c r="J5697" s="9" t="s">
        <v>2</v>
      </c>
      <c r="K5697" s="5" t="s">
        <v>601</v>
      </c>
      <c r="L5697" s="10" t="s">
        <v>689</v>
      </c>
      <c r="M5697" s="5" t="s">
        <v>10675</v>
      </c>
      <c r="N5697" s="11"/>
    </row>
    <row r="5698" spans="1:14" x14ac:dyDescent="0.2">
      <c r="A5698" s="12" t="s">
        <v>9036</v>
      </c>
      <c r="B5698" s="50">
        <v>5697</v>
      </c>
      <c r="C5698" s="9">
        <v>2019</v>
      </c>
      <c r="D5698" s="5" t="s">
        <v>9316</v>
      </c>
      <c r="E5698" s="5" t="s">
        <v>622</v>
      </c>
      <c r="F5698" s="5" t="s">
        <v>11089</v>
      </c>
      <c r="G5698" s="5" t="s">
        <v>9379</v>
      </c>
      <c r="H5698" s="5" t="s">
        <v>9328</v>
      </c>
      <c r="I5698" s="5" t="s">
        <v>9344</v>
      </c>
      <c r="J5698" s="9">
        <v>0</v>
      </c>
      <c r="K5698" s="5" t="s">
        <v>601</v>
      </c>
      <c r="L5698" s="10" t="s">
        <v>689</v>
      </c>
      <c r="M5698" s="5" t="s">
        <v>10676</v>
      </c>
      <c r="N5698" s="11"/>
    </row>
    <row r="5699" spans="1:14" x14ac:dyDescent="0.2">
      <c r="A5699" s="12" t="s">
        <v>9037</v>
      </c>
      <c r="B5699" s="50">
        <v>5698</v>
      </c>
      <c r="C5699" s="9">
        <v>2019</v>
      </c>
      <c r="D5699" s="5" t="s">
        <v>9316</v>
      </c>
      <c r="E5699" s="8" t="s">
        <v>2</v>
      </c>
      <c r="F5699" s="5" t="s">
        <v>11089</v>
      </c>
      <c r="G5699" s="5" t="s">
        <v>9379</v>
      </c>
      <c r="H5699" s="5" t="s">
        <v>9328</v>
      </c>
      <c r="I5699" s="5" t="s">
        <v>9344</v>
      </c>
      <c r="J5699" s="9">
        <v>0</v>
      </c>
      <c r="K5699" s="5" t="s">
        <v>601</v>
      </c>
      <c r="L5699" s="10" t="s">
        <v>689</v>
      </c>
      <c r="M5699" s="5" t="s">
        <v>10677</v>
      </c>
      <c r="N5699" s="11"/>
    </row>
    <row r="5700" spans="1:14" x14ac:dyDescent="0.2">
      <c r="A5700" s="12" t="s">
        <v>9038</v>
      </c>
      <c r="B5700" s="50">
        <v>5699</v>
      </c>
      <c r="C5700" s="9">
        <v>2019</v>
      </c>
      <c r="D5700" s="5" t="s">
        <v>9316</v>
      </c>
      <c r="E5700" s="8" t="s">
        <v>2</v>
      </c>
      <c r="F5700" s="5" t="s">
        <v>11089</v>
      </c>
      <c r="G5700" s="5" t="s">
        <v>9379</v>
      </c>
      <c r="H5700" s="5" t="s">
        <v>9328</v>
      </c>
      <c r="I5700" s="5" t="s">
        <v>9344</v>
      </c>
      <c r="J5700" s="9">
        <v>0</v>
      </c>
      <c r="K5700" s="5" t="s">
        <v>601</v>
      </c>
      <c r="L5700" s="10" t="s">
        <v>689</v>
      </c>
      <c r="M5700" s="5" t="s">
        <v>10678</v>
      </c>
      <c r="N5700" s="11"/>
    </row>
    <row r="5701" spans="1:14" x14ac:dyDescent="0.2">
      <c r="A5701" s="12" t="s">
        <v>9039</v>
      </c>
      <c r="B5701" s="50">
        <v>5700</v>
      </c>
      <c r="C5701" s="9">
        <v>2019</v>
      </c>
      <c r="D5701" s="5" t="s">
        <v>9316</v>
      </c>
      <c r="E5701" s="8" t="s">
        <v>2</v>
      </c>
      <c r="F5701" s="5" t="s">
        <v>11089</v>
      </c>
      <c r="G5701" s="5" t="s">
        <v>9379</v>
      </c>
      <c r="H5701" s="5" t="s">
        <v>9328</v>
      </c>
      <c r="I5701" s="5" t="s">
        <v>9344</v>
      </c>
      <c r="J5701" s="9">
        <v>0</v>
      </c>
      <c r="K5701" s="5" t="s">
        <v>601</v>
      </c>
      <c r="L5701" s="10" t="s">
        <v>689</v>
      </c>
      <c r="M5701" s="5" t="s">
        <v>10679</v>
      </c>
      <c r="N5701" s="11"/>
    </row>
    <row r="5702" spans="1:14" x14ac:dyDescent="0.2">
      <c r="A5702" s="12" t="s">
        <v>9040</v>
      </c>
      <c r="B5702" s="50">
        <v>5701</v>
      </c>
      <c r="C5702" s="9">
        <v>2019</v>
      </c>
      <c r="D5702" s="5" t="s">
        <v>9316</v>
      </c>
      <c r="E5702" s="8" t="s">
        <v>2</v>
      </c>
      <c r="F5702" s="5" t="s">
        <v>11089</v>
      </c>
      <c r="G5702" s="5" t="s">
        <v>9379</v>
      </c>
      <c r="H5702" s="5" t="s">
        <v>9328</v>
      </c>
      <c r="I5702" s="5" t="s">
        <v>9344</v>
      </c>
      <c r="J5702" s="9">
        <v>0</v>
      </c>
      <c r="K5702" s="5" t="s">
        <v>601</v>
      </c>
      <c r="L5702" s="10" t="s">
        <v>689</v>
      </c>
      <c r="M5702" s="5" t="s">
        <v>10680</v>
      </c>
      <c r="N5702" s="11"/>
    </row>
    <row r="5703" spans="1:14" x14ac:dyDescent="0.2">
      <c r="A5703" s="12" t="s">
        <v>9041</v>
      </c>
      <c r="B5703" s="50">
        <v>5702</v>
      </c>
      <c r="C5703" s="9">
        <v>2019</v>
      </c>
      <c r="D5703" s="5" t="s">
        <v>9316</v>
      </c>
      <c r="E5703" s="8" t="s">
        <v>2</v>
      </c>
      <c r="F5703" s="5" t="s">
        <v>11089</v>
      </c>
      <c r="G5703" s="5" t="s">
        <v>9379</v>
      </c>
      <c r="H5703" s="5" t="s">
        <v>9328</v>
      </c>
      <c r="I5703" s="5" t="s">
        <v>9344</v>
      </c>
      <c r="J5703" s="9">
        <v>0</v>
      </c>
      <c r="K5703" s="5" t="s">
        <v>601</v>
      </c>
      <c r="L5703" s="10" t="s">
        <v>689</v>
      </c>
      <c r="M5703" s="5" t="s">
        <v>10681</v>
      </c>
      <c r="N5703" s="11"/>
    </row>
    <row r="5704" spans="1:14" x14ac:dyDescent="0.2">
      <c r="A5704" s="12" t="s">
        <v>9042</v>
      </c>
      <c r="B5704" s="50">
        <v>5703</v>
      </c>
      <c r="C5704" s="9">
        <v>2019</v>
      </c>
      <c r="D5704" s="5" t="s">
        <v>9316</v>
      </c>
      <c r="E5704" s="5" t="s">
        <v>626</v>
      </c>
      <c r="F5704" s="5" t="s">
        <v>11089</v>
      </c>
      <c r="G5704" s="5" t="s">
        <v>9379</v>
      </c>
      <c r="H5704" s="5" t="s">
        <v>9328</v>
      </c>
      <c r="I5704" s="5" t="s">
        <v>9415</v>
      </c>
      <c r="J5704" s="9">
        <v>0</v>
      </c>
      <c r="K5704" s="5" t="s">
        <v>601</v>
      </c>
      <c r="L5704" s="10" t="s">
        <v>689</v>
      </c>
      <c r="M5704" s="5" t="s">
        <v>10682</v>
      </c>
      <c r="N5704" s="11"/>
    </row>
    <row r="5705" spans="1:14" x14ac:dyDescent="0.2">
      <c r="A5705" s="12" t="s">
        <v>9043</v>
      </c>
      <c r="B5705" s="50">
        <v>5704</v>
      </c>
      <c r="C5705" s="9">
        <v>2019</v>
      </c>
      <c r="D5705" s="5" t="s">
        <v>9316</v>
      </c>
      <c r="E5705" s="5" t="s">
        <v>61</v>
      </c>
      <c r="F5705" s="5" t="s">
        <v>11089</v>
      </c>
      <c r="G5705" s="5" t="s">
        <v>9379</v>
      </c>
      <c r="H5705" s="5" t="s">
        <v>9321</v>
      </c>
      <c r="I5705" s="5" t="s">
        <v>9415</v>
      </c>
      <c r="J5705" s="9">
        <v>1</v>
      </c>
      <c r="K5705" s="5" t="s">
        <v>601</v>
      </c>
      <c r="L5705" s="10" t="s">
        <v>689</v>
      </c>
      <c r="M5705" s="5" t="s">
        <v>10683</v>
      </c>
      <c r="N5705" s="11"/>
    </row>
    <row r="5706" spans="1:14" x14ac:dyDescent="0.2">
      <c r="A5706" s="12" t="s">
        <v>9044</v>
      </c>
      <c r="B5706" s="50">
        <v>5705</v>
      </c>
      <c r="C5706" s="9">
        <v>2019</v>
      </c>
      <c r="D5706" s="5" t="s">
        <v>9316</v>
      </c>
      <c r="E5706" s="5" t="s">
        <v>9425</v>
      </c>
      <c r="F5706" s="5" t="s">
        <v>11089</v>
      </c>
      <c r="G5706" s="5" t="s">
        <v>9379</v>
      </c>
      <c r="H5706" s="5" t="s">
        <v>9347</v>
      </c>
      <c r="I5706" s="5" t="s">
        <v>9386</v>
      </c>
      <c r="J5706" s="9">
        <v>0</v>
      </c>
      <c r="K5706" s="5" t="s">
        <v>601</v>
      </c>
      <c r="L5706" s="10" t="s">
        <v>689</v>
      </c>
      <c r="M5706" s="5" t="s">
        <v>10684</v>
      </c>
      <c r="N5706" s="11"/>
    </row>
    <row r="5707" spans="1:14" x14ac:dyDescent="0.2">
      <c r="A5707" s="12" t="s">
        <v>9045</v>
      </c>
      <c r="B5707" s="50">
        <v>5706</v>
      </c>
      <c r="C5707" s="9">
        <v>2019</v>
      </c>
      <c r="D5707" s="5" t="s">
        <v>9316</v>
      </c>
      <c r="E5707" s="5" t="s">
        <v>61</v>
      </c>
      <c r="F5707" s="5" t="s">
        <v>11089</v>
      </c>
      <c r="G5707" s="5" t="s">
        <v>9379</v>
      </c>
      <c r="H5707" s="5" t="s">
        <v>9321</v>
      </c>
      <c r="I5707" s="5" t="s">
        <v>9321</v>
      </c>
      <c r="J5707" s="9">
        <v>1</v>
      </c>
      <c r="K5707" s="5" t="s">
        <v>601</v>
      </c>
      <c r="L5707" s="10" t="s">
        <v>689</v>
      </c>
      <c r="M5707" s="5" t="s">
        <v>10685</v>
      </c>
      <c r="N5707" s="11"/>
    </row>
    <row r="5708" spans="1:14" x14ac:dyDescent="0.2">
      <c r="A5708" s="12" t="s">
        <v>9046</v>
      </c>
      <c r="B5708" s="50">
        <v>5707</v>
      </c>
      <c r="C5708" s="9">
        <v>2019</v>
      </c>
      <c r="D5708" s="5" t="s">
        <v>9316</v>
      </c>
      <c r="E5708" s="5" t="s">
        <v>630</v>
      </c>
      <c r="F5708" s="5" t="s">
        <v>11089</v>
      </c>
      <c r="G5708" s="5" t="s">
        <v>9369</v>
      </c>
      <c r="H5708" s="5" t="s">
        <v>9347</v>
      </c>
      <c r="I5708" s="5" t="s">
        <v>9315</v>
      </c>
      <c r="J5708" s="9">
        <v>1</v>
      </c>
      <c r="K5708" s="5" t="s">
        <v>601</v>
      </c>
      <c r="L5708" s="10" t="s">
        <v>689</v>
      </c>
      <c r="M5708" s="5" t="s">
        <v>10686</v>
      </c>
      <c r="N5708" s="11"/>
    </row>
    <row r="5709" spans="1:14" x14ac:dyDescent="0.2">
      <c r="A5709" s="12" t="s">
        <v>9047</v>
      </c>
      <c r="B5709" s="50">
        <v>5708</v>
      </c>
      <c r="C5709" s="9">
        <v>2019</v>
      </c>
      <c r="D5709" s="5" t="s">
        <v>9316</v>
      </c>
      <c r="E5709" s="5" t="s">
        <v>61</v>
      </c>
      <c r="F5709" s="5" t="s">
        <v>11089</v>
      </c>
      <c r="G5709" s="5" t="s">
        <v>9369</v>
      </c>
      <c r="H5709" s="5" t="s">
        <v>9328</v>
      </c>
      <c r="I5709" s="5" t="s">
        <v>9415</v>
      </c>
      <c r="J5709" s="9">
        <v>0</v>
      </c>
      <c r="K5709" s="5" t="s">
        <v>601</v>
      </c>
      <c r="L5709" s="10" t="s">
        <v>689</v>
      </c>
      <c r="M5709" s="5" t="s">
        <v>10687</v>
      </c>
      <c r="N5709" s="11"/>
    </row>
    <row r="5710" spans="1:14" x14ac:dyDescent="0.2">
      <c r="A5710" s="12" t="s">
        <v>9048</v>
      </c>
      <c r="B5710" s="50">
        <v>5709</v>
      </c>
      <c r="C5710" s="9">
        <v>2019</v>
      </c>
      <c r="D5710" s="5" t="s">
        <v>9316</v>
      </c>
      <c r="E5710" s="5" t="s">
        <v>616</v>
      </c>
      <c r="F5710" s="5" t="s">
        <v>11089</v>
      </c>
      <c r="G5710" s="5" t="s">
        <v>9379</v>
      </c>
      <c r="H5710" s="5" t="s">
        <v>9328</v>
      </c>
      <c r="I5710" s="5" t="s">
        <v>9415</v>
      </c>
      <c r="J5710" s="9">
        <v>0</v>
      </c>
      <c r="K5710" s="5" t="s">
        <v>601</v>
      </c>
      <c r="L5710" s="10" t="s">
        <v>689</v>
      </c>
      <c r="M5710" s="5" t="s">
        <v>10688</v>
      </c>
      <c r="N5710" s="11"/>
    </row>
    <row r="5711" spans="1:14" x14ac:dyDescent="0.2">
      <c r="A5711" s="12" t="s">
        <v>9049</v>
      </c>
      <c r="B5711" s="50">
        <v>5710</v>
      </c>
      <c r="C5711" s="9">
        <v>2019</v>
      </c>
      <c r="D5711" s="5" t="s">
        <v>9316</v>
      </c>
      <c r="E5711" s="5" t="s">
        <v>66</v>
      </c>
      <c r="F5711" s="5" t="s">
        <v>11089</v>
      </c>
      <c r="G5711" s="5" t="s">
        <v>9379</v>
      </c>
      <c r="H5711" s="5" t="s">
        <v>9347</v>
      </c>
      <c r="I5711" s="5" t="s">
        <v>9408</v>
      </c>
      <c r="J5711" s="9">
        <v>2</v>
      </c>
      <c r="K5711" s="5" t="s">
        <v>601</v>
      </c>
      <c r="L5711" s="10" t="s">
        <v>689</v>
      </c>
      <c r="M5711" s="5" t="s">
        <v>10689</v>
      </c>
      <c r="N5711" s="11"/>
    </row>
    <row r="5712" spans="1:14" x14ac:dyDescent="0.2">
      <c r="A5712" s="12" t="s">
        <v>9050</v>
      </c>
      <c r="B5712" s="50">
        <v>5711</v>
      </c>
      <c r="C5712" s="9">
        <v>2019</v>
      </c>
      <c r="D5712" s="5" t="s">
        <v>9316</v>
      </c>
      <c r="E5712" s="5" t="s">
        <v>626</v>
      </c>
      <c r="F5712" s="5" t="s">
        <v>11089</v>
      </c>
      <c r="G5712" s="5" t="s">
        <v>9379</v>
      </c>
      <c r="H5712" s="5" t="s">
        <v>9328</v>
      </c>
      <c r="I5712" s="5" t="s">
        <v>9415</v>
      </c>
      <c r="J5712" s="9">
        <v>0</v>
      </c>
      <c r="K5712" s="5" t="s">
        <v>601</v>
      </c>
      <c r="L5712" s="10" t="s">
        <v>689</v>
      </c>
      <c r="M5712" s="5" t="s">
        <v>10690</v>
      </c>
      <c r="N5712" s="11"/>
    </row>
    <row r="5713" spans="1:14" x14ac:dyDescent="0.2">
      <c r="A5713" s="12" t="s">
        <v>9051</v>
      </c>
      <c r="B5713" s="50">
        <v>5712</v>
      </c>
      <c r="C5713" s="9">
        <v>2019</v>
      </c>
      <c r="D5713" s="5" t="s">
        <v>9316</v>
      </c>
      <c r="E5713" s="5" t="s">
        <v>61</v>
      </c>
      <c r="F5713" s="5" t="s">
        <v>11089</v>
      </c>
      <c r="G5713" s="5" t="s">
        <v>9369</v>
      </c>
      <c r="H5713" s="5" t="s">
        <v>9347</v>
      </c>
      <c r="I5713" s="5" t="s">
        <v>9408</v>
      </c>
      <c r="J5713" s="9" t="s">
        <v>2</v>
      </c>
      <c r="K5713" s="5" t="s">
        <v>601</v>
      </c>
      <c r="L5713" s="10" t="s">
        <v>689</v>
      </c>
      <c r="M5713" s="5" t="s">
        <v>10691</v>
      </c>
      <c r="N5713" s="11"/>
    </row>
    <row r="5714" spans="1:14" x14ac:dyDescent="0.2">
      <c r="A5714" s="12" t="s">
        <v>9052</v>
      </c>
      <c r="B5714" s="50">
        <v>5713</v>
      </c>
      <c r="C5714" s="9">
        <v>2019</v>
      </c>
      <c r="D5714" s="5" t="s">
        <v>9316</v>
      </c>
      <c r="E5714" s="5" t="s">
        <v>61</v>
      </c>
      <c r="F5714" s="5" t="s">
        <v>11089</v>
      </c>
      <c r="G5714" s="5" t="s">
        <v>9379</v>
      </c>
      <c r="H5714" s="5" t="s">
        <v>9321</v>
      </c>
      <c r="I5714" s="5" t="s">
        <v>9321</v>
      </c>
      <c r="J5714" s="9">
        <v>1</v>
      </c>
      <c r="K5714" s="5" t="s">
        <v>601</v>
      </c>
      <c r="L5714" s="10" t="s">
        <v>689</v>
      </c>
      <c r="M5714" s="5" t="s">
        <v>10692</v>
      </c>
      <c r="N5714" s="11"/>
    </row>
    <row r="5715" spans="1:14" x14ac:dyDescent="0.2">
      <c r="A5715" s="12" t="s">
        <v>9053</v>
      </c>
      <c r="B5715" s="50">
        <v>5714</v>
      </c>
      <c r="C5715" s="9">
        <v>2019</v>
      </c>
      <c r="D5715" s="5" t="s">
        <v>9316</v>
      </c>
      <c r="E5715" s="5" t="s">
        <v>62</v>
      </c>
      <c r="F5715" s="5" t="s">
        <v>11089</v>
      </c>
      <c r="G5715" s="5" t="s">
        <v>9379</v>
      </c>
      <c r="H5715" s="5" t="s">
        <v>9347</v>
      </c>
      <c r="I5715" s="5" t="s">
        <v>9315</v>
      </c>
      <c r="J5715" s="9">
        <v>1</v>
      </c>
      <c r="K5715" s="5" t="s">
        <v>601</v>
      </c>
      <c r="L5715" s="10" t="s">
        <v>689</v>
      </c>
      <c r="M5715" s="5" t="s">
        <v>10693</v>
      </c>
      <c r="N5715" s="11"/>
    </row>
    <row r="5716" spans="1:14" x14ac:dyDescent="0.2">
      <c r="A5716" s="12" t="s">
        <v>9054</v>
      </c>
      <c r="B5716" s="50">
        <v>5715</v>
      </c>
      <c r="C5716" s="9">
        <v>2019</v>
      </c>
      <c r="D5716" s="5" t="s">
        <v>9316</v>
      </c>
      <c r="E5716" s="5" t="s">
        <v>61</v>
      </c>
      <c r="F5716" s="5" t="s">
        <v>11089</v>
      </c>
      <c r="G5716" s="5" t="s">
        <v>9369</v>
      </c>
      <c r="H5716" s="5" t="s">
        <v>9321</v>
      </c>
      <c r="I5716" s="5" t="s">
        <v>9321</v>
      </c>
      <c r="J5716" s="9" t="s">
        <v>2</v>
      </c>
      <c r="K5716" s="5" t="s">
        <v>601</v>
      </c>
      <c r="L5716" s="10" t="s">
        <v>689</v>
      </c>
      <c r="M5716" s="5" t="s">
        <v>10694</v>
      </c>
      <c r="N5716" s="11"/>
    </row>
    <row r="5717" spans="1:14" x14ac:dyDescent="0.2">
      <c r="A5717" s="12" t="s">
        <v>9055</v>
      </c>
      <c r="B5717" s="50">
        <v>5716</v>
      </c>
      <c r="C5717" s="9">
        <v>2019</v>
      </c>
      <c r="D5717" s="5" t="s">
        <v>9316</v>
      </c>
      <c r="E5717" s="5" t="s">
        <v>641</v>
      </c>
      <c r="F5717" s="5" t="s">
        <v>11089</v>
      </c>
      <c r="G5717" s="5" t="s">
        <v>9379</v>
      </c>
      <c r="H5717" s="5" t="s">
        <v>9328</v>
      </c>
      <c r="I5717" s="5" t="s">
        <v>9344</v>
      </c>
      <c r="J5717" s="9">
        <v>0</v>
      </c>
      <c r="K5717" s="5" t="s">
        <v>601</v>
      </c>
      <c r="L5717" s="10" t="s">
        <v>689</v>
      </c>
      <c r="M5717" s="5" t="s">
        <v>10695</v>
      </c>
      <c r="N5717" s="11"/>
    </row>
    <row r="5718" spans="1:14" x14ac:dyDescent="0.2">
      <c r="A5718" s="12" t="s">
        <v>9056</v>
      </c>
      <c r="B5718" s="50">
        <v>5717</v>
      </c>
      <c r="C5718" s="9">
        <v>2019</v>
      </c>
      <c r="D5718" s="5" t="s">
        <v>9316</v>
      </c>
      <c r="E5718" s="5" t="s">
        <v>693</v>
      </c>
      <c r="F5718" s="5" t="s">
        <v>11089</v>
      </c>
      <c r="G5718" s="5" t="s">
        <v>9379</v>
      </c>
      <c r="H5718" s="5" t="s">
        <v>9347</v>
      </c>
      <c r="I5718" s="5" t="s">
        <v>0</v>
      </c>
      <c r="J5718" s="9" t="s">
        <v>2</v>
      </c>
      <c r="K5718" s="5" t="s">
        <v>601</v>
      </c>
      <c r="L5718" s="10" t="s">
        <v>689</v>
      </c>
      <c r="M5718" s="5" t="s">
        <v>10696</v>
      </c>
      <c r="N5718" s="11"/>
    </row>
    <row r="5719" spans="1:14" x14ac:dyDescent="0.2">
      <c r="A5719" s="12" t="s">
        <v>9057</v>
      </c>
      <c r="B5719" s="50">
        <v>5718</v>
      </c>
      <c r="C5719" s="9">
        <v>2019</v>
      </c>
      <c r="D5719" s="5" t="s">
        <v>9316</v>
      </c>
      <c r="E5719" s="5" t="s">
        <v>61</v>
      </c>
      <c r="F5719" s="5" t="s">
        <v>11089</v>
      </c>
      <c r="G5719" s="5" t="s">
        <v>9379</v>
      </c>
      <c r="H5719" s="5" t="s">
        <v>9328</v>
      </c>
      <c r="I5719" s="5" t="s">
        <v>9415</v>
      </c>
      <c r="J5719" s="9">
        <v>0</v>
      </c>
      <c r="K5719" s="5" t="s">
        <v>601</v>
      </c>
      <c r="L5719" s="10" t="s">
        <v>689</v>
      </c>
      <c r="M5719" s="5" t="s">
        <v>10697</v>
      </c>
      <c r="N5719" s="11"/>
    </row>
    <row r="5720" spans="1:14" x14ac:dyDescent="0.2">
      <c r="A5720" s="12" t="s">
        <v>9058</v>
      </c>
      <c r="B5720" s="50">
        <v>5719</v>
      </c>
      <c r="C5720" s="9">
        <v>2019</v>
      </c>
      <c r="D5720" s="5" t="s">
        <v>9316</v>
      </c>
      <c r="E5720" s="5" t="s">
        <v>694</v>
      </c>
      <c r="F5720" s="5" t="s">
        <v>11089</v>
      </c>
      <c r="G5720" s="5" t="s">
        <v>9379</v>
      </c>
      <c r="H5720" s="5" t="s">
        <v>9321</v>
      </c>
      <c r="I5720" s="5" t="s">
        <v>9415</v>
      </c>
      <c r="J5720" s="9">
        <v>1</v>
      </c>
      <c r="K5720" s="5" t="s">
        <v>601</v>
      </c>
      <c r="L5720" s="10" t="s">
        <v>689</v>
      </c>
      <c r="M5720" s="5" t="s">
        <v>10698</v>
      </c>
      <c r="N5720" s="11"/>
    </row>
    <row r="5721" spans="1:14" x14ac:dyDescent="0.2">
      <c r="A5721" s="12" t="s">
        <v>9059</v>
      </c>
      <c r="B5721" s="50">
        <v>5720</v>
      </c>
      <c r="C5721" s="9">
        <v>2019</v>
      </c>
      <c r="D5721" s="5" t="s">
        <v>9316</v>
      </c>
      <c r="E5721" s="5" t="s">
        <v>695</v>
      </c>
      <c r="F5721" s="5" t="s">
        <v>11089</v>
      </c>
      <c r="G5721" s="5" t="s">
        <v>9379</v>
      </c>
      <c r="H5721" s="5" t="s">
        <v>9328</v>
      </c>
      <c r="I5721" s="5" t="s">
        <v>9415</v>
      </c>
      <c r="J5721" s="9">
        <v>0</v>
      </c>
      <c r="K5721" s="5" t="s">
        <v>601</v>
      </c>
      <c r="L5721" s="10" t="s">
        <v>689</v>
      </c>
      <c r="M5721" s="5" t="s">
        <v>10699</v>
      </c>
      <c r="N5721" s="11"/>
    </row>
    <row r="5722" spans="1:14" x14ac:dyDescent="0.2">
      <c r="A5722" s="12" t="s">
        <v>9060</v>
      </c>
      <c r="B5722" s="50">
        <v>5721</v>
      </c>
      <c r="C5722" s="9">
        <v>2019</v>
      </c>
      <c r="D5722" s="5" t="s">
        <v>9316</v>
      </c>
      <c r="E5722" s="5" t="s">
        <v>688</v>
      </c>
      <c r="F5722" s="5" t="s">
        <v>11089</v>
      </c>
      <c r="G5722" s="5" t="s">
        <v>9369</v>
      </c>
      <c r="H5722" s="5" t="s">
        <v>9347</v>
      </c>
      <c r="I5722" s="5" t="s">
        <v>9408</v>
      </c>
      <c r="J5722" s="9" t="s">
        <v>2</v>
      </c>
      <c r="K5722" s="5" t="s">
        <v>601</v>
      </c>
      <c r="L5722" s="10" t="s">
        <v>689</v>
      </c>
      <c r="M5722" s="5" t="s">
        <v>10700</v>
      </c>
      <c r="N5722" s="11"/>
    </row>
    <row r="5723" spans="1:14" x14ac:dyDescent="0.2">
      <c r="A5723" s="12" t="s">
        <v>9061</v>
      </c>
      <c r="B5723" s="50">
        <v>5722</v>
      </c>
      <c r="C5723" s="9">
        <v>2019</v>
      </c>
      <c r="D5723" s="5" t="s">
        <v>9316</v>
      </c>
      <c r="E5723" s="5" t="s">
        <v>61</v>
      </c>
      <c r="F5723" s="5" t="s">
        <v>11089</v>
      </c>
      <c r="G5723" s="5" t="s">
        <v>9379</v>
      </c>
      <c r="H5723" s="5" t="s">
        <v>9328</v>
      </c>
      <c r="I5723" s="5" t="s">
        <v>9415</v>
      </c>
      <c r="J5723" s="9">
        <v>0</v>
      </c>
      <c r="K5723" s="5" t="s">
        <v>601</v>
      </c>
      <c r="L5723" s="10" t="s">
        <v>689</v>
      </c>
      <c r="M5723" s="5" t="s">
        <v>10701</v>
      </c>
      <c r="N5723" s="11"/>
    </row>
    <row r="5724" spans="1:14" x14ac:dyDescent="0.2">
      <c r="A5724" s="12" t="s">
        <v>9062</v>
      </c>
      <c r="B5724" s="50">
        <v>5723</v>
      </c>
      <c r="C5724" s="9">
        <v>2019</v>
      </c>
      <c r="D5724" s="5" t="s">
        <v>9316</v>
      </c>
      <c r="E5724" s="5" t="s">
        <v>61</v>
      </c>
      <c r="F5724" s="5" t="s">
        <v>11089</v>
      </c>
      <c r="G5724" s="5" t="s">
        <v>9379</v>
      </c>
      <c r="H5724" s="5" t="s">
        <v>9328</v>
      </c>
      <c r="I5724" s="5" t="s">
        <v>9392</v>
      </c>
      <c r="J5724" s="9">
        <v>0</v>
      </c>
      <c r="K5724" s="5" t="s">
        <v>601</v>
      </c>
      <c r="L5724" s="10" t="s">
        <v>689</v>
      </c>
      <c r="M5724" s="5" t="s">
        <v>10702</v>
      </c>
      <c r="N5724" s="11"/>
    </row>
    <row r="5725" spans="1:14" x14ac:dyDescent="0.2">
      <c r="A5725" s="12" t="s">
        <v>9063</v>
      </c>
      <c r="B5725" s="50">
        <v>5724</v>
      </c>
      <c r="C5725" s="9">
        <v>2019</v>
      </c>
      <c r="D5725" s="5" t="s">
        <v>9316</v>
      </c>
      <c r="E5725" s="5" t="s">
        <v>490</v>
      </c>
      <c r="F5725" s="5" t="s">
        <v>11089</v>
      </c>
      <c r="G5725" s="5" t="s">
        <v>9379</v>
      </c>
      <c r="H5725" s="5" t="s">
        <v>9328</v>
      </c>
      <c r="I5725" s="5" t="s">
        <v>9415</v>
      </c>
      <c r="J5725" s="9">
        <v>0</v>
      </c>
      <c r="K5725" s="5" t="s">
        <v>601</v>
      </c>
      <c r="L5725" s="10" t="s">
        <v>689</v>
      </c>
      <c r="M5725" s="5" t="s">
        <v>10703</v>
      </c>
      <c r="N5725" s="11"/>
    </row>
    <row r="5726" spans="1:14" x14ac:dyDescent="0.2">
      <c r="A5726" s="12" t="s">
        <v>9064</v>
      </c>
      <c r="B5726" s="50">
        <v>5725</v>
      </c>
      <c r="C5726" s="9">
        <v>2019</v>
      </c>
      <c r="D5726" s="5" t="s">
        <v>9316</v>
      </c>
      <c r="E5726" s="5" t="s">
        <v>61</v>
      </c>
      <c r="F5726" s="5" t="s">
        <v>11089</v>
      </c>
      <c r="G5726" s="5" t="s">
        <v>9379</v>
      </c>
      <c r="H5726" s="5" t="s">
        <v>9328</v>
      </c>
      <c r="I5726" s="5" t="s">
        <v>9344</v>
      </c>
      <c r="J5726" s="9">
        <v>0</v>
      </c>
      <c r="K5726" s="5" t="s">
        <v>601</v>
      </c>
      <c r="L5726" s="10" t="s">
        <v>689</v>
      </c>
      <c r="M5726" s="5" t="s">
        <v>10704</v>
      </c>
      <c r="N5726" s="11"/>
    </row>
    <row r="5727" spans="1:14" x14ac:dyDescent="0.2">
      <c r="A5727" s="12" t="s">
        <v>9065</v>
      </c>
      <c r="B5727" s="50">
        <v>5726</v>
      </c>
      <c r="C5727" s="9">
        <v>2019</v>
      </c>
      <c r="D5727" s="5" t="s">
        <v>9316</v>
      </c>
      <c r="E5727" s="5" t="s">
        <v>61</v>
      </c>
      <c r="F5727" s="5" t="s">
        <v>11089</v>
      </c>
      <c r="G5727" s="5" t="s">
        <v>9379</v>
      </c>
      <c r="H5727" s="5" t="s">
        <v>9347</v>
      </c>
      <c r="I5727" s="5" t="s">
        <v>11065</v>
      </c>
      <c r="J5727" s="9">
        <v>1</v>
      </c>
      <c r="K5727" s="5" t="s">
        <v>601</v>
      </c>
      <c r="L5727" s="10" t="s">
        <v>689</v>
      </c>
      <c r="M5727" s="5" t="s">
        <v>10705</v>
      </c>
      <c r="N5727" s="11"/>
    </row>
    <row r="5728" spans="1:14" x14ac:dyDescent="0.2">
      <c r="A5728" s="12" t="s">
        <v>9066</v>
      </c>
      <c r="B5728" s="50">
        <v>5727</v>
      </c>
      <c r="C5728" s="9">
        <v>2019</v>
      </c>
      <c r="D5728" s="5" t="s">
        <v>9316</v>
      </c>
      <c r="E5728" s="5" t="s">
        <v>696</v>
      </c>
      <c r="F5728" s="5" t="s">
        <v>11089</v>
      </c>
      <c r="G5728" s="5" t="s">
        <v>9379</v>
      </c>
      <c r="H5728" s="5" t="s">
        <v>9328</v>
      </c>
      <c r="I5728" s="5" t="s">
        <v>9344</v>
      </c>
      <c r="J5728" s="9">
        <v>0</v>
      </c>
      <c r="K5728" s="5" t="s">
        <v>601</v>
      </c>
      <c r="L5728" s="10" t="s">
        <v>689</v>
      </c>
      <c r="M5728" s="5" t="s">
        <v>10706</v>
      </c>
      <c r="N5728" s="11"/>
    </row>
    <row r="5729" spans="1:15" x14ac:dyDescent="0.2">
      <c r="A5729" s="12" t="s">
        <v>9067</v>
      </c>
      <c r="B5729" s="50">
        <v>5728</v>
      </c>
      <c r="C5729" s="9">
        <v>2019</v>
      </c>
      <c r="D5729" s="5" t="s">
        <v>9316</v>
      </c>
      <c r="E5729" s="5" t="s">
        <v>61</v>
      </c>
      <c r="F5729" s="5" t="s">
        <v>11089</v>
      </c>
      <c r="G5729" s="5" t="s">
        <v>9379</v>
      </c>
      <c r="H5729" s="5" t="s">
        <v>9347</v>
      </c>
      <c r="I5729" s="5" t="s">
        <v>0</v>
      </c>
      <c r="J5729" s="9">
        <v>1</v>
      </c>
      <c r="K5729" s="5" t="s">
        <v>601</v>
      </c>
      <c r="L5729" s="10" t="s">
        <v>689</v>
      </c>
      <c r="M5729" s="5" t="s">
        <v>10707</v>
      </c>
      <c r="N5729" s="11"/>
      <c r="O5729" s="11"/>
    </row>
    <row r="5730" spans="1:15" x14ac:dyDescent="0.2">
      <c r="A5730" s="12" t="s">
        <v>9068</v>
      </c>
      <c r="B5730" s="50">
        <v>5729</v>
      </c>
      <c r="C5730" s="9">
        <v>2019</v>
      </c>
      <c r="D5730" s="5" t="s">
        <v>9316</v>
      </c>
      <c r="E5730" s="5" t="s">
        <v>688</v>
      </c>
      <c r="F5730" s="5" t="s">
        <v>11088</v>
      </c>
      <c r="G5730" s="5" t="s">
        <v>9371</v>
      </c>
      <c r="H5730" s="5" t="s">
        <v>9328</v>
      </c>
      <c r="I5730" s="5" t="s">
        <v>9388</v>
      </c>
      <c r="J5730" s="9">
        <v>0</v>
      </c>
      <c r="K5730" s="5" t="s">
        <v>601</v>
      </c>
      <c r="L5730" s="10" t="s">
        <v>689</v>
      </c>
      <c r="M5730" s="5" t="s">
        <v>10708</v>
      </c>
      <c r="N5730" s="11"/>
    </row>
    <row r="5731" spans="1:15" x14ac:dyDescent="0.2">
      <c r="A5731" s="12" t="s">
        <v>9069</v>
      </c>
      <c r="B5731" s="50">
        <v>5730</v>
      </c>
      <c r="C5731" s="9">
        <v>2019</v>
      </c>
      <c r="D5731" s="5" t="s">
        <v>9316</v>
      </c>
      <c r="E5731" s="5" t="s">
        <v>620</v>
      </c>
      <c r="F5731" s="5" t="s">
        <v>11089</v>
      </c>
      <c r="G5731" s="5" t="s">
        <v>9369</v>
      </c>
      <c r="H5731" s="5" t="s">
        <v>9328</v>
      </c>
      <c r="I5731" s="5" t="s">
        <v>9415</v>
      </c>
      <c r="J5731" s="9">
        <v>0</v>
      </c>
      <c r="K5731" s="5" t="s">
        <v>601</v>
      </c>
      <c r="L5731" s="10" t="s">
        <v>689</v>
      </c>
      <c r="M5731" s="5" t="s">
        <v>10709</v>
      </c>
      <c r="N5731" s="11"/>
    </row>
    <row r="5732" spans="1:15" x14ac:dyDescent="0.2">
      <c r="A5732" s="12" t="s">
        <v>9070</v>
      </c>
      <c r="B5732" s="50">
        <v>5731</v>
      </c>
      <c r="C5732" s="9">
        <v>2019</v>
      </c>
      <c r="D5732" s="5" t="s">
        <v>9316</v>
      </c>
      <c r="E5732" s="5" t="s">
        <v>61</v>
      </c>
      <c r="F5732" s="5" t="s">
        <v>11089</v>
      </c>
      <c r="G5732" s="5" t="s">
        <v>9379</v>
      </c>
      <c r="H5732" s="5" t="s">
        <v>9328</v>
      </c>
      <c r="I5732" s="5" t="s">
        <v>9344</v>
      </c>
      <c r="J5732" s="9">
        <v>0</v>
      </c>
      <c r="K5732" s="5" t="s">
        <v>601</v>
      </c>
      <c r="L5732" s="10" t="s">
        <v>689</v>
      </c>
      <c r="M5732" s="5" t="s">
        <v>10710</v>
      </c>
      <c r="N5732" s="11"/>
    </row>
    <row r="5733" spans="1:15" x14ac:dyDescent="0.2">
      <c r="A5733" s="12" t="s">
        <v>9071</v>
      </c>
      <c r="B5733" s="50">
        <v>5732</v>
      </c>
      <c r="C5733" s="9">
        <v>2019</v>
      </c>
      <c r="D5733" s="5" t="s">
        <v>9316</v>
      </c>
      <c r="E5733" s="5" t="s">
        <v>651</v>
      </c>
      <c r="F5733" s="5" t="s">
        <v>11089</v>
      </c>
      <c r="G5733" s="5" t="s">
        <v>9379</v>
      </c>
      <c r="H5733" s="5" t="s">
        <v>9328</v>
      </c>
      <c r="I5733" s="5" t="s">
        <v>9415</v>
      </c>
      <c r="J5733" s="9">
        <v>0</v>
      </c>
      <c r="K5733" s="5" t="s">
        <v>601</v>
      </c>
      <c r="L5733" s="10" t="s">
        <v>689</v>
      </c>
      <c r="M5733" s="5" t="s">
        <v>10711</v>
      </c>
      <c r="N5733" s="11"/>
    </row>
    <row r="5734" spans="1:15" x14ac:dyDescent="0.2">
      <c r="A5734" s="12" t="s">
        <v>9072</v>
      </c>
      <c r="B5734" s="50">
        <v>5733</v>
      </c>
      <c r="C5734" s="9">
        <v>2019</v>
      </c>
      <c r="D5734" s="5" t="s">
        <v>9316</v>
      </c>
      <c r="E5734" s="5" t="s">
        <v>697</v>
      </c>
      <c r="F5734" s="5" t="s">
        <v>11089</v>
      </c>
      <c r="G5734" s="5" t="s">
        <v>9369</v>
      </c>
      <c r="H5734" s="5" t="s">
        <v>9321</v>
      </c>
      <c r="I5734" s="5" t="s">
        <v>9374</v>
      </c>
      <c r="J5734" s="9" t="s">
        <v>2</v>
      </c>
      <c r="K5734" s="5" t="s">
        <v>601</v>
      </c>
      <c r="L5734" s="10" t="s">
        <v>689</v>
      </c>
      <c r="M5734" s="5" t="s">
        <v>10712</v>
      </c>
      <c r="N5734" s="11"/>
    </row>
    <row r="5735" spans="1:15" x14ac:dyDescent="0.2">
      <c r="A5735" s="12" t="s">
        <v>9073</v>
      </c>
      <c r="B5735" s="50">
        <v>5734</v>
      </c>
      <c r="C5735" s="9">
        <v>2019</v>
      </c>
      <c r="D5735" s="5" t="s">
        <v>9316</v>
      </c>
      <c r="E5735" s="5" t="s">
        <v>61</v>
      </c>
      <c r="F5735" s="5" t="s">
        <v>11089</v>
      </c>
      <c r="G5735" s="5" t="s">
        <v>9379</v>
      </c>
      <c r="H5735" s="5" t="s">
        <v>9321</v>
      </c>
      <c r="I5735" s="5" t="s">
        <v>9321</v>
      </c>
      <c r="J5735" s="9">
        <v>1</v>
      </c>
      <c r="K5735" s="5" t="s">
        <v>601</v>
      </c>
      <c r="L5735" s="10" t="s">
        <v>689</v>
      </c>
      <c r="M5735" s="5" t="s">
        <v>10713</v>
      </c>
      <c r="N5735" s="11"/>
    </row>
    <row r="5736" spans="1:15" x14ac:dyDescent="0.2">
      <c r="A5736" s="12" t="s">
        <v>9074</v>
      </c>
      <c r="B5736" s="50">
        <v>5735</v>
      </c>
      <c r="C5736" s="9">
        <v>2019</v>
      </c>
      <c r="D5736" s="5" t="s">
        <v>9316</v>
      </c>
      <c r="E5736" s="5" t="s">
        <v>61</v>
      </c>
      <c r="F5736" s="5" t="s">
        <v>11089</v>
      </c>
      <c r="G5736" s="5" t="s">
        <v>9369</v>
      </c>
      <c r="H5736" s="5" t="s">
        <v>9328</v>
      </c>
      <c r="I5736" s="5" t="s">
        <v>9415</v>
      </c>
      <c r="J5736" s="9">
        <v>0</v>
      </c>
      <c r="K5736" s="5" t="s">
        <v>601</v>
      </c>
      <c r="L5736" s="10" t="s">
        <v>689</v>
      </c>
      <c r="M5736" s="5" t="s">
        <v>10714</v>
      </c>
      <c r="N5736" s="11"/>
    </row>
    <row r="5737" spans="1:15" x14ac:dyDescent="0.2">
      <c r="A5737" s="12" t="s">
        <v>9075</v>
      </c>
      <c r="B5737" s="50">
        <v>5736</v>
      </c>
      <c r="C5737" s="9">
        <v>2019</v>
      </c>
      <c r="D5737" s="5" t="s">
        <v>9316</v>
      </c>
      <c r="E5737" s="5" t="s">
        <v>620</v>
      </c>
      <c r="F5737" s="5" t="s">
        <v>11089</v>
      </c>
      <c r="G5737" s="5" t="s">
        <v>9369</v>
      </c>
      <c r="H5737" s="5" t="s">
        <v>9328</v>
      </c>
      <c r="I5737" s="5" t="s">
        <v>9415</v>
      </c>
      <c r="J5737" s="9">
        <v>0</v>
      </c>
      <c r="K5737" s="5" t="s">
        <v>601</v>
      </c>
      <c r="L5737" s="10" t="s">
        <v>689</v>
      </c>
      <c r="M5737" s="5" t="s">
        <v>10715</v>
      </c>
      <c r="N5737" s="11"/>
    </row>
    <row r="5738" spans="1:15" x14ac:dyDescent="0.2">
      <c r="A5738" s="12" t="s">
        <v>9076</v>
      </c>
      <c r="B5738" s="50">
        <v>5737</v>
      </c>
      <c r="C5738" s="9">
        <v>2019</v>
      </c>
      <c r="D5738" s="5" t="s">
        <v>9316</v>
      </c>
      <c r="E5738" s="5" t="s">
        <v>651</v>
      </c>
      <c r="F5738" s="5" t="s">
        <v>11089</v>
      </c>
      <c r="G5738" s="5" t="s">
        <v>9369</v>
      </c>
      <c r="H5738" s="5" t="s">
        <v>9328</v>
      </c>
      <c r="I5738" s="5" t="s">
        <v>9415</v>
      </c>
      <c r="J5738" s="9">
        <v>0</v>
      </c>
      <c r="K5738" s="5" t="s">
        <v>601</v>
      </c>
      <c r="L5738" s="10" t="s">
        <v>689</v>
      </c>
      <c r="M5738" s="5" t="s">
        <v>10716</v>
      </c>
      <c r="N5738" s="11"/>
    </row>
    <row r="5739" spans="1:15" x14ac:dyDescent="0.2">
      <c r="A5739" s="12" t="s">
        <v>9077</v>
      </c>
      <c r="B5739" s="50">
        <v>5738</v>
      </c>
      <c r="C5739" s="9">
        <v>2019</v>
      </c>
      <c r="D5739" s="5" t="s">
        <v>9316</v>
      </c>
      <c r="E5739" s="5" t="s">
        <v>65</v>
      </c>
      <c r="F5739" s="5" t="s">
        <v>11089</v>
      </c>
      <c r="G5739" s="5" t="s">
        <v>9379</v>
      </c>
      <c r="H5739" s="5" t="s">
        <v>9328</v>
      </c>
      <c r="I5739" s="5" t="s">
        <v>9415</v>
      </c>
      <c r="J5739" s="9">
        <v>0</v>
      </c>
      <c r="K5739" s="5" t="s">
        <v>601</v>
      </c>
      <c r="L5739" s="10" t="s">
        <v>689</v>
      </c>
      <c r="M5739" s="5" t="s">
        <v>10717</v>
      </c>
      <c r="N5739" s="11"/>
    </row>
    <row r="5740" spans="1:15" x14ac:dyDescent="0.2">
      <c r="A5740" s="12" t="s">
        <v>9078</v>
      </c>
      <c r="B5740" s="50">
        <v>5739</v>
      </c>
      <c r="C5740" s="9">
        <v>2019</v>
      </c>
      <c r="D5740" s="5" t="s">
        <v>9316</v>
      </c>
      <c r="E5740" s="5" t="s">
        <v>61</v>
      </c>
      <c r="F5740" s="5" t="s">
        <v>11089</v>
      </c>
      <c r="G5740" s="5" t="s">
        <v>9379</v>
      </c>
      <c r="H5740" s="5" t="s">
        <v>9347</v>
      </c>
      <c r="I5740" s="5" t="s">
        <v>9403</v>
      </c>
      <c r="J5740" s="9">
        <v>1</v>
      </c>
      <c r="K5740" s="5" t="s">
        <v>601</v>
      </c>
      <c r="L5740" s="10" t="s">
        <v>689</v>
      </c>
      <c r="M5740" s="5" t="s">
        <v>10718</v>
      </c>
      <c r="N5740" s="11"/>
    </row>
    <row r="5741" spans="1:15" x14ac:dyDescent="0.2">
      <c r="A5741" s="12" t="s">
        <v>9079</v>
      </c>
      <c r="B5741" s="50">
        <v>5740</v>
      </c>
      <c r="C5741" s="9">
        <v>2019</v>
      </c>
      <c r="D5741" s="5" t="s">
        <v>9316</v>
      </c>
      <c r="E5741" s="5" t="s">
        <v>61</v>
      </c>
      <c r="F5741" s="5" t="s">
        <v>11089</v>
      </c>
      <c r="G5741" s="5" t="s">
        <v>9379</v>
      </c>
      <c r="H5741" s="5" t="s">
        <v>9347</v>
      </c>
      <c r="I5741" s="5" t="s">
        <v>11065</v>
      </c>
      <c r="J5741" s="9">
        <v>2</v>
      </c>
      <c r="K5741" s="5" t="s">
        <v>601</v>
      </c>
      <c r="L5741" s="10" t="s">
        <v>689</v>
      </c>
      <c r="M5741" s="5" t="s">
        <v>10719</v>
      </c>
      <c r="N5741" s="11"/>
    </row>
    <row r="5742" spans="1:15" x14ac:dyDescent="0.2">
      <c r="A5742" s="12" t="s">
        <v>9080</v>
      </c>
      <c r="B5742" s="50">
        <v>5741</v>
      </c>
      <c r="C5742" s="9">
        <v>2019</v>
      </c>
      <c r="D5742" s="5" t="s">
        <v>9316</v>
      </c>
      <c r="E5742" s="5" t="s">
        <v>489</v>
      </c>
      <c r="F5742" s="5" t="s">
        <v>11089</v>
      </c>
      <c r="G5742" s="5" t="s">
        <v>9369</v>
      </c>
      <c r="H5742" s="5" t="s">
        <v>9347</v>
      </c>
      <c r="I5742" s="5" t="s">
        <v>0</v>
      </c>
      <c r="J5742" s="9">
        <v>0</v>
      </c>
      <c r="K5742" s="5" t="s">
        <v>601</v>
      </c>
      <c r="L5742" s="10" t="s">
        <v>689</v>
      </c>
      <c r="M5742" s="5" t="s">
        <v>10720</v>
      </c>
      <c r="N5742" s="11"/>
    </row>
    <row r="5743" spans="1:15" x14ac:dyDescent="0.2">
      <c r="A5743" s="12" t="s">
        <v>9081</v>
      </c>
      <c r="B5743" s="50">
        <v>5742</v>
      </c>
      <c r="C5743" s="9">
        <v>2019</v>
      </c>
      <c r="D5743" s="5" t="s">
        <v>9316</v>
      </c>
      <c r="E5743" s="5" t="s">
        <v>698</v>
      </c>
      <c r="F5743" s="5" t="s">
        <v>11089</v>
      </c>
      <c r="G5743" s="5" t="s">
        <v>9379</v>
      </c>
      <c r="H5743" s="5" t="s">
        <v>11214</v>
      </c>
      <c r="I5743" s="5" t="s">
        <v>9361</v>
      </c>
      <c r="J5743" s="9" t="s">
        <v>2</v>
      </c>
      <c r="K5743" s="5" t="s">
        <v>601</v>
      </c>
      <c r="L5743" s="10" t="s">
        <v>689</v>
      </c>
      <c r="M5743" s="5" t="s">
        <v>10721</v>
      </c>
      <c r="N5743" s="11"/>
    </row>
    <row r="5744" spans="1:15" x14ac:dyDescent="0.2">
      <c r="A5744" s="12" t="s">
        <v>9082</v>
      </c>
      <c r="B5744" s="50">
        <v>5743</v>
      </c>
      <c r="C5744" s="9">
        <v>2019</v>
      </c>
      <c r="D5744" s="5" t="s">
        <v>9316</v>
      </c>
      <c r="E5744" s="5" t="s">
        <v>698</v>
      </c>
      <c r="F5744" s="5" t="s">
        <v>11089</v>
      </c>
      <c r="G5744" s="5" t="s">
        <v>9379</v>
      </c>
      <c r="H5744" s="5" t="s">
        <v>9328</v>
      </c>
      <c r="I5744" s="5" t="s">
        <v>9344</v>
      </c>
      <c r="J5744" s="9">
        <v>0</v>
      </c>
      <c r="K5744" s="5" t="s">
        <v>601</v>
      </c>
      <c r="L5744" s="10" t="s">
        <v>689</v>
      </c>
      <c r="M5744" s="5" t="s">
        <v>10722</v>
      </c>
      <c r="N5744" s="11"/>
    </row>
    <row r="5745" spans="1:14" x14ac:dyDescent="0.2">
      <c r="A5745" s="12" t="s">
        <v>9083</v>
      </c>
      <c r="B5745" s="50">
        <v>5744</v>
      </c>
      <c r="C5745" s="9">
        <v>2019</v>
      </c>
      <c r="D5745" s="5" t="s">
        <v>9316</v>
      </c>
      <c r="E5745" s="5" t="s">
        <v>61</v>
      </c>
      <c r="F5745" s="5" t="s">
        <v>11088</v>
      </c>
      <c r="G5745" s="5" t="s">
        <v>9371</v>
      </c>
      <c r="H5745" s="5" t="s">
        <v>11214</v>
      </c>
      <c r="I5745" s="5" t="s">
        <v>9388</v>
      </c>
      <c r="J5745" s="9" t="s">
        <v>2</v>
      </c>
      <c r="K5745" s="5" t="s">
        <v>601</v>
      </c>
      <c r="L5745" s="10" t="s">
        <v>689</v>
      </c>
      <c r="M5745" s="5" t="s">
        <v>10723</v>
      </c>
      <c r="N5745" s="11"/>
    </row>
    <row r="5746" spans="1:14" x14ac:dyDescent="0.2">
      <c r="A5746" s="12" t="s">
        <v>9084</v>
      </c>
      <c r="B5746" s="50">
        <v>5745</v>
      </c>
      <c r="C5746" s="9">
        <v>2019</v>
      </c>
      <c r="D5746" s="5" t="s">
        <v>9316</v>
      </c>
      <c r="E5746" s="5" t="s">
        <v>61</v>
      </c>
      <c r="F5746" s="5" t="s">
        <v>11089</v>
      </c>
      <c r="G5746" s="5" t="s">
        <v>9379</v>
      </c>
      <c r="H5746" s="5" t="s">
        <v>9328</v>
      </c>
      <c r="I5746" s="5" t="s">
        <v>9344</v>
      </c>
      <c r="J5746" s="9">
        <v>0</v>
      </c>
      <c r="K5746" s="5" t="s">
        <v>601</v>
      </c>
      <c r="L5746" s="10" t="s">
        <v>689</v>
      </c>
      <c r="M5746" s="5" t="s">
        <v>10724</v>
      </c>
      <c r="N5746" s="11"/>
    </row>
    <row r="5747" spans="1:14" x14ac:dyDescent="0.2">
      <c r="A5747" s="12" t="s">
        <v>9085</v>
      </c>
      <c r="B5747" s="50">
        <v>5746</v>
      </c>
      <c r="C5747" s="9">
        <v>2019</v>
      </c>
      <c r="D5747" s="5" t="s">
        <v>9316</v>
      </c>
      <c r="E5747" s="5" t="s">
        <v>61</v>
      </c>
      <c r="F5747" s="5" t="s">
        <v>11089</v>
      </c>
      <c r="G5747" s="5" t="s">
        <v>9379</v>
      </c>
      <c r="H5747" s="5" t="s">
        <v>9328</v>
      </c>
      <c r="I5747" s="5" t="s">
        <v>9344</v>
      </c>
      <c r="J5747" s="9">
        <v>0</v>
      </c>
      <c r="K5747" s="5" t="s">
        <v>601</v>
      </c>
      <c r="L5747" s="10" t="s">
        <v>689</v>
      </c>
      <c r="M5747" s="5" t="s">
        <v>10725</v>
      </c>
      <c r="N5747" s="11"/>
    </row>
    <row r="5748" spans="1:14" x14ac:dyDescent="0.2">
      <c r="A5748" s="12" t="s">
        <v>9086</v>
      </c>
      <c r="B5748" s="50">
        <v>5747</v>
      </c>
      <c r="C5748" s="9">
        <v>2019</v>
      </c>
      <c r="D5748" s="5" t="s">
        <v>9316</v>
      </c>
      <c r="E5748" s="5" t="s">
        <v>61</v>
      </c>
      <c r="F5748" s="5" t="s">
        <v>11089</v>
      </c>
      <c r="G5748" s="5" t="s">
        <v>9379</v>
      </c>
      <c r="H5748" s="5" t="s">
        <v>9328</v>
      </c>
      <c r="I5748" s="5" t="s">
        <v>9344</v>
      </c>
      <c r="J5748" s="9">
        <v>0</v>
      </c>
      <c r="K5748" s="5" t="s">
        <v>601</v>
      </c>
      <c r="L5748" s="10" t="s">
        <v>689</v>
      </c>
      <c r="M5748" s="5" t="s">
        <v>10726</v>
      </c>
      <c r="N5748" s="11"/>
    </row>
    <row r="5749" spans="1:14" x14ac:dyDescent="0.2">
      <c r="A5749" s="12" t="s">
        <v>9087</v>
      </c>
      <c r="B5749" s="50">
        <v>5748</v>
      </c>
      <c r="C5749" s="9">
        <v>2019</v>
      </c>
      <c r="D5749" s="5" t="s">
        <v>9316</v>
      </c>
      <c r="E5749" s="5" t="s">
        <v>61</v>
      </c>
      <c r="F5749" s="5" t="s">
        <v>11089</v>
      </c>
      <c r="G5749" s="5" t="s">
        <v>9379</v>
      </c>
      <c r="H5749" s="5" t="s">
        <v>9328</v>
      </c>
      <c r="I5749" s="5" t="s">
        <v>9344</v>
      </c>
      <c r="J5749" s="9">
        <v>0</v>
      </c>
      <c r="K5749" s="5" t="s">
        <v>601</v>
      </c>
      <c r="L5749" s="10" t="s">
        <v>689</v>
      </c>
      <c r="M5749" s="5" t="s">
        <v>10727</v>
      </c>
      <c r="N5749" s="11"/>
    </row>
    <row r="5750" spans="1:14" x14ac:dyDescent="0.2">
      <c r="A5750" s="12" t="s">
        <v>9088</v>
      </c>
      <c r="B5750" s="50">
        <v>5749</v>
      </c>
      <c r="C5750" s="9">
        <v>2019</v>
      </c>
      <c r="D5750" s="5" t="s">
        <v>9316</v>
      </c>
      <c r="E5750" s="5" t="s">
        <v>61</v>
      </c>
      <c r="F5750" s="5" t="s">
        <v>11089</v>
      </c>
      <c r="G5750" s="5" t="s">
        <v>9379</v>
      </c>
      <c r="H5750" s="5" t="s">
        <v>11214</v>
      </c>
      <c r="I5750" s="5" t="s">
        <v>9372</v>
      </c>
      <c r="J5750" s="9">
        <v>1</v>
      </c>
      <c r="K5750" s="5" t="s">
        <v>601</v>
      </c>
      <c r="L5750" s="10" t="s">
        <v>689</v>
      </c>
      <c r="M5750" s="5" t="s">
        <v>10728</v>
      </c>
      <c r="N5750" s="11"/>
    </row>
    <row r="5751" spans="1:14" x14ac:dyDescent="0.2">
      <c r="A5751" s="12" t="s">
        <v>9089</v>
      </c>
      <c r="B5751" s="50">
        <v>5750</v>
      </c>
      <c r="C5751" s="9">
        <v>2019</v>
      </c>
      <c r="D5751" s="5" t="s">
        <v>9316</v>
      </c>
      <c r="E5751" s="5" t="s">
        <v>61</v>
      </c>
      <c r="F5751" s="5" t="s">
        <v>11089</v>
      </c>
      <c r="G5751" s="5" t="s">
        <v>9379</v>
      </c>
      <c r="H5751" s="5" t="s">
        <v>9328</v>
      </c>
      <c r="I5751" s="5" t="s">
        <v>9344</v>
      </c>
      <c r="J5751" s="9">
        <v>0</v>
      </c>
      <c r="K5751" s="5" t="s">
        <v>601</v>
      </c>
      <c r="L5751" s="10" t="s">
        <v>689</v>
      </c>
      <c r="M5751" s="5" t="s">
        <v>10729</v>
      </c>
      <c r="N5751" s="11"/>
    </row>
    <row r="5752" spans="1:14" x14ac:dyDescent="0.2">
      <c r="A5752" s="12" t="s">
        <v>9090</v>
      </c>
      <c r="B5752" s="50">
        <v>5751</v>
      </c>
      <c r="C5752" s="9">
        <v>2019</v>
      </c>
      <c r="D5752" s="5" t="s">
        <v>9316</v>
      </c>
      <c r="E5752" s="5" t="s">
        <v>626</v>
      </c>
      <c r="F5752" s="5" t="s">
        <v>11089</v>
      </c>
      <c r="G5752" s="5" t="s">
        <v>9379</v>
      </c>
      <c r="H5752" s="5" t="s">
        <v>9321</v>
      </c>
      <c r="I5752" s="5" t="s">
        <v>9321</v>
      </c>
      <c r="J5752" s="9" t="s">
        <v>2</v>
      </c>
      <c r="K5752" s="5" t="s">
        <v>601</v>
      </c>
      <c r="L5752" s="10" t="s">
        <v>689</v>
      </c>
      <c r="M5752" s="5" t="s">
        <v>10730</v>
      </c>
      <c r="N5752" s="11"/>
    </row>
    <row r="5753" spans="1:14" x14ac:dyDescent="0.2">
      <c r="A5753" s="12" t="s">
        <v>9091</v>
      </c>
      <c r="B5753" s="50">
        <v>5752</v>
      </c>
      <c r="C5753" s="9">
        <v>2019</v>
      </c>
      <c r="D5753" s="5" t="s">
        <v>9316</v>
      </c>
      <c r="E5753" s="5" t="s">
        <v>698</v>
      </c>
      <c r="F5753" s="5" t="s">
        <v>11089</v>
      </c>
      <c r="G5753" s="5" t="s">
        <v>9379</v>
      </c>
      <c r="H5753" s="5" t="s">
        <v>11214</v>
      </c>
      <c r="I5753" s="5" t="s">
        <v>9388</v>
      </c>
      <c r="J5753" s="9" t="s">
        <v>2</v>
      </c>
      <c r="K5753" s="5" t="s">
        <v>601</v>
      </c>
      <c r="L5753" s="10" t="s">
        <v>689</v>
      </c>
      <c r="M5753" s="5" t="s">
        <v>10731</v>
      </c>
      <c r="N5753" s="11"/>
    </row>
    <row r="5754" spans="1:14" x14ac:dyDescent="0.2">
      <c r="A5754" s="12" t="s">
        <v>9092</v>
      </c>
      <c r="B5754" s="50">
        <v>5753</v>
      </c>
      <c r="C5754" s="9">
        <v>2019</v>
      </c>
      <c r="D5754" s="5" t="s">
        <v>9316</v>
      </c>
      <c r="E5754" s="5" t="s">
        <v>698</v>
      </c>
      <c r="F5754" s="5" t="s">
        <v>11088</v>
      </c>
      <c r="G5754" s="5" t="s">
        <v>9371</v>
      </c>
      <c r="H5754" s="5" t="s">
        <v>11214</v>
      </c>
      <c r="I5754" s="5" t="s">
        <v>9362</v>
      </c>
      <c r="J5754" s="9" t="s">
        <v>2</v>
      </c>
      <c r="K5754" s="5" t="s">
        <v>601</v>
      </c>
      <c r="L5754" s="10" t="s">
        <v>689</v>
      </c>
      <c r="M5754" s="5" t="s">
        <v>10732</v>
      </c>
      <c r="N5754" s="11"/>
    </row>
    <row r="5755" spans="1:14" x14ac:dyDescent="0.2">
      <c r="A5755" s="12" t="s">
        <v>9093</v>
      </c>
      <c r="B5755" s="50">
        <v>5754</v>
      </c>
      <c r="C5755" s="9">
        <v>2019</v>
      </c>
      <c r="D5755" s="5" t="s">
        <v>9316</v>
      </c>
      <c r="E5755" s="5" t="s">
        <v>698</v>
      </c>
      <c r="F5755" s="5" t="s">
        <v>11089</v>
      </c>
      <c r="G5755" s="5" t="s">
        <v>9379</v>
      </c>
      <c r="H5755" s="5" t="s">
        <v>9328</v>
      </c>
      <c r="I5755" s="5" t="s">
        <v>9344</v>
      </c>
      <c r="J5755" s="9">
        <v>0</v>
      </c>
      <c r="K5755" s="5" t="s">
        <v>601</v>
      </c>
      <c r="L5755" s="10" t="s">
        <v>689</v>
      </c>
      <c r="M5755" s="5" t="s">
        <v>10733</v>
      </c>
      <c r="N5755" s="11"/>
    </row>
    <row r="5756" spans="1:14" x14ac:dyDescent="0.2">
      <c r="A5756" s="12" t="s">
        <v>9094</v>
      </c>
      <c r="B5756" s="50">
        <v>5755</v>
      </c>
      <c r="C5756" s="9">
        <v>2019</v>
      </c>
      <c r="D5756" s="5" t="s">
        <v>9316</v>
      </c>
      <c r="E5756" s="5" t="s">
        <v>65</v>
      </c>
      <c r="F5756" s="5" t="s">
        <v>11088</v>
      </c>
      <c r="G5756" s="5" t="s">
        <v>9371</v>
      </c>
      <c r="H5756" s="5" t="s">
        <v>11214</v>
      </c>
      <c r="I5756" s="5" t="s">
        <v>9372</v>
      </c>
      <c r="J5756" s="9" t="s">
        <v>2</v>
      </c>
      <c r="K5756" s="5" t="s">
        <v>601</v>
      </c>
      <c r="L5756" s="10" t="s">
        <v>689</v>
      </c>
      <c r="M5756" s="5" t="s">
        <v>10734</v>
      </c>
      <c r="N5756" s="11"/>
    </row>
    <row r="5757" spans="1:14" x14ac:dyDescent="0.2">
      <c r="A5757" s="12" t="s">
        <v>9095</v>
      </c>
      <c r="B5757" s="50">
        <v>5756</v>
      </c>
      <c r="C5757" s="9">
        <v>2019</v>
      </c>
      <c r="D5757" s="5" t="s">
        <v>9316</v>
      </c>
      <c r="E5757" s="5" t="s">
        <v>699</v>
      </c>
      <c r="F5757" s="5" t="s">
        <v>11089</v>
      </c>
      <c r="G5757" s="5" t="s">
        <v>9379</v>
      </c>
      <c r="H5757" s="5" t="s">
        <v>9328</v>
      </c>
      <c r="I5757" s="5" t="s">
        <v>9344</v>
      </c>
      <c r="J5757" s="9">
        <v>0</v>
      </c>
      <c r="K5757" s="5" t="s">
        <v>601</v>
      </c>
      <c r="L5757" s="10" t="s">
        <v>689</v>
      </c>
      <c r="M5757" s="5" t="s">
        <v>10735</v>
      </c>
      <c r="N5757" s="11"/>
    </row>
    <row r="5758" spans="1:14" x14ac:dyDescent="0.2">
      <c r="A5758" s="12" t="s">
        <v>9096</v>
      </c>
      <c r="B5758" s="50">
        <v>5757</v>
      </c>
      <c r="C5758" s="9">
        <v>2019</v>
      </c>
      <c r="D5758" s="5" t="s">
        <v>9316</v>
      </c>
      <c r="E5758" s="5" t="s">
        <v>700</v>
      </c>
      <c r="F5758" s="5" t="s">
        <v>11089</v>
      </c>
      <c r="G5758" s="5" t="s">
        <v>9379</v>
      </c>
      <c r="H5758" s="5" t="s">
        <v>9328</v>
      </c>
      <c r="I5758" s="5" t="s">
        <v>9344</v>
      </c>
      <c r="J5758" s="9">
        <v>0</v>
      </c>
      <c r="K5758" s="5" t="s">
        <v>601</v>
      </c>
      <c r="L5758" s="10" t="s">
        <v>689</v>
      </c>
      <c r="M5758" s="5" t="s">
        <v>10736</v>
      </c>
      <c r="N5758" s="11"/>
    </row>
    <row r="5759" spans="1:14" x14ac:dyDescent="0.2">
      <c r="A5759" s="12" t="s">
        <v>9097</v>
      </c>
      <c r="B5759" s="50">
        <v>5758</v>
      </c>
      <c r="C5759" s="9">
        <v>2019</v>
      </c>
      <c r="D5759" s="5" t="s">
        <v>9316</v>
      </c>
      <c r="E5759" s="5" t="s">
        <v>701</v>
      </c>
      <c r="F5759" s="5" t="s">
        <v>11089</v>
      </c>
      <c r="G5759" s="5" t="s">
        <v>9379</v>
      </c>
      <c r="H5759" s="5" t="s">
        <v>9328</v>
      </c>
      <c r="I5759" s="5" t="s">
        <v>9344</v>
      </c>
      <c r="J5759" s="9">
        <v>0</v>
      </c>
      <c r="K5759" s="5" t="s">
        <v>601</v>
      </c>
      <c r="L5759" s="10" t="s">
        <v>689</v>
      </c>
      <c r="M5759" s="5" t="s">
        <v>10737</v>
      </c>
      <c r="N5759" s="11"/>
    </row>
    <row r="5760" spans="1:14" x14ac:dyDescent="0.2">
      <c r="A5760" s="12" t="s">
        <v>9098</v>
      </c>
      <c r="B5760" s="50">
        <v>5759</v>
      </c>
      <c r="C5760" s="9">
        <v>2019</v>
      </c>
      <c r="D5760" s="5" t="s">
        <v>9316</v>
      </c>
      <c r="E5760" s="5" t="s">
        <v>702</v>
      </c>
      <c r="F5760" s="5" t="s">
        <v>11089</v>
      </c>
      <c r="G5760" s="5" t="s">
        <v>9379</v>
      </c>
      <c r="H5760" s="5" t="s">
        <v>9328</v>
      </c>
      <c r="I5760" s="5" t="s">
        <v>9344</v>
      </c>
      <c r="J5760" s="9">
        <v>0</v>
      </c>
      <c r="K5760" s="5" t="s">
        <v>601</v>
      </c>
      <c r="L5760" s="10" t="s">
        <v>689</v>
      </c>
      <c r="M5760" s="5" t="s">
        <v>10738</v>
      </c>
      <c r="N5760" s="11"/>
    </row>
    <row r="5761" spans="1:14" x14ac:dyDescent="0.2">
      <c r="A5761" s="12" t="s">
        <v>9099</v>
      </c>
      <c r="B5761" s="50">
        <v>5760</v>
      </c>
      <c r="C5761" s="9">
        <v>2019</v>
      </c>
      <c r="D5761" s="5" t="s">
        <v>9316</v>
      </c>
      <c r="E5761" s="5" t="s">
        <v>629</v>
      </c>
      <c r="F5761" s="5" t="s">
        <v>11089</v>
      </c>
      <c r="G5761" s="5" t="s">
        <v>9379</v>
      </c>
      <c r="H5761" s="5" t="s">
        <v>9328</v>
      </c>
      <c r="I5761" s="5" t="s">
        <v>9344</v>
      </c>
      <c r="J5761" s="9">
        <v>0</v>
      </c>
      <c r="K5761" s="5" t="s">
        <v>601</v>
      </c>
      <c r="L5761" s="10" t="s">
        <v>689</v>
      </c>
      <c r="M5761" s="5" t="s">
        <v>10739</v>
      </c>
      <c r="N5761" s="11"/>
    </row>
    <row r="5762" spans="1:14" x14ac:dyDescent="0.2">
      <c r="A5762" s="12" t="s">
        <v>9100</v>
      </c>
      <c r="B5762" s="50">
        <v>5761</v>
      </c>
      <c r="C5762" s="9">
        <v>2019</v>
      </c>
      <c r="D5762" s="5" t="s">
        <v>9316</v>
      </c>
      <c r="E5762" s="5" t="s">
        <v>643</v>
      </c>
      <c r="F5762" s="5" t="s">
        <v>11089</v>
      </c>
      <c r="G5762" s="5" t="s">
        <v>9379</v>
      </c>
      <c r="H5762" s="5" t="s">
        <v>9328</v>
      </c>
      <c r="I5762" s="5" t="s">
        <v>9344</v>
      </c>
      <c r="J5762" s="9">
        <v>0</v>
      </c>
      <c r="K5762" s="5" t="s">
        <v>601</v>
      </c>
      <c r="L5762" s="10" t="s">
        <v>689</v>
      </c>
      <c r="M5762" s="5" t="s">
        <v>10740</v>
      </c>
      <c r="N5762" s="11"/>
    </row>
    <row r="5763" spans="1:14" x14ac:dyDescent="0.2">
      <c r="A5763" s="12" t="s">
        <v>9101</v>
      </c>
      <c r="B5763" s="50">
        <v>5762</v>
      </c>
      <c r="C5763" s="9">
        <v>2019</v>
      </c>
      <c r="D5763" s="5" t="s">
        <v>9316</v>
      </c>
      <c r="E5763" s="5" t="s">
        <v>488</v>
      </c>
      <c r="F5763" s="5" t="s">
        <v>11089</v>
      </c>
      <c r="G5763" s="5" t="s">
        <v>9379</v>
      </c>
      <c r="H5763" s="5" t="s">
        <v>9328</v>
      </c>
      <c r="I5763" s="5" t="s">
        <v>9344</v>
      </c>
      <c r="J5763" s="9">
        <v>0</v>
      </c>
      <c r="K5763" s="5" t="s">
        <v>601</v>
      </c>
      <c r="L5763" s="10" t="s">
        <v>689</v>
      </c>
      <c r="M5763" s="5" t="s">
        <v>10741</v>
      </c>
      <c r="N5763" s="11"/>
    </row>
    <row r="5764" spans="1:14" x14ac:dyDescent="0.2">
      <c r="A5764" s="12" t="s">
        <v>9102</v>
      </c>
      <c r="B5764" s="50">
        <v>5763</v>
      </c>
      <c r="C5764" s="9">
        <v>2019</v>
      </c>
      <c r="D5764" s="5" t="s">
        <v>9316</v>
      </c>
      <c r="E5764" s="5" t="s">
        <v>66</v>
      </c>
      <c r="F5764" s="5" t="s">
        <v>11089</v>
      </c>
      <c r="G5764" s="5" t="s">
        <v>9379</v>
      </c>
      <c r="H5764" s="5" t="s">
        <v>9328</v>
      </c>
      <c r="I5764" s="5" t="s">
        <v>9344</v>
      </c>
      <c r="J5764" s="9">
        <v>0</v>
      </c>
      <c r="K5764" s="5" t="s">
        <v>601</v>
      </c>
      <c r="L5764" s="10" t="s">
        <v>689</v>
      </c>
      <c r="M5764" s="5" t="s">
        <v>10742</v>
      </c>
      <c r="N5764" s="11"/>
    </row>
    <row r="5765" spans="1:14" x14ac:dyDescent="0.2">
      <c r="A5765" s="12" t="s">
        <v>9103</v>
      </c>
      <c r="B5765" s="50">
        <v>5764</v>
      </c>
      <c r="C5765" s="9">
        <v>2019</v>
      </c>
      <c r="D5765" s="5" t="s">
        <v>9316</v>
      </c>
      <c r="E5765" s="5" t="s">
        <v>703</v>
      </c>
      <c r="F5765" s="5" t="s">
        <v>11089</v>
      </c>
      <c r="G5765" s="5" t="s">
        <v>9379</v>
      </c>
      <c r="H5765" s="5" t="s">
        <v>9328</v>
      </c>
      <c r="I5765" s="5" t="s">
        <v>9344</v>
      </c>
      <c r="J5765" s="9">
        <v>0</v>
      </c>
      <c r="K5765" s="5" t="s">
        <v>601</v>
      </c>
      <c r="L5765" s="10" t="s">
        <v>689</v>
      </c>
      <c r="M5765" s="5" t="s">
        <v>10743</v>
      </c>
      <c r="N5765" s="11"/>
    </row>
    <row r="5766" spans="1:14" x14ac:dyDescent="0.2">
      <c r="A5766" s="12" t="s">
        <v>9104</v>
      </c>
      <c r="B5766" s="50">
        <v>5765</v>
      </c>
      <c r="C5766" s="9">
        <v>2019</v>
      </c>
      <c r="D5766" s="5" t="s">
        <v>9316</v>
      </c>
      <c r="E5766" s="5" t="s">
        <v>704</v>
      </c>
      <c r="F5766" s="5" t="s">
        <v>11089</v>
      </c>
      <c r="G5766" s="5" t="s">
        <v>9379</v>
      </c>
      <c r="H5766" s="5" t="s">
        <v>9328</v>
      </c>
      <c r="I5766" s="5" t="s">
        <v>9344</v>
      </c>
      <c r="J5766" s="9">
        <v>0</v>
      </c>
      <c r="K5766" s="5" t="s">
        <v>601</v>
      </c>
      <c r="L5766" s="10" t="s">
        <v>689</v>
      </c>
      <c r="M5766" s="5" t="s">
        <v>10744</v>
      </c>
      <c r="N5766" s="11"/>
    </row>
    <row r="5767" spans="1:14" x14ac:dyDescent="0.2">
      <c r="A5767" s="12" t="s">
        <v>9105</v>
      </c>
      <c r="B5767" s="50">
        <v>5766</v>
      </c>
      <c r="C5767" s="9">
        <v>2019</v>
      </c>
      <c r="D5767" s="5" t="s">
        <v>9316</v>
      </c>
      <c r="E5767" s="5" t="s">
        <v>705</v>
      </c>
      <c r="F5767" s="5" t="s">
        <v>11089</v>
      </c>
      <c r="G5767" s="5" t="s">
        <v>9379</v>
      </c>
      <c r="H5767" s="5" t="s">
        <v>9328</v>
      </c>
      <c r="I5767" s="5" t="s">
        <v>9344</v>
      </c>
      <c r="J5767" s="9">
        <v>0</v>
      </c>
      <c r="K5767" s="5" t="s">
        <v>601</v>
      </c>
      <c r="L5767" s="10" t="s">
        <v>689</v>
      </c>
      <c r="M5767" s="5" t="s">
        <v>10745</v>
      </c>
      <c r="N5767" s="11"/>
    </row>
    <row r="5768" spans="1:14" x14ac:dyDescent="0.2">
      <c r="A5768" s="12" t="s">
        <v>9106</v>
      </c>
      <c r="B5768" s="50">
        <v>5767</v>
      </c>
      <c r="C5768" s="9">
        <v>2019</v>
      </c>
      <c r="D5768" s="5" t="s">
        <v>9316</v>
      </c>
      <c r="E5768" s="5" t="s">
        <v>627</v>
      </c>
      <c r="F5768" s="5" t="s">
        <v>11089</v>
      </c>
      <c r="G5768" s="5" t="s">
        <v>9379</v>
      </c>
      <c r="H5768" s="5" t="s">
        <v>9328</v>
      </c>
      <c r="I5768" s="5" t="s">
        <v>9344</v>
      </c>
      <c r="J5768" s="9">
        <v>0</v>
      </c>
      <c r="K5768" s="5" t="s">
        <v>601</v>
      </c>
      <c r="L5768" s="10" t="s">
        <v>689</v>
      </c>
      <c r="M5768" s="5" t="s">
        <v>10746</v>
      </c>
      <c r="N5768" s="11"/>
    </row>
    <row r="5769" spans="1:14" x14ac:dyDescent="0.2">
      <c r="A5769" s="12" t="s">
        <v>9107</v>
      </c>
      <c r="B5769" s="50">
        <v>5768</v>
      </c>
      <c r="C5769" s="9">
        <v>2019</v>
      </c>
      <c r="D5769" s="5" t="s">
        <v>9316</v>
      </c>
      <c r="E5769" s="5" t="s">
        <v>62</v>
      </c>
      <c r="F5769" s="5" t="s">
        <v>11089</v>
      </c>
      <c r="G5769" s="5" t="s">
        <v>9379</v>
      </c>
      <c r="H5769" s="5" t="s">
        <v>9328</v>
      </c>
      <c r="I5769" s="5" t="s">
        <v>9344</v>
      </c>
      <c r="J5769" s="9">
        <v>0</v>
      </c>
      <c r="K5769" s="5" t="s">
        <v>601</v>
      </c>
      <c r="L5769" s="10" t="s">
        <v>689</v>
      </c>
      <c r="M5769" s="5" t="s">
        <v>10747</v>
      </c>
      <c r="N5769" s="11"/>
    </row>
    <row r="5770" spans="1:14" x14ac:dyDescent="0.2">
      <c r="A5770" s="12" t="s">
        <v>9108</v>
      </c>
      <c r="B5770" s="50">
        <v>5769</v>
      </c>
      <c r="C5770" s="9">
        <v>2019</v>
      </c>
      <c r="D5770" s="5" t="s">
        <v>9316</v>
      </c>
      <c r="E5770" s="5" t="s">
        <v>62</v>
      </c>
      <c r="F5770" s="5" t="s">
        <v>11089</v>
      </c>
      <c r="G5770" s="5" t="s">
        <v>9379</v>
      </c>
      <c r="H5770" s="5" t="s">
        <v>9347</v>
      </c>
      <c r="I5770" s="5" t="s">
        <v>9315</v>
      </c>
      <c r="J5770" s="9" t="s">
        <v>2</v>
      </c>
      <c r="K5770" s="5" t="s">
        <v>601</v>
      </c>
      <c r="L5770" s="10" t="s">
        <v>689</v>
      </c>
      <c r="M5770" s="5" t="s">
        <v>10748</v>
      </c>
      <c r="N5770" s="11"/>
    </row>
    <row r="5771" spans="1:14" x14ac:dyDescent="0.2">
      <c r="A5771" s="12" t="s">
        <v>9109</v>
      </c>
      <c r="B5771" s="50">
        <v>5770</v>
      </c>
      <c r="C5771" s="9">
        <v>2019</v>
      </c>
      <c r="D5771" s="5" t="s">
        <v>9316</v>
      </c>
      <c r="E5771" s="5" t="s">
        <v>62</v>
      </c>
      <c r="F5771" s="5" t="s">
        <v>11089</v>
      </c>
      <c r="G5771" s="5" t="s">
        <v>9379</v>
      </c>
      <c r="H5771" s="5" t="s">
        <v>9347</v>
      </c>
      <c r="I5771" s="5" t="s">
        <v>9315</v>
      </c>
      <c r="J5771" s="9">
        <v>1</v>
      </c>
      <c r="K5771" s="5" t="s">
        <v>601</v>
      </c>
      <c r="L5771" s="10" t="s">
        <v>689</v>
      </c>
      <c r="M5771" s="5" t="s">
        <v>10749</v>
      </c>
      <c r="N5771" s="11"/>
    </row>
    <row r="5772" spans="1:14" x14ac:dyDescent="0.2">
      <c r="A5772" s="12" t="s">
        <v>9110</v>
      </c>
      <c r="B5772" s="50">
        <v>5771</v>
      </c>
      <c r="C5772" s="9">
        <v>2019</v>
      </c>
      <c r="D5772" s="5" t="s">
        <v>9316</v>
      </c>
      <c r="E5772" s="5" t="s">
        <v>62</v>
      </c>
      <c r="F5772" s="5" t="s">
        <v>11089</v>
      </c>
      <c r="G5772" s="5" t="s">
        <v>9379</v>
      </c>
      <c r="H5772" s="5" t="s">
        <v>9328</v>
      </c>
      <c r="I5772" s="5" t="s">
        <v>9344</v>
      </c>
      <c r="J5772" s="9">
        <v>0</v>
      </c>
      <c r="K5772" s="5" t="s">
        <v>601</v>
      </c>
      <c r="L5772" s="10" t="s">
        <v>689</v>
      </c>
      <c r="M5772" s="5" t="s">
        <v>10750</v>
      </c>
      <c r="N5772" s="11"/>
    </row>
    <row r="5773" spans="1:14" x14ac:dyDescent="0.2">
      <c r="A5773" s="12" t="s">
        <v>9111</v>
      </c>
      <c r="B5773" s="50">
        <v>5772</v>
      </c>
      <c r="C5773" s="9">
        <v>2019</v>
      </c>
      <c r="D5773" s="5" t="s">
        <v>9316</v>
      </c>
      <c r="E5773" s="5" t="s">
        <v>605</v>
      </c>
      <c r="F5773" s="5" t="s">
        <v>11089</v>
      </c>
      <c r="G5773" s="5" t="s">
        <v>9379</v>
      </c>
      <c r="H5773" s="5" t="s">
        <v>9328</v>
      </c>
      <c r="I5773" s="5" t="s">
        <v>9344</v>
      </c>
      <c r="J5773" s="9">
        <v>0</v>
      </c>
      <c r="K5773" s="5" t="s">
        <v>601</v>
      </c>
      <c r="L5773" s="10" t="s">
        <v>689</v>
      </c>
      <c r="M5773" s="5" t="s">
        <v>10751</v>
      </c>
      <c r="N5773" s="11"/>
    </row>
    <row r="5774" spans="1:14" x14ac:dyDescent="0.2">
      <c r="A5774" s="12" t="s">
        <v>9112</v>
      </c>
      <c r="B5774" s="50">
        <v>5773</v>
      </c>
      <c r="C5774" s="9">
        <v>2019</v>
      </c>
      <c r="D5774" s="5" t="s">
        <v>9316</v>
      </c>
      <c r="E5774" s="5" t="s">
        <v>706</v>
      </c>
      <c r="F5774" s="5" t="s">
        <v>11089</v>
      </c>
      <c r="G5774" s="5" t="s">
        <v>9379</v>
      </c>
      <c r="H5774" s="5" t="s">
        <v>9328</v>
      </c>
      <c r="I5774" s="5" t="s">
        <v>9344</v>
      </c>
      <c r="J5774" s="9">
        <v>0</v>
      </c>
      <c r="K5774" s="5" t="s">
        <v>601</v>
      </c>
      <c r="L5774" s="10" t="s">
        <v>689</v>
      </c>
      <c r="M5774" s="5" t="s">
        <v>10752</v>
      </c>
      <c r="N5774" s="11"/>
    </row>
    <row r="5775" spans="1:14" x14ac:dyDescent="0.2">
      <c r="A5775" s="12" t="s">
        <v>9113</v>
      </c>
      <c r="B5775" s="50">
        <v>5774</v>
      </c>
      <c r="C5775" s="9">
        <v>2019</v>
      </c>
      <c r="D5775" s="5" t="s">
        <v>9316</v>
      </c>
      <c r="E5775" s="5" t="s">
        <v>706</v>
      </c>
      <c r="F5775" s="5" t="s">
        <v>11089</v>
      </c>
      <c r="G5775" s="5" t="s">
        <v>9379</v>
      </c>
      <c r="H5775" s="5" t="s">
        <v>9328</v>
      </c>
      <c r="I5775" s="5" t="s">
        <v>9344</v>
      </c>
      <c r="J5775" s="9">
        <v>0</v>
      </c>
      <c r="K5775" s="5" t="s">
        <v>601</v>
      </c>
      <c r="L5775" s="10" t="s">
        <v>689</v>
      </c>
      <c r="M5775" s="5" t="s">
        <v>10753</v>
      </c>
      <c r="N5775" s="11"/>
    </row>
    <row r="5776" spans="1:14" x14ac:dyDescent="0.2">
      <c r="A5776" s="12" t="s">
        <v>9114</v>
      </c>
      <c r="B5776" s="50">
        <v>5775</v>
      </c>
      <c r="C5776" s="9">
        <v>2019</v>
      </c>
      <c r="D5776" s="5" t="s">
        <v>9316</v>
      </c>
      <c r="E5776" s="5" t="s">
        <v>604</v>
      </c>
      <c r="F5776" s="5" t="s">
        <v>11089</v>
      </c>
      <c r="G5776" s="5" t="s">
        <v>9379</v>
      </c>
      <c r="H5776" s="5" t="s">
        <v>9328</v>
      </c>
      <c r="I5776" s="5" t="s">
        <v>9344</v>
      </c>
      <c r="J5776" s="9">
        <v>0</v>
      </c>
      <c r="K5776" s="5" t="s">
        <v>601</v>
      </c>
      <c r="L5776" s="10" t="s">
        <v>689</v>
      </c>
      <c r="M5776" s="5" t="s">
        <v>10754</v>
      </c>
      <c r="N5776" s="11"/>
    </row>
    <row r="5777" spans="1:14" x14ac:dyDescent="0.2">
      <c r="A5777" s="12" t="s">
        <v>9115</v>
      </c>
      <c r="B5777" s="50">
        <v>5776</v>
      </c>
      <c r="C5777" s="9">
        <v>2019</v>
      </c>
      <c r="D5777" s="5" t="s">
        <v>9316</v>
      </c>
      <c r="E5777" s="5" t="s">
        <v>490</v>
      </c>
      <c r="F5777" s="5" t="s">
        <v>11089</v>
      </c>
      <c r="G5777" s="5" t="s">
        <v>9379</v>
      </c>
      <c r="H5777" s="5" t="s">
        <v>11214</v>
      </c>
      <c r="I5777" s="5" t="s">
        <v>9357</v>
      </c>
      <c r="J5777" s="9">
        <v>0</v>
      </c>
      <c r="K5777" s="5" t="s">
        <v>601</v>
      </c>
      <c r="L5777" s="10" t="s">
        <v>689</v>
      </c>
      <c r="M5777" s="5" t="s">
        <v>10755</v>
      </c>
      <c r="N5777" s="11"/>
    </row>
    <row r="5778" spans="1:14" x14ac:dyDescent="0.2">
      <c r="A5778" s="12" t="s">
        <v>9116</v>
      </c>
      <c r="B5778" s="50">
        <v>5777</v>
      </c>
      <c r="C5778" s="9">
        <v>2019</v>
      </c>
      <c r="D5778" s="5" t="s">
        <v>9316</v>
      </c>
      <c r="E5778" s="5" t="s">
        <v>707</v>
      </c>
      <c r="F5778" s="5" t="s">
        <v>11089</v>
      </c>
      <c r="G5778" s="5" t="s">
        <v>9379</v>
      </c>
      <c r="H5778" s="5" t="s">
        <v>9328</v>
      </c>
      <c r="I5778" s="5" t="s">
        <v>9344</v>
      </c>
      <c r="J5778" s="9">
        <v>0</v>
      </c>
      <c r="K5778" s="5" t="s">
        <v>601</v>
      </c>
      <c r="L5778" s="10" t="s">
        <v>689</v>
      </c>
      <c r="M5778" s="5" t="s">
        <v>10756</v>
      </c>
      <c r="N5778" s="11"/>
    </row>
    <row r="5779" spans="1:14" x14ac:dyDescent="0.2">
      <c r="A5779" s="12" t="s">
        <v>9117</v>
      </c>
      <c r="B5779" s="50">
        <v>5778</v>
      </c>
      <c r="C5779" s="9">
        <v>2019</v>
      </c>
      <c r="D5779" s="5" t="s">
        <v>9316</v>
      </c>
      <c r="E5779" s="5" t="s">
        <v>708</v>
      </c>
      <c r="F5779" s="5" t="s">
        <v>11089</v>
      </c>
      <c r="G5779" s="5" t="s">
        <v>9379</v>
      </c>
      <c r="H5779" s="5" t="s">
        <v>9328</v>
      </c>
      <c r="I5779" s="5" t="s">
        <v>9344</v>
      </c>
      <c r="J5779" s="9">
        <v>0</v>
      </c>
      <c r="K5779" s="5" t="s">
        <v>601</v>
      </c>
      <c r="L5779" s="10" t="s">
        <v>689</v>
      </c>
      <c r="M5779" s="5" t="s">
        <v>10757</v>
      </c>
      <c r="N5779" s="11"/>
    </row>
    <row r="5780" spans="1:14" x14ac:dyDescent="0.2">
      <c r="A5780" s="12" t="s">
        <v>9118</v>
      </c>
      <c r="B5780" s="50">
        <v>5779</v>
      </c>
      <c r="C5780" s="9">
        <v>2019</v>
      </c>
      <c r="D5780" s="5" t="s">
        <v>9316</v>
      </c>
      <c r="E5780" s="5" t="s">
        <v>709</v>
      </c>
      <c r="F5780" s="5" t="s">
        <v>11089</v>
      </c>
      <c r="G5780" s="5" t="s">
        <v>9379</v>
      </c>
      <c r="H5780" s="5" t="s">
        <v>9347</v>
      </c>
      <c r="I5780" s="5" t="s">
        <v>9315</v>
      </c>
      <c r="J5780" s="9">
        <v>0</v>
      </c>
      <c r="K5780" s="5" t="s">
        <v>601</v>
      </c>
      <c r="L5780" s="10" t="s">
        <v>689</v>
      </c>
      <c r="M5780" s="5" t="s">
        <v>10758</v>
      </c>
      <c r="N5780" s="11"/>
    </row>
    <row r="5781" spans="1:14" x14ac:dyDescent="0.2">
      <c r="A5781" s="12" t="s">
        <v>9119</v>
      </c>
      <c r="B5781" s="50">
        <v>5780</v>
      </c>
      <c r="C5781" s="9">
        <v>2019</v>
      </c>
      <c r="D5781" s="5" t="s">
        <v>9316</v>
      </c>
      <c r="E5781" s="5" t="s">
        <v>710</v>
      </c>
      <c r="F5781" s="5" t="s">
        <v>11089</v>
      </c>
      <c r="G5781" s="5" t="s">
        <v>9379</v>
      </c>
      <c r="H5781" s="5" t="s">
        <v>9328</v>
      </c>
      <c r="I5781" s="5" t="s">
        <v>9344</v>
      </c>
      <c r="J5781" s="9">
        <v>0</v>
      </c>
      <c r="K5781" s="5" t="s">
        <v>601</v>
      </c>
      <c r="L5781" s="10" t="s">
        <v>689</v>
      </c>
      <c r="M5781" s="5" t="s">
        <v>10759</v>
      </c>
      <c r="N5781" s="11"/>
    </row>
    <row r="5782" spans="1:14" x14ac:dyDescent="0.2">
      <c r="A5782" s="12" t="s">
        <v>9120</v>
      </c>
      <c r="B5782" s="50">
        <v>5781</v>
      </c>
      <c r="C5782" s="9">
        <v>2019</v>
      </c>
      <c r="D5782" s="5" t="s">
        <v>9316</v>
      </c>
      <c r="E5782" s="5" t="s">
        <v>711</v>
      </c>
      <c r="F5782" s="5" t="s">
        <v>11089</v>
      </c>
      <c r="G5782" s="5" t="s">
        <v>9379</v>
      </c>
      <c r="H5782" s="5" t="s">
        <v>9328</v>
      </c>
      <c r="I5782" s="5" t="s">
        <v>9344</v>
      </c>
      <c r="J5782" s="9">
        <v>0</v>
      </c>
      <c r="K5782" s="5" t="s">
        <v>601</v>
      </c>
      <c r="L5782" s="10" t="s">
        <v>689</v>
      </c>
      <c r="M5782" s="5" t="s">
        <v>10760</v>
      </c>
      <c r="N5782" s="11"/>
    </row>
    <row r="5783" spans="1:14" x14ac:dyDescent="0.2">
      <c r="A5783" s="12" t="s">
        <v>9121</v>
      </c>
      <c r="B5783" s="50">
        <v>5782</v>
      </c>
      <c r="C5783" s="9">
        <v>2019</v>
      </c>
      <c r="D5783" s="5" t="s">
        <v>9316</v>
      </c>
      <c r="E5783" s="5" t="s">
        <v>712</v>
      </c>
      <c r="F5783" s="5" t="s">
        <v>11089</v>
      </c>
      <c r="G5783" s="5" t="s">
        <v>9379</v>
      </c>
      <c r="H5783" s="5" t="s">
        <v>9328</v>
      </c>
      <c r="I5783" s="5" t="s">
        <v>9344</v>
      </c>
      <c r="J5783" s="9">
        <v>0</v>
      </c>
      <c r="K5783" s="5" t="s">
        <v>601</v>
      </c>
      <c r="L5783" s="10" t="s">
        <v>689</v>
      </c>
      <c r="M5783" s="5" t="s">
        <v>10761</v>
      </c>
      <c r="N5783" s="11"/>
    </row>
    <row r="5784" spans="1:14" x14ac:dyDescent="0.2">
      <c r="A5784" s="12" t="s">
        <v>9122</v>
      </c>
      <c r="B5784" s="50">
        <v>5783</v>
      </c>
      <c r="C5784" s="9">
        <v>2019</v>
      </c>
      <c r="D5784" s="5" t="s">
        <v>9316</v>
      </c>
      <c r="E5784" s="5" t="s">
        <v>688</v>
      </c>
      <c r="F5784" s="5" t="s">
        <v>11089</v>
      </c>
      <c r="G5784" s="5" t="s">
        <v>9379</v>
      </c>
      <c r="H5784" s="5" t="s">
        <v>9328</v>
      </c>
      <c r="I5784" s="5" t="s">
        <v>9344</v>
      </c>
      <c r="J5784" s="9">
        <v>0</v>
      </c>
      <c r="K5784" s="5" t="s">
        <v>601</v>
      </c>
      <c r="L5784" s="10" t="s">
        <v>689</v>
      </c>
      <c r="M5784" s="5" t="s">
        <v>10762</v>
      </c>
      <c r="N5784" s="11"/>
    </row>
    <row r="5785" spans="1:14" x14ac:dyDescent="0.2">
      <c r="A5785" s="12" t="s">
        <v>9123</v>
      </c>
      <c r="B5785" s="50">
        <v>5784</v>
      </c>
      <c r="C5785" s="9">
        <v>2019</v>
      </c>
      <c r="D5785" s="5" t="s">
        <v>9316</v>
      </c>
      <c r="E5785" s="5" t="s">
        <v>688</v>
      </c>
      <c r="F5785" s="5" t="s">
        <v>11089</v>
      </c>
      <c r="G5785" s="5" t="s">
        <v>9379</v>
      </c>
      <c r="H5785" s="5" t="s">
        <v>9328</v>
      </c>
      <c r="I5785" s="5" t="s">
        <v>9344</v>
      </c>
      <c r="J5785" s="9">
        <v>0</v>
      </c>
      <c r="K5785" s="5" t="s">
        <v>601</v>
      </c>
      <c r="L5785" s="10" t="s">
        <v>689</v>
      </c>
      <c r="M5785" s="5" t="s">
        <v>10763</v>
      </c>
      <c r="N5785" s="11"/>
    </row>
    <row r="5786" spans="1:14" x14ac:dyDescent="0.2">
      <c r="A5786" s="12" t="s">
        <v>9124</v>
      </c>
      <c r="B5786" s="50">
        <v>5785</v>
      </c>
      <c r="C5786" s="9">
        <v>2019</v>
      </c>
      <c r="D5786" s="5" t="s">
        <v>9316</v>
      </c>
      <c r="E5786" s="5" t="s">
        <v>688</v>
      </c>
      <c r="F5786" s="5" t="s">
        <v>11089</v>
      </c>
      <c r="G5786" s="5" t="s">
        <v>9379</v>
      </c>
      <c r="H5786" s="5" t="s">
        <v>9328</v>
      </c>
      <c r="I5786" s="5" t="s">
        <v>9344</v>
      </c>
      <c r="J5786" s="9">
        <v>0</v>
      </c>
      <c r="K5786" s="5" t="s">
        <v>601</v>
      </c>
      <c r="L5786" s="10" t="s">
        <v>689</v>
      </c>
      <c r="M5786" s="5" t="s">
        <v>10764</v>
      </c>
      <c r="N5786" s="11"/>
    </row>
    <row r="5787" spans="1:14" x14ac:dyDescent="0.2">
      <c r="A5787" s="12" t="s">
        <v>9125</v>
      </c>
      <c r="B5787" s="50">
        <v>5786</v>
      </c>
      <c r="C5787" s="9">
        <v>2019</v>
      </c>
      <c r="D5787" s="5" t="s">
        <v>9316</v>
      </c>
      <c r="E5787" s="5" t="s">
        <v>688</v>
      </c>
      <c r="F5787" s="5" t="s">
        <v>11089</v>
      </c>
      <c r="G5787" s="5" t="s">
        <v>9379</v>
      </c>
      <c r="H5787" s="5" t="s">
        <v>9328</v>
      </c>
      <c r="I5787" s="5" t="s">
        <v>9344</v>
      </c>
      <c r="J5787" s="9">
        <v>0</v>
      </c>
      <c r="K5787" s="5" t="s">
        <v>601</v>
      </c>
      <c r="L5787" s="10" t="s">
        <v>689</v>
      </c>
      <c r="M5787" s="5" t="s">
        <v>10765</v>
      </c>
      <c r="N5787" s="11"/>
    </row>
    <row r="5788" spans="1:14" x14ac:dyDescent="0.2">
      <c r="A5788" s="12" t="s">
        <v>9126</v>
      </c>
      <c r="B5788" s="50">
        <v>5787</v>
      </c>
      <c r="C5788" s="9">
        <v>2019</v>
      </c>
      <c r="D5788" s="5" t="s">
        <v>9316</v>
      </c>
      <c r="E5788" s="5" t="s">
        <v>688</v>
      </c>
      <c r="F5788" s="5" t="s">
        <v>11089</v>
      </c>
      <c r="G5788" s="5" t="s">
        <v>9379</v>
      </c>
      <c r="H5788" s="5" t="s">
        <v>9321</v>
      </c>
      <c r="I5788" s="5" t="s">
        <v>9321</v>
      </c>
      <c r="J5788" s="9" t="s">
        <v>2</v>
      </c>
      <c r="K5788" s="5" t="s">
        <v>601</v>
      </c>
      <c r="L5788" s="10" t="s">
        <v>689</v>
      </c>
      <c r="M5788" s="5" t="s">
        <v>10766</v>
      </c>
      <c r="N5788" s="11"/>
    </row>
    <row r="5789" spans="1:14" x14ac:dyDescent="0.2">
      <c r="A5789" s="12" t="s">
        <v>9127</v>
      </c>
      <c r="B5789" s="50">
        <v>5788</v>
      </c>
      <c r="C5789" s="9">
        <v>2019</v>
      </c>
      <c r="D5789" s="5" t="s">
        <v>9316</v>
      </c>
      <c r="E5789" s="5" t="s">
        <v>713</v>
      </c>
      <c r="F5789" s="5" t="s">
        <v>11089</v>
      </c>
      <c r="G5789" s="5" t="s">
        <v>9379</v>
      </c>
      <c r="H5789" s="5" t="s">
        <v>9328</v>
      </c>
      <c r="I5789" s="5" t="s">
        <v>9344</v>
      </c>
      <c r="J5789" s="9">
        <v>0</v>
      </c>
      <c r="K5789" s="5" t="s">
        <v>601</v>
      </c>
      <c r="L5789" s="10" t="s">
        <v>689</v>
      </c>
      <c r="M5789" s="5" t="s">
        <v>10767</v>
      </c>
      <c r="N5789" s="11"/>
    </row>
    <row r="5790" spans="1:14" x14ac:dyDescent="0.2">
      <c r="A5790" s="12" t="s">
        <v>9128</v>
      </c>
      <c r="B5790" s="50">
        <v>5789</v>
      </c>
      <c r="C5790" s="9">
        <v>2019</v>
      </c>
      <c r="D5790" s="5" t="s">
        <v>9316</v>
      </c>
      <c r="E5790" s="5" t="s">
        <v>652</v>
      </c>
      <c r="F5790" s="5" t="s">
        <v>11089</v>
      </c>
      <c r="G5790" s="5" t="s">
        <v>9379</v>
      </c>
      <c r="H5790" s="5" t="s">
        <v>9328</v>
      </c>
      <c r="I5790" s="5" t="s">
        <v>9344</v>
      </c>
      <c r="J5790" s="9">
        <v>0</v>
      </c>
      <c r="K5790" s="5" t="s">
        <v>601</v>
      </c>
      <c r="L5790" s="10" t="s">
        <v>689</v>
      </c>
      <c r="M5790" s="5" t="s">
        <v>10768</v>
      </c>
      <c r="N5790" s="11"/>
    </row>
    <row r="5791" spans="1:14" x14ac:dyDescent="0.2">
      <c r="A5791" s="12" t="s">
        <v>9129</v>
      </c>
      <c r="B5791" s="50">
        <v>5790</v>
      </c>
      <c r="C5791" s="9">
        <v>2019</v>
      </c>
      <c r="D5791" s="5" t="s">
        <v>9316</v>
      </c>
      <c r="E5791" s="5" t="s">
        <v>714</v>
      </c>
      <c r="F5791" s="5" t="s">
        <v>11089</v>
      </c>
      <c r="G5791" s="5" t="s">
        <v>9379</v>
      </c>
      <c r="H5791" s="5" t="s">
        <v>9328</v>
      </c>
      <c r="I5791" s="5" t="s">
        <v>9344</v>
      </c>
      <c r="J5791" s="9">
        <v>0</v>
      </c>
      <c r="K5791" s="5" t="s">
        <v>601</v>
      </c>
      <c r="L5791" s="10" t="s">
        <v>689</v>
      </c>
      <c r="M5791" s="5" t="s">
        <v>10756</v>
      </c>
      <c r="N5791" s="11"/>
    </row>
    <row r="5792" spans="1:14" x14ac:dyDescent="0.2">
      <c r="A5792" s="12" t="s">
        <v>9130</v>
      </c>
      <c r="B5792" s="50">
        <v>5791</v>
      </c>
      <c r="C5792" s="9">
        <v>2019</v>
      </c>
      <c r="D5792" s="5" t="s">
        <v>9316</v>
      </c>
      <c r="E5792" s="5" t="s">
        <v>715</v>
      </c>
      <c r="F5792" s="5" t="s">
        <v>11089</v>
      </c>
      <c r="G5792" s="5" t="s">
        <v>9379</v>
      </c>
      <c r="H5792" s="5" t="s">
        <v>9328</v>
      </c>
      <c r="I5792" s="5" t="s">
        <v>9344</v>
      </c>
      <c r="J5792" s="9">
        <v>0</v>
      </c>
      <c r="K5792" s="5" t="s">
        <v>601</v>
      </c>
      <c r="L5792" s="10" t="s">
        <v>689</v>
      </c>
      <c r="M5792" s="5" t="s">
        <v>10769</v>
      </c>
      <c r="N5792" s="11"/>
    </row>
    <row r="5793" spans="1:14" x14ac:dyDescent="0.2">
      <c r="A5793" s="12" t="s">
        <v>9131</v>
      </c>
      <c r="B5793" s="50">
        <v>5792</v>
      </c>
      <c r="C5793" s="9">
        <v>2019</v>
      </c>
      <c r="D5793" s="5" t="s">
        <v>9316</v>
      </c>
      <c r="E5793" s="5" t="s">
        <v>716</v>
      </c>
      <c r="F5793" s="5" t="s">
        <v>11089</v>
      </c>
      <c r="G5793" s="5" t="s">
        <v>9379</v>
      </c>
      <c r="H5793" s="5" t="s">
        <v>9328</v>
      </c>
      <c r="I5793" s="5" t="s">
        <v>9344</v>
      </c>
      <c r="J5793" s="9">
        <v>0</v>
      </c>
      <c r="K5793" s="5" t="s">
        <v>601</v>
      </c>
      <c r="L5793" s="10" t="s">
        <v>689</v>
      </c>
      <c r="M5793" s="5" t="s">
        <v>10770</v>
      </c>
      <c r="N5793" s="11"/>
    </row>
    <row r="5794" spans="1:14" x14ac:dyDescent="0.2">
      <c r="A5794" s="12" t="s">
        <v>9132</v>
      </c>
      <c r="B5794" s="50">
        <v>5793</v>
      </c>
      <c r="C5794" s="9">
        <v>2019</v>
      </c>
      <c r="D5794" s="5" t="s">
        <v>9316</v>
      </c>
      <c r="E5794" s="5" t="s">
        <v>717</v>
      </c>
      <c r="F5794" s="5" t="s">
        <v>11089</v>
      </c>
      <c r="G5794" s="5" t="s">
        <v>9379</v>
      </c>
      <c r="H5794" s="5" t="s">
        <v>9328</v>
      </c>
      <c r="I5794" s="5" t="s">
        <v>9344</v>
      </c>
      <c r="J5794" s="9">
        <v>0</v>
      </c>
      <c r="K5794" s="5" t="s">
        <v>601</v>
      </c>
      <c r="L5794" s="10" t="s">
        <v>689</v>
      </c>
      <c r="M5794" s="5" t="s">
        <v>10739</v>
      </c>
      <c r="N5794" s="11"/>
    </row>
    <row r="5795" spans="1:14" x14ac:dyDescent="0.2">
      <c r="A5795" s="12" t="s">
        <v>9133</v>
      </c>
      <c r="B5795" s="50">
        <v>5794</v>
      </c>
      <c r="C5795" s="9">
        <v>2019</v>
      </c>
      <c r="D5795" s="5" t="s">
        <v>9316</v>
      </c>
      <c r="E5795" s="5" t="s">
        <v>61</v>
      </c>
      <c r="F5795" s="5" t="s">
        <v>11088</v>
      </c>
      <c r="G5795" s="5" t="s">
        <v>9371</v>
      </c>
      <c r="H5795" s="5" t="s">
        <v>11214</v>
      </c>
      <c r="I5795" s="5" t="s">
        <v>9360</v>
      </c>
      <c r="J5795" s="9">
        <v>50</v>
      </c>
      <c r="K5795" s="5" t="s">
        <v>601</v>
      </c>
      <c r="L5795" s="10" t="s">
        <v>689</v>
      </c>
      <c r="M5795" s="5" t="s">
        <v>10771</v>
      </c>
      <c r="N5795" s="11"/>
    </row>
    <row r="5796" spans="1:14" x14ac:dyDescent="0.2">
      <c r="A5796" s="12" t="s">
        <v>9134</v>
      </c>
      <c r="B5796" s="50">
        <v>5795</v>
      </c>
      <c r="C5796" s="9">
        <v>2019</v>
      </c>
      <c r="D5796" s="5" t="s">
        <v>9316</v>
      </c>
      <c r="E5796" s="5" t="s">
        <v>61</v>
      </c>
      <c r="F5796" s="5" t="s">
        <v>11088</v>
      </c>
      <c r="G5796" s="5" t="s">
        <v>9371</v>
      </c>
      <c r="H5796" s="5" t="s">
        <v>9347</v>
      </c>
      <c r="I5796" s="5" t="s">
        <v>9315</v>
      </c>
      <c r="J5796" s="9">
        <v>1</v>
      </c>
      <c r="K5796" s="5" t="s">
        <v>601</v>
      </c>
      <c r="L5796" s="10" t="s">
        <v>689</v>
      </c>
      <c r="M5796" s="5" t="s">
        <v>10772</v>
      </c>
      <c r="N5796" s="11"/>
    </row>
    <row r="5797" spans="1:14" x14ac:dyDescent="0.2">
      <c r="A5797" s="12" t="s">
        <v>9135</v>
      </c>
      <c r="B5797" s="50">
        <v>5796</v>
      </c>
      <c r="C5797" s="9">
        <v>2019</v>
      </c>
      <c r="D5797" s="5" t="s">
        <v>9316</v>
      </c>
      <c r="E5797" s="5" t="s">
        <v>61</v>
      </c>
      <c r="F5797" s="5" t="s">
        <v>11089</v>
      </c>
      <c r="G5797" s="5" t="s">
        <v>9379</v>
      </c>
      <c r="H5797" s="5" t="s">
        <v>9347</v>
      </c>
      <c r="I5797" s="5" t="s">
        <v>9315</v>
      </c>
      <c r="J5797" s="9">
        <v>1</v>
      </c>
      <c r="K5797" s="5" t="s">
        <v>601</v>
      </c>
      <c r="L5797" s="10" t="s">
        <v>689</v>
      </c>
      <c r="M5797" s="5" t="s">
        <v>10773</v>
      </c>
      <c r="N5797" s="11"/>
    </row>
    <row r="5798" spans="1:14" x14ac:dyDescent="0.2">
      <c r="A5798" s="12" t="s">
        <v>9136</v>
      </c>
      <c r="B5798" s="50">
        <v>5797</v>
      </c>
      <c r="C5798" s="9">
        <v>2019</v>
      </c>
      <c r="D5798" s="5" t="s">
        <v>9316</v>
      </c>
      <c r="E5798" s="5" t="s">
        <v>61</v>
      </c>
      <c r="F5798" s="5" t="s">
        <v>11089</v>
      </c>
      <c r="G5798" s="5" t="s">
        <v>9379</v>
      </c>
      <c r="H5798" s="5" t="s">
        <v>9347</v>
      </c>
      <c r="I5798" s="5" t="s">
        <v>9315</v>
      </c>
      <c r="J5798" s="9">
        <v>1</v>
      </c>
      <c r="K5798" s="5" t="s">
        <v>601</v>
      </c>
      <c r="L5798" s="10" t="s">
        <v>689</v>
      </c>
      <c r="M5798" s="5" t="s">
        <v>10774</v>
      </c>
      <c r="N5798" s="11"/>
    </row>
    <row r="5799" spans="1:14" x14ac:dyDescent="0.2">
      <c r="A5799" s="12" t="s">
        <v>9137</v>
      </c>
      <c r="B5799" s="50">
        <v>5798</v>
      </c>
      <c r="C5799" s="9">
        <v>2019</v>
      </c>
      <c r="D5799" s="5" t="s">
        <v>9316</v>
      </c>
      <c r="E5799" s="5" t="s">
        <v>61</v>
      </c>
      <c r="F5799" s="5" t="s">
        <v>11089</v>
      </c>
      <c r="G5799" s="5" t="s">
        <v>9379</v>
      </c>
      <c r="H5799" s="5" t="s">
        <v>9347</v>
      </c>
      <c r="I5799" s="5" t="s">
        <v>9315</v>
      </c>
      <c r="J5799" s="9">
        <v>1</v>
      </c>
      <c r="K5799" s="5" t="s">
        <v>601</v>
      </c>
      <c r="L5799" s="10" t="s">
        <v>689</v>
      </c>
      <c r="M5799" s="5" t="s">
        <v>10775</v>
      </c>
      <c r="N5799" s="11"/>
    </row>
    <row r="5800" spans="1:14" x14ac:dyDescent="0.2">
      <c r="A5800" s="12" t="s">
        <v>9138</v>
      </c>
      <c r="B5800" s="50">
        <v>5799</v>
      </c>
      <c r="C5800" s="9">
        <v>2019</v>
      </c>
      <c r="D5800" s="5" t="s">
        <v>9316</v>
      </c>
      <c r="E5800" s="5" t="s">
        <v>61</v>
      </c>
      <c r="F5800" s="5" t="s">
        <v>11089</v>
      </c>
      <c r="G5800" s="5" t="s">
        <v>9379</v>
      </c>
      <c r="H5800" s="5" t="s">
        <v>9328</v>
      </c>
      <c r="I5800" s="5" t="s">
        <v>9415</v>
      </c>
      <c r="J5800" s="9">
        <v>0</v>
      </c>
      <c r="K5800" s="5" t="s">
        <v>601</v>
      </c>
      <c r="L5800" s="10" t="s">
        <v>689</v>
      </c>
      <c r="M5800" s="5" t="s">
        <v>10776</v>
      </c>
      <c r="N5800" s="11"/>
    </row>
    <row r="5801" spans="1:14" x14ac:dyDescent="0.2">
      <c r="A5801" s="12" t="s">
        <v>9139</v>
      </c>
      <c r="B5801" s="50">
        <v>5800</v>
      </c>
      <c r="C5801" s="9">
        <v>2019</v>
      </c>
      <c r="D5801" s="5" t="s">
        <v>9316</v>
      </c>
      <c r="E5801" s="5" t="s">
        <v>61</v>
      </c>
      <c r="F5801" s="5" t="s">
        <v>11089</v>
      </c>
      <c r="G5801" s="5" t="s">
        <v>9379</v>
      </c>
      <c r="H5801" s="5" t="s">
        <v>9328</v>
      </c>
      <c r="I5801" s="5" t="s">
        <v>9415</v>
      </c>
      <c r="J5801" s="9">
        <v>0</v>
      </c>
      <c r="K5801" s="5" t="s">
        <v>601</v>
      </c>
      <c r="L5801" s="10" t="s">
        <v>689</v>
      </c>
      <c r="M5801" s="5" t="s">
        <v>10777</v>
      </c>
      <c r="N5801" s="11"/>
    </row>
    <row r="5802" spans="1:14" x14ac:dyDescent="0.2">
      <c r="A5802" s="12" t="s">
        <v>9140</v>
      </c>
      <c r="B5802" s="50">
        <v>5801</v>
      </c>
      <c r="C5802" s="9">
        <v>2019</v>
      </c>
      <c r="D5802" s="5" t="s">
        <v>9316</v>
      </c>
      <c r="E5802" s="5" t="s">
        <v>61</v>
      </c>
      <c r="F5802" s="5" t="s">
        <v>11089</v>
      </c>
      <c r="G5802" s="5" t="s">
        <v>9379</v>
      </c>
      <c r="H5802" s="5" t="s">
        <v>9328</v>
      </c>
      <c r="I5802" s="5" t="s">
        <v>9344</v>
      </c>
      <c r="J5802" s="9">
        <v>0</v>
      </c>
      <c r="K5802" s="5" t="s">
        <v>601</v>
      </c>
      <c r="L5802" s="10" t="s">
        <v>689</v>
      </c>
      <c r="M5802" s="5" t="s">
        <v>10778</v>
      </c>
      <c r="N5802" s="11"/>
    </row>
    <row r="5803" spans="1:14" x14ac:dyDescent="0.2">
      <c r="A5803" s="12" t="s">
        <v>9141</v>
      </c>
      <c r="B5803" s="50">
        <v>5802</v>
      </c>
      <c r="C5803" s="9">
        <v>2019</v>
      </c>
      <c r="D5803" s="5" t="s">
        <v>9316</v>
      </c>
      <c r="E5803" s="5" t="s">
        <v>61</v>
      </c>
      <c r="F5803" s="5" t="s">
        <v>11089</v>
      </c>
      <c r="G5803" s="5" t="s">
        <v>9379</v>
      </c>
      <c r="H5803" s="5" t="s">
        <v>9328</v>
      </c>
      <c r="I5803" s="5" t="s">
        <v>9344</v>
      </c>
      <c r="J5803" s="9">
        <v>0</v>
      </c>
      <c r="K5803" s="5" t="s">
        <v>601</v>
      </c>
      <c r="L5803" s="10" t="s">
        <v>689</v>
      </c>
      <c r="M5803" s="5" t="s">
        <v>10779</v>
      </c>
      <c r="N5803" s="11"/>
    </row>
    <row r="5804" spans="1:14" x14ac:dyDescent="0.2">
      <c r="A5804" s="12" t="s">
        <v>9142</v>
      </c>
      <c r="B5804" s="50">
        <v>5803</v>
      </c>
      <c r="C5804" s="9">
        <v>2019</v>
      </c>
      <c r="D5804" s="5" t="s">
        <v>9316</v>
      </c>
      <c r="E5804" s="5" t="s">
        <v>61</v>
      </c>
      <c r="F5804" s="5" t="s">
        <v>11089</v>
      </c>
      <c r="G5804" s="5" t="s">
        <v>9379</v>
      </c>
      <c r="H5804" s="5" t="s">
        <v>9328</v>
      </c>
      <c r="I5804" s="5" t="s">
        <v>9415</v>
      </c>
      <c r="J5804" s="9">
        <v>0</v>
      </c>
      <c r="K5804" s="5" t="s">
        <v>601</v>
      </c>
      <c r="L5804" s="10" t="s">
        <v>689</v>
      </c>
      <c r="M5804" s="5" t="s">
        <v>10780</v>
      </c>
      <c r="N5804" s="11"/>
    </row>
    <row r="5805" spans="1:14" x14ac:dyDescent="0.2">
      <c r="A5805" s="12" t="s">
        <v>9143</v>
      </c>
      <c r="B5805" s="50">
        <v>5804</v>
      </c>
      <c r="C5805" s="9">
        <v>2019</v>
      </c>
      <c r="D5805" s="5" t="s">
        <v>9316</v>
      </c>
      <c r="E5805" s="5" t="s">
        <v>718</v>
      </c>
      <c r="F5805" s="5" t="s">
        <v>11089</v>
      </c>
      <c r="G5805" s="5" t="s">
        <v>9379</v>
      </c>
      <c r="H5805" s="5" t="s">
        <v>9347</v>
      </c>
      <c r="I5805" s="5" t="s">
        <v>9408</v>
      </c>
      <c r="J5805" s="9">
        <v>2</v>
      </c>
      <c r="K5805" s="5" t="s">
        <v>601</v>
      </c>
      <c r="L5805" s="10" t="s">
        <v>689</v>
      </c>
      <c r="M5805" s="5" t="s">
        <v>10781</v>
      </c>
      <c r="N5805" s="11"/>
    </row>
    <row r="5806" spans="1:14" x14ac:dyDescent="0.2">
      <c r="A5806" s="12" t="s">
        <v>9144</v>
      </c>
      <c r="B5806" s="50">
        <v>5805</v>
      </c>
      <c r="C5806" s="9">
        <v>2019</v>
      </c>
      <c r="D5806" s="5" t="s">
        <v>9316</v>
      </c>
      <c r="E5806" s="5" t="s">
        <v>622</v>
      </c>
      <c r="F5806" s="5" t="s">
        <v>11089</v>
      </c>
      <c r="G5806" s="5" t="s">
        <v>9379</v>
      </c>
      <c r="H5806" s="5" t="s">
        <v>9328</v>
      </c>
      <c r="I5806" s="5" t="s">
        <v>9415</v>
      </c>
      <c r="J5806" s="9">
        <v>0</v>
      </c>
      <c r="K5806" s="5" t="s">
        <v>601</v>
      </c>
      <c r="L5806" s="10" t="s">
        <v>689</v>
      </c>
      <c r="M5806" s="5" t="s">
        <v>10782</v>
      </c>
      <c r="N5806" s="11"/>
    </row>
    <row r="5807" spans="1:14" x14ac:dyDescent="0.2">
      <c r="A5807" s="12" t="s">
        <v>9145</v>
      </c>
      <c r="B5807" s="50">
        <v>5806</v>
      </c>
      <c r="C5807" s="9">
        <v>2019</v>
      </c>
      <c r="D5807" s="5" t="s">
        <v>9316</v>
      </c>
      <c r="E5807" s="5" t="s">
        <v>61</v>
      </c>
      <c r="F5807" s="5" t="s">
        <v>11089</v>
      </c>
      <c r="G5807" s="5" t="s">
        <v>9379</v>
      </c>
      <c r="H5807" s="5" t="s">
        <v>9328</v>
      </c>
      <c r="I5807" s="5" t="s">
        <v>9344</v>
      </c>
      <c r="J5807" s="9">
        <v>0</v>
      </c>
      <c r="K5807" s="5" t="s">
        <v>601</v>
      </c>
      <c r="L5807" s="10" t="s">
        <v>689</v>
      </c>
      <c r="M5807" s="5" t="s">
        <v>10783</v>
      </c>
      <c r="N5807" s="11"/>
    </row>
    <row r="5808" spans="1:14" x14ac:dyDescent="0.2">
      <c r="A5808" s="12" t="s">
        <v>9146</v>
      </c>
      <c r="B5808" s="50">
        <v>5807</v>
      </c>
      <c r="C5808" s="9">
        <v>2019</v>
      </c>
      <c r="D5808" s="5" t="s">
        <v>9316</v>
      </c>
      <c r="E5808" s="5" t="s">
        <v>65</v>
      </c>
      <c r="F5808" s="5" t="s">
        <v>11089</v>
      </c>
      <c r="G5808" s="5" t="s">
        <v>9369</v>
      </c>
      <c r="H5808" s="5" t="s">
        <v>9347</v>
      </c>
      <c r="I5808" s="5" t="s">
        <v>9315</v>
      </c>
      <c r="J5808" s="9">
        <v>1</v>
      </c>
      <c r="K5808" s="5" t="s">
        <v>601</v>
      </c>
      <c r="L5808" s="10" t="s">
        <v>689</v>
      </c>
      <c r="M5808" s="5" t="s">
        <v>10784</v>
      </c>
      <c r="N5808" s="11"/>
    </row>
    <row r="5809" spans="1:15" x14ac:dyDescent="0.2">
      <c r="A5809" s="12" t="s">
        <v>9147</v>
      </c>
      <c r="B5809" s="50">
        <v>5808</v>
      </c>
      <c r="C5809" s="9">
        <v>2019</v>
      </c>
      <c r="D5809" s="5" t="s">
        <v>9316</v>
      </c>
      <c r="E5809" s="5" t="s">
        <v>630</v>
      </c>
      <c r="F5809" s="5" t="s">
        <v>11089</v>
      </c>
      <c r="G5809" s="5" t="s">
        <v>9379</v>
      </c>
      <c r="H5809" s="5" t="s">
        <v>11214</v>
      </c>
      <c r="I5809" s="5" t="s">
        <v>9357</v>
      </c>
      <c r="J5809" s="9" t="s">
        <v>2</v>
      </c>
      <c r="K5809" s="5" t="s">
        <v>601</v>
      </c>
      <c r="L5809" s="10" t="s">
        <v>689</v>
      </c>
      <c r="M5809" s="5" t="s">
        <v>10785</v>
      </c>
      <c r="N5809" s="11"/>
    </row>
    <row r="5810" spans="1:15" x14ac:dyDescent="0.2">
      <c r="A5810" s="12" t="s">
        <v>9148</v>
      </c>
      <c r="B5810" s="50">
        <v>5809</v>
      </c>
      <c r="C5810" s="9">
        <v>2019</v>
      </c>
      <c r="D5810" s="5" t="s">
        <v>9316</v>
      </c>
      <c r="E5810" s="5" t="s">
        <v>719</v>
      </c>
      <c r="F5810" s="5" t="s">
        <v>11089</v>
      </c>
      <c r="G5810" s="5" t="s">
        <v>9379</v>
      </c>
      <c r="H5810" s="5" t="s">
        <v>9328</v>
      </c>
      <c r="I5810" s="5" t="s">
        <v>9415</v>
      </c>
      <c r="J5810" s="9">
        <v>0</v>
      </c>
      <c r="K5810" s="5" t="s">
        <v>601</v>
      </c>
      <c r="L5810" s="10" t="s">
        <v>689</v>
      </c>
      <c r="M5810" s="5" t="s">
        <v>10786</v>
      </c>
      <c r="N5810" s="11"/>
    </row>
    <row r="5811" spans="1:15" x14ac:dyDescent="0.2">
      <c r="A5811" s="12" t="s">
        <v>9149</v>
      </c>
      <c r="B5811" s="50">
        <v>5810</v>
      </c>
      <c r="C5811" s="9">
        <v>2019</v>
      </c>
      <c r="D5811" s="5" t="s">
        <v>9316</v>
      </c>
      <c r="E5811" s="5" t="s">
        <v>720</v>
      </c>
      <c r="F5811" s="5" t="s">
        <v>11089</v>
      </c>
      <c r="G5811" s="5" t="s">
        <v>9379</v>
      </c>
      <c r="H5811" s="5" t="s">
        <v>9328</v>
      </c>
      <c r="I5811" s="5" t="s">
        <v>9415</v>
      </c>
      <c r="J5811" s="9">
        <v>0</v>
      </c>
      <c r="K5811" s="5" t="s">
        <v>601</v>
      </c>
      <c r="L5811" s="10" t="s">
        <v>689</v>
      </c>
      <c r="M5811" s="5" t="s">
        <v>10787</v>
      </c>
      <c r="N5811" s="11"/>
    </row>
    <row r="5812" spans="1:15" x14ac:dyDescent="0.2">
      <c r="A5812" s="12" t="s">
        <v>9150</v>
      </c>
      <c r="B5812" s="50">
        <v>5811</v>
      </c>
      <c r="C5812" s="9">
        <v>2019</v>
      </c>
      <c r="D5812" s="5" t="s">
        <v>9316</v>
      </c>
      <c r="E5812" s="5" t="s">
        <v>62</v>
      </c>
      <c r="F5812" s="5" t="s">
        <v>11089</v>
      </c>
      <c r="G5812" s="5" t="s">
        <v>9379</v>
      </c>
      <c r="H5812" s="5" t="s">
        <v>9328</v>
      </c>
      <c r="I5812" s="5" t="s">
        <v>9344</v>
      </c>
      <c r="J5812" s="9">
        <v>0</v>
      </c>
      <c r="K5812" s="5" t="s">
        <v>601</v>
      </c>
      <c r="L5812" s="10" t="s">
        <v>689</v>
      </c>
      <c r="M5812" s="5" t="s">
        <v>10788</v>
      </c>
      <c r="N5812" s="11"/>
    </row>
    <row r="5813" spans="1:15" x14ac:dyDescent="0.2">
      <c r="A5813" s="12" t="s">
        <v>9151</v>
      </c>
      <c r="B5813" s="50">
        <v>5812</v>
      </c>
      <c r="C5813" s="9">
        <v>2019</v>
      </c>
      <c r="D5813" s="5" t="s">
        <v>9316</v>
      </c>
      <c r="E5813" s="5" t="s">
        <v>62</v>
      </c>
      <c r="F5813" s="5" t="s">
        <v>11089</v>
      </c>
      <c r="G5813" s="5" t="s">
        <v>9379</v>
      </c>
      <c r="H5813" s="5" t="s">
        <v>9347</v>
      </c>
      <c r="I5813" s="5" t="s">
        <v>9315</v>
      </c>
      <c r="J5813" s="9" t="s">
        <v>2</v>
      </c>
      <c r="K5813" s="5" t="s">
        <v>601</v>
      </c>
      <c r="L5813" s="10" t="s">
        <v>689</v>
      </c>
      <c r="M5813" s="5" t="s">
        <v>10789</v>
      </c>
      <c r="N5813" s="11"/>
    </row>
    <row r="5814" spans="1:15" x14ac:dyDescent="0.2">
      <c r="A5814" s="12" t="s">
        <v>9152</v>
      </c>
      <c r="B5814" s="50">
        <v>5813</v>
      </c>
      <c r="C5814" s="9">
        <v>2019</v>
      </c>
      <c r="D5814" s="5" t="s">
        <v>9316</v>
      </c>
      <c r="E5814" s="5" t="s">
        <v>62</v>
      </c>
      <c r="F5814" s="5" t="s">
        <v>11089</v>
      </c>
      <c r="G5814" s="5" t="s">
        <v>9379</v>
      </c>
      <c r="H5814" s="5" t="s">
        <v>9347</v>
      </c>
      <c r="I5814" s="5" t="s">
        <v>9315</v>
      </c>
      <c r="J5814" s="9">
        <v>1</v>
      </c>
      <c r="K5814" s="5" t="s">
        <v>601</v>
      </c>
      <c r="L5814" s="10" t="s">
        <v>689</v>
      </c>
      <c r="M5814" s="5" t="s">
        <v>10790</v>
      </c>
      <c r="N5814" s="11"/>
    </row>
    <row r="5815" spans="1:15" x14ac:dyDescent="0.2">
      <c r="A5815" s="12" t="s">
        <v>9153</v>
      </c>
      <c r="B5815" s="50">
        <v>5814</v>
      </c>
      <c r="C5815" s="9">
        <v>2019</v>
      </c>
      <c r="D5815" s="5" t="s">
        <v>9316</v>
      </c>
      <c r="E5815" s="5" t="s">
        <v>490</v>
      </c>
      <c r="F5815" s="5" t="s">
        <v>11089</v>
      </c>
      <c r="G5815" s="5" t="s">
        <v>9379</v>
      </c>
      <c r="H5815" s="5" t="s">
        <v>11214</v>
      </c>
      <c r="I5815" s="5" t="s">
        <v>9388</v>
      </c>
      <c r="J5815" s="9" t="s">
        <v>2</v>
      </c>
      <c r="K5815" s="5" t="s">
        <v>601</v>
      </c>
      <c r="L5815" s="10" t="s">
        <v>689</v>
      </c>
      <c r="M5815" s="5" t="s">
        <v>10791</v>
      </c>
      <c r="N5815" s="11"/>
    </row>
    <row r="5816" spans="1:15" x14ac:dyDescent="0.2">
      <c r="A5816" s="12" t="s">
        <v>9154</v>
      </c>
      <c r="B5816" s="50">
        <v>5815</v>
      </c>
      <c r="C5816" s="9">
        <v>2019</v>
      </c>
      <c r="D5816" s="5" t="s">
        <v>9316</v>
      </c>
      <c r="E5816" s="5" t="s">
        <v>490</v>
      </c>
      <c r="F5816" s="5" t="s">
        <v>11089</v>
      </c>
      <c r="G5816" s="5" t="s">
        <v>9379</v>
      </c>
      <c r="H5816" s="5" t="s">
        <v>9328</v>
      </c>
      <c r="I5816" s="5" t="s">
        <v>9388</v>
      </c>
      <c r="J5816" s="9">
        <v>0</v>
      </c>
      <c r="K5816" s="5" t="s">
        <v>601</v>
      </c>
      <c r="L5816" s="10" t="s">
        <v>689</v>
      </c>
      <c r="M5816" s="5" t="s">
        <v>10792</v>
      </c>
      <c r="N5816" s="11"/>
    </row>
    <row r="5817" spans="1:15" x14ac:dyDescent="0.2">
      <c r="A5817" s="12" t="s">
        <v>9155</v>
      </c>
      <c r="B5817" s="50">
        <v>5816</v>
      </c>
      <c r="C5817" s="9">
        <v>2019</v>
      </c>
      <c r="D5817" s="5" t="s">
        <v>9316</v>
      </c>
      <c r="E5817" s="5" t="s">
        <v>646</v>
      </c>
      <c r="F5817" s="5" t="s">
        <v>11089</v>
      </c>
      <c r="G5817" s="5" t="s">
        <v>9379</v>
      </c>
      <c r="H5817" s="5" t="s">
        <v>9328</v>
      </c>
      <c r="I5817" s="5" t="s">
        <v>9344</v>
      </c>
      <c r="J5817" s="9">
        <v>0</v>
      </c>
      <c r="K5817" s="5" t="s">
        <v>601</v>
      </c>
      <c r="L5817" s="10" t="s">
        <v>689</v>
      </c>
      <c r="M5817" s="5" t="s">
        <v>10793</v>
      </c>
      <c r="N5817" s="11"/>
    </row>
    <row r="5818" spans="1:15" x14ac:dyDescent="0.2">
      <c r="A5818" s="12" t="s">
        <v>9156</v>
      </c>
      <c r="B5818" s="50">
        <v>5817</v>
      </c>
      <c r="C5818" s="9">
        <v>2019</v>
      </c>
      <c r="D5818" s="5" t="s">
        <v>9316</v>
      </c>
      <c r="E5818" s="5" t="s">
        <v>688</v>
      </c>
      <c r="F5818" s="5" t="s">
        <v>11089</v>
      </c>
      <c r="G5818" s="5" t="s">
        <v>9369</v>
      </c>
      <c r="H5818" s="5" t="s">
        <v>9347</v>
      </c>
      <c r="I5818" s="5" t="s">
        <v>9372</v>
      </c>
      <c r="J5818" s="9" t="s">
        <v>2</v>
      </c>
      <c r="K5818" s="5" t="s">
        <v>601</v>
      </c>
      <c r="L5818" s="10" t="s">
        <v>689</v>
      </c>
      <c r="M5818" s="5" t="s">
        <v>10794</v>
      </c>
      <c r="N5818" s="11"/>
    </row>
    <row r="5819" spans="1:15" x14ac:dyDescent="0.2">
      <c r="A5819" s="12" t="s">
        <v>9157</v>
      </c>
      <c r="B5819" s="50">
        <v>5818</v>
      </c>
      <c r="C5819" s="9">
        <v>2019</v>
      </c>
      <c r="D5819" s="5" t="s">
        <v>9316</v>
      </c>
      <c r="E5819" s="5" t="s">
        <v>688</v>
      </c>
      <c r="F5819" s="5" t="s">
        <v>11089</v>
      </c>
      <c r="G5819" s="5" t="s">
        <v>9379</v>
      </c>
      <c r="H5819" s="5" t="s">
        <v>9328</v>
      </c>
      <c r="I5819" s="5" t="s">
        <v>9344</v>
      </c>
      <c r="J5819" s="9">
        <v>0</v>
      </c>
      <c r="K5819" s="5" t="s">
        <v>601</v>
      </c>
      <c r="L5819" s="10" t="s">
        <v>689</v>
      </c>
      <c r="M5819" s="5" t="s">
        <v>10795</v>
      </c>
      <c r="N5819" s="11"/>
    </row>
    <row r="5820" spans="1:15" x14ac:dyDescent="0.2">
      <c r="A5820" s="12" t="s">
        <v>9158</v>
      </c>
      <c r="B5820" s="50">
        <v>5819</v>
      </c>
      <c r="C5820" s="9">
        <v>2019</v>
      </c>
      <c r="D5820" s="5" t="s">
        <v>9316</v>
      </c>
      <c r="E5820" s="5" t="s">
        <v>721</v>
      </c>
      <c r="F5820" s="5" t="s">
        <v>11089</v>
      </c>
      <c r="G5820" s="5" t="s">
        <v>9379</v>
      </c>
      <c r="H5820" s="5" t="s">
        <v>9328</v>
      </c>
      <c r="I5820" s="5" t="s">
        <v>9344</v>
      </c>
      <c r="J5820" s="9">
        <v>0</v>
      </c>
      <c r="K5820" s="5" t="s">
        <v>601</v>
      </c>
      <c r="L5820" s="10" t="s">
        <v>689</v>
      </c>
      <c r="M5820" s="5" t="s">
        <v>10796</v>
      </c>
      <c r="N5820" s="11"/>
      <c r="O5820" s="11"/>
    </row>
    <row r="5821" spans="1:15" x14ac:dyDescent="0.2">
      <c r="A5821" s="12" t="s">
        <v>9159</v>
      </c>
      <c r="B5821" s="50">
        <v>5820</v>
      </c>
      <c r="C5821" s="9">
        <v>2019</v>
      </c>
      <c r="D5821" s="5" t="s">
        <v>9316</v>
      </c>
      <c r="E5821" s="5" t="s">
        <v>722</v>
      </c>
      <c r="F5821" s="5" t="s">
        <v>11089</v>
      </c>
      <c r="G5821" s="5" t="s">
        <v>9379</v>
      </c>
      <c r="H5821" s="5" t="s">
        <v>9328</v>
      </c>
      <c r="I5821" s="5" t="s">
        <v>9344</v>
      </c>
      <c r="J5821" s="9">
        <v>0</v>
      </c>
      <c r="K5821" s="5" t="s">
        <v>601</v>
      </c>
      <c r="L5821" s="10" t="s">
        <v>689</v>
      </c>
      <c r="M5821" s="5" t="s">
        <v>10797</v>
      </c>
      <c r="N5821" s="11"/>
    </row>
    <row r="5822" spans="1:15" x14ac:dyDescent="0.2">
      <c r="A5822" s="12" t="s">
        <v>9160</v>
      </c>
      <c r="B5822" s="50">
        <v>5821</v>
      </c>
      <c r="C5822" s="9">
        <v>2019</v>
      </c>
      <c r="D5822" s="5" t="s">
        <v>9316</v>
      </c>
      <c r="E5822" s="5" t="s">
        <v>723</v>
      </c>
      <c r="F5822" s="5" t="s">
        <v>11089</v>
      </c>
      <c r="G5822" s="5" t="s">
        <v>9379</v>
      </c>
      <c r="H5822" s="5" t="s">
        <v>9328</v>
      </c>
      <c r="I5822" s="5" t="s">
        <v>9344</v>
      </c>
      <c r="J5822" s="9">
        <v>0</v>
      </c>
      <c r="K5822" s="5" t="s">
        <v>601</v>
      </c>
      <c r="L5822" s="10" t="s">
        <v>689</v>
      </c>
      <c r="M5822" s="5" t="s">
        <v>10798</v>
      </c>
      <c r="N5822" s="11"/>
    </row>
    <row r="5823" spans="1:15" x14ac:dyDescent="0.2">
      <c r="A5823" s="12" t="s">
        <v>9161</v>
      </c>
      <c r="B5823" s="50">
        <v>5822</v>
      </c>
      <c r="C5823" s="9">
        <v>2019</v>
      </c>
      <c r="D5823" s="5" t="s">
        <v>9316</v>
      </c>
      <c r="E5823" s="5" t="s">
        <v>724</v>
      </c>
      <c r="F5823" s="5" t="s">
        <v>11089</v>
      </c>
      <c r="G5823" s="5" t="s">
        <v>9379</v>
      </c>
      <c r="H5823" s="5" t="s">
        <v>9328</v>
      </c>
      <c r="I5823" s="5" t="s">
        <v>9344</v>
      </c>
      <c r="J5823" s="9">
        <v>0</v>
      </c>
      <c r="K5823" s="5" t="s">
        <v>601</v>
      </c>
      <c r="L5823" s="10" t="s">
        <v>689</v>
      </c>
      <c r="M5823" s="5" t="s">
        <v>10799</v>
      </c>
      <c r="N5823" s="11"/>
    </row>
    <row r="5824" spans="1:15" x14ac:dyDescent="0.2">
      <c r="A5824" s="12" t="s">
        <v>9162</v>
      </c>
      <c r="B5824" s="50">
        <v>5823</v>
      </c>
      <c r="C5824" s="9">
        <v>2019</v>
      </c>
      <c r="D5824" s="5" t="s">
        <v>9316</v>
      </c>
      <c r="E5824" s="5" t="s">
        <v>716</v>
      </c>
      <c r="F5824" s="5" t="s">
        <v>11089</v>
      </c>
      <c r="G5824" s="5" t="s">
        <v>9379</v>
      </c>
      <c r="H5824" s="5" t="s">
        <v>9328</v>
      </c>
      <c r="I5824" s="5" t="s">
        <v>9344</v>
      </c>
      <c r="J5824" s="9">
        <v>0</v>
      </c>
      <c r="K5824" s="5" t="s">
        <v>601</v>
      </c>
      <c r="L5824" s="10" t="s">
        <v>689</v>
      </c>
      <c r="M5824" s="5" t="s">
        <v>10800</v>
      </c>
      <c r="N5824" s="11"/>
    </row>
    <row r="5825" spans="1:14" x14ac:dyDescent="0.2">
      <c r="A5825" s="12" t="s">
        <v>9163</v>
      </c>
      <c r="B5825" s="50">
        <v>5824</v>
      </c>
      <c r="C5825" s="9">
        <v>2019</v>
      </c>
      <c r="D5825" s="5" t="s">
        <v>9316</v>
      </c>
      <c r="E5825" s="5" t="s">
        <v>61</v>
      </c>
      <c r="F5825" s="5" t="s">
        <v>11089</v>
      </c>
      <c r="G5825" s="5" t="s">
        <v>9379</v>
      </c>
      <c r="H5825" s="5" t="s">
        <v>9347</v>
      </c>
      <c r="I5825" s="5" t="s">
        <v>11062</v>
      </c>
      <c r="J5825" s="9" t="s">
        <v>2</v>
      </c>
      <c r="K5825" s="5" t="s">
        <v>601</v>
      </c>
      <c r="L5825" s="10" t="s">
        <v>689</v>
      </c>
      <c r="M5825" s="5" t="s">
        <v>10801</v>
      </c>
      <c r="N5825" s="11"/>
    </row>
    <row r="5826" spans="1:14" x14ac:dyDescent="0.2">
      <c r="A5826" s="12" t="s">
        <v>9164</v>
      </c>
      <c r="B5826" s="50">
        <v>5825</v>
      </c>
      <c r="C5826" s="9">
        <v>2019</v>
      </c>
      <c r="D5826" s="5" t="s">
        <v>9316</v>
      </c>
      <c r="E5826" s="5" t="s">
        <v>61</v>
      </c>
      <c r="F5826" s="5" t="s">
        <v>11089</v>
      </c>
      <c r="G5826" s="5" t="s">
        <v>9369</v>
      </c>
      <c r="H5826" s="5" t="s">
        <v>9347</v>
      </c>
      <c r="I5826" s="5" t="s">
        <v>9315</v>
      </c>
      <c r="J5826" s="9" t="s">
        <v>2</v>
      </c>
      <c r="K5826" s="5" t="s">
        <v>601</v>
      </c>
      <c r="L5826" s="10" t="s">
        <v>689</v>
      </c>
      <c r="M5826" s="5" t="s">
        <v>10802</v>
      </c>
      <c r="N5826" s="11"/>
    </row>
    <row r="5827" spans="1:14" x14ac:dyDescent="0.2">
      <c r="A5827" s="12" t="s">
        <v>9165</v>
      </c>
      <c r="B5827" s="50">
        <v>5826</v>
      </c>
      <c r="C5827" s="9">
        <v>2019</v>
      </c>
      <c r="D5827" s="5" t="s">
        <v>9316</v>
      </c>
      <c r="E5827" s="5" t="s">
        <v>61</v>
      </c>
      <c r="F5827" s="5" t="s">
        <v>11088</v>
      </c>
      <c r="G5827" s="5" t="s">
        <v>9371</v>
      </c>
      <c r="H5827" s="5" t="s">
        <v>11214</v>
      </c>
      <c r="I5827" s="5" t="s">
        <v>9360</v>
      </c>
      <c r="J5827" s="9" t="s">
        <v>2</v>
      </c>
      <c r="K5827" s="5" t="s">
        <v>601</v>
      </c>
      <c r="L5827" s="10" t="s">
        <v>689</v>
      </c>
      <c r="M5827" s="5" t="s">
        <v>10803</v>
      </c>
      <c r="N5827" s="11"/>
    </row>
    <row r="5828" spans="1:14" x14ac:dyDescent="0.2">
      <c r="A5828" s="12" t="s">
        <v>9166</v>
      </c>
      <c r="B5828" s="50">
        <v>5827</v>
      </c>
      <c r="C5828" s="9">
        <v>2019</v>
      </c>
      <c r="D5828" s="5" t="s">
        <v>9316</v>
      </c>
      <c r="E5828" s="5" t="s">
        <v>61</v>
      </c>
      <c r="F5828" s="5" t="s">
        <v>11089</v>
      </c>
      <c r="G5828" s="5" t="s">
        <v>9369</v>
      </c>
      <c r="H5828" s="5" t="s">
        <v>9347</v>
      </c>
      <c r="I5828" s="5" t="s">
        <v>9315</v>
      </c>
      <c r="J5828" s="9">
        <v>0</v>
      </c>
      <c r="K5828" s="5" t="s">
        <v>601</v>
      </c>
      <c r="L5828" s="10" t="s">
        <v>689</v>
      </c>
      <c r="M5828" s="5" t="s">
        <v>10804</v>
      </c>
      <c r="N5828" s="11"/>
    </row>
    <row r="5829" spans="1:14" x14ac:dyDescent="0.2">
      <c r="A5829" s="12" t="s">
        <v>9167</v>
      </c>
      <c r="B5829" s="50">
        <v>5828</v>
      </c>
      <c r="C5829" s="9">
        <v>2019</v>
      </c>
      <c r="D5829" s="5" t="s">
        <v>9316</v>
      </c>
      <c r="E5829" s="5" t="s">
        <v>61</v>
      </c>
      <c r="F5829" s="5" t="s">
        <v>11089</v>
      </c>
      <c r="G5829" s="5" t="s">
        <v>9369</v>
      </c>
      <c r="H5829" s="5" t="s">
        <v>9328</v>
      </c>
      <c r="I5829" s="5" t="s">
        <v>9341</v>
      </c>
      <c r="J5829" s="9">
        <v>0</v>
      </c>
      <c r="K5829" s="5" t="s">
        <v>601</v>
      </c>
      <c r="L5829" s="10" t="s">
        <v>689</v>
      </c>
      <c r="M5829" s="5" t="s">
        <v>10805</v>
      </c>
      <c r="N5829" s="11"/>
    </row>
    <row r="5830" spans="1:14" x14ac:dyDescent="0.2">
      <c r="A5830" s="12" t="s">
        <v>9168</v>
      </c>
      <c r="B5830" s="50">
        <v>5829</v>
      </c>
      <c r="C5830" s="9">
        <v>2019</v>
      </c>
      <c r="D5830" s="5" t="s">
        <v>9316</v>
      </c>
      <c r="E5830" s="5" t="s">
        <v>626</v>
      </c>
      <c r="F5830" s="5" t="s">
        <v>11088</v>
      </c>
      <c r="G5830" s="5" t="s">
        <v>9371</v>
      </c>
      <c r="H5830" s="5" t="s">
        <v>11214</v>
      </c>
      <c r="I5830" s="5" t="s">
        <v>9372</v>
      </c>
      <c r="J5830" s="9">
        <v>0</v>
      </c>
      <c r="K5830" s="5" t="s">
        <v>601</v>
      </c>
      <c r="L5830" s="10" t="s">
        <v>689</v>
      </c>
      <c r="M5830" s="5" t="s">
        <v>10806</v>
      </c>
      <c r="N5830" s="11"/>
    </row>
    <row r="5831" spans="1:14" x14ac:dyDescent="0.2">
      <c r="A5831" s="12" t="s">
        <v>9169</v>
      </c>
      <c r="B5831" s="50">
        <v>5830</v>
      </c>
      <c r="C5831" s="9">
        <v>2019</v>
      </c>
      <c r="D5831" s="5" t="s">
        <v>9316</v>
      </c>
      <c r="E5831" s="5" t="s">
        <v>67</v>
      </c>
      <c r="F5831" s="5" t="s">
        <v>11088</v>
      </c>
      <c r="G5831" s="5" t="s">
        <v>9371</v>
      </c>
      <c r="H5831" s="5" t="s">
        <v>11214</v>
      </c>
      <c r="I5831" s="5" t="s">
        <v>11062</v>
      </c>
      <c r="J5831" s="9" t="s">
        <v>2</v>
      </c>
      <c r="K5831" s="5" t="s">
        <v>601</v>
      </c>
      <c r="L5831" s="10" t="s">
        <v>689</v>
      </c>
      <c r="M5831" s="5" t="s">
        <v>10807</v>
      </c>
      <c r="N5831" s="11"/>
    </row>
    <row r="5832" spans="1:14" x14ac:dyDescent="0.2">
      <c r="A5832" s="12" t="s">
        <v>9170</v>
      </c>
      <c r="B5832" s="50">
        <v>5831</v>
      </c>
      <c r="C5832" s="9">
        <v>2019</v>
      </c>
      <c r="D5832" s="5" t="s">
        <v>9316</v>
      </c>
      <c r="E5832" s="5" t="s">
        <v>62</v>
      </c>
      <c r="F5832" s="5" t="s">
        <v>11088</v>
      </c>
      <c r="G5832" s="5" t="s">
        <v>9371</v>
      </c>
      <c r="H5832" s="5" t="s">
        <v>11214</v>
      </c>
      <c r="I5832" s="5" t="s">
        <v>9360</v>
      </c>
      <c r="J5832" s="9" t="s">
        <v>2</v>
      </c>
      <c r="K5832" s="5" t="s">
        <v>601</v>
      </c>
      <c r="L5832" s="10" t="s">
        <v>689</v>
      </c>
      <c r="M5832" s="5" t="s">
        <v>10808</v>
      </c>
      <c r="N5832" s="11"/>
    </row>
    <row r="5833" spans="1:14" x14ac:dyDescent="0.2">
      <c r="A5833" s="12" t="s">
        <v>9171</v>
      </c>
      <c r="B5833" s="50">
        <v>5832</v>
      </c>
      <c r="C5833" s="9">
        <v>2019</v>
      </c>
      <c r="D5833" s="5" t="s">
        <v>9316</v>
      </c>
      <c r="E5833" s="5" t="s">
        <v>490</v>
      </c>
      <c r="F5833" s="5" t="s">
        <v>11088</v>
      </c>
      <c r="G5833" s="5" t="s">
        <v>9371</v>
      </c>
      <c r="H5833" s="5" t="s">
        <v>11214</v>
      </c>
      <c r="I5833" s="5" t="s">
        <v>9358</v>
      </c>
      <c r="J5833" s="9" t="s">
        <v>2</v>
      </c>
      <c r="K5833" s="5" t="s">
        <v>601</v>
      </c>
      <c r="L5833" s="10" t="s">
        <v>689</v>
      </c>
      <c r="M5833" s="5" t="s">
        <v>10809</v>
      </c>
      <c r="N5833" s="11"/>
    </row>
    <row r="5834" spans="1:14" x14ac:dyDescent="0.2">
      <c r="A5834" s="12" t="s">
        <v>9172</v>
      </c>
      <c r="B5834" s="50">
        <v>5833</v>
      </c>
      <c r="C5834" s="9">
        <v>2019</v>
      </c>
      <c r="D5834" s="5" t="s">
        <v>9316</v>
      </c>
      <c r="E5834" s="5" t="s">
        <v>490</v>
      </c>
      <c r="F5834" s="5" t="s">
        <v>11088</v>
      </c>
      <c r="G5834" s="5" t="s">
        <v>9371</v>
      </c>
      <c r="H5834" s="5" t="s">
        <v>11214</v>
      </c>
      <c r="I5834" s="5" t="s">
        <v>9358</v>
      </c>
      <c r="J5834" s="9">
        <v>2</v>
      </c>
      <c r="K5834" s="5" t="s">
        <v>601</v>
      </c>
      <c r="L5834" s="10" t="s">
        <v>689</v>
      </c>
      <c r="M5834" s="5" t="s">
        <v>10810</v>
      </c>
      <c r="N5834" s="11"/>
    </row>
    <row r="5835" spans="1:14" x14ac:dyDescent="0.2">
      <c r="A5835" s="12" t="s">
        <v>9173</v>
      </c>
      <c r="B5835" s="50">
        <v>5834</v>
      </c>
      <c r="C5835" s="9">
        <v>2019</v>
      </c>
      <c r="D5835" s="5" t="s">
        <v>9316</v>
      </c>
      <c r="E5835" s="5" t="s">
        <v>688</v>
      </c>
      <c r="F5835" s="5" t="s">
        <v>11088</v>
      </c>
      <c r="G5835" s="5" t="s">
        <v>9371</v>
      </c>
      <c r="H5835" s="5" t="s">
        <v>11214</v>
      </c>
      <c r="I5835" s="5" t="s">
        <v>9360</v>
      </c>
      <c r="J5835" s="9">
        <v>4</v>
      </c>
      <c r="K5835" s="5" t="s">
        <v>601</v>
      </c>
      <c r="L5835" s="10" t="s">
        <v>689</v>
      </c>
      <c r="M5835" s="5" t="s">
        <v>10811</v>
      </c>
      <c r="N5835" s="11"/>
    </row>
    <row r="5836" spans="1:14" x14ac:dyDescent="0.2">
      <c r="A5836" s="12" t="s">
        <v>9174</v>
      </c>
      <c r="B5836" s="50">
        <v>5835</v>
      </c>
      <c r="C5836" s="9">
        <v>2019</v>
      </c>
      <c r="D5836" s="5" t="s">
        <v>9316</v>
      </c>
      <c r="E5836" s="5" t="s">
        <v>725</v>
      </c>
      <c r="F5836" s="5" t="s">
        <v>11089</v>
      </c>
      <c r="G5836" s="5" t="s">
        <v>9379</v>
      </c>
      <c r="H5836" s="5" t="s">
        <v>9328</v>
      </c>
      <c r="I5836" s="5" t="s">
        <v>9334</v>
      </c>
      <c r="J5836" s="9">
        <v>0</v>
      </c>
      <c r="K5836" s="5" t="s">
        <v>601</v>
      </c>
      <c r="L5836" s="10" t="s">
        <v>689</v>
      </c>
      <c r="M5836" s="5" t="s">
        <v>10812</v>
      </c>
      <c r="N5836" s="11"/>
    </row>
    <row r="5837" spans="1:14" x14ac:dyDescent="0.2">
      <c r="A5837" s="12" t="s">
        <v>9175</v>
      </c>
      <c r="B5837" s="50">
        <v>5836</v>
      </c>
      <c r="C5837" s="9">
        <v>2019</v>
      </c>
      <c r="D5837" s="5" t="s">
        <v>9316</v>
      </c>
      <c r="E5837" s="5" t="s">
        <v>688</v>
      </c>
      <c r="F5837" s="5" t="s">
        <v>11089</v>
      </c>
      <c r="G5837" s="5" t="s">
        <v>9379</v>
      </c>
      <c r="H5837" s="5" t="s">
        <v>9328</v>
      </c>
      <c r="I5837" s="5" t="s">
        <v>9344</v>
      </c>
      <c r="J5837" s="9">
        <v>0</v>
      </c>
      <c r="K5837" s="5" t="s">
        <v>601</v>
      </c>
      <c r="L5837" s="10" t="s">
        <v>689</v>
      </c>
      <c r="M5837" s="5" t="s">
        <v>10813</v>
      </c>
      <c r="N5837" s="11"/>
    </row>
    <row r="5838" spans="1:14" x14ac:dyDescent="0.2">
      <c r="A5838" s="12" t="s">
        <v>9176</v>
      </c>
      <c r="B5838" s="50">
        <v>5837</v>
      </c>
      <c r="C5838" s="9">
        <v>2019</v>
      </c>
      <c r="D5838" s="5" t="s">
        <v>9316</v>
      </c>
      <c r="E5838" s="5" t="s">
        <v>61</v>
      </c>
      <c r="F5838" s="5" t="s">
        <v>11088</v>
      </c>
      <c r="G5838" s="5" t="s">
        <v>9371</v>
      </c>
      <c r="H5838" s="5" t="s">
        <v>9347</v>
      </c>
      <c r="I5838" s="5" t="s">
        <v>9315</v>
      </c>
      <c r="J5838" s="9">
        <v>0</v>
      </c>
      <c r="K5838" s="5" t="s">
        <v>601</v>
      </c>
      <c r="L5838" s="10" t="s">
        <v>689</v>
      </c>
      <c r="M5838" s="5" t="s">
        <v>10814</v>
      </c>
      <c r="N5838" s="11"/>
    </row>
    <row r="5839" spans="1:14" x14ac:dyDescent="0.2">
      <c r="A5839" s="12" t="s">
        <v>9177</v>
      </c>
      <c r="B5839" s="50">
        <v>5838</v>
      </c>
      <c r="C5839" s="9">
        <v>2019</v>
      </c>
      <c r="D5839" s="5" t="s">
        <v>9316</v>
      </c>
      <c r="E5839" s="5" t="s">
        <v>61</v>
      </c>
      <c r="F5839" s="5" t="s">
        <v>11089</v>
      </c>
      <c r="G5839" s="5" t="s">
        <v>9379</v>
      </c>
      <c r="H5839" s="5" t="s">
        <v>9347</v>
      </c>
      <c r="I5839" s="5" t="s">
        <v>9315</v>
      </c>
      <c r="J5839" s="9">
        <v>1</v>
      </c>
      <c r="K5839" s="5" t="s">
        <v>601</v>
      </c>
      <c r="L5839" s="10" t="s">
        <v>689</v>
      </c>
      <c r="M5839" s="5" t="s">
        <v>10815</v>
      </c>
    </row>
    <row r="5840" spans="1:14" x14ac:dyDescent="0.2">
      <c r="A5840" s="12" t="s">
        <v>9178</v>
      </c>
      <c r="B5840" s="50">
        <v>5839</v>
      </c>
      <c r="C5840" s="9">
        <v>2019</v>
      </c>
      <c r="D5840" s="5" t="s">
        <v>9316</v>
      </c>
      <c r="E5840" s="5" t="s">
        <v>61</v>
      </c>
      <c r="F5840" s="5" t="s">
        <v>11089</v>
      </c>
      <c r="G5840" s="5" t="s">
        <v>9379</v>
      </c>
      <c r="H5840" s="5" t="s">
        <v>9347</v>
      </c>
      <c r="I5840" s="5" t="s">
        <v>9315</v>
      </c>
      <c r="J5840" s="9">
        <v>1</v>
      </c>
      <c r="K5840" s="5" t="s">
        <v>601</v>
      </c>
      <c r="L5840" s="10" t="s">
        <v>689</v>
      </c>
      <c r="M5840" s="5" t="s">
        <v>10816</v>
      </c>
    </row>
    <row r="5841" spans="1:15" x14ac:dyDescent="0.2">
      <c r="A5841" s="12" t="s">
        <v>9179</v>
      </c>
      <c r="B5841" s="50">
        <v>5840</v>
      </c>
      <c r="C5841" s="9">
        <v>2019</v>
      </c>
      <c r="D5841" s="5" t="s">
        <v>9316</v>
      </c>
      <c r="E5841" s="5" t="s">
        <v>61</v>
      </c>
      <c r="F5841" s="5" t="s">
        <v>11088</v>
      </c>
      <c r="G5841" s="5" t="s">
        <v>9371</v>
      </c>
      <c r="H5841" s="5" t="s">
        <v>11214</v>
      </c>
      <c r="I5841" s="5" t="s">
        <v>9360</v>
      </c>
      <c r="J5841" s="9">
        <v>0</v>
      </c>
      <c r="K5841" s="5" t="s">
        <v>601</v>
      </c>
      <c r="L5841" s="10" t="s">
        <v>689</v>
      </c>
      <c r="M5841" s="5" t="s">
        <v>10817</v>
      </c>
    </row>
    <row r="5842" spans="1:15" x14ac:dyDescent="0.2">
      <c r="A5842" s="12" t="s">
        <v>9180</v>
      </c>
      <c r="B5842" s="50">
        <v>5841</v>
      </c>
      <c r="C5842" s="9">
        <v>2019</v>
      </c>
      <c r="D5842" s="5" t="s">
        <v>9316</v>
      </c>
      <c r="E5842" s="5" t="s">
        <v>61</v>
      </c>
      <c r="F5842" s="5" t="s">
        <v>11089</v>
      </c>
      <c r="G5842" s="5" t="s">
        <v>9379</v>
      </c>
      <c r="H5842" s="5" t="s">
        <v>9328</v>
      </c>
      <c r="I5842" s="5" t="s">
        <v>9334</v>
      </c>
      <c r="J5842" s="9">
        <v>0</v>
      </c>
      <c r="K5842" s="5" t="s">
        <v>601</v>
      </c>
      <c r="L5842" s="10" t="s">
        <v>689</v>
      </c>
      <c r="M5842" s="5" t="s">
        <v>10818</v>
      </c>
    </row>
    <row r="5843" spans="1:15" x14ac:dyDescent="0.2">
      <c r="A5843" s="12" t="s">
        <v>9181</v>
      </c>
      <c r="B5843" s="50">
        <v>5842</v>
      </c>
      <c r="C5843" s="9">
        <v>2019</v>
      </c>
      <c r="D5843" s="5" t="s">
        <v>9316</v>
      </c>
      <c r="E5843" s="5" t="s">
        <v>61</v>
      </c>
      <c r="F5843" s="5" t="s">
        <v>11089</v>
      </c>
      <c r="G5843" s="5" t="s">
        <v>9379</v>
      </c>
      <c r="H5843" s="5" t="s">
        <v>9347</v>
      </c>
      <c r="I5843" s="5" t="s">
        <v>11063</v>
      </c>
      <c r="J5843" s="9">
        <v>1</v>
      </c>
      <c r="K5843" s="5" t="s">
        <v>601</v>
      </c>
      <c r="L5843" s="10" t="s">
        <v>689</v>
      </c>
      <c r="M5843" s="5" t="s">
        <v>10819</v>
      </c>
      <c r="N5843" s="11"/>
    </row>
    <row r="5844" spans="1:15" x14ac:dyDescent="0.2">
      <c r="A5844" s="12" t="s">
        <v>9182</v>
      </c>
      <c r="B5844" s="50">
        <v>5843</v>
      </c>
      <c r="C5844" s="9">
        <v>2019</v>
      </c>
      <c r="D5844" s="5" t="s">
        <v>9316</v>
      </c>
      <c r="E5844" s="5" t="s">
        <v>61</v>
      </c>
      <c r="F5844" s="5" t="s">
        <v>11088</v>
      </c>
      <c r="G5844" s="5" t="s">
        <v>9371</v>
      </c>
      <c r="H5844" s="5" t="s">
        <v>11214</v>
      </c>
      <c r="I5844" s="5" t="s">
        <v>9362</v>
      </c>
      <c r="J5844" s="9">
        <v>0</v>
      </c>
      <c r="K5844" s="5" t="s">
        <v>601</v>
      </c>
      <c r="L5844" s="10" t="s">
        <v>689</v>
      </c>
      <c r="M5844" s="5" t="s">
        <v>10820</v>
      </c>
      <c r="N5844" s="11"/>
    </row>
    <row r="5845" spans="1:15" x14ac:dyDescent="0.2">
      <c r="A5845" s="12" t="s">
        <v>9183</v>
      </c>
      <c r="B5845" s="50">
        <v>5844</v>
      </c>
      <c r="C5845" s="9">
        <v>2019</v>
      </c>
      <c r="D5845" s="5" t="s">
        <v>9316</v>
      </c>
      <c r="E5845" s="5" t="s">
        <v>61</v>
      </c>
      <c r="F5845" s="5" t="s">
        <v>11089</v>
      </c>
      <c r="G5845" s="5" t="s">
        <v>9379</v>
      </c>
      <c r="H5845" s="5" t="s">
        <v>9347</v>
      </c>
      <c r="I5845" s="5" t="s">
        <v>11065</v>
      </c>
      <c r="J5845" s="9" t="s">
        <v>2</v>
      </c>
      <c r="K5845" s="5" t="s">
        <v>601</v>
      </c>
      <c r="L5845" s="10" t="s">
        <v>689</v>
      </c>
      <c r="M5845" s="5" t="s">
        <v>10821</v>
      </c>
      <c r="N5845" s="11"/>
    </row>
    <row r="5846" spans="1:15" x14ac:dyDescent="0.2">
      <c r="A5846" s="12" t="s">
        <v>9184</v>
      </c>
      <c r="B5846" s="50">
        <v>5845</v>
      </c>
      <c r="C5846" s="9">
        <v>2019</v>
      </c>
      <c r="D5846" s="5" t="s">
        <v>9316</v>
      </c>
      <c r="E5846" s="5" t="s">
        <v>61</v>
      </c>
      <c r="F5846" s="5" t="s">
        <v>11089</v>
      </c>
      <c r="G5846" s="5" t="s">
        <v>9379</v>
      </c>
      <c r="H5846" s="5" t="s">
        <v>9328</v>
      </c>
      <c r="I5846" s="5" t="s">
        <v>9415</v>
      </c>
      <c r="J5846" s="9">
        <v>0</v>
      </c>
      <c r="K5846" s="5" t="s">
        <v>601</v>
      </c>
      <c r="L5846" s="10" t="s">
        <v>689</v>
      </c>
      <c r="M5846" s="5" t="s">
        <v>10822</v>
      </c>
      <c r="N5846" s="11"/>
    </row>
    <row r="5847" spans="1:15" x14ac:dyDescent="0.2">
      <c r="A5847" s="12" t="s">
        <v>9185</v>
      </c>
      <c r="B5847" s="50">
        <v>5846</v>
      </c>
      <c r="C5847" s="9">
        <v>2019</v>
      </c>
      <c r="D5847" s="5" t="s">
        <v>9316</v>
      </c>
      <c r="E5847" s="5" t="s">
        <v>726</v>
      </c>
      <c r="F5847" s="5" t="s">
        <v>11089</v>
      </c>
      <c r="G5847" s="5" t="s">
        <v>9379</v>
      </c>
      <c r="H5847" s="5" t="s">
        <v>11214</v>
      </c>
      <c r="I5847" s="5" t="s">
        <v>9344</v>
      </c>
      <c r="J5847" s="9">
        <v>1</v>
      </c>
      <c r="K5847" s="5" t="s">
        <v>601</v>
      </c>
      <c r="L5847" s="10" t="s">
        <v>689</v>
      </c>
      <c r="M5847" s="5" t="s">
        <v>10823</v>
      </c>
      <c r="N5847" s="11"/>
    </row>
    <row r="5848" spans="1:15" x14ac:dyDescent="0.2">
      <c r="A5848" s="12" t="s">
        <v>9186</v>
      </c>
      <c r="B5848" s="50">
        <v>5847</v>
      </c>
      <c r="C5848" s="9">
        <v>2019</v>
      </c>
      <c r="D5848" s="5" t="s">
        <v>9316</v>
      </c>
      <c r="E5848" s="5" t="s">
        <v>727</v>
      </c>
      <c r="F5848" s="5" t="s">
        <v>11089</v>
      </c>
      <c r="G5848" s="5" t="s">
        <v>9379</v>
      </c>
      <c r="H5848" s="5" t="s">
        <v>9328</v>
      </c>
      <c r="I5848" s="5" t="s">
        <v>9344</v>
      </c>
      <c r="J5848" s="9">
        <v>0</v>
      </c>
      <c r="K5848" s="5" t="s">
        <v>601</v>
      </c>
      <c r="L5848" s="10" t="s">
        <v>689</v>
      </c>
      <c r="M5848" s="5" t="s">
        <v>10824</v>
      </c>
    </row>
    <row r="5849" spans="1:15" x14ac:dyDescent="0.2">
      <c r="A5849" s="12" t="s">
        <v>9187</v>
      </c>
      <c r="B5849" s="50">
        <v>5848</v>
      </c>
      <c r="C5849" s="9">
        <v>2019</v>
      </c>
      <c r="D5849" s="5" t="s">
        <v>9316</v>
      </c>
      <c r="E5849" s="5" t="s">
        <v>61</v>
      </c>
      <c r="F5849" s="5" t="s">
        <v>11088</v>
      </c>
      <c r="G5849" s="5" t="s">
        <v>9371</v>
      </c>
      <c r="H5849" s="5" t="s">
        <v>11214</v>
      </c>
      <c r="I5849" s="5" t="s">
        <v>9360</v>
      </c>
      <c r="J5849" s="9" t="s">
        <v>2</v>
      </c>
      <c r="K5849" s="5" t="s">
        <v>601</v>
      </c>
      <c r="L5849" s="10" t="s">
        <v>689</v>
      </c>
      <c r="M5849" s="5" t="s">
        <v>10825</v>
      </c>
    </row>
    <row r="5850" spans="1:15" x14ac:dyDescent="0.2">
      <c r="A5850" s="12" t="s">
        <v>9188</v>
      </c>
      <c r="B5850" s="50">
        <v>5849</v>
      </c>
      <c r="C5850" s="9">
        <v>2019</v>
      </c>
      <c r="D5850" s="5" t="s">
        <v>9316</v>
      </c>
      <c r="E5850" s="5" t="s">
        <v>61</v>
      </c>
      <c r="F5850" s="5" t="s">
        <v>11089</v>
      </c>
      <c r="G5850" s="5" t="s">
        <v>9379</v>
      </c>
      <c r="H5850" s="5" t="s">
        <v>9347</v>
      </c>
      <c r="I5850" s="5" t="s">
        <v>9315</v>
      </c>
      <c r="J5850" s="9" t="s">
        <v>2</v>
      </c>
      <c r="K5850" s="5" t="s">
        <v>601</v>
      </c>
      <c r="L5850" s="10" t="s">
        <v>689</v>
      </c>
      <c r="M5850" s="5" t="s">
        <v>10826</v>
      </c>
    </row>
    <row r="5851" spans="1:15" x14ac:dyDescent="0.2">
      <c r="A5851" s="12" t="s">
        <v>9189</v>
      </c>
      <c r="B5851" s="50">
        <v>5850</v>
      </c>
      <c r="C5851" s="9">
        <v>2019</v>
      </c>
      <c r="D5851" s="5" t="s">
        <v>9316</v>
      </c>
      <c r="E5851" s="5" t="s">
        <v>61</v>
      </c>
      <c r="F5851" s="5" t="s">
        <v>11089</v>
      </c>
      <c r="G5851" s="5" t="s">
        <v>9379</v>
      </c>
      <c r="H5851" s="5" t="s">
        <v>9347</v>
      </c>
      <c r="I5851" s="5" t="s">
        <v>9315</v>
      </c>
      <c r="J5851" s="9">
        <v>2</v>
      </c>
      <c r="K5851" s="5" t="s">
        <v>601</v>
      </c>
      <c r="L5851" s="10" t="s">
        <v>689</v>
      </c>
      <c r="M5851" s="5" t="s">
        <v>10827</v>
      </c>
    </row>
    <row r="5852" spans="1:15" x14ac:dyDescent="0.2">
      <c r="A5852" s="12" t="s">
        <v>9190</v>
      </c>
      <c r="B5852" s="50">
        <v>5851</v>
      </c>
      <c r="C5852" s="9">
        <v>2019</v>
      </c>
      <c r="D5852" s="5" t="s">
        <v>9316</v>
      </c>
      <c r="E5852" s="5" t="s">
        <v>61</v>
      </c>
      <c r="F5852" s="5" t="s">
        <v>11089</v>
      </c>
      <c r="G5852" s="5" t="s">
        <v>9379</v>
      </c>
      <c r="H5852" s="5" t="s">
        <v>9347</v>
      </c>
      <c r="I5852" s="5" t="s">
        <v>0</v>
      </c>
      <c r="J5852" s="9">
        <v>1</v>
      </c>
      <c r="K5852" s="5" t="s">
        <v>601</v>
      </c>
      <c r="L5852" s="10" t="s">
        <v>689</v>
      </c>
      <c r="M5852" s="5" t="s">
        <v>10828</v>
      </c>
      <c r="O5852" s="11"/>
    </row>
    <row r="5853" spans="1:15" x14ac:dyDescent="0.2">
      <c r="A5853" s="12" t="s">
        <v>9191</v>
      </c>
      <c r="B5853" s="50">
        <v>5852</v>
      </c>
      <c r="C5853" s="9">
        <v>2019</v>
      </c>
      <c r="D5853" s="5" t="s">
        <v>9316</v>
      </c>
      <c r="E5853" s="5" t="s">
        <v>61</v>
      </c>
      <c r="F5853" s="5" t="s">
        <v>11089</v>
      </c>
      <c r="G5853" s="5" t="s">
        <v>9379</v>
      </c>
      <c r="H5853" s="5" t="s">
        <v>9328</v>
      </c>
      <c r="I5853" s="5" t="s">
        <v>9344</v>
      </c>
      <c r="J5853" s="9">
        <v>0</v>
      </c>
      <c r="K5853" s="5" t="s">
        <v>601</v>
      </c>
      <c r="L5853" s="10" t="s">
        <v>689</v>
      </c>
      <c r="M5853" s="5" t="s">
        <v>10829</v>
      </c>
    </row>
    <row r="5854" spans="1:15" x14ac:dyDescent="0.2">
      <c r="A5854" s="12" t="s">
        <v>9192</v>
      </c>
      <c r="B5854" s="50">
        <v>5853</v>
      </c>
      <c r="C5854" s="9">
        <v>2019</v>
      </c>
      <c r="D5854" s="5" t="s">
        <v>9316</v>
      </c>
      <c r="E5854" s="5" t="s">
        <v>61</v>
      </c>
      <c r="F5854" s="5" t="s">
        <v>11089</v>
      </c>
      <c r="G5854" s="5" t="s">
        <v>9379</v>
      </c>
      <c r="H5854" s="5" t="s">
        <v>11214</v>
      </c>
      <c r="I5854" s="5" t="s">
        <v>11063</v>
      </c>
      <c r="J5854" s="9" t="s">
        <v>2</v>
      </c>
      <c r="K5854" s="5" t="s">
        <v>601</v>
      </c>
      <c r="L5854" s="10" t="s">
        <v>689</v>
      </c>
      <c r="M5854" s="5" t="s">
        <v>10830</v>
      </c>
      <c r="N5854" s="11"/>
    </row>
    <row r="5855" spans="1:15" x14ac:dyDescent="0.2">
      <c r="A5855" s="12" t="s">
        <v>9193</v>
      </c>
      <c r="B5855" s="50">
        <v>5854</v>
      </c>
      <c r="C5855" s="9">
        <v>2019</v>
      </c>
      <c r="D5855" s="5" t="s">
        <v>9316</v>
      </c>
      <c r="E5855" s="5" t="s">
        <v>61</v>
      </c>
      <c r="F5855" s="5" t="s">
        <v>11089</v>
      </c>
      <c r="G5855" s="5" t="s">
        <v>9369</v>
      </c>
      <c r="H5855" s="5" t="s">
        <v>11214</v>
      </c>
      <c r="I5855" s="5" t="s">
        <v>9360</v>
      </c>
      <c r="J5855" s="9" t="s">
        <v>2</v>
      </c>
      <c r="K5855" s="5" t="s">
        <v>601</v>
      </c>
      <c r="L5855" s="10" t="s">
        <v>689</v>
      </c>
      <c r="M5855" s="5" t="s">
        <v>10831</v>
      </c>
      <c r="N5855" s="11"/>
    </row>
    <row r="5856" spans="1:15" x14ac:dyDescent="0.2">
      <c r="A5856" s="12" t="s">
        <v>9194</v>
      </c>
      <c r="B5856" s="50">
        <v>5855</v>
      </c>
      <c r="C5856" s="9">
        <v>2019</v>
      </c>
      <c r="D5856" s="5" t="s">
        <v>9316</v>
      </c>
      <c r="E5856" s="5" t="s">
        <v>490</v>
      </c>
      <c r="F5856" s="5" t="s">
        <v>11089</v>
      </c>
      <c r="G5856" s="5" t="s">
        <v>9369</v>
      </c>
      <c r="H5856" s="5" t="s">
        <v>11214</v>
      </c>
      <c r="I5856" s="5" t="s">
        <v>9358</v>
      </c>
      <c r="J5856" s="9" t="s">
        <v>2</v>
      </c>
      <c r="K5856" s="5" t="s">
        <v>601</v>
      </c>
      <c r="L5856" s="10" t="s">
        <v>689</v>
      </c>
      <c r="M5856" s="5" t="s">
        <v>10832</v>
      </c>
      <c r="N5856" s="11"/>
    </row>
    <row r="5857" spans="1:14" x14ac:dyDescent="0.2">
      <c r="A5857" s="12" t="s">
        <v>9195</v>
      </c>
      <c r="B5857" s="50">
        <v>5856</v>
      </c>
      <c r="C5857" s="9">
        <v>2019</v>
      </c>
      <c r="D5857" s="5" t="s">
        <v>9316</v>
      </c>
      <c r="E5857" s="5" t="s">
        <v>688</v>
      </c>
      <c r="F5857" s="5" t="s">
        <v>11089</v>
      </c>
      <c r="G5857" s="5" t="s">
        <v>9379</v>
      </c>
      <c r="H5857" s="5" t="s">
        <v>9347</v>
      </c>
      <c r="I5857" s="5" t="s">
        <v>9315</v>
      </c>
      <c r="J5857" s="9">
        <v>1</v>
      </c>
      <c r="K5857" s="5" t="s">
        <v>601</v>
      </c>
      <c r="L5857" s="10" t="s">
        <v>689</v>
      </c>
      <c r="M5857" s="5" t="s">
        <v>10833</v>
      </c>
      <c r="N5857" s="11"/>
    </row>
    <row r="5858" spans="1:14" x14ac:dyDescent="0.2">
      <c r="A5858" s="12" t="s">
        <v>9196</v>
      </c>
      <c r="B5858" s="50">
        <v>5857</v>
      </c>
      <c r="C5858" s="9">
        <v>2019</v>
      </c>
      <c r="D5858" s="5" t="s">
        <v>9316</v>
      </c>
      <c r="E5858" s="5" t="s">
        <v>61</v>
      </c>
      <c r="F5858" s="5" t="s">
        <v>11088</v>
      </c>
      <c r="G5858" s="5" t="s">
        <v>9371</v>
      </c>
      <c r="H5858" s="5" t="s">
        <v>11214</v>
      </c>
      <c r="I5858" s="5" t="s">
        <v>9362</v>
      </c>
      <c r="J5858" s="9" t="s">
        <v>2</v>
      </c>
      <c r="K5858" s="5" t="s">
        <v>601</v>
      </c>
      <c r="L5858" s="10" t="s">
        <v>689</v>
      </c>
      <c r="M5858" s="5" t="s">
        <v>10834</v>
      </c>
      <c r="N5858" s="11"/>
    </row>
    <row r="5859" spans="1:14" x14ac:dyDescent="0.2">
      <c r="A5859" s="12" t="s">
        <v>9197</v>
      </c>
      <c r="B5859" s="50">
        <v>5858</v>
      </c>
      <c r="C5859" s="9">
        <v>2019</v>
      </c>
      <c r="D5859" s="5" t="s">
        <v>9316</v>
      </c>
      <c r="E5859" s="5" t="s">
        <v>61</v>
      </c>
      <c r="F5859" s="5" t="s">
        <v>11089</v>
      </c>
      <c r="G5859" s="5" t="s">
        <v>9379</v>
      </c>
      <c r="H5859" s="5" t="s">
        <v>9347</v>
      </c>
      <c r="I5859" s="5" t="s">
        <v>9408</v>
      </c>
      <c r="J5859" s="9">
        <v>3</v>
      </c>
      <c r="K5859" s="5" t="s">
        <v>601</v>
      </c>
      <c r="L5859" s="10" t="s">
        <v>689</v>
      </c>
      <c r="M5859" s="5" t="s">
        <v>10835</v>
      </c>
      <c r="N5859" s="11"/>
    </row>
    <row r="5860" spans="1:14" x14ac:dyDescent="0.2">
      <c r="A5860" s="12" t="s">
        <v>9198</v>
      </c>
      <c r="B5860" s="50">
        <v>5859</v>
      </c>
      <c r="C5860" s="9">
        <v>2019</v>
      </c>
      <c r="D5860" s="5" t="s">
        <v>9316</v>
      </c>
      <c r="E5860" s="5" t="s">
        <v>61</v>
      </c>
      <c r="F5860" s="5" t="s">
        <v>11089</v>
      </c>
      <c r="G5860" s="5" t="s">
        <v>9379</v>
      </c>
      <c r="H5860" s="5" t="s">
        <v>9347</v>
      </c>
      <c r="I5860" s="5" t="s">
        <v>0</v>
      </c>
      <c r="J5860" s="9">
        <v>1</v>
      </c>
      <c r="K5860" s="5" t="s">
        <v>601</v>
      </c>
      <c r="L5860" s="10" t="s">
        <v>689</v>
      </c>
      <c r="M5860" s="5" t="s">
        <v>10836</v>
      </c>
      <c r="N5860" s="11"/>
    </row>
    <row r="5861" spans="1:14" x14ac:dyDescent="0.2">
      <c r="A5861" s="12" t="s">
        <v>9199</v>
      </c>
      <c r="B5861" s="50">
        <v>5860</v>
      </c>
      <c r="C5861" s="9">
        <v>2019</v>
      </c>
      <c r="D5861" s="5" t="s">
        <v>9316</v>
      </c>
      <c r="E5861" s="5" t="s">
        <v>728</v>
      </c>
      <c r="F5861" s="5" t="s">
        <v>11089</v>
      </c>
      <c r="G5861" s="5" t="s">
        <v>9379</v>
      </c>
      <c r="H5861" s="5" t="s">
        <v>9347</v>
      </c>
      <c r="I5861" s="5" t="s">
        <v>9315</v>
      </c>
      <c r="J5861" s="9">
        <v>2</v>
      </c>
      <c r="K5861" s="5" t="s">
        <v>601</v>
      </c>
      <c r="L5861" s="10" t="s">
        <v>689</v>
      </c>
      <c r="M5861" s="5" t="s">
        <v>10837</v>
      </c>
      <c r="N5861" s="11"/>
    </row>
    <row r="5862" spans="1:14" x14ac:dyDescent="0.2">
      <c r="A5862" s="12" t="s">
        <v>9200</v>
      </c>
      <c r="B5862" s="50">
        <v>5861</v>
      </c>
      <c r="C5862" s="9">
        <v>2019</v>
      </c>
      <c r="D5862" s="5" t="s">
        <v>9316</v>
      </c>
      <c r="E5862" s="5" t="s">
        <v>61</v>
      </c>
      <c r="F5862" s="5" t="s">
        <v>11089</v>
      </c>
      <c r="G5862" s="5" t="s">
        <v>9379</v>
      </c>
      <c r="H5862" s="5" t="s">
        <v>9347</v>
      </c>
      <c r="I5862" s="5" t="s">
        <v>11065</v>
      </c>
      <c r="J5862" s="9">
        <v>1</v>
      </c>
      <c r="K5862" s="5" t="s">
        <v>601</v>
      </c>
      <c r="L5862" s="10" t="s">
        <v>689</v>
      </c>
      <c r="M5862" s="5" t="s">
        <v>10838</v>
      </c>
      <c r="N5862" s="11"/>
    </row>
    <row r="5863" spans="1:14" x14ac:dyDescent="0.2">
      <c r="A5863" s="12" t="s">
        <v>9201</v>
      </c>
      <c r="B5863" s="50">
        <v>5862</v>
      </c>
      <c r="C5863" s="9">
        <v>2019</v>
      </c>
      <c r="D5863" s="5" t="s">
        <v>9316</v>
      </c>
      <c r="E5863" s="5" t="s">
        <v>61</v>
      </c>
      <c r="F5863" s="5" t="s">
        <v>11089</v>
      </c>
      <c r="G5863" s="5" t="s">
        <v>9379</v>
      </c>
      <c r="H5863" s="5" t="s">
        <v>9328</v>
      </c>
      <c r="I5863" s="5" t="s">
        <v>9411</v>
      </c>
      <c r="J5863" s="9">
        <v>0</v>
      </c>
      <c r="K5863" s="5" t="s">
        <v>601</v>
      </c>
      <c r="L5863" s="10" t="s">
        <v>689</v>
      </c>
      <c r="M5863" s="5" t="s">
        <v>10839</v>
      </c>
      <c r="N5863" s="11"/>
    </row>
    <row r="5864" spans="1:14" x14ac:dyDescent="0.2">
      <c r="A5864" s="12" t="s">
        <v>9202</v>
      </c>
      <c r="B5864" s="50">
        <v>5863</v>
      </c>
      <c r="C5864" s="9">
        <v>2019</v>
      </c>
      <c r="D5864" s="5" t="s">
        <v>9316</v>
      </c>
      <c r="E5864" s="5" t="s">
        <v>61</v>
      </c>
      <c r="F5864" s="5" t="s">
        <v>11089</v>
      </c>
      <c r="G5864" s="5" t="s">
        <v>9369</v>
      </c>
      <c r="H5864" s="5" t="s">
        <v>9347</v>
      </c>
      <c r="I5864" s="5" t="s">
        <v>9408</v>
      </c>
      <c r="J5864" s="9">
        <v>0</v>
      </c>
      <c r="K5864" s="5" t="s">
        <v>601</v>
      </c>
      <c r="L5864" s="10" t="s">
        <v>689</v>
      </c>
      <c r="M5864" s="5" t="s">
        <v>10840</v>
      </c>
      <c r="N5864" s="11"/>
    </row>
    <row r="5865" spans="1:14" x14ac:dyDescent="0.2">
      <c r="A5865" s="12" t="s">
        <v>9203</v>
      </c>
      <c r="B5865" s="50">
        <v>5864</v>
      </c>
      <c r="C5865" s="9">
        <v>2019</v>
      </c>
      <c r="D5865" s="5" t="s">
        <v>9316</v>
      </c>
      <c r="E5865" s="5" t="s">
        <v>61</v>
      </c>
      <c r="F5865" s="5" t="s">
        <v>11089</v>
      </c>
      <c r="G5865" s="5" t="s">
        <v>9379</v>
      </c>
      <c r="H5865" s="5" t="s">
        <v>9347</v>
      </c>
      <c r="I5865" s="5" t="s">
        <v>11065</v>
      </c>
      <c r="J5865" s="9">
        <v>1</v>
      </c>
      <c r="K5865" s="5" t="s">
        <v>601</v>
      </c>
      <c r="L5865" s="10" t="s">
        <v>689</v>
      </c>
      <c r="M5865" s="5" t="s">
        <v>10841</v>
      </c>
      <c r="N5865" s="11"/>
    </row>
    <row r="5866" spans="1:14" x14ac:dyDescent="0.2">
      <c r="A5866" s="12" t="s">
        <v>9204</v>
      </c>
      <c r="B5866" s="50">
        <v>5865</v>
      </c>
      <c r="C5866" s="9">
        <v>2019</v>
      </c>
      <c r="D5866" s="5" t="s">
        <v>9316</v>
      </c>
      <c r="E5866" s="5" t="s">
        <v>729</v>
      </c>
      <c r="F5866" s="5" t="s">
        <v>11089</v>
      </c>
      <c r="G5866" s="5" t="s">
        <v>9379</v>
      </c>
      <c r="H5866" s="5" t="s">
        <v>9347</v>
      </c>
      <c r="I5866" s="5" t="s">
        <v>9401</v>
      </c>
      <c r="J5866" s="9">
        <v>0</v>
      </c>
      <c r="K5866" s="5" t="s">
        <v>601</v>
      </c>
      <c r="L5866" s="10" t="s">
        <v>689</v>
      </c>
      <c r="M5866" s="5" t="s">
        <v>10842</v>
      </c>
      <c r="N5866" s="11"/>
    </row>
    <row r="5867" spans="1:14" x14ac:dyDescent="0.2">
      <c r="A5867" s="12" t="s">
        <v>9205</v>
      </c>
      <c r="B5867" s="50">
        <v>5866</v>
      </c>
      <c r="C5867" s="9">
        <v>2019</v>
      </c>
      <c r="D5867" s="5" t="s">
        <v>9316</v>
      </c>
      <c r="E5867" s="5" t="s">
        <v>706</v>
      </c>
      <c r="F5867" s="5" t="s">
        <v>11089</v>
      </c>
      <c r="G5867" s="5" t="s">
        <v>9379</v>
      </c>
      <c r="H5867" s="5" t="s">
        <v>9347</v>
      </c>
      <c r="I5867" s="5" t="s">
        <v>0</v>
      </c>
      <c r="J5867" s="9">
        <v>1</v>
      </c>
      <c r="K5867" s="5" t="s">
        <v>601</v>
      </c>
      <c r="L5867" s="10" t="s">
        <v>689</v>
      </c>
      <c r="M5867" s="5" t="s">
        <v>10843</v>
      </c>
    </row>
    <row r="5868" spans="1:14" x14ac:dyDescent="0.2">
      <c r="A5868" s="12" t="s">
        <v>9206</v>
      </c>
      <c r="B5868" s="50">
        <v>5867</v>
      </c>
      <c r="C5868" s="9">
        <v>2019</v>
      </c>
      <c r="D5868" s="5" t="s">
        <v>9316</v>
      </c>
      <c r="E5868" s="5" t="s">
        <v>61</v>
      </c>
      <c r="F5868" s="5" t="s">
        <v>11089</v>
      </c>
      <c r="G5868" s="5" t="s">
        <v>9379</v>
      </c>
      <c r="H5868" s="5" t="s">
        <v>9347</v>
      </c>
      <c r="I5868" s="5" t="s">
        <v>9392</v>
      </c>
      <c r="J5868" s="9" t="s">
        <v>2</v>
      </c>
      <c r="K5868" s="5" t="s">
        <v>601</v>
      </c>
      <c r="L5868" s="10" t="s">
        <v>689</v>
      </c>
      <c r="M5868" s="5" t="s">
        <v>10844</v>
      </c>
    </row>
    <row r="5869" spans="1:14" x14ac:dyDescent="0.2">
      <c r="A5869" s="12" t="s">
        <v>9207</v>
      </c>
      <c r="B5869" s="50">
        <v>5868</v>
      </c>
      <c r="C5869" s="9">
        <v>2019</v>
      </c>
      <c r="D5869" s="5" t="s">
        <v>9316</v>
      </c>
      <c r="E5869" s="5" t="s">
        <v>61</v>
      </c>
      <c r="F5869" s="5" t="s">
        <v>11088</v>
      </c>
      <c r="G5869" s="5" t="s">
        <v>9371</v>
      </c>
      <c r="H5869" s="5" t="s">
        <v>9347</v>
      </c>
      <c r="I5869" s="5" t="s">
        <v>9408</v>
      </c>
      <c r="J5869" s="9" t="s">
        <v>2</v>
      </c>
      <c r="K5869" s="5" t="s">
        <v>601</v>
      </c>
      <c r="L5869" s="10" t="s">
        <v>689</v>
      </c>
      <c r="M5869" s="5" t="s">
        <v>10845</v>
      </c>
    </row>
    <row r="5870" spans="1:14" x14ac:dyDescent="0.2">
      <c r="A5870" s="12" t="s">
        <v>9208</v>
      </c>
      <c r="B5870" s="50">
        <v>5869</v>
      </c>
      <c r="C5870" s="9">
        <v>2019</v>
      </c>
      <c r="D5870" s="5" t="s">
        <v>9316</v>
      </c>
      <c r="E5870" s="5" t="s">
        <v>490</v>
      </c>
      <c r="F5870" s="5" t="s">
        <v>11089</v>
      </c>
      <c r="G5870" s="5" t="s">
        <v>9379</v>
      </c>
      <c r="H5870" s="5" t="s">
        <v>11214</v>
      </c>
      <c r="I5870" s="5" t="s">
        <v>9372</v>
      </c>
      <c r="J5870" s="9" t="s">
        <v>2</v>
      </c>
      <c r="K5870" s="5" t="s">
        <v>601</v>
      </c>
      <c r="L5870" s="10" t="s">
        <v>689</v>
      </c>
      <c r="M5870" s="5" t="s">
        <v>10846</v>
      </c>
    </row>
    <row r="5871" spans="1:14" x14ac:dyDescent="0.2">
      <c r="A5871" s="12" t="s">
        <v>9209</v>
      </c>
      <c r="B5871" s="50">
        <v>5870</v>
      </c>
      <c r="C5871" s="9">
        <v>2019</v>
      </c>
      <c r="D5871" s="5" t="s">
        <v>9316</v>
      </c>
      <c r="E5871" s="5" t="s">
        <v>622</v>
      </c>
      <c r="F5871" s="5" t="s">
        <v>11089</v>
      </c>
      <c r="G5871" s="5" t="s">
        <v>9379</v>
      </c>
      <c r="H5871" s="5" t="s">
        <v>9347</v>
      </c>
      <c r="I5871" s="5" t="s">
        <v>0</v>
      </c>
      <c r="J5871" s="9" t="s">
        <v>2</v>
      </c>
      <c r="K5871" s="5" t="s">
        <v>601</v>
      </c>
      <c r="L5871" s="10" t="s">
        <v>689</v>
      </c>
      <c r="M5871" s="5" t="s">
        <v>10847</v>
      </c>
    </row>
    <row r="5872" spans="1:14" x14ac:dyDescent="0.2">
      <c r="A5872" s="12" t="s">
        <v>9210</v>
      </c>
      <c r="B5872" s="50">
        <v>5871</v>
      </c>
      <c r="C5872" s="9">
        <v>2019</v>
      </c>
      <c r="D5872" s="5" t="s">
        <v>9316</v>
      </c>
      <c r="E5872" s="5" t="s">
        <v>730</v>
      </c>
      <c r="F5872" s="5" t="s">
        <v>11089</v>
      </c>
      <c r="G5872" s="5" t="s">
        <v>9379</v>
      </c>
      <c r="H5872" s="5" t="s">
        <v>9328</v>
      </c>
      <c r="I5872" s="5" t="s">
        <v>9344</v>
      </c>
      <c r="J5872" s="9">
        <v>0</v>
      </c>
      <c r="K5872" s="5" t="s">
        <v>601</v>
      </c>
      <c r="L5872" s="10" t="s">
        <v>689</v>
      </c>
      <c r="M5872" s="5" t="s">
        <v>10848</v>
      </c>
    </row>
    <row r="5873" spans="1:15" x14ac:dyDescent="0.2">
      <c r="A5873" s="12" t="s">
        <v>9211</v>
      </c>
      <c r="B5873" s="50">
        <v>5872</v>
      </c>
      <c r="C5873" s="9">
        <v>2019</v>
      </c>
      <c r="D5873" s="5" t="s">
        <v>9316</v>
      </c>
      <c r="E5873" s="5" t="s">
        <v>731</v>
      </c>
      <c r="F5873" s="5" t="s">
        <v>11089</v>
      </c>
      <c r="G5873" s="5" t="s">
        <v>9379</v>
      </c>
      <c r="H5873" s="5" t="s">
        <v>9328</v>
      </c>
      <c r="I5873" s="5" t="s">
        <v>9411</v>
      </c>
      <c r="J5873" s="9">
        <v>1</v>
      </c>
      <c r="K5873" s="5" t="s">
        <v>601</v>
      </c>
      <c r="L5873" s="10" t="s">
        <v>689</v>
      </c>
      <c r="M5873" s="5" t="s">
        <v>10849</v>
      </c>
      <c r="N5873" s="11"/>
      <c r="O5873" s="11"/>
    </row>
    <row r="5874" spans="1:15" x14ac:dyDescent="0.2">
      <c r="A5874" s="12" t="s">
        <v>9212</v>
      </c>
      <c r="B5874" s="50">
        <v>5873</v>
      </c>
      <c r="C5874" s="9">
        <v>2019</v>
      </c>
      <c r="D5874" s="5" t="s">
        <v>9316</v>
      </c>
      <c r="E5874" s="5" t="s">
        <v>61</v>
      </c>
      <c r="F5874" s="5" t="s">
        <v>11089</v>
      </c>
      <c r="G5874" s="5" t="s">
        <v>9379</v>
      </c>
      <c r="H5874" s="5" t="s">
        <v>11214</v>
      </c>
      <c r="I5874" s="5" t="s">
        <v>9412</v>
      </c>
      <c r="J5874" s="9" t="s">
        <v>2</v>
      </c>
      <c r="K5874" s="5" t="s">
        <v>601</v>
      </c>
      <c r="L5874" s="10" t="s">
        <v>689</v>
      </c>
      <c r="M5874" s="5" t="s">
        <v>10850</v>
      </c>
      <c r="N5874" s="11"/>
    </row>
    <row r="5875" spans="1:15" x14ac:dyDescent="0.2">
      <c r="A5875" s="12" t="s">
        <v>9213</v>
      </c>
      <c r="B5875" s="50">
        <v>5874</v>
      </c>
      <c r="C5875" s="9">
        <v>2019</v>
      </c>
      <c r="D5875" s="5" t="s">
        <v>9316</v>
      </c>
      <c r="E5875" s="5" t="s">
        <v>61</v>
      </c>
      <c r="F5875" s="5" t="s">
        <v>11089</v>
      </c>
      <c r="G5875" s="5" t="s">
        <v>9379</v>
      </c>
      <c r="H5875" s="5" t="s">
        <v>9347</v>
      </c>
      <c r="I5875" s="5" t="s">
        <v>0</v>
      </c>
      <c r="J5875" s="9">
        <v>0</v>
      </c>
      <c r="K5875" s="5" t="s">
        <v>601</v>
      </c>
      <c r="L5875" s="10" t="s">
        <v>689</v>
      </c>
      <c r="M5875" s="5" t="s">
        <v>10851</v>
      </c>
      <c r="N5875" s="11"/>
    </row>
    <row r="5876" spans="1:15" x14ac:dyDescent="0.2">
      <c r="A5876" s="12" t="s">
        <v>9214</v>
      </c>
      <c r="B5876" s="50">
        <v>5875</v>
      </c>
      <c r="C5876" s="9">
        <v>2019</v>
      </c>
      <c r="D5876" s="5" t="s">
        <v>9316</v>
      </c>
      <c r="E5876" s="5" t="s">
        <v>61</v>
      </c>
      <c r="F5876" s="5" t="s">
        <v>11088</v>
      </c>
      <c r="G5876" s="5" t="s">
        <v>9371</v>
      </c>
      <c r="H5876" s="5" t="s">
        <v>9347</v>
      </c>
      <c r="I5876" s="5" t="s">
        <v>9408</v>
      </c>
      <c r="J5876" s="9" t="s">
        <v>2</v>
      </c>
      <c r="K5876" s="5" t="s">
        <v>601</v>
      </c>
      <c r="L5876" s="10" t="s">
        <v>689</v>
      </c>
      <c r="M5876" s="5" t="s">
        <v>10852</v>
      </c>
      <c r="N5876" s="11"/>
      <c r="O5876" s="11"/>
    </row>
    <row r="5877" spans="1:15" x14ac:dyDescent="0.2">
      <c r="A5877" s="12" t="s">
        <v>9215</v>
      </c>
      <c r="B5877" s="50">
        <v>5876</v>
      </c>
      <c r="C5877" s="9">
        <v>2019</v>
      </c>
      <c r="D5877" s="5" t="s">
        <v>9316</v>
      </c>
      <c r="E5877" s="5" t="s">
        <v>61</v>
      </c>
      <c r="F5877" s="5" t="s">
        <v>11089</v>
      </c>
      <c r="G5877" s="5" t="s">
        <v>9379</v>
      </c>
      <c r="H5877" s="5" t="s">
        <v>9347</v>
      </c>
      <c r="I5877" s="5" t="s">
        <v>11065</v>
      </c>
      <c r="J5877" s="9">
        <v>0</v>
      </c>
      <c r="K5877" s="5" t="s">
        <v>601</v>
      </c>
      <c r="L5877" s="10" t="s">
        <v>689</v>
      </c>
      <c r="M5877" s="5" t="s">
        <v>10853</v>
      </c>
      <c r="N5877" s="11"/>
      <c r="O5877" s="11"/>
    </row>
    <row r="5878" spans="1:15" x14ac:dyDescent="0.2">
      <c r="A5878" s="12" t="s">
        <v>9216</v>
      </c>
      <c r="B5878" s="50">
        <v>5877</v>
      </c>
      <c r="C5878" s="9">
        <v>2019</v>
      </c>
      <c r="D5878" s="5" t="s">
        <v>9316</v>
      </c>
      <c r="E5878" s="5" t="s">
        <v>488</v>
      </c>
      <c r="F5878" s="5" t="s">
        <v>11089</v>
      </c>
      <c r="G5878" s="5" t="s">
        <v>9379</v>
      </c>
      <c r="H5878" s="5" t="s">
        <v>11214</v>
      </c>
      <c r="I5878" s="5" t="s">
        <v>11067</v>
      </c>
      <c r="J5878" s="9">
        <v>0</v>
      </c>
      <c r="K5878" s="5" t="s">
        <v>601</v>
      </c>
      <c r="L5878" s="10" t="s">
        <v>689</v>
      </c>
      <c r="M5878" s="5" t="s">
        <v>10854</v>
      </c>
    </row>
    <row r="5879" spans="1:15" x14ac:dyDescent="0.2">
      <c r="A5879" s="12" t="s">
        <v>9217</v>
      </c>
      <c r="B5879" s="50">
        <v>5878</v>
      </c>
      <c r="C5879" s="9">
        <v>2019</v>
      </c>
      <c r="D5879" s="5" t="s">
        <v>9316</v>
      </c>
      <c r="E5879" s="5" t="s">
        <v>732</v>
      </c>
      <c r="F5879" s="5" t="s">
        <v>11089</v>
      </c>
      <c r="G5879" s="5" t="s">
        <v>9379</v>
      </c>
      <c r="H5879" s="5" t="s">
        <v>9347</v>
      </c>
      <c r="I5879" s="5" t="s">
        <v>0</v>
      </c>
      <c r="J5879" s="9">
        <v>0</v>
      </c>
      <c r="K5879" s="5" t="s">
        <v>601</v>
      </c>
      <c r="L5879" s="10" t="s">
        <v>689</v>
      </c>
      <c r="M5879" s="5" t="s">
        <v>10855</v>
      </c>
    </row>
    <row r="5880" spans="1:15" x14ac:dyDescent="0.2">
      <c r="A5880" s="12" t="s">
        <v>9218</v>
      </c>
      <c r="B5880" s="50">
        <v>5879</v>
      </c>
      <c r="C5880" s="9">
        <v>2019</v>
      </c>
      <c r="D5880" s="5" t="s">
        <v>9316</v>
      </c>
      <c r="E5880" s="5" t="s">
        <v>733</v>
      </c>
      <c r="F5880" s="5" t="s">
        <v>11089</v>
      </c>
      <c r="G5880" s="5" t="s">
        <v>9379</v>
      </c>
      <c r="H5880" s="5" t="s">
        <v>9328</v>
      </c>
      <c r="I5880" s="5" t="s">
        <v>9415</v>
      </c>
      <c r="J5880" s="9">
        <v>1</v>
      </c>
      <c r="K5880" s="5" t="s">
        <v>601</v>
      </c>
      <c r="L5880" s="10" t="s">
        <v>689</v>
      </c>
      <c r="M5880" s="5" t="s">
        <v>10856</v>
      </c>
    </row>
    <row r="5881" spans="1:15" x14ac:dyDescent="0.2">
      <c r="A5881" s="12" t="s">
        <v>9219</v>
      </c>
      <c r="B5881" s="50">
        <v>5880</v>
      </c>
      <c r="C5881" s="9">
        <v>2019</v>
      </c>
      <c r="D5881" s="5" t="s">
        <v>9316</v>
      </c>
      <c r="E5881" s="5" t="s">
        <v>61</v>
      </c>
      <c r="F5881" s="5" t="s">
        <v>11089</v>
      </c>
      <c r="G5881" s="5" t="s">
        <v>9369</v>
      </c>
      <c r="H5881" s="5" t="s">
        <v>11214</v>
      </c>
      <c r="I5881" s="5" t="s">
        <v>9362</v>
      </c>
      <c r="J5881" s="9" t="s">
        <v>2</v>
      </c>
      <c r="K5881" s="5" t="s">
        <v>601</v>
      </c>
      <c r="L5881" s="10" t="s">
        <v>689</v>
      </c>
      <c r="M5881" s="5" t="s">
        <v>10857</v>
      </c>
    </row>
    <row r="5882" spans="1:15" x14ac:dyDescent="0.2">
      <c r="A5882" s="12" t="s">
        <v>9220</v>
      </c>
      <c r="B5882" s="50">
        <v>5881</v>
      </c>
      <c r="C5882" s="9">
        <v>2019</v>
      </c>
      <c r="D5882" s="5" t="s">
        <v>9316</v>
      </c>
      <c r="E5882" s="5" t="s">
        <v>61</v>
      </c>
      <c r="F5882" s="5" t="s">
        <v>11089</v>
      </c>
      <c r="G5882" s="5" t="s">
        <v>9369</v>
      </c>
      <c r="H5882" s="5" t="s">
        <v>9347</v>
      </c>
      <c r="I5882" s="5" t="s">
        <v>9315</v>
      </c>
      <c r="J5882" s="9">
        <v>0</v>
      </c>
      <c r="K5882" s="5" t="s">
        <v>601</v>
      </c>
      <c r="L5882" s="10" t="s">
        <v>689</v>
      </c>
      <c r="M5882" s="5" t="s">
        <v>10858</v>
      </c>
      <c r="O5882" s="11"/>
    </row>
    <row r="5883" spans="1:15" x14ac:dyDescent="0.2">
      <c r="A5883" s="12" t="s">
        <v>9221</v>
      </c>
      <c r="B5883" s="50">
        <v>5882</v>
      </c>
      <c r="C5883" s="9">
        <v>2019</v>
      </c>
      <c r="D5883" s="5" t="s">
        <v>9316</v>
      </c>
      <c r="E5883" s="5" t="s">
        <v>61</v>
      </c>
      <c r="F5883" s="5" t="s">
        <v>11089</v>
      </c>
      <c r="G5883" s="5" t="s">
        <v>9379</v>
      </c>
      <c r="H5883" s="5" t="s">
        <v>9347</v>
      </c>
      <c r="I5883" s="5" t="s">
        <v>0</v>
      </c>
      <c r="J5883" s="9">
        <v>0</v>
      </c>
      <c r="K5883" s="5" t="s">
        <v>601</v>
      </c>
      <c r="L5883" s="10" t="s">
        <v>689</v>
      </c>
      <c r="M5883" s="5" t="s">
        <v>10859</v>
      </c>
    </row>
    <row r="5884" spans="1:15" x14ac:dyDescent="0.2">
      <c r="A5884" s="12" t="s">
        <v>9222</v>
      </c>
      <c r="B5884" s="50">
        <v>5883</v>
      </c>
      <c r="C5884" s="9">
        <v>2019</v>
      </c>
      <c r="D5884" s="5" t="s">
        <v>9316</v>
      </c>
      <c r="E5884" s="5" t="s">
        <v>61</v>
      </c>
      <c r="F5884" s="5" t="s">
        <v>11089</v>
      </c>
      <c r="G5884" s="5" t="s">
        <v>9379</v>
      </c>
      <c r="H5884" s="5" t="s">
        <v>9347</v>
      </c>
      <c r="I5884" s="5" t="s">
        <v>9344</v>
      </c>
      <c r="J5884" s="9">
        <v>0</v>
      </c>
      <c r="K5884" s="5" t="s">
        <v>601</v>
      </c>
      <c r="L5884" s="10" t="s">
        <v>689</v>
      </c>
      <c r="M5884" s="5" t="s">
        <v>10860</v>
      </c>
      <c r="N5884" s="11"/>
    </row>
    <row r="5885" spans="1:15" x14ac:dyDescent="0.2">
      <c r="A5885" s="12" t="s">
        <v>9223</v>
      </c>
      <c r="B5885" s="50">
        <v>5884</v>
      </c>
      <c r="C5885" s="9">
        <v>2019</v>
      </c>
      <c r="D5885" s="5" t="s">
        <v>9316</v>
      </c>
      <c r="E5885" s="5" t="s">
        <v>734</v>
      </c>
      <c r="F5885" s="5" t="s">
        <v>11089</v>
      </c>
      <c r="G5885" s="5" t="s">
        <v>9379</v>
      </c>
      <c r="H5885" s="5" t="s">
        <v>9328</v>
      </c>
      <c r="I5885" s="5" t="s">
        <v>9344</v>
      </c>
      <c r="J5885" s="9">
        <v>0</v>
      </c>
      <c r="K5885" s="5" t="s">
        <v>601</v>
      </c>
      <c r="L5885" s="10" t="s">
        <v>689</v>
      </c>
      <c r="M5885" s="5" t="s">
        <v>10861</v>
      </c>
      <c r="N5885" s="11"/>
    </row>
    <row r="5886" spans="1:15" x14ac:dyDescent="0.2">
      <c r="A5886" s="12" t="s">
        <v>9224</v>
      </c>
      <c r="B5886" s="50">
        <v>5885</v>
      </c>
      <c r="C5886" s="9">
        <v>2019</v>
      </c>
      <c r="D5886" s="5" t="s">
        <v>9316</v>
      </c>
      <c r="E5886" s="5" t="s">
        <v>61</v>
      </c>
      <c r="F5886" s="5" t="s">
        <v>11089</v>
      </c>
      <c r="G5886" s="5" t="s">
        <v>9379</v>
      </c>
      <c r="H5886" s="5" t="s">
        <v>9347</v>
      </c>
      <c r="I5886" s="5" t="s">
        <v>9315</v>
      </c>
      <c r="J5886" s="9">
        <v>1</v>
      </c>
      <c r="K5886" s="5" t="s">
        <v>601</v>
      </c>
      <c r="L5886" s="10" t="s">
        <v>689</v>
      </c>
      <c r="M5886" s="5" t="s">
        <v>10862</v>
      </c>
    </row>
    <row r="5887" spans="1:15" x14ac:dyDescent="0.2">
      <c r="A5887" s="12" t="s">
        <v>9225</v>
      </c>
      <c r="B5887" s="50">
        <v>5886</v>
      </c>
      <c r="C5887" s="9">
        <v>2019</v>
      </c>
      <c r="D5887" s="5" t="s">
        <v>9316</v>
      </c>
      <c r="E5887" s="5" t="s">
        <v>735</v>
      </c>
      <c r="F5887" s="5" t="s">
        <v>11089</v>
      </c>
      <c r="G5887" s="5" t="s">
        <v>9379</v>
      </c>
      <c r="H5887" s="5" t="s">
        <v>9328</v>
      </c>
      <c r="I5887" s="5" t="s">
        <v>9344</v>
      </c>
      <c r="J5887" s="9">
        <v>0</v>
      </c>
      <c r="K5887" s="5" t="s">
        <v>601</v>
      </c>
      <c r="L5887" s="10" t="s">
        <v>689</v>
      </c>
      <c r="M5887" s="5" t="s">
        <v>10863</v>
      </c>
      <c r="N5887" s="11"/>
    </row>
    <row r="5888" spans="1:15" x14ac:dyDescent="0.2">
      <c r="A5888" s="12" t="s">
        <v>9226</v>
      </c>
      <c r="B5888" s="50">
        <v>5887</v>
      </c>
      <c r="C5888" s="9">
        <v>2019</v>
      </c>
      <c r="D5888" s="5" t="s">
        <v>9316</v>
      </c>
      <c r="E5888" s="5" t="s">
        <v>720</v>
      </c>
      <c r="F5888" s="5" t="s">
        <v>11089</v>
      </c>
      <c r="G5888" s="5" t="s">
        <v>9379</v>
      </c>
      <c r="H5888" s="5" t="s">
        <v>9328</v>
      </c>
      <c r="I5888" s="5" t="s">
        <v>9344</v>
      </c>
      <c r="J5888" s="9">
        <v>0</v>
      </c>
      <c r="K5888" s="5" t="s">
        <v>601</v>
      </c>
      <c r="L5888" s="10" t="s">
        <v>689</v>
      </c>
      <c r="M5888" s="5" t="s">
        <v>10864</v>
      </c>
      <c r="N5888" s="11"/>
    </row>
    <row r="5889" spans="1:14" x14ac:dyDescent="0.2">
      <c r="A5889" s="12" t="s">
        <v>9227</v>
      </c>
      <c r="B5889" s="50">
        <v>5888</v>
      </c>
      <c r="C5889" s="9">
        <v>2019</v>
      </c>
      <c r="D5889" s="5" t="s">
        <v>9316</v>
      </c>
      <c r="E5889" s="5" t="s">
        <v>736</v>
      </c>
      <c r="F5889" s="5" t="s">
        <v>11089</v>
      </c>
      <c r="G5889" s="5" t="s">
        <v>9379</v>
      </c>
      <c r="H5889" s="5" t="s">
        <v>9328</v>
      </c>
      <c r="I5889" s="5" t="s">
        <v>9344</v>
      </c>
      <c r="J5889" s="9">
        <v>0</v>
      </c>
      <c r="K5889" s="5" t="s">
        <v>601</v>
      </c>
      <c r="L5889" s="10" t="s">
        <v>689</v>
      </c>
      <c r="M5889" s="5" t="s">
        <v>10865</v>
      </c>
      <c r="N5889" s="11"/>
    </row>
    <row r="5890" spans="1:14" x14ac:dyDescent="0.2">
      <c r="A5890" s="12" t="s">
        <v>9228</v>
      </c>
      <c r="B5890" s="50">
        <v>5889</v>
      </c>
      <c r="C5890" s="9">
        <v>2019</v>
      </c>
      <c r="D5890" s="5" t="s">
        <v>9316</v>
      </c>
      <c r="E5890" s="5" t="s">
        <v>61</v>
      </c>
      <c r="F5890" s="5" t="s">
        <v>11089</v>
      </c>
      <c r="G5890" s="5" t="s">
        <v>9379</v>
      </c>
      <c r="H5890" s="5" t="s">
        <v>9347</v>
      </c>
      <c r="I5890" s="5" t="s">
        <v>0</v>
      </c>
      <c r="J5890" s="9" t="s">
        <v>2</v>
      </c>
      <c r="K5890" s="5" t="s">
        <v>601</v>
      </c>
      <c r="L5890" s="10" t="s">
        <v>689</v>
      </c>
      <c r="M5890" s="5" t="s">
        <v>10866</v>
      </c>
      <c r="N5890" s="11"/>
    </row>
    <row r="5891" spans="1:14" x14ac:dyDescent="0.2">
      <c r="A5891" s="12" t="s">
        <v>9229</v>
      </c>
      <c r="B5891" s="50">
        <v>5890</v>
      </c>
      <c r="C5891" s="9">
        <v>2019</v>
      </c>
      <c r="D5891" s="5" t="s">
        <v>9316</v>
      </c>
      <c r="E5891" s="5" t="s">
        <v>61</v>
      </c>
      <c r="F5891" s="5" t="s">
        <v>11089</v>
      </c>
      <c r="G5891" s="5" t="s">
        <v>9379</v>
      </c>
      <c r="H5891" s="5" t="s">
        <v>9347</v>
      </c>
      <c r="I5891" s="5" t="s">
        <v>9315</v>
      </c>
      <c r="J5891" s="9">
        <v>1</v>
      </c>
      <c r="K5891" s="5" t="s">
        <v>601</v>
      </c>
      <c r="L5891" s="10" t="s">
        <v>689</v>
      </c>
      <c r="M5891" s="5" t="s">
        <v>10867</v>
      </c>
      <c r="N5891" s="11"/>
    </row>
    <row r="5892" spans="1:14" x14ac:dyDescent="0.2">
      <c r="A5892" s="12" t="s">
        <v>9230</v>
      </c>
      <c r="B5892" s="50">
        <v>5891</v>
      </c>
      <c r="C5892" s="9">
        <v>2019</v>
      </c>
      <c r="D5892" s="5" t="s">
        <v>9316</v>
      </c>
      <c r="E5892" s="5" t="s">
        <v>61</v>
      </c>
      <c r="F5892" s="5" t="s">
        <v>11089</v>
      </c>
      <c r="G5892" s="5" t="s">
        <v>9379</v>
      </c>
      <c r="H5892" s="5" t="s">
        <v>9347</v>
      </c>
      <c r="I5892" s="5" t="s">
        <v>9315</v>
      </c>
      <c r="J5892" s="9">
        <v>1</v>
      </c>
      <c r="K5892" s="5" t="s">
        <v>601</v>
      </c>
      <c r="L5892" s="10" t="s">
        <v>689</v>
      </c>
      <c r="M5892" s="5" t="s">
        <v>10868</v>
      </c>
      <c r="N5892" s="11"/>
    </row>
    <row r="5893" spans="1:14" x14ac:dyDescent="0.2">
      <c r="A5893" s="12" t="s">
        <v>9231</v>
      </c>
      <c r="B5893" s="50">
        <v>5892</v>
      </c>
      <c r="C5893" s="9">
        <v>2019</v>
      </c>
      <c r="D5893" s="5" t="s">
        <v>9316</v>
      </c>
      <c r="E5893" s="5" t="s">
        <v>61</v>
      </c>
      <c r="F5893" s="5" t="s">
        <v>11089</v>
      </c>
      <c r="G5893" s="5" t="s">
        <v>9369</v>
      </c>
      <c r="H5893" s="5" t="s">
        <v>11214</v>
      </c>
      <c r="I5893" s="5" t="s">
        <v>9315</v>
      </c>
      <c r="J5893" s="9" t="s">
        <v>2</v>
      </c>
      <c r="K5893" s="5" t="s">
        <v>601</v>
      </c>
      <c r="L5893" s="10" t="s">
        <v>689</v>
      </c>
      <c r="M5893" s="5" t="s">
        <v>10869</v>
      </c>
      <c r="N5893" s="11"/>
    </row>
    <row r="5894" spans="1:14" x14ac:dyDescent="0.2">
      <c r="A5894" s="12" t="s">
        <v>9232</v>
      </c>
      <c r="B5894" s="50">
        <v>5893</v>
      </c>
      <c r="C5894" s="9">
        <v>2019</v>
      </c>
      <c r="D5894" s="5" t="s">
        <v>9316</v>
      </c>
      <c r="E5894" s="5" t="s">
        <v>489</v>
      </c>
      <c r="F5894" s="5" t="s">
        <v>11089</v>
      </c>
      <c r="G5894" s="5" t="s">
        <v>9379</v>
      </c>
      <c r="H5894" s="5" t="s">
        <v>9328</v>
      </c>
      <c r="I5894" s="5" t="s">
        <v>9415</v>
      </c>
      <c r="J5894" s="9">
        <v>0</v>
      </c>
      <c r="K5894" s="5" t="s">
        <v>601</v>
      </c>
      <c r="L5894" s="10" t="s">
        <v>689</v>
      </c>
      <c r="M5894" s="5" t="s">
        <v>10870</v>
      </c>
      <c r="N5894" s="11"/>
    </row>
    <row r="5895" spans="1:14" x14ac:dyDescent="0.2">
      <c r="A5895" s="12" t="s">
        <v>9233</v>
      </c>
      <c r="B5895" s="50">
        <v>5894</v>
      </c>
      <c r="C5895" s="9">
        <v>2019</v>
      </c>
      <c r="D5895" s="5" t="s">
        <v>9316</v>
      </c>
      <c r="E5895" s="5" t="s">
        <v>660</v>
      </c>
      <c r="F5895" s="5" t="s">
        <v>11089</v>
      </c>
      <c r="G5895" s="5" t="s">
        <v>9379</v>
      </c>
      <c r="H5895" s="5" t="s">
        <v>9328</v>
      </c>
      <c r="I5895" s="5" t="s">
        <v>9415</v>
      </c>
      <c r="J5895" s="9">
        <v>0</v>
      </c>
      <c r="K5895" s="5" t="s">
        <v>601</v>
      </c>
      <c r="L5895" s="10" t="s">
        <v>689</v>
      </c>
      <c r="M5895" s="5" t="s">
        <v>10871</v>
      </c>
      <c r="N5895" s="11"/>
    </row>
    <row r="5896" spans="1:14" x14ac:dyDescent="0.2">
      <c r="A5896" s="12" t="s">
        <v>9234</v>
      </c>
      <c r="B5896" s="50">
        <v>5895</v>
      </c>
      <c r="C5896" s="9">
        <v>2019</v>
      </c>
      <c r="D5896" s="5" t="s">
        <v>9316</v>
      </c>
      <c r="E5896" s="5" t="s">
        <v>61</v>
      </c>
      <c r="F5896" s="5" t="s">
        <v>11089</v>
      </c>
      <c r="G5896" s="5" t="s">
        <v>9379</v>
      </c>
      <c r="H5896" s="5" t="s">
        <v>9347</v>
      </c>
      <c r="I5896" s="5" t="s">
        <v>11072</v>
      </c>
      <c r="J5896" s="9" t="s">
        <v>2</v>
      </c>
      <c r="K5896" s="5" t="s">
        <v>601</v>
      </c>
      <c r="L5896" s="10" t="s">
        <v>689</v>
      </c>
      <c r="M5896" s="5" t="s">
        <v>10872</v>
      </c>
      <c r="N5896" s="11"/>
    </row>
    <row r="5897" spans="1:14" x14ac:dyDescent="0.2">
      <c r="A5897" s="12" t="s">
        <v>9235</v>
      </c>
      <c r="B5897" s="50">
        <v>5896</v>
      </c>
      <c r="C5897" s="9">
        <v>2019</v>
      </c>
      <c r="D5897" s="5" t="s">
        <v>9316</v>
      </c>
      <c r="E5897" s="5" t="s">
        <v>61</v>
      </c>
      <c r="F5897" s="5" t="s">
        <v>11089</v>
      </c>
      <c r="G5897" s="5" t="s">
        <v>9379</v>
      </c>
      <c r="H5897" s="5" t="s">
        <v>9347</v>
      </c>
      <c r="I5897" s="5" t="s">
        <v>11064</v>
      </c>
      <c r="J5897" s="9" t="s">
        <v>2</v>
      </c>
      <c r="K5897" s="5" t="s">
        <v>601</v>
      </c>
      <c r="L5897" s="10" t="s">
        <v>689</v>
      </c>
      <c r="M5897" s="5" t="s">
        <v>10873</v>
      </c>
      <c r="N5897" s="11"/>
    </row>
    <row r="5898" spans="1:14" x14ac:dyDescent="0.2">
      <c r="A5898" s="12" t="s">
        <v>9236</v>
      </c>
      <c r="B5898" s="50">
        <v>5897</v>
      </c>
      <c r="C5898" s="9">
        <v>2019</v>
      </c>
      <c r="D5898" s="5" t="s">
        <v>9316</v>
      </c>
      <c r="E5898" s="5" t="s">
        <v>61</v>
      </c>
      <c r="F5898" s="5" t="s">
        <v>11089</v>
      </c>
      <c r="G5898" s="5" t="s">
        <v>9379</v>
      </c>
      <c r="H5898" s="5" t="s">
        <v>9347</v>
      </c>
      <c r="I5898" s="5" t="s">
        <v>9315</v>
      </c>
      <c r="J5898" s="9">
        <v>2</v>
      </c>
      <c r="K5898" s="5" t="s">
        <v>601</v>
      </c>
      <c r="L5898" s="10" t="s">
        <v>689</v>
      </c>
      <c r="M5898" s="5" t="s">
        <v>10874</v>
      </c>
      <c r="N5898" s="11"/>
    </row>
    <row r="5899" spans="1:14" x14ac:dyDescent="0.2">
      <c r="A5899" s="12" t="s">
        <v>9237</v>
      </c>
      <c r="B5899" s="50">
        <v>5898</v>
      </c>
      <c r="C5899" s="9">
        <v>2019</v>
      </c>
      <c r="D5899" s="5" t="s">
        <v>9316</v>
      </c>
      <c r="E5899" s="5" t="s">
        <v>61</v>
      </c>
      <c r="F5899" s="5" t="s">
        <v>11089</v>
      </c>
      <c r="G5899" s="5" t="s">
        <v>9379</v>
      </c>
      <c r="H5899" s="5" t="s">
        <v>9321</v>
      </c>
      <c r="I5899" s="5" t="s">
        <v>9321</v>
      </c>
      <c r="J5899" s="9">
        <v>1</v>
      </c>
      <c r="K5899" s="5" t="s">
        <v>601</v>
      </c>
      <c r="L5899" s="10" t="s">
        <v>689</v>
      </c>
      <c r="M5899" s="5" t="s">
        <v>10875</v>
      </c>
      <c r="N5899" s="11"/>
    </row>
    <row r="5900" spans="1:14" x14ac:dyDescent="0.2">
      <c r="A5900" s="12" t="s">
        <v>9238</v>
      </c>
      <c r="B5900" s="50">
        <v>5899</v>
      </c>
      <c r="C5900" s="9">
        <v>2019</v>
      </c>
      <c r="D5900" s="5" t="s">
        <v>9316</v>
      </c>
      <c r="E5900" s="5" t="s">
        <v>61</v>
      </c>
      <c r="F5900" s="5" t="s">
        <v>11089</v>
      </c>
      <c r="G5900" s="5" t="s">
        <v>9379</v>
      </c>
      <c r="H5900" s="5" t="s">
        <v>9321</v>
      </c>
      <c r="I5900" s="5" t="s">
        <v>9321</v>
      </c>
      <c r="J5900" s="9">
        <v>6</v>
      </c>
      <c r="K5900" s="5" t="s">
        <v>601</v>
      </c>
      <c r="L5900" s="10" t="s">
        <v>689</v>
      </c>
      <c r="M5900" s="5" t="s">
        <v>10876</v>
      </c>
      <c r="N5900" s="11"/>
    </row>
    <row r="5901" spans="1:14" x14ac:dyDescent="0.2">
      <c r="A5901" s="12" t="s">
        <v>9239</v>
      </c>
      <c r="B5901" s="50">
        <v>5900</v>
      </c>
      <c r="C5901" s="9">
        <v>2019</v>
      </c>
      <c r="D5901" s="5" t="s">
        <v>9316</v>
      </c>
      <c r="E5901" s="5" t="s">
        <v>61</v>
      </c>
      <c r="F5901" s="5" t="s">
        <v>11089</v>
      </c>
      <c r="G5901" s="5" t="s">
        <v>9379</v>
      </c>
      <c r="H5901" s="5" t="s">
        <v>11214</v>
      </c>
      <c r="I5901" s="5" t="s">
        <v>9411</v>
      </c>
      <c r="J5901" s="9" t="s">
        <v>2</v>
      </c>
      <c r="K5901" s="5" t="s">
        <v>601</v>
      </c>
      <c r="L5901" s="10" t="s">
        <v>689</v>
      </c>
      <c r="M5901" s="5" t="s">
        <v>10877</v>
      </c>
      <c r="N5901" s="11"/>
    </row>
    <row r="5902" spans="1:14" x14ac:dyDescent="0.2">
      <c r="A5902" s="12" t="s">
        <v>9240</v>
      </c>
      <c r="B5902" s="50">
        <v>5901</v>
      </c>
      <c r="C5902" s="9">
        <v>2019</v>
      </c>
      <c r="D5902" s="5" t="s">
        <v>9316</v>
      </c>
      <c r="E5902" s="5" t="s">
        <v>61</v>
      </c>
      <c r="F5902" s="5" t="s">
        <v>11089</v>
      </c>
      <c r="G5902" s="5" t="s">
        <v>9379</v>
      </c>
      <c r="H5902" s="5" t="s">
        <v>9347</v>
      </c>
      <c r="I5902" s="5" t="s">
        <v>9385</v>
      </c>
      <c r="J5902" s="9">
        <v>2</v>
      </c>
      <c r="K5902" s="5" t="s">
        <v>601</v>
      </c>
      <c r="L5902" s="10" t="s">
        <v>689</v>
      </c>
      <c r="M5902" s="5" t="s">
        <v>10878</v>
      </c>
      <c r="N5902" s="11"/>
    </row>
    <row r="5903" spans="1:14" x14ac:dyDescent="0.2">
      <c r="A5903" s="12" t="s">
        <v>9241</v>
      </c>
      <c r="B5903" s="50">
        <v>5902</v>
      </c>
      <c r="C5903" s="9">
        <v>2019</v>
      </c>
      <c r="D5903" s="5" t="s">
        <v>9316</v>
      </c>
      <c r="E5903" s="5" t="s">
        <v>61</v>
      </c>
      <c r="F5903" s="5" t="s">
        <v>11089</v>
      </c>
      <c r="G5903" s="5" t="s">
        <v>9379</v>
      </c>
      <c r="H5903" s="5" t="s">
        <v>9328</v>
      </c>
      <c r="I5903" s="5" t="s">
        <v>0</v>
      </c>
      <c r="J5903" s="9">
        <v>0</v>
      </c>
      <c r="K5903" s="5" t="s">
        <v>601</v>
      </c>
      <c r="L5903" s="10" t="s">
        <v>689</v>
      </c>
      <c r="M5903" s="5" t="s">
        <v>10879</v>
      </c>
      <c r="N5903" s="11"/>
    </row>
    <row r="5904" spans="1:14" x14ac:dyDescent="0.2">
      <c r="A5904" s="12" t="s">
        <v>9242</v>
      </c>
      <c r="B5904" s="50">
        <v>5903</v>
      </c>
      <c r="C5904" s="9">
        <v>2019</v>
      </c>
      <c r="D5904" s="5" t="s">
        <v>9316</v>
      </c>
      <c r="E5904" s="5" t="s">
        <v>61</v>
      </c>
      <c r="F5904" s="5" t="s">
        <v>11089</v>
      </c>
      <c r="G5904" s="5" t="s">
        <v>9369</v>
      </c>
      <c r="H5904" s="5" t="s">
        <v>11214</v>
      </c>
      <c r="I5904" s="5" t="s">
        <v>9362</v>
      </c>
      <c r="J5904" s="9" t="s">
        <v>2</v>
      </c>
      <c r="K5904" s="5" t="s">
        <v>601</v>
      </c>
      <c r="L5904" s="10" t="s">
        <v>689</v>
      </c>
      <c r="M5904" s="5" t="s">
        <v>10880</v>
      </c>
      <c r="N5904" s="11"/>
    </row>
    <row r="5905" spans="1:15" x14ac:dyDescent="0.2">
      <c r="A5905" s="12" t="s">
        <v>9243</v>
      </c>
      <c r="B5905" s="50">
        <v>5904</v>
      </c>
      <c r="C5905" s="9">
        <v>2019</v>
      </c>
      <c r="D5905" s="5" t="s">
        <v>9316</v>
      </c>
      <c r="E5905" s="5" t="s">
        <v>61</v>
      </c>
      <c r="F5905" s="5" t="s">
        <v>11089</v>
      </c>
      <c r="G5905" s="5" t="s">
        <v>9379</v>
      </c>
      <c r="H5905" s="5" t="s">
        <v>9347</v>
      </c>
      <c r="I5905" s="5" t="s">
        <v>9408</v>
      </c>
      <c r="J5905" s="9">
        <v>1</v>
      </c>
      <c r="K5905" s="5" t="s">
        <v>601</v>
      </c>
      <c r="L5905" s="10" t="s">
        <v>689</v>
      </c>
      <c r="M5905" s="5" t="s">
        <v>10881</v>
      </c>
      <c r="N5905" s="11"/>
      <c r="O5905" s="11"/>
    </row>
    <row r="5906" spans="1:15" x14ac:dyDescent="0.2">
      <c r="A5906" s="12" t="s">
        <v>9244</v>
      </c>
      <c r="B5906" s="50">
        <v>5905</v>
      </c>
      <c r="C5906" s="9">
        <v>2019</v>
      </c>
      <c r="D5906" s="5" t="s">
        <v>9316</v>
      </c>
      <c r="E5906" s="5" t="s">
        <v>737</v>
      </c>
      <c r="F5906" s="5" t="s">
        <v>11089</v>
      </c>
      <c r="G5906" s="5" t="s">
        <v>9379</v>
      </c>
      <c r="H5906" s="5" t="s">
        <v>9347</v>
      </c>
      <c r="I5906" s="5" t="s">
        <v>9315</v>
      </c>
      <c r="J5906" s="9">
        <v>1</v>
      </c>
      <c r="K5906" s="5" t="s">
        <v>601</v>
      </c>
      <c r="L5906" s="10" t="s">
        <v>689</v>
      </c>
      <c r="M5906" s="5" t="s">
        <v>10882</v>
      </c>
      <c r="N5906" s="11"/>
      <c r="O5906" s="11"/>
    </row>
    <row r="5907" spans="1:15" x14ac:dyDescent="0.2">
      <c r="A5907" s="12" t="s">
        <v>9245</v>
      </c>
      <c r="B5907" s="50">
        <v>5906</v>
      </c>
      <c r="C5907" s="9">
        <v>2019</v>
      </c>
      <c r="D5907" s="5" t="s">
        <v>9316</v>
      </c>
      <c r="E5907" s="5" t="s">
        <v>61</v>
      </c>
      <c r="F5907" s="5" t="s">
        <v>11089</v>
      </c>
      <c r="G5907" s="5" t="s">
        <v>9379</v>
      </c>
      <c r="H5907" s="5" t="s">
        <v>9347</v>
      </c>
      <c r="I5907" s="5" t="s">
        <v>11065</v>
      </c>
      <c r="J5907" s="9">
        <v>3</v>
      </c>
      <c r="K5907" s="5" t="s">
        <v>601</v>
      </c>
      <c r="L5907" s="10" t="s">
        <v>689</v>
      </c>
      <c r="M5907" s="5" t="s">
        <v>10883</v>
      </c>
      <c r="O5907" s="11"/>
    </row>
    <row r="5908" spans="1:15" x14ac:dyDescent="0.2">
      <c r="A5908" s="12" t="s">
        <v>9246</v>
      </c>
      <c r="B5908" s="50">
        <v>5907</v>
      </c>
      <c r="C5908" s="9">
        <v>2019</v>
      </c>
      <c r="D5908" s="5" t="s">
        <v>9316</v>
      </c>
      <c r="E5908" s="5" t="s">
        <v>61</v>
      </c>
      <c r="F5908" s="5" t="s">
        <v>11089</v>
      </c>
      <c r="G5908" s="5" t="s">
        <v>9379</v>
      </c>
      <c r="H5908" s="5" t="s">
        <v>9347</v>
      </c>
      <c r="I5908" s="5" t="s">
        <v>11071</v>
      </c>
      <c r="J5908" s="9">
        <v>1</v>
      </c>
      <c r="K5908" s="5" t="s">
        <v>601</v>
      </c>
      <c r="L5908" s="10" t="s">
        <v>689</v>
      </c>
      <c r="M5908" s="5" t="s">
        <v>10884</v>
      </c>
      <c r="O5908" s="11"/>
    </row>
    <row r="5909" spans="1:15" x14ac:dyDescent="0.2">
      <c r="A5909" s="12" t="s">
        <v>9247</v>
      </c>
      <c r="B5909" s="50">
        <v>5908</v>
      </c>
      <c r="C5909" s="9">
        <v>2019</v>
      </c>
      <c r="D5909" s="5" t="s">
        <v>9316</v>
      </c>
      <c r="E5909" s="5" t="s">
        <v>738</v>
      </c>
      <c r="F5909" s="5" t="s">
        <v>11089</v>
      </c>
      <c r="G5909" s="5" t="s">
        <v>9379</v>
      </c>
      <c r="H5909" s="5" t="s">
        <v>9328</v>
      </c>
      <c r="I5909" s="5" t="s">
        <v>9344</v>
      </c>
      <c r="J5909" s="9">
        <v>0</v>
      </c>
      <c r="K5909" s="5" t="s">
        <v>601</v>
      </c>
      <c r="L5909" s="10" t="s">
        <v>689</v>
      </c>
      <c r="M5909" s="5" t="s">
        <v>10885</v>
      </c>
      <c r="O5909" s="11"/>
    </row>
    <row r="5910" spans="1:15" x14ac:dyDescent="0.2">
      <c r="A5910" s="12" t="s">
        <v>9248</v>
      </c>
      <c r="B5910" s="50">
        <v>5909</v>
      </c>
      <c r="C5910" s="9">
        <v>2019</v>
      </c>
      <c r="D5910" s="5" t="s">
        <v>9316</v>
      </c>
      <c r="E5910" s="5" t="s">
        <v>61</v>
      </c>
      <c r="F5910" s="5" t="s">
        <v>11089</v>
      </c>
      <c r="G5910" s="5" t="s">
        <v>9379</v>
      </c>
      <c r="H5910" s="5" t="s">
        <v>9328</v>
      </c>
      <c r="I5910" s="5" t="s">
        <v>9344</v>
      </c>
      <c r="J5910" s="9">
        <v>0</v>
      </c>
      <c r="K5910" s="5" t="s">
        <v>601</v>
      </c>
      <c r="L5910" s="10" t="s">
        <v>689</v>
      </c>
      <c r="M5910" s="5" t="s">
        <v>10886</v>
      </c>
      <c r="O5910" s="11"/>
    </row>
    <row r="5911" spans="1:15" x14ac:dyDescent="0.2">
      <c r="A5911" s="12" t="s">
        <v>9249</v>
      </c>
      <c r="B5911" s="50">
        <v>5910</v>
      </c>
      <c r="C5911" s="9">
        <v>2019</v>
      </c>
      <c r="D5911" s="5" t="s">
        <v>9316</v>
      </c>
      <c r="E5911" s="5" t="s">
        <v>739</v>
      </c>
      <c r="F5911" s="5" t="s">
        <v>11089</v>
      </c>
      <c r="G5911" s="5" t="s">
        <v>9379</v>
      </c>
      <c r="H5911" s="5" t="s">
        <v>9328</v>
      </c>
      <c r="I5911" s="5" t="s">
        <v>9344</v>
      </c>
      <c r="J5911" s="9">
        <v>0</v>
      </c>
      <c r="K5911" s="5" t="s">
        <v>601</v>
      </c>
      <c r="L5911" s="10" t="s">
        <v>689</v>
      </c>
      <c r="M5911" s="5" t="s">
        <v>10887</v>
      </c>
    </row>
    <row r="5912" spans="1:15" x14ac:dyDescent="0.2">
      <c r="A5912" s="12" t="s">
        <v>9250</v>
      </c>
      <c r="B5912" s="50">
        <v>5911</v>
      </c>
      <c r="C5912" s="9">
        <v>2019</v>
      </c>
      <c r="D5912" s="5" t="s">
        <v>9316</v>
      </c>
      <c r="E5912" s="5" t="s">
        <v>740</v>
      </c>
      <c r="F5912" s="5" t="s">
        <v>11089</v>
      </c>
      <c r="G5912" s="5" t="s">
        <v>9379</v>
      </c>
      <c r="H5912" s="5" t="s">
        <v>9347</v>
      </c>
      <c r="I5912" s="5" t="s">
        <v>9315</v>
      </c>
      <c r="J5912" s="9">
        <v>0</v>
      </c>
      <c r="K5912" s="5" t="s">
        <v>601</v>
      </c>
      <c r="L5912" s="10" t="s">
        <v>689</v>
      </c>
      <c r="M5912" s="5" t="s">
        <v>10888</v>
      </c>
      <c r="N5912" s="11"/>
    </row>
    <row r="5913" spans="1:15" x14ac:dyDescent="0.2">
      <c r="A5913" s="12" t="s">
        <v>9251</v>
      </c>
      <c r="B5913" s="50">
        <v>5912</v>
      </c>
      <c r="C5913" s="9">
        <v>2019</v>
      </c>
      <c r="D5913" s="5" t="s">
        <v>9316</v>
      </c>
      <c r="E5913" s="5" t="s">
        <v>61</v>
      </c>
      <c r="F5913" s="5" t="s">
        <v>11089</v>
      </c>
      <c r="G5913" s="5" t="s">
        <v>9379</v>
      </c>
      <c r="H5913" s="5" t="s">
        <v>9328</v>
      </c>
      <c r="I5913" s="5" t="s">
        <v>9344</v>
      </c>
      <c r="J5913" s="9">
        <v>0</v>
      </c>
      <c r="K5913" s="5" t="s">
        <v>601</v>
      </c>
      <c r="L5913" s="10" t="s">
        <v>689</v>
      </c>
      <c r="M5913" s="5" t="s">
        <v>10889</v>
      </c>
      <c r="N5913" s="11"/>
    </row>
    <row r="5914" spans="1:15" x14ac:dyDescent="0.2">
      <c r="A5914" s="12" t="s">
        <v>9252</v>
      </c>
      <c r="B5914" s="50">
        <v>5913</v>
      </c>
      <c r="C5914" s="9">
        <v>2019</v>
      </c>
      <c r="D5914" s="5" t="s">
        <v>9316</v>
      </c>
      <c r="E5914" s="5" t="s">
        <v>741</v>
      </c>
      <c r="F5914" s="5" t="s">
        <v>11089</v>
      </c>
      <c r="G5914" s="5" t="s">
        <v>9379</v>
      </c>
      <c r="H5914" s="5" t="s">
        <v>9328</v>
      </c>
      <c r="I5914" s="5" t="s">
        <v>9344</v>
      </c>
      <c r="J5914" s="9">
        <v>0</v>
      </c>
      <c r="K5914" s="5" t="s">
        <v>601</v>
      </c>
      <c r="L5914" s="10" t="s">
        <v>689</v>
      </c>
      <c r="M5914" s="5" t="s">
        <v>10890</v>
      </c>
      <c r="N5914" s="11"/>
    </row>
    <row r="5915" spans="1:15" x14ac:dyDescent="0.2">
      <c r="A5915" s="12" t="s">
        <v>9253</v>
      </c>
      <c r="B5915" s="50">
        <v>5914</v>
      </c>
      <c r="C5915" s="9">
        <v>2019</v>
      </c>
      <c r="D5915" s="5" t="s">
        <v>9316</v>
      </c>
      <c r="E5915" s="5" t="s">
        <v>61</v>
      </c>
      <c r="F5915" s="5" t="s">
        <v>11089</v>
      </c>
      <c r="G5915" s="5" t="s">
        <v>9379</v>
      </c>
      <c r="H5915" s="5" t="s">
        <v>9328</v>
      </c>
      <c r="I5915" s="5" t="s">
        <v>9415</v>
      </c>
      <c r="J5915" s="9">
        <v>0</v>
      </c>
      <c r="K5915" s="5" t="s">
        <v>601</v>
      </c>
      <c r="L5915" s="10" t="s">
        <v>689</v>
      </c>
      <c r="M5915" s="5" t="s">
        <v>10891</v>
      </c>
      <c r="N5915" s="11"/>
    </row>
    <row r="5916" spans="1:15" x14ac:dyDescent="0.2">
      <c r="A5916" s="12" t="s">
        <v>9254</v>
      </c>
      <c r="B5916" s="50">
        <v>5915</v>
      </c>
      <c r="C5916" s="9">
        <v>2019</v>
      </c>
      <c r="D5916" s="5" t="s">
        <v>9316</v>
      </c>
      <c r="E5916" s="5" t="s">
        <v>61</v>
      </c>
      <c r="F5916" s="5" t="s">
        <v>11089</v>
      </c>
      <c r="G5916" s="5" t="s">
        <v>9379</v>
      </c>
      <c r="H5916" s="5" t="s">
        <v>9347</v>
      </c>
      <c r="I5916" s="5" t="s">
        <v>11066</v>
      </c>
      <c r="J5916" s="9">
        <v>1</v>
      </c>
      <c r="K5916" s="5" t="s">
        <v>601</v>
      </c>
      <c r="L5916" s="10" t="s">
        <v>689</v>
      </c>
      <c r="M5916" s="5" t="s">
        <v>10892</v>
      </c>
      <c r="N5916" s="11"/>
    </row>
    <row r="5917" spans="1:15" x14ac:dyDescent="0.2">
      <c r="A5917" s="12" t="s">
        <v>9255</v>
      </c>
      <c r="B5917" s="50">
        <v>5916</v>
      </c>
      <c r="C5917" s="9">
        <v>2019</v>
      </c>
      <c r="D5917" s="5" t="s">
        <v>9316</v>
      </c>
      <c r="E5917" s="5" t="s">
        <v>61</v>
      </c>
      <c r="F5917" s="5" t="s">
        <v>11089</v>
      </c>
      <c r="G5917" s="5" t="s">
        <v>9379</v>
      </c>
      <c r="H5917" s="5" t="s">
        <v>9328</v>
      </c>
      <c r="I5917" s="5" t="s">
        <v>9344</v>
      </c>
      <c r="J5917" s="9">
        <v>0</v>
      </c>
      <c r="K5917" s="5" t="s">
        <v>601</v>
      </c>
      <c r="L5917" s="10" t="s">
        <v>689</v>
      </c>
      <c r="M5917" s="5" t="s">
        <v>10893</v>
      </c>
      <c r="N5917" s="11"/>
    </row>
    <row r="5918" spans="1:15" x14ac:dyDescent="0.2">
      <c r="A5918" s="12" t="s">
        <v>9256</v>
      </c>
      <c r="B5918" s="50">
        <v>5917</v>
      </c>
      <c r="C5918" s="9">
        <v>2019</v>
      </c>
      <c r="D5918" s="5" t="s">
        <v>9316</v>
      </c>
      <c r="E5918" s="5" t="s">
        <v>626</v>
      </c>
      <c r="F5918" s="5" t="s">
        <v>11089</v>
      </c>
      <c r="G5918" s="5" t="s">
        <v>9379</v>
      </c>
      <c r="H5918" s="5" t="s">
        <v>9328</v>
      </c>
      <c r="I5918" s="5" t="s">
        <v>9415</v>
      </c>
      <c r="J5918" s="9">
        <v>0</v>
      </c>
      <c r="K5918" s="5" t="s">
        <v>601</v>
      </c>
      <c r="L5918" s="10" t="s">
        <v>689</v>
      </c>
      <c r="M5918" s="5" t="s">
        <v>10894</v>
      </c>
      <c r="N5918" s="11"/>
    </row>
    <row r="5919" spans="1:15" x14ac:dyDescent="0.2">
      <c r="A5919" s="12" t="s">
        <v>9257</v>
      </c>
      <c r="B5919" s="50">
        <v>5918</v>
      </c>
      <c r="C5919" s="9">
        <v>2019</v>
      </c>
      <c r="D5919" s="5" t="s">
        <v>9316</v>
      </c>
      <c r="E5919" s="5" t="s">
        <v>61</v>
      </c>
      <c r="F5919" s="5" t="s">
        <v>11089</v>
      </c>
      <c r="G5919" s="5" t="s">
        <v>9369</v>
      </c>
      <c r="H5919" s="5" t="s">
        <v>9347</v>
      </c>
      <c r="I5919" s="5" t="s">
        <v>9367</v>
      </c>
      <c r="J5919" s="9" t="s">
        <v>2</v>
      </c>
      <c r="K5919" s="5" t="s">
        <v>601</v>
      </c>
      <c r="L5919" s="10" t="s">
        <v>689</v>
      </c>
      <c r="M5919" s="5" t="s">
        <v>10895</v>
      </c>
      <c r="N5919" s="11"/>
    </row>
    <row r="5920" spans="1:15" x14ac:dyDescent="0.2">
      <c r="A5920" s="12" t="s">
        <v>9258</v>
      </c>
      <c r="B5920" s="50">
        <v>5919</v>
      </c>
      <c r="C5920" s="9">
        <v>2019</v>
      </c>
      <c r="D5920" s="5" t="s">
        <v>9316</v>
      </c>
      <c r="E5920" s="5" t="s">
        <v>488</v>
      </c>
      <c r="F5920" s="5" t="s">
        <v>11089</v>
      </c>
      <c r="G5920" s="5" t="s">
        <v>9379</v>
      </c>
      <c r="H5920" s="5" t="s">
        <v>9328</v>
      </c>
      <c r="I5920" s="5" t="s">
        <v>9344</v>
      </c>
      <c r="J5920" s="9">
        <v>0</v>
      </c>
      <c r="K5920" s="5" t="s">
        <v>601</v>
      </c>
      <c r="L5920" s="10" t="s">
        <v>689</v>
      </c>
      <c r="M5920" s="5" t="s">
        <v>10896</v>
      </c>
      <c r="N5920" s="11"/>
    </row>
    <row r="5921" spans="1:14" x14ac:dyDescent="0.2">
      <c r="A5921" s="12" t="s">
        <v>9259</v>
      </c>
      <c r="B5921" s="50">
        <v>5920</v>
      </c>
      <c r="C5921" s="9">
        <v>2019</v>
      </c>
      <c r="D5921" s="5" t="s">
        <v>9316</v>
      </c>
      <c r="E5921" s="5" t="s">
        <v>61</v>
      </c>
      <c r="F5921" s="5" t="s">
        <v>11089</v>
      </c>
      <c r="G5921" s="5" t="s">
        <v>9379</v>
      </c>
      <c r="H5921" s="5" t="s">
        <v>9328</v>
      </c>
      <c r="I5921" s="5" t="s">
        <v>9344</v>
      </c>
      <c r="J5921" s="9">
        <v>0</v>
      </c>
      <c r="K5921" s="5" t="s">
        <v>601</v>
      </c>
      <c r="L5921" s="10" t="s">
        <v>689</v>
      </c>
      <c r="M5921" s="5" t="s">
        <v>10897</v>
      </c>
      <c r="N5921" s="11"/>
    </row>
    <row r="5922" spans="1:14" x14ac:dyDescent="0.2">
      <c r="A5922" s="12" t="s">
        <v>9260</v>
      </c>
      <c r="B5922" s="50">
        <v>5921</v>
      </c>
      <c r="C5922" s="9">
        <v>2019</v>
      </c>
      <c r="D5922" s="5" t="s">
        <v>9316</v>
      </c>
      <c r="E5922" s="5" t="s">
        <v>651</v>
      </c>
      <c r="F5922" s="5" t="s">
        <v>11089</v>
      </c>
      <c r="G5922" s="5" t="s">
        <v>9379</v>
      </c>
      <c r="H5922" s="5" t="s">
        <v>9328</v>
      </c>
      <c r="I5922" s="5" t="s">
        <v>9415</v>
      </c>
      <c r="J5922" s="9">
        <v>0</v>
      </c>
      <c r="K5922" s="5" t="s">
        <v>601</v>
      </c>
      <c r="L5922" s="10" t="s">
        <v>689</v>
      </c>
      <c r="M5922" s="5" t="s">
        <v>10898</v>
      </c>
    </row>
    <row r="5923" spans="1:14" x14ac:dyDescent="0.2">
      <c r="A5923" s="12" t="s">
        <v>9261</v>
      </c>
      <c r="B5923" s="50">
        <v>5922</v>
      </c>
      <c r="C5923" s="9">
        <v>2019</v>
      </c>
      <c r="D5923" s="5" t="s">
        <v>9316</v>
      </c>
      <c r="E5923" s="5" t="s">
        <v>61</v>
      </c>
      <c r="F5923" s="5" t="s">
        <v>11089</v>
      </c>
      <c r="G5923" s="5" t="s">
        <v>9379</v>
      </c>
      <c r="H5923" s="5" t="s">
        <v>9328</v>
      </c>
      <c r="I5923" s="5" t="s">
        <v>9413</v>
      </c>
      <c r="J5923" s="9">
        <v>0</v>
      </c>
      <c r="K5923" s="5" t="s">
        <v>601</v>
      </c>
      <c r="L5923" s="10" t="s">
        <v>689</v>
      </c>
      <c r="M5923" s="5" t="s">
        <v>10899</v>
      </c>
    </row>
    <row r="5924" spans="1:14" x14ac:dyDescent="0.2">
      <c r="A5924" s="12" t="s">
        <v>9262</v>
      </c>
      <c r="B5924" s="50">
        <v>5923</v>
      </c>
      <c r="C5924" s="9">
        <v>2019</v>
      </c>
      <c r="D5924" s="5" t="s">
        <v>9316</v>
      </c>
      <c r="E5924" s="5" t="s">
        <v>613</v>
      </c>
      <c r="F5924" s="5" t="s">
        <v>11089</v>
      </c>
      <c r="G5924" s="5" t="s">
        <v>9379</v>
      </c>
      <c r="H5924" s="5" t="s">
        <v>9347</v>
      </c>
      <c r="I5924" s="5" t="s">
        <v>9315</v>
      </c>
      <c r="J5924" s="9">
        <v>1</v>
      </c>
      <c r="K5924" s="5" t="s">
        <v>601</v>
      </c>
      <c r="L5924" s="10" t="s">
        <v>689</v>
      </c>
      <c r="M5924" s="5" t="s">
        <v>10900</v>
      </c>
      <c r="N5924" s="11"/>
    </row>
    <row r="5925" spans="1:14" x14ac:dyDescent="0.2">
      <c r="A5925" s="12" t="s">
        <v>9263</v>
      </c>
      <c r="B5925" s="50">
        <v>5924</v>
      </c>
      <c r="C5925" s="9">
        <v>2019</v>
      </c>
      <c r="D5925" s="5" t="s">
        <v>9316</v>
      </c>
      <c r="E5925" s="5" t="s">
        <v>688</v>
      </c>
      <c r="F5925" s="5" t="s">
        <v>11089</v>
      </c>
      <c r="G5925" s="5" t="s">
        <v>9379</v>
      </c>
      <c r="H5925" s="5" t="s">
        <v>9328</v>
      </c>
      <c r="I5925" s="5" t="s">
        <v>9344</v>
      </c>
      <c r="J5925" s="9">
        <v>0</v>
      </c>
      <c r="K5925" s="5" t="s">
        <v>601</v>
      </c>
      <c r="L5925" s="10" t="s">
        <v>689</v>
      </c>
      <c r="M5925" s="5" t="s">
        <v>10901</v>
      </c>
      <c r="N5925" s="11"/>
    </row>
    <row r="5926" spans="1:14" x14ac:dyDescent="0.2">
      <c r="A5926" s="12" t="s">
        <v>9264</v>
      </c>
      <c r="B5926" s="50">
        <v>5925</v>
      </c>
      <c r="C5926" s="9">
        <v>2019</v>
      </c>
      <c r="D5926" s="5" t="s">
        <v>9316</v>
      </c>
      <c r="E5926" s="5" t="s">
        <v>688</v>
      </c>
      <c r="F5926" s="5" t="s">
        <v>11089</v>
      </c>
      <c r="G5926" s="5" t="s">
        <v>9379</v>
      </c>
      <c r="H5926" s="5" t="s">
        <v>11214</v>
      </c>
      <c r="I5926" s="5" t="s">
        <v>9357</v>
      </c>
      <c r="J5926" s="9">
        <v>0</v>
      </c>
      <c r="K5926" s="5" t="s">
        <v>601</v>
      </c>
      <c r="L5926" s="10" t="s">
        <v>689</v>
      </c>
      <c r="M5926" s="5" t="s">
        <v>10902</v>
      </c>
      <c r="N5926" s="11"/>
    </row>
    <row r="5927" spans="1:14" x14ac:dyDescent="0.2">
      <c r="A5927" s="12" t="s">
        <v>9265</v>
      </c>
      <c r="B5927" s="50">
        <v>5926</v>
      </c>
      <c r="C5927" s="9">
        <v>2019</v>
      </c>
      <c r="D5927" s="5" t="s">
        <v>9316</v>
      </c>
      <c r="E5927" s="5" t="s">
        <v>58</v>
      </c>
      <c r="F5927" s="5" t="s">
        <v>11089</v>
      </c>
      <c r="G5927" s="5" t="s">
        <v>9379</v>
      </c>
      <c r="H5927" s="5" t="s">
        <v>9328</v>
      </c>
      <c r="I5927" s="5" t="s">
        <v>9415</v>
      </c>
      <c r="J5927" s="9">
        <v>0</v>
      </c>
      <c r="K5927" s="5" t="s">
        <v>601</v>
      </c>
      <c r="L5927" s="10" t="s">
        <v>689</v>
      </c>
      <c r="M5927" s="5" t="s">
        <v>10903</v>
      </c>
      <c r="N5927" s="11"/>
    </row>
    <row r="5928" spans="1:14" x14ac:dyDescent="0.2">
      <c r="A5928" s="12" t="s">
        <v>9266</v>
      </c>
      <c r="B5928" s="50">
        <v>5927</v>
      </c>
      <c r="C5928" s="9">
        <v>2019</v>
      </c>
      <c r="D5928" s="5" t="s">
        <v>9316</v>
      </c>
      <c r="E5928" s="5" t="s">
        <v>626</v>
      </c>
      <c r="F5928" s="5" t="s">
        <v>11089</v>
      </c>
      <c r="G5928" s="5" t="s">
        <v>9379</v>
      </c>
      <c r="H5928" s="5" t="s">
        <v>9347</v>
      </c>
      <c r="I5928" s="5" t="s">
        <v>11065</v>
      </c>
      <c r="J5928" s="9" t="s">
        <v>2</v>
      </c>
      <c r="K5928" s="5" t="s">
        <v>601</v>
      </c>
      <c r="L5928" s="10" t="s">
        <v>689</v>
      </c>
      <c r="M5928" s="5" t="s">
        <v>10904</v>
      </c>
      <c r="N5928" s="11"/>
    </row>
    <row r="5929" spans="1:14" x14ac:dyDescent="0.2">
      <c r="A5929" s="12" t="s">
        <v>9267</v>
      </c>
      <c r="B5929" s="50">
        <v>5928</v>
      </c>
      <c r="C5929" s="9">
        <v>2019</v>
      </c>
      <c r="D5929" s="5" t="s">
        <v>9316</v>
      </c>
      <c r="E5929" s="5" t="s">
        <v>61</v>
      </c>
      <c r="F5929" s="5" t="s">
        <v>11089</v>
      </c>
      <c r="G5929" s="5" t="s">
        <v>9379</v>
      </c>
      <c r="H5929" s="5" t="s">
        <v>9347</v>
      </c>
      <c r="I5929" s="5" t="s">
        <v>9408</v>
      </c>
      <c r="J5929" s="9">
        <v>1</v>
      </c>
      <c r="K5929" s="5" t="s">
        <v>601</v>
      </c>
      <c r="L5929" s="10" t="s">
        <v>689</v>
      </c>
      <c r="M5929" s="5" t="s">
        <v>10905</v>
      </c>
      <c r="N5929" s="11"/>
    </row>
    <row r="5930" spans="1:14" x14ac:dyDescent="0.2">
      <c r="A5930" s="12" t="s">
        <v>9268</v>
      </c>
      <c r="B5930" s="50">
        <v>5929</v>
      </c>
      <c r="C5930" s="9">
        <v>2019</v>
      </c>
      <c r="D5930" s="5" t="s">
        <v>9316</v>
      </c>
      <c r="E5930" s="5" t="s">
        <v>61</v>
      </c>
      <c r="F5930" s="5" t="s">
        <v>11089</v>
      </c>
      <c r="G5930" s="5" t="s">
        <v>9379</v>
      </c>
      <c r="H5930" s="5" t="s">
        <v>9347</v>
      </c>
      <c r="I5930" s="5" t="s">
        <v>9315</v>
      </c>
      <c r="J5930" s="9">
        <v>1</v>
      </c>
      <c r="K5930" s="5" t="s">
        <v>601</v>
      </c>
      <c r="L5930" s="10" t="s">
        <v>689</v>
      </c>
      <c r="M5930" s="5" t="s">
        <v>10906</v>
      </c>
      <c r="N5930" s="11"/>
    </row>
    <row r="5931" spans="1:14" x14ac:dyDescent="0.2">
      <c r="A5931" s="12" t="s">
        <v>9269</v>
      </c>
      <c r="B5931" s="50">
        <v>5930</v>
      </c>
      <c r="C5931" s="9">
        <v>2019</v>
      </c>
      <c r="D5931" s="5" t="s">
        <v>9316</v>
      </c>
      <c r="E5931" s="5" t="s">
        <v>61</v>
      </c>
      <c r="F5931" s="5" t="s">
        <v>11089</v>
      </c>
      <c r="G5931" s="5" t="s">
        <v>9379</v>
      </c>
      <c r="H5931" s="5" t="s">
        <v>9347</v>
      </c>
      <c r="I5931" s="5" t="s">
        <v>9315</v>
      </c>
      <c r="J5931" s="9">
        <v>1</v>
      </c>
      <c r="K5931" s="5" t="s">
        <v>601</v>
      </c>
      <c r="L5931" s="10" t="s">
        <v>689</v>
      </c>
      <c r="M5931" s="5" t="s">
        <v>10907</v>
      </c>
      <c r="N5931" s="11"/>
    </row>
    <row r="5932" spans="1:14" x14ac:dyDescent="0.2">
      <c r="A5932" s="12" t="s">
        <v>9270</v>
      </c>
      <c r="B5932" s="50">
        <v>5931</v>
      </c>
      <c r="C5932" s="9">
        <v>2019</v>
      </c>
      <c r="D5932" s="5" t="s">
        <v>9316</v>
      </c>
      <c r="E5932" s="5" t="s">
        <v>61</v>
      </c>
      <c r="F5932" s="5" t="s">
        <v>11089</v>
      </c>
      <c r="G5932" s="5" t="s">
        <v>9379</v>
      </c>
      <c r="H5932" s="5" t="s">
        <v>9347</v>
      </c>
      <c r="I5932" s="5" t="s">
        <v>0</v>
      </c>
      <c r="J5932" s="9" t="s">
        <v>2</v>
      </c>
      <c r="K5932" s="5" t="s">
        <v>601</v>
      </c>
      <c r="L5932" s="10" t="s">
        <v>689</v>
      </c>
      <c r="M5932" s="5" t="s">
        <v>10908</v>
      </c>
      <c r="N5932" s="11"/>
    </row>
    <row r="5933" spans="1:14" x14ac:dyDescent="0.2">
      <c r="A5933" s="12" t="s">
        <v>9271</v>
      </c>
      <c r="B5933" s="50">
        <v>5932</v>
      </c>
      <c r="C5933" s="9">
        <v>2019</v>
      </c>
      <c r="D5933" s="5" t="s">
        <v>9316</v>
      </c>
      <c r="E5933" s="5" t="s">
        <v>61</v>
      </c>
      <c r="F5933" s="5" t="s">
        <v>11089</v>
      </c>
      <c r="G5933" s="5" t="s">
        <v>9369</v>
      </c>
      <c r="H5933" s="5" t="s">
        <v>11214</v>
      </c>
      <c r="I5933" s="5" t="s">
        <v>9360</v>
      </c>
      <c r="J5933" s="9" t="s">
        <v>2</v>
      </c>
      <c r="K5933" s="5" t="s">
        <v>601</v>
      </c>
      <c r="L5933" s="10" t="s">
        <v>689</v>
      </c>
      <c r="M5933" s="5" t="s">
        <v>10909</v>
      </c>
      <c r="N5933" s="11"/>
    </row>
    <row r="5934" spans="1:14" x14ac:dyDescent="0.2">
      <c r="A5934" s="12" t="s">
        <v>9272</v>
      </c>
      <c r="B5934" s="50">
        <v>5933</v>
      </c>
      <c r="C5934" s="9">
        <v>2019</v>
      </c>
      <c r="D5934" s="5" t="s">
        <v>9316</v>
      </c>
      <c r="E5934" s="5" t="s">
        <v>61</v>
      </c>
      <c r="F5934" s="5" t="s">
        <v>11089</v>
      </c>
      <c r="G5934" s="5" t="s">
        <v>9369</v>
      </c>
      <c r="H5934" s="5" t="s">
        <v>9347</v>
      </c>
      <c r="I5934" s="5" t="s">
        <v>9342</v>
      </c>
      <c r="J5934" s="9" t="s">
        <v>2</v>
      </c>
      <c r="K5934" s="5" t="s">
        <v>601</v>
      </c>
      <c r="L5934" s="10" t="s">
        <v>689</v>
      </c>
      <c r="M5934" s="5" t="s">
        <v>10910</v>
      </c>
      <c r="N5934" s="11"/>
    </row>
    <row r="5935" spans="1:14" x14ac:dyDescent="0.2">
      <c r="A5935" s="12" t="s">
        <v>9273</v>
      </c>
      <c r="B5935" s="50">
        <v>5934</v>
      </c>
      <c r="C5935" s="9">
        <v>2019</v>
      </c>
      <c r="D5935" s="5" t="s">
        <v>9316</v>
      </c>
      <c r="E5935" s="5" t="s">
        <v>61</v>
      </c>
      <c r="F5935" s="5" t="s">
        <v>11089</v>
      </c>
      <c r="G5935" s="5" t="s">
        <v>9379</v>
      </c>
      <c r="H5935" s="5" t="s">
        <v>9328</v>
      </c>
      <c r="I5935" s="5" t="s">
        <v>9344</v>
      </c>
      <c r="J5935" s="9">
        <v>0</v>
      </c>
      <c r="K5935" s="5" t="s">
        <v>601</v>
      </c>
      <c r="L5935" s="10" t="s">
        <v>689</v>
      </c>
      <c r="M5935" s="5" t="s">
        <v>10911</v>
      </c>
      <c r="N5935" s="11"/>
    </row>
    <row r="5936" spans="1:14" x14ac:dyDescent="0.2">
      <c r="A5936" s="12" t="s">
        <v>9274</v>
      </c>
      <c r="B5936" s="50">
        <v>5935</v>
      </c>
      <c r="C5936" s="9">
        <v>2019</v>
      </c>
      <c r="D5936" s="5" t="s">
        <v>9316</v>
      </c>
      <c r="E5936" s="5" t="s">
        <v>61</v>
      </c>
      <c r="F5936" s="5" t="s">
        <v>11089</v>
      </c>
      <c r="G5936" s="5" t="s">
        <v>9379</v>
      </c>
      <c r="H5936" s="5" t="s">
        <v>9328</v>
      </c>
      <c r="I5936" s="5" t="s">
        <v>9344</v>
      </c>
      <c r="J5936" s="9">
        <v>0</v>
      </c>
      <c r="K5936" s="5" t="s">
        <v>601</v>
      </c>
      <c r="L5936" s="10" t="s">
        <v>689</v>
      </c>
      <c r="M5936" s="5" t="s">
        <v>10912</v>
      </c>
      <c r="N5936" s="11"/>
    </row>
    <row r="5937" spans="1:14" x14ac:dyDescent="0.2">
      <c r="A5937" s="12" t="s">
        <v>9275</v>
      </c>
      <c r="B5937" s="50">
        <v>5936</v>
      </c>
      <c r="C5937" s="9">
        <v>2019</v>
      </c>
      <c r="D5937" s="5" t="s">
        <v>9316</v>
      </c>
      <c r="E5937" s="5" t="s">
        <v>680</v>
      </c>
      <c r="F5937" s="5" t="s">
        <v>11089</v>
      </c>
      <c r="G5937" s="5" t="s">
        <v>9331</v>
      </c>
      <c r="H5937" s="5" t="s">
        <v>9328</v>
      </c>
      <c r="I5937" s="5" t="s">
        <v>9415</v>
      </c>
      <c r="J5937" s="9">
        <v>0</v>
      </c>
      <c r="K5937" s="5" t="s">
        <v>742</v>
      </c>
      <c r="L5937" s="10" t="s">
        <v>743</v>
      </c>
      <c r="M5937" s="5" t="s">
        <v>744</v>
      </c>
      <c r="N5937" s="11"/>
    </row>
    <row r="5938" spans="1:14" x14ac:dyDescent="0.2">
      <c r="A5938" s="12" t="s">
        <v>9276</v>
      </c>
      <c r="B5938" s="50">
        <v>5937</v>
      </c>
      <c r="C5938" s="9">
        <v>2019</v>
      </c>
      <c r="D5938" s="5" t="s">
        <v>9316</v>
      </c>
      <c r="E5938" s="5" t="s">
        <v>61</v>
      </c>
      <c r="F5938" s="5" t="s">
        <v>11089</v>
      </c>
      <c r="G5938" s="5" t="s">
        <v>9331</v>
      </c>
      <c r="H5938" s="5" t="s">
        <v>9347</v>
      </c>
      <c r="I5938" s="5" t="s">
        <v>11065</v>
      </c>
      <c r="J5938" s="9">
        <v>1</v>
      </c>
      <c r="K5938" s="5" t="s">
        <v>742</v>
      </c>
      <c r="L5938" s="10" t="s">
        <v>743</v>
      </c>
      <c r="M5938" s="5" t="s">
        <v>745</v>
      </c>
      <c r="N5938" s="11"/>
    </row>
    <row r="5939" spans="1:14" x14ac:dyDescent="0.2">
      <c r="A5939" s="12" t="s">
        <v>9277</v>
      </c>
      <c r="B5939" s="50">
        <v>5938</v>
      </c>
      <c r="C5939" s="9">
        <v>2019</v>
      </c>
      <c r="D5939" s="5" t="s">
        <v>9316</v>
      </c>
      <c r="E5939" s="5" t="s">
        <v>746</v>
      </c>
      <c r="F5939" s="5" t="s">
        <v>11089</v>
      </c>
      <c r="G5939" s="5" t="s">
        <v>9331</v>
      </c>
      <c r="H5939" s="5" t="s">
        <v>9347</v>
      </c>
      <c r="I5939" s="5" t="s">
        <v>9408</v>
      </c>
      <c r="J5939" s="9">
        <v>2</v>
      </c>
      <c r="K5939" s="5" t="s">
        <v>742</v>
      </c>
      <c r="L5939" s="10" t="s">
        <v>743</v>
      </c>
      <c r="M5939" s="5" t="s">
        <v>747</v>
      </c>
    </row>
    <row r="5940" spans="1:14" x14ac:dyDescent="0.2">
      <c r="A5940" s="12" t="s">
        <v>9278</v>
      </c>
      <c r="B5940" s="50">
        <v>5939</v>
      </c>
      <c r="C5940" s="9">
        <v>2019</v>
      </c>
      <c r="D5940" s="5" t="s">
        <v>9316</v>
      </c>
      <c r="E5940" s="5" t="s">
        <v>683</v>
      </c>
      <c r="F5940" s="5" t="s">
        <v>11089</v>
      </c>
      <c r="G5940" s="5" t="s">
        <v>9331</v>
      </c>
      <c r="H5940" s="5" t="s">
        <v>9347</v>
      </c>
      <c r="I5940" s="5" t="s">
        <v>9408</v>
      </c>
      <c r="J5940" s="9">
        <v>2</v>
      </c>
      <c r="K5940" s="5" t="s">
        <v>742</v>
      </c>
      <c r="L5940" s="10" t="s">
        <v>743</v>
      </c>
      <c r="M5940" s="5" t="s">
        <v>748</v>
      </c>
    </row>
    <row r="5941" spans="1:14" x14ac:dyDescent="0.2">
      <c r="A5941" s="12" t="s">
        <v>9279</v>
      </c>
      <c r="B5941" s="50">
        <v>5940</v>
      </c>
      <c r="C5941" s="9">
        <v>2019</v>
      </c>
      <c r="D5941" s="5" t="s">
        <v>9316</v>
      </c>
      <c r="E5941" s="5" t="s">
        <v>749</v>
      </c>
      <c r="F5941" s="5" t="s">
        <v>11089</v>
      </c>
      <c r="G5941" s="5" t="s">
        <v>9331</v>
      </c>
      <c r="H5941" s="5" t="s">
        <v>11214</v>
      </c>
      <c r="I5941" s="5" t="s">
        <v>9372</v>
      </c>
      <c r="J5941" s="9">
        <v>3</v>
      </c>
      <c r="K5941" s="5" t="s">
        <v>742</v>
      </c>
      <c r="L5941" s="10" t="s">
        <v>743</v>
      </c>
      <c r="M5941" s="5" t="s">
        <v>750</v>
      </c>
      <c r="N5941" s="11"/>
    </row>
    <row r="5942" spans="1:14" x14ac:dyDescent="0.2">
      <c r="A5942" s="12" t="s">
        <v>9280</v>
      </c>
      <c r="B5942" s="50">
        <v>5941</v>
      </c>
      <c r="C5942" s="9">
        <v>2019</v>
      </c>
      <c r="D5942" s="5" t="s">
        <v>9316</v>
      </c>
      <c r="E5942" s="5" t="s">
        <v>62</v>
      </c>
      <c r="F5942" s="5" t="s">
        <v>11089</v>
      </c>
      <c r="G5942" s="5" t="s">
        <v>9331</v>
      </c>
      <c r="H5942" s="5" t="s">
        <v>9328</v>
      </c>
      <c r="I5942" s="5" t="s">
        <v>9415</v>
      </c>
      <c r="J5942" s="9">
        <v>0</v>
      </c>
      <c r="K5942" s="5" t="s">
        <v>742</v>
      </c>
      <c r="L5942" s="10" t="s">
        <v>743</v>
      </c>
      <c r="M5942" s="5" t="s">
        <v>751</v>
      </c>
    </row>
    <row r="5943" spans="1:14" x14ac:dyDescent="0.2">
      <c r="A5943" s="12" t="s">
        <v>9281</v>
      </c>
      <c r="B5943" s="50">
        <v>5942</v>
      </c>
      <c r="C5943" s="9">
        <v>2019</v>
      </c>
      <c r="D5943" s="5" t="s">
        <v>9316</v>
      </c>
      <c r="E5943" s="5" t="s">
        <v>752</v>
      </c>
      <c r="F5943" s="5" t="s">
        <v>11089</v>
      </c>
      <c r="G5943" s="5" t="s">
        <v>9331</v>
      </c>
      <c r="H5943" s="5" t="s">
        <v>9347</v>
      </c>
      <c r="I5943" s="5" t="s">
        <v>9408</v>
      </c>
      <c r="J5943" s="9">
        <v>1</v>
      </c>
      <c r="K5943" s="5" t="s">
        <v>742</v>
      </c>
      <c r="L5943" s="10" t="s">
        <v>743</v>
      </c>
      <c r="M5943" s="5" t="s">
        <v>753</v>
      </c>
      <c r="N5943" s="11"/>
    </row>
    <row r="5944" spans="1:14" x14ac:dyDescent="0.2">
      <c r="A5944" s="12" t="s">
        <v>9282</v>
      </c>
      <c r="B5944" s="50">
        <v>5943</v>
      </c>
      <c r="C5944" s="9">
        <v>2019</v>
      </c>
      <c r="D5944" s="5" t="s">
        <v>9316</v>
      </c>
      <c r="E5944" s="5" t="s">
        <v>754</v>
      </c>
      <c r="F5944" s="5" t="s">
        <v>11089</v>
      </c>
      <c r="G5944" s="5" t="s">
        <v>9331</v>
      </c>
      <c r="H5944" s="5" t="s">
        <v>9321</v>
      </c>
      <c r="I5944" s="5" t="s">
        <v>9321</v>
      </c>
      <c r="J5944" s="9">
        <v>2</v>
      </c>
      <c r="K5944" s="5" t="s">
        <v>742</v>
      </c>
      <c r="L5944" s="10" t="s">
        <v>743</v>
      </c>
      <c r="M5944" s="5" t="s">
        <v>755</v>
      </c>
      <c r="N5944" s="11"/>
    </row>
    <row r="5945" spans="1:14" x14ac:dyDescent="0.2">
      <c r="A5945" s="12" t="s">
        <v>9283</v>
      </c>
      <c r="B5945" s="50">
        <v>5944</v>
      </c>
      <c r="C5945" s="9">
        <v>2019</v>
      </c>
      <c r="D5945" s="5" t="s">
        <v>9316</v>
      </c>
      <c r="E5945" s="8" t="s">
        <v>2</v>
      </c>
      <c r="F5945" s="5" t="s">
        <v>11089</v>
      </c>
      <c r="G5945" s="5" t="s">
        <v>9331</v>
      </c>
      <c r="H5945" s="5" t="s">
        <v>9347</v>
      </c>
      <c r="I5945" s="5" t="s">
        <v>9367</v>
      </c>
      <c r="J5945" s="9">
        <v>2</v>
      </c>
      <c r="K5945" s="5" t="s">
        <v>742</v>
      </c>
      <c r="L5945" s="10" t="s">
        <v>743</v>
      </c>
      <c r="M5945" s="5" t="s">
        <v>756</v>
      </c>
      <c r="N5945" s="11"/>
    </row>
    <row r="5946" spans="1:14" x14ac:dyDescent="0.2">
      <c r="A5946" s="12" t="s">
        <v>9284</v>
      </c>
      <c r="B5946" s="50">
        <v>5945</v>
      </c>
      <c r="C5946" s="9">
        <v>2019</v>
      </c>
      <c r="D5946" s="5" t="s">
        <v>9316</v>
      </c>
      <c r="E5946" s="5" t="s">
        <v>334</v>
      </c>
      <c r="F5946" s="5" t="s">
        <v>11089</v>
      </c>
      <c r="G5946" s="5" t="s">
        <v>9337</v>
      </c>
      <c r="H5946" s="5" t="s">
        <v>9328</v>
      </c>
      <c r="I5946" s="5" t="s">
        <v>9415</v>
      </c>
      <c r="J5946" s="9">
        <v>0</v>
      </c>
      <c r="K5946" s="5" t="s">
        <v>742</v>
      </c>
      <c r="L5946" s="10" t="s">
        <v>743</v>
      </c>
      <c r="M5946" s="5" t="s">
        <v>757</v>
      </c>
      <c r="N5946" s="11"/>
    </row>
    <row r="5947" spans="1:14" x14ac:dyDescent="0.2">
      <c r="A5947" s="12" t="s">
        <v>9285</v>
      </c>
      <c r="B5947" s="50">
        <v>5946</v>
      </c>
      <c r="C5947" s="9">
        <v>2019</v>
      </c>
      <c r="D5947" s="5" t="s">
        <v>9316</v>
      </c>
      <c r="E5947" s="5" t="s">
        <v>61</v>
      </c>
      <c r="F5947" s="5" t="s">
        <v>11089</v>
      </c>
      <c r="G5947" s="5" t="s">
        <v>9337</v>
      </c>
      <c r="H5947" s="5" t="s">
        <v>11214</v>
      </c>
      <c r="I5947" s="5" t="s">
        <v>9370</v>
      </c>
      <c r="J5947" s="9">
        <v>3</v>
      </c>
      <c r="K5947" s="5" t="s">
        <v>742</v>
      </c>
      <c r="L5947" s="10" t="s">
        <v>743</v>
      </c>
      <c r="M5947" s="5" t="s">
        <v>758</v>
      </c>
      <c r="N5947" s="11"/>
    </row>
    <row r="5948" spans="1:14" x14ac:dyDescent="0.2">
      <c r="A5948" s="12" t="s">
        <v>9286</v>
      </c>
      <c r="B5948" s="50">
        <v>5947</v>
      </c>
      <c r="C5948" s="9">
        <v>2019</v>
      </c>
      <c r="D5948" s="5" t="s">
        <v>9316</v>
      </c>
      <c r="E5948" s="5" t="s">
        <v>334</v>
      </c>
      <c r="F5948" s="5" t="s">
        <v>11089</v>
      </c>
      <c r="G5948" s="5" t="s">
        <v>9331</v>
      </c>
      <c r="H5948" s="5" t="s">
        <v>9328</v>
      </c>
      <c r="I5948" s="5" t="s">
        <v>9415</v>
      </c>
      <c r="J5948" s="9">
        <v>0</v>
      </c>
      <c r="K5948" s="5" t="s">
        <v>742</v>
      </c>
      <c r="L5948" s="10" t="s">
        <v>743</v>
      </c>
      <c r="M5948" s="5" t="s">
        <v>759</v>
      </c>
    </row>
    <row r="5949" spans="1:14" x14ac:dyDescent="0.2">
      <c r="A5949" s="12" t="s">
        <v>9287</v>
      </c>
      <c r="B5949" s="50">
        <v>5948</v>
      </c>
      <c r="C5949" s="9">
        <v>2019</v>
      </c>
      <c r="D5949" s="5" t="s">
        <v>9316</v>
      </c>
      <c r="E5949" s="5" t="s">
        <v>754</v>
      </c>
      <c r="F5949" s="5" t="s">
        <v>11089</v>
      </c>
      <c r="G5949" s="5" t="s">
        <v>9337</v>
      </c>
      <c r="H5949" s="5" t="s">
        <v>9347</v>
      </c>
      <c r="I5949" s="5" t="s">
        <v>9315</v>
      </c>
      <c r="J5949" s="9">
        <v>1</v>
      </c>
      <c r="K5949" s="5" t="s">
        <v>742</v>
      </c>
      <c r="L5949" s="10" t="s">
        <v>743</v>
      </c>
      <c r="M5949" s="5" t="s">
        <v>760</v>
      </c>
      <c r="N5949" s="11"/>
    </row>
    <row r="5950" spans="1:14" x14ac:dyDescent="0.2">
      <c r="A5950" s="12" t="s">
        <v>9288</v>
      </c>
      <c r="B5950" s="50">
        <v>5949</v>
      </c>
      <c r="C5950" s="9">
        <v>2019</v>
      </c>
      <c r="D5950" s="5" t="s">
        <v>9316</v>
      </c>
      <c r="E5950" s="5" t="s">
        <v>680</v>
      </c>
      <c r="F5950" s="5" t="s">
        <v>11089</v>
      </c>
      <c r="G5950" s="5" t="s">
        <v>9331</v>
      </c>
      <c r="H5950" s="5" t="s">
        <v>9347</v>
      </c>
      <c r="I5950" s="5" t="s">
        <v>9367</v>
      </c>
      <c r="J5950" s="9" t="s">
        <v>2</v>
      </c>
      <c r="K5950" s="5" t="s">
        <v>742</v>
      </c>
      <c r="L5950" s="10" t="s">
        <v>743</v>
      </c>
      <c r="M5950" s="5" t="s">
        <v>761</v>
      </c>
    </row>
    <row r="5951" spans="1:14" x14ac:dyDescent="0.2">
      <c r="A5951" s="12" t="s">
        <v>9289</v>
      </c>
      <c r="B5951" s="50">
        <v>5950</v>
      </c>
      <c r="C5951" s="9">
        <v>2019</v>
      </c>
      <c r="D5951" s="5" t="s">
        <v>9316</v>
      </c>
      <c r="E5951" s="5" t="s">
        <v>683</v>
      </c>
      <c r="F5951" s="5" t="s">
        <v>11089</v>
      </c>
      <c r="G5951" s="5" t="s">
        <v>9331</v>
      </c>
      <c r="H5951" s="5" t="s">
        <v>9347</v>
      </c>
      <c r="I5951" s="5" t="s">
        <v>9315</v>
      </c>
      <c r="J5951" s="9">
        <v>3</v>
      </c>
      <c r="K5951" s="5" t="s">
        <v>742</v>
      </c>
      <c r="L5951" s="10" t="s">
        <v>743</v>
      </c>
      <c r="M5951" s="5" t="s">
        <v>762</v>
      </c>
    </row>
    <row r="5952" spans="1:14" x14ac:dyDescent="0.2">
      <c r="A5952" s="12" t="s">
        <v>9290</v>
      </c>
      <c r="B5952" s="50">
        <v>5951</v>
      </c>
      <c r="C5952" s="9">
        <v>2019</v>
      </c>
      <c r="D5952" s="5" t="s">
        <v>9316</v>
      </c>
      <c r="E5952" s="5" t="s">
        <v>676</v>
      </c>
      <c r="F5952" s="5" t="s">
        <v>11089</v>
      </c>
      <c r="G5952" s="5" t="s">
        <v>9331</v>
      </c>
      <c r="H5952" s="5" t="s">
        <v>9328</v>
      </c>
      <c r="I5952" s="5" t="s">
        <v>9415</v>
      </c>
      <c r="J5952" s="9">
        <v>0</v>
      </c>
      <c r="K5952" s="5" t="s">
        <v>742</v>
      </c>
      <c r="L5952" s="10" t="s">
        <v>743</v>
      </c>
      <c r="M5952" s="5" t="s">
        <v>763</v>
      </c>
    </row>
    <row r="5953" spans="1:13" x14ac:dyDescent="0.2">
      <c r="A5953" s="12" t="s">
        <v>9303</v>
      </c>
      <c r="B5953" s="50">
        <v>5952</v>
      </c>
      <c r="C5953" s="9">
        <v>2019</v>
      </c>
      <c r="D5953" s="5" t="s">
        <v>9316</v>
      </c>
      <c r="E5953" s="5" t="s">
        <v>683</v>
      </c>
      <c r="F5953" s="5" t="s">
        <v>11089</v>
      </c>
      <c r="G5953" s="5" t="s">
        <v>9331</v>
      </c>
      <c r="H5953" s="5" t="s">
        <v>9328</v>
      </c>
      <c r="I5953" s="5" t="s">
        <v>9367</v>
      </c>
      <c r="J5953" s="9">
        <v>0</v>
      </c>
      <c r="K5953" s="5" t="s">
        <v>742</v>
      </c>
      <c r="L5953" s="10" t="s">
        <v>743</v>
      </c>
      <c r="M5953" s="5" t="s">
        <v>764</v>
      </c>
    </row>
    <row r="5954" spans="1:13" x14ac:dyDescent="0.2">
      <c r="A5954" s="12" t="s">
        <v>9304</v>
      </c>
      <c r="B5954" s="50">
        <v>5953</v>
      </c>
      <c r="C5954" s="9">
        <v>2019</v>
      </c>
      <c r="D5954" s="5" t="s">
        <v>9316</v>
      </c>
      <c r="E5954" s="5" t="s">
        <v>11272</v>
      </c>
      <c r="F5954" s="5" t="s">
        <v>11089</v>
      </c>
      <c r="G5954" s="5" t="s">
        <v>9337</v>
      </c>
      <c r="H5954" s="5" t="s">
        <v>9347</v>
      </c>
      <c r="I5954" s="5" t="s">
        <v>9345</v>
      </c>
      <c r="J5954" s="9">
        <v>1</v>
      </c>
      <c r="K5954" s="5" t="s">
        <v>11273</v>
      </c>
      <c r="L5954" s="10" t="s">
        <v>11286</v>
      </c>
      <c r="M5954" s="5" t="s">
        <v>11279</v>
      </c>
    </row>
    <row r="5955" spans="1:13" x14ac:dyDescent="0.2">
      <c r="A5955" s="12" t="s">
        <v>9305</v>
      </c>
      <c r="B5955" s="50">
        <v>5954</v>
      </c>
      <c r="C5955" s="9">
        <v>2019</v>
      </c>
      <c r="D5955" s="5" t="s">
        <v>9316</v>
      </c>
      <c r="E5955" s="5" t="s">
        <v>787</v>
      </c>
      <c r="F5955" s="5" t="s">
        <v>11089</v>
      </c>
      <c r="G5955" s="5" t="s">
        <v>9337</v>
      </c>
      <c r="H5955" s="5" t="s">
        <v>9347</v>
      </c>
      <c r="I5955" s="5" t="s">
        <v>9345</v>
      </c>
      <c r="J5955" s="9">
        <v>1</v>
      </c>
      <c r="K5955" s="5" t="s">
        <v>11273</v>
      </c>
      <c r="L5955" s="10" t="s">
        <v>11286</v>
      </c>
      <c r="M5955" s="5" t="s">
        <v>11280</v>
      </c>
    </row>
    <row r="5956" spans="1:13" x14ac:dyDescent="0.2">
      <c r="A5956" s="12" t="s">
        <v>9306</v>
      </c>
      <c r="B5956" s="50">
        <v>5955</v>
      </c>
      <c r="C5956" s="9">
        <v>2019</v>
      </c>
      <c r="D5956" s="5" t="s">
        <v>9316</v>
      </c>
      <c r="E5956" s="5" t="s">
        <v>11274</v>
      </c>
      <c r="F5956" s="5" t="s">
        <v>11089</v>
      </c>
      <c r="G5956" s="5" t="s">
        <v>9337</v>
      </c>
      <c r="H5956" s="5" t="s">
        <v>9347</v>
      </c>
      <c r="I5956" s="5" t="s">
        <v>9345</v>
      </c>
      <c r="J5956" s="9">
        <v>1</v>
      </c>
      <c r="K5956" s="5" t="s">
        <v>11273</v>
      </c>
      <c r="L5956" s="10" t="s">
        <v>11286</v>
      </c>
      <c r="M5956" s="5" t="s">
        <v>11407</v>
      </c>
    </row>
    <row r="5957" spans="1:13" x14ac:dyDescent="0.2">
      <c r="A5957" s="12" t="s">
        <v>9307</v>
      </c>
      <c r="B5957" s="50">
        <v>5956</v>
      </c>
      <c r="C5957" s="9">
        <v>2019</v>
      </c>
      <c r="D5957" s="5" t="s">
        <v>9316</v>
      </c>
      <c r="E5957" s="5" t="s">
        <v>11332</v>
      </c>
      <c r="F5957" s="5" t="s">
        <v>11089</v>
      </c>
      <c r="G5957" s="5" t="s">
        <v>9329</v>
      </c>
      <c r="H5957" s="5" t="s">
        <v>9347</v>
      </c>
      <c r="I5957" s="5" t="s">
        <v>9345</v>
      </c>
      <c r="J5957" s="9">
        <v>1</v>
      </c>
      <c r="K5957" s="5" t="s">
        <v>11333</v>
      </c>
      <c r="L5957" s="59" t="s">
        <v>11334</v>
      </c>
      <c r="M5957" s="5" t="s">
        <v>11335</v>
      </c>
    </row>
    <row r="5958" spans="1:13" x14ac:dyDescent="0.2">
      <c r="A5958" s="12" t="s">
        <v>9308</v>
      </c>
      <c r="B5958" s="50">
        <v>5957</v>
      </c>
      <c r="C5958" s="9">
        <v>2019</v>
      </c>
      <c r="D5958" s="5" t="s">
        <v>9316</v>
      </c>
      <c r="E5958" s="5" t="s">
        <v>787</v>
      </c>
      <c r="F5958" s="5" t="s">
        <v>11089</v>
      </c>
      <c r="G5958" s="5" t="s">
        <v>9329</v>
      </c>
      <c r="H5958" s="5" t="s">
        <v>9347</v>
      </c>
      <c r="I5958" s="5" t="s">
        <v>9345</v>
      </c>
      <c r="J5958" s="9">
        <v>1</v>
      </c>
      <c r="K5958" s="5" t="s">
        <v>11273</v>
      </c>
      <c r="L5958" s="59" t="s">
        <v>11286</v>
      </c>
      <c r="M5958" s="5" t="s">
        <v>11336</v>
      </c>
    </row>
    <row r="5959" spans="1:13" x14ac:dyDescent="0.2">
      <c r="A5959" s="12" t="s">
        <v>11101</v>
      </c>
      <c r="B5959" s="50">
        <v>5958</v>
      </c>
      <c r="C5959" s="9">
        <v>2019</v>
      </c>
      <c r="D5959" s="5" t="s">
        <v>9316</v>
      </c>
      <c r="E5959" s="5" t="s">
        <v>61</v>
      </c>
      <c r="F5959" s="5" t="s">
        <v>11089</v>
      </c>
      <c r="G5959" s="5" t="s">
        <v>9337</v>
      </c>
      <c r="H5959" s="5" t="s">
        <v>9347</v>
      </c>
      <c r="I5959" s="5" t="s">
        <v>9345</v>
      </c>
      <c r="J5959" s="9">
        <v>1</v>
      </c>
      <c r="K5959" s="5" t="s">
        <v>11273</v>
      </c>
      <c r="L5959" s="59" t="s">
        <v>11286</v>
      </c>
      <c r="M5959" s="5" t="s">
        <v>11337</v>
      </c>
    </row>
    <row r="5960" spans="1:13" x14ac:dyDescent="0.2">
      <c r="A5960" s="12" t="s">
        <v>11102</v>
      </c>
      <c r="B5960" s="50">
        <v>5959</v>
      </c>
      <c r="C5960" s="9">
        <v>2020</v>
      </c>
      <c r="D5960" s="5" t="s">
        <v>9316</v>
      </c>
      <c r="E5960" s="5" t="s">
        <v>11338</v>
      </c>
      <c r="F5960" s="5" t="s">
        <v>11089</v>
      </c>
      <c r="G5960" s="5" t="s">
        <v>9329</v>
      </c>
      <c r="H5960" s="5" t="s">
        <v>9347</v>
      </c>
      <c r="I5960" s="5" t="s">
        <v>9345</v>
      </c>
      <c r="J5960" s="9">
        <v>1</v>
      </c>
      <c r="K5960" s="5" t="s">
        <v>11339</v>
      </c>
      <c r="L5960" s="59" t="s">
        <v>11340</v>
      </c>
      <c r="M5960" s="5" t="s">
        <v>11341</v>
      </c>
    </row>
    <row r="5961" spans="1:13" x14ac:dyDescent="0.2">
      <c r="A5961" s="12" t="s">
        <v>11249</v>
      </c>
      <c r="B5961" s="50">
        <v>5960</v>
      </c>
      <c r="C5961" s="9">
        <v>2020</v>
      </c>
      <c r="D5961" s="5" t="s">
        <v>9316</v>
      </c>
      <c r="E5961" s="5" t="s">
        <v>61</v>
      </c>
      <c r="F5961" s="5" t="s">
        <v>11089</v>
      </c>
      <c r="G5961" s="5" t="s">
        <v>11342</v>
      </c>
      <c r="H5961" s="5" t="s">
        <v>9347</v>
      </c>
      <c r="I5961" s="5" t="s">
        <v>9345</v>
      </c>
      <c r="J5961" s="9">
        <v>1</v>
      </c>
      <c r="K5961" s="5" t="s">
        <v>11343</v>
      </c>
      <c r="L5961" s="59" t="s">
        <v>11344</v>
      </c>
      <c r="M5961" s="5" t="s">
        <v>11345</v>
      </c>
    </row>
    <row r="5962" spans="1:13" x14ac:dyDescent="0.2">
      <c r="A5962" s="12" t="s">
        <v>11287</v>
      </c>
      <c r="B5962" s="50">
        <v>5961</v>
      </c>
      <c r="C5962" s="9">
        <v>2020</v>
      </c>
      <c r="D5962" s="5" t="s">
        <v>9316</v>
      </c>
      <c r="E5962" s="5" t="s">
        <v>61</v>
      </c>
      <c r="F5962" s="5" t="s">
        <v>11089</v>
      </c>
      <c r="G5962" s="5" t="s">
        <v>11342</v>
      </c>
      <c r="H5962" s="5" t="s">
        <v>9347</v>
      </c>
      <c r="I5962" s="5" t="s">
        <v>9345</v>
      </c>
      <c r="J5962" s="9">
        <v>1</v>
      </c>
      <c r="K5962" s="5" t="s">
        <v>11343</v>
      </c>
      <c r="L5962" s="59" t="s">
        <v>11344</v>
      </c>
      <c r="M5962" s="5" t="s">
        <v>11345</v>
      </c>
    </row>
    <row r="5963" spans="1:13" x14ac:dyDescent="0.2">
      <c r="A5963" s="12" t="s">
        <v>11288</v>
      </c>
      <c r="B5963" s="50">
        <v>5962</v>
      </c>
      <c r="C5963" s="9">
        <v>2020</v>
      </c>
      <c r="D5963" s="5" t="s">
        <v>9316</v>
      </c>
      <c r="E5963" s="5" t="s">
        <v>61</v>
      </c>
      <c r="F5963" s="5" t="s">
        <v>11089</v>
      </c>
      <c r="G5963" s="5" t="s">
        <v>11342</v>
      </c>
      <c r="H5963" s="5" t="s">
        <v>9347</v>
      </c>
      <c r="I5963" s="5" t="s">
        <v>9345</v>
      </c>
      <c r="J5963" s="9">
        <v>1</v>
      </c>
      <c r="K5963" s="5" t="s">
        <v>11343</v>
      </c>
      <c r="L5963" s="59" t="s">
        <v>11344</v>
      </c>
      <c r="M5963" s="5" t="s">
        <v>11345</v>
      </c>
    </row>
    <row r="5964" spans="1:13" x14ac:dyDescent="0.2">
      <c r="A5964" s="12" t="s">
        <v>11289</v>
      </c>
      <c r="B5964" s="50">
        <v>5963</v>
      </c>
      <c r="C5964" s="9">
        <v>2020</v>
      </c>
      <c r="D5964" s="5" t="s">
        <v>9316</v>
      </c>
      <c r="E5964" s="5" t="s">
        <v>61</v>
      </c>
      <c r="F5964" s="5" t="s">
        <v>11089</v>
      </c>
      <c r="G5964" s="5" t="s">
        <v>11342</v>
      </c>
      <c r="H5964" s="5" t="s">
        <v>9347</v>
      </c>
      <c r="I5964" s="5" t="s">
        <v>9345</v>
      </c>
      <c r="J5964" s="9">
        <v>1</v>
      </c>
      <c r="K5964" s="5" t="s">
        <v>11343</v>
      </c>
      <c r="L5964" s="59" t="s">
        <v>11344</v>
      </c>
      <c r="M5964" s="5" t="s">
        <v>11345</v>
      </c>
    </row>
    <row r="5965" spans="1:13" x14ac:dyDescent="0.2">
      <c r="A5965" s="12" t="s">
        <v>11290</v>
      </c>
      <c r="B5965" s="50">
        <v>5964</v>
      </c>
      <c r="C5965" s="9">
        <v>2020</v>
      </c>
      <c r="D5965" s="5" t="s">
        <v>9316</v>
      </c>
      <c r="E5965" s="5" t="s">
        <v>672</v>
      </c>
      <c r="F5965" s="5" t="s">
        <v>11089</v>
      </c>
      <c r="G5965" s="5" t="s">
        <v>9329</v>
      </c>
      <c r="H5965" s="5" t="s">
        <v>9347</v>
      </c>
      <c r="I5965" s="5" t="s">
        <v>9345</v>
      </c>
      <c r="J5965" s="9">
        <v>1</v>
      </c>
      <c r="K5965" s="5" t="s">
        <v>11273</v>
      </c>
      <c r="L5965" s="59" t="s">
        <v>11286</v>
      </c>
      <c r="M5965" s="5" t="s">
        <v>11346</v>
      </c>
    </row>
    <row r="5966" spans="1:13" x14ac:dyDescent="0.2">
      <c r="A5966" s="12" t="s">
        <v>11291</v>
      </c>
      <c r="B5966" s="50">
        <v>5965</v>
      </c>
      <c r="C5966" s="9">
        <v>2020</v>
      </c>
      <c r="D5966" s="5" t="s">
        <v>9316</v>
      </c>
      <c r="E5966" s="5" t="s">
        <v>11347</v>
      </c>
      <c r="F5966" s="5" t="s">
        <v>11089</v>
      </c>
      <c r="G5966" s="5" t="s">
        <v>9320</v>
      </c>
      <c r="H5966" s="5" t="s">
        <v>9347</v>
      </c>
      <c r="I5966" s="5" t="s">
        <v>9345</v>
      </c>
      <c r="J5966" s="9">
        <v>1</v>
      </c>
      <c r="K5966" s="5" t="s">
        <v>11273</v>
      </c>
      <c r="L5966" s="59" t="s">
        <v>11286</v>
      </c>
      <c r="M5966" s="5" t="s">
        <v>11348</v>
      </c>
    </row>
    <row r="5967" spans="1:13" x14ac:dyDescent="0.2">
      <c r="A5967" s="12" t="s">
        <v>11292</v>
      </c>
      <c r="B5967" s="50">
        <v>5966</v>
      </c>
      <c r="C5967" s="9">
        <v>2020</v>
      </c>
      <c r="D5967" s="5" t="s">
        <v>9316</v>
      </c>
      <c r="E5967" s="5" t="s">
        <v>683</v>
      </c>
      <c r="F5967" s="5" t="s">
        <v>11089</v>
      </c>
      <c r="G5967" s="5" t="s">
        <v>9323</v>
      </c>
      <c r="H5967" s="5" t="s">
        <v>9328</v>
      </c>
      <c r="I5967" s="5" t="s">
        <v>9415</v>
      </c>
      <c r="J5967" s="9">
        <v>0</v>
      </c>
      <c r="K5967" s="5" t="s">
        <v>669</v>
      </c>
      <c r="L5967" s="10" t="s">
        <v>670</v>
      </c>
      <c r="M5967" s="5" t="s">
        <v>10913</v>
      </c>
    </row>
    <row r="5968" spans="1:13" x14ac:dyDescent="0.2">
      <c r="A5968" s="12" t="s">
        <v>11293</v>
      </c>
      <c r="B5968" s="50">
        <v>5967</v>
      </c>
      <c r="C5968" s="9">
        <v>2020</v>
      </c>
      <c r="D5968" s="5" t="s">
        <v>9316</v>
      </c>
      <c r="E5968" s="5" t="s">
        <v>683</v>
      </c>
      <c r="F5968" s="5" t="s">
        <v>11089</v>
      </c>
      <c r="G5968" s="5" t="s">
        <v>9393</v>
      </c>
      <c r="H5968" s="5" t="s">
        <v>9328</v>
      </c>
      <c r="I5968" s="5" t="s">
        <v>9392</v>
      </c>
      <c r="J5968" s="9">
        <v>0</v>
      </c>
      <c r="K5968" s="5" t="s">
        <v>52</v>
      </c>
      <c r="L5968" s="10" t="s">
        <v>765</v>
      </c>
      <c r="M5968" s="5" t="s">
        <v>10914</v>
      </c>
    </row>
    <row r="5969" spans="1:15" x14ac:dyDescent="0.2">
      <c r="A5969" s="12" t="s">
        <v>11294</v>
      </c>
      <c r="B5969" s="50">
        <v>5968</v>
      </c>
      <c r="C5969" s="9">
        <v>2020</v>
      </c>
      <c r="D5969" s="5" t="s">
        <v>9316</v>
      </c>
      <c r="E5969" s="5" t="s">
        <v>337</v>
      </c>
      <c r="F5969" s="5" t="s">
        <v>11089</v>
      </c>
      <c r="G5969" s="5" t="s">
        <v>9379</v>
      </c>
      <c r="H5969" s="5" t="s">
        <v>9328</v>
      </c>
      <c r="I5969" s="5" t="s">
        <v>9344</v>
      </c>
      <c r="J5969" s="9">
        <v>0</v>
      </c>
      <c r="K5969" s="5" t="s">
        <v>52</v>
      </c>
      <c r="L5969" s="10" t="s">
        <v>765</v>
      </c>
      <c r="M5969" s="5" t="s">
        <v>10915</v>
      </c>
    </row>
    <row r="5970" spans="1:15" x14ac:dyDescent="0.2">
      <c r="A5970" s="12" t="s">
        <v>11295</v>
      </c>
      <c r="B5970" s="50">
        <v>5969</v>
      </c>
      <c r="C5970" s="9">
        <v>2020</v>
      </c>
      <c r="D5970" s="5" t="s">
        <v>9316</v>
      </c>
      <c r="E5970" s="5" t="s">
        <v>597</v>
      </c>
      <c r="F5970" s="5" t="s">
        <v>11089</v>
      </c>
      <c r="G5970" s="5" t="s">
        <v>9379</v>
      </c>
      <c r="H5970" s="5" t="s">
        <v>9347</v>
      </c>
      <c r="I5970" s="5" t="s">
        <v>9390</v>
      </c>
      <c r="J5970" s="9" t="s">
        <v>2</v>
      </c>
      <c r="K5970" s="5" t="s">
        <v>52</v>
      </c>
      <c r="L5970" s="10" t="s">
        <v>765</v>
      </c>
      <c r="M5970" s="5" t="s">
        <v>10916</v>
      </c>
    </row>
    <row r="5971" spans="1:15" x14ac:dyDescent="0.2">
      <c r="A5971" s="12" t="s">
        <v>11367</v>
      </c>
      <c r="B5971" s="50">
        <v>5970</v>
      </c>
      <c r="C5971" s="9">
        <v>2020</v>
      </c>
      <c r="D5971" s="5" t="s">
        <v>9316</v>
      </c>
      <c r="E5971" s="5" t="s">
        <v>766</v>
      </c>
      <c r="F5971" s="5" t="s">
        <v>11089</v>
      </c>
      <c r="G5971" s="5" t="s">
        <v>9393</v>
      </c>
      <c r="H5971" s="5" t="s">
        <v>9347</v>
      </c>
      <c r="I5971" s="5" t="s">
        <v>9390</v>
      </c>
      <c r="J5971" s="9" t="s">
        <v>2</v>
      </c>
      <c r="K5971" s="5" t="s">
        <v>52</v>
      </c>
      <c r="L5971" s="10" t="s">
        <v>765</v>
      </c>
      <c r="M5971" s="5" t="s">
        <v>10917</v>
      </c>
    </row>
    <row r="5972" spans="1:15" x14ac:dyDescent="0.2">
      <c r="A5972" s="12" t="s">
        <v>11368</v>
      </c>
      <c r="B5972" s="50">
        <v>5971</v>
      </c>
      <c r="C5972" s="9">
        <v>2020</v>
      </c>
      <c r="D5972" s="5" t="s">
        <v>9316</v>
      </c>
      <c r="E5972" s="5" t="s">
        <v>340</v>
      </c>
      <c r="F5972" s="5" t="s">
        <v>11089</v>
      </c>
      <c r="G5972" s="5" t="s">
        <v>9393</v>
      </c>
      <c r="H5972" s="5" t="s">
        <v>9347</v>
      </c>
      <c r="I5972" s="5" t="s">
        <v>9390</v>
      </c>
      <c r="J5972" s="9" t="s">
        <v>2</v>
      </c>
      <c r="K5972" s="5" t="s">
        <v>52</v>
      </c>
      <c r="L5972" s="10" t="s">
        <v>765</v>
      </c>
      <c r="M5972" s="5" t="s">
        <v>10918</v>
      </c>
      <c r="N5972" s="11"/>
    </row>
    <row r="5973" spans="1:15" x14ac:dyDescent="0.2">
      <c r="A5973" s="12" t="s">
        <v>11369</v>
      </c>
      <c r="B5973" s="50">
        <v>5972</v>
      </c>
      <c r="C5973" s="9">
        <v>2020</v>
      </c>
      <c r="D5973" s="5" t="s">
        <v>9316</v>
      </c>
      <c r="E5973" s="5" t="s">
        <v>51</v>
      </c>
      <c r="F5973" s="5" t="s">
        <v>11089</v>
      </c>
      <c r="G5973" s="5" t="s">
        <v>9393</v>
      </c>
      <c r="H5973" s="5" t="s">
        <v>9347</v>
      </c>
      <c r="I5973" s="5" t="s">
        <v>9390</v>
      </c>
      <c r="J5973" s="9" t="s">
        <v>2</v>
      </c>
      <c r="K5973" s="5" t="s">
        <v>52</v>
      </c>
      <c r="L5973" s="10" t="s">
        <v>765</v>
      </c>
      <c r="M5973" s="5" t="s">
        <v>10919</v>
      </c>
      <c r="N5973" s="11"/>
    </row>
    <row r="5974" spans="1:15" x14ac:dyDescent="0.2">
      <c r="A5974" s="12" t="s">
        <v>11370</v>
      </c>
      <c r="B5974" s="50">
        <v>5973</v>
      </c>
      <c r="C5974" s="9">
        <v>2020</v>
      </c>
      <c r="D5974" s="5" t="s">
        <v>9316</v>
      </c>
      <c r="E5974" s="5" t="s">
        <v>584</v>
      </c>
      <c r="F5974" s="5" t="s">
        <v>11089</v>
      </c>
      <c r="G5974" s="5" t="s">
        <v>9393</v>
      </c>
      <c r="H5974" s="5" t="s">
        <v>9347</v>
      </c>
      <c r="I5974" s="5" t="s">
        <v>9390</v>
      </c>
      <c r="J5974" s="9" t="s">
        <v>2</v>
      </c>
      <c r="K5974" s="5" t="s">
        <v>52</v>
      </c>
      <c r="L5974" s="10" t="s">
        <v>765</v>
      </c>
      <c r="M5974" s="5" t="s">
        <v>10920</v>
      </c>
      <c r="N5974" s="11"/>
    </row>
    <row r="5975" spans="1:15" x14ac:dyDescent="0.2">
      <c r="A5975" s="12" t="s">
        <v>11371</v>
      </c>
      <c r="B5975" s="50">
        <v>5974</v>
      </c>
      <c r="C5975" s="9">
        <v>2020</v>
      </c>
      <c r="D5975" s="5" t="s">
        <v>9316</v>
      </c>
      <c r="E5975" s="5" t="s">
        <v>51</v>
      </c>
      <c r="F5975" s="5" t="s">
        <v>11089</v>
      </c>
      <c r="G5975" s="5" t="s">
        <v>9393</v>
      </c>
      <c r="H5975" s="5" t="s">
        <v>9328</v>
      </c>
      <c r="I5975" s="5" t="s">
        <v>9390</v>
      </c>
      <c r="J5975" s="9" t="s">
        <v>2</v>
      </c>
      <c r="K5975" s="5" t="s">
        <v>661</v>
      </c>
      <c r="L5975" s="10" t="s">
        <v>767</v>
      </c>
      <c r="M5975" s="5" t="s">
        <v>10921</v>
      </c>
      <c r="N5975" s="11"/>
    </row>
    <row r="5976" spans="1:15" x14ac:dyDescent="0.2">
      <c r="A5976" s="12" t="s">
        <v>11372</v>
      </c>
      <c r="B5976" s="50">
        <v>5975</v>
      </c>
      <c r="C5976" s="9">
        <v>2020</v>
      </c>
      <c r="D5976" s="5" t="s">
        <v>9316</v>
      </c>
      <c r="E5976" s="5" t="s">
        <v>768</v>
      </c>
      <c r="F5976" s="5" t="s">
        <v>11089</v>
      </c>
      <c r="G5976" s="5" t="s">
        <v>9379</v>
      </c>
      <c r="H5976" s="5" t="s">
        <v>9328</v>
      </c>
      <c r="I5976" s="5" t="s">
        <v>9334</v>
      </c>
      <c r="J5976" s="9">
        <v>0</v>
      </c>
      <c r="K5976" s="5" t="s">
        <v>769</v>
      </c>
      <c r="L5976" s="10" t="s">
        <v>770</v>
      </c>
      <c r="M5976" s="5" t="s">
        <v>10922</v>
      </c>
      <c r="N5976" s="11"/>
    </row>
    <row r="5977" spans="1:15" x14ac:dyDescent="0.2">
      <c r="A5977" s="12" t="s">
        <v>11373</v>
      </c>
      <c r="B5977" s="50">
        <v>5976</v>
      </c>
      <c r="C5977" s="9">
        <v>2020</v>
      </c>
      <c r="D5977" s="5" t="s">
        <v>9316</v>
      </c>
      <c r="E5977" s="5" t="s">
        <v>62</v>
      </c>
      <c r="F5977" s="5" t="s">
        <v>11089</v>
      </c>
      <c r="G5977" s="5" t="s">
        <v>9379</v>
      </c>
      <c r="H5977" s="5" t="s">
        <v>9347</v>
      </c>
      <c r="I5977" s="5" t="s">
        <v>9396</v>
      </c>
      <c r="J5977" s="9" t="s">
        <v>2</v>
      </c>
      <c r="K5977" s="5" t="s">
        <v>771</v>
      </c>
      <c r="L5977" s="10" t="s">
        <v>772</v>
      </c>
      <c r="M5977" s="5" t="s">
        <v>10923</v>
      </c>
      <c r="N5977" s="11"/>
    </row>
    <row r="5978" spans="1:15" x14ac:dyDescent="0.2">
      <c r="A5978" s="12" t="s">
        <v>11374</v>
      </c>
      <c r="B5978" s="50">
        <v>5977</v>
      </c>
      <c r="C5978" s="9">
        <v>2020</v>
      </c>
      <c r="D5978" s="5" t="s">
        <v>9316</v>
      </c>
      <c r="E5978" s="5" t="s">
        <v>490</v>
      </c>
      <c r="F5978" s="5" t="s">
        <v>11089</v>
      </c>
      <c r="G5978" s="5" t="s">
        <v>9331</v>
      </c>
      <c r="H5978" s="5" t="s">
        <v>9347</v>
      </c>
      <c r="I5978" s="5" t="s">
        <v>9367</v>
      </c>
      <c r="J5978" s="9">
        <v>1</v>
      </c>
      <c r="K5978" s="5" t="s">
        <v>674</v>
      </c>
      <c r="L5978" s="10" t="s">
        <v>773</v>
      </c>
      <c r="M5978" s="5" t="s">
        <v>10924</v>
      </c>
      <c r="N5978" s="11"/>
    </row>
    <row r="5979" spans="1:15" x14ac:dyDescent="0.2">
      <c r="A5979" s="12" t="s">
        <v>11375</v>
      </c>
      <c r="B5979" s="50">
        <v>5978</v>
      </c>
      <c r="C5979" s="9">
        <v>2020</v>
      </c>
      <c r="D5979" s="5" t="s">
        <v>9316</v>
      </c>
      <c r="E5979" s="5" t="s">
        <v>774</v>
      </c>
      <c r="F5979" s="5" t="s">
        <v>11089</v>
      </c>
      <c r="G5979" s="5" t="s">
        <v>9323</v>
      </c>
      <c r="H5979" s="5" t="s">
        <v>9328</v>
      </c>
      <c r="I5979" s="5" t="s">
        <v>9415</v>
      </c>
      <c r="J5979" s="9">
        <v>0</v>
      </c>
      <c r="K5979" s="5" t="s">
        <v>674</v>
      </c>
      <c r="L5979" s="10" t="s">
        <v>773</v>
      </c>
      <c r="M5979" s="5" t="s">
        <v>10925</v>
      </c>
      <c r="N5979" s="11"/>
    </row>
    <row r="5980" spans="1:15" x14ac:dyDescent="0.2">
      <c r="A5980" s="12" t="s">
        <v>11376</v>
      </c>
      <c r="B5980" s="50">
        <v>5979</v>
      </c>
      <c r="C5980" s="9">
        <v>2020</v>
      </c>
      <c r="D5980" s="5" t="s">
        <v>9316</v>
      </c>
      <c r="E5980" s="5" t="s">
        <v>671</v>
      </c>
      <c r="F5980" s="5" t="s">
        <v>11089</v>
      </c>
      <c r="G5980" s="5" t="s">
        <v>9314</v>
      </c>
      <c r="H5980" s="5" t="s">
        <v>9328</v>
      </c>
      <c r="I5980" s="5" t="s">
        <v>9344</v>
      </c>
      <c r="J5980" s="9">
        <v>0</v>
      </c>
      <c r="K5980" s="5" t="s">
        <v>674</v>
      </c>
      <c r="L5980" s="10" t="s">
        <v>773</v>
      </c>
      <c r="M5980" s="5" t="s">
        <v>10926</v>
      </c>
      <c r="N5980" s="11"/>
    </row>
    <row r="5981" spans="1:15" x14ac:dyDescent="0.2">
      <c r="A5981" s="12" t="s">
        <v>11377</v>
      </c>
      <c r="B5981" s="50">
        <v>5980</v>
      </c>
      <c r="C5981" s="9">
        <v>2020</v>
      </c>
      <c r="D5981" s="5" t="s">
        <v>9316</v>
      </c>
      <c r="E5981" s="5" t="s">
        <v>775</v>
      </c>
      <c r="F5981" s="5" t="s">
        <v>11089</v>
      </c>
      <c r="G5981" s="5" t="s">
        <v>9314</v>
      </c>
      <c r="H5981" s="5" t="s">
        <v>9328</v>
      </c>
      <c r="I5981" s="5" t="s">
        <v>9407</v>
      </c>
      <c r="J5981" s="9">
        <v>0</v>
      </c>
      <c r="K5981" s="5" t="s">
        <v>674</v>
      </c>
      <c r="L5981" s="10" t="s">
        <v>773</v>
      </c>
      <c r="M5981" s="5" t="s">
        <v>10927</v>
      </c>
      <c r="N5981" s="11"/>
    </row>
    <row r="5982" spans="1:15" x14ac:dyDescent="0.2">
      <c r="A5982" s="12" t="s">
        <v>11378</v>
      </c>
      <c r="B5982" s="50">
        <v>5981</v>
      </c>
      <c r="C5982" s="9">
        <v>2020</v>
      </c>
      <c r="D5982" s="5" t="s">
        <v>9316</v>
      </c>
      <c r="E5982" s="5" t="s">
        <v>776</v>
      </c>
      <c r="F5982" s="5" t="s">
        <v>11089</v>
      </c>
      <c r="G5982" s="5" t="s">
        <v>9365</v>
      </c>
      <c r="H5982" s="5" t="s">
        <v>9347</v>
      </c>
      <c r="I5982" s="5" t="s">
        <v>9367</v>
      </c>
      <c r="J5982" s="9">
        <v>1</v>
      </c>
      <c r="K5982" s="5" t="s">
        <v>777</v>
      </c>
      <c r="L5982" s="10" t="s">
        <v>778</v>
      </c>
      <c r="M5982" s="5" t="s">
        <v>10928</v>
      </c>
      <c r="N5982" s="11"/>
      <c r="O5982" s="11"/>
    </row>
    <row r="5983" spans="1:15" x14ac:dyDescent="0.2">
      <c r="A5983" s="12" t="s">
        <v>11379</v>
      </c>
      <c r="B5983" s="50">
        <v>5982</v>
      </c>
      <c r="C5983" s="9">
        <v>2020</v>
      </c>
      <c r="D5983" s="5" t="s">
        <v>9316</v>
      </c>
      <c r="E5983" s="5" t="s">
        <v>61</v>
      </c>
      <c r="F5983" s="5" t="s">
        <v>11089</v>
      </c>
      <c r="G5983" s="5" t="s">
        <v>9365</v>
      </c>
      <c r="H5983" s="5" t="s">
        <v>9347</v>
      </c>
      <c r="I5983" s="5" t="s">
        <v>9401</v>
      </c>
      <c r="J5983" s="9">
        <v>1</v>
      </c>
      <c r="K5983" s="5" t="s">
        <v>771</v>
      </c>
      <c r="L5983" s="10" t="s">
        <v>779</v>
      </c>
      <c r="M5983" s="5" t="s">
        <v>10929</v>
      </c>
      <c r="N5983" s="11"/>
      <c r="O5983" s="11"/>
    </row>
    <row r="5984" spans="1:15" x14ac:dyDescent="0.2">
      <c r="A5984" s="12" t="s">
        <v>11380</v>
      </c>
      <c r="B5984" s="50">
        <v>5983</v>
      </c>
      <c r="C5984" s="9">
        <v>2020</v>
      </c>
      <c r="D5984" s="5" t="s">
        <v>9316</v>
      </c>
      <c r="E5984" s="5" t="s">
        <v>780</v>
      </c>
      <c r="F5984" s="5" t="s">
        <v>11089</v>
      </c>
      <c r="G5984" s="5" t="s">
        <v>9365</v>
      </c>
      <c r="H5984" s="5" t="s">
        <v>9347</v>
      </c>
      <c r="I5984" s="5" t="s">
        <v>9367</v>
      </c>
      <c r="J5984" s="9">
        <v>1</v>
      </c>
      <c r="K5984" s="5" t="s">
        <v>781</v>
      </c>
      <c r="L5984" s="10" t="s">
        <v>782</v>
      </c>
      <c r="M5984" s="5" t="s">
        <v>10930</v>
      </c>
      <c r="N5984" s="11"/>
    </row>
    <row r="5985" spans="1:14" x14ac:dyDescent="0.2">
      <c r="A5985" s="12" t="s">
        <v>11381</v>
      </c>
      <c r="B5985" s="50">
        <v>5984</v>
      </c>
      <c r="C5985" s="9">
        <v>2020</v>
      </c>
      <c r="D5985" s="5" t="s">
        <v>9316</v>
      </c>
      <c r="E5985" s="5" t="s">
        <v>783</v>
      </c>
      <c r="F5985" s="5" t="s">
        <v>11089</v>
      </c>
      <c r="G5985" s="5" t="s">
        <v>9365</v>
      </c>
      <c r="H5985" s="5" t="s">
        <v>9347</v>
      </c>
      <c r="I5985" s="5" t="s">
        <v>9315</v>
      </c>
      <c r="J5985" s="9">
        <v>28</v>
      </c>
      <c r="K5985" s="5" t="s">
        <v>352</v>
      </c>
      <c r="L5985" s="10" t="s">
        <v>784</v>
      </c>
      <c r="M5985" s="5" t="s">
        <v>10931</v>
      </c>
      <c r="N5985" s="11"/>
    </row>
    <row r="5986" spans="1:14" x14ac:dyDescent="0.2">
      <c r="A5986" s="12" t="s">
        <v>11382</v>
      </c>
      <c r="B5986" s="50">
        <v>5985</v>
      </c>
      <c r="C5986" s="9">
        <v>2020</v>
      </c>
      <c r="D5986" s="5" t="s">
        <v>9316</v>
      </c>
      <c r="E5986" s="5" t="s">
        <v>683</v>
      </c>
      <c r="F5986" s="5" t="s">
        <v>11089</v>
      </c>
      <c r="G5986" s="5" t="s">
        <v>9365</v>
      </c>
      <c r="H5986" s="5" t="s">
        <v>9347</v>
      </c>
      <c r="I5986" s="5" t="s">
        <v>9344</v>
      </c>
      <c r="J5986" s="9">
        <v>1</v>
      </c>
      <c r="K5986" s="5" t="s">
        <v>785</v>
      </c>
      <c r="L5986" s="10" t="s">
        <v>786</v>
      </c>
      <c r="M5986" s="5" t="s">
        <v>10932</v>
      </c>
      <c r="N5986" s="11"/>
    </row>
    <row r="5987" spans="1:14" x14ac:dyDescent="0.2">
      <c r="A5987" s="12" t="s">
        <v>11383</v>
      </c>
      <c r="B5987" s="50">
        <v>5986</v>
      </c>
      <c r="C5987" s="9">
        <v>2020</v>
      </c>
      <c r="D5987" s="5" t="s">
        <v>9316</v>
      </c>
      <c r="E5987" s="5" t="s">
        <v>787</v>
      </c>
      <c r="F5987" s="5" t="s">
        <v>11089</v>
      </c>
      <c r="G5987" s="5" t="s">
        <v>9365</v>
      </c>
      <c r="H5987" s="5" t="s">
        <v>9321</v>
      </c>
      <c r="I5987" s="5" t="s">
        <v>9321</v>
      </c>
      <c r="J5987" s="9" t="s">
        <v>2</v>
      </c>
      <c r="K5987" s="5" t="s">
        <v>771</v>
      </c>
      <c r="L5987" s="10" t="s">
        <v>788</v>
      </c>
      <c r="M5987" s="5" t="s">
        <v>10933</v>
      </c>
      <c r="N5987" s="11"/>
    </row>
    <row r="5988" spans="1:14" x14ac:dyDescent="0.2">
      <c r="A5988" s="12" t="s">
        <v>11384</v>
      </c>
      <c r="B5988" s="50">
        <v>5987</v>
      </c>
      <c r="C5988" s="9">
        <v>2020</v>
      </c>
      <c r="D5988" s="5" t="s">
        <v>9316</v>
      </c>
      <c r="E5988" s="5" t="s">
        <v>683</v>
      </c>
      <c r="F5988" s="5" t="s">
        <v>11089</v>
      </c>
      <c r="G5988" s="5" t="s">
        <v>9337</v>
      </c>
      <c r="H5988" s="5" t="s">
        <v>9347</v>
      </c>
      <c r="I5988" s="5" t="s">
        <v>9315</v>
      </c>
      <c r="J5988" s="9">
        <v>1</v>
      </c>
      <c r="K5988" s="5" t="s">
        <v>789</v>
      </c>
      <c r="L5988" s="10" t="s">
        <v>790</v>
      </c>
      <c r="M5988" s="5" t="s">
        <v>10934</v>
      </c>
      <c r="N5988" s="11"/>
    </row>
    <row r="5989" spans="1:14" x14ac:dyDescent="0.2">
      <c r="I5989" s="5"/>
    </row>
    <row r="5990" spans="1:14" x14ac:dyDescent="0.2">
      <c r="I5990" s="5"/>
    </row>
    <row r="5991" spans="1:14" x14ac:dyDescent="0.2">
      <c r="E5991" s="5"/>
      <c r="G5991" s="5"/>
      <c r="I5991" s="5"/>
    </row>
  </sheetData>
  <sheetProtection algorithmName="SHA-512" hashValue="S62+sYeOefRVWIeD0XubhkNvD/SM7iKp9odOGzZYKVLRB70VssRLU0jJtGLBpVmB/GtOplKXXHiSwPZgOmHYdA==" saltValue="2XtCU8hfJ+69IZSWFeGIRA==" spinCount="100000" sheet="1" objects="1" scenarios="1" sort="0" autoFilter="0"/>
  <autoFilter ref="A1:M5988"/>
  <sortState ref="A2:O5941">
    <sortCondition ref="B2:B5941"/>
  </sortState>
  <hyperlinks>
    <hyperlink ref="L2659" r:id="rId1"/>
    <hyperlink ref="L2660:L2663" r:id="rId2" display="https://tev.hu/wp-content/uploads/2017/02/TEV-EJ2016_72dpi.pdf"/>
    <hyperlink ref="L2734" r:id="rId3"/>
    <hyperlink ref="L2735" r:id="rId4"/>
    <hyperlink ref="L2736" r:id="rId5"/>
    <hyperlink ref="L2737" r:id="rId6"/>
    <hyperlink ref="L2738" r:id="rId7"/>
    <hyperlink ref="L2739" r:id="rId8"/>
    <hyperlink ref="L2740" r:id="rId9"/>
    <hyperlink ref="L2741" r:id="rId10"/>
    <hyperlink ref="L2742" r:id="rId11"/>
    <hyperlink ref="L2743" r:id="rId12"/>
    <hyperlink ref="L2744" r:id="rId13"/>
    <hyperlink ref="L2745" r:id="rId14"/>
    <hyperlink ref="L2746" r:id="rId15"/>
    <hyperlink ref="L2747" r:id="rId16"/>
    <hyperlink ref="L2748" r:id="rId17"/>
    <hyperlink ref="L2749" r:id="rId18"/>
    <hyperlink ref="L2750" r:id="rId19"/>
    <hyperlink ref="L2751" r:id="rId20"/>
    <hyperlink ref="L2752" r:id="rId21"/>
    <hyperlink ref="L2753" r:id="rId22"/>
    <hyperlink ref="L2754" r:id="rId23"/>
    <hyperlink ref="L2755" r:id="rId24"/>
    <hyperlink ref="L2756" r:id="rId25"/>
    <hyperlink ref="L2757" r:id="rId26"/>
    <hyperlink ref="L2758" r:id="rId27"/>
    <hyperlink ref="L4350" r:id="rId28" display="Open Dialogue Hate Crimes 2019 "/>
    <hyperlink ref="L4358" r:id="rId29" display="Never Again Brown Book 2019 "/>
    <hyperlink ref="L4554" r:id="rId30" display="Open Dialogue Hate Crimes in Poland 2019"/>
    <hyperlink ref="L4593" r:id="rId31"/>
    <hyperlink ref="L4594" r:id="rId32" display="Never Again Brown Book of the Epidemic"/>
    <hyperlink ref="L4620" r:id="rId33"/>
    <hyperlink ref="L4622" r:id="rId34"/>
    <hyperlink ref="L4623" r:id="rId35"/>
    <hyperlink ref="L4624" r:id="rId36"/>
    <hyperlink ref="L4625" r:id="rId37"/>
    <hyperlink ref="L4359:L4380" r:id="rId38" display="Never Again Brown Book 2019 "/>
    <hyperlink ref="L4381:L4405" r:id="rId39" display="Never Again Brown Book 2019 "/>
    <hyperlink ref="L4403:L4553" r:id="rId40" display="Never Again Brown Book 2019 "/>
    <hyperlink ref="L4555:L4581" r:id="rId41" display="Open Dialogue Hate Crimes in Poland 2019"/>
    <hyperlink ref="L4595:L4619" r:id="rId42" display="Never Again Brown Book of the Epidemic"/>
    <hyperlink ref="L1629" r:id="rId43"/>
    <hyperlink ref="L1630" r:id="rId44"/>
    <hyperlink ref="L1631" r:id="rId45"/>
    <hyperlink ref="L1632" r:id="rId46"/>
    <hyperlink ref="L1633" r:id="rId47"/>
    <hyperlink ref="L1634" r:id="rId48"/>
    <hyperlink ref="L1635" r:id="rId49"/>
    <hyperlink ref="L1636" r:id="rId50"/>
    <hyperlink ref="L1637" r:id="rId51"/>
    <hyperlink ref="L1638" r:id="rId52"/>
    <hyperlink ref="L1639" r:id="rId53"/>
    <hyperlink ref="L1640" r:id="rId54"/>
    <hyperlink ref="L1641" r:id="rId55"/>
    <hyperlink ref="L1642" r:id="rId56"/>
    <hyperlink ref="L1643" r:id="rId57"/>
    <hyperlink ref="L1644" r:id="rId58"/>
    <hyperlink ref="L1645" r:id="rId59"/>
    <hyperlink ref="L1646" r:id="rId60"/>
    <hyperlink ref="L1647" r:id="rId61"/>
    <hyperlink ref="L1648" r:id="rId62"/>
    <hyperlink ref="L1649" r:id="rId63"/>
    <hyperlink ref="L1650" r:id="rId64"/>
    <hyperlink ref="L1651" r:id="rId65"/>
    <hyperlink ref="L1652" r:id="rId66"/>
    <hyperlink ref="L1653" r:id="rId67"/>
    <hyperlink ref="L1654" r:id="rId68"/>
    <hyperlink ref="L1655" r:id="rId69"/>
    <hyperlink ref="L1656" r:id="rId70"/>
    <hyperlink ref="L1657" r:id="rId71"/>
    <hyperlink ref="L1658" r:id="rId72"/>
    <hyperlink ref="L1659" r:id="rId73"/>
    <hyperlink ref="L1660" r:id="rId74"/>
    <hyperlink ref="L1661" r:id="rId75"/>
    <hyperlink ref="L1662" r:id="rId76"/>
    <hyperlink ref="L1663" r:id="rId77"/>
    <hyperlink ref="L1664" r:id="rId78"/>
    <hyperlink ref="L1665" r:id="rId79"/>
    <hyperlink ref="L1666" r:id="rId80"/>
    <hyperlink ref="L1667" r:id="rId81"/>
    <hyperlink ref="L1668" r:id="rId82"/>
    <hyperlink ref="L1669" r:id="rId83"/>
    <hyperlink ref="L1670" r:id="rId84"/>
    <hyperlink ref="L1671" r:id="rId85"/>
    <hyperlink ref="L1672" r:id="rId86"/>
    <hyperlink ref="L1673" r:id="rId87"/>
    <hyperlink ref="L1674" r:id="rId88"/>
    <hyperlink ref="L1675" r:id="rId89"/>
    <hyperlink ref="L1676" r:id="rId90"/>
    <hyperlink ref="L1677" r:id="rId91"/>
    <hyperlink ref="L1678" r:id="rId92"/>
    <hyperlink ref="L1679" r:id="rId93"/>
    <hyperlink ref="L1680" r:id="rId94"/>
    <hyperlink ref="L1681" r:id="rId95"/>
    <hyperlink ref="L1682" r:id="rId96"/>
    <hyperlink ref="L1683" r:id="rId97"/>
    <hyperlink ref="L1684" r:id="rId98"/>
    <hyperlink ref="L1685" r:id="rId99"/>
    <hyperlink ref="L1686" r:id="rId100"/>
    <hyperlink ref="L1687" r:id="rId101"/>
    <hyperlink ref="L1688" r:id="rId102"/>
    <hyperlink ref="L1689" r:id="rId103"/>
    <hyperlink ref="L1690" r:id="rId104"/>
    <hyperlink ref="L1691" r:id="rId105"/>
    <hyperlink ref="L1692" r:id="rId106"/>
    <hyperlink ref="L1693" r:id="rId107"/>
    <hyperlink ref="L1694" r:id="rId108"/>
    <hyperlink ref="L1695" r:id="rId109"/>
    <hyperlink ref="L1696" r:id="rId110"/>
    <hyperlink ref="L1697" r:id="rId111"/>
    <hyperlink ref="L1698" r:id="rId112"/>
    <hyperlink ref="L1699" r:id="rId113"/>
    <hyperlink ref="L1700" r:id="rId114"/>
    <hyperlink ref="L1701" r:id="rId115"/>
    <hyperlink ref="L1702" r:id="rId116"/>
    <hyperlink ref="L1703" r:id="rId117"/>
    <hyperlink ref="L1704" r:id="rId118"/>
    <hyperlink ref="L1705" r:id="rId119"/>
    <hyperlink ref="L1706" r:id="rId120"/>
    <hyperlink ref="L1707" r:id="rId121"/>
    <hyperlink ref="L1708" r:id="rId122"/>
    <hyperlink ref="L1709" r:id="rId123"/>
    <hyperlink ref="L1710" r:id="rId124"/>
    <hyperlink ref="L1711" r:id="rId125"/>
    <hyperlink ref="L1712" r:id="rId126"/>
    <hyperlink ref="L1713" r:id="rId127"/>
    <hyperlink ref="L1714" r:id="rId128"/>
    <hyperlink ref="L1715" r:id="rId129"/>
    <hyperlink ref="L1716" r:id="rId130"/>
    <hyperlink ref="L1717" r:id="rId131"/>
    <hyperlink ref="L1718" r:id="rId132"/>
    <hyperlink ref="L1719" r:id="rId133"/>
    <hyperlink ref="L1720" r:id="rId134"/>
    <hyperlink ref="L1721" r:id="rId135"/>
    <hyperlink ref="L1722" r:id="rId136"/>
    <hyperlink ref="L1723" r:id="rId137"/>
    <hyperlink ref="L1724" r:id="rId138"/>
    <hyperlink ref="L1725" r:id="rId139"/>
    <hyperlink ref="L1726" r:id="rId140"/>
    <hyperlink ref="L1727" r:id="rId141"/>
    <hyperlink ref="L1728" r:id="rId142"/>
    <hyperlink ref="L1729" r:id="rId143"/>
    <hyperlink ref="L1730" r:id="rId144"/>
    <hyperlink ref="L1731" r:id="rId145"/>
    <hyperlink ref="L1732" r:id="rId146"/>
    <hyperlink ref="L1733" r:id="rId147"/>
    <hyperlink ref="L1734" r:id="rId148"/>
    <hyperlink ref="L1735" r:id="rId149"/>
    <hyperlink ref="L1736" r:id="rId150"/>
    <hyperlink ref="L1737" r:id="rId151"/>
    <hyperlink ref="L1738" r:id="rId152"/>
    <hyperlink ref="L1739" r:id="rId153"/>
    <hyperlink ref="L1740" r:id="rId154"/>
    <hyperlink ref="L1741" r:id="rId155"/>
    <hyperlink ref="L1742" r:id="rId156"/>
    <hyperlink ref="L1743" r:id="rId157"/>
    <hyperlink ref="L1744" r:id="rId158"/>
    <hyperlink ref="L1745" r:id="rId159"/>
    <hyperlink ref="L1746" r:id="rId160"/>
    <hyperlink ref="L1747" r:id="rId161"/>
    <hyperlink ref="L1748" r:id="rId162"/>
    <hyperlink ref="L1749" r:id="rId163"/>
    <hyperlink ref="L1750" r:id="rId164"/>
    <hyperlink ref="L1751" r:id="rId165"/>
    <hyperlink ref="L1752" r:id="rId166"/>
    <hyperlink ref="L1753" r:id="rId167"/>
    <hyperlink ref="L1754" r:id="rId168"/>
    <hyperlink ref="L1755" r:id="rId169"/>
    <hyperlink ref="L1756" r:id="rId170"/>
    <hyperlink ref="L1757" r:id="rId171"/>
    <hyperlink ref="L1758" r:id="rId172"/>
    <hyperlink ref="L1759" r:id="rId173"/>
    <hyperlink ref="L1760" r:id="rId174"/>
    <hyperlink ref="L1761" r:id="rId175"/>
    <hyperlink ref="L1762" r:id="rId176"/>
    <hyperlink ref="L1763" r:id="rId177"/>
    <hyperlink ref="L1764" r:id="rId178"/>
    <hyperlink ref="L1765" r:id="rId179"/>
    <hyperlink ref="L1766" r:id="rId180"/>
    <hyperlink ref="L1767" r:id="rId181"/>
    <hyperlink ref="L1768" r:id="rId182"/>
    <hyperlink ref="L1769" r:id="rId183"/>
    <hyperlink ref="L1770" r:id="rId184"/>
    <hyperlink ref="L1771" r:id="rId185"/>
    <hyperlink ref="L1772" r:id="rId186"/>
    <hyperlink ref="L1773" r:id="rId187"/>
    <hyperlink ref="L1774" r:id="rId188"/>
    <hyperlink ref="L1775" r:id="rId189"/>
    <hyperlink ref="L1776" r:id="rId190"/>
    <hyperlink ref="L1777" r:id="rId191"/>
    <hyperlink ref="L1778" r:id="rId192"/>
    <hyperlink ref="L1779" r:id="rId193"/>
    <hyperlink ref="L1780" r:id="rId194"/>
    <hyperlink ref="L1781" r:id="rId195"/>
    <hyperlink ref="L1782" r:id="rId196"/>
    <hyperlink ref="L1783" r:id="rId197"/>
    <hyperlink ref="L1784" r:id="rId198"/>
    <hyperlink ref="L1785" r:id="rId199"/>
    <hyperlink ref="L1786" r:id="rId200"/>
    <hyperlink ref="L1787" r:id="rId201"/>
    <hyperlink ref="L1788" r:id="rId202"/>
    <hyperlink ref="L1789" r:id="rId203"/>
    <hyperlink ref="L1790" r:id="rId204"/>
    <hyperlink ref="L1791" r:id="rId205"/>
    <hyperlink ref="L1792" r:id="rId206"/>
    <hyperlink ref="L1793" r:id="rId207"/>
    <hyperlink ref="L1794" r:id="rId208"/>
    <hyperlink ref="L1795" r:id="rId209"/>
    <hyperlink ref="L1796" r:id="rId210"/>
    <hyperlink ref="L1797" r:id="rId211"/>
    <hyperlink ref="L1798" r:id="rId212"/>
    <hyperlink ref="L1799" r:id="rId213"/>
    <hyperlink ref="L1800" r:id="rId214"/>
    <hyperlink ref="L1801" r:id="rId215"/>
    <hyperlink ref="L1802" r:id="rId216"/>
    <hyperlink ref="L1803" r:id="rId217"/>
    <hyperlink ref="L1804" r:id="rId218"/>
    <hyperlink ref="L1805" r:id="rId219"/>
    <hyperlink ref="L1806" r:id="rId220"/>
    <hyperlink ref="L1807" r:id="rId221"/>
    <hyperlink ref="L1808" r:id="rId222"/>
    <hyperlink ref="L1809" r:id="rId223"/>
    <hyperlink ref="L1810" r:id="rId224"/>
    <hyperlink ref="L1811" r:id="rId225"/>
    <hyperlink ref="L1812" r:id="rId226"/>
    <hyperlink ref="L1813" r:id="rId227"/>
    <hyperlink ref="L1814" r:id="rId228"/>
    <hyperlink ref="L1815" r:id="rId229"/>
    <hyperlink ref="L1816" r:id="rId230"/>
    <hyperlink ref="L1817" r:id="rId231"/>
    <hyperlink ref="L1818" r:id="rId232"/>
    <hyperlink ref="L1819" r:id="rId233"/>
    <hyperlink ref="L1820" r:id="rId234"/>
    <hyperlink ref="L1821" r:id="rId235"/>
    <hyperlink ref="L1822" r:id="rId236"/>
    <hyperlink ref="L1823" r:id="rId237"/>
    <hyperlink ref="L1824" r:id="rId238"/>
    <hyperlink ref="L1825" r:id="rId239"/>
    <hyperlink ref="L1826" r:id="rId240"/>
    <hyperlink ref="L1827" r:id="rId241"/>
    <hyperlink ref="L1828" r:id="rId242"/>
    <hyperlink ref="L1829" r:id="rId243"/>
    <hyperlink ref="L1830" r:id="rId244"/>
    <hyperlink ref="L1831" r:id="rId245"/>
    <hyperlink ref="L1832" r:id="rId246"/>
    <hyperlink ref="L1833" r:id="rId247"/>
    <hyperlink ref="L1834" r:id="rId248"/>
    <hyperlink ref="L1835" r:id="rId249"/>
    <hyperlink ref="L1836" r:id="rId250"/>
    <hyperlink ref="L1837" r:id="rId251"/>
    <hyperlink ref="L1838" r:id="rId252"/>
    <hyperlink ref="L1839" r:id="rId253"/>
    <hyperlink ref="L1840" r:id="rId254"/>
    <hyperlink ref="L1841" r:id="rId255"/>
    <hyperlink ref="L1842" r:id="rId256"/>
    <hyperlink ref="L1843" r:id="rId257"/>
    <hyperlink ref="L1844" r:id="rId258"/>
    <hyperlink ref="L1845" r:id="rId259"/>
    <hyperlink ref="L1846" r:id="rId260"/>
    <hyperlink ref="L1847" r:id="rId261"/>
    <hyperlink ref="L1848" r:id="rId262"/>
    <hyperlink ref="L1849" r:id="rId263"/>
    <hyperlink ref="L1850" r:id="rId264"/>
    <hyperlink ref="L1851" r:id="rId265"/>
    <hyperlink ref="L1852" r:id="rId266"/>
    <hyperlink ref="L1853" r:id="rId267"/>
    <hyperlink ref="L1854" r:id="rId268"/>
    <hyperlink ref="L1855" r:id="rId269"/>
    <hyperlink ref="L1856" r:id="rId270"/>
    <hyperlink ref="L1857" r:id="rId271"/>
    <hyperlink ref="L1858" r:id="rId272"/>
    <hyperlink ref="L1859" r:id="rId273"/>
    <hyperlink ref="L1860" r:id="rId274"/>
    <hyperlink ref="L1861" r:id="rId275"/>
    <hyperlink ref="L1862" r:id="rId276"/>
    <hyperlink ref="L1863" r:id="rId277"/>
    <hyperlink ref="L1864" r:id="rId278"/>
    <hyperlink ref="L1865" r:id="rId279"/>
    <hyperlink ref="L1866" r:id="rId280"/>
    <hyperlink ref="L1867" r:id="rId281"/>
    <hyperlink ref="L1868" r:id="rId282"/>
    <hyperlink ref="L1869" r:id="rId283"/>
    <hyperlink ref="L1870" r:id="rId284"/>
    <hyperlink ref="L1871" r:id="rId285"/>
    <hyperlink ref="L1872" r:id="rId286"/>
    <hyperlink ref="L1873" r:id="rId287"/>
    <hyperlink ref="L1874" r:id="rId288"/>
    <hyperlink ref="L1875" r:id="rId289"/>
    <hyperlink ref="L1876" r:id="rId290"/>
    <hyperlink ref="L1877" r:id="rId291"/>
    <hyperlink ref="L1878" r:id="rId292"/>
    <hyperlink ref="L1879" r:id="rId293"/>
    <hyperlink ref="L1880" r:id="rId294"/>
    <hyperlink ref="L1881" r:id="rId295"/>
    <hyperlink ref="L1882" r:id="rId296"/>
    <hyperlink ref="L1883" r:id="rId297"/>
    <hyperlink ref="L1884" r:id="rId298"/>
    <hyperlink ref="L1885" r:id="rId299"/>
    <hyperlink ref="L1886" r:id="rId300"/>
    <hyperlink ref="L1887" r:id="rId301"/>
    <hyperlink ref="L1888" r:id="rId302"/>
    <hyperlink ref="L1889" r:id="rId303"/>
    <hyperlink ref="L1890" r:id="rId304"/>
    <hyperlink ref="L1891" r:id="rId305"/>
    <hyperlink ref="L1892" r:id="rId306"/>
    <hyperlink ref="L1893" r:id="rId307"/>
    <hyperlink ref="L1894" r:id="rId308"/>
    <hyperlink ref="L1895" r:id="rId309"/>
    <hyperlink ref="L1896" r:id="rId310"/>
    <hyperlink ref="L1897" r:id="rId311"/>
    <hyperlink ref="L1898" r:id="rId312"/>
    <hyperlink ref="L1899" r:id="rId313"/>
    <hyperlink ref="L1900" r:id="rId314"/>
    <hyperlink ref="L1901" r:id="rId315"/>
    <hyperlink ref="L1902" r:id="rId316"/>
    <hyperlink ref="L1903" r:id="rId317"/>
    <hyperlink ref="L1904" r:id="rId318"/>
    <hyperlink ref="L1905" r:id="rId319"/>
    <hyperlink ref="L1906" r:id="rId320"/>
    <hyperlink ref="L1907" r:id="rId321"/>
    <hyperlink ref="L1908" r:id="rId322"/>
    <hyperlink ref="L1909" r:id="rId323"/>
    <hyperlink ref="L1910" r:id="rId324"/>
    <hyperlink ref="L1911" r:id="rId325"/>
    <hyperlink ref="L1912" r:id="rId326"/>
    <hyperlink ref="L1913" r:id="rId327"/>
    <hyperlink ref="L1914" r:id="rId328"/>
    <hyperlink ref="L1915" r:id="rId329"/>
    <hyperlink ref="L1916" r:id="rId330"/>
    <hyperlink ref="L1917" r:id="rId331"/>
    <hyperlink ref="L1918" r:id="rId332"/>
    <hyperlink ref="L1919" r:id="rId333"/>
    <hyperlink ref="L1920" r:id="rId334"/>
    <hyperlink ref="L1921" r:id="rId335"/>
    <hyperlink ref="L1922" r:id="rId336"/>
    <hyperlink ref="L1923" r:id="rId337"/>
    <hyperlink ref="L1924" r:id="rId338"/>
    <hyperlink ref="L1925" r:id="rId339"/>
    <hyperlink ref="L1926" r:id="rId340"/>
    <hyperlink ref="L1927" r:id="rId341"/>
    <hyperlink ref="L1928" r:id="rId342"/>
    <hyperlink ref="L1929" r:id="rId343"/>
    <hyperlink ref="L1930" r:id="rId344"/>
    <hyperlink ref="L1931" r:id="rId345"/>
    <hyperlink ref="L1932" r:id="rId346"/>
    <hyperlink ref="L1933" r:id="rId347"/>
    <hyperlink ref="L1934" r:id="rId348"/>
    <hyperlink ref="L1935" r:id="rId349"/>
    <hyperlink ref="L1936" r:id="rId350"/>
    <hyperlink ref="L1937" r:id="rId351"/>
    <hyperlink ref="L1938" r:id="rId352"/>
    <hyperlink ref="L1939" r:id="rId353"/>
    <hyperlink ref="L1940" r:id="rId354"/>
    <hyperlink ref="L1941" r:id="rId355"/>
    <hyperlink ref="L1942" r:id="rId356"/>
    <hyperlink ref="L1943" r:id="rId357"/>
    <hyperlink ref="L1944" r:id="rId358"/>
    <hyperlink ref="L1945" r:id="rId359"/>
    <hyperlink ref="L1946" r:id="rId360"/>
    <hyperlink ref="L1947" r:id="rId361"/>
    <hyperlink ref="L1948" r:id="rId362"/>
    <hyperlink ref="L1949" r:id="rId363"/>
    <hyperlink ref="L1950" r:id="rId364"/>
    <hyperlink ref="L1951" r:id="rId365"/>
    <hyperlink ref="L1952" r:id="rId366"/>
    <hyperlink ref="L1953" r:id="rId367"/>
    <hyperlink ref="L1954" r:id="rId368"/>
    <hyperlink ref="L1955" r:id="rId369"/>
    <hyperlink ref="L1956" r:id="rId370"/>
    <hyperlink ref="L1957" r:id="rId371"/>
    <hyperlink ref="L1958" r:id="rId372"/>
    <hyperlink ref="L1959" r:id="rId373"/>
    <hyperlink ref="L1960" r:id="rId374"/>
    <hyperlink ref="L1961" r:id="rId375"/>
    <hyperlink ref="L1962" r:id="rId376"/>
    <hyperlink ref="L1963" r:id="rId377"/>
    <hyperlink ref="L1964" r:id="rId378"/>
    <hyperlink ref="L1965" r:id="rId379"/>
    <hyperlink ref="L1966" r:id="rId380"/>
    <hyperlink ref="L1967" r:id="rId381"/>
    <hyperlink ref="L1968" r:id="rId382"/>
    <hyperlink ref="L1969" r:id="rId383"/>
    <hyperlink ref="L1970" r:id="rId384"/>
    <hyperlink ref="L1971" r:id="rId385"/>
    <hyperlink ref="L1972" r:id="rId386"/>
    <hyperlink ref="L1973" r:id="rId387"/>
    <hyperlink ref="L1974" r:id="rId388"/>
    <hyperlink ref="L1975" r:id="rId389"/>
    <hyperlink ref="L1976" r:id="rId390"/>
    <hyperlink ref="L1977" r:id="rId391"/>
    <hyperlink ref="L1978" r:id="rId392"/>
    <hyperlink ref="L1979" r:id="rId393"/>
    <hyperlink ref="L1980" r:id="rId394"/>
    <hyperlink ref="L1981" r:id="rId395"/>
    <hyperlink ref="L1982" r:id="rId396"/>
    <hyperlink ref="L1983" r:id="rId397"/>
    <hyperlink ref="L1984" r:id="rId398"/>
    <hyperlink ref="L1985" r:id="rId399"/>
    <hyperlink ref="L1986" r:id="rId400"/>
    <hyperlink ref="L1987" r:id="rId401"/>
    <hyperlink ref="L1988" r:id="rId402"/>
    <hyperlink ref="L1989" r:id="rId403"/>
    <hyperlink ref="L1990" r:id="rId404"/>
    <hyperlink ref="L1991" r:id="rId405"/>
    <hyperlink ref="L1992" r:id="rId406"/>
    <hyperlink ref="L1993" r:id="rId407"/>
    <hyperlink ref="L1994" r:id="rId408"/>
    <hyperlink ref="L1995" r:id="rId409"/>
    <hyperlink ref="L1996" r:id="rId410"/>
    <hyperlink ref="L1997" r:id="rId411"/>
    <hyperlink ref="L1998" r:id="rId412"/>
    <hyperlink ref="L1999" r:id="rId413"/>
    <hyperlink ref="L2000" r:id="rId414"/>
    <hyperlink ref="L2001" r:id="rId415"/>
    <hyperlink ref="L2002" r:id="rId416"/>
    <hyperlink ref="L2003" r:id="rId417"/>
    <hyperlink ref="L2004" r:id="rId418"/>
    <hyperlink ref="L2005" r:id="rId419"/>
    <hyperlink ref="L2006" r:id="rId420"/>
    <hyperlink ref="L2183" r:id="rId421"/>
    <hyperlink ref="L2562" r:id="rId422"/>
    <hyperlink ref="L2571" r:id="rId423"/>
    <hyperlink ref="L2572" r:id="rId424"/>
    <hyperlink ref="L2573" r:id="rId425"/>
    <hyperlink ref="L2574" r:id="rId426"/>
    <hyperlink ref="L2575" r:id="rId427"/>
    <hyperlink ref="L2576" r:id="rId428"/>
    <hyperlink ref="L2577" r:id="rId429"/>
    <hyperlink ref="L2578" r:id="rId430"/>
    <hyperlink ref="L2579" r:id="rId431"/>
    <hyperlink ref="L2580" r:id="rId432"/>
    <hyperlink ref="L2581" r:id="rId433"/>
    <hyperlink ref="L2582" r:id="rId434"/>
    <hyperlink ref="L2583" r:id="rId435"/>
    <hyperlink ref="L2584" r:id="rId436"/>
    <hyperlink ref="L2585" r:id="rId437"/>
    <hyperlink ref="L2586" r:id="rId438"/>
    <hyperlink ref="L2587" r:id="rId439"/>
    <hyperlink ref="L2588" r:id="rId440"/>
    <hyperlink ref="L2589" r:id="rId441"/>
    <hyperlink ref="L2590" r:id="rId442"/>
    <hyperlink ref="L2591" r:id="rId443"/>
    <hyperlink ref="L2592" r:id="rId444"/>
    <hyperlink ref="L2593" r:id="rId445"/>
    <hyperlink ref="L2594" r:id="rId446"/>
    <hyperlink ref="L2595" r:id="rId447"/>
    <hyperlink ref="L2596" r:id="rId448"/>
    <hyperlink ref="L2597" r:id="rId449"/>
    <hyperlink ref="L2598" r:id="rId450"/>
    <hyperlink ref="L2599" r:id="rId451"/>
    <hyperlink ref="L2600" r:id="rId452"/>
    <hyperlink ref="L2601" r:id="rId453"/>
    <hyperlink ref="L2602" r:id="rId454" location="searchResults"/>
    <hyperlink ref="L2603" r:id="rId455" location="searchResults"/>
    <hyperlink ref="L2604" r:id="rId456" location="searchResults"/>
    <hyperlink ref="L2605" r:id="rId457" location="searchResults"/>
    <hyperlink ref="L2606" r:id="rId458" location="searchResults"/>
    <hyperlink ref="L2607" r:id="rId459" location="searchResults"/>
    <hyperlink ref="L2608" r:id="rId460" location="searchResults"/>
    <hyperlink ref="L2609" r:id="rId461" location="searchResults"/>
    <hyperlink ref="L2610" r:id="rId462" location="searchResults"/>
    <hyperlink ref="L2611" r:id="rId463" location="searchResults"/>
    <hyperlink ref="L2612" r:id="rId464" location="searchResults"/>
    <hyperlink ref="L2613" r:id="rId465"/>
    <hyperlink ref="L2614" r:id="rId466"/>
    <hyperlink ref="L2615" r:id="rId467"/>
    <hyperlink ref="L2616" r:id="rId468"/>
    <hyperlink ref="L2617" r:id="rId469"/>
    <hyperlink ref="L1493" r:id="rId470"/>
    <hyperlink ref="L1494" r:id="rId471"/>
    <hyperlink ref="L1495" r:id="rId472"/>
    <hyperlink ref="L1496" r:id="rId473"/>
    <hyperlink ref="L1497" r:id="rId474"/>
    <hyperlink ref="L1498" r:id="rId475"/>
    <hyperlink ref="L1499" r:id="rId476"/>
    <hyperlink ref="L1500" r:id="rId477"/>
    <hyperlink ref="L1501" r:id="rId478"/>
    <hyperlink ref="L1502" r:id="rId479"/>
    <hyperlink ref="L1503" r:id="rId480"/>
    <hyperlink ref="L1504" r:id="rId481"/>
    <hyperlink ref="L1505" r:id="rId482"/>
    <hyperlink ref="L1506" r:id="rId483"/>
    <hyperlink ref="L1507" r:id="rId484"/>
    <hyperlink ref="L1508" r:id="rId485"/>
    <hyperlink ref="L1559" r:id="rId486"/>
    <hyperlink ref="L1560" r:id="rId487"/>
    <hyperlink ref="L1561" r:id="rId488"/>
    <hyperlink ref="L1562" r:id="rId489"/>
    <hyperlink ref="L1563" r:id="rId490"/>
    <hyperlink ref="L1564" r:id="rId491"/>
    <hyperlink ref="L1565" r:id="rId492"/>
    <hyperlink ref="L1566" r:id="rId493"/>
    <hyperlink ref="L1567" r:id="rId494"/>
    <hyperlink ref="L1568" r:id="rId495"/>
    <hyperlink ref="L1569" r:id="rId496"/>
    <hyperlink ref="L1570" r:id="rId497"/>
    <hyperlink ref="L1571" r:id="rId498"/>
    <hyperlink ref="L1572" r:id="rId499"/>
    <hyperlink ref="L1573" r:id="rId500"/>
    <hyperlink ref="L1574" r:id="rId501"/>
    <hyperlink ref="L1575" r:id="rId502"/>
    <hyperlink ref="L1576" r:id="rId503"/>
    <hyperlink ref="L1577" r:id="rId504"/>
    <hyperlink ref="L1578" r:id="rId505"/>
    <hyperlink ref="L1579" r:id="rId506"/>
    <hyperlink ref="L1580" r:id="rId507"/>
    <hyperlink ref="L1581" r:id="rId508"/>
    <hyperlink ref="L1582" r:id="rId509"/>
    <hyperlink ref="L1583" r:id="rId510"/>
    <hyperlink ref="L1584" r:id="rId511"/>
    <hyperlink ref="L1585" r:id="rId512"/>
    <hyperlink ref="L1586" r:id="rId513"/>
    <hyperlink ref="L1587" r:id="rId514"/>
    <hyperlink ref="L1588" r:id="rId515"/>
    <hyperlink ref="L1589" r:id="rId516"/>
    <hyperlink ref="L1590" r:id="rId517"/>
    <hyperlink ref="L1591" r:id="rId518"/>
    <hyperlink ref="L1592" r:id="rId519"/>
    <hyperlink ref="L1593" r:id="rId520"/>
    <hyperlink ref="L1594" r:id="rId521"/>
    <hyperlink ref="L1595" r:id="rId522"/>
    <hyperlink ref="L1596" r:id="rId523"/>
    <hyperlink ref="L1597" r:id="rId524"/>
    <hyperlink ref="L1598" r:id="rId525"/>
    <hyperlink ref="L1599" r:id="rId526"/>
    <hyperlink ref="L1600" r:id="rId527"/>
    <hyperlink ref="L1601" r:id="rId528"/>
    <hyperlink ref="L1602" r:id="rId529"/>
    <hyperlink ref="L1603" r:id="rId530"/>
    <hyperlink ref="L1604" r:id="rId531"/>
    <hyperlink ref="L1605" r:id="rId532"/>
    <hyperlink ref="L1606" r:id="rId533"/>
    <hyperlink ref="L1607" r:id="rId534"/>
    <hyperlink ref="L1608" r:id="rId535"/>
    <hyperlink ref="L1609" r:id="rId536"/>
    <hyperlink ref="L1610" r:id="rId537"/>
    <hyperlink ref="L1611" r:id="rId538"/>
    <hyperlink ref="L1612" r:id="rId539"/>
    <hyperlink ref="L1613" r:id="rId540"/>
    <hyperlink ref="L1509" r:id="rId541"/>
    <hyperlink ref="L1614" r:id="rId542"/>
    <hyperlink ref="L1615" r:id="rId543"/>
    <hyperlink ref="L1616" r:id="rId544"/>
    <hyperlink ref="L1617" r:id="rId545"/>
    <hyperlink ref="L1618" r:id="rId546"/>
    <hyperlink ref="L1619" r:id="rId547"/>
    <hyperlink ref="L1620" r:id="rId548"/>
    <hyperlink ref="L1621" r:id="rId549"/>
    <hyperlink ref="L1622" r:id="rId550"/>
    <hyperlink ref="L1623" r:id="rId551"/>
    <hyperlink ref="L1624" r:id="rId552"/>
    <hyperlink ref="L1625" r:id="rId553"/>
    <hyperlink ref="L1626" r:id="rId554"/>
    <hyperlink ref="L3746" r:id="rId555"/>
    <hyperlink ref="L3747" r:id="rId556"/>
    <hyperlink ref="L3748" r:id="rId557"/>
    <hyperlink ref="L3749" r:id="rId558"/>
    <hyperlink ref="L3750" r:id="rId559"/>
    <hyperlink ref="L3751" r:id="rId560"/>
    <hyperlink ref="L3752" r:id="rId561"/>
    <hyperlink ref="L3753" r:id="rId562"/>
    <hyperlink ref="L3754" r:id="rId563"/>
    <hyperlink ref="L3755" r:id="rId564"/>
    <hyperlink ref="L3756" r:id="rId565"/>
    <hyperlink ref="L3757" r:id="rId566"/>
    <hyperlink ref="L3758" r:id="rId567"/>
    <hyperlink ref="L3810" r:id="rId568"/>
    <hyperlink ref="L3814" r:id="rId569"/>
    <hyperlink ref="L3815" r:id="rId570"/>
    <hyperlink ref="L3816" r:id="rId571"/>
    <hyperlink ref="L3817" r:id="rId572"/>
    <hyperlink ref="L3818" r:id="rId573"/>
    <hyperlink ref="L3819" r:id="rId574"/>
    <hyperlink ref="L3820" r:id="rId575"/>
    <hyperlink ref="L3821" r:id="rId576"/>
    <hyperlink ref="L3822" r:id="rId577"/>
    <hyperlink ref="L3823" r:id="rId578"/>
    <hyperlink ref="L3824" r:id="rId579"/>
    <hyperlink ref="L3825" r:id="rId580"/>
    <hyperlink ref="L3826" r:id="rId581"/>
    <hyperlink ref="L3827" r:id="rId582"/>
    <hyperlink ref="L3828" r:id="rId583"/>
    <hyperlink ref="L3829" r:id="rId584"/>
    <hyperlink ref="L3830" r:id="rId585"/>
    <hyperlink ref="L3831" r:id="rId586"/>
    <hyperlink ref="L3832" r:id="rId587"/>
    <hyperlink ref="L3833" r:id="rId588"/>
    <hyperlink ref="L3834" r:id="rId589"/>
    <hyperlink ref="L3835" r:id="rId590"/>
    <hyperlink ref="L3836" r:id="rId591"/>
    <hyperlink ref="L3837" r:id="rId592"/>
    <hyperlink ref="L3838" r:id="rId593"/>
    <hyperlink ref="L3839" r:id="rId594"/>
    <hyperlink ref="L3840" r:id="rId595"/>
    <hyperlink ref="L3841" r:id="rId596"/>
    <hyperlink ref="L3842" r:id="rId597"/>
    <hyperlink ref="L3843" r:id="rId598"/>
    <hyperlink ref="L3844" r:id="rId599"/>
    <hyperlink ref="L3845" r:id="rId600"/>
    <hyperlink ref="L3846" r:id="rId601"/>
    <hyperlink ref="L3847" r:id="rId602"/>
    <hyperlink ref="L3848" r:id="rId603"/>
    <hyperlink ref="L3849" r:id="rId604"/>
    <hyperlink ref="L3850" r:id="rId605"/>
    <hyperlink ref="L3851" r:id="rId606"/>
    <hyperlink ref="L3852" r:id="rId607"/>
    <hyperlink ref="L3853" r:id="rId608"/>
    <hyperlink ref="L3854" r:id="rId609"/>
    <hyperlink ref="L3855" r:id="rId610"/>
    <hyperlink ref="L3856" r:id="rId611"/>
    <hyperlink ref="L3857" r:id="rId612"/>
    <hyperlink ref="L4627" r:id="rId613"/>
    <hyperlink ref="L4628" r:id="rId614"/>
    <hyperlink ref="L4629" r:id="rId615"/>
    <hyperlink ref="L4630" r:id="rId616"/>
    <hyperlink ref="L4631" r:id="rId617"/>
    <hyperlink ref="L4632" r:id="rId618"/>
    <hyperlink ref="L4633" r:id="rId619"/>
    <hyperlink ref="L4634" r:id="rId620"/>
    <hyperlink ref="L4635" r:id="rId621"/>
    <hyperlink ref="L4636" r:id="rId622"/>
    <hyperlink ref="L4637" r:id="rId623"/>
    <hyperlink ref="L4638" r:id="rId624"/>
    <hyperlink ref="L4639" r:id="rId625"/>
    <hyperlink ref="L4640" r:id="rId626"/>
    <hyperlink ref="L4641" r:id="rId627"/>
    <hyperlink ref="L4642" r:id="rId628"/>
    <hyperlink ref="L4643" r:id="rId629"/>
    <hyperlink ref="L4644" r:id="rId630"/>
    <hyperlink ref="L4645" r:id="rId631"/>
    <hyperlink ref="L4646" r:id="rId632"/>
    <hyperlink ref="L4647" r:id="rId633"/>
    <hyperlink ref="L4648" r:id="rId634"/>
    <hyperlink ref="L4649" r:id="rId635"/>
    <hyperlink ref="L4650" r:id="rId636"/>
    <hyperlink ref="L4651" r:id="rId637"/>
    <hyperlink ref="L4652" r:id="rId638"/>
    <hyperlink ref="L4653" r:id="rId639"/>
    <hyperlink ref="L4654" r:id="rId640"/>
    <hyperlink ref="L4655" r:id="rId641"/>
    <hyperlink ref="L4656" r:id="rId642"/>
    <hyperlink ref="L4657" r:id="rId643"/>
    <hyperlink ref="L4658" r:id="rId644"/>
    <hyperlink ref="L4659" r:id="rId645"/>
    <hyperlink ref="L4660" r:id="rId646"/>
    <hyperlink ref="L4661" r:id="rId647"/>
    <hyperlink ref="L4662" r:id="rId648"/>
    <hyperlink ref="L4663" r:id="rId649"/>
    <hyperlink ref="L4664" r:id="rId650"/>
    <hyperlink ref="L4665" r:id="rId651"/>
    <hyperlink ref="L4666" r:id="rId652"/>
    <hyperlink ref="L4667" r:id="rId653"/>
    <hyperlink ref="L4668" r:id="rId654"/>
    <hyperlink ref="L4669" r:id="rId655"/>
    <hyperlink ref="L4670" r:id="rId656"/>
    <hyperlink ref="L4671" r:id="rId657"/>
    <hyperlink ref="L4672" r:id="rId658"/>
    <hyperlink ref="L4673" r:id="rId659"/>
    <hyperlink ref="L4674" r:id="rId660"/>
    <hyperlink ref="L4675" r:id="rId661"/>
    <hyperlink ref="L4676" r:id="rId662"/>
    <hyperlink ref="L4677" r:id="rId663"/>
    <hyperlink ref="L4678" r:id="rId664"/>
    <hyperlink ref="L4679" r:id="rId665"/>
    <hyperlink ref="L4680" r:id="rId666"/>
    <hyperlink ref="L4681" r:id="rId667"/>
    <hyperlink ref="L4682" r:id="rId668"/>
    <hyperlink ref="L4683" r:id="rId669"/>
    <hyperlink ref="L4684" r:id="rId670"/>
    <hyperlink ref="L4685" r:id="rId671"/>
    <hyperlink ref="L4686" r:id="rId672"/>
    <hyperlink ref="L4687" r:id="rId673"/>
    <hyperlink ref="L4688" r:id="rId674"/>
    <hyperlink ref="L4689" r:id="rId675"/>
    <hyperlink ref="L4690" r:id="rId676"/>
    <hyperlink ref="L4691" r:id="rId677"/>
    <hyperlink ref="L4692" r:id="rId678"/>
    <hyperlink ref="L4693" r:id="rId679"/>
    <hyperlink ref="L4694" r:id="rId680"/>
    <hyperlink ref="L4695" r:id="rId681"/>
    <hyperlink ref="L4696" r:id="rId682"/>
    <hyperlink ref="L4697" r:id="rId683"/>
    <hyperlink ref="L4698" r:id="rId684"/>
    <hyperlink ref="L4699" r:id="rId685"/>
    <hyperlink ref="L4700" r:id="rId686"/>
    <hyperlink ref="L4701" r:id="rId687"/>
    <hyperlink ref="L4702" r:id="rId688"/>
    <hyperlink ref="L4703" r:id="rId689"/>
    <hyperlink ref="L4704" r:id="rId690"/>
    <hyperlink ref="L4705" r:id="rId691"/>
    <hyperlink ref="L4706" r:id="rId692"/>
    <hyperlink ref="L4707" r:id="rId693"/>
    <hyperlink ref="L4708" r:id="rId694"/>
    <hyperlink ref="L4715" r:id="rId695"/>
    <hyperlink ref="L4716" r:id="rId696"/>
    <hyperlink ref="L4717" r:id="rId697"/>
    <hyperlink ref="L4718" r:id="rId698"/>
    <hyperlink ref="L4719" r:id="rId699"/>
    <hyperlink ref="L4720" r:id="rId700"/>
    <hyperlink ref="L4721" r:id="rId701"/>
    <hyperlink ref="L4722" r:id="rId702"/>
    <hyperlink ref="L4723" r:id="rId703"/>
    <hyperlink ref="L4724" r:id="rId704"/>
    <hyperlink ref="L4725" r:id="rId705"/>
    <hyperlink ref="L4726" r:id="rId706"/>
    <hyperlink ref="L4727" r:id="rId707"/>
    <hyperlink ref="L4728" r:id="rId708"/>
    <hyperlink ref="L4729" r:id="rId709"/>
    <hyperlink ref="L4730" r:id="rId710"/>
    <hyperlink ref="L4731" r:id="rId711"/>
    <hyperlink ref="L4732" r:id="rId712"/>
    <hyperlink ref="L4733" r:id="rId713"/>
    <hyperlink ref="L4734" r:id="rId714"/>
    <hyperlink ref="L4735" r:id="rId715"/>
    <hyperlink ref="L4736" r:id="rId716"/>
    <hyperlink ref="L4737" r:id="rId717"/>
    <hyperlink ref="L4738" r:id="rId718"/>
    <hyperlink ref="L4739" r:id="rId719"/>
    <hyperlink ref="L4740" r:id="rId720"/>
    <hyperlink ref="L4741" r:id="rId721"/>
    <hyperlink ref="L4742" r:id="rId722"/>
    <hyperlink ref="L4743" r:id="rId723"/>
    <hyperlink ref="L4744" r:id="rId724"/>
    <hyperlink ref="L4745" r:id="rId725"/>
    <hyperlink ref="L4746" r:id="rId726"/>
    <hyperlink ref="L4747" r:id="rId727"/>
    <hyperlink ref="L4748" r:id="rId728"/>
    <hyperlink ref="L4749" r:id="rId729"/>
    <hyperlink ref="L4750" r:id="rId730"/>
    <hyperlink ref="L4751" r:id="rId731"/>
    <hyperlink ref="L4752" r:id="rId732"/>
    <hyperlink ref="L4753" r:id="rId733"/>
    <hyperlink ref="L4754" r:id="rId734"/>
    <hyperlink ref="L4755" r:id="rId735"/>
    <hyperlink ref="L4756" r:id="rId736"/>
    <hyperlink ref="L4757" r:id="rId737"/>
    <hyperlink ref="L4758" r:id="rId738"/>
    <hyperlink ref="L4759" r:id="rId739"/>
    <hyperlink ref="L4760" r:id="rId740"/>
    <hyperlink ref="L4761" r:id="rId741"/>
    <hyperlink ref="L4762" r:id="rId742"/>
    <hyperlink ref="L4763" r:id="rId743"/>
    <hyperlink ref="L4764" r:id="rId744"/>
    <hyperlink ref="L4765" r:id="rId745"/>
    <hyperlink ref="L4766" r:id="rId746"/>
    <hyperlink ref="L4767" r:id="rId747"/>
    <hyperlink ref="L4768" r:id="rId748"/>
    <hyperlink ref="L4769" r:id="rId749"/>
    <hyperlink ref="L4770" r:id="rId750"/>
    <hyperlink ref="L4771" r:id="rId751"/>
    <hyperlink ref="L4772" r:id="rId752"/>
    <hyperlink ref="L4773" r:id="rId753"/>
    <hyperlink ref="L4774" r:id="rId754"/>
    <hyperlink ref="L4775" r:id="rId755"/>
    <hyperlink ref="L4776" r:id="rId756"/>
    <hyperlink ref="L4777" r:id="rId757"/>
    <hyperlink ref="L4778" r:id="rId758"/>
    <hyperlink ref="L4779" r:id="rId759"/>
    <hyperlink ref="L4780" r:id="rId760"/>
    <hyperlink ref="L4781" r:id="rId761"/>
    <hyperlink ref="L4782" r:id="rId762"/>
    <hyperlink ref="L4783" r:id="rId763"/>
    <hyperlink ref="L4784" r:id="rId764"/>
    <hyperlink ref="L4785" r:id="rId765"/>
    <hyperlink ref="L4786" r:id="rId766"/>
    <hyperlink ref="L4787" r:id="rId767"/>
    <hyperlink ref="L4788" r:id="rId768"/>
    <hyperlink ref="L4789" r:id="rId769"/>
    <hyperlink ref="L4790" r:id="rId770"/>
    <hyperlink ref="L4791" r:id="rId771"/>
    <hyperlink ref="L4792" r:id="rId772"/>
    <hyperlink ref="L4793" r:id="rId773"/>
    <hyperlink ref="L4795" r:id="rId774"/>
    <hyperlink ref="L4796" r:id="rId775"/>
    <hyperlink ref="L4797" r:id="rId776"/>
    <hyperlink ref="L4798" r:id="rId777"/>
    <hyperlink ref="L4799" r:id="rId778"/>
    <hyperlink ref="L4800" r:id="rId779"/>
    <hyperlink ref="L4801" r:id="rId780"/>
    <hyperlink ref="L4802" r:id="rId781"/>
    <hyperlink ref="L4803" r:id="rId782"/>
    <hyperlink ref="L4804" r:id="rId783"/>
    <hyperlink ref="L4805" r:id="rId784"/>
    <hyperlink ref="L4806" r:id="rId785"/>
    <hyperlink ref="L4807" r:id="rId786"/>
    <hyperlink ref="L4808" r:id="rId787"/>
    <hyperlink ref="L4809" r:id="rId788"/>
    <hyperlink ref="L4810" r:id="rId789"/>
    <hyperlink ref="L4811" r:id="rId790"/>
    <hyperlink ref="L4812" r:id="rId791"/>
    <hyperlink ref="L4813" r:id="rId792"/>
    <hyperlink ref="L4814" r:id="rId793"/>
    <hyperlink ref="L4815" r:id="rId794"/>
    <hyperlink ref="L4816" r:id="rId795"/>
    <hyperlink ref="L4817" r:id="rId796"/>
    <hyperlink ref="L4818" r:id="rId797"/>
    <hyperlink ref="L4819" r:id="rId798"/>
    <hyperlink ref="L4820" r:id="rId799"/>
    <hyperlink ref="L4821" r:id="rId800"/>
    <hyperlink ref="L4822" r:id="rId801"/>
    <hyperlink ref="L4823" r:id="rId802"/>
    <hyperlink ref="L4824" r:id="rId803"/>
    <hyperlink ref="L4825" r:id="rId804"/>
    <hyperlink ref="L4826" r:id="rId805"/>
    <hyperlink ref="L4827" r:id="rId806"/>
    <hyperlink ref="L4828" r:id="rId807"/>
    <hyperlink ref="L4829" r:id="rId808"/>
    <hyperlink ref="L4830" r:id="rId809"/>
    <hyperlink ref="L4831" r:id="rId810"/>
    <hyperlink ref="L4832" r:id="rId811"/>
    <hyperlink ref="L4833" r:id="rId812"/>
    <hyperlink ref="L4834" r:id="rId813"/>
    <hyperlink ref="L4835" r:id="rId814"/>
    <hyperlink ref="L4836" r:id="rId815"/>
    <hyperlink ref="L4837" r:id="rId816"/>
    <hyperlink ref="L4838" r:id="rId817"/>
    <hyperlink ref="L4839" r:id="rId818"/>
    <hyperlink ref="L4840" r:id="rId819"/>
    <hyperlink ref="L4841" r:id="rId820"/>
    <hyperlink ref="L4842" r:id="rId821"/>
    <hyperlink ref="L4843" r:id="rId822"/>
    <hyperlink ref="L4844" r:id="rId823"/>
    <hyperlink ref="L4845" r:id="rId824"/>
    <hyperlink ref="L4846" r:id="rId825"/>
    <hyperlink ref="L4847" r:id="rId826"/>
    <hyperlink ref="L4848" r:id="rId827"/>
    <hyperlink ref="L4849" r:id="rId828"/>
    <hyperlink ref="L4850" r:id="rId829"/>
    <hyperlink ref="L4851" r:id="rId830"/>
    <hyperlink ref="L4852" r:id="rId831"/>
    <hyperlink ref="L4853" r:id="rId832"/>
    <hyperlink ref="L4854" r:id="rId833"/>
    <hyperlink ref="L4855" r:id="rId834"/>
    <hyperlink ref="L4856" r:id="rId835"/>
    <hyperlink ref="L4857" r:id="rId836"/>
    <hyperlink ref="L4858" r:id="rId837"/>
    <hyperlink ref="L4859" r:id="rId838"/>
    <hyperlink ref="L4860" r:id="rId839"/>
    <hyperlink ref="L4861" r:id="rId840"/>
    <hyperlink ref="L4862" r:id="rId841"/>
    <hyperlink ref="L4863" r:id="rId842"/>
    <hyperlink ref="L4864" r:id="rId843"/>
    <hyperlink ref="L4865" r:id="rId844"/>
    <hyperlink ref="L4866" r:id="rId845"/>
    <hyperlink ref="L4867" r:id="rId846"/>
    <hyperlink ref="L4868" r:id="rId847"/>
    <hyperlink ref="L4869" r:id="rId848"/>
    <hyperlink ref="L4870" r:id="rId849"/>
    <hyperlink ref="L4871" r:id="rId850"/>
    <hyperlink ref="L4872" r:id="rId851"/>
    <hyperlink ref="L4873" r:id="rId852"/>
    <hyperlink ref="L4874" r:id="rId853"/>
    <hyperlink ref="L4875" r:id="rId854"/>
    <hyperlink ref="L4876" r:id="rId855"/>
    <hyperlink ref="L4877" r:id="rId856"/>
    <hyperlink ref="L4878" r:id="rId857"/>
    <hyperlink ref="L4879" r:id="rId858"/>
    <hyperlink ref="L4880" r:id="rId859"/>
    <hyperlink ref="L4881" r:id="rId860"/>
    <hyperlink ref="L4882" r:id="rId861"/>
    <hyperlink ref="L4883" r:id="rId862"/>
    <hyperlink ref="L4884" r:id="rId863"/>
    <hyperlink ref="L4885" r:id="rId864"/>
    <hyperlink ref="L4886" r:id="rId865"/>
    <hyperlink ref="L4887" r:id="rId866"/>
    <hyperlink ref="L4888" r:id="rId867"/>
    <hyperlink ref="L4889" r:id="rId868"/>
    <hyperlink ref="L4890" r:id="rId869"/>
    <hyperlink ref="L4891" r:id="rId870"/>
    <hyperlink ref="L4892" r:id="rId871"/>
    <hyperlink ref="L4893" r:id="rId872"/>
    <hyperlink ref="L4894" r:id="rId873"/>
    <hyperlink ref="L4895" r:id="rId874"/>
    <hyperlink ref="L4896" r:id="rId875"/>
    <hyperlink ref="L4897" r:id="rId876"/>
    <hyperlink ref="L4898" r:id="rId877"/>
    <hyperlink ref="L4899" r:id="rId878"/>
    <hyperlink ref="L4900" r:id="rId879"/>
    <hyperlink ref="L4901" r:id="rId880"/>
    <hyperlink ref="L4902" r:id="rId881"/>
    <hyperlink ref="L4903" r:id="rId882"/>
    <hyperlink ref="L4904" r:id="rId883"/>
    <hyperlink ref="L4905" r:id="rId884"/>
    <hyperlink ref="L4906" r:id="rId885"/>
    <hyperlink ref="L4907" r:id="rId886"/>
    <hyperlink ref="L4908" r:id="rId887"/>
    <hyperlink ref="L4909" r:id="rId888"/>
    <hyperlink ref="L4910" r:id="rId889"/>
    <hyperlink ref="L4911" r:id="rId890"/>
    <hyperlink ref="L4912" r:id="rId891"/>
    <hyperlink ref="L4913" r:id="rId892"/>
    <hyperlink ref="L4914" r:id="rId893"/>
    <hyperlink ref="L4915" r:id="rId894"/>
    <hyperlink ref="L4916" r:id="rId895"/>
    <hyperlink ref="L4917" r:id="rId896"/>
    <hyperlink ref="L4918" r:id="rId897"/>
    <hyperlink ref="L4919" r:id="rId898"/>
    <hyperlink ref="L4920" r:id="rId899"/>
    <hyperlink ref="L4921" r:id="rId900"/>
    <hyperlink ref="L4922" r:id="rId901"/>
    <hyperlink ref="L4923" r:id="rId902"/>
    <hyperlink ref="L4924" r:id="rId903"/>
    <hyperlink ref="L4925" r:id="rId904"/>
    <hyperlink ref="L4926" r:id="rId905"/>
    <hyperlink ref="L4927" r:id="rId906"/>
    <hyperlink ref="L4928" r:id="rId907"/>
    <hyperlink ref="L4929" r:id="rId908"/>
    <hyperlink ref="L4930" r:id="rId909"/>
    <hyperlink ref="L4931" r:id="rId910"/>
    <hyperlink ref="L4932" r:id="rId911"/>
    <hyperlink ref="L4933" r:id="rId912"/>
    <hyperlink ref="L4934" r:id="rId913"/>
    <hyperlink ref="L4935" r:id="rId914"/>
    <hyperlink ref="L4936" r:id="rId915"/>
    <hyperlink ref="L4937" r:id="rId916"/>
    <hyperlink ref="L4938" r:id="rId917"/>
    <hyperlink ref="L4939" r:id="rId918"/>
    <hyperlink ref="L4940" r:id="rId919"/>
    <hyperlink ref="L4941" r:id="rId920"/>
    <hyperlink ref="L4942" r:id="rId921"/>
    <hyperlink ref="L4943" r:id="rId922"/>
    <hyperlink ref="L4944" r:id="rId923"/>
    <hyperlink ref="L4945" r:id="rId924"/>
    <hyperlink ref="L4946" r:id="rId925"/>
    <hyperlink ref="L4947" r:id="rId926"/>
    <hyperlink ref="L4948" r:id="rId927"/>
    <hyperlink ref="L4949" r:id="rId928"/>
    <hyperlink ref="L4950" r:id="rId929"/>
    <hyperlink ref="L4951" r:id="rId930"/>
    <hyperlink ref="L4952" r:id="rId931"/>
    <hyperlink ref="L4953" r:id="rId932"/>
    <hyperlink ref="L4954" r:id="rId933"/>
    <hyperlink ref="L4955" r:id="rId934"/>
    <hyperlink ref="L4956" r:id="rId935"/>
    <hyperlink ref="L4957" r:id="rId936"/>
    <hyperlink ref="L4958" r:id="rId937"/>
    <hyperlink ref="L4959" r:id="rId938"/>
    <hyperlink ref="L4960" r:id="rId939"/>
    <hyperlink ref="L4961" r:id="rId940"/>
    <hyperlink ref="L4962" r:id="rId941"/>
    <hyperlink ref="L4963" r:id="rId942"/>
    <hyperlink ref="L4964" r:id="rId943"/>
    <hyperlink ref="L4965" r:id="rId944"/>
    <hyperlink ref="L4966" r:id="rId945"/>
    <hyperlink ref="L4967" r:id="rId946"/>
    <hyperlink ref="L4968" r:id="rId947"/>
    <hyperlink ref="L4969" r:id="rId948"/>
    <hyperlink ref="L4970" r:id="rId949"/>
    <hyperlink ref="L4971" r:id="rId950"/>
    <hyperlink ref="L4972" r:id="rId951"/>
    <hyperlink ref="L4973" r:id="rId952"/>
    <hyperlink ref="L4974" r:id="rId953"/>
    <hyperlink ref="L4975" r:id="rId954"/>
    <hyperlink ref="L4976" r:id="rId955"/>
    <hyperlink ref="L4977" r:id="rId956"/>
    <hyperlink ref="L4978" r:id="rId957"/>
    <hyperlink ref="L4979" r:id="rId958"/>
    <hyperlink ref="L4980" r:id="rId959"/>
    <hyperlink ref="L4981" r:id="rId960"/>
    <hyperlink ref="L4982" r:id="rId961"/>
    <hyperlink ref="L4983" r:id="rId962"/>
    <hyperlink ref="L4984" r:id="rId963"/>
    <hyperlink ref="L4985" r:id="rId964"/>
    <hyperlink ref="L4986" r:id="rId965"/>
    <hyperlink ref="L4987" r:id="rId966"/>
    <hyperlink ref="L4988" r:id="rId967"/>
    <hyperlink ref="L4989" r:id="rId968"/>
    <hyperlink ref="L4990" r:id="rId969"/>
    <hyperlink ref="L4991" r:id="rId970"/>
    <hyperlink ref="L4992" r:id="rId971"/>
    <hyperlink ref="L4993" r:id="rId972"/>
    <hyperlink ref="L4994" r:id="rId973"/>
    <hyperlink ref="L4995" r:id="rId974"/>
    <hyperlink ref="L4996" r:id="rId975"/>
    <hyperlink ref="L4997" r:id="rId976"/>
    <hyperlink ref="L4998" r:id="rId977"/>
    <hyperlink ref="L4999" r:id="rId978"/>
    <hyperlink ref="L5000" r:id="rId979"/>
    <hyperlink ref="L5001" r:id="rId980"/>
    <hyperlink ref="L5002" r:id="rId981"/>
    <hyperlink ref="L5003" r:id="rId982"/>
    <hyperlink ref="L5004" r:id="rId983"/>
    <hyperlink ref="L5005" r:id="rId984"/>
    <hyperlink ref="L5006" r:id="rId985"/>
    <hyperlink ref="L5007" r:id="rId986"/>
    <hyperlink ref="L5008" r:id="rId987"/>
    <hyperlink ref="L5009" r:id="rId988"/>
    <hyperlink ref="L5010" r:id="rId989"/>
    <hyperlink ref="L5011" r:id="rId990"/>
    <hyperlink ref="L5012" r:id="rId991"/>
    <hyperlink ref="L5013" r:id="rId992"/>
    <hyperlink ref="L5014" r:id="rId993"/>
    <hyperlink ref="L5015" r:id="rId994"/>
    <hyperlink ref="L5016" r:id="rId995"/>
    <hyperlink ref="L5017" r:id="rId996"/>
    <hyperlink ref="L5018" r:id="rId997"/>
    <hyperlink ref="L5019" r:id="rId998"/>
    <hyperlink ref="L5020" r:id="rId999"/>
    <hyperlink ref="L5021" r:id="rId1000"/>
    <hyperlink ref="L5022" r:id="rId1001"/>
    <hyperlink ref="L5023" r:id="rId1002"/>
    <hyperlink ref="L5024" r:id="rId1003"/>
    <hyperlink ref="L5025" r:id="rId1004"/>
    <hyperlink ref="L5026" r:id="rId1005"/>
    <hyperlink ref="L5027" r:id="rId1006"/>
    <hyperlink ref="L5028" r:id="rId1007"/>
    <hyperlink ref="L5029" r:id="rId1008"/>
    <hyperlink ref="L5030" r:id="rId1009"/>
    <hyperlink ref="L5031" r:id="rId1010"/>
    <hyperlink ref="L5032" r:id="rId1011"/>
    <hyperlink ref="L5033" r:id="rId1012"/>
    <hyperlink ref="L5034" r:id="rId1013"/>
    <hyperlink ref="L5035" r:id="rId1014"/>
    <hyperlink ref="L5036" r:id="rId1015"/>
    <hyperlink ref="L5037" r:id="rId1016"/>
    <hyperlink ref="L5038" r:id="rId1017"/>
    <hyperlink ref="L5039" r:id="rId1018"/>
    <hyperlink ref="L5040" r:id="rId1019"/>
    <hyperlink ref="L5041" r:id="rId1020"/>
    <hyperlink ref="L5042" r:id="rId1021"/>
    <hyperlink ref="L5043" r:id="rId1022"/>
    <hyperlink ref="L5044" r:id="rId1023"/>
    <hyperlink ref="L5045" r:id="rId1024"/>
    <hyperlink ref="L5046" r:id="rId1025"/>
    <hyperlink ref="L5047" r:id="rId1026"/>
    <hyperlink ref="L5048" r:id="rId1027"/>
    <hyperlink ref="L5049" r:id="rId1028"/>
    <hyperlink ref="L5050" r:id="rId1029"/>
    <hyperlink ref="L5051" r:id="rId1030"/>
    <hyperlink ref="L5052" r:id="rId1031"/>
    <hyperlink ref="L5053" r:id="rId1032"/>
    <hyperlink ref="L5054" r:id="rId1033"/>
    <hyperlink ref="L5055" r:id="rId1034"/>
    <hyperlink ref="L5056" r:id="rId1035"/>
    <hyperlink ref="L5057" r:id="rId1036"/>
    <hyperlink ref="L5058" r:id="rId1037"/>
    <hyperlink ref="L5059" r:id="rId1038"/>
    <hyperlink ref="L5060" r:id="rId1039"/>
    <hyperlink ref="L5061" r:id="rId1040"/>
    <hyperlink ref="L5062" r:id="rId1041"/>
    <hyperlink ref="L5063" r:id="rId1042"/>
    <hyperlink ref="L5064" r:id="rId1043"/>
    <hyperlink ref="L5065" r:id="rId1044"/>
    <hyperlink ref="L5066" r:id="rId1045"/>
    <hyperlink ref="L5067" r:id="rId1046"/>
    <hyperlink ref="L5068" r:id="rId1047"/>
    <hyperlink ref="L5069" r:id="rId1048"/>
    <hyperlink ref="L5070" r:id="rId1049"/>
    <hyperlink ref="L5071" r:id="rId1050"/>
    <hyperlink ref="L5072" r:id="rId1051"/>
    <hyperlink ref="L5073" r:id="rId1052"/>
    <hyperlink ref="L5074" r:id="rId1053"/>
    <hyperlink ref="L5075" r:id="rId1054"/>
    <hyperlink ref="L5076" r:id="rId1055"/>
    <hyperlink ref="L5077" r:id="rId1056"/>
    <hyperlink ref="L5078" r:id="rId1057"/>
    <hyperlink ref="L5079" r:id="rId1058"/>
    <hyperlink ref="L5080" r:id="rId1059"/>
    <hyperlink ref="L5081" r:id="rId1060"/>
    <hyperlink ref="L5082" r:id="rId1061"/>
    <hyperlink ref="L5083" r:id="rId1062"/>
    <hyperlink ref="L5084" r:id="rId1063"/>
    <hyperlink ref="L5085" r:id="rId1064"/>
    <hyperlink ref="L5086" r:id="rId1065"/>
    <hyperlink ref="L5087" r:id="rId1066"/>
    <hyperlink ref="L5088" r:id="rId1067"/>
    <hyperlink ref="L5089" r:id="rId1068"/>
    <hyperlink ref="L5090" r:id="rId1069"/>
    <hyperlink ref="L5091" r:id="rId1070"/>
    <hyperlink ref="L5092" r:id="rId1071"/>
    <hyperlink ref="L5093" r:id="rId1072"/>
    <hyperlink ref="L5094" r:id="rId1073"/>
    <hyperlink ref="L5095" r:id="rId1074"/>
    <hyperlink ref="L5096" r:id="rId1075"/>
    <hyperlink ref="L5097" r:id="rId1076"/>
    <hyperlink ref="L5098" r:id="rId1077"/>
    <hyperlink ref="L5099" r:id="rId1078"/>
    <hyperlink ref="L5100" r:id="rId1079"/>
    <hyperlink ref="L5101" r:id="rId1080"/>
    <hyperlink ref="L5102" r:id="rId1081"/>
    <hyperlink ref="L5103" r:id="rId1082"/>
    <hyperlink ref="L5104" r:id="rId1083"/>
    <hyperlink ref="L5105" r:id="rId1084"/>
    <hyperlink ref="L5114" r:id="rId1085"/>
    <hyperlink ref="L5115" r:id="rId1086"/>
    <hyperlink ref="L5116" r:id="rId1087"/>
    <hyperlink ref="L5117" r:id="rId1088"/>
    <hyperlink ref="L5118" r:id="rId1089"/>
    <hyperlink ref="L5119" r:id="rId1090"/>
    <hyperlink ref="L5120" r:id="rId1091"/>
    <hyperlink ref="L5121" r:id="rId1092"/>
    <hyperlink ref="L5122" r:id="rId1093"/>
    <hyperlink ref="L5123" r:id="rId1094"/>
    <hyperlink ref="L5124" r:id="rId1095"/>
    <hyperlink ref="L5125" r:id="rId1096"/>
    <hyperlink ref="L5126" r:id="rId1097"/>
    <hyperlink ref="L5127" r:id="rId1098"/>
    <hyperlink ref="L5128" r:id="rId1099"/>
    <hyperlink ref="L5129" r:id="rId1100"/>
    <hyperlink ref="L5130" r:id="rId1101"/>
    <hyperlink ref="L5131" r:id="rId1102"/>
    <hyperlink ref="L5132" r:id="rId1103"/>
    <hyperlink ref="L5133" r:id="rId1104"/>
    <hyperlink ref="L5134" r:id="rId1105"/>
    <hyperlink ref="L5135" r:id="rId1106"/>
    <hyperlink ref="L5136" r:id="rId1107"/>
    <hyperlink ref="L5137" r:id="rId1108"/>
    <hyperlink ref="L5138" r:id="rId1109"/>
    <hyperlink ref="L5139" r:id="rId1110"/>
    <hyperlink ref="L5140" r:id="rId1111"/>
    <hyperlink ref="L5141" r:id="rId1112"/>
    <hyperlink ref="L5142" r:id="rId1113"/>
    <hyperlink ref="L5143" r:id="rId1114"/>
    <hyperlink ref="L5144" r:id="rId1115"/>
    <hyperlink ref="L5145" r:id="rId1116"/>
    <hyperlink ref="L5146" r:id="rId1117"/>
    <hyperlink ref="L5147" r:id="rId1118"/>
    <hyperlink ref="L5148" r:id="rId1119"/>
    <hyperlink ref="L5149" r:id="rId1120"/>
    <hyperlink ref="L5150" r:id="rId1121"/>
    <hyperlink ref="L5151" r:id="rId1122"/>
    <hyperlink ref="L5152" r:id="rId1123"/>
    <hyperlink ref="L5153" r:id="rId1124"/>
    <hyperlink ref="L5154" r:id="rId1125"/>
    <hyperlink ref="L5155" r:id="rId1126"/>
    <hyperlink ref="L5156" r:id="rId1127"/>
    <hyperlink ref="L5157" r:id="rId1128"/>
    <hyperlink ref="L5158" r:id="rId1129"/>
    <hyperlink ref="L5159" r:id="rId1130"/>
    <hyperlink ref="L5160" r:id="rId1131"/>
    <hyperlink ref="L5161" r:id="rId1132"/>
    <hyperlink ref="L5162" r:id="rId1133"/>
    <hyperlink ref="L5163" r:id="rId1134"/>
    <hyperlink ref="L5164" r:id="rId1135"/>
    <hyperlink ref="L5165" r:id="rId1136"/>
    <hyperlink ref="L5166" r:id="rId1137"/>
    <hyperlink ref="L5167" r:id="rId1138"/>
    <hyperlink ref="L5168" r:id="rId1139"/>
    <hyperlink ref="L5169" r:id="rId1140"/>
    <hyperlink ref="L5170" r:id="rId1141"/>
    <hyperlink ref="L5171" r:id="rId1142"/>
    <hyperlink ref="L5172" r:id="rId1143"/>
    <hyperlink ref="L5173" r:id="rId1144"/>
    <hyperlink ref="L5174" r:id="rId1145"/>
    <hyperlink ref="L5175" r:id="rId1146"/>
    <hyperlink ref="L5176" r:id="rId1147"/>
    <hyperlink ref="L5177" r:id="rId1148"/>
    <hyperlink ref="L5178" r:id="rId1149"/>
    <hyperlink ref="L5179" r:id="rId1150"/>
    <hyperlink ref="L5180" r:id="rId1151"/>
    <hyperlink ref="L5181" r:id="rId1152"/>
    <hyperlink ref="L5182" r:id="rId1153"/>
    <hyperlink ref="L5183" r:id="rId1154"/>
    <hyperlink ref="L5184" r:id="rId1155"/>
    <hyperlink ref="L5185" r:id="rId1156"/>
    <hyperlink ref="L5186" r:id="rId1157"/>
    <hyperlink ref="L5187" r:id="rId1158"/>
    <hyperlink ref="L5188" r:id="rId1159"/>
    <hyperlink ref="L5189" r:id="rId1160"/>
    <hyperlink ref="L5190" r:id="rId1161"/>
    <hyperlink ref="L5191" r:id="rId1162"/>
    <hyperlink ref="L5192" r:id="rId1163"/>
    <hyperlink ref="L5193" r:id="rId1164"/>
    <hyperlink ref="L5194" r:id="rId1165"/>
    <hyperlink ref="L5195" r:id="rId1166"/>
    <hyperlink ref="L5196" r:id="rId1167"/>
    <hyperlink ref="L5197" r:id="rId1168"/>
    <hyperlink ref="L5198" r:id="rId1169"/>
    <hyperlink ref="L5199" r:id="rId1170"/>
    <hyperlink ref="L5200" r:id="rId1171"/>
    <hyperlink ref="L5201" r:id="rId1172"/>
    <hyperlink ref="L5202" r:id="rId1173"/>
    <hyperlink ref="L5203" r:id="rId1174"/>
    <hyperlink ref="L5204" r:id="rId1175"/>
    <hyperlink ref="L5205" r:id="rId1176"/>
    <hyperlink ref="L5206" r:id="rId1177"/>
    <hyperlink ref="L5207" r:id="rId1178"/>
    <hyperlink ref="L5208" r:id="rId1179"/>
    <hyperlink ref="L5209" r:id="rId1180"/>
    <hyperlink ref="L5210" r:id="rId1181"/>
    <hyperlink ref="L5211" r:id="rId1182"/>
    <hyperlink ref="L5212" r:id="rId1183"/>
    <hyperlink ref="L5213" r:id="rId1184"/>
    <hyperlink ref="L5214" r:id="rId1185"/>
    <hyperlink ref="L5215" r:id="rId1186"/>
    <hyperlink ref="L5216" r:id="rId1187"/>
    <hyperlink ref="L5217" r:id="rId1188"/>
    <hyperlink ref="L5218" r:id="rId1189"/>
    <hyperlink ref="L5219" r:id="rId1190"/>
    <hyperlink ref="L5220" r:id="rId1191"/>
    <hyperlink ref="L5221" r:id="rId1192"/>
    <hyperlink ref="L5222" r:id="rId1193"/>
    <hyperlink ref="L5223" r:id="rId1194"/>
    <hyperlink ref="L5224" r:id="rId1195"/>
    <hyperlink ref="L5225" r:id="rId1196"/>
    <hyperlink ref="L5226" r:id="rId1197"/>
    <hyperlink ref="L5227" r:id="rId1198"/>
    <hyperlink ref="L5228" r:id="rId1199"/>
    <hyperlink ref="L5229" r:id="rId1200"/>
    <hyperlink ref="L5230" r:id="rId1201"/>
    <hyperlink ref="L5231" r:id="rId1202"/>
    <hyperlink ref="L5232" r:id="rId1203"/>
    <hyperlink ref="L5233" r:id="rId1204"/>
    <hyperlink ref="L5234" r:id="rId1205"/>
    <hyperlink ref="L5235" r:id="rId1206"/>
    <hyperlink ref="L5236" r:id="rId1207"/>
    <hyperlink ref="L5237" r:id="rId1208"/>
    <hyperlink ref="L5238" r:id="rId1209"/>
    <hyperlink ref="L5239" r:id="rId1210"/>
    <hyperlink ref="L5240" r:id="rId1211"/>
    <hyperlink ref="L5241" r:id="rId1212"/>
    <hyperlink ref="L5242" r:id="rId1213"/>
    <hyperlink ref="L5243" r:id="rId1214"/>
    <hyperlink ref="L5244" r:id="rId1215"/>
    <hyperlink ref="L5245" r:id="rId1216"/>
    <hyperlink ref="L5246" r:id="rId1217"/>
    <hyperlink ref="L5247" r:id="rId1218"/>
    <hyperlink ref="L5248" r:id="rId1219"/>
    <hyperlink ref="L5249" r:id="rId1220"/>
    <hyperlink ref="L5250" r:id="rId1221"/>
    <hyperlink ref="L5251" r:id="rId1222"/>
    <hyperlink ref="L5252" r:id="rId1223"/>
    <hyperlink ref="L5253" r:id="rId1224"/>
    <hyperlink ref="L5254" r:id="rId1225"/>
    <hyperlink ref="L5255" r:id="rId1226"/>
    <hyperlink ref="L5256" r:id="rId1227"/>
    <hyperlink ref="L5257" r:id="rId1228"/>
    <hyperlink ref="L5258" r:id="rId1229"/>
    <hyperlink ref="L5259" r:id="rId1230"/>
    <hyperlink ref="L5266" r:id="rId1231"/>
    <hyperlink ref="L5267" r:id="rId1232"/>
    <hyperlink ref="L5268" r:id="rId1233"/>
    <hyperlink ref="L5269" r:id="rId1234"/>
    <hyperlink ref="L5270" r:id="rId1235"/>
    <hyperlink ref="L5271" r:id="rId1236"/>
    <hyperlink ref="L5272" r:id="rId1237"/>
    <hyperlink ref="L5273" r:id="rId1238"/>
    <hyperlink ref="L5274" r:id="rId1239"/>
    <hyperlink ref="L5275" r:id="rId1240"/>
    <hyperlink ref="L5276" r:id="rId1241"/>
    <hyperlink ref="L5277" r:id="rId1242"/>
    <hyperlink ref="L5278" r:id="rId1243"/>
    <hyperlink ref="L5279" r:id="rId1244"/>
    <hyperlink ref="L5280" r:id="rId1245"/>
    <hyperlink ref="L5281" r:id="rId1246"/>
    <hyperlink ref="L5282" r:id="rId1247"/>
    <hyperlink ref="L5283" r:id="rId1248"/>
    <hyperlink ref="L5284" r:id="rId1249"/>
    <hyperlink ref="L5285" r:id="rId1250"/>
    <hyperlink ref="L5286" r:id="rId1251"/>
    <hyperlink ref="L5287" r:id="rId1252"/>
    <hyperlink ref="L5288" r:id="rId1253"/>
    <hyperlink ref="L5289" r:id="rId1254"/>
    <hyperlink ref="L5290" r:id="rId1255"/>
    <hyperlink ref="L5291" r:id="rId1256"/>
    <hyperlink ref="L5292" r:id="rId1257"/>
    <hyperlink ref="L5293" r:id="rId1258"/>
    <hyperlink ref="L5294" r:id="rId1259"/>
    <hyperlink ref="L5295" r:id="rId1260"/>
    <hyperlink ref="L5296" r:id="rId1261"/>
    <hyperlink ref="L5297" r:id="rId1262"/>
    <hyperlink ref="L5298" r:id="rId1263"/>
    <hyperlink ref="L5299" r:id="rId1264"/>
    <hyperlink ref="L5300" r:id="rId1265"/>
    <hyperlink ref="L5301" r:id="rId1266"/>
    <hyperlink ref="L5302" r:id="rId1267"/>
    <hyperlink ref="L5303" r:id="rId1268"/>
    <hyperlink ref="L5304" r:id="rId1269"/>
    <hyperlink ref="L5305" r:id="rId1270"/>
    <hyperlink ref="L5306" r:id="rId1271"/>
    <hyperlink ref="L5307" r:id="rId1272"/>
    <hyperlink ref="L5308" r:id="rId1273"/>
    <hyperlink ref="L5309" r:id="rId1274"/>
    <hyperlink ref="L5310" r:id="rId1275"/>
    <hyperlink ref="L5311" r:id="rId1276"/>
    <hyperlink ref="L5312" r:id="rId1277"/>
    <hyperlink ref="L5313" r:id="rId1278"/>
    <hyperlink ref="L5314" r:id="rId1279"/>
    <hyperlink ref="L5315" r:id="rId1280"/>
    <hyperlink ref="L5316" r:id="rId1281"/>
    <hyperlink ref="L5317" r:id="rId1282"/>
    <hyperlink ref="L5318" r:id="rId1283"/>
    <hyperlink ref="L5319" r:id="rId1284"/>
    <hyperlink ref="L5320" r:id="rId1285"/>
    <hyperlink ref="L5321" r:id="rId1286"/>
    <hyperlink ref="L5322" r:id="rId1287"/>
    <hyperlink ref="L5323" r:id="rId1288"/>
    <hyperlink ref="L5324" r:id="rId1289"/>
    <hyperlink ref="L5325" r:id="rId1290"/>
    <hyperlink ref="L5326" r:id="rId1291"/>
    <hyperlink ref="L5327" r:id="rId1292"/>
    <hyperlink ref="L5328" r:id="rId1293"/>
    <hyperlink ref="L5329" r:id="rId1294"/>
    <hyperlink ref="L5330" r:id="rId1295"/>
    <hyperlink ref="L5331" r:id="rId1296"/>
    <hyperlink ref="L5332" r:id="rId1297"/>
    <hyperlink ref="L5333" r:id="rId1298"/>
    <hyperlink ref="L5334" r:id="rId1299"/>
    <hyperlink ref="L5335" r:id="rId1300"/>
    <hyperlink ref="L5336" r:id="rId1301"/>
    <hyperlink ref="L5337" r:id="rId1302"/>
    <hyperlink ref="L5338" r:id="rId1303"/>
    <hyperlink ref="L5339" r:id="rId1304"/>
    <hyperlink ref="L5340" r:id="rId1305"/>
    <hyperlink ref="L5341" r:id="rId1306"/>
    <hyperlink ref="L5342" r:id="rId1307"/>
    <hyperlink ref="L5343" r:id="rId1308"/>
    <hyperlink ref="L5344" r:id="rId1309"/>
    <hyperlink ref="L5345" r:id="rId1310"/>
    <hyperlink ref="L5346" r:id="rId1311"/>
    <hyperlink ref="L5347" r:id="rId1312"/>
    <hyperlink ref="L5348" r:id="rId1313"/>
    <hyperlink ref="L5349" r:id="rId1314"/>
    <hyperlink ref="L5350" r:id="rId1315"/>
    <hyperlink ref="L5351" r:id="rId1316"/>
    <hyperlink ref="L5352" r:id="rId1317"/>
    <hyperlink ref="L5353" r:id="rId1318"/>
    <hyperlink ref="L5354" r:id="rId1319"/>
    <hyperlink ref="L5355" r:id="rId1320"/>
    <hyperlink ref="L5356" r:id="rId1321"/>
    <hyperlink ref="L5357" r:id="rId1322"/>
    <hyperlink ref="L5358" r:id="rId1323"/>
    <hyperlink ref="L5359" r:id="rId1324"/>
    <hyperlink ref="L5360" r:id="rId1325"/>
    <hyperlink ref="L5361" r:id="rId1326"/>
    <hyperlink ref="L5362" r:id="rId1327"/>
    <hyperlink ref="L5363" r:id="rId1328"/>
    <hyperlink ref="L5364" r:id="rId1329"/>
    <hyperlink ref="L5365" r:id="rId1330"/>
    <hyperlink ref="L5366" r:id="rId1331"/>
    <hyperlink ref="L5367" r:id="rId1332"/>
    <hyperlink ref="L5368" r:id="rId1333"/>
    <hyperlink ref="L5369" r:id="rId1334"/>
    <hyperlink ref="L5370" r:id="rId1335"/>
    <hyperlink ref="L5371" r:id="rId1336"/>
    <hyperlink ref="L5372" r:id="rId1337"/>
    <hyperlink ref="L5373" r:id="rId1338"/>
    <hyperlink ref="L5374" r:id="rId1339"/>
    <hyperlink ref="L5375" r:id="rId1340"/>
    <hyperlink ref="L5376" r:id="rId1341"/>
    <hyperlink ref="L5377" r:id="rId1342"/>
    <hyperlink ref="L5378" r:id="rId1343"/>
    <hyperlink ref="L5379" r:id="rId1344"/>
    <hyperlink ref="L5380" r:id="rId1345"/>
    <hyperlink ref="L5381" r:id="rId1346"/>
    <hyperlink ref="L5382" r:id="rId1347"/>
    <hyperlink ref="L5383" r:id="rId1348"/>
    <hyperlink ref="L5384" r:id="rId1349"/>
    <hyperlink ref="L5385" r:id="rId1350"/>
    <hyperlink ref="L5386" r:id="rId1351"/>
    <hyperlink ref="L5387" r:id="rId1352"/>
    <hyperlink ref="L5388" r:id="rId1353"/>
    <hyperlink ref="L5389" r:id="rId1354"/>
    <hyperlink ref="L5390" r:id="rId1355"/>
    <hyperlink ref="L5391" r:id="rId1356"/>
    <hyperlink ref="L5392" r:id="rId1357"/>
    <hyperlink ref="L5393" r:id="rId1358"/>
    <hyperlink ref="L5394" r:id="rId1359"/>
    <hyperlink ref="L5395" r:id="rId1360"/>
    <hyperlink ref="L5396" r:id="rId1361"/>
    <hyperlink ref="L5397" r:id="rId1362"/>
    <hyperlink ref="L5398" r:id="rId1363"/>
    <hyperlink ref="L5399" r:id="rId1364"/>
    <hyperlink ref="L5400" r:id="rId1365"/>
    <hyperlink ref="L5401" r:id="rId1366"/>
    <hyperlink ref="L5402" r:id="rId1367"/>
    <hyperlink ref="L5403" r:id="rId1368"/>
    <hyperlink ref="L5404" r:id="rId1369"/>
    <hyperlink ref="L5405" r:id="rId1370"/>
    <hyperlink ref="L5406" r:id="rId1371"/>
    <hyperlink ref="L5407" r:id="rId1372"/>
    <hyperlink ref="L5408" r:id="rId1373"/>
    <hyperlink ref="L5409" r:id="rId1374"/>
    <hyperlink ref="L5410" r:id="rId1375"/>
    <hyperlink ref="L5411" r:id="rId1376"/>
    <hyperlink ref="L5412" r:id="rId1377"/>
    <hyperlink ref="L5413" r:id="rId1378"/>
    <hyperlink ref="L5414" r:id="rId1379"/>
    <hyperlink ref="L5415" r:id="rId1380"/>
    <hyperlink ref="L5416" r:id="rId1381"/>
    <hyperlink ref="L5417" r:id="rId1382"/>
    <hyperlink ref="L5418" r:id="rId1383"/>
    <hyperlink ref="L5419" r:id="rId1384"/>
    <hyperlink ref="L5420" r:id="rId1385"/>
    <hyperlink ref="L5421" r:id="rId1386"/>
    <hyperlink ref="L5422" r:id="rId1387"/>
    <hyperlink ref="L5423" r:id="rId1388"/>
    <hyperlink ref="L5424" r:id="rId1389"/>
    <hyperlink ref="L5425" r:id="rId1390"/>
    <hyperlink ref="L5426" r:id="rId1391"/>
    <hyperlink ref="L5427" r:id="rId1392"/>
    <hyperlink ref="L5428" r:id="rId1393"/>
    <hyperlink ref="L5429" r:id="rId1394"/>
    <hyperlink ref="L5430" r:id="rId1395"/>
    <hyperlink ref="L5431" r:id="rId1396"/>
    <hyperlink ref="L5432" r:id="rId1397"/>
    <hyperlink ref="L5433" r:id="rId1398"/>
    <hyperlink ref="L5434" r:id="rId1399"/>
    <hyperlink ref="L5435" r:id="rId1400"/>
    <hyperlink ref="L5436" r:id="rId1401"/>
    <hyperlink ref="L5437" r:id="rId1402"/>
    <hyperlink ref="L5438" r:id="rId1403"/>
    <hyperlink ref="L5439" r:id="rId1404"/>
    <hyperlink ref="L5440" r:id="rId1405"/>
    <hyperlink ref="L5605" r:id="rId1406"/>
    <hyperlink ref="L5606" r:id="rId1407"/>
    <hyperlink ref="L5607" r:id="rId1408"/>
    <hyperlink ref="L5608" r:id="rId1409"/>
    <hyperlink ref="L5609" r:id="rId1410"/>
    <hyperlink ref="L5610" r:id="rId1411"/>
    <hyperlink ref="L5611" r:id="rId1412"/>
    <hyperlink ref="L5612" r:id="rId1413"/>
    <hyperlink ref="L5613" r:id="rId1414"/>
    <hyperlink ref="L5614" r:id="rId1415"/>
    <hyperlink ref="L5615" r:id="rId1416"/>
    <hyperlink ref="L5616" r:id="rId1417"/>
    <hyperlink ref="L5617" r:id="rId1418"/>
    <hyperlink ref="L5618" r:id="rId1419"/>
    <hyperlink ref="L5619" r:id="rId1420"/>
    <hyperlink ref="L5620" r:id="rId1421"/>
    <hyperlink ref="L5621" r:id="rId1422"/>
    <hyperlink ref="L5622" r:id="rId1423"/>
    <hyperlink ref="L5623" r:id="rId1424"/>
    <hyperlink ref="L5624" r:id="rId1425"/>
    <hyperlink ref="L5625" r:id="rId1426"/>
    <hyperlink ref="L5626" r:id="rId1427"/>
    <hyperlink ref="L5627" r:id="rId1428"/>
    <hyperlink ref="L5628" r:id="rId1429"/>
    <hyperlink ref="L5629" r:id="rId1430"/>
    <hyperlink ref="L5630" r:id="rId1431"/>
    <hyperlink ref="L5631" r:id="rId1432"/>
    <hyperlink ref="L5632" r:id="rId1433"/>
    <hyperlink ref="L5633" r:id="rId1434"/>
    <hyperlink ref="L5634" r:id="rId1435"/>
    <hyperlink ref="L5635" r:id="rId1436"/>
    <hyperlink ref="L5636" r:id="rId1437"/>
    <hyperlink ref="L5637" r:id="rId1438"/>
    <hyperlink ref="L5638" r:id="rId1439"/>
    <hyperlink ref="L5639" r:id="rId1440"/>
    <hyperlink ref="L5640" r:id="rId1441"/>
    <hyperlink ref="L5641" r:id="rId1442"/>
    <hyperlink ref="L5642" r:id="rId1443"/>
    <hyperlink ref="L5643" r:id="rId1444"/>
    <hyperlink ref="L5644" r:id="rId1445"/>
    <hyperlink ref="L5645" r:id="rId1446"/>
    <hyperlink ref="L5646" r:id="rId1447"/>
    <hyperlink ref="L5647" r:id="rId1448"/>
    <hyperlink ref="L5648" r:id="rId1449"/>
    <hyperlink ref="L5649" r:id="rId1450"/>
    <hyperlink ref="L5650" r:id="rId1451"/>
    <hyperlink ref="L5651" r:id="rId1452"/>
    <hyperlink ref="L5652" r:id="rId1453"/>
    <hyperlink ref="L5653" r:id="rId1454"/>
    <hyperlink ref="L5654" r:id="rId1455"/>
    <hyperlink ref="L5655" r:id="rId1456"/>
    <hyperlink ref="L5656" r:id="rId1457"/>
    <hyperlink ref="L5657" r:id="rId1458"/>
    <hyperlink ref="L5658" r:id="rId1459"/>
    <hyperlink ref="L5659" r:id="rId1460"/>
    <hyperlink ref="L5660" r:id="rId1461"/>
    <hyperlink ref="L5661" r:id="rId1462"/>
    <hyperlink ref="L5662" r:id="rId1463"/>
    <hyperlink ref="L5663" r:id="rId1464"/>
    <hyperlink ref="L5664" r:id="rId1465"/>
    <hyperlink ref="L5665" r:id="rId1466"/>
    <hyperlink ref="L5666" r:id="rId1467"/>
    <hyperlink ref="L5667" r:id="rId1468"/>
    <hyperlink ref="L5668" r:id="rId1469"/>
    <hyperlink ref="L5669" r:id="rId1470"/>
    <hyperlink ref="L5670" r:id="rId1471"/>
    <hyperlink ref="L5671" r:id="rId1472"/>
    <hyperlink ref="L5672" r:id="rId1473"/>
    <hyperlink ref="L5673" r:id="rId1474"/>
    <hyperlink ref="L5674" r:id="rId1475"/>
    <hyperlink ref="L5675" r:id="rId1476"/>
    <hyperlink ref="L5676" r:id="rId1477"/>
    <hyperlink ref="L5677" r:id="rId1478"/>
    <hyperlink ref="L5678" r:id="rId1479"/>
    <hyperlink ref="L5679" r:id="rId1480"/>
    <hyperlink ref="L5680" r:id="rId1481"/>
    <hyperlink ref="L5681" r:id="rId1482"/>
    <hyperlink ref="L5682" r:id="rId1483"/>
    <hyperlink ref="L5683" r:id="rId1484"/>
    <hyperlink ref="L5684" r:id="rId1485"/>
    <hyperlink ref="L5685" r:id="rId1486"/>
    <hyperlink ref="L5686" r:id="rId1487"/>
    <hyperlink ref="L5687" r:id="rId1488"/>
    <hyperlink ref="L5688" r:id="rId1489"/>
    <hyperlink ref="L5689" r:id="rId1490"/>
    <hyperlink ref="L5690" r:id="rId1491"/>
    <hyperlink ref="L5691" r:id="rId1492"/>
    <hyperlink ref="L5692" r:id="rId1493"/>
    <hyperlink ref="L5693" r:id="rId1494"/>
    <hyperlink ref="L5694" r:id="rId1495"/>
    <hyperlink ref="L5695" r:id="rId1496"/>
    <hyperlink ref="L5696" r:id="rId1497"/>
    <hyperlink ref="L5697" r:id="rId1498"/>
    <hyperlink ref="L5698" r:id="rId1499"/>
    <hyperlink ref="L5699" r:id="rId1500"/>
    <hyperlink ref="L5700" r:id="rId1501"/>
    <hyperlink ref="L5701" r:id="rId1502"/>
    <hyperlink ref="L5702" r:id="rId1503"/>
    <hyperlink ref="L5703" r:id="rId1504"/>
    <hyperlink ref="L5704" r:id="rId1505"/>
    <hyperlink ref="L5705" r:id="rId1506"/>
    <hyperlink ref="L5706" r:id="rId1507"/>
    <hyperlink ref="L5707" r:id="rId1508"/>
    <hyperlink ref="L5708" r:id="rId1509"/>
    <hyperlink ref="L5709" r:id="rId1510"/>
    <hyperlink ref="L5710" r:id="rId1511"/>
    <hyperlink ref="L5711" r:id="rId1512"/>
    <hyperlink ref="L5712" r:id="rId1513"/>
    <hyperlink ref="L5713" r:id="rId1514"/>
    <hyperlink ref="L5714" r:id="rId1515"/>
    <hyperlink ref="L5715" r:id="rId1516"/>
    <hyperlink ref="L5716" r:id="rId1517"/>
    <hyperlink ref="L5717" r:id="rId1518"/>
    <hyperlink ref="L5718" r:id="rId1519"/>
    <hyperlink ref="L5719" r:id="rId1520"/>
    <hyperlink ref="L5720" r:id="rId1521"/>
    <hyperlink ref="L5721" r:id="rId1522"/>
    <hyperlink ref="L5722" r:id="rId1523"/>
    <hyperlink ref="L5723" r:id="rId1524"/>
    <hyperlink ref="L5724" r:id="rId1525"/>
    <hyperlink ref="L5725" r:id="rId1526"/>
    <hyperlink ref="L5726" r:id="rId1527"/>
    <hyperlink ref="L5727" r:id="rId1528"/>
    <hyperlink ref="L5728" r:id="rId1529"/>
    <hyperlink ref="L5729" r:id="rId1530"/>
    <hyperlink ref="L5730" r:id="rId1531"/>
    <hyperlink ref="L5731" r:id="rId1532"/>
    <hyperlink ref="L5732" r:id="rId1533"/>
    <hyperlink ref="L5733" r:id="rId1534"/>
    <hyperlink ref="L5734" r:id="rId1535"/>
    <hyperlink ref="L5735" r:id="rId1536"/>
    <hyperlink ref="L5736" r:id="rId1537"/>
    <hyperlink ref="L5737" r:id="rId1538"/>
    <hyperlink ref="L5738" r:id="rId1539"/>
    <hyperlink ref="L5739" r:id="rId1540"/>
    <hyperlink ref="L5740" r:id="rId1541"/>
    <hyperlink ref="L5741" r:id="rId1542"/>
    <hyperlink ref="L5742" r:id="rId1543"/>
    <hyperlink ref="L5743" r:id="rId1544"/>
    <hyperlink ref="L5744" r:id="rId1545"/>
    <hyperlink ref="L5745" r:id="rId1546"/>
    <hyperlink ref="L5746" r:id="rId1547"/>
    <hyperlink ref="L5747" r:id="rId1548"/>
    <hyperlink ref="L5748" r:id="rId1549"/>
    <hyperlink ref="L5749" r:id="rId1550"/>
    <hyperlink ref="L5750" r:id="rId1551"/>
    <hyperlink ref="L5751" r:id="rId1552"/>
    <hyperlink ref="L5752" r:id="rId1553"/>
    <hyperlink ref="L5753" r:id="rId1554"/>
    <hyperlink ref="L5754" r:id="rId1555"/>
    <hyperlink ref="L5755" r:id="rId1556"/>
    <hyperlink ref="L5756" r:id="rId1557"/>
    <hyperlink ref="L5757" r:id="rId1558"/>
    <hyperlink ref="L5758" r:id="rId1559"/>
    <hyperlink ref="L5759" r:id="rId1560"/>
    <hyperlink ref="L5760" r:id="rId1561"/>
    <hyperlink ref="L5761" r:id="rId1562"/>
    <hyperlink ref="L5762" r:id="rId1563"/>
    <hyperlink ref="L5763" r:id="rId1564"/>
    <hyperlink ref="L5764" r:id="rId1565"/>
    <hyperlink ref="L5765" r:id="rId1566"/>
    <hyperlink ref="L5766" r:id="rId1567"/>
    <hyperlink ref="L5767" r:id="rId1568"/>
    <hyperlink ref="L5768" r:id="rId1569"/>
    <hyperlink ref="L5769" r:id="rId1570"/>
    <hyperlink ref="L5770" r:id="rId1571"/>
    <hyperlink ref="L5771" r:id="rId1572"/>
    <hyperlink ref="L5772" r:id="rId1573"/>
    <hyperlink ref="L5773" r:id="rId1574"/>
    <hyperlink ref="L5774" r:id="rId1575"/>
    <hyperlink ref="L5775" r:id="rId1576"/>
    <hyperlink ref="L5776" r:id="rId1577"/>
    <hyperlink ref="L5777" r:id="rId1578"/>
    <hyperlink ref="L5778" r:id="rId1579"/>
    <hyperlink ref="L5779" r:id="rId1580"/>
    <hyperlink ref="L5780" r:id="rId1581"/>
    <hyperlink ref="L5781" r:id="rId1582"/>
    <hyperlink ref="L5782" r:id="rId1583"/>
    <hyperlink ref="L5783" r:id="rId1584"/>
    <hyperlink ref="L5784" r:id="rId1585"/>
    <hyperlink ref="L5785" r:id="rId1586"/>
    <hyperlink ref="L5786" r:id="rId1587"/>
    <hyperlink ref="L5787" r:id="rId1588"/>
    <hyperlink ref="L5788" r:id="rId1589"/>
    <hyperlink ref="L5789" r:id="rId1590"/>
    <hyperlink ref="L5790" r:id="rId1591"/>
    <hyperlink ref="L5791" r:id="rId1592"/>
    <hyperlink ref="L5792" r:id="rId1593"/>
    <hyperlink ref="L5793" r:id="rId1594"/>
    <hyperlink ref="L5794" r:id="rId1595"/>
    <hyperlink ref="L5795" r:id="rId1596"/>
    <hyperlink ref="L5796" r:id="rId1597"/>
    <hyperlink ref="L5797" r:id="rId1598"/>
    <hyperlink ref="L5798" r:id="rId1599"/>
    <hyperlink ref="L5799" r:id="rId1600"/>
    <hyperlink ref="L5800" r:id="rId1601"/>
    <hyperlink ref="L5801" r:id="rId1602"/>
    <hyperlink ref="L5802" r:id="rId1603"/>
    <hyperlink ref="L5803" r:id="rId1604"/>
    <hyperlink ref="L5804" r:id="rId1605"/>
    <hyperlink ref="L5805" r:id="rId1606"/>
    <hyperlink ref="L5806" r:id="rId1607"/>
    <hyperlink ref="L5807" r:id="rId1608"/>
    <hyperlink ref="L5808" r:id="rId1609"/>
    <hyperlink ref="L5809" r:id="rId1610"/>
    <hyperlink ref="L5810" r:id="rId1611"/>
    <hyperlink ref="L5811" r:id="rId1612"/>
    <hyperlink ref="L5812" r:id="rId1613"/>
    <hyperlink ref="L5813" r:id="rId1614"/>
    <hyperlink ref="L5814" r:id="rId1615"/>
    <hyperlink ref="L5815" r:id="rId1616"/>
    <hyperlink ref="L5816" r:id="rId1617"/>
    <hyperlink ref="L5817" r:id="rId1618"/>
    <hyperlink ref="L5818" r:id="rId1619"/>
    <hyperlink ref="L5819" r:id="rId1620"/>
    <hyperlink ref="L5820" r:id="rId1621"/>
    <hyperlink ref="L5821" r:id="rId1622"/>
    <hyperlink ref="L5822" r:id="rId1623"/>
    <hyperlink ref="L5823" r:id="rId1624"/>
    <hyperlink ref="L5824" r:id="rId1625"/>
    <hyperlink ref="L5825" r:id="rId1626"/>
    <hyperlink ref="L5826" r:id="rId1627"/>
    <hyperlink ref="L5827" r:id="rId1628"/>
    <hyperlink ref="L5828" r:id="rId1629"/>
    <hyperlink ref="L5829" r:id="rId1630"/>
    <hyperlink ref="L5830" r:id="rId1631"/>
    <hyperlink ref="L5831" r:id="rId1632"/>
    <hyperlink ref="L5832" r:id="rId1633"/>
    <hyperlink ref="L5833" r:id="rId1634"/>
    <hyperlink ref="L5834" r:id="rId1635"/>
    <hyperlink ref="L5835" r:id="rId1636"/>
    <hyperlink ref="L5836" r:id="rId1637"/>
    <hyperlink ref="L5837" r:id="rId1638"/>
    <hyperlink ref="L5838" r:id="rId1639"/>
    <hyperlink ref="L5839" r:id="rId1640"/>
    <hyperlink ref="L5840" r:id="rId1641"/>
    <hyperlink ref="L5841" r:id="rId1642"/>
    <hyperlink ref="L5842" r:id="rId1643"/>
    <hyperlink ref="L5843" r:id="rId1644"/>
    <hyperlink ref="L5844" r:id="rId1645"/>
    <hyperlink ref="L5845" r:id="rId1646"/>
    <hyperlink ref="L5846" r:id="rId1647"/>
    <hyperlink ref="L5847" r:id="rId1648"/>
    <hyperlink ref="L5848" r:id="rId1649"/>
    <hyperlink ref="L5849" r:id="rId1650"/>
    <hyperlink ref="L5850" r:id="rId1651"/>
    <hyperlink ref="L5851" r:id="rId1652"/>
    <hyperlink ref="L5852" r:id="rId1653"/>
    <hyperlink ref="L5853" r:id="rId1654"/>
    <hyperlink ref="L5854" r:id="rId1655"/>
    <hyperlink ref="L5855" r:id="rId1656"/>
    <hyperlink ref="L5856" r:id="rId1657"/>
    <hyperlink ref="L5857" r:id="rId1658"/>
    <hyperlink ref="L5858" r:id="rId1659"/>
    <hyperlink ref="L5859" r:id="rId1660"/>
    <hyperlink ref="L5860" r:id="rId1661"/>
    <hyperlink ref="L5861" r:id="rId1662"/>
    <hyperlink ref="L5862" r:id="rId1663"/>
    <hyperlink ref="L5863" r:id="rId1664"/>
    <hyperlink ref="L5864" r:id="rId1665"/>
    <hyperlink ref="L5865" r:id="rId1666"/>
    <hyperlink ref="L5866" r:id="rId1667"/>
    <hyperlink ref="L5867" r:id="rId1668"/>
    <hyperlink ref="L5868" r:id="rId1669"/>
    <hyperlink ref="L5869" r:id="rId1670"/>
    <hyperlink ref="L5870" r:id="rId1671"/>
    <hyperlink ref="L5871" r:id="rId1672"/>
    <hyperlink ref="L5872" r:id="rId1673"/>
    <hyperlink ref="L5873" r:id="rId1674"/>
    <hyperlink ref="L5874" r:id="rId1675"/>
    <hyperlink ref="L5875" r:id="rId1676"/>
    <hyperlink ref="L5876" r:id="rId1677"/>
    <hyperlink ref="L5877" r:id="rId1678"/>
    <hyperlink ref="L5878" r:id="rId1679"/>
    <hyperlink ref="L5879" r:id="rId1680"/>
    <hyperlink ref="L5880" r:id="rId1681"/>
    <hyperlink ref="L5881" r:id="rId1682"/>
    <hyperlink ref="L5882" r:id="rId1683"/>
    <hyperlink ref="L5883" r:id="rId1684"/>
    <hyperlink ref="L5884" r:id="rId1685"/>
    <hyperlink ref="L5885" r:id="rId1686"/>
    <hyperlink ref="L5886" r:id="rId1687"/>
    <hyperlink ref="L5887" r:id="rId1688"/>
    <hyperlink ref="L5888" r:id="rId1689"/>
    <hyperlink ref="L5889" r:id="rId1690"/>
    <hyperlink ref="L5890" r:id="rId1691"/>
    <hyperlink ref="L5891" r:id="rId1692"/>
    <hyperlink ref="L5892" r:id="rId1693"/>
    <hyperlink ref="L5893" r:id="rId1694"/>
    <hyperlink ref="L5894" r:id="rId1695"/>
    <hyperlink ref="L5895" r:id="rId1696"/>
    <hyperlink ref="L5896" r:id="rId1697"/>
    <hyperlink ref="L5897" r:id="rId1698"/>
    <hyperlink ref="L5898" r:id="rId1699"/>
    <hyperlink ref="L5899" r:id="rId1700"/>
    <hyperlink ref="L5900" r:id="rId1701"/>
    <hyperlink ref="L5901" r:id="rId1702"/>
    <hyperlink ref="L5902" r:id="rId1703"/>
    <hyperlink ref="L5903" r:id="rId1704"/>
    <hyperlink ref="L5904" r:id="rId1705"/>
    <hyperlink ref="L5905" r:id="rId1706"/>
    <hyperlink ref="L5906" r:id="rId1707"/>
    <hyperlink ref="L5907" r:id="rId1708"/>
    <hyperlink ref="L5908" r:id="rId1709"/>
    <hyperlink ref="L5909" r:id="rId1710"/>
    <hyperlink ref="L5910" r:id="rId1711"/>
    <hyperlink ref="L5911" r:id="rId1712"/>
    <hyperlink ref="L5912" r:id="rId1713"/>
    <hyperlink ref="L5913" r:id="rId1714"/>
    <hyperlink ref="L5914" r:id="rId1715"/>
    <hyperlink ref="L5915" r:id="rId1716"/>
    <hyperlink ref="L5916" r:id="rId1717"/>
    <hyperlink ref="L5917" r:id="rId1718"/>
    <hyperlink ref="L5918" r:id="rId1719"/>
    <hyperlink ref="L5919" r:id="rId1720"/>
    <hyperlink ref="L5920" r:id="rId1721"/>
    <hyperlink ref="L5921" r:id="rId1722"/>
    <hyperlink ref="L5922" r:id="rId1723"/>
    <hyperlink ref="L5923" r:id="rId1724"/>
    <hyperlink ref="L5924" r:id="rId1725"/>
    <hyperlink ref="L5925" r:id="rId1726"/>
    <hyperlink ref="L5926" r:id="rId1727"/>
    <hyperlink ref="L5927" r:id="rId1728"/>
    <hyperlink ref="L5928" r:id="rId1729"/>
    <hyperlink ref="L5929" r:id="rId1730"/>
    <hyperlink ref="L5930" r:id="rId1731"/>
    <hyperlink ref="L5931" r:id="rId1732"/>
    <hyperlink ref="L5932" r:id="rId1733"/>
    <hyperlink ref="L5933" r:id="rId1734"/>
    <hyperlink ref="L5934" r:id="rId1735"/>
    <hyperlink ref="L5935" r:id="rId1736"/>
    <hyperlink ref="L5936" r:id="rId1737"/>
    <hyperlink ref="L5937" r:id="rId1738"/>
    <hyperlink ref="L5938" r:id="rId1739"/>
    <hyperlink ref="L5939" r:id="rId1740"/>
    <hyperlink ref="L5940" r:id="rId1741"/>
    <hyperlink ref="L5941" r:id="rId1742"/>
    <hyperlink ref="L5942" r:id="rId1743"/>
    <hyperlink ref="L5943" r:id="rId1744"/>
    <hyperlink ref="L5944" r:id="rId1745"/>
    <hyperlink ref="L5945" r:id="rId1746"/>
    <hyperlink ref="L5946" r:id="rId1747"/>
    <hyperlink ref="L5947" r:id="rId1748"/>
    <hyperlink ref="L5948" r:id="rId1749"/>
    <hyperlink ref="L5949" r:id="rId1750"/>
    <hyperlink ref="L5950" r:id="rId1751"/>
    <hyperlink ref="L5951" r:id="rId1752"/>
    <hyperlink ref="L5952" r:id="rId1753"/>
    <hyperlink ref="L5953" r:id="rId1754"/>
    <hyperlink ref="L5968" r:id="rId1755"/>
    <hyperlink ref="L5969" r:id="rId1756"/>
    <hyperlink ref="L5970" r:id="rId1757"/>
    <hyperlink ref="L5971" r:id="rId1758"/>
    <hyperlink ref="L5972" r:id="rId1759"/>
    <hyperlink ref="L5973" r:id="rId1760"/>
    <hyperlink ref="L5974" r:id="rId1761"/>
    <hyperlink ref="L5975" r:id="rId1762"/>
    <hyperlink ref="L5976" r:id="rId1763"/>
    <hyperlink ref="L5977" r:id="rId1764"/>
    <hyperlink ref="L5978" r:id="rId1765"/>
    <hyperlink ref="L5979" r:id="rId1766"/>
    <hyperlink ref="L5980" r:id="rId1767"/>
    <hyperlink ref="L5981" r:id="rId1768"/>
    <hyperlink ref="L5982" r:id="rId1769"/>
    <hyperlink ref="L5983" r:id="rId1770"/>
    <hyperlink ref="L5984" r:id="rId1771"/>
    <hyperlink ref="L5985" r:id="rId1772"/>
    <hyperlink ref="L5986" r:id="rId1773"/>
    <hyperlink ref="L5987" r:id="rId1774"/>
    <hyperlink ref="L5988" r:id="rId1775"/>
    <hyperlink ref="L5260" r:id="rId1776"/>
    <hyperlink ref="L5261" r:id="rId1777"/>
    <hyperlink ref="L5262" r:id="rId1778"/>
    <hyperlink ref="L5263" r:id="rId1779"/>
    <hyperlink ref="L5264" r:id="rId1780"/>
    <hyperlink ref="L5265" r:id="rId1781"/>
    <hyperlink ref="L3682" r:id="rId1782" display="http://www.cronachediordinariorazzismo.org/databaserazzismo/20-02-2019/"/>
    <hyperlink ref="L5954" r:id="rId1783"/>
    <hyperlink ref="L5955" r:id="rId1784"/>
    <hyperlink ref="L5956" r:id="rId1785"/>
    <hyperlink ref="L5441" r:id="rId1786"/>
    <hyperlink ref="L5442" r:id="rId1787"/>
    <hyperlink ref="L5109" r:id="rId1788"/>
    <hyperlink ref="L5110" r:id="rId1789"/>
    <hyperlink ref="L4794" r:id="rId1790"/>
    <hyperlink ref="L4710" r:id="rId1791"/>
    <hyperlink ref="L4711" r:id="rId1792"/>
    <hyperlink ref="L4713" r:id="rId1793"/>
    <hyperlink ref="L4712" r:id="rId1794"/>
    <hyperlink ref="L4714" r:id="rId1795"/>
    <hyperlink ref="L5111" r:id="rId1796"/>
    <hyperlink ref="L5959" r:id="rId1797"/>
    <hyperlink ref="L5958" r:id="rId1798"/>
    <hyperlink ref="L5966" r:id="rId1799"/>
    <hyperlink ref="L5965" r:id="rId1800"/>
    <hyperlink ref="L5961" r:id="rId1801"/>
    <hyperlink ref="L5962" r:id="rId1802"/>
    <hyperlink ref="L5963" r:id="rId1803"/>
    <hyperlink ref="L5964" r:id="rId1804"/>
    <hyperlink ref="L4709" r:id="rId1805"/>
    <hyperlink ref="L5113" r:id="rId1806"/>
    <hyperlink ref="L5112" r:id="rId1807"/>
    <hyperlink ref="L5957" r:id="rId1808"/>
    <hyperlink ref="L5960" r:id="rId1809"/>
  </hyperlinks>
  <pageMargins left="0.7" right="0.7" top="0.75" bottom="0.75" header="0.3" footer="0.3"/>
  <pageSetup paperSize="9" orientation="portrait" horizontalDpi="300" verticalDpi="300" r:id="rId181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AF160"/>
  <sheetViews>
    <sheetView tabSelected="1" workbookViewId="0"/>
  </sheetViews>
  <sheetFormatPr baseColWidth="10" defaultColWidth="11.42578125" defaultRowHeight="12.75" x14ac:dyDescent="0.2"/>
  <cols>
    <col min="1" max="1" width="3.42578125" style="11" customWidth="1"/>
    <col min="2" max="2" width="12.85546875" style="11" bestFit="1" customWidth="1"/>
    <col min="3" max="3" width="10.28515625" style="11" bestFit="1" customWidth="1"/>
    <col min="4" max="4" width="14.7109375" style="11" customWidth="1"/>
    <col min="5" max="5" width="14.42578125" style="11" bestFit="1" customWidth="1"/>
    <col min="6" max="6" width="14.140625" style="11" customWidth="1"/>
    <col min="7" max="7" width="12.7109375" style="11" customWidth="1"/>
    <col min="8" max="8" width="15.42578125" style="11" customWidth="1"/>
    <col min="9" max="9" width="15" style="11" customWidth="1"/>
    <col min="10" max="10" width="14.42578125" style="11" customWidth="1"/>
    <col min="11" max="11" width="12.5703125" style="11" customWidth="1"/>
    <col min="12" max="12" width="14.85546875" style="11" customWidth="1"/>
    <col min="13" max="13" width="13.85546875" style="11" customWidth="1"/>
    <col min="14" max="15" width="12.28515625" style="11" customWidth="1"/>
    <col min="16" max="17" width="12.5703125" style="11" customWidth="1"/>
    <col min="18" max="25" width="11.42578125" style="11"/>
    <col min="26" max="26" width="8.28515625" style="11" bestFit="1" customWidth="1"/>
    <col min="27" max="27" width="11.42578125" style="11"/>
    <col min="28" max="28" width="8.85546875" style="11" bestFit="1" customWidth="1"/>
    <col min="29" max="29" width="9.42578125" style="11" bestFit="1" customWidth="1"/>
    <col min="30" max="30" width="11.42578125" style="11"/>
    <col min="31" max="31" width="12" style="11" customWidth="1"/>
    <col min="32" max="32" width="12.28515625" style="11" customWidth="1"/>
    <col min="33" max="16384" width="11.42578125" style="11"/>
  </cols>
  <sheetData>
    <row r="2" spans="2:20" ht="20.25" x14ac:dyDescent="0.3">
      <c r="I2" s="25" t="s">
        <v>11077</v>
      </c>
    </row>
    <row r="4" spans="2:20" ht="13.5" thickBot="1" x14ac:dyDescent="0.25">
      <c r="D4" s="23"/>
    </row>
    <row r="5" spans="2:20" ht="18.75" thickBot="1" x14ac:dyDescent="0.3">
      <c r="B5" s="99" t="s">
        <v>9455</v>
      </c>
      <c r="C5" s="100"/>
      <c r="D5" s="100"/>
      <c r="E5" s="100"/>
      <c r="F5" s="100"/>
      <c r="G5" s="100"/>
      <c r="H5" s="100"/>
      <c r="I5" s="100"/>
      <c r="J5" s="101"/>
      <c r="L5" s="99" t="s">
        <v>11076</v>
      </c>
      <c r="M5" s="100"/>
      <c r="N5" s="100"/>
      <c r="O5" s="100"/>
      <c r="P5" s="100"/>
      <c r="Q5" s="100"/>
      <c r="R5" s="100"/>
      <c r="S5" s="100"/>
      <c r="T5" s="101"/>
    </row>
    <row r="6" spans="2:20" ht="15.75" thickBot="1" x14ac:dyDescent="0.25">
      <c r="B6" s="18" t="s">
        <v>9441</v>
      </c>
      <c r="C6" s="18" t="s">
        <v>2831</v>
      </c>
      <c r="D6" s="18" t="s">
        <v>11078</v>
      </c>
      <c r="E6" s="19">
        <v>2015</v>
      </c>
      <c r="F6" s="19">
        <v>2016</v>
      </c>
      <c r="G6" s="19">
        <v>2017</v>
      </c>
      <c r="H6" s="19">
        <v>2018</v>
      </c>
      <c r="I6" s="19">
        <v>2019</v>
      </c>
      <c r="J6" s="19">
        <v>2020</v>
      </c>
      <c r="L6" s="18" t="s">
        <v>9441</v>
      </c>
      <c r="M6" s="18" t="s">
        <v>2831</v>
      </c>
      <c r="N6" s="18" t="s">
        <v>11078</v>
      </c>
      <c r="O6" s="19">
        <v>2015</v>
      </c>
      <c r="P6" s="19">
        <v>2016</v>
      </c>
      <c r="Q6" s="19">
        <v>2017</v>
      </c>
      <c r="R6" s="19">
        <v>2018</v>
      </c>
      <c r="S6" s="19">
        <v>2019</v>
      </c>
      <c r="T6" s="19">
        <v>2020</v>
      </c>
    </row>
    <row r="7" spans="2:20" ht="15" x14ac:dyDescent="0.2">
      <c r="B7" s="20" t="s">
        <v>9319</v>
      </c>
      <c r="C7" s="28">
        <f>SUM(E7:J7)</f>
        <v>1627</v>
      </c>
      <c r="D7" s="33">
        <f t="shared" ref="D7:D12" si="0">C7/$C$13</f>
        <v>0.27175547018540169</v>
      </c>
      <c r="E7" s="30">
        <v>742</v>
      </c>
      <c r="F7" s="30">
        <v>269</v>
      </c>
      <c r="G7" s="30">
        <v>178</v>
      </c>
      <c r="H7" s="30">
        <v>220</v>
      </c>
      <c r="I7" s="30">
        <v>105</v>
      </c>
      <c r="J7" s="30">
        <v>113</v>
      </c>
      <c r="L7" s="44" t="s">
        <v>9319</v>
      </c>
      <c r="M7" s="28">
        <f t="shared" ref="M7:M12" si="1">SUM(O7:T7)</f>
        <v>1335</v>
      </c>
      <c r="N7" s="33">
        <f t="shared" ref="N7:N12" si="2">M7/$M$13</f>
        <v>0.32688540646425074</v>
      </c>
      <c r="O7" s="30">
        <v>523</v>
      </c>
      <c r="P7" s="30">
        <v>636</v>
      </c>
      <c r="Q7" s="30">
        <v>42</v>
      </c>
      <c r="R7" s="30">
        <v>79</v>
      </c>
      <c r="S7" s="30">
        <v>27</v>
      </c>
      <c r="T7" s="30">
        <v>28</v>
      </c>
    </row>
    <row r="8" spans="2:20" ht="15" x14ac:dyDescent="0.2">
      <c r="B8" s="21" t="s">
        <v>9313</v>
      </c>
      <c r="C8" s="29">
        <f>SUM(E8:J8)</f>
        <v>993</v>
      </c>
      <c r="D8" s="34">
        <f t="shared" si="0"/>
        <v>0.1658593619508936</v>
      </c>
      <c r="E8" s="31">
        <v>379</v>
      </c>
      <c r="F8" s="31">
        <v>179</v>
      </c>
      <c r="G8" s="31">
        <v>163</v>
      </c>
      <c r="H8" s="31">
        <v>210</v>
      </c>
      <c r="I8" s="31">
        <v>42</v>
      </c>
      <c r="J8" s="31">
        <v>20</v>
      </c>
      <c r="L8" s="43" t="s">
        <v>9313</v>
      </c>
      <c r="M8" s="29">
        <f t="shared" si="1"/>
        <v>547</v>
      </c>
      <c r="N8" s="34">
        <f t="shared" si="2"/>
        <v>0.13393731635651321</v>
      </c>
      <c r="O8" s="31">
        <v>88</v>
      </c>
      <c r="P8" s="31">
        <v>210</v>
      </c>
      <c r="Q8" s="31">
        <v>81</v>
      </c>
      <c r="R8" s="31">
        <v>117</v>
      </c>
      <c r="S8" s="31">
        <v>30</v>
      </c>
      <c r="T8" s="31">
        <v>21</v>
      </c>
    </row>
    <row r="9" spans="2:20" ht="15" x14ac:dyDescent="0.2">
      <c r="B9" s="21" t="s">
        <v>9322</v>
      </c>
      <c r="C9" s="29">
        <f t="shared" ref="C9:C11" si="3">SUM(E9:J9)</f>
        <v>137</v>
      </c>
      <c r="D9" s="34">
        <f t="shared" si="0"/>
        <v>2.2882912978119258E-2</v>
      </c>
      <c r="E9" s="31">
        <v>42</v>
      </c>
      <c r="F9" s="31">
        <v>15</v>
      </c>
      <c r="G9" s="31">
        <v>30</v>
      </c>
      <c r="H9" s="31">
        <v>25</v>
      </c>
      <c r="I9" s="31">
        <v>24</v>
      </c>
      <c r="J9" s="31">
        <v>1</v>
      </c>
      <c r="L9" s="43" t="s">
        <v>9322</v>
      </c>
      <c r="M9" s="29">
        <f t="shared" si="1"/>
        <v>57</v>
      </c>
      <c r="N9" s="34">
        <f t="shared" si="2"/>
        <v>1.395690499510284E-2</v>
      </c>
      <c r="O9" s="31">
        <v>20</v>
      </c>
      <c r="P9" s="31">
        <v>2</v>
      </c>
      <c r="Q9" s="31">
        <v>12</v>
      </c>
      <c r="R9" s="31">
        <v>17</v>
      </c>
      <c r="S9" s="31">
        <v>4</v>
      </c>
      <c r="T9" s="31">
        <v>2</v>
      </c>
    </row>
    <row r="10" spans="2:20" ht="15" x14ac:dyDescent="0.2">
      <c r="B10" s="21" t="s">
        <v>9325</v>
      </c>
      <c r="C10" s="29">
        <f t="shared" si="3"/>
        <v>1101</v>
      </c>
      <c r="D10" s="34">
        <f t="shared" si="0"/>
        <v>0.18389844663437449</v>
      </c>
      <c r="E10" s="31">
        <v>164</v>
      </c>
      <c r="F10" s="31">
        <v>101</v>
      </c>
      <c r="G10" s="31">
        <v>154</v>
      </c>
      <c r="H10" s="31">
        <v>289</v>
      </c>
      <c r="I10" s="31">
        <v>292</v>
      </c>
      <c r="J10" s="31">
        <v>101</v>
      </c>
      <c r="L10" s="43" t="s">
        <v>9325</v>
      </c>
      <c r="M10" s="29">
        <f t="shared" si="1"/>
        <v>947</v>
      </c>
      <c r="N10" s="34">
        <f t="shared" si="2"/>
        <v>0.23188050930460333</v>
      </c>
      <c r="O10" s="31">
        <v>5</v>
      </c>
      <c r="P10" s="31">
        <v>45</v>
      </c>
      <c r="Q10" s="31">
        <v>120</v>
      </c>
      <c r="R10" s="31">
        <v>353</v>
      </c>
      <c r="S10" s="31">
        <v>354</v>
      </c>
      <c r="T10" s="31">
        <v>70</v>
      </c>
    </row>
    <row r="11" spans="2:20" ht="15" x14ac:dyDescent="0.2">
      <c r="B11" s="21" t="s">
        <v>9327</v>
      </c>
      <c r="C11" s="29">
        <f t="shared" si="3"/>
        <v>767</v>
      </c>
      <c r="D11" s="34">
        <f t="shared" si="0"/>
        <v>0.12811090696509103</v>
      </c>
      <c r="E11" s="31">
        <v>96</v>
      </c>
      <c r="F11" s="31">
        <v>93</v>
      </c>
      <c r="G11" s="31">
        <v>135</v>
      </c>
      <c r="H11" s="31">
        <v>106</v>
      </c>
      <c r="I11" s="31">
        <v>292</v>
      </c>
      <c r="J11" s="31">
        <v>45</v>
      </c>
      <c r="L11" s="43" t="s">
        <v>9327</v>
      </c>
      <c r="M11" s="29">
        <f t="shared" si="1"/>
        <v>339</v>
      </c>
      <c r="N11" s="34">
        <f t="shared" si="2"/>
        <v>8.3006856023506367E-2</v>
      </c>
      <c r="O11" s="31">
        <v>1</v>
      </c>
      <c r="P11" s="31">
        <v>60</v>
      </c>
      <c r="Q11" s="31">
        <v>82</v>
      </c>
      <c r="R11" s="31">
        <v>74</v>
      </c>
      <c r="S11" s="31">
        <v>100</v>
      </c>
      <c r="T11" s="31">
        <v>22</v>
      </c>
    </row>
    <row r="12" spans="2:20" ht="15.75" thickBot="1" x14ac:dyDescent="0.25">
      <c r="B12" s="21" t="s">
        <v>9316</v>
      </c>
      <c r="C12" s="29">
        <f>SUM(E12:J12)</f>
        <v>1362</v>
      </c>
      <c r="D12" s="34">
        <f t="shared" si="0"/>
        <v>0.22749290128611993</v>
      </c>
      <c r="E12" s="31">
        <v>85</v>
      </c>
      <c r="F12" s="31">
        <v>83</v>
      </c>
      <c r="G12" s="31">
        <v>317</v>
      </c>
      <c r="H12" s="31">
        <v>331</v>
      </c>
      <c r="I12" s="31">
        <v>517</v>
      </c>
      <c r="J12" s="31">
        <v>29</v>
      </c>
      <c r="L12" s="21" t="s">
        <v>9316</v>
      </c>
      <c r="M12" s="29">
        <f t="shared" si="1"/>
        <v>859</v>
      </c>
      <c r="N12" s="34">
        <f t="shared" si="2"/>
        <v>0.21033300685602352</v>
      </c>
      <c r="O12" s="31">
        <v>6</v>
      </c>
      <c r="P12" s="31">
        <v>31</v>
      </c>
      <c r="Q12" s="31">
        <v>392</v>
      </c>
      <c r="R12" s="31">
        <v>176</v>
      </c>
      <c r="S12" s="31">
        <v>213</v>
      </c>
      <c r="T12" s="31">
        <v>41</v>
      </c>
    </row>
    <row r="13" spans="2:20" ht="15.75" customHeight="1" x14ac:dyDescent="0.2">
      <c r="B13" s="105" t="s">
        <v>9311</v>
      </c>
      <c r="C13" s="94">
        <f>SUM(C7:C12)</f>
        <v>5987</v>
      </c>
      <c r="D13" s="97" t="s">
        <v>2</v>
      </c>
      <c r="E13" s="27">
        <f>SUM(E7:E12)</f>
        <v>1508</v>
      </c>
      <c r="F13" s="27">
        <f t="shared" ref="F13:H13" si="4">SUM(F7:F12)</f>
        <v>740</v>
      </c>
      <c r="G13" s="27">
        <f t="shared" si="4"/>
        <v>977</v>
      </c>
      <c r="H13" s="27">
        <f t="shared" si="4"/>
        <v>1181</v>
      </c>
      <c r="I13" s="27">
        <f t="shared" ref="I13" si="5">SUM(I7:I12)</f>
        <v>1272</v>
      </c>
      <c r="J13" s="27">
        <f t="shared" ref="J13" si="6">SUM(J7:J12)</f>
        <v>309</v>
      </c>
      <c r="L13" s="105" t="s">
        <v>9311</v>
      </c>
      <c r="M13" s="94">
        <f>SUM(M7:M12)</f>
        <v>4084</v>
      </c>
      <c r="N13" s="97" t="s">
        <v>2</v>
      </c>
      <c r="O13" s="27">
        <f t="shared" ref="O13:T13" si="7">SUM(O7:O12)</f>
        <v>643</v>
      </c>
      <c r="P13" s="27">
        <f t="shared" si="7"/>
        <v>984</v>
      </c>
      <c r="Q13" s="27">
        <f t="shared" si="7"/>
        <v>729</v>
      </c>
      <c r="R13" s="27">
        <f t="shared" si="7"/>
        <v>816</v>
      </c>
      <c r="S13" s="27">
        <f t="shared" si="7"/>
        <v>728</v>
      </c>
      <c r="T13" s="27">
        <f t="shared" si="7"/>
        <v>184</v>
      </c>
    </row>
    <row r="14" spans="2:20" ht="15.75" customHeight="1" thickBot="1" x14ac:dyDescent="0.25">
      <c r="B14" s="106"/>
      <c r="C14" s="96"/>
      <c r="D14" s="98"/>
      <c r="E14" s="32">
        <f t="shared" ref="E14:J14" si="8">E13/$C$13</f>
        <v>0.25187907132119591</v>
      </c>
      <c r="F14" s="32">
        <f t="shared" si="8"/>
        <v>0.12360113579422081</v>
      </c>
      <c r="G14" s="32">
        <f t="shared" si="8"/>
        <v>0.16318690496074828</v>
      </c>
      <c r="H14" s="32">
        <f t="shared" si="8"/>
        <v>0.19726073158510105</v>
      </c>
      <c r="I14" s="32">
        <f t="shared" si="8"/>
        <v>0.21246033071655254</v>
      </c>
      <c r="J14" s="32">
        <f t="shared" si="8"/>
        <v>5.161182562218139E-2</v>
      </c>
      <c r="L14" s="106"/>
      <c r="M14" s="96"/>
      <c r="N14" s="98"/>
      <c r="O14" s="32">
        <f t="shared" ref="O14:T14" si="9">O13/$M$13</f>
        <v>0.15744368266405484</v>
      </c>
      <c r="P14" s="32">
        <f t="shared" si="9"/>
        <v>0.24094025465230168</v>
      </c>
      <c r="Q14" s="32">
        <f t="shared" si="9"/>
        <v>0.17850146914789422</v>
      </c>
      <c r="R14" s="32">
        <f t="shared" si="9"/>
        <v>0.19980411361410383</v>
      </c>
      <c r="S14" s="32">
        <f t="shared" si="9"/>
        <v>0.17825661116552399</v>
      </c>
      <c r="T14" s="32">
        <f t="shared" si="9"/>
        <v>4.5053868756121447E-2</v>
      </c>
    </row>
    <row r="15" spans="2:20" ht="15.75" customHeight="1" x14ac:dyDescent="0.2"/>
    <row r="17" spans="2:22" ht="13.5" thickBot="1" x14ac:dyDescent="0.25"/>
    <row r="18" spans="2:22" ht="18.75" thickBot="1" x14ac:dyDescent="0.3">
      <c r="B18" s="102" t="s">
        <v>9457</v>
      </c>
      <c r="C18" s="103"/>
      <c r="D18" s="103"/>
      <c r="E18" s="103"/>
      <c r="F18" s="103"/>
      <c r="G18" s="103"/>
      <c r="H18" s="103"/>
      <c r="I18" s="103"/>
      <c r="J18" s="103"/>
      <c r="K18" s="103"/>
      <c r="L18" s="103"/>
      <c r="M18" s="103"/>
      <c r="N18" s="103"/>
      <c r="O18" s="103"/>
      <c r="P18" s="103"/>
      <c r="Q18" s="103"/>
      <c r="R18" s="104"/>
    </row>
    <row r="19" spans="2:22" ht="60.75" thickBot="1" x14ac:dyDescent="0.25">
      <c r="B19" s="18" t="s">
        <v>9441</v>
      </c>
      <c r="C19" s="18" t="s">
        <v>2831</v>
      </c>
      <c r="D19" s="19" t="s">
        <v>11342</v>
      </c>
      <c r="E19" s="19" t="s">
        <v>9314</v>
      </c>
      <c r="F19" s="19" t="s">
        <v>9317</v>
      </c>
      <c r="G19" s="19" t="s">
        <v>9320</v>
      </c>
      <c r="H19" s="19" t="s">
        <v>9323</v>
      </c>
      <c r="I19" s="19" t="s">
        <v>9365</v>
      </c>
      <c r="J19" s="19" t="s">
        <v>9329</v>
      </c>
      <c r="K19" s="19" t="s">
        <v>9376</v>
      </c>
      <c r="L19" s="19" t="s">
        <v>9331</v>
      </c>
      <c r="M19" s="36" t="s">
        <v>9369</v>
      </c>
      <c r="N19" s="36" t="s">
        <v>9335</v>
      </c>
      <c r="O19" s="36" t="s">
        <v>9379</v>
      </c>
      <c r="P19" s="36" t="s">
        <v>9337</v>
      </c>
      <c r="Q19" s="36" t="s">
        <v>9393</v>
      </c>
      <c r="R19" s="36" t="s">
        <v>9391</v>
      </c>
      <c r="V19" s="19"/>
    </row>
    <row r="20" spans="2:22" ht="15" x14ac:dyDescent="0.2">
      <c r="B20" s="20" t="s">
        <v>9319</v>
      </c>
      <c r="C20" s="28">
        <f t="shared" ref="C20:C25" si="10">SUM(D20:Y20)</f>
        <v>1627</v>
      </c>
      <c r="D20" s="17">
        <v>0</v>
      </c>
      <c r="E20" s="45">
        <v>768</v>
      </c>
      <c r="F20" s="17">
        <v>0</v>
      </c>
      <c r="G20" s="17">
        <v>2</v>
      </c>
      <c r="H20" s="17">
        <v>500</v>
      </c>
      <c r="I20" s="17">
        <v>12</v>
      </c>
      <c r="J20" s="17">
        <v>48</v>
      </c>
      <c r="K20" s="17">
        <v>0</v>
      </c>
      <c r="L20" s="17">
        <v>221</v>
      </c>
      <c r="M20" s="17">
        <v>0</v>
      </c>
      <c r="N20" s="17">
        <v>0</v>
      </c>
      <c r="O20" s="45">
        <v>16</v>
      </c>
      <c r="P20" s="17">
        <v>60</v>
      </c>
      <c r="Q20" s="17">
        <v>0</v>
      </c>
      <c r="R20" s="17">
        <v>0</v>
      </c>
    </row>
    <row r="21" spans="2:22" ht="15" x14ac:dyDescent="0.2">
      <c r="B21" s="21" t="s">
        <v>9313</v>
      </c>
      <c r="C21" s="29">
        <f t="shared" si="10"/>
        <v>993</v>
      </c>
      <c r="D21" s="16">
        <v>0</v>
      </c>
      <c r="E21" s="16">
        <v>170</v>
      </c>
      <c r="F21" s="16">
        <v>0</v>
      </c>
      <c r="G21" s="16">
        <v>0</v>
      </c>
      <c r="H21" s="16">
        <v>291</v>
      </c>
      <c r="I21" s="16">
        <v>5</v>
      </c>
      <c r="J21" s="16">
        <v>292</v>
      </c>
      <c r="K21" s="16">
        <v>0</v>
      </c>
      <c r="L21" s="16">
        <v>163</v>
      </c>
      <c r="M21" s="16">
        <v>0</v>
      </c>
      <c r="N21" s="16">
        <v>0</v>
      </c>
      <c r="O21" s="16">
        <v>12</v>
      </c>
      <c r="P21" s="16">
        <v>60</v>
      </c>
      <c r="Q21" s="16">
        <v>0</v>
      </c>
      <c r="R21" s="16">
        <v>0</v>
      </c>
    </row>
    <row r="22" spans="2:22" ht="15" x14ac:dyDescent="0.2">
      <c r="B22" s="21" t="s">
        <v>9322</v>
      </c>
      <c r="C22" s="29">
        <f t="shared" si="10"/>
        <v>137</v>
      </c>
      <c r="D22" s="16">
        <v>0</v>
      </c>
      <c r="E22" s="16">
        <v>3</v>
      </c>
      <c r="F22" s="16">
        <v>0</v>
      </c>
      <c r="G22" s="16">
        <v>7</v>
      </c>
      <c r="H22" s="16">
        <v>81</v>
      </c>
      <c r="I22" s="16">
        <v>0</v>
      </c>
      <c r="J22" s="16">
        <v>7</v>
      </c>
      <c r="K22" s="16">
        <v>0</v>
      </c>
      <c r="L22" s="16">
        <v>3</v>
      </c>
      <c r="M22" s="16">
        <v>0</v>
      </c>
      <c r="N22" s="16">
        <v>0</v>
      </c>
      <c r="O22" s="16">
        <v>1</v>
      </c>
      <c r="P22" s="16">
        <v>35</v>
      </c>
      <c r="Q22" s="16">
        <v>0</v>
      </c>
      <c r="R22" s="16">
        <v>0</v>
      </c>
    </row>
    <row r="23" spans="2:22" ht="15" x14ac:dyDescent="0.2">
      <c r="B23" s="21" t="s">
        <v>9325</v>
      </c>
      <c r="C23" s="29">
        <f t="shared" si="10"/>
        <v>1101</v>
      </c>
      <c r="D23" s="16">
        <v>0</v>
      </c>
      <c r="E23" s="16">
        <v>127</v>
      </c>
      <c r="F23" s="16">
        <v>0</v>
      </c>
      <c r="G23" s="16">
        <v>54</v>
      </c>
      <c r="H23" s="16">
        <v>112</v>
      </c>
      <c r="I23" s="16">
        <v>22</v>
      </c>
      <c r="J23" s="16">
        <v>86</v>
      </c>
      <c r="K23" s="16">
        <v>0</v>
      </c>
      <c r="L23" s="16">
        <v>34</v>
      </c>
      <c r="M23" s="16">
        <v>0</v>
      </c>
      <c r="N23" s="16">
        <v>44</v>
      </c>
      <c r="O23" s="16">
        <v>1</v>
      </c>
      <c r="P23" s="16">
        <v>608</v>
      </c>
      <c r="Q23" s="16">
        <v>0</v>
      </c>
      <c r="R23" s="16">
        <v>13</v>
      </c>
    </row>
    <row r="24" spans="2:22" ht="15" x14ac:dyDescent="0.2">
      <c r="B24" s="21" t="s">
        <v>9327</v>
      </c>
      <c r="C24" s="29">
        <f t="shared" si="10"/>
        <v>767</v>
      </c>
      <c r="D24" s="16">
        <v>0</v>
      </c>
      <c r="E24" s="16">
        <v>136</v>
      </c>
      <c r="F24" s="16">
        <v>24</v>
      </c>
      <c r="G24" s="16">
        <v>15</v>
      </c>
      <c r="H24" s="16">
        <v>93</v>
      </c>
      <c r="I24" s="16">
        <v>25</v>
      </c>
      <c r="J24" s="16">
        <v>178</v>
      </c>
      <c r="K24" s="16">
        <v>1</v>
      </c>
      <c r="L24" s="16">
        <v>41</v>
      </c>
      <c r="M24" s="16">
        <v>0</v>
      </c>
      <c r="N24" s="16">
        <v>4</v>
      </c>
      <c r="O24" s="16">
        <v>29</v>
      </c>
      <c r="P24" s="16">
        <v>216</v>
      </c>
      <c r="Q24" s="16">
        <v>1</v>
      </c>
      <c r="R24" s="16">
        <v>4</v>
      </c>
    </row>
    <row r="25" spans="2:22" ht="15.75" thickBot="1" x14ac:dyDescent="0.25">
      <c r="B25" s="21" t="s">
        <v>9316</v>
      </c>
      <c r="C25" s="29">
        <f t="shared" si="10"/>
        <v>1362</v>
      </c>
      <c r="D25" s="16">
        <v>4</v>
      </c>
      <c r="E25" s="16">
        <v>161</v>
      </c>
      <c r="F25" s="16">
        <v>38</v>
      </c>
      <c r="G25" s="16">
        <v>1</v>
      </c>
      <c r="H25" s="16">
        <v>30</v>
      </c>
      <c r="I25" s="16">
        <v>6</v>
      </c>
      <c r="J25" s="16">
        <v>302</v>
      </c>
      <c r="K25" s="16">
        <v>4</v>
      </c>
      <c r="L25" s="16">
        <v>114</v>
      </c>
      <c r="M25" s="16">
        <v>66</v>
      </c>
      <c r="N25" s="16">
        <v>1</v>
      </c>
      <c r="O25" s="16">
        <v>464</v>
      </c>
      <c r="P25" s="16">
        <v>62</v>
      </c>
      <c r="Q25" s="16">
        <v>109</v>
      </c>
      <c r="R25" s="16">
        <v>0</v>
      </c>
    </row>
    <row r="26" spans="2:22" ht="15" customHeight="1" x14ac:dyDescent="0.2">
      <c r="B26" s="92" t="s">
        <v>9311</v>
      </c>
      <c r="C26" s="94">
        <f>SUM(C20:C25)</f>
        <v>5987</v>
      </c>
      <c r="D26" s="27">
        <f>SUM(D20:D25)</f>
        <v>4</v>
      </c>
      <c r="E26" s="27">
        <f>SUM(E20:E25)</f>
        <v>1365</v>
      </c>
      <c r="F26" s="27">
        <f t="shared" ref="F26:Q26" si="11">SUM(F20:F25)</f>
        <v>62</v>
      </c>
      <c r="G26" s="27">
        <f t="shared" si="11"/>
        <v>79</v>
      </c>
      <c r="H26" s="27">
        <f t="shared" si="11"/>
        <v>1107</v>
      </c>
      <c r="I26" s="27">
        <f t="shared" si="11"/>
        <v>70</v>
      </c>
      <c r="J26" s="27">
        <f t="shared" si="11"/>
        <v>913</v>
      </c>
      <c r="K26" s="27">
        <f t="shared" si="11"/>
        <v>5</v>
      </c>
      <c r="L26" s="27">
        <f t="shared" si="11"/>
        <v>576</v>
      </c>
      <c r="M26" s="27">
        <f t="shared" si="11"/>
        <v>66</v>
      </c>
      <c r="N26" s="27">
        <f t="shared" si="11"/>
        <v>49</v>
      </c>
      <c r="O26" s="27">
        <f t="shared" si="11"/>
        <v>523</v>
      </c>
      <c r="P26" s="27">
        <f t="shared" si="11"/>
        <v>1041</v>
      </c>
      <c r="Q26" s="27">
        <f t="shared" si="11"/>
        <v>110</v>
      </c>
      <c r="R26" s="27">
        <f t="shared" ref="R26" si="12">SUM(R20:R25)</f>
        <v>17</v>
      </c>
    </row>
    <row r="27" spans="2:22" ht="15.75" customHeight="1" thickBot="1" x14ac:dyDescent="0.25">
      <c r="B27" s="93"/>
      <c r="C27" s="95"/>
      <c r="D27" s="32">
        <f>D26/$C$26</f>
        <v>6.6811424753632871E-4</v>
      </c>
      <c r="E27" s="32">
        <f>E26/$C$26</f>
        <v>0.22799398697177217</v>
      </c>
      <c r="F27" s="32">
        <f t="shared" ref="F27:Q27" si="13">F26/$C$26</f>
        <v>1.0355770836813095E-2</v>
      </c>
      <c r="G27" s="32">
        <f t="shared" si="13"/>
        <v>1.3195256388842492E-2</v>
      </c>
      <c r="H27" s="32">
        <f t="shared" si="13"/>
        <v>0.18490061800567897</v>
      </c>
      <c r="I27" s="32">
        <f t="shared" si="13"/>
        <v>1.1691999331885753E-2</v>
      </c>
      <c r="J27" s="32">
        <f t="shared" si="13"/>
        <v>0.15249707700016704</v>
      </c>
      <c r="K27" s="32">
        <f t="shared" si="13"/>
        <v>8.3514280942041089E-4</v>
      </c>
      <c r="L27" s="32">
        <f t="shared" si="13"/>
        <v>9.6208451645231341E-2</v>
      </c>
      <c r="M27" s="32">
        <f t="shared" si="13"/>
        <v>1.1023885084349424E-2</v>
      </c>
      <c r="N27" s="32">
        <f t="shared" si="13"/>
        <v>8.1843995323200268E-3</v>
      </c>
      <c r="O27" s="32">
        <f t="shared" si="13"/>
        <v>8.7355937865374975E-2</v>
      </c>
      <c r="P27" s="32">
        <f t="shared" si="13"/>
        <v>0.17387673292132955</v>
      </c>
      <c r="Q27" s="32">
        <f t="shared" si="13"/>
        <v>1.8373141807249041E-2</v>
      </c>
      <c r="R27" s="32">
        <f t="shared" ref="R27" si="14">R26/$C$26</f>
        <v>2.8394855520293971E-3</v>
      </c>
    </row>
    <row r="28" spans="2:22" ht="13.5" thickBot="1" x14ac:dyDescent="0.25">
      <c r="E28" s="5"/>
    </row>
    <row r="29" spans="2:22" ht="18.75" thickBot="1" x14ac:dyDescent="0.3">
      <c r="B29" s="102" t="s">
        <v>11080</v>
      </c>
      <c r="C29" s="103"/>
      <c r="D29" s="103"/>
      <c r="E29" s="103"/>
      <c r="F29" s="103"/>
      <c r="G29" s="103"/>
      <c r="H29" s="103"/>
      <c r="I29" s="103"/>
      <c r="J29" s="103"/>
      <c r="K29" s="103"/>
      <c r="L29" s="103"/>
      <c r="M29" s="103"/>
      <c r="N29" s="103"/>
      <c r="O29" s="103"/>
      <c r="P29" s="103"/>
      <c r="Q29" s="103"/>
      <c r="R29" s="104"/>
    </row>
    <row r="30" spans="2:22" ht="60.75" thickBot="1" x14ac:dyDescent="0.25">
      <c r="B30" s="39" t="s">
        <v>11081</v>
      </c>
      <c r="C30" s="18" t="s">
        <v>2831</v>
      </c>
      <c r="D30" s="19" t="s">
        <v>11342</v>
      </c>
      <c r="E30" s="19" t="s">
        <v>9314</v>
      </c>
      <c r="F30" s="19" t="s">
        <v>9317</v>
      </c>
      <c r="G30" s="19" t="s">
        <v>9320</v>
      </c>
      <c r="H30" s="19" t="s">
        <v>9323</v>
      </c>
      <c r="I30" s="19" t="s">
        <v>9365</v>
      </c>
      <c r="J30" s="19" t="s">
        <v>9329</v>
      </c>
      <c r="K30" s="19" t="s">
        <v>9376</v>
      </c>
      <c r="L30" s="19" t="s">
        <v>9331</v>
      </c>
      <c r="M30" s="36" t="s">
        <v>9369</v>
      </c>
      <c r="N30" s="36" t="s">
        <v>9335</v>
      </c>
      <c r="O30" s="36" t="s">
        <v>9379</v>
      </c>
      <c r="P30" s="36" t="s">
        <v>9337</v>
      </c>
      <c r="Q30" s="36" t="s">
        <v>9393</v>
      </c>
      <c r="R30" s="36" t="s">
        <v>9391</v>
      </c>
    </row>
    <row r="31" spans="2:22" ht="15" x14ac:dyDescent="0.2">
      <c r="B31" s="40">
        <v>2015</v>
      </c>
      <c r="C31" s="74">
        <f t="shared" ref="C31:C36" si="15">SUM(D31:R31)</f>
        <v>742</v>
      </c>
      <c r="D31" s="17">
        <v>0</v>
      </c>
      <c r="E31" s="17">
        <v>117</v>
      </c>
      <c r="F31" s="17">
        <v>0</v>
      </c>
      <c r="G31" s="17">
        <v>0</v>
      </c>
      <c r="H31" s="17">
        <v>469</v>
      </c>
      <c r="I31" s="17">
        <v>0</v>
      </c>
      <c r="J31" s="17">
        <v>0</v>
      </c>
      <c r="K31" s="17">
        <v>0</v>
      </c>
      <c r="L31" s="17">
        <v>124</v>
      </c>
      <c r="M31" s="17">
        <v>0</v>
      </c>
      <c r="N31" s="17">
        <v>0</v>
      </c>
      <c r="O31" s="17">
        <v>6</v>
      </c>
      <c r="P31" s="17">
        <v>26</v>
      </c>
      <c r="Q31" s="17">
        <v>0</v>
      </c>
      <c r="R31" s="17">
        <v>0</v>
      </c>
    </row>
    <row r="32" spans="2:22" ht="15" x14ac:dyDescent="0.2">
      <c r="B32" s="41">
        <v>2016</v>
      </c>
      <c r="C32" s="73">
        <f t="shared" si="15"/>
        <v>269</v>
      </c>
      <c r="D32" s="16">
        <v>0</v>
      </c>
      <c r="E32" s="16">
        <v>154</v>
      </c>
      <c r="F32" s="16">
        <v>0</v>
      </c>
      <c r="G32" s="16">
        <v>0</v>
      </c>
      <c r="H32" s="16">
        <v>12</v>
      </c>
      <c r="I32" s="16">
        <v>0</v>
      </c>
      <c r="J32" s="16">
        <v>26</v>
      </c>
      <c r="K32" s="16">
        <v>0</v>
      </c>
      <c r="L32" s="16">
        <v>53</v>
      </c>
      <c r="M32" s="16">
        <v>0</v>
      </c>
      <c r="N32" s="16">
        <v>0</v>
      </c>
      <c r="O32" s="16">
        <v>3</v>
      </c>
      <c r="P32" s="16">
        <v>21</v>
      </c>
      <c r="Q32" s="16">
        <v>0</v>
      </c>
      <c r="R32" s="16">
        <v>0</v>
      </c>
    </row>
    <row r="33" spans="2:18" ht="15" x14ac:dyDescent="0.2">
      <c r="B33" s="41">
        <v>2017</v>
      </c>
      <c r="C33" s="73">
        <f t="shared" si="15"/>
        <v>178</v>
      </c>
      <c r="D33" s="16">
        <v>0</v>
      </c>
      <c r="E33" s="16">
        <v>150</v>
      </c>
      <c r="F33" s="16">
        <v>0</v>
      </c>
      <c r="G33" s="16">
        <v>1</v>
      </c>
      <c r="H33" s="16">
        <v>2</v>
      </c>
      <c r="I33" s="16">
        <v>0</v>
      </c>
      <c r="J33" s="16">
        <v>0</v>
      </c>
      <c r="K33" s="16">
        <v>0</v>
      </c>
      <c r="L33" s="16">
        <v>22</v>
      </c>
      <c r="M33" s="16">
        <v>0</v>
      </c>
      <c r="N33" s="16">
        <v>0</v>
      </c>
      <c r="O33" s="16">
        <v>2</v>
      </c>
      <c r="P33" s="16">
        <v>1</v>
      </c>
      <c r="Q33" s="16">
        <v>0</v>
      </c>
      <c r="R33" s="16">
        <v>0</v>
      </c>
    </row>
    <row r="34" spans="2:18" ht="15" x14ac:dyDescent="0.2">
      <c r="B34" s="41">
        <v>2018</v>
      </c>
      <c r="C34" s="73">
        <f t="shared" si="15"/>
        <v>220</v>
      </c>
      <c r="D34" s="16">
        <v>0</v>
      </c>
      <c r="E34" s="16">
        <v>183</v>
      </c>
      <c r="F34" s="16">
        <v>0</v>
      </c>
      <c r="G34" s="16">
        <v>0</v>
      </c>
      <c r="H34" s="16">
        <v>2</v>
      </c>
      <c r="I34" s="16">
        <v>0</v>
      </c>
      <c r="J34" s="16">
        <v>13</v>
      </c>
      <c r="K34" s="16">
        <v>0</v>
      </c>
      <c r="L34" s="16">
        <v>15</v>
      </c>
      <c r="M34" s="16">
        <v>0</v>
      </c>
      <c r="N34" s="16">
        <v>0</v>
      </c>
      <c r="O34" s="16">
        <v>3</v>
      </c>
      <c r="P34" s="16">
        <v>4</v>
      </c>
      <c r="Q34" s="16">
        <v>0</v>
      </c>
      <c r="R34" s="16">
        <v>0</v>
      </c>
    </row>
    <row r="35" spans="2:18" ht="15" x14ac:dyDescent="0.2">
      <c r="B35" s="41">
        <v>2019</v>
      </c>
      <c r="C35" s="73">
        <f t="shared" si="15"/>
        <v>105</v>
      </c>
      <c r="D35" s="16">
        <v>0</v>
      </c>
      <c r="E35" s="16">
        <v>73</v>
      </c>
      <c r="F35" s="16">
        <v>0</v>
      </c>
      <c r="G35" s="16">
        <v>1</v>
      </c>
      <c r="H35" s="16">
        <v>14</v>
      </c>
      <c r="I35" s="16">
        <v>0</v>
      </c>
      <c r="J35" s="16">
        <v>6</v>
      </c>
      <c r="K35" s="16">
        <v>0</v>
      </c>
      <c r="L35" s="16">
        <v>5</v>
      </c>
      <c r="M35" s="16">
        <v>0</v>
      </c>
      <c r="N35" s="16">
        <v>0</v>
      </c>
      <c r="O35" s="16">
        <v>1</v>
      </c>
      <c r="P35" s="16">
        <v>5</v>
      </c>
      <c r="Q35" s="16">
        <v>0</v>
      </c>
      <c r="R35" s="16">
        <v>0</v>
      </c>
    </row>
    <row r="36" spans="2:18" ht="15.75" thickBot="1" x14ac:dyDescent="0.25">
      <c r="B36" s="41">
        <v>2020</v>
      </c>
      <c r="C36" s="73">
        <f t="shared" si="15"/>
        <v>113</v>
      </c>
      <c r="D36" s="16">
        <v>0</v>
      </c>
      <c r="E36" s="16">
        <v>91</v>
      </c>
      <c r="F36" s="16">
        <v>0</v>
      </c>
      <c r="G36" s="16">
        <v>0</v>
      </c>
      <c r="H36" s="16">
        <v>1</v>
      </c>
      <c r="I36" s="16">
        <v>12</v>
      </c>
      <c r="J36" s="16">
        <v>3</v>
      </c>
      <c r="K36" s="16">
        <v>0</v>
      </c>
      <c r="L36" s="16">
        <v>2</v>
      </c>
      <c r="M36" s="16">
        <v>0</v>
      </c>
      <c r="N36" s="16">
        <v>0</v>
      </c>
      <c r="O36" s="16">
        <v>1</v>
      </c>
      <c r="P36" s="16">
        <v>3</v>
      </c>
      <c r="Q36" s="16">
        <v>0</v>
      </c>
      <c r="R36" s="16">
        <v>0</v>
      </c>
    </row>
    <row r="37" spans="2:18" ht="15" x14ac:dyDescent="0.2">
      <c r="B37" s="92" t="s">
        <v>9311</v>
      </c>
      <c r="C37" s="94">
        <f t="shared" ref="C37:D37" si="16">SUM(C31:C36)</f>
        <v>1627</v>
      </c>
      <c r="D37" s="27">
        <f t="shared" si="16"/>
        <v>0</v>
      </c>
      <c r="E37" s="27">
        <f t="shared" ref="E37" si="17">SUM(E31:E36)</f>
        <v>768</v>
      </c>
      <c r="F37" s="27">
        <f t="shared" ref="F37:R37" si="18">SUM(F31:F36)</f>
        <v>0</v>
      </c>
      <c r="G37" s="27">
        <f t="shared" si="18"/>
        <v>2</v>
      </c>
      <c r="H37" s="27">
        <f t="shared" si="18"/>
        <v>500</v>
      </c>
      <c r="I37" s="27">
        <f t="shared" si="18"/>
        <v>12</v>
      </c>
      <c r="J37" s="27">
        <f t="shared" si="18"/>
        <v>48</v>
      </c>
      <c r="K37" s="27">
        <f t="shared" si="18"/>
        <v>0</v>
      </c>
      <c r="L37" s="27">
        <f t="shared" si="18"/>
        <v>221</v>
      </c>
      <c r="M37" s="27">
        <f t="shared" si="18"/>
        <v>0</v>
      </c>
      <c r="N37" s="27">
        <f t="shared" si="18"/>
        <v>0</v>
      </c>
      <c r="O37" s="27">
        <f t="shared" si="18"/>
        <v>16</v>
      </c>
      <c r="P37" s="27">
        <f t="shared" si="18"/>
        <v>60</v>
      </c>
      <c r="Q37" s="27">
        <f t="shared" si="18"/>
        <v>0</v>
      </c>
      <c r="R37" s="27">
        <f t="shared" si="18"/>
        <v>0</v>
      </c>
    </row>
    <row r="38" spans="2:18" ht="15" customHeight="1" thickBot="1" x14ac:dyDescent="0.25">
      <c r="B38" s="93"/>
      <c r="C38" s="95"/>
      <c r="D38" s="32">
        <f>D37/$C$37</f>
        <v>0</v>
      </c>
      <c r="E38" s="32">
        <f>E37/$C$37</f>
        <v>0.47203441917639827</v>
      </c>
      <c r="F38" s="32">
        <f t="shared" ref="F38:Q38" si="19">F37/$C$37</f>
        <v>0</v>
      </c>
      <c r="G38" s="32">
        <f t="shared" si="19"/>
        <v>1.2292562999385371E-3</v>
      </c>
      <c r="H38" s="32">
        <f t="shared" si="19"/>
        <v>0.30731407498463431</v>
      </c>
      <c r="I38" s="32">
        <f t="shared" si="19"/>
        <v>7.3755377996312229E-3</v>
      </c>
      <c r="J38" s="32">
        <f t="shared" si="19"/>
        <v>2.9502151198524892E-2</v>
      </c>
      <c r="K38" s="32">
        <f t="shared" si="19"/>
        <v>0</v>
      </c>
      <c r="L38" s="32">
        <f t="shared" si="19"/>
        <v>0.13583282114320835</v>
      </c>
      <c r="M38" s="32">
        <f t="shared" si="19"/>
        <v>0</v>
      </c>
      <c r="N38" s="32">
        <f t="shared" si="19"/>
        <v>0</v>
      </c>
      <c r="O38" s="32">
        <f t="shared" si="19"/>
        <v>9.8340503995082967E-3</v>
      </c>
      <c r="P38" s="32">
        <f t="shared" si="19"/>
        <v>3.6877688998156119E-2</v>
      </c>
      <c r="Q38" s="32">
        <f t="shared" si="19"/>
        <v>0</v>
      </c>
      <c r="R38" s="32">
        <f t="shared" ref="R38" si="20">R37/$C$37</f>
        <v>0</v>
      </c>
    </row>
    <row r="39" spans="2:18" ht="15.75" customHeight="1" thickBot="1" x14ac:dyDescent="0.25"/>
    <row r="40" spans="2:18" ht="18.75" thickBot="1" x14ac:dyDescent="0.3">
      <c r="B40" s="102" t="s">
        <v>11080</v>
      </c>
      <c r="C40" s="103"/>
      <c r="D40" s="103"/>
      <c r="E40" s="103"/>
      <c r="F40" s="103"/>
      <c r="G40" s="103"/>
      <c r="H40" s="103"/>
      <c r="I40" s="103"/>
      <c r="J40" s="103"/>
      <c r="K40" s="103"/>
      <c r="L40" s="103"/>
      <c r="M40" s="103"/>
      <c r="N40" s="103"/>
      <c r="O40" s="103"/>
      <c r="P40" s="103"/>
      <c r="Q40" s="103"/>
      <c r="R40" s="104"/>
    </row>
    <row r="41" spans="2:18" ht="60.75" thickBot="1" x14ac:dyDescent="0.25">
      <c r="B41" s="39" t="s">
        <v>11082</v>
      </c>
      <c r="C41" s="18" t="s">
        <v>2831</v>
      </c>
      <c r="D41" s="19" t="s">
        <v>11342</v>
      </c>
      <c r="E41" s="19" t="s">
        <v>9314</v>
      </c>
      <c r="F41" s="19" t="s">
        <v>9317</v>
      </c>
      <c r="G41" s="19" t="s">
        <v>9320</v>
      </c>
      <c r="H41" s="19" t="s">
        <v>9323</v>
      </c>
      <c r="I41" s="19" t="s">
        <v>9365</v>
      </c>
      <c r="J41" s="19" t="s">
        <v>9329</v>
      </c>
      <c r="K41" s="19" t="s">
        <v>9376</v>
      </c>
      <c r="L41" s="19" t="s">
        <v>9331</v>
      </c>
      <c r="M41" s="36" t="s">
        <v>9369</v>
      </c>
      <c r="N41" s="36" t="s">
        <v>9335</v>
      </c>
      <c r="O41" s="36" t="s">
        <v>9379</v>
      </c>
      <c r="P41" s="36" t="s">
        <v>9337</v>
      </c>
      <c r="Q41" s="36" t="s">
        <v>9393</v>
      </c>
      <c r="R41" s="36" t="s">
        <v>9391</v>
      </c>
    </row>
    <row r="42" spans="2:18" ht="15" x14ac:dyDescent="0.2">
      <c r="B42" s="40">
        <v>2015</v>
      </c>
      <c r="C42" s="28">
        <f t="shared" ref="C42:C47" si="21">SUM(D42:R42)</f>
        <v>379</v>
      </c>
      <c r="D42" s="17">
        <v>0</v>
      </c>
      <c r="E42" s="17">
        <v>26</v>
      </c>
      <c r="F42" s="17">
        <v>0</v>
      </c>
      <c r="G42" s="17">
        <v>0</v>
      </c>
      <c r="H42" s="17">
        <v>134</v>
      </c>
      <c r="I42" s="17">
        <v>0</v>
      </c>
      <c r="J42" s="17">
        <v>198</v>
      </c>
      <c r="K42" s="17">
        <v>0</v>
      </c>
      <c r="L42" s="17">
        <v>5</v>
      </c>
      <c r="M42" s="17">
        <v>0</v>
      </c>
      <c r="N42" s="17">
        <v>0</v>
      </c>
      <c r="O42" s="17">
        <v>1</v>
      </c>
      <c r="P42" s="17">
        <v>15</v>
      </c>
      <c r="Q42" s="17">
        <v>0</v>
      </c>
      <c r="R42" s="17">
        <v>0</v>
      </c>
    </row>
    <row r="43" spans="2:18" ht="15" x14ac:dyDescent="0.2">
      <c r="B43" s="41">
        <v>2016</v>
      </c>
      <c r="C43" s="29">
        <f t="shared" si="21"/>
        <v>179</v>
      </c>
      <c r="D43" s="16">
        <v>0</v>
      </c>
      <c r="E43" s="16">
        <v>38</v>
      </c>
      <c r="F43" s="16">
        <v>0</v>
      </c>
      <c r="G43" s="16">
        <v>0</v>
      </c>
      <c r="H43" s="16">
        <v>89</v>
      </c>
      <c r="I43" s="16">
        <v>0</v>
      </c>
      <c r="J43" s="16">
        <v>36</v>
      </c>
      <c r="K43" s="16">
        <v>0</v>
      </c>
      <c r="L43" s="16">
        <v>7</v>
      </c>
      <c r="M43" s="16">
        <v>0</v>
      </c>
      <c r="N43" s="16">
        <v>0</v>
      </c>
      <c r="O43" s="16">
        <v>4</v>
      </c>
      <c r="P43" s="16">
        <v>5</v>
      </c>
      <c r="Q43" s="16">
        <v>0</v>
      </c>
      <c r="R43" s="16">
        <v>0</v>
      </c>
    </row>
    <row r="44" spans="2:18" ht="15" x14ac:dyDescent="0.2">
      <c r="B44" s="41">
        <v>2017</v>
      </c>
      <c r="C44" s="29">
        <f t="shared" si="21"/>
        <v>163</v>
      </c>
      <c r="D44" s="16">
        <v>0</v>
      </c>
      <c r="E44" s="16">
        <v>26</v>
      </c>
      <c r="F44" s="16">
        <v>0</v>
      </c>
      <c r="G44" s="16">
        <v>0</v>
      </c>
      <c r="H44" s="16">
        <v>22</v>
      </c>
      <c r="I44" s="16">
        <v>0</v>
      </c>
      <c r="J44" s="16">
        <v>22</v>
      </c>
      <c r="K44" s="16">
        <v>0</v>
      </c>
      <c r="L44" s="16">
        <v>81</v>
      </c>
      <c r="M44" s="16">
        <v>0</v>
      </c>
      <c r="N44" s="16">
        <v>0</v>
      </c>
      <c r="O44" s="16">
        <v>2</v>
      </c>
      <c r="P44" s="16">
        <v>10</v>
      </c>
      <c r="Q44" s="16">
        <v>0</v>
      </c>
      <c r="R44" s="16">
        <v>0</v>
      </c>
    </row>
    <row r="45" spans="2:18" ht="15" x14ac:dyDescent="0.2">
      <c r="B45" s="41">
        <v>2018</v>
      </c>
      <c r="C45" s="29">
        <f t="shared" si="21"/>
        <v>210</v>
      </c>
      <c r="D45" s="16">
        <v>0</v>
      </c>
      <c r="E45" s="16">
        <v>57</v>
      </c>
      <c r="F45" s="16">
        <v>0</v>
      </c>
      <c r="G45" s="16">
        <v>0</v>
      </c>
      <c r="H45" s="16">
        <v>23</v>
      </c>
      <c r="I45" s="16">
        <v>0</v>
      </c>
      <c r="J45" s="16">
        <v>33</v>
      </c>
      <c r="K45" s="16">
        <v>0</v>
      </c>
      <c r="L45" s="16">
        <v>68</v>
      </c>
      <c r="M45" s="16">
        <v>0</v>
      </c>
      <c r="N45" s="16">
        <v>0</v>
      </c>
      <c r="O45" s="16">
        <v>0</v>
      </c>
      <c r="P45" s="16">
        <v>29</v>
      </c>
      <c r="Q45" s="16">
        <v>0</v>
      </c>
      <c r="R45" s="16">
        <v>0</v>
      </c>
    </row>
    <row r="46" spans="2:18" ht="15" x14ac:dyDescent="0.2">
      <c r="B46" s="41">
        <v>2019</v>
      </c>
      <c r="C46" s="29">
        <f t="shared" si="21"/>
        <v>42</v>
      </c>
      <c r="D46" s="16">
        <v>0</v>
      </c>
      <c r="E46" s="16">
        <v>12</v>
      </c>
      <c r="F46" s="16">
        <v>0</v>
      </c>
      <c r="G46" s="16">
        <v>0</v>
      </c>
      <c r="H46" s="16">
        <v>23</v>
      </c>
      <c r="I46" s="16">
        <v>0</v>
      </c>
      <c r="J46" s="16">
        <v>0</v>
      </c>
      <c r="K46" s="16">
        <v>0</v>
      </c>
      <c r="L46" s="16">
        <v>2</v>
      </c>
      <c r="M46" s="16">
        <v>0</v>
      </c>
      <c r="N46" s="16">
        <v>0</v>
      </c>
      <c r="O46" s="16">
        <v>4</v>
      </c>
      <c r="P46" s="16">
        <v>1</v>
      </c>
      <c r="Q46" s="16">
        <v>0</v>
      </c>
      <c r="R46" s="16">
        <v>0</v>
      </c>
    </row>
    <row r="47" spans="2:18" ht="15.75" thickBot="1" x14ac:dyDescent="0.25">
      <c r="B47" s="41">
        <v>2020</v>
      </c>
      <c r="C47" s="29">
        <f t="shared" si="21"/>
        <v>20</v>
      </c>
      <c r="D47" s="16">
        <v>0</v>
      </c>
      <c r="E47" s="16">
        <v>11</v>
      </c>
      <c r="F47" s="16">
        <v>0</v>
      </c>
      <c r="G47" s="16">
        <v>0</v>
      </c>
      <c r="H47" s="16">
        <v>0</v>
      </c>
      <c r="I47" s="16">
        <v>5</v>
      </c>
      <c r="J47" s="16">
        <v>3</v>
      </c>
      <c r="K47" s="16">
        <v>0</v>
      </c>
      <c r="L47" s="16">
        <v>0</v>
      </c>
      <c r="M47" s="16">
        <v>0</v>
      </c>
      <c r="N47" s="16">
        <v>0</v>
      </c>
      <c r="O47" s="16">
        <v>1</v>
      </c>
      <c r="P47" s="16">
        <v>0</v>
      </c>
      <c r="Q47" s="16">
        <v>0</v>
      </c>
      <c r="R47" s="16">
        <v>0</v>
      </c>
    </row>
    <row r="48" spans="2:18" ht="15" x14ac:dyDescent="0.2">
      <c r="B48" s="92" t="s">
        <v>9311</v>
      </c>
      <c r="C48" s="94">
        <f t="shared" ref="C48:D48" si="22">SUM(C42:C47)</f>
        <v>993</v>
      </c>
      <c r="D48" s="27">
        <f t="shared" si="22"/>
        <v>0</v>
      </c>
      <c r="E48" s="27">
        <f t="shared" ref="E48" si="23">SUM(E42:E47)</f>
        <v>170</v>
      </c>
      <c r="F48" s="27">
        <f t="shared" ref="F48:R48" si="24">SUM(F42:F47)</f>
        <v>0</v>
      </c>
      <c r="G48" s="27">
        <f t="shared" si="24"/>
        <v>0</v>
      </c>
      <c r="H48" s="27">
        <f t="shared" si="24"/>
        <v>291</v>
      </c>
      <c r="I48" s="27">
        <f t="shared" si="24"/>
        <v>5</v>
      </c>
      <c r="J48" s="27">
        <f t="shared" si="24"/>
        <v>292</v>
      </c>
      <c r="K48" s="27">
        <f t="shared" si="24"/>
        <v>0</v>
      </c>
      <c r="L48" s="27">
        <f t="shared" si="24"/>
        <v>163</v>
      </c>
      <c r="M48" s="27">
        <f t="shared" si="24"/>
        <v>0</v>
      </c>
      <c r="N48" s="27">
        <f t="shared" si="24"/>
        <v>0</v>
      </c>
      <c r="O48" s="27">
        <f t="shared" si="24"/>
        <v>12</v>
      </c>
      <c r="P48" s="27">
        <f t="shared" si="24"/>
        <v>60</v>
      </c>
      <c r="Q48" s="27">
        <f t="shared" si="24"/>
        <v>0</v>
      </c>
      <c r="R48" s="27">
        <f t="shared" si="24"/>
        <v>0</v>
      </c>
    </row>
    <row r="49" spans="2:18" ht="15" customHeight="1" thickBot="1" x14ac:dyDescent="0.25">
      <c r="B49" s="93"/>
      <c r="C49" s="95"/>
      <c r="D49" s="32">
        <f>D48/$C$48</f>
        <v>0</v>
      </c>
      <c r="E49" s="32">
        <f>E48/$C$48</f>
        <v>0.17119838872104734</v>
      </c>
      <c r="F49" s="32">
        <f t="shared" ref="F49:Q49" si="25">F48/$C$48</f>
        <v>0</v>
      </c>
      <c r="G49" s="32">
        <f t="shared" si="25"/>
        <v>0</v>
      </c>
      <c r="H49" s="32">
        <f t="shared" si="25"/>
        <v>0.29305135951661632</v>
      </c>
      <c r="I49" s="32">
        <f t="shared" si="25"/>
        <v>5.0352467270896274E-3</v>
      </c>
      <c r="J49" s="32">
        <f t="shared" si="25"/>
        <v>0.29405840886203422</v>
      </c>
      <c r="K49" s="32">
        <f t="shared" si="25"/>
        <v>0</v>
      </c>
      <c r="L49" s="32">
        <f t="shared" si="25"/>
        <v>0.16414904330312186</v>
      </c>
      <c r="M49" s="32">
        <f t="shared" si="25"/>
        <v>0</v>
      </c>
      <c r="N49" s="32">
        <f t="shared" si="25"/>
        <v>0</v>
      </c>
      <c r="O49" s="32">
        <f t="shared" si="25"/>
        <v>1.2084592145015106E-2</v>
      </c>
      <c r="P49" s="32">
        <f t="shared" si="25"/>
        <v>6.0422960725075532E-2</v>
      </c>
      <c r="Q49" s="32">
        <f t="shared" si="25"/>
        <v>0</v>
      </c>
      <c r="R49" s="32">
        <f t="shared" ref="R49" si="26">R48/$C$48</f>
        <v>0</v>
      </c>
    </row>
    <row r="50" spans="2:18" ht="15" customHeight="1" thickBot="1" x14ac:dyDescent="0.25"/>
    <row r="51" spans="2:18" ht="18.75" thickBot="1" x14ac:dyDescent="0.3">
      <c r="B51" s="102" t="s">
        <v>11080</v>
      </c>
      <c r="C51" s="103"/>
      <c r="D51" s="103"/>
      <c r="E51" s="103"/>
      <c r="F51" s="103"/>
      <c r="G51" s="103"/>
      <c r="H51" s="103"/>
      <c r="I51" s="103"/>
      <c r="J51" s="103"/>
      <c r="K51" s="103"/>
      <c r="L51" s="103"/>
      <c r="M51" s="103"/>
      <c r="N51" s="103"/>
      <c r="O51" s="103"/>
      <c r="P51" s="103"/>
      <c r="Q51" s="103"/>
      <c r="R51" s="104"/>
    </row>
    <row r="52" spans="2:18" ht="60.75" thickBot="1" x14ac:dyDescent="0.25">
      <c r="B52" s="39" t="s">
        <v>11083</v>
      </c>
      <c r="C52" s="18" t="s">
        <v>2831</v>
      </c>
      <c r="D52" s="19" t="s">
        <v>11342</v>
      </c>
      <c r="E52" s="19" t="s">
        <v>9314</v>
      </c>
      <c r="F52" s="19" t="s">
        <v>9317</v>
      </c>
      <c r="G52" s="19" t="s">
        <v>9320</v>
      </c>
      <c r="H52" s="19" t="s">
        <v>9323</v>
      </c>
      <c r="I52" s="19" t="s">
        <v>9365</v>
      </c>
      <c r="J52" s="19" t="s">
        <v>9329</v>
      </c>
      <c r="K52" s="19" t="s">
        <v>9376</v>
      </c>
      <c r="L52" s="19" t="s">
        <v>9331</v>
      </c>
      <c r="M52" s="36" t="s">
        <v>9369</v>
      </c>
      <c r="N52" s="36" t="s">
        <v>9335</v>
      </c>
      <c r="O52" s="36" t="s">
        <v>9379</v>
      </c>
      <c r="P52" s="36" t="s">
        <v>9337</v>
      </c>
      <c r="Q52" s="36" t="s">
        <v>9393</v>
      </c>
      <c r="R52" s="36" t="s">
        <v>9391</v>
      </c>
    </row>
    <row r="53" spans="2:18" ht="15" x14ac:dyDescent="0.2">
      <c r="B53" s="40">
        <v>2015</v>
      </c>
      <c r="C53" s="28">
        <f t="shared" ref="C53:C58" si="27">SUM(D53:R53)</f>
        <v>42</v>
      </c>
      <c r="D53" s="17">
        <v>0</v>
      </c>
      <c r="E53" s="17">
        <v>0</v>
      </c>
      <c r="F53" s="17">
        <v>0</v>
      </c>
      <c r="G53" s="17">
        <v>2</v>
      </c>
      <c r="H53" s="17">
        <v>28</v>
      </c>
      <c r="I53" s="17">
        <v>0</v>
      </c>
      <c r="J53" s="17">
        <v>2</v>
      </c>
      <c r="K53" s="17">
        <v>0</v>
      </c>
      <c r="L53" s="17">
        <v>0</v>
      </c>
      <c r="M53" s="17">
        <v>0</v>
      </c>
      <c r="N53" s="17">
        <v>0</v>
      </c>
      <c r="O53" s="17">
        <v>0</v>
      </c>
      <c r="P53" s="17">
        <v>10</v>
      </c>
      <c r="Q53" s="17">
        <v>0</v>
      </c>
      <c r="R53" s="17">
        <v>0</v>
      </c>
    </row>
    <row r="54" spans="2:18" ht="15" x14ac:dyDescent="0.2">
      <c r="B54" s="41">
        <v>2016</v>
      </c>
      <c r="C54" s="29">
        <f t="shared" si="27"/>
        <v>15</v>
      </c>
      <c r="D54" s="16">
        <v>0</v>
      </c>
      <c r="E54" s="16">
        <v>1</v>
      </c>
      <c r="F54" s="16">
        <v>0</v>
      </c>
      <c r="G54" s="16">
        <v>0</v>
      </c>
      <c r="H54" s="16">
        <v>8</v>
      </c>
      <c r="I54" s="16">
        <v>0</v>
      </c>
      <c r="J54" s="16">
        <v>2</v>
      </c>
      <c r="K54" s="16">
        <v>0</v>
      </c>
      <c r="L54" s="16">
        <v>0</v>
      </c>
      <c r="M54" s="16">
        <v>0</v>
      </c>
      <c r="N54" s="16">
        <v>0</v>
      </c>
      <c r="O54" s="16">
        <v>0</v>
      </c>
      <c r="P54" s="16">
        <v>4</v>
      </c>
      <c r="Q54" s="16">
        <v>0</v>
      </c>
      <c r="R54" s="16">
        <v>0</v>
      </c>
    </row>
    <row r="55" spans="2:18" ht="15" x14ac:dyDescent="0.2">
      <c r="B55" s="41">
        <v>2017</v>
      </c>
      <c r="C55" s="29">
        <f t="shared" si="27"/>
        <v>30</v>
      </c>
      <c r="D55" s="16">
        <v>0</v>
      </c>
      <c r="E55" s="16">
        <v>1</v>
      </c>
      <c r="F55" s="16">
        <v>0</v>
      </c>
      <c r="G55" s="16">
        <v>4</v>
      </c>
      <c r="H55" s="16">
        <v>10</v>
      </c>
      <c r="I55" s="16">
        <v>0</v>
      </c>
      <c r="J55" s="16">
        <v>3</v>
      </c>
      <c r="K55" s="16">
        <v>0</v>
      </c>
      <c r="L55" s="16">
        <v>0</v>
      </c>
      <c r="M55" s="16">
        <v>0</v>
      </c>
      <c r="N55" s="16">
        <v>0</v>
      </c>
      <c r="O55" s="16">
        <v>0</v>
      </c>
      <c r="P55" s="16">
        <v>12</v>
      </c>
      <c r="Q55" s="16">
        <v>0</v>
      </c>
      <c r="R55" s="16">
        <v>0</v>
      </c>
    </row>
    <row r="56" spans="2:18" ht="15" x14ac:dyDescent="0.2">
      <c r="B56" s="41">
        <v>2018</v>
      </c>
      <c r="C56" s="29">
        <f t="shared" si="27"/>
        <v>25</v>
      </c>
      <c r="D56" s="16">
        <v>0</v>
      </c>
      <c r="E56" s="16">
        <v>1</v>
      </c>
      <c r="F56" s="16">
        <v>0</v>
      </c>
      <c r="G56" s="16">
        <v>1</v>
      </c>
      <c r="H56" s="16">
        <v>12</v>
      </c>
      <c r="I56" s="16">
        <v>0</v>
      </c>
      <c r="J56" s="16">
        <v>0</v>
      </c>
      <c r="K56" s="16">
        <v>0</v>
      </c>
      <c r="L56" s="16">
        <v>2</v>
      </c>
      <c r="M56" s="16">
        <v>0</v>
      </c>
      <c r="N56" s="16">
        <v>0</v>
      </c>
      <c r="O56" s="16">
        <v>0</v>
      </c>
      <c r="P56" s="16">
        <v>9</v>
      </c>
      <c r="Q56" s="16">
        <v>0</v>
      </c>
      <c r="R56" s="16">
        <v>0</v>
      </c>
    </row>
    <row r="57" spans="2:18" ht="15" x14ac:dyDescent="0.2">
      <c r="B57" s="41">
        <v>2019</v>
      </c>
      <c r="C57" s="29">
        <f t="shared" si="27"/>
        <v>24</v>
      </c>
      <c r="D57" s="16">
        <v>0</v>
      </c>
      <c r="E57" s="16">
        <v>0</v>
      </c>
      <c r="F57" s="16">
        <v>0</v>
      </c>
      <c r="G57" s="16">
        <v>0</v>
      </c>
      <c r="H57" s="16">
        <v>23</v>
      </c>
      <c r="I57" s="16">
        <v>0</v>
      </c>
      <c r="J57" s="16">
        <v>0</v>
      </c>
      <c r="K57" s="16">
        <v>0</v>
      </c>
      <c r="L57" s="16">
        <v>1</v>
      </c>
      <c r="M57" s="16">
        <v>0</v>
      </c>
      <c r="N57" s="16">
        <v>0</v>
      </c>
      <c r="O57" s="16">
        <v>0</v>
      </c>
      <c r="P57" s="16">
        <v>0</v>
      </c>
      <c r="Q57" s="16">
        <v>0</v>
      </c>
      <c r="R57" s="16">
        <v>0</v>
      </c>
    </row>
    <row r="58" spans="2:18" ht="15.75" thickBot="1" x14ac:dyDescent="0.25">
      <c r="B58" s="41">
        <v>2020</v>
      </c>
      <c r="C58" s="29">
        <f t="shared" si="27"/>
        <v>1</v>
      </c>
      <c r="D58" s="16">
        <v>0</v>
      </c>
      <c r="E58" s="16">
        <v>0</v>
      </c>
      <c r="F58" s="16">
        <v>0</v>
      </c>
      <c r="G58" s="16">
        <v>0</v>
      </c>
      <c r="H58" s="16">
        <v>0</v>
      </c>
      <c r="I58" s="16">
        <v>0</v>
      </c>
      <c r="J58" s="16">
        <v>0</v>
      </c>
      <c r="K58" s="16">
        <v>0</v>
      </c>
      <c r="L58" s="16">
        <v>0</v>
      </c>
      <c r="M58" s="16">
        <v>0</v>
      </c>
      <c r="N58" s="16">
        <v>0</v>
      </c>
      <c r="O58" s="16">
        <v>1</v>
      </c>
      <c r="P58" s="16">
        <v>0</v>
      </c>
      <c r="Q58" s="16">
        <v>0</v>
      </c>
      <c r="R58" s="16">
        <v>0</v>
      </c>
    </row>
    <row r="59" spans="2:18" ht="15" x14ac:dyDescent="0.2">
      <c r="B59" s="92" t="s">
        <v>9311</v>
      </c>
      <c r="C59" s="94">
        <f t="shared" ref="C59:D59" si="28">SUM(C53:C58)</f>
        <v>137</v>
      </c>
      <c r="D59" s="27">
        <f t="shared" si="28"/>
        <v>0</v>
      </c>
      <c r="E59" s="27">
        <f t="shared" ref="E59" si="29">SUM(E53:E58)</f>
        <v>3</v>
      </c>
      <c r="F59" s="27">
        <f t="shared" ref="F59:Q59" si="30">SUM(F53:F58)</f>
        <v>0</v>
      </c>
      <c r="G59" s="27">
        <f t="shared" si="30"/>
        <v>7</v>
      </c>
      <c r="H59" s="27">
        <f t="shared" si="30"/>
        <v>81</v>
      </c>
      <c r="I59" s="27">
        <f t="shared" si="30"/>
        <v>0</v>
      </c>
      <c r="J59" s="27">
        <f t="shared" si="30"/>
        <v>7</v>
      </c>
      <c r="K59" s="27">
        <f t="shared" si="30"/>
        <v>0</v>
      </c>
      <c r="L59" s="27">
        <f t="shared" si="30"/>
        <v>3</v>
      </c>
      <c r="M59" s="27">
        <f t="shared" si="30"/>
        <v>0</v>
      </c>
      <c r="N59" s="27">
        <f t="shared" si="30"/>
        <v>0</v>
      </c>
      <c r="O59" s="27">
        <f t="shared" si="30"/>
        <v>1</v>
      </c>
      <c r="P59" s="27">
        <f t="shared" si="30"/>
        <v>35</v>
      </c>
      <c r="Q59" s="27">
        <f t="shared" si="30"/>
        <v>0</v>
      </c>
      <c r="R59" s="27">
        <f t="shared" ref="R59" si="31">SUM(R53:R58)</f>
        <v>0</v>
      </c>
    </row>
    <row r="60" spans="2:18" ht="15" customHeight="1" thickBot="1" x14ac:dyDescent="0.25">
      <c r="B60" s="93"/>
      <c r="C60" s="95"/>
      <c r="D60" s="32">
        <f>D59/$C$59</f>
        <v>0</v>
      </c>
      <c r="E60" s="32">
        <f>E59/$C$59</f>
        <v>2.1897810218978103E-2</v>
      </c>
      <c r="F60" s="32">
        <f t="shared" ref="F60:Q60" si="32">F59/$C$59</f>
        <v>0</v>
      </c>
      <c r="G60" s="32">
        <f t="shared" si="32"/>
        <v>5.1094890510948905E-2</v>
      </c>
      <c r="H60" s="32">
        <f t="shared" si="32"/>
        <v>0.59124087591240881</v>
      </c>
      <c r="I60" s="32">
        <f t="shared" si="32"/>
        <v>0</v>
      </c>
      <c r="J60" s="32">
        <f t="shared" si="32"/>
        <v>5.1094890510948905E-2</v>
      </c>
      <c r="K60" s="32">
        <f t="shared" si="32"/>
        <v>0</v>
      </c>
      <c r="L60" s="32">
        <f t="shared" si="32"/>
        <v>2.1897810218978103E-2</v>
      </c>
      <c r="M60" s="32">
        <f t="shared" si="32"/>
        <v>0</v>
      </c>
      <c r="N60" s="32">
        <f t="shared" si="32"/>
        <v>0</v>
      </c>
      <c r="O60" s="32">
        <f t="shared" si="32"/>
        <v>7.2992700729927005E-3</v>
      </c>
      <c r="P60" s="32">
        <f t="shared" si="32"/>
        <v>0.25547445255474455</v>
      </c>
      <c r="Q60" s="32">
        <f t="shared" si="32"/>
        <v>0</v>
      </c>
      <c r="R60" s="32">
        <f t="shared" ref="R60" si="33">R59/$C$59</f>
        <v>0</v>
      </c>
    </row>
    <row r="61" spans="2:18" ht="13.5" thickBot="1" x14ac:dyDescent="0.25"/>
    <row r="62" spans="2:18" ht="18.75" thickBot="1" x14ac:dyDescent="0.3">
      <c r="B62" s="102" t="s">
        <v>11080</v>
      </c>
      <c r="C62" s="103"/>
      <c r="D62" s="103"/>
      <c r="E62" s="103"/>
      <c r="F62" s="103"/>
      <c r="G62" s="103"/>
      <c r="H62" s="103"/>
      <c r="I62" s="103"/>
      <c r="J62" s="103"/>
      <c r="K62" s="103"/>
      <c r="L62" s="103"/>
      <c r="M62" s="103"/>
      <c r="N62" s="103"/>
      <c r="O62" s="103"/>
      <c r="P62" s="103"/>
      <c r="Q62" s="103"/>
      <c r="R62" s="104"/>
    </row>
    <row r="63" spans="2:18" ht="60.75" thickBot="1" x14ac:dyDescent="0.25">
      <c r="B63" s="39" t="s">
        <v>11084</v>
      </c>
      <c r="C63" s="18" t="s">
        <v>2831</v>
      </c>
      <c r="D63" s="19" t="s">
        <v>11342</v>
      </c>
      <c r="E63" s="19" t="s">
        <v>9314</v>
      </c>
      <c r="F63" s="19" t="s">
        <v>9317</v>
      </c>
      <c r="G63" s="19" t="s">
        <v>9320</v>
      </c>
      <c r="H63" s="19" t="s">
        <v>9323</v>
      </c>
      <c r="I63" s="19" t="s">
        <v>9365</v>
      </c>
      <c r="J63" s="19" t="s">
        <v>9329</v>
      </c>
      <c r="K63" s="19" t="s">
        <v>9376</v>
      </c>
      <c r="L63" s="19" t="s">
        <v>9331</v>
      </c>
      <c r="M63" s="36" t="s">
        <v>9369</v>
      </c>
      <c r="N63" s="36" t="s">
        <v>9335</v>
      </c>
      <c r="O63" s="36" t="s">
        <v>9379</v>
      </c>
      <c r="P63" s="36" t="s">
        <v>9337</v>
      </c>
      <c r="Q63" s="36" t="s">
        <v>9393</v>
      </c>
      <c r="R63" s="36" t="s">
        <v>9391</v>
      </c>
    </row>
    <row r="64" spans="2:18" ht="15" x14ac:dyDescent="0.2">
      <c r="B64" s="40">
        <v>2015</v>
      </c>
      <c r="C64" s="28">
        <f t="shared" ref="C64:C69" si="34">SUM(D64:R64)</f>
        <v>164</v>
      </c>
      <c r="D64" s="17">
        <v>0</v>
      </c>
      <c r="E64" s="17">
        <v>0</v>
      </c>
      <c r="F64" s="17">
        <v>0</v>
      </c>
      <c r="G64" s="17">
        <v>1</v>
      </c>
      <c r="H64" s="17">
        <v>0</v>
      </c>
      <c r="I64" s="17">
        <v>0</v>
      </c>
      <c r="J64" s="17">
        <v>28</v>
      </c>
      <c r="K64" s="17">
        <v>0</v>
      </c>
      <c r="L64" s="17">
        <v>0</v>
      </c>
      <c r="M64" s="17">
        <v>0</v>
      </c>
      <c r="N64" s="17">
        <v>41</v>
      </c>
      <c r="O64" s="17">
        <v>0</v>
      </c>
      <c r="P64" s="17">
        <v>94</v>
      </c>
      <c r="Q64" s="17">
        <v>0</v>
      </c>
      <c r="R64" s="17">
        <v>0</v>
      </c>
    </row>
    <row r="65" spans="2:18" ht="15" x14ac:dyDescent="0.2">
      <c r="B65" s="41">
        <v>2016</v>
      </c>
      <c r="C65" s="29">
        <f t="shared" si="34"/>
        <v>101</v>
      </c>
      <c r="D65" s="16">
        <v>0</v>
      </c>
      <c r="E65" s="16">
        <v>32</v>
      </c>
      <c r="F65" s="16">
        <v>0</v>
      </c>
      <c r="G65" s="16">
        <v>14</v>
      </c>
      <c r="H65" s="16">
        <v>11</v>
      </c>
      <c r="I65" s="16">
        <v>0</v>
      </c>
      <c r="J65" s="16">
        <v>2</v>
      </c>
      <c r="K65" s="16">
        <v>0</v>
      </c>
      <c r="L65" s="16">
        <v>8</v>
      </c>
      <c r="M65" s="16">
        <v>0</v>
      </c>
      <c r="N65" s="16">
        <v>0</v>
      </c>
      <c r="O65" s="16">
        <v>0</v>
      </c>
      <c r="P65" s="16">
        <v>34</v>
      </c>
      <c r="Q65" s="16">
        <v>0</v>
      </c>
      <c r="R65" s="16">
        <v>0</v>
      </c>
    </row>
    <row r="66" spans="2:18" ht="15" x14ac:dyDescent="0.2">
      <c r="B66" s="41">
        <v>2017</v>
      </c>
      <c r="C66" s="29">
        <f t="shared" si="34"/>
        <v>154</v>
      </c>
      <c r="D66" s="16">
        <v>0</v>
      </c>
      <c r="E66" s="16">
        <v>11</v>
      </c>
      <c r="F66" s="16">
        <v>0</v>
      </c>
      <c r="G66" s="16">
        <v>11</v>
      </c>
      <c r="H66" s="16">
        <v>40</v>
      </c>
      <c r="I66" s="16">
        <v>0</v>
      </c>
      <c r="J66" s="16">
        <v>5</v>
      </c>
      <c r="K66" s="16">
        <v>0</v>
      </c>
      <c r="L66" s="16">
        <v>7</v>
      </c>
      <c r="M66" s="16">
        <v>0</v>
      </c>
      <c r="N66" s="16">
        <v>1</v>
      </c>
      <c r="O66" s="16">
        <v>0</v>
      </c>
      <c r="P66" s="16">
        <v>74</v>
      </c>
      <c r="Q66" s="16">
        <v>0</v>
      </c>
      <c r="R66" s="16">
        <v>5</v>
      </c>
    </row>
    <row r="67" spans="2:18" ht="15" x14ac:dyDescent="0.2">
      <c r="B67" s="41">
        <v>2018</v>
      </c>
      <c r="C67" s="29">
        <f t="shared" si="34"/>
        <v>289</v>
      </c>
      <c r="D67" s="16">
        <v>0</v>
      </c>
      <c r="E67" s="16">
        <v>57</v>
      </c>
      <c r="F67" s="16">
        <v>0</v>
      </c>
      <c r="G67" s="16">
        <v>15</v>
      </c>
      <c r="H67" s="16">
        <v>21</v>
      </c>
      <c r="I67" s="16">
        <v>0</v>
      </c>
      <c r="J67" s="16">
        <v>13</v>
      </c>
      <c r="K67" s="16">
        <v>0</v>
      </c>
      <c r="L67" s="16">
        <v>13</v>
      </c>
      <c r="M67" s="16">
        <v>0</v>
      </c>
      <c r="N67" s="16">
        <v>0</v>
      </c>
      <c r="O67" s="16">
        <v>0</v>
      </c>
      <c r="P67" s="16">
        <v>164</v>
      </c>
      <c r="Q67" s="16">
        <v>0</v>
      </c>
      <c r="R67" s="16">
        <v>6</v>
      </c>
    </row>
    <row r="68" spans="2:18" ht="15" x14ac:dyDescent="0.2">
      <c r="B68" s="41">
        <v>2019</v>
      </c>
      <c r="C68" s="29">
        <f t="shared" si="34"/>
        <v>292</v>
      </c>
      <c r="D68" s="16">
        <v>0</v>
      </c>
      <c r="E68" s="16">
        <v>8</v>
      </c>
      <c r="F68" s="16">
        <v>0</v>
      </c>
      <c r="G68" s="16">
        <v>12</v>
      </c>
      <c r="H68" s="16">
        <v>25</v>
      </c>
      <c r="I68" s="16">
        <v>0</v>
      </c>
      <c r="J68" s="16">
        <v>25</v>
      </c>
      <c r="K68" s="16">
        <v>0</v>
      </c>
      <c r="L68" s="16">
        <v>5</v>
      </c>
      <c r="M68" s="16">
        <v>0</v>
      </c>
      <c r="N68" s="16">
        <v>2</v>
      </c>
      <c r="O68" s="16">
        <v>1</v>
      </c>
      <c r="P68" s="16">
        <v>214</v>
      </c>
      <c r="Q68" s="16">
        <v>0</v>
      </c>
      <c r="R68" s="16">
        <v>0</v>
      </c>
    </row>
    <row r="69" spans="2:18" ht="15.75" thickBot="1" x14ac:dyDescent="0.25">
      <c r="B69" s="41">
        <v>2020</v>
      </c>
      <c r="C69" s="29">
        <f t="shared" si="34"/>
        <v>101</v>
      </c>
      <c r="D69" s="16">
        <v>0</v>
      </c>
      <c r="E69" s="16">
        <v>19</v>
      </c>
      <c r="F69" s="16">
        <v>0</v>
      </c>
      <c r="G69" s="16">
        <v>1</v>
      </c>
      <c r="H69" s="16">
        <v>15</v>
      </c>
      <c r="I69" s="16">
        <v>22</v>
      </c>
      <c r="J69" s="16">
        <v>13</v>
      </c>
      <c r="K69" s="16">
        <v>0</v>
      </c>
      <c r="L69" s="16">
        <v>1</v>
      </c>
      <c r="M69" s="16">
        <v>0</v>
      </c>
      <c r="N69" s="16">
        <v>0</v>
      </c>
      <c r="O69" s="16">
        <v>0</v>
      </c>
      <c r="P69" s="16">
        <v>28</v>
      </c>
      <c r="Q69" s="16">
        <v>0</v>
      </c>
      <c r="R69" s="16">
        <v>2</v>
      </c>
    </row>
    <row r="70" spans="2:18" ht="15" x14ac:dyDescent="0.2">
      <c r="B70" s="92" t="s">
        <v>9311</v>
      </c>
      <c r="C70" s="94">
        <f t="shared" ref="C70:D70" si="35">SUM(C64:C69)</f>
        <v>1101</v>
      </c>
      <c r="D70" s="27">
        <f t="shared" si="35"/>
        <v>0</v>
      </c>
      <c r="E70" s="27">
        <f t="shared" ref="E70" si="36">SUM(E64:E69)</f>
        <v>127</v>
      </c>
      <c r="F70" s="27">
        <f t="shared" ref="F70:R70" si="37">SUM(F64:F69)</f>
        <v>0</v>
      </c>
      <c r="G70" s="27">
        <f t="shared" si="37"/>
        <v>54</v>
      </c>
      <c r="H70" s="27">
        <f t="shared" si="37"/>
        <v>112</v>
      </c>
      <c r="I70" s="27">
        <f t="shared" si="37"/>
        <v>22</v>
      </c>
      <c r="J70" s="27">
        <f t="shared" si="37"/>
        <v>86</v>
      </c>
      <c r="K70" s="27">
        <f t="shared" si="37"/>
        <v>0</v>
      </c>
      <c r="L70" s="27">
        <f t="shared" si="37"/>
        <v>34</v>
      </c>
      <c r="M70" s="27">
        <f t="shared" si="37"/>
        <v>0</v>
      </c>
      <c r="N70" s="27">
        <f t="shared" si="37"/>
        <v>44</v>
      </c>
      <c r="O70" s="27">
        <f t="shared" si="37"/>
        <v>1</v>
      </c>
      <c r="P70" s="27">
        <f t="shared" si="37"/>
        <v>608</v>
      </c>
      <c r="Q70" s="27">
        <f t="shared" si="37"/>
        <v>0</v>
      </c>
      <c r="R70" s="27">
        <f t="shared" si="37"/>
        <v>13</v>
      </c>
    </row>
    <row r="71" spans="2:18" ht="15" customHeight="1" thickBot="1" x14ac:dyDescent="0.25">
      <c r="B71" s="93"/>
      <c r="C71" s="95"/>
      <c r="D71" s="32">
        <f>D70/$C$70</f>
        <v>0</v>
      </c>
      <c r="E71" s="32">
        <f>E70/$C$70</f>
        <v>0.11534968210717529</v>
      </c>
      <c r="F71" s="32">
        <f t="shared" ref="F71:Q71" si="38">F70/$C$70</f>
        <v>0</v>
      </c>
      <c r="G71" s="32">
        <f t="shared" si="38"/>
        <v>4.9046321525885561E-2</v>
      </c>
      <c r="H71" s="32">
        <f t="shared" si="38"/>
        <v>0.10172570390554042</v>
      </c>
      <c r="I71" s="32">
        <f t="shared" si="38"/>
        <v>1.9981834695731154E-2</v>
      </c>
      <c r="J71" s="32">
        <f t="shared" si="38"/>
        <v>7.8110808356039965E-2</v>
      </c>
      <c r="K71" s="32">
        <f t="shared" si="38"/>
        <v>0</v>
      </c>
      <c r="L71" s="32">
        <f t="shared" si="38"/>
        <v>3.0881017257039057E-2</v>
      </c>
      <c r="M71" s="32">
        <f t="shared" si="38"/>
        <v>0</v>
      </c>
      <c r="N71" s="32">
        <f t="shared" si="38"/>
        <v>3.9963669391462307E-2</v>
      </c>
      <c r="O71" s="32">
        <f t="shared" si="38"/>
        <v>9.0826521344232513E-4</v>
      </c>
      <c r="P71" s="32">
        <f t="shared" si="38"/>
        <v>0.55222524977293375</v>
      </c>
      <c r="Q71" s="32">
        <f t="shared" si="38"/>
        <v>0</v>
      </c>
      <c r="R71" s="32">
        <f t="shared" ref="R71" si="39">R70/$C$70</f>
        <v>1.1807447774750226E-2</v>
      </c>
    </row>
    <row r="72" spans="2:18" ht="15.75" customHeight="1" thickBot="1" x14ac:dyDescent="0.25"/>
    <row r="73" spans="2:18" ht="18.75" thickBot="1" x14ac:dyDescent="0.3">
      <c r="B73" s="102" t="s">
        <v>11080</v>
      </c>
      <c r="C73" s="103"/>
      <c r="D73" s="103"/>
      <c r="E73" s="103"/>
      <c r="F73" s="103"/>
      <c r="G73" s="103"/>
      <c r="H73" s="103"/>
      <c r="I73" s="103"/>
      <c r="J73" s="103"/>
      <c r="K73" s="103"/>
      <c r="L73" s="103"/>
      <c r="M73" s="103"/>
      <c r="N73" s="103"/>
      <c r="O73" s="103"/>
      <c r="P73" s="103"/>
      <c r="Q73" s="103"/>
      <c r="R73" s="104"/>
    </row>
    <row r="74" spans="2:18" ht="60.75" thickBot="1" x14ac:dyDescent="0.25">
      <c r="B74" s="39" t="s">
        <v>11085</v>
      </c>
      <c r="C74" s="18" t="s">
        <v>2831</v>
      </c>
      <c r="D74" s="19" t="s">
        <v>11342</v>
      </c>
      <c r="E74" s="19" t="s">
        <v>9314</v>
      </c>
      <c r="F74" s="19" t="s">
        <v>9317</v>
      </c>
      <c r="G74" s="19" t="s">
        <v>9320</v>
      </c>
      <c r="H74" s="19" t="s">
        <v>9323</v>
      </c>
      <c r="I74" s="19" t="s">
        <v>9365</v>
      </c>
      <c r="J74" s="19" t="s">
        <v>9329</v>
      </c>
      <c r="K74" s="19" t="s">
        <v>9376</v>
      </c>
      <c r="L74" s="19" t="s">
        <v>9331</v>
      </c>
      <c r="M74" s="36" t="s">
        <v>9369</v>
      </c>
      <c r="N74" s="36" t="s">
        <v>9335</v>
      </c>
      <c r="O74" s="36" t="s">
        <v>9379</v>
      </c>
      <c r="P74" s="36" t="s">
        <v>9337</v>
      </c>
      <c r="Q74" s="36" t="s">
        <v>9393</v>
      </c>
      <c r="R74" s="36" t="s">
        <v>9391</v>
      </c>
    </row>
    <row r="75" spans="2:18" ht="15" x14ac:dyDescent="0.2">
      <c r="B75" s="40">
        <v>2015</v>
      </c>
      <c r="C75" s="28">
        <f t="shared" ref="C75:C80" si="40">SUM(D75:R75)</f>
        <v>96</v>
      </c>
      <c r="D75" s="17">
        <v>0</v>
      </c>
      <c r="E75" s="17">
        <v>0</v>
      </c>
      <c r="F75" s="17">
        <v>24</v>
      </c>
      <c r="G75" s="17">
        <v>4</v>
      </c>
      <c r="H75" s="17">
        <v>14</v>
      </c>
      <c r="I75" s="17">
        <v>0</v>
      </c>
      <c r="J75" s="17">
        <v>23</v>
      </c>
      <c r="K75" s="17">
        <v>0</v>
      </c>
      <c r="L75" s="17">
        <v>12</v>
      </c>
      <c r="M75" s="17">
        <v>0</v>
      </c>
      <c r="N75" s="17">
        <v>2</v>
      </c>
      <c r="O75" s="17">
        <v>0</v>
      </c>
      <c r="P75" s="17">
        <v>17</v>
      </c>
      <c r="Q75" s="17">
        <v>0</v>
      </c>
      <c r="R75" s="17">
        <v>0</v>
      </c>
    </row>
    <row r="76" spans="2:18" ht="15" x14ac:dyDescent="0.2">
      <c r="B76" s="41">
        <v>2016</v>
      </c>
      <c r="C76" s="29">
        <f t="shared" si="40"/>
        <v>93</v>
      </c>
      <c r="D76" s="16">
        <v>0</v>
      </c>
      <c r="E76" s="16">
        <v>19</v>
      </c>
      <c r="F76" s="16">
        <v>0</v>
      </c>
      <c r="G76" s="16">
        <v>5</v>
      </c>
      <c r="H76" s="16">
        <v>3</v>
      </c>
      <c r="I76" s="16">
        <v>0</v>
      </c>
      <c r="J76" s="16">
        <v>25</v>
      </c>
      <c r="K76" s="16">
        <v>0</v>
      </c>
      <c r="L76" s="16">
        <v>5</v>
      </c>
      <c r="M76" s="16">
        <v>0</v>
      </c>
      <c r="N76" s="16">
        <v>0</v>
      </c>
      <c r="O76" s="16">
        <v>0</v>
      </c>
      <c r="P76" s="16">
        <v>36</v>
      </c>
      <c r="Q76" s="16">
        <v>0</v>
      </c>
      <c r="R76" s="16">
        <v>0</v>
      </c>
    </row>
    <row r="77" spans="2:18" ht="15" x14ac:dyDescent="0.2">
      <c r="B77" s="41">
        <v>2017</v>
      </c>
      <c r="C77" s="29">
        <f t="shared" si="40"/>
        <v>135</v>
      </c>
      <c r="D77" s="16">
        <v>0</v>
      </c>
      <c r="E77" s="16">
        <v>25</v>
      </c>
      <c r="F77" s="16">
        <v>0</v>
      </c>
      <c r="G77" s="16">
        <v>1</v>
      </c>
      <c r="H77" s="16">
        <v>4</v>
      </c>
      <c r="I77" s="16">
        <v>0</v>
      </c>
      <c r="J77" s="16">
        <v>32</v>
      </c>
      <c r="K77" s="16">
        <v>0</v>
      </c>
      <c r="L77" s="16">
        <v>16</v>
      </c>
      <c r="M77" s="16">
        <v>0</v>
      </c>
      <c r="N77" s="16">
        <v>0</v>
      </c>
      <c r="O77" s="16">
        <v>0</v>
      </c>
      <c r="P77" s="16">
        <v>57</v>
      </c>
      <c r="Q77" s="16">
        <v>0</v>
      </c>
      <c r="R77" s="16">
        <v>0</v>
      </c>
    </row>
    <row r="78" spans="2:18" ht="15" x14ac:dyDescent="0.2">
      <c r="B78" s="41">
        <v>2018</v>
      </c>
      <c r="C78" s="29">
        <f t="shared" si="40"/>
        <v>106</v>
      </c>
      <c r="D78" s="16">
        <v>0</v>
      </c>
      <c r="E78" s="16">
        <v>39</v>
      </c>
      <c r="F78" s="16">
        <v>0</v>
      </c>
      <c r="G78" s="16">
        <v>2</v>
      </c>
      <c r="H78" s="16">
        <v>5</v>
      </c>
      <c r="I78" s="16">
        <v>0</v>
      </c>
      <c r="J78" s="16">
        <v>13</v>
      </c>
      <c r="K78" s="16">
        <v>0</v>
      </c>
      <c r="L78" s="16">
        <v>5</v>
      </c>
      <c r="M78" s="16">
        <v>0</v>
      </c>
      <c r="N78" s="16">
        <v>0</v>
      </c>
      <c r="O78" s="16">
        <v>0</v>
      </c>
      <c r="P78" s="16">
        <v>42</v>
      </c>
      <c r="Q78" s="16">
        <v>0</v>
      </c>
      <c r="R78" s="16">
        <v>0</v>
      </c>
    </row>
    <row r="79" spans="2:18" ht="15" x14ac:dyDescent="0.2">
      <c r="B79" s="41">
        <v>2019</v>
      </c>
      <c r="C79" s="29">
        <f t="shared" si="40"/>
        <v>292</v>
      </c>
      <c r="D79" s="16">
        <v>0</v>
      </c>
      <c r="E79" s="16">
        <v>43</v>
      </c>
      <c r="F79" s="16">
        <v>0</v>
      </c>
      <c r="G79" s="16">
        <v>3</v>
      </c>
      <c r="H79" s="16">
        <v>67</v>
      </c>
      <c r="I79" s="16">
        <v>0</v>
      </c>
      <c r="J79" s="16">
        <v>78</v>
      </c>
      <c r="K79" s="16">
        <v>1</v>
      </c>
      <c r="L79" s="16">
        <v>3</v>
      </c>
      <c r="M79" s="16">
        <v>0</v>
      </c>
      <c r="N79" s="16">
        <v>2</v>
      </c>
      <c r="O79" s="16">
        <v>29</v>
      </c>
      <c r="P79" s="16">
        <v>61</v>
      </c>
      <c r="Q79" s="16">
        <v>1</v>
      </c>
      <c r="R79" s="16">
        <v>4</v>
      </c>
    </row>
    <row r="80" spans="2:18" ht="15.75" thickBot="1" x14ac:dyDescent="0.25">
      <c r="B80" s="41">
        <v>2020</v>
      </c>
      <c r="C80" s="29">
        <f t="shared" si="40"/>
        <v>45</v>
      </c>
      <c r="D80" s="16">
        <v>0</v>
      </c>
      <c r="E80" s="16">
        <v>10</v>
      </c>
      <c r="F80" s="16">
        <v>0</v>
      </c>
      <c r="G80" s="16">
        <v>0</v>
      </c>
      <c r="H80" s="16">
        <v>0</v>
      </c>
      <c r="I80" s="16">
        <v>25</v>
      </c>
      <c r="J80" s="16">
        <v>7</v>
      </c>
      <c r="K80" s="16">
        <v>0</v>
      </c>
      <c r="L80" s="16">
        <v>0</v>
      </c>
      <c r="M80" s="16">
        <v>0</v>
      </c>
      <c r="N80" s="16">
        <v>0</v>
      </c>
      <c r="O80" s="16">
        <v>0</v>
      </c>
      <c r="P80" s="16">
        <v>3</v>
      </c>
      <c r="Q80" s="16">
        <v>0</v>
      </c>
      <c r="R80" s="16">
        <v>0</v>
      </c>
    </row>
    <row r="81" spans="2:18" ht="15" x14ac:dyDescent="0.2">
      <c r="B81" s="92" t="s">
        <v>9311</v>
      </c>
      <c r="C81" s="94">
        <f t="shared" ref="C81:D81" si="41">SUM(C75:C80)</f>
        <v>767</v>
      </c>
      <c r="D81" s="27">
        <f t="shared" si="41"/>
        <v>0</v>
      </c>
      <c r="E81" s="27">
        <f t="shared" ref="E81" si="42">SUM(E75:E80)</f>
        <v>136</v>
      </c>
      <c r="F81" s="27">
        <f t="shared" ref="F81:R81" si="43">SUM(F75:F80)</f>
        <v>24</v>
      </c>
      <c r="G81" s="27">
        <f t="shared" si="43"/>
        <v>15</v>
      </c>
      <c r="H81" s="27">
        <f t="shared" si="43"/>
        <v>93</v>
      </c>
      <c r="I81" s="27">
        <f t="shared" si="43"/>
        <v>25</v>
      </c>
      <c r="J81" s="27">
        <f t="shared" si="43"/>
        <v>178</v>
      </c>
      <c r="K81" s="27">
        <f t="shared" si="43"/>
        <v>1</v>
      </c>
      <c r="L81" s="27">
        <f t="shared" si="43"/>
        <v>41</v>
      </c>
      <c r="M81" s="27">
        <f t="shared" si="43"/>
        <v>0</v>
      </c>
      <c r="N81" s="27">
        <f t="shared" si="43"/>
        <v>4</v>
      </c>
      <c r="O81" s="27">
        <f t="shared" si="43"/>
        <v>29</v>
      </c>
      <c r="P81" s="27">
        <f t="shared" si="43"/>
        <v>216</v>
      </c>
      <c r="Q81" s="27">
        <f t="shared" si="43"/>
        <v>1</v>
      </c>
      <c r="R81" s="27">
        <f t="shared" si="43"/>
        <v>4</v>
      </c>
    </row>
    <row r="82" spans="2:18" ht="15" customHeight="1" thickBot="1" x14ac:dyDescent="0.25">
      <c r="B82" s="93"/>
      <c r="C82" s="95"/>
      <c r="D82" s="32">
        <f>D81/$C$81</f>
        <v>0</v>
      </c>
      <c r="E82" s="32">
        <f>E81/$C$81</f>
        <v>0.17731421121251631</v>
      </c>
      <c r="F82" s="32">
        <f t="shared" ref="F82:Q82" si="44">F81/$C$81</f>
        <v>3.1290743155149937E-2</v>
      </c>
      <c r="G82" s="32">
        <f t="shared" si="44"/>
        <v>1.955671447196871E-2</v>
      </c>
      <c r="H82" s="32">
        <f t="shared" si="44"/>
        <v>0.121251629726206</v>
      </c>
      <c r="I82" s="32">
        <f t="shared" si="44"/>
        <v>3.259452411994785E-2</v>
      </c>
      <c r="J82" s="32">
        <f t="shared" si="44"/>
        <v>0.23207301173402869</v>
      </c>
      <c r="K82" s="32">
        <f t="shared" si="44"/>
        <v>1.3037809647979139E-3</v>
      </c>
      <c r="L82" s="32">
        <f t="shared" si="44"/>
        <v>5.3455019556714473E-2</v>
      </c>
      <c r="M82" s="32">
        <f t="shared" si="44"/>
        <v>0</v>
      </c>
      <c r="N82" s="32">
        <f t="shared" si="44"/>
        <v>5.2151238591916557E-3</v>
      </c>
      <c r="O82" s="32">
        <f t="shared" si="44"/>
        <v>3.7809647979139507E-2</v>
      </c>
      <c r="P82" s="32">
        <f t="shared" si="44"/>
        <v>0.2816166883963494</v>
      </c>
      <c r="Q82" s="32">
        <f t="shared" si="44"/>
        <v>1.3037809647979139E-3</v>
      </c>
      <c r="R82" s="32">
        <f t="shared" ref="R82" si="45">R81/$C$81</f>
        <v>5.2151238591916557E-3</v>
      </c>
    </row>
    <row r="83" spans="2:18" ht="13.5" thickBot="1" x14ac:dyDescent="0.25"/>
    <row r="84" spans="2:18" ht="18.75" thickBot="1" x14ac:dyDescent="0.3">
      <c r="B84" s="102" t="s">
        <v>11080</v>
      </c>
      <c r="C84" s="103"/>
      <c r="D84" s="103"/>
      <c r="E84" s="103"/>
      <c r="F84" s="103"/>
      <c r="G84" s="103"/>
      <c r="H84" s="103"/>
      <c r="I84" s="103"/>
      <c r="J84" s="103"/>
      <c r="K84" s="103"/>
      <c r="L84" s="103"/>
      <c r="M84" s="103"/>
      <c r="N84" s="103"/>
      <c r="O84" s="103"/>
      <c r="P84" s="103"/>
      <c r="Q84" s="103"/>
      <c r="R84" s="104"/>
    </row>
    <row r="85" spans="2:18" ht="60.75" thickBot="1" x14ac:dyDescent="0.25">
      <c r="B85" s="39" t="s">
        <v>11086</v>
      </c>
      <c r="C85" s="18" t="s">
        <v>2831</v>
      </c>
      <c r="D85" s="19" t="s">
        <v>11342</v>
      </c>
      <c r="E85" s="19" t="s">
        <v>9314</v>
      </c>
      <c r="F85" s="19" t="s">
        <v>9317</v>
      </c>
      <c r="G85" s="19" t="s">
        <v>9320</v>
      </c>
      <c r="H85" s="19" t="s">
        <v>9323</v>
      </c>
      <c r="I85" s="19" t="s">
        <v>9365</v>
      </c>
      <c r="J85" s="19" t="s">
        <v>9329</v>
      </c>
      <c r="K85" s="19" t="s">
        <v>9376</v>
      </c>
      <c r="L85" s="19" t="s">
        <v>9331</v>
      </c>
      <c r="M85" s="36" t="s">
        <v>9369</v>
      </c>
      <c r="N85" s="36" t="s">
        <v>9335</v>
      </c>
      <c r="O85" s="36" t="s">
        <v>9379</v>
      </c>
      <c r="P85" s="36" t="s">
        <v>9337</v>
      </c>
      <c r="Q85" s="36" t="s">
        <v>9393</v>
      </c>
      <c r="R85" s="36" t="s">
        <v>9391</v>
      </c>
    </row>
    <row r="86" spans="2:18" ht="15" x14ac:dyDescent="0.2">
      <c r="B86" s="40">
        <v>2015</v>
      </c>
      <c r="C86" s="28">
        <f t="shared" ref="C86:C91" si="46">SUM(D86:R86)</f>
        <v>85</v>
      </c>
      <c r="D86" s="17">
        <v>0</v>
      </c>
      <c r="E86" s="17">
        <v>0</v>
      </c>
      <c r="F86" s="17">
        <v>38</v>
      </c>
      <c r="G86" s="17">
        <v>0</v>
      </c>
      <c r="H86" s="17">
        <v>2</v>
      </c>
      <c r="I86" s="17">
        <v>0</v>
      </c>
      <c r="J86" s="17">
        <v>11</v>
      </c>
      <c r="K86" s="17">
        <v>0</v>
      </c>
      <c r="L86" s="17">
        <v>24</v>
      </c>
      <c r="M86" s="17">
        <v>0</v>
      </c>
      <c r="N86" s="17">
        <v>0</v>
      </c>
      <c r="O86" s="17">
        <v>0</v>
      </c>
      <c r="P86" s="17">
        <v>10</v>
      </c>
      <c r="Q86" s="17">
        <v>0</v>
      </c>
      <c r="R86" s="17">
        <v>0</v>
      </c>
    </row>
    <row r="87" spans="2:18" ht="15" x14ac:dyDescent="0.2">
      <c r="B87" s="41">
        <v>2016</v>
      </c>
      <c r="C87" s="29">
        <f t="shared" si="46"/>
        <v>83</v>
      </c>
      <c r="D87" s="16">
        <v>0</v>
      </c>
      <c r="E87" s="16">
        <v>29</v>
      </c>
      <c r="F87" s="16">
        <v>0</v>
      </c>
      <c r="G87" s="16">
        <v>0</v>
      </c>
      <c r="H87" s="16">
        <v>3</v>
      </c>
      <c r="I87" s="16">
        <v>0</v>
      </c>
      <c r="J87" s="16">
        <v>10</v>
      </c>
      <c r="K87" s="16">
        <v>0</v>
      </c>
      <c r="L87" s="16">
        <v>3</v>
      </c>
      <c r="M87" s="16">
        <v>1</v>
      </c>
      <c r="N87" s="16">
        <v>1</v>
      </c>
      <c r="O87" s="16">
        <v>28</v>
      </c>
      <c r="P87" s="16">
        <v>5</v>
      </c>
      <c r="Q87" s="16">
        <v>3</v>
      </c>
      <c r="R87" s="16">
        <v>0</v>
      </c>
    </row>
    <row r="88" spans="2:18" ht="15" x14ac:dyDescent="0.2">
      <c r="B88" s="41">
        <v>2017</v>
      </c>
      <c r="C88" s="29">
        <f t="shared" si="46"/>
        <v>317</v>
      </c>
      <c r="D88" s="16">
        <v>0</v>
      </c>
      <c r="E88" s="16">
        <v>53</v>
      </c>
      <c r="F88" s="16">
        <v>0</v>
      </c>
      <c r="G88" s="16">
        <v>0</v>
      </c>
      <c r="H88" s="16">
        <v>8</v>
      </c>
      <c r="I88" s="16">
        <v>0</v>
      </c>
      <c r="J88" s="16">
        <v>143</v>
      </c>
      <c r="K88" s="16">
        <v>0</v>
      </c>
      <c r="L88" s="16">
        <v>43</v>
      </c>
      <c r="M88" s="16">
        <v>1</v>
      </c>
      <c r="N88" s="16">
        <v>0</v>
      </c>
      <c r="O88" s="16">
        <v>4</v>
      </c>
      <c r="P88" s="16">
        <v>22</v>
      </c>
      <c r="Q88" s="16">
        <v>43</v>
      </c>
      <c r="R88" s="16">
        <v>0</v>
      </c>
    </row>
    <row r="89" spans="2:18" ht="15" x14ac:dyDescent="0.2">
      <c r="B89" s="41">
        <v>2018</v>
      </c>
      <c r="C89" s="29">
        <f t="shared" si="46"/>
        <v>331</v>
      </c>
      <c r="D89" s="16">
        <v>0</v>
      </c>
      <c r="E89" s="16">
        <v>56</v>
      </c>
      <c r="F89" s="16">
        <v>0</v>
      </c>
      <c r="G89" s="16">
        <v>0</v>
      </c>
      <c r="H89" s="16">
        <v>6</v>
      </c>
      <c r="I89" s="16">
        <v>0</v>
      </c>
      <c r="J89" s="16">
        <v>134</v>
      </c>
      <c r="K89" s="16">
        <v>2</v>
      </c>
      <c r="L89" s="16">
        <v>27</v>
      </c>
      <c r="M89" s="16">
        <v>9</v>
      </c>
      <c r="N89" s="16">
        <v>0</v>
      </c>
      <c r="O89" s="16">
        <v>44</v>
      </c>
      <c r="P89" s="16">
        <v>17</v>
      </c>
      <c r="Q89" s="16">
        <v>36</v>
      </c>
      <c r="R89" s="16">
        <v>0</v>
      </c>
    </row>
    <row r="90" spans="2:18" ht="15" x14ac:dyDescent="0.2">
      <c r="B90" s="41">
        <v>2019</v>
      </c>
      <c r="C90" s="29">
        <f t="shared" si="46"/>
        <v>517</v>
      </c>
      <c r="D90" s="16">
        <v>0</v>
      </c>
      <c r="E90" s="16">
        <v>21</v>
      </c>
      <c r="F90" s="16">
        <v>0</v>
      </c>
      <c r="G90" s="16">
        <v>0</v>
      </c>
      <c r="H90" s="16">
        <v>9</v>
      </c>
      <c r="I90" s="16">
        <v>0</v>
      </c>
      <c r="J90" s="16">
        <v>2</v>
      </c>
      <c r="K90" s="16">
        <v>2</v>
      </c>
      <c r="L90" s="16">
        <v>16</v>
      </c>
      <c r="M90" s="16">
        <v>55</v>
      </c>
      <c r="N90" s="16">
        <v>0</v>
      </c>
      <c r="O90" s="16">
        <v>384</v>
      </c>
      <c r="P90" s="16">
        <v>7</v>
      </c>
      <c r="Q90" s="16">
        <v>21</v>
      </c>
      <c r="R90" s="16">
        <v>0</v>
      </c>
    </row>
    <row r="91" spans="2:18" ht="15.75" thickBot="1" x14ac:dyDescent="0.25">
      <c r="B91" s="41">
        <v>2020</v>
      </c>
      <c r="C91" s="29">
        <f t="shared" si="46"/>
        <v>29</v>
      </c>
      <c r="D91" s="16">
        <v>4</v>
      </c>
      <c r="E91" s="16">
        <v>2</v>
      </c>
      <c r="F91" s="16">
        <v>0</v>
      </c>
      <c r="G91" s="16">
        <v>1</v>
      </c>
      <c r="H91" s="16">
        <v>2</v>
      </c>
      <c r="I91" s="16">
        <v>6</v>
      </c>
      <c r="J91" s="16">
        <v>2</v>
      </c>
      <c r="K91" s="16">
        <v>0</v>
      </c>
      <c r="L91" s="16">
        <v>1</v>
      </c>
      <c r="M91" s="16">
        <v>0</v>
      </c>
      <c r="N91" s="16">
        <v>0</v>
      </c>
      <c r="O91" s="16">
        <v>4</v>
      </c>
      <c r="P91" s="16">
        <v>1</v>
      </c>
      <c r="Q91" s="16">
        <v>6</v>
      </c>
      <c r="R91" s="16">
        <v>0</v>
      </c>
    </row>
    <row r="92" spans="2:18" ht="15" x14ac:dyDescent="0.2">
      <c r="B92" s="92" t="s">
        <v>9311</v>
      </c>
      <c r="C92" s="94">
        <f t="shared" ref="C92:D92" si="47">SUM(C86:C91)</f>
        <v>1362</v>
      </c>
      <c r="D92" s="27">
        <f t="shared" si="47"/>
        <v>4</v>
      </c>
      <c r="E92" s="27">
        <f t="shared" ref="E92" si="48">SUM(E86:E91)</f>
        <v>161</v>
      </c>
      <c r="F92" s="27">
        <f t="shared" ref="F92:R92" si="49">SUM(F86:F91)</f>
        <v>38</v>
      </c>
      <c r="G92" s="27">
        <f t="shared" si="49"/>
        <v>1</v>
      </c>
      <c r="H92" s="27">
        <f t="shared" si="49"/>
        <v>30</v>
      </c>
      <c r="I92" s="27">
        <f t="shared" si="49"/>
        <v>6</v>
      </c>
      <c r="J92" s="27">
        <f t="shared" si="49"/>
        <v>302</v>
      </c>
      <c r="K92" s="27">
        <f t="shared" si="49"/>
        <v>4</v>
      </c>
      <c r="L92" s="27">
        <f t="shared" si="49"/>
        <v>114</v>
      </c>
      <c r="M92" s="27">
        <f t="shared" si="49"/>
        <v>66</v>
      </c>
      <c r="N92" s="27">
        <f t="shared" si="49"/>
        <v>1</v>
      </c>
      <c r="O92" s="27">
        <f t="shared" si="49"/>
        <v>464</v>
      </c>
      <c r="P92" s="27">
        <f t="shared" si="49"/>
        <v>62</v>
      </c>
      <c r="Q92" s="27">
        <f t="shared" si="49"/>
        <v>109</v>
      </c>
      <c r="R92" s="27">
        <f t="shared" si="49"/>
        <v>0</v>
      </c>
    </row>
    <row r="93" spans="2:18" ht="15" customHeight="1" thickBot="1" x14ac:dyDescent="0.25">
      <c r="B93" s="93"/>
      <c r="C93" s="95"/>
      <c r="D93" s="32">
        <f>D92/$C$92</f>
        <v>2.936857562408223E-3</v>
      </c>
      <c r="E93" s="32">
        <f>E92/$C$92</f>
        <v>0.11820851688693099</v>
      </c>
      <c r="F93" s="32">
        <f t="shared" ref="F93:Q93" si="50">F92/$C$92</f>
        <v>2.7900146842878122E-2</v>
      </c>
      <c r="G93" s="32">
        <f t="shared" si="50"/>
        <v>7.3421439060205576E-4</v>
      </c>
      <c r="H93" s="32">
        <f t="shared" si="50"/>
        <v>2.2026431718061675E-2</v>
      </c>
      <c r="I93" s="32">
        <f t="shared" si="50"/>
        <v>4.4052863436123352E-3</v>
      </c>
      <c r="J93" s="32">
        <f t="shared" si="50"/>
        <v>0.22173274596182085</v>
      </c>
      <c r="K93" s="32">
        <f t="shared" si="50"/>
        <v>2.936857562408223E-3</v>
      </c>
      <c r="L93" s="32">
        <f t="shared" si="50"/>
        <v>8.3700440528634359E-2</v>
      </c>
      <c r="M93" s="32">
        <f t="shared" si="50"/>
        <v>4.8458149779735685E-2</v>
      </c>
      <c r="N93" s="32">
        <f t="shared" si="50"/>
        <v>7.3421439060205576E-4</v>
      </c>
      <c r="O93" s="32">
        <f t="shared" si="50"/>
        <v>0.34067547723935387</v>
      </c>
      <c r="P93" s="32">
        <f t="shared" si="50"/>
        <v>4.552129221732746E-2</v>
      </c>
      <c r="Q93" s="32">
        <f t="shared" si="50"/>
        <v>8.002936857562408E-2</v>
      </c>
      <c r="R93" s="32">
        <f t="shared" ref="R93" si="51">R92/$C$92</f>
        <v>0</v>
      </c>
    </row>
    <row r="95" spans="2:18" ht="13.5" thickBot="1" x14ac:dyDescent="0.25"/>
    <row r="96" spans="2:18" ht="18.75" thickBot="1" x14ac:dyDescent="0.3">
      <c r="B96" s="102" t="s">
        <v>11080</v>
      </c>
      <c r="C96" s="103"/>
      <c r="D96" s="103"/>
      <c r="E96" s="103"/>
      <c r="F96" s="103"/>
      <c r="G96" s="103"/>
      <c r="H96" s="103"/>
      <c r="I96" s="103"/>
      <c r="J96" s="103"/>
      <c r="K96" s="103"/>
      <c r="L96" s="103"/>
      <c r="M96" s="103"/>
      <c r="N96" s="103"/>
      <c r="O96" s="103"/>
      <c r="P96" s="103"/>
      <c r="Q96" s="103"/>
      <c r="R96" s="104"/>
    </row>
    <row r="97" spans="2:31" ht="60.75" thickBot="1" x14ac:dyDescent="0.25">
      <c r="B97" s="39" t="s">
        <v>11125</v>
      </c>
      <c r="C97" s="18" t="s">
        <v>2831</v>
      </c>
      <c r="D97" s="19" t="s">
        <v>11342</v>
      </c>
      <c r="E97" s="19" t="s">
        <v>9314</v>
      </c>
      <c r="F97" s="19" t="s">
        <v>9317</v>
      </c>
      <c r="G97" s="19" t="s">
        <v>9320</v>
      </c>
      <c r="H97" s="19" t="s">
        <v>9323</v>
      </c>
      <c r="I97" s="19" t="s">
        <v>9365</v>
      </c>
      <c r="J97" s="19" t="s">
        <v>9329</v>
      </c>
      <c r="K97" s="19" t="s">
        <v>9376</v>
      </c>
      <c r="L97" s="19" t="s">
        <v>9331</v>
      </c>
      <c r="M97" s="36" t="s">
        <v>9369</v>
      </c>
      <c r="N97" s="36" t="s">
        <v>9335</v>
      </c>
      <c r="O97" s="36" t="s">
        <v>9379</v>
      </c>
      <c r="P97" s="36" t="s">
        <v>9337</v>
      </c>
      <c r="Q97" s="36" t="s">
        <v>9393</v>
      </c>
      <c r="R97" s="36" t="s">
        <v>9391</v>
      </c>
    </row>
    <row r="98" spans="2:31" ht="15" x14ac:dyDescent="0.2">
      <c r="B98" s="40">
        <v>2015</v>
      </c>
      <c r="C98" s="28">
        <f t="shared" ref="C98:C103" si="52">SUM(D98:R98)</f>
        <v>1508</v>
      </c>
      <c r="D98" s="42">
        <f t="shared" ref="D98:R98" si="53">D31+D42+D53+D64+D75+D86</f>
        <v>0</v>
      </c>
      <c r="E98" s="42">
        <f t="shared" si="53"/>
        <v>143</v>
      </c>
      <c r="F98" s="42">
        <f t="shared" si="53"/>
        <v>62</v>
      </c>
      <c r="G98" s="42">
        <f t="shared" si="53"/>
        <v>7</v>
      </c>
      <c r="H98" s="42">
        <f t="shared" si="53"/>
        <v>647</v>
      </c>
      <c r="I98" s="42">
        <f t="shared" si="53"/>
        <v>0</v>
      </c>
      <c r="J98" s="42">
        <f t="shared" si="53"/>
        <v>262</v>
      </c>
      <c r="K98" s="42">
        <f t="shared" si="53"/>
        <v>0</v>
      </c>
      <c r="L98" s="42">
        <f t="shared" si="53"/>
        <v>165</v>
      </c>
      <c r="M98" s="42">
        <f t="shared" si="53"/>
        <v>0</v>
      </c>
      <c r="N98" s="42">
        <f t="shared" si="53"/>
        <v>43</v>
      </c>
      <c r="O98" s="42">
        <f t="shared" si="53"/>
        <v>7</v>
      </c>
      <c r="P98" s="42">
        <f t="shared" si="53"/>
        <v>172</v>
      </c>
      <c r="Q98" s="42">
        <f t="shared" si="53"/>
        <v>0</v>
      </c>
      <c r="R98" s="42">
        <f t="shared" si="53"/>
        <v>0</v>
      </c>
    </row>
    <row r="99" spans="2:31" ht="15" x14ac:dyDescent="0.2">
      <c r="B99" s="41">
        <v>2016</v>
      </c>
      <c r="C99" s="29">
        <f t="shared" si="52"/>
        <v>740</v>
      </c>
      <c r="D99" s="16">
        <f t="shared" ref="D99:R99" si="54">D32+D43+D54+D65+D76+D87</f>
        <v>0</v>
      </c>
      <c r="E99" s="16">
        <f t="shared" si="54"/>
        <v>273</v>
      </c>
      <c r="F99" s="16">
        <f t="shared" si="54"/>
        <v>0</v>
      </c>
      <c r="G99" s="16">
        <f t="shared" si="54"/>
        <v>19</v>
      </c>
      <c r="H99" s="16">
        <f t="shared" si="54"/>
        <v>126</v>
      </c>
      <c r="I99" s="16">
        <f t="shared" si="54"/>
        <v>0</v>
      </c>
      <c r="J99" s="16">
        <f t="shared" si="54"/>
        <v>101</v>
      </c>
      <c r="K99" s="16">
        <f t="shared" si="54"/>
        <v>0</v>
      </c>
      <c r="L99" s="16">
        <f t="shared" si="54"/>
        <v>76</v>
      </c>
      <c r="M99" s="16">
        <f t="shared" si="54"/>
        <v>1</v>
      </c>
      <c r="N99" s="16">
        <f t="shared" si="54"/>
        <v>1</v>
      </c>
      <c r="O99" s="16">
        <f t="shared" si="54"/>
        <v>35</v>
      </c>
      <c r="P99" s="16">
        <f t="shared" si="54"/>
        <v>105</v>
      </c>
      <c r="Q99" s="16">
        <f t="shared" si="54"/>
        <v>3</v>
      </c>
      <c r="R99" s="16">
        <f t="shared" si="54"/>
        <v>0</v>
      </c>
    </row>
    <row r="100" spans="2:31" ht="15" x14ac:dyDescent="0.2">
      <c r="B100" s="41">
        <v>2017</v>
      </c>
      <c r="C100" s="29">
        <f t="shared" si="52"/>
        <v>977</v>
      </c>
      <c r="D100" s="16">
        <f t="shared" ref="D100:D103" si="55">D33+D44+D55+D66+D77+D88</f>
        <v>0</v>
      </c>
      <c r="E100" s="16">
        <f t="shared" ref="E100" si="56">E33+E44+E55+E66+E77+E88</f>
        <v>266</v>
      </c>
      <c r="F100" s="16">
        <f t="shared" ref="F100:R100" si="57">F33+F44+F55+F66+F77+F88</f>
        <v>0</v>
      </c>
      <c r="G100" s="16">
        <f t="shared" si="57"/>
        <v>17</v>
      </c>
      <c r="H100" s="16">
        <f t="shared" si="57"/>
        <v>86</v>
      </c>
      <c r="I100" s="16">
        <f t="shared" si="57"/>
        <v>0</v>
      </c>
      <c r="J100" s="16">
        <f t="shared" si="57"/>
        <v>205</v>
      </c>
      <c r="K100" s="16">
        <f t="shared" si="57"/>
        <v>0</v>
      </c>
      <c r="L100" s="16">
        <f t="shared" si="57"/>
        <v>169</v>
      </c>
      <c r="M100" s="16">
        <f t="shared" si="57"/>
        <v>1</v>
      </c>
      <c r="N100" s="16">
        <f t="shared" si="57"/>
        <v>1</v>
      </c>
      <c r="O100" s="16">
        <f t="shared" si="57"/>
        <v>8</v>
      </c>
      <c r="P100" s="16">
        <f t="shared" si="57"/>
        <v>176</v>
      </c>
      <c r="Q100" s="16">
        <f t="shared" si="57"/>
        <v>43</v>
      </c>
      <c r="R100" s="16">
        <f t="shared" si="57"/>
        <v>5</v>
      </c>
    </row>
    <row r="101" spans="2:31" ht="15" x14ac:dyDescent="0.2">
      <c r="B101" s="41">
        <v>2018</v>
      </c>
      <c r="C101" s="29">
        <f t="shared" si="52"/>
        <v>1181</v>
      </c>
      <c r="D101" s="16">
        <f t="shared" si="55"/>
        <v>0</v>
      </c>
      <c r="E101" s="16">
        <f t="shared" ref="E101" si="58">E34+E45+E56+E67+E78+E89</f>
        <v>393</v>
      </c>
      <c r="F101" s="16">
        <f t="shared" ref="F101:R101" si="59">F34+F45+F56+F67+F78+F89</f>
        <v>0</v>
      </c>
      <c r="G101" s="16">
        <f t="shared" si="59"/>
        <v>18</v>
      </c>
      <c r="H101" s="16">
        <f t="shared" si="59"/>
        <v>69</v>
      </c>
      <c r="I101" s="16">
        <f t="shared" si="59"/>
        <v>0</v>
      </c>
      <c r="J101" s="16">
        <f t="shared" si="59"/>
        <v>206</v>
      </c>
      <c r="K101" s="16">
        <f t="shared" si="59"/>
        <v>2</v>
      </c>
      <c r="L101" s="16">
        <f t="shared" si="59"/>
        <v>130</v>
      </c>
      <c r="M101" s="16">
        <f t="shared" si="59"/>
        <v>9</v>
      </c>
      <c r="N101" s="16">
        <f t="shared" si="59"/>
        <v>0</v>
      </c>
      <c r="O101" s="16">
        <f t="shared" si="59"/>
        <v>47</v>
      </c>
      <c r="P101" s="16">
        <f t="shared" si="59"/>
        <v>265</v>
      </c>
      <c r="Q101" s="16">
        <f t="shared" si="59"/>
        <v>36</v>
      </c>
      <c r="R101" s="16">
        <f t="shared" si="59"/>
        <v>6</v>
      </c>
    </row>
    <row r="102" spans="2:31" ht="15" x14ac:dyDescent="0.2">
      <c r="B102" s="41">
        <v>2019</v>
      </c>
      <c r="C102" s="29">
        <f t="shared" si="52"/>
        <v>1272</v>
      </c>
      <c r="D102" s="16">
        <f t="shared" si="55"/>
        <v>0</v>
      </c>
      <c r="E102" s="16">
        <f t="shared" ref="E102" si="60">E35+E46+E57+E68+E79+E90</f>
        <v>157</v>
      </c>
      <c r="F102" s="16">
        <f t="shared" ref="F102:R102" si="61">F35+F46+F57+F68+F79+F90</f>
        <v>0</v>
      </c>
      <c r="G102" s="16">
        <f t="shared" si="61"/>
        <v>16</v>
      </c>
      <c r="H102" s="16">
        <f t="shared" si="61"/>
        <v>161</v>
      </c>
      <c r="I102" s="16">
        <f t="shared" si="61"/>
        <v>0</v>
      </c>
      <c r="J102" s="16">
        <f t="shared" si="61"/>
        <v>111</v>
      </c>
      <c r="K102" s="16">
        <f t="shared" si="61"/>
        <v>3</v>
      </c>
      <c r="L102" s="16">
        <f t="shared" si="61"/>
        <v>32</v>
      </c>
      <c r="M102" s="16">
        <f t="shared" si="61"/>
        <v>55</v>
      </c>
      <c r="N102" s="16">
        <f t="shared" si="61"/>
        <v>4</v>
      </c>
      <c r="O102" s="16">
        <f t="shared" si="61"/>
        <v>419</v>
      </c>
      <c r="P102" s="16">
        <f t="shared" si="61"/>
        <v>288</v>
      </c>
      <c r="Q102" s="16">
        <f t="shared" si="61"/>
        <v>22</v>
      </c>
      <c r="R102" s="16">
        <f t="shared" si="61"/>
        <v>4</v>
      </c>
    </row>
    <row r="103" spans="2:31" ht="15.75" thickBot="1" x14ac:dyDescent="0.25">
      <c r="B103" s="41">
        <v>2020</v>
      </c>
      <c r="C103" s="29">
        <f t="shared" si="52"/>
        <v>309</v>
      </c>
      <c r="D103" s="16">
        <f t="shared" si="55"/>
        <v>4</v>
      </c>
      <c r="E103" s="16">
        <f t="shared" ref="E103" si="62">E36+E47+E58+E69+E80+E91</f>
        <v>133</v>
      </c>
      <c r="F103" s="16">
        <f t="shared" ref="F103:R103" si="63">F36+F47+F58+F69+F80+F91</f>
        <v>0</v>
      </c>
      <c r="G103" s="16">
        <f t="shared" si="63"/>
        <v>2</v>
      </c>
      <c r="H103" s="16">
        <f t="shared" si="63"/>
        <v>18</v>
      </c>
      <c r="I103" s="16">
        <f t="shared" si="63"/>
        <v>70</v>
      </c>
      <c r="J103" s="16">
        <f t="shared" si="63"/>
        <v>28</v>
      </c>
      <c r="K103" s="16">
        <f t="shared" si="63"/>
        <v>0</v>
      </c>
      <c r="L103" s="16">
        <f t="shared" si="63"/>
        <v>4</v>
      </c>
      <c r="M103" s="16">
        <f t="shared" si="63"/>
        <v>0</v>
      </c>
      <c r="N103" s="16">
        <f t="shared" si="63"/>
        <v>0</v>
      </c>
      <c r="O103" s="16">
        <f t="shared" si="63"/>
        <v>7</v>
      </c>
      <c r="P103" s="16">
        <f t="shared" si="63"/>
        <v>35</v>
      </c>
      <c r="Q103" s="16">
        <f t="shared" si="63"/>
        <v>6</v>
      </c>
      <c r="R103" s="16">
        <f t="shared" si="63"/>
        <v>2</v>
      </c>
    </row>
    <row r="104" spans="2:31" ht="15" x14ac:dyDescent="0.2">
      <c r="B104" s="92" t="s">
        <v>9311</v>
      </c>
      <c r="C104" s="94">
        <f t="shared" ref="C104:D104" si="64">SUM(C98:C103)</f>
        <v>5987</v>
      </c>
      <c r="D104" s="27">
        <f t="shared" si="64"/>
        <v>4</v>
      </c>
      <c r="E104" s="27">
        <f t="shared" ref="E104" si="65">SUM(E98:E103)</f>
        <v>1365</v>
      </c>
      <c r="F104" s="27">
        <f t="shared" ref="F104:R104" si="66">SUM(F98:F103)</f>
        <v>62</v>
      </c>
      <c r="G104" s="27">
        <f t="shared" si="66"/>
        <v>79</v>
      </c>
      <c r="H104" s="27">
        <f t="shared" si="66"/>
        <v>1107</v>
      </c>
      <c r="I104" s="27">
        <f t="shared" si="66"/>
        <v>70</v>
      </c>
      <c r="J104" s="27">
        <f t="shared" si="66"/>
        <v>913</v>
      </c>
      <c r="K104" s="27">
        <f t="shared" si="66"/>
        <v>5</v>
      </c>
      <c r="L104" s="27">
        <f t="shared" si="66"/>
        <v>576</v>
      </c>
      <c r="M104" s="27">
        <f t="shared" si="66"/>
        <v>66</v>
      </c>
      <c r="N104" s="27">
        <f t="shared" si="66"/>
        <v>49</v>
      </c>
      <c r="O104" s="27">
        <f t="shared" si="66"/>
        <v>523</v>
      </c>
      <c r="P104" s="27">
        <f t="shared" si="66"/>
        <v>1041</v>
      </c>
      <c r="Q104" s="27">
        <f t="shared" si="66"/>
        <v>110</v>
      </c>
      <c r="R104" s="27">
        <f t="shared" si="66"/>
        <v>17</v>
      </c>
    </row>
    <row r="105" spans="2:31" ht="15.75" thickBot="1" x14ac:dyDescent="0.25">
      <c r="B105" s="93"/>
      <c r="C105" s="95"/>
      <c r="D105" s="32">
        <f>D104/$C$104</f>
        <v>6.6811424753632871E-4</v>
      </c>
      <c r="E105" s="32">
        <f>E104/$C$104</f>
        <v>0.22799398697177217</v>
      </c>
      <c r="F105" s="32">
        <f t="shared" ref="F105:Q105" si="67">F104/$C$104</f>
        <v>1.0355770836813095E-2</v>
      </c>
      <c r="G105" s="32">
        <f t="shared" si="67"/>
        <v>1.3195256388842492E-2</v>
      </c>
      <c r="H105" s="32">
        <f t="shared" si="67"/>
        <v>0.18490061800567897</v>
      </c>
      <c r="I105" s="32">
        <f t="shared" si="67"/>
        <v>1.1691999331885753E-2</v>
      </c>
      <c r="J105" s="32">
        <f t="shared" si="67"/>
        <v>0.15249707700016704</v>
      </c>
      <c r="K105" s="32">
        <f t="shared" si="67"/>
        <v>8.3514280942041089E-4</v>
      </c>
      <c r="L105" s="32">
        <f t="shared" si="67"/>
        <v>9.6208451645231341E-2</v>
      </c>
      <c r="M105" s="32">
        <f t="shared" si="67"/>
        <v>1.1023885084349424E-2</v>
      </c>
      <c r="N105" s="32">
        <f t="shared" si="67"/>
        <v>8.1843995323200268E-3</v>
      </c>
      <c r="O105" s="32">
        <f t="shared" si="67"/>
        <v>8.7355937865374975E-2</v>
      </c>
      <c r="P105" s="32">
        <f t="shared" si="67"/>
        <v>0.17387673292132955</v>
      </c>
      <c r="Q105" s="32">
        <f t="shared" si="67"/>
        <v>1.8373141807249041E-2</v>
      </c>
      <c r="R105" s="32">
        <f t="shared" ref="R105" si="68">R104/$C$104</f>
        <v>2.8394855520293971E-3</v>
      </c>
    </row>
    <row r="106" spans="2:31" x14ac:dyDescent="0.2">
      <c r="C106" s="24"/>
      <c r="D106" s="24"/>
    </row>
    <row r="107" spans="2:31" ht="13.5" customHeight="1" thickBot="1" x14ac:dyDescent="0.25"/>
    <row r="108" spans="2:31" ht="18.75" thickBot="1" x14ac:dyDescent="0.3">
      <c r="B108" s="102" t="s">
        <v>11079</v>
      </c>
      <c r="C108" s="103"/>
      <c r="D108" s="103"/>
      <c r="E108" s="103"/>
      <c r="F108" s="103"/>
      <c r="G108" s="104"/>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row>
    <row r="109" spans="2:31" ht="45.75" thickBot="1" x14ac:dyDescent="0.25">
      <c r="B109" s="18" t="s">
        <v>9441</v>
      </c>
      <c r="C109" s="18" t="s">
        <v>2831</v>
      </c>
      <c r="D109" s="19" t="s">
        <v>9347</v>
      </c>
      <c r="E109" s="19" t="s">
        <v>9328</v>
      </c>
      <c r="F109" s="19" t="s">
        <v>11214</v>
      </c>
      <c r="G109" s="19" t="s">
        <v>9321</v>
      </c>
      <c r="I109" s="19"/>
    </row>
    <row r="110" spans="2:31" ht="15" x14ac:dyDescent="0.2">
      <c r="B110" s="20" t="s">
        <v>9319</v>
      </c>
      <c r="C110" s="28">
        <f>SUM(D110:AE110)</f>
        <v>1627</v>
      </c>
      <c r="D110" s="17">
        <v>349</v>
      </c>
      <c r="E110" s="17">
        <v>1194</v>
      </c>
      <c r="F110" s="45">
        <v>1</v>
      </c>
      <c r="G110" s="17">
        <v>83</v>
      </c>
    </row>
    <row r="111" spans="2:31" ht="15" x14ac:dyDescent="0.2">
      <c r="B111" s="21" t="s">
        <v>9313</v>
      </c>
      <c r="C111" s="29">
        <f t="shared" ref="C111:C115" si="69">SUM(D111:S111)</f>
        <v>993</v>
      </c>
      <c r="D111" s="16">
        <v>401</v>
      </c>
      <c r="E111" s="16">
        <v>418</v>
      </c>
      <c r="F111" s="46">
        <v>1</v>
      </c>
      <c r="G111" s="16">
        <v>173</v>
      </c>
    </row>
    <row r="112" spans="2:31" ht="15" x14ac:dyDescent="0.2">
      <c r="B112" s="21" t="s">
        <v>9322</v>
      </c>
      <c r="C112" s="29">
        <f t="shared" si="69"/>
        <v>137</v>
      </c>
      <c r="D112" s="16">
        <v>45</v>
      </c>
      <c r="E112" s="16">
        <v>66</v>
      </c>
      <c r="F112" s="16">
        <v>0</v>
      </c>
      <c r="G112" s="16">
        <v>26</v>
      </c>
    </row>
    <row r="113" spans="1:32" ht="15" x14ac:dyDescent="0.2">
      <c r="B113" s="21" t="s">
        <v>9325</v>
      </c>
      <c r="C113" s="29">
        <f t="shared" si="69"/>
        <v>1101</v>
      </c>
      <c r="D113" s="16">
        <v>649</v>
      </c>
      <c r="E113" s="16">
        <v>315</v>
      </c>
      <c r="F113" s="16">
        <v>0</v>
      </c>
      <c r="G113" s="16">
        <v>137</v>
      </c>
    </row>
    <row r="114" spans="1:32" ht="15" x14ac:dyDescent="0.2">
      <c r="B114" s="21" t="s">
        <v>9327</v>
      </c>
      <c r="C114" s="29">
        <f t="shared" si="69"/>
        <v>767</v>
      </c>
      <c r="D114" s="16">
        <v>471</v>
      </c>
      <c r="E114" s="16">
        <v>247</v>
      </c>
      <c r="F114" s="16">
        <v>0</v>
      </c>
      <c r="G114" s="16">
        <v>49</v>
      </c>
    </row>
    <row r="115" spans="1:32" ht="15.75" thickBot="1" x14ac:dyDescent="0.25">
      <c r="B115" s="21" t="s">
        <v>9316</v>
      </c>
      <c r="C115" s="29">
        <f t="shared" si="69"/>
        <v>1362</v>
      </c>
      <c r="D115" s="16">
        <v>616</v>
      </c>
      <c r="E115" s="46">
        <v>608</v>
      </c>
      <c r="F115" s="46">
        <v>42</v>
      </c>
      <c r="G115" s="16">
        <v>96</v>
      </c>
    </row>
    <row r="116" spans="1:32" ht="15" customHeight="1" x14ac:dyDescent="0.2">
      <c r="B116" s="92" t="s">
        <v>9311</v>
      </c>
      <c r="C116" s="94">
        <f>SUM(C110:C115)</f>
        <v>5987</v>
      </c>
      <c r="D116" s="27">
        <f t="shared" ref="D116:E116" si="70">SUM(D110:D115)</f>
        <v>2531</v>
      </c>
      <c r="E116" s="27">
        <f t="shared" si="70"/>
        <v>2848</v>
      </c>
      <c r="F116" s="27">
        <f t="shared" ref="F116" si="71">SUM(F110:F115)</f>
        <v>44</v>
      </c>
      <c r="G116" s="27">
        <f>SUM(G110:G115)</f>
        <v>564</v>
      </c>
    </row>
    <row r="117" spans="1:32" ht="15.75" customHeight="1" thickBot="1" x14ac:dyDescent="0.25">
      <c r="B117" s="93"/>
      <c r="C117" s="95"/>
      <c r="D117" s="32">
        <f>D116/$C$116</f>
        <v>0.42274929012861201</v>
      </c>
      <c r="E117" s="32">
        <f>E116/$C$116</f>
        <v>0.47569734424586602</v>
      </c>
      <c r="F117" s="32">
        <f>F116/$C$116</f>
        <v>7.3492567228996162E-3</v>
      </c>
      <c r="G117" s="32">
        <f>G116/$C$116</f>
        <v>9.4204108902622347E-2</v>
      </c>
    </row>
    <row r="118" spans="1:32" x14ac:dyDescent="0.2">
      <c r="C118" s="24"/>
      <c r="D118" s="24"/>
      <c r="E118" s="5"/>
      <c r="J118" s="23"/>
      <c r="K118" s="5"/>
    </row>
    <row r="119" spans="1:32" ht="15.75" thickBot="1" x14ac:dyDescent="0.25">
      <c r="A119" s="15" t="s">
        <v>9312</v>
      </c>
      <c r="G119" s="22"/>
    </row>
    <row r="120" spans="1:32" ht="18.75" thickBot="1" x14ac:dyDescent="0.3">
      <c r="B120" s="102" t="s">
        <v>10936</v>
      </c>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4"/>
    </row>
    <row r="121" spans="1:32" ht="60.75" thickBot="1" x14ac:dyDescent="0.25">
      <c r="B121" s="18" t="s">
        <v>9441</v>
      </c>
      <c r="C121" s="18" t="s">
        <v>2831</v>
      </c>
      <c r="D121" s="19" t="s">
        <v>9315</v>
      </c>
      <c r="E121" s="19" t="s">
        <v>9345</v>
      </c>
      <c r="F121" s="19" t="s">
        <v>11231</v>
      </c>
      <c r="G121" s="19" t="s">
        <v>9365</v>
      </c>
      <c r="H121" s="19" t="s">
        <v>11398</v>
      </c>
      <c r="I121" s="19" t="s">
        <v>9341</v>
      </c>
      <c r="J121" s="19" t="s">
        <v>0</v>
      </c>
      <c r="K121" s="19" t="s">
        <v>9334</v>
      </c>
      <c r="L121" s="19" t="s">
        <v>9415</v>
      </c>
      <c r="M121" s="19" t="s">
        <v>9367</v>
      </c>
      <c r="N121" s="19" t="s">
        <v>9396</v>
      </c>
      <c r="O121" s="19" t="s">
        <v>9395</v>
      </c>
      <c r="P121" s="19" t="s">
        <v>9408</v>
      </c>
      <c r="Q121" s="19" t="s">
        <v>9409</v>
      </c>
      <c r="R121" s="19" t="s">
        <v>9420</v>
      </c>
      <c r="S121" s="19" t="s">
        <v>9403</v>
      </c>
      <c r="T121" s="19" t="s">
        <v>9338</v>
      </c>
      <c r="U121" s="19" t="s">
        <v>9385</v>
      </c>
      <c r="V121" s="19" t="s">
        <v>9389</v>
      </c>
      <c r="W121" s="19" t="s">
        <v>9390</v>
      </c>
      <c r="X121" s="19" t="s">
        <v>9422</v>
      </c>
      <c r="Y121" s="19" t="s">
        <v>9387</v>
      </c>
      <c r="Z121" s="19" t="s">
        <v>9342</v>
      </c>
      <c r="AA121" s="19" t="s">
        <v>9348</v>
      </c>
      <c r="AB121" s="19" t="s">
        <v>9413</v>
      </c>
      <c r="AC121" s="19" t="s">
        <v>9423</v>
      </c>
      <c r="AD121" s="19" t="s">
        <v>9386</v>
      </c>
      <c r="AE121" s="19" t="s">
        <v>9321</v>
      </c>
      <c r="AF121" s="19" t="s">
        <v>9344</v>
      </c>
    </row>
    <row r="122" spans="1:32" ht="15" x14ac:dyDescent="0.2">
      <c r="B122" s="20" t="s">
        <v>9319</v>
      </c>
      <c r="C122" s="28">
        <f t="shared" ref="C122:C127" si="72">SUM(D122:AF122)</f>
        <v>1627</v>
      </c>
      <c r="D122" s="17">
        <v>311</v>
      </c>
      <c r="E122" s="17">
        <v>6</v>
      </c>
      <c r="F122" s="17">
        <v>0</v>
      </c>
      <c r="G122" s="17">
        <v>0</v>
      </c>
      <c r="H122" s="17">
        <v>0</v>
      </c>
      <c r="I122" s="17">
        <v>79</v>
      </c>
      <c r="J122" s="17">
        <v>0</v>
      </c>
      <c r="K122" s="17">
        <v>86</v>
      </c>
      <c r="L122" s="17">
        <v>98</v>
      </c>
      <c r="M122" s="17">
        <v>7</v>
      </c>
      <c r="N122" s="17">
        <v>0</v>
      </c>
      <c r="O122" s="17">
        <v>0</v>
      </c>
      <c r="P122" s="17">
        <v>12</v>
      </c>
      <c r="Q122" s="17">
        <v>0</v>
      </c>
      <c r="R122" s="17">
        <v>0</v>
      </c>
      <c r="S122" s="17">
        <v>0</v>
      </c>
      <c r="T122" s="17">
        <v>552</v>
      </c>
      <c r="U122" s="17">
        <v>2</v>
      </c>
      <c r="V122" s="17">
        <v>0</v>
      </c>
      <c r="W122" s="17">
        <v>0</v>
      </c>
      <c r="X122" s="17">
        <v>0</v>
      </c>
      <c r="Y122" s="17">
        <v>0</v>
      </c>
      <c r="Z122" s="17">
        <v>76</v>
      </c>
      <c r="AA122" s="17">
        <v>0</v>
      </c>
      <c r="AB122" s="17">
        <v>0</v>
      </c>
      <c r="AC122" s="17">
        <v>0</v>
      </c>
      <c r="AD122" s="17">
        <v>18</v>
      </c>
      <c r="AE122" s="17">
        <v>77</v>
      </c>
      <c r="AF122" s="17">
        <v>303</v>
      </c>
    </row>
    <row r="123" spans="1:32" ht="15" x14ac:dyDescent="0.2">
      <c r="B123" s="21" t="s">
        <v>9313</v>
      </c>
      <c r="C123" s="29">
        <f t="shared" si="72"/>
        <v>993</v>
      </c>
      <c r="D123" s="16">
        <v>169</v>
      </c>
      <c r="E123" s="16">
        <v>17</v>
      </c>
      <c r="F123" s="16">
        <v>0</v>
      </c>
      <c r="G123" s="16">
        <v>0</v>
      </c>
      <c r="H123" s="16">
        <v>0</v>
      </c>
      <c r="I123" s="16">
        <v>4</v>
      </c>
      <c r="J123" s="16">
        <v>0</v>
      </c>
      <c r="K123" s="16">
        <v>51</v>
      </c>
      <c r="L123" s="16">
        <v>117</v>
      </c>
      <c r="M123" s="16">
        <v>5</v>
      </c>
      <c r="N123" s="16">
        <v>0</v>
      </c>
      <c r="O123" s="16">
        <v>0</v>
      </c>
      <c r="P123" s="16">
        <v>10</v>
      </c>
      <c r="Q123" s="16">
        <v>1</v>
      </c>
      <c r="R123" s="16">
        <v>0</v>
      </c>
      <c r="S123" s="16">
        <v>0</v>
      </c>
      <c r="T123" s="16">
        <v>378</v>
      </c>
      <c r="U123" s="16">
        <v>0</v>
      </c>
      <c r="V123" s="16">
        <v>3</v>
      </c>
      <c r="W123" s="16">
        <v>0</v>
      </c>
      <c r="X123" s="16">
        <v>0</v>
      </c>
      <c r="Y123" s="16">
        <v>0</v>
      </c>
      <c r="Z123" s="16">
        <v>12</v>
      </c>
      <c r="AA123" s="16">
        <v>0</v>
      </c>
      <c r="AB123" s="16">
        <v>0</v>
      </c>
      <c r="AC123" s="16">
        <v>0</v>
      </c>
      <c r="AD123" s="16">
        <v>11</v>
      </c>
      <c r="AE123" s="16">
        <v>83</v>
      </c>
      <c r="AF123" s="16">
        <v>132</v>
      </c>
    </row>
    <row r="124" spans="1:32" ht="15" x14ac:dyDescent="0.2">
      <c r="B124" s="21" t="s">
        <v>9322</v>
      </c>
      <c r="C124" s="29">
        <f t="shared" si="72"/>
        <v>137</v>
      </c>
      <c r="D124" s="16">
        <v>25</v>
      </c>
      <c r="E124" s="16">
        <v>0</v>
      </c>
      <c r="F124" s="16">
        <v>0</v>
      </c>
      <c r="G124" s="16">
        <v>0</v>
      </c>
      <c r="H124" s="16">
        <v>0</v>
      </c>
      <c r="I124" s="16">
        <v>1</v>
      </c>
      <c r="J124" s="16">
        <v>0</v>
      </c>
      <c r="K124" s="16">
        <v>1</v>
      </c>
      <c r="L124" s="16">
        <v>39</v>
      </c>
      <c r="M124" s="16">
        <v>4</v>
      </c>
      <c r="N124" s="16">
        <v>0</v>
      </c>
      <c r="O124" s="16">
        <v>0</v>
      </c>
      <c r="P124" s="16">
        <v>2</v>
      </c>
      <c r="Q124" s="16">
        <v>1</v>
      </c>
      <c r="R124" s="16">
        <v>0</v>
      </c>
      <c r="S124" s="16">
        <v>0</v>
      </c>
      <c r="T124" s="16">
        <v>37</v>
      </c>
      <c r="U124" s="16">
        <v>0</v>
      </c>
      <c r="V124" s="16">
        <v>4</v>
      </c>
      <c r="W124" s="16">
        <v>0</v>
      </c>
      <c r="X124" s="16">
        <v>0</v>
      </c>
      <c r="Y124" s="16">
        <v>0</v>
      </c>
      <c r="Z124" s="16">
        <v>1</v>
      </c>
      <c r="AA124" s="16">
        <v>0</v>
      </c>
      <c r="AB124" s="16">
        <v>0</v>
      </c>
      <c r="AC124" s="16">
        <v>0</v>
      </c>
      <c r="AD124" s="16">
        <v>0</v>
      </c>
      <c r="AE124" s="16">
        <v>8</v>
      </c>
      <c r="AF124" s="16">
        <v>14</v>
      </c>
    </row>
    <row r="125" spans="1:32" ht="15" x14ac:dyDescent="0.2">
      <c r="B125" s="21" t="s">
        <v>9325</v>
      </c>
      <c r="C125" s="29">
        <f t="shared" si="72"/>
        <v>1101</v>
      </c>
      <c r="D125" s="16">
        <v>371</v>
      </c>
      <c r="E125" s="16">
        <v>20</v>
      </c>
      <c r="F125" s="16">
        <v>0</v>
      </c>
      <c r="G125" s="16">
        <v>1</v>
      </c>
      <c r="H125" s="16">
        <v>1</v>
      </c>
      <c r="I125" s="16">
        <v>8</v>
      </c>
      <c r="J125" s="16">
        <v>0</v>
      </c>
      <c r="K125" s="16">
        <v>57</v>
      </c>
      <c r="L125" s="16">
        <v>84</v>
      </c>
      <c r="M125" s="16">
        <v>21</v>
      </c>
      <c r="N125" s="16">
        <v>9</v>
      </c>
      <c r="O125" s="16">
        <v>94</v>
      </c>
      <c r="P125" s="16">
        <v>101</v>
      </c>
      <c r="Q125" s="16">
        <v>0</v>
      </c>
      <c r="R125" s="16">
        <v>4</v>
      </c>
      <c r="S125" s="16">
        <v>0</v>
      </c>
      <c r="T125" s="16">
        <v>35</v>
      </c>
      <c r="U125" s="16">
        <v>5</v>
      </c>
      <c r="V125" s="16">
        <v>13</v>
      </c>
      <c r="W125" s="16">
        <v>0</v>
      </c>
      <c r="X125" s="16">
        <v>0</v>
      </c>
      <c r="Y125" s="16">
        <v>3</v>
      </c>
      <c r="Z125" s="16">
        <v>50</v>
      </c>
      <c r="AA125" s="16">
        <v>3</v>
      </c>
      <c r="AB125" s="16">
        <v>0</v>
      </c>
      <c r="AC125" s="16">
        <v>1</v>
      </c>
      <c r="AD125" s="16">
        <v>0</v>
      </c>
      <c r="AE125" s="16">
        <v>112</v>
      </c>
      <c r="AF125" s="16">
        <v>108</v>
      </c>
    </row>
    <row r="126" spans="1:32" ht="15" x14ac:dyDescent="0.2">
      <c r="B126" s="21" t="s">
        <v>9327</v>
      </c>
      <c r="C126" s="29">
        <f t="shared" si="72"/>
        <v>767</v>
      </c>
      <c r="D126" s="16">
        <v>210</v>
      </c>
      <c r="E126" s="16">
        <v>4</v>
      </c>
      <c r="F126" s="16">
        <v>0</v>
      </c>
      <c r="G126" s="16">
        <v>0</v>
      </c>
      <c r="H126" s="16">
        <v>0</v>
      </c>
      <c r="I126" s="16">
        <v>16</v>
      </c>
      <c r="J126" s="16">
        <v>0</v>
      </c>
      <c r="K126" s="16">
        <v>8</v>
      </c>
      <c r="L126" s="16">
        <v>60</v>
      </c>
      <c r="M126" s="16">
        <v>68</v>
      </c>
      <c r="N126" s="16">
        <v>2</v>
      </c>
      <c r="O126" s="16">
        <v>57</v>
      </c>
      <c r="P126" s="16">
        <v>51</v>
      </c>
      <c r="Q126" s="16">
        <v>0</v>
      </c>
      <c r="R126" s="16">
        <v>1</v>
      </c>
      <c r="S126" s="16">
        <v>0</v>
      </c>
      <c r="T126" s="16">
        <v>96</v>
      </c>
      <c r="U126" s="16">
        <v>5</v>
      </c>
      <c r="V126" s="16">
        <v>15</v>
      </c>
      <c r="W126" s="16">
        <v>1</v>
      </c>
      <c r="X126" s="16">
        <v>0</v>
      </c>
      <c r="Y126" s="16">
        <v>1</v>
      </c>
      <c r="Z126" s="16">
        <v>16</v>
      </c>
      <c r="AA126" s="16">
        <v>1</v>
      </c>
      <c r="AB126" s="16">
        <v>0</v>
      </c>
      <c r="AC126" s="16">
        <v>4</v>
      </c>
      <c r="AD126" s="16">
        <v>1</v>
      </c>
      <c r="AE126" s="16">
        <v>36</v>
      </c>
      <c r="AF126" s="16">
        <v>114</v>
      </c>
    </row>
    <row r="127" spans="1:32" ht="15.75" thickBot="1" x14ac:dyDescent="0.25">
      <c r="B127" s="21" t="s">
        <v>9316</v>
      </c>
      <c r="C127" s="29">
        <f t="shared" si="72"/>
        <v>1362</v>
      </c>
      <c r="D127" s="16">
        <v>348</v>
      </c>
      <c r="E127" s="16">
        <v>32</v>
      </c>
      <c r="F127" s="16">
        <v>1</v>
      </c>
      <c r="G127" s="16">
        <v>0</v>
      </c>
      <c r="H127" s="16">
        <v>0</v>
      </c>
      <c r="I127" s="16">
        <v>5</v>
      </c>
      <c r="J127" s="16">
        <v>45</v>
      </c>
      <c r="K127" s="16">
        <v>21</v>
      </c>
      <c r="L127" s="16">
        <v>221</v>
      </c>
      <c r="M127" s="16">
        <v>12</v>
      </c>
      <c r="N127" s="16">
        <v>6</v>
      </c>
      <c r="O127" s="16">
        <v>0</v>
      </c>
      <c r="P127" s="16">
        <v>23</v>
      </c>
      <c r="Q127" s="16">
        <v>0</v>
      </c>
      <c r="R127" s="16">
        <v>0</v>
      </c>
      <c r="S127" s="16">
        <v>7</v>
      </c>
      <c r="T127" s="16">
        <v>82</v>
      </c>
      <c r="U127" s="16">
        <v>18</v>
      </c>
      <c r="V127" s="16">
        <v>12</v>
      </c>
      <c r="W127" s="16">
        <v>127</v>
      </c>
      <c r="X127" s="16">
        <v>2</v>
      </c>
      <c r="Y127" s="16">
        <v>7</v>
      </c>
      <c r="Z127" s="16">
        <v>23</v>
      </c>
      <c r="AA127" s="16">
        <v>0</v>
      </c>
      <c r="AB127" s="16">
        <v>3</v>
      </c>
      <c r="AC127" s="16">
        <v>0</v>
      </c>
      <c r="AD127" s="16">
        <v>3</v>
      </c>
      <c r="AE127" s="16">
        <v>106</v>
      </c>
      <c r="AF127" s="16">
        <v>258</v>
      </c>
    </row>
    <row r="128" spans="1:32" ht="15" customHeight="1" x14ac:dyDescent="0.2">
      <c r="B128" s="92" t="s">
        <v>9311</v>
      </c>
      <c r="C128" s="94">
        <f>SUM(C122:C127)</f>
        <v>5987</v>
      </c>
      <c r="D128" s="27">
        <f t="shared" ref="D128:E128" si="73">SUM(D122:D127)</f>
        <v>1434</v>
      </c>
      <c r="E128" s="27">
        <f t="shared" si="73"/>
        <v>79</v>
      </c>
      <c r="F128" s="27">
        <f t="shared" ref="F128:G128" si="74">SUM(F122:F127)</f>
        <v>1</v>
      </c>
      <c r="G128" s="27">
        <f t="shared" si="74"/>
        <v>1</v>
      </c>
      <c r="H128" s="27">
        <f t="shared" ref="H128:V128" si="75">SUM(H122:H127)</f>
        <v>1</v>
      </c>
      <c r="I128" s="27">
        <f t="shared" si="75"/>
        <v>113</v>
      </c>
      <c r="J128" s="27">
        <f t="shared" si="75"/>
        <v>45</v>
      </c>
      <c r="K128" s="27">
        <f t="shared" si="75"/>
        <v>224</v>
      </c>
      <c r="L128" s="27">
        <f t="shared" si="75"/>
        <v>619</v>
      </c>
      <c r="M128" s="27">
        <f t="shared" si="75"/>
        <v>117</v>
      </c>
      <c r="N128" s="27">
        <f t="shared" si="75"/>
        <v>17</v>
      </c>
      <c r="O128" s="27">
        <f t="shared" si="75"/>
        <v>151</v>
      </c>
      <c r="P128" s="27">
        <f t="shared" si="75"/>
        <v>199</v>
      </c>
      <c r="Q128" s="27">
        <f t="shared" si="75"/>
        <v>2</v>
      </c>
      <c r="R128" s="27">
        <f t="shared" si="75"/>
        <v>5</v>
      </c>
      <c r="S128" s="27">
        <f t="shared" si="75"/>
        <v>7</v>
      </c>
      <c r="T128" s="27">
        <f t="shared" si="75"/>
        <v>1180</v>
      </c>
      <c r="U128" s="27">
        <f t="shared" si="75"/>
        <v>30</v>
      </c>
      <c r="V128" s="27">
        <f t="shared" si="75"/>
        <v>47</v>
      </c>
      <c r="W128" s="27">
        <f t="shared" ref="W128:AD128" si="76">SUM(W122:W127)</f>
        <v>128</v>
      </c>
      <c r="X128" s="27">
        <f t="shared" si="76"/>
        <v>2</v>
      </c>
      <c r="Y128" s="27">
        <f t="shared" si="76"/>
        <v>11</v>
      </c>
      <c r="Z128" s="27">
        <f t="shared" si="76"/>
        <v>178</v>
      </c>
      <c r="AA128" s="27">
        <f t="shared" si="76"/>
        <v>4</v>
      </c>
      <c r="AB128" s="27">
        <f t="shared" si="76"/>
        <v>3</v>
      </c>
      <c r="AC128" s="27">
        <f t="shared" si="76"/>
        <v>5</v>
      </c>
      <c r="AD128" s="27">
        <f t="shared" si="76"/>
        <v>33</v>
      </c>
      <c r="AE128" s="27">
        <f t="shared" ref="AE128:AF128" si="77">SUM(AE122:AE127)</f>
        <v>422</v>
      </c>
      <c r="AF128" s="27">
        <f t="shared" si="77"/>
        <v>929</v>
      </c>
    </row>
    <row r="129" spans="2:32" ht="15.75" customHeight="1" thickBot="1" x14ac:dyDescent="0.25">
      <c r="B129" s="93"/>
      <c r="C129" s="95"/>
      <c r="D129" s="32">
        <f>D128/$C$128</f>
        <v>0.23951895774177384</v>
      </c>
      <c r="E129" s="32">
        <f t="shared" ref="E129" si="78">E128/$C$128</f>
        <v>1.3195256388842492E-2</v>
      </c>
      <c r="F129" s="32">
        <f t="shared" ref="F129:G129" si="79">F128/$C$128</f>
        <v>1.6702856188408218E-4</v>
      </c>
      <c r="G129" s="32">
        <f t="shared" si="79"/>
        <v>1.6702856188408218E-4</v>
      </c>
      <c r="H129" s="32">
        <f t="shared" ref="H129:AF129" si="80">H128/$C$128</f>
        <v>1.6702856188408218E-4</v>
      </c>
      <c r="I129" s="32">
        <f t="shared" si="80"/>
        <v>1.8874227492901286E-2</v>
      </c>
      <c r="J129" s="32">
        <f t="shared" si="80"/>
        <v>7.5162852847836976E-3</v>
      </c>
      <c r="K129" s="32">
        <f t="shared" si="80"/>
        <v>3.7414397862034411E-2</v>
      </c>
      <c r="L129" s="32">
        <f t="shared" si="80"/>
        <v>0.10339067980624687</v>
      </c>
      <c r="M129" s="32">
        <f t="shared" si="80"/>
        <v>1.9542341740437615E-2</v>
      </c>
      <c r="N129" s="32">
        <f t="shared" si="80"/>
        <v>2.8394855520293971E-3</v>
      </c>
      <c r="O129" s="32">
        <f t="shared" si="80"/>
        <v>2.522131284449641E-2</v>
      </c>
      <c r="P129" s="32">
        <f t="shared" si="80"/>
        <v>3.3238683814932356E-2</v>
      </c>
      <c r="Q129" s="32">
        <f t="shared" si="80"/>
        <v>3.3405712376816435E-4</v>
      </c>
      <c r="R129" s="32">
        <f t="shared" si="80"/>
        <v>8.3514280942041089E-4</v>
      </c>
      <c r="S129" s="32">
        <f t="shared" si="80"/>
        <v>1.1691999331885753E-3</v>
      </c>
      <c r="T129" s="32">
        <f t="shared" si="80"/>
        <v>0.19709370302321697</v>
      </c>
      <c r="U129" s="32">
        <f t="shared" si="80"/>
        <v>5.0108568565224651E-3</v>
      </c>
      <c r="V129" s="32">
        <f t="shared" si="80"/>
        <v>7.8503424085518622E-3</v>
      </c>
      <c r="W129" s="32">
        <f t="shared" si="80"/>
        <v>2.1379655921162519E-2</v>
      </c>
      <c r="X129" s="32">
        <f t="shared" si="80"/>
        <v>3.3405712376816435E-4</v>
      </c>
      <c r="Y129" s="32">
        <f t="shared" si="80"/>
        <v>1.8373141807249041E-3</v>
      </c>
      <c r="Z129" s="32">
        <f t="shared" si="80"/>
        <v>2.9731084015366626E-2</v>
      </c>
      <c r="AA129" s="32">
        <f t="shared" si="80"/>
        <v>6.6811424753632871E-4</v>
      </c>
      <c r="AB129" s="32">
        <f t="shared" si="80"/>
        <v>5.0108568565224653E-4</v>
      </c>
      <c r="AC129" s="32">
        <f t="shared" si="80"/>
        <v>8.3514280942041089E-4</v>
      </c>
      <c r="AD129" s="32">
        <f t="shared" si="80"/>
        <v>5.511942542174712E-3</v>
      </c>
      <c r="AE129" s="32">
        <f t="shared" si="80"/>
        <v>7.0486053115082672E-2</v>
      </c>
      <c r="AF129" s="32">
        <f t="shared" si="80"/>
        <v>0.15516953399031233</v>
      </c>
    </row>
    <row r="130" spans="2:32" x14ac:dyDescent="0.2">
      <c r="C130" s="24"/>
      <c r="D130" s="24"/>
    </row>
    <row r="132" spans="2:32" x14ac:dyDescent="0.2">
      <c r="E132" s="5"/>
      <c r="I132" s="4"/>
    </row>
    <row r="133" spans="2:32" ht="15" x14ac:dyDescent="0.2">
      <c r="D133" s="23"/>
      <c r="E133" s="5"/>
      <c r="I133" s="22"/>
      <c r="J133" s="23"/>
      <c r="K133" s="5"/>
      <c r="L133" s="23"/>
    </row>
    <row r="134" spans="2:32" ht="15" x14ac:dyDescent="0.2">
      <c r="D134" s="23"/>
      <c r="E134" s="5"/>
      <c r="I134" s="22"/>
      <c r="J134" s="23"/>
      <c r="K134" s="5"/>
    </row>
    <row r="135" spans="2:32" ht="15" x14ac:dyDescent="0.2">
      <c r="D135" s="23"/>
      <c r="E135" s="5"/>
      <c r="I135" s="22"/>
      <c r="J135" s="23"/>
      <c r="K135" s="5"/>
    </row>
    <row r="136" spans="2:32" ht="15" x14ac:dyDescent="0.2">
      <c r="D136" s="23"/>
      <c r="E136" s="5"/>
      <c r="I136" s="22"/>
      <c r="J136" s="23"/>
      <c r="K136" s="5"/>
    </row>
    <row r="137" spans="2:32" ht="15" x14ac:dyDescent="0.2">
      <c r="D137" s="23"/>
      <c r="E137" s="5"/>
      <c r="I137" s="22"/>
      <c r="J137" s="23"/>
      <c r="K137" s="5"/>
    </row>
    <row r="138" spans="2:32" x14ac:dyDescent="0.2">
      <c r="D138" s="23"/>
      <c r="E138" s="5"/>
      <c r="J138" s="23"/>
      <c r="K138" s="5"/>
    </row>
    <row r="139" spans="2:32" x14ac:dyDescent="0.2">
      <c r="D139" s="23"/>
      <c r="E139" s="5"/>
      <c r="J139" s="23"/>
      <c r="K139" s="5"/>
    </row>
    <row r="140" spans="2:32" x14ac:dyDescent="0.2">
      <c r="D140" s="23"/>
      <c r="E140" s="6"/>
      <c r="J140" s="23"/>
      <c r="K140" s="5"/>
    </row>
    <row r="141" spans="2:32" x14ac:dyDescent="0.2">
      <c r="D141" s="23"/>
      <c r="E141" s="5"/>
      <c r="J141" s="23"/>
      <c r="K141" s="5"/>
    </row>
    <row r="142" spans="2:32" x14ac:dyDescent="0.2">
      <c r="D142" s="23"/>
      <c r="E142" s="5"/>
      <c r="J142" s="23"/>
      <c r="K142" s="5"/>
    </row>
    <row r="143" spans="2:32" x14ac:dyDescent="0.2">
      <c r="D143" s="23"/>
      <c r="E143" s="5"/>
      <c r="J143" s="23"/>
      <c r="K143" s="5"/>
    </row>
    <row r="144" spans="2:32" x14ac:dyDescent="0.2">
      <c r="D144" s="23"/>
      <c r="E144" s="5"/>
      <c r="J144" s="23"/>
      <c r="K144" s="5"/>
    </row>
    <row r="145" spans="4:11" x14ac:dyDescent="0.2">
      <c r="D145" s="23"/>
      <c r="E145" s="5"/>
      <c r="J145" s="23"/>
      <c r="K145" s="5"/>
    </row>
    <row r="146" spans="4:11" x14ac:dyDescent="0.2">
      <c r="D146" s="23"/>
      <c r="J146" s="23"/>
      <c r="K146" s="5"/>
    </row>
    <row r="147" spans="4:11" x14ac:dyDescent="0.2">
      <c r="D147" s="23"/>
      <c r="J147" s="5"/>
      <c r="K147" s="5"/>
    </row>
    <row r="148" spans="4:11" x14ac:dyDescent="0.2">
      <c r="D148" s="23"/>
      <c r="J148" s="5"/>
      <c r="K148" s="5"/>
    </row>
    <row r="149" spans="4:11" x14ac:dyDescent="0.2">
      <c r="D149" s="23"/>
      <c r="J149" s="5"/>
      <c r="K149" s="5"/>
    </row>
    <row r="150" spans="4:11" x14ac:dyDescent="0.2">
      <c r="D150" s="23"/>
      <c r="K150" s="5"/>
    </row>
    <row r="151" spans="4:11" x14ac:dyDescent="0.2">
      <c r="K151" s="5"/>
    </row>
    <row r="152" spans="4:11" x14ac:dyDescent="0.2">
      <c r="K152" s="5"/>
    </row>
    <row r="153" spans="4:11" x14ac:dyDescent="0.2">
      <c r="K153" s="5"/>
    </row>
    <row r="154" spans="4:11" x14ac:dyDescent="0.2">
      <c r="K154" s="5"/>
    </row>
    <row r="155" spans="4:11" x14ac:dyDescent="0.2">
      <c r="K155" s="5"/>
    </row>
    <row r="156" spans="4:11" x14ac:dyDescent="0.2">
      <c r="K156" s="5"/>
    </row>
    <row r="157" spans="4:11" x14ac:dyDescent="0.2">
      <c r="K157" s="5"/>
    </row>
    <row r="158" spans="4:11" x14ac:dyDescent="0.2">
      <c r="K158" s="5"/>
    </row>
    <row r="159" spans="4:11" x14ac:dyDescent="0.2">
      <c r="K159" s="5"/>
    </row>
    <row r="160" spans="4:11" x14ac:dyDescent="0.2">
      <c r="K160" s="5"/>
    </row>
  </sheetData>
  <sheetProtection algorithmName="SHA-512" hashValue="BPUjRRVB9Z1eMuOGGvaM/c/b0vsIMWcAx9TGrlo1guHkh11GyWGs+pskZm6/zYHaYrI0RQnQkLQtL79w5onOWA==" saltValue="uvKO730EcT81eX233+u/gg==" spinCount="100000" sheet="1" objects="1" scenarios="1"/>
  <sortState ref="K69:K71">
    <sortCondition ref="K69"/>
  </sortState>
  <mergeCells count="38">
    <mergeCell ref="B120:AF120"/>
    <mergeCell ref="B96:R96"/>
    <mergeCell ref="B18:R18"/>
    <mergeCell ref="B29:R29"/>
    <mergeCell ref="B40:R40"/>
    <mergeCell ref="B51:R51"/>
    <mergeCell ref="B62:R62"/>
    <mergeCell ref="B5:J5"/>
    <mergeCell ref="L5:T5"/>
    <mergeCell ref="B108:G108"/>
    <mergeCell ref="B37:B38"/>
    <mergeCell ref="C37:C38"/>
    <mergeCell ref="M13:M14"/>
    <mergeCell ref="N13:N14"/>
    <mergeCell ref="B13:B14"/>
    <mergeCell ref="L13:L14"/>
    <mergeCell ref="C13:C14"/>
    <mergeCell ref="D13:D14"/>
    <mergeCell ref="B92:B93"/>
    <mergeCell ref="C92:C93"/>
    <mergeCell ref="B73:R73"/>
    <mergeCell ref="B84:R84"/>
    <mergeCell ref="B128:B129"/>
    <mergeCell ref="C26:C27"/>
    <mergeCell ref="B116:B117"/>
    <mergeCell ref="C116:C117"/>
    <mergeCell ref="C128:C129"/>
    <mergeCell ref="B104:B105"/>
    <mergeCell ref="C104:C105"/>
    <mergeCell ref="B70:B71"/>
    <mergeCell ref="C70:C71"/>
    <mergeCell ref="B81:B82"/>
    <mergeCell ref="C81:C82"/>
    <mergeCell ref="B26:B27"/>
    <mergeCell ref="B48:B49"/>
    <mergeCell ref="C48:C49"/>
    <mergeCell ref="B59:B60"/>
    <mergeCell ref="C59:C60"/>
  </mergeCells>
  <pageMargins left="0.7" right="0.7" top="0.75" bottom="0.75" header="0.3" footer="0.3"/>
  <pageSetup paperSize="9" orientation="portrait" horizontalDpi="300" verticalDpi="300" r:id="rId1"/>
  <ignoredErrors>
    <ignoredError sqref="O13:T13 E13:J13"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C118"/>
  <sheetViews>
    <sheetView workbookViewId="0">
      <pane ySplit="1" topLeftCell="A2" activePane="bottomLeft" state="frozen"/>
      <selection pane="bottomLeft"/>
    </sheetView>
  </sheetViews>
  <sheetFormatPr baseColWidth="10" defaultRowHeight="12.75" x14ac:dyDescent="0.2"/>
  <cols>
    <col min="1" max="1" width="9.85546875" customWidth="1"/>
    <col min="2" max="2" width="8.7109375" bestFit="1" customWidth="1"/>
    <col min="3" max="3" width="25.7109375" customWidth="1"/>
    <col min="4" max="4" width="7.140625" style="11" customWidth="1"/>
    <col min="5" max="5" width="10.5703125" customWidth="1"/>
    <col min="6" max="6" width="18.85546875" bestFit="1" customWidth="1"/>
    <col min="7" max="7" width="14.85546875" bestFit="1" customWidth="1"/>
    <col min="8" max="8" width="27.28515625" customWidth="1"/>
    <col min="9" max="9" width="16.5703125" customWidth="1"/>
    <col min="10" max="10" width="31.5703125" customWidth="1"/>
    <col min="11" max="11" width="10.85546875" bestFit="1" customWidth="1"/>
    <col min="12" max="12" width="9.5703125" bestFit="1" customWidth="1"/>
    <col min="13" max="13" width="9.140625" bestFit="1" customWidth="1"/>
    <col min="14" max="14" width="72" customWidth="1"/>
  </cols>
  <sheetData>
    <row r="1" spans="1:16383" x14ac:dyDescent="0.2">
      <c r="A1" s="49" t="s">
        <v>3337</v>
      </c>
      <c r="B1" s="49" t="s">
        <v>9310</v>
      </c>
      <c r="C1" s="70" t="s">
        <v>11410</v>
      </c>
      <c r="D1" s="49" t="s">
        <v>9443</v>
      </c>
      <c r="E1" s="49" t="s">
        <v>9441</v>
      </c>
      <c r="F1" s="49" t="s">
        <v>9449</v>
      </c>
      <c r="G1" s="49" t="s">
        <v>11087</v>
      </c>
      <c r="H1" s="49" t="s">
        <v>9444</v>
      </c>
      <c r="I1" s="49" t="s">
        <v>9450</v>
      </c>
      <c r="J1" s="49" t="s">
        <v>9442</v>
      </c>
      <c r="K1" s="49" t="s">
        <v>9451</v>
      </c>
      <c r="L1" s="49" t="s">
        <v>9339</v>
      </c>
      <c r="M1" s="49" t="s">
        <v>11237</v>
      </c>
      <c r="N1" s="49" t="s">
        <v>9452</v>
      </c>
      <c r="O1" s="48"/>
      <c r="P1" s="48"/>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1"/>
      <c r="IX1" s="11"/>
      <c r="IY1" s="11"/>
      <c r="IZ1" s="11"/>
      <c r="JA1" s="11"/>
      <c r="JB1" s="11"/>
      <c r="JC1" s="11"/>
      <c r="JD1" s="11"/>
      <c r="JE1" s="11"/>
      <c r="JF1" s="11"/>
      <c r="JG1" s="11"/>
      <c r="JH1" s="11"/>
      <c r="JI1" s="11"/>
      <c r="JJ1" s="11"/>
      <c r="JK1" s="11"/>
      <c r="JL1" s="11"/>
      <c r="JM1" s="11"/>
      <c r="JN1" s="11"/>
      <c r="JO1" s="11"/>
      <c r="JP1" s="11"/>
      <c r="JQ1" s="11"/>
      <c r="JR1" s="11"/>
      <c r="JS1" s="11"/>
      <c r="JT1" s="11"/>
      <c r="JU1" s="11"/>
      <c r="JV1" s="11"/>
      <c r="JW1" s="11"/>
      <c r="JX1" s="11"/>
      <c r="JY1" s="11"/>
      <c r="JZ1" s="11"/>
      <c r="KA1" s="11"/>
      <c r="KB1" s="11"/>
      <c r="KC1" s="11"/>
      <c r="KD1" s="11"/>
      <c r="KE1" s="11"/>
      <c r="KF1" s="11"/>
      <c r="KG1" s="11"/>
      <c r="KH1" s="11"/>
      <c r="KI1" s="11"/>
      <c r="KJ1" s="11"/>
      <c r="KK1" s="11"/>
      <c r="KL1" s="11"/>
      <c r="KM1" s="11"/>
      <c r="KN1" s="11"/>
      <c r="KO1" s="11"/>
      <c r="KP1" s="11"/>
      <c r="KQ1" s="11"/>
      <c r="KR1" s="11"/>
      <c r="KS1" s="11"/>
      <c r="KT1" s="11"/>
      <c r="KU1" s="11"/>
      <c r="KV1" s="11"/>
      <c r="KW1" s="11"/>
      <c r="KX1" s="11"/>
      <c r="KY1" s="11"/>
      <c r="KZ1" s="11"/>
      <c r="LA1" s="11"/>
      <c r="LB1" s="11"/>
      <c r="LC1" s="11"/>
      <c r="LD1" s="11"/>
      <c r="LE1" s="11"/>
      <c r="LF1" s="11"/>
      <c r="LG1" s="11"/>
      <c r="LH1" s="11"/>
      <c r="LI1" s="11"/>
      <c r="LJ1" s="11"/>
      <c r="LK1" s="11"/>
      <c r="LL1" s="11"/>
      <c r="LM1" s="11"/>
      <c r="LN1" s="11"/>
      <c r="LO1" s="11"/>
      <c r="LP1" s="11"/>
      <c r="LQ1" s="11"/>
      <c r="LR1" s="11"/>
      <c r="LS1" s="11"/>
      <c r="LT1" s="11"/>
      <c r="LU1" s="11"/>
      <c r="LV1" s="11"/>
      <c r="LW1" s="11"/>
      <c r="LX1" s="11"/>
      <c r="LY1" s="11"/>
      <c r="LZ1" s="11"/>
      <c r="MA1" s="11"/>
      <c r="MB1" s="11"/>
      <c r="MC1" s="11"/>
      <c r="MD1" s="11"/>
      <c r="ME1" s="11"/>
      <c r="MF1" s="11"/>
      <c r="MG1" s="11"/>
      <c r="MH1" s="11"/>
      <c r="MI1" s="11"/>
      <c r="MJ1" s="11"/>
      <c r="MK1" s="11"/>
      <c r="ML1" s="11"/>
      <c r="MM1" s="11"/>
      <c r="MN1" s="11"/>
      <c r="MO1" s="11"/>
      <c r="MP1" s="11"/>
      <c r="MQ1" s="11"/>
      <c r="MR1" s="11"/>
      <c r="MS1" s="11"/>
      <c r="MT1" s="11"/>
      <c r="MU1" s="11"/>
      <c r="MV1" s="11"/>
      <c r="MW1" s="11"/>
      <c r="MX1" s="11"/>
      <c r="MY1" s="11"/>
      <c r="MZ1" s="11"/>
      <c r="NA1" s="11"/>
      <c r="NB1" s="11"/>
      <c r="NC1" s="11"/>
      <c r="ND1" s="11"/>
      <c r="NE1" s="11"/>
      <c r="NF1" s="11"/>
      <c r="NG1" s="11"/>
      <c r="NH1" s="11"/>
      <c r="NI1" s="11"/>
      <c r="NJ1" s="11"/>
      <c r="NK1" s="11"/>
      <c r="NL1" s="11"/>
      <c r="NM1" s="11"/>
      <c r="NN1" s="11"/>
      <c r="NO1" s="11"/>
      <c r="NP1" s="11"/>
      <c r="NQ1" s="11"/>
      <c r="NR1" s="11"/>
      <c r="NS1" s="11"/>
      <c r="NT1" s="11"/>
      <c r="NU1" s="11"/>
      <c r="NV1" s="11"/>
      <c r="NW1" s="11"/>
      <c r="NX1" s="11"/>
      <c r="NY1" s="11"/>
      <c r="NZ1" s="11"/>
      <c r="OA1" s="11"/>
      <c r="OB1" s="11"/>
      <c r="OC1" s="11"/>
      <c r="OD1" s="11"/>
      <c r="OE1" s="11"/>
      <c r="OF1" s="11"/>
      <c r="OG1" s="11"/>
      <c r="OH1" s="11"/>
      <c r="OI1" s="11"/>
      <c r="OJ1" s="11"/>
      <c r="OK1" s="11"/>
      <c r="OL1" s="11"/>
      <c r="OM1" s="11"/>
      <c r="ON1" s="11"/>
      <c r="OO1" s="11"/>
      <c r="OP1" s="11"/>
      <c r="OQ1" s="11"/>
      <c r="OR1" s="11"/>
      <c r="OS1" s="11"/>
      <c r="OT1" s="11"/>
      <c r="OU1" s="11"/>
      <c r="OV1" s="11"/>
      <c r="OW1" s="11"/>
      <c r="OX1" s="11"/>
      <c r="OY1" s="11"/>
      <c r="OZ1" s="11"/>
      <c r="PA1" s="11"/>
      <c r="PB1" s="11"/>
      <c r="PC1" s="11"/>
      <c r="PD1" s="11"/>
      <c r="PE1" s="11"/>
      <c r="PF1" s="11"/>
      <c r="PG1" s="11"/>
      <c r="PH1" s="11"/>
      <c r="PI1" s="11"/>
      <c r="PJ1" s="11"/>
      <c r="PK1" s="11"/>
      <c r="PL1" s="11"/>
      <c r="PM1" s="11"/>
      <c r="PN1" s="11"/>
      <c r="PO1" s="11"/>
      <c r="PP1" s="11"/>
      <c r="PQ1" s="11"/>
      <c r="PR1" s="11"/>
      <c r="PS1" s="11"/>
      <c r="PT1" s="11"/>
      <c r="PU1" s="11"/>
      <c r="PV1" s="11"/>
      <c r="PW1" s="11"/>
      <c r="PX1" s="11"/>
      <c r="PY1" s="11"/>
      <c r="PZ1" s="11"/>
      <c r="QA1" s="11"/>
      <c r="QB1" s="11"/>
      <c r="QC1" s="11"/>
      <c r="QD1" s="11"/>
      <c r="QE1" s="11"/>
      <c r="QF1" s="11"/>
      <c r="QG1" s="11"/>
      <c r="QH1" s="11"/>
      <c r="QI1" s="11"/>
      <c r="QJ1" s="11"/>
      <c r="QK1" s="11"/>
      <c r="QL1" s="11"/>
      <c r="QM1" s="11"/>
      <c r="QN1" s="11"/>
      <c r="QO1" s="11"/>
      <c r="QP1" s="11"/>
      <c r="QQ1" s="11"/>
      <c r="QR1" s="11"/>
      <c r="QS1" s="11"/>
      <c r="QT1" s="11"/>
      <c r="QU1" s="11"/>
      <c r="QV1" s="11"/>
      <c r="QW1" s="11"/>
      <c r="QX1" s="11"/>
      <c r="QY1" s="11"/>
      <c r="QZ1" s="11"/>
      <c r="RA1" s="11"/>
      <c r="RB1" s="11"/>
      <c r="RC1" s="11"/>
      <c r="RD1" s="11"/>
      <c r="RE1" s="11"/>
      <c r="RF1" s="11"/>
      <c r="RG1" s="11"/>
      <c r="RH1" s="11"/>
      <c r="RI1" s="11"/>
      <c r="RJ1" s="11"/>
      <c r="RK1" s="11"/>
      <c r="RL1" s="11"/>
      <c r="RM1" s="11"/>
      <c r="RN1" s="11"/>
      <c r="RO1" s="11"/>
      <c r="RP1" s="11"/>
      <c r="RQ1" s="11"/>
      <c r="RR1" s="11"/>
      <c r="RS1" s="11"/>
      <c r="RT1" s="11"/>
      <c r="RU1" s="11"/>
      <c r="RV1" s="11"/>
      <c r="RW1" s="11"/>
      <c r="RX1" s="11"/>
      <c r="RY1" s="11"/>
      <c r="RZ1" s="11"/>
      <c r="SA1" s="11"/>
      <c r="SB1" s="11"/>
      <c r="SC1" s="11"/>
      <c r="SD1" s="11"/>
      <c r="SE1" s="11"/>
      <c r="SF1" s="11"/>
      <c r="SG1" s="11"/>
      <c r="SH1" s="11"/>
      <c r="SI1" s="11"/>
      <c r="SJ1" s="11"/>
      <c r="SK1" s="11"/>
      <c r="SL1" s="11"/>
      <c r="SM1" s="11"/>
      <c r="SN1" s="11"/>
      <c r="SO1" s="11"/>
      <c r="SP1" s="11"/>
      <c r="SQ1" s="11"/>
      <c r="SR1" s="11"/>
      <c r="SS1" s="11"/>
      <c r="ST1" s="11"/>
      <c r="SU1" s="11"/>
      <c r="SV1" s="11"/>
      <c r="SW1" s="11"/>
      <c r="SX1" s="11"/>
      <c r="SY1" s="11"/>
      <c r="SZ1" s="11"/>
      <c r="TA1" s="11"/>
      <c r="TB1" s="11"/>
      <c r="TC1" s="11"/>
      <c r="TD1" s="11"/>
      <c r="TE1" s="11"/>
      <c r="TF1" s="11"/>
      <c r="TG1" s="11"/>
      <c r="TH1" s="11"/>
      <c r="TI1" s="11"/>
      <c r="TJ1" s="11"/>
      <c r="TK1" s="11"/>
      <c r="TL1" s="11"/>
      <c r="TM1" s="11"/>
      <c r="TN1" s="11"/>
      <c r="TO1" s="11"/>
      <c r="TP1" s="11"/>
      <c r="TQ1" s="11"/>
      <c r="TR1" s="11"/>
      <c r="TS1" s="11"/>
      <c r="TT1" s="11"/>
      <c r="TU1" s="11"/>
      <c r="TV1" s="11"/>
      <c r="TW1" s="11"/>
      <c r="TX1" s="11"/>
      <c r="TY1" s="11"/>
      <c r="TZ1" s="11"/>
      <c r="UA1" s="11"/>
      <c r="UB1" s="11"/>
      <c r="UC1" s="11"/>
      <c r="UD1" s="11"/>
      <c r="UE1" s="11"/>
      <c r="UF1" s="11"/>
      <c r="UG1" s="11"/>
      <c r="UH1" s="11"/>
      <c r="UI1" s="11"/>
      <c r="UJ1" s="11"/>
      <c r="UK1" s="11"/>
      <c r="UL1" s="11"/>
      <c r="UM1" s="11"/>
      <c r="UN1" s="11"/>
      <c r="UO1" s="11"/>
      <c r="UP1" s="11"/>
      <c r="UQ1" s="11"/>
      <c r="UR1" s="11"/>
      <c r="US1" s="11"/>
      <c r="UT1" s="11"/>
      <c r="UU1" s="11"/>
      <c r="UV1" s="11"/>
      <c r="UW1" s="11"/>
      <c r="UX1" s="11"/>
      <c r="UY1" s="11"/>
      <c r="UZ1" s="11"/>
      <c r="VA1" s="11"/>
      <c r="VB1" s="11"/>
      <c r="VC1" s="11"/>
      <c r="VD1" s="11"/>
      <c r="VE1" s="11"/>
      <c r="VF1" s="11"/>
      <c r="VG1" s="11"/>
      <c r="VH1" s="11"/>
      <c r="VI1" s="11"/>
      <c r="VJ1" s="11"/>
      <c r="VK1" s="11"/>
      <c r="VL1" s="11"/>
      <c r="VM1" s="11"/>
      <c r="VN1" s="11"/>
      <c r="VO1" s="11"/>
      <c r="VP1" s="11"/>
      <c r="VQ1" s="11"/>
      <c r="VR1" s="11"/>
      <c r="VS1" s="11"/>
      <c r="VT1" s="11"/>
      <c r="VU1" s="11"/>
      <c r="VV1" s="11"/>
      <c r="VW1" s="11"/>
      <c r="VX1" s="11"/>
      <c r="VY1" s="11"/>
      <c r="VZ1" s="11"/>
      <c r="WA1" s="11"/>
      <c r="WB1" s="11"/>
      <c r="WC1" s="11"/>
      <c r="WD1" s="11"/>
      <c r="WE1" s="11"/>
      <c r="WF1" s="11"/>
      <c r="WG1" s="11"/>
      <c r="WH1" s="11"/>
      <c r="WI1" s="11"/>
      <c r="WJ1" s="11"/>
      <c r="WK1" s="11"/>
      <c r="WL1" s="11"/>
      <c r="WM1" s="11"/>
      <c r="WN1" s="11"/>
      <c r="WO1" s="11"/>
      <c r="WP1" s="11"/>
      <c r="WQ1" s="11"/>
      <c r="WR1" s="11"/>
      <c r="WS1" s="11"/>
      <c r="WT1" s="11"/>
      <c r="WU1" s="11"/>
      <c r="WV1" s="11"/>
      <c r="WW1" s="11"/>
      <c r="WX1" s="11"/>
      <c r="WY1" s="11"/>
      <c r="WZ1" s="11"/>
      <c r="XA1" s="11"/>
      <c r="XB1" s="11"/>
      <c r="XC1" s="11"/>
      <c r="XD1" s="11"/>
      <c r="XE1" s="11"/>
      <c r="XF1" s="11"/>
      <c r="XG1" s="11"/>
      <c r="XH1" s="11"/>
      <c r="XI1" s="11"/>
      <c r="XJ1" s="11"/>
      <c r="XK1" s="11"/>
      <c r="XL1" s="11"/>
      <c r="XM1" s="11"/>
      <c r="XN1" s="11"/>
      <c r="XO1" s="11"/>
      <c r="XP1" s="11"/>
      <c r="XQ1" s="11"/>
      <c r="XR1" s="11"/>
      <c r="XS1" s="11"/>
      <c r="XT1" s="11"/>
      <c r="XU1" s="11"/>
      <c r="XV1" s="11"/>
      <c r="XW1" s="11"/>
      <c r="XX1" s="11"/>
      <c r="XY1" s="11"/>
      <c r="XZ1" s="11"/>
      <c r="YA1" s="11"/>
      <c r="YB1" s="11"/>
      <c r="YC1" s="11"/>
      <c r="YD1" s="11"/>
      <c r="YE1" s="11"/>
      <c r="YF1" s="11"/>
      <c r="YG1" s="11"/>
      <c r="YH1" s="11"/>
      <c r="YI1" s="11"/>
      <c r="YJ1" s="11"/>
      <c r="YK1" s="11"/>
      <c r="YL1" s="11"/>
      <c r="YM1" s="11"/>
      <c r="YN1" s="11"/>
      <c r="YO1" s="11"/>
      <c r="YP1" s="11"/>
      <c r="YQ1" s="11"/>
      <c r="YR1" s="11"/>
      <c r="YS1" s="11"/>
      <c r="YT1" s="11"/>
      <c r="YU1" s="11"/>
      <c r="YV1" s="11"/>
      <c r="YW1" s="11"/>
      <c r="YX1" s="11"/>
      <c r="YY1" s="11"/>
      <c r="YZ1" s="11"/>
      <c r="ZA1" s="11"/>
      <c r="ZB1" s="11"/>
      <c r="ZC1" s="11"/>
      <c r="ZD1" s="11"/>
      <c r="ZE1" s="11"/>
      <c r="ZF1" s="11"/>
      <c r="ZG1" s="11"/>
      <c r="ZH1" s="11"/>
      <c r="ZI1" s="11"/>
      <c r="ZJ1" s="11"/>
      <c r="ZK1" s="11"/>
      <c r="ZL1" s="11"/>
      <c r="ZM1" s="11"/>
      <c r="ZN1" s="11"/>
      <c r="ZO1" s="11"/>
      <c r="ZP1" s="11"/>
      <c r="ZQ1" s="11"/>
      <c r="ZR1" s="11"/>
      <c r="ZS1" s="11"/>
      <c r="ZT1" s="11"/>
      <c r="ZU1" s="11"/>
      <c r="ZV1" s="11"/>
      <c r="ZW1" s="11"/>
      <c r="ZX1" s="11"/>
      <c r="ZY1" s="11"/>
      <c r="ZZ1" s="11"/>
      <c r="AAA1" s="11"/>
      <c r="AAB1" s="11"/>
      <c r="AAC1" s="11"/>
      <c r="AAD1" s="11"/>
      <c r="AAE1" s="11"/>
      <c r="AAF1" s="11"/>
      <c r="AAG1" s="11"/>
      <c r="AAH1" s="11"/>
      <c r="AAI1" s="11"/>
      <c r="AAJ1" s="11"/>
      <c r="AAK1" s="11"/>
      <c r="AAL1" s="11"/>
      <c r="AAM1" s="11"/>
      <c r="AAN1" s="11"/>
      <c r="AAO1" s="11"/>
      <c r="AAP1" s="11"/>
      <c r="AAQ1" s="11"/>
      <c r="AAR1" s="11"/>
      <c r="AAS1" s="11"/>
      <c r="AAT1" s="11"/>
      <c r="AAU1" s="11"/>
      <c r="AAV1" s="11"/>
      <c r="AAW1" s="11"/>
      <c r="AAX1" s="11"/>
      <c r="AAY1" s="11"/>
      <c r="AAZ1" s="11"/>
      <c r="ABA1" s="11"/>
      <c r="ABB1" s="11"/>
      <c r="ABC1" s="11"/>
      <c r="ABD1" s="11"/>
      <c r="ABE1" s="11"/>
      <c r="ABF1" s="11"/>
      <c r="ABG1" s="11"/>
      <c r="ABH1" s="11"/>
      <c r="ABI1" s="11"/>
      <c r="ABJ1" s="11"/>
      <c r="ABK1" s="11"/>
      <c r="ABL1" s="11"/>
      <c r="ABM1" s="11"/>
      <c r="ABN1" s="11"/>
      <c r="ABO1" s="11"/>
      <c r="ABP1" s="11"/>
      <c r="ABQ1" s="11"/>
      <c r="ABR1" s="11"/>
      <c r="ABS1" s="11"/>
      <c r="ABT1" s="11"/>
      <c r="ABU1" s="11"/>
      <c r="ABV1" s="11"/>
      <c r="ABW1" s="11"/>
      <c r="ABX1" s="11"/>
      <c r="ABY1" s="11"/>
      <c r="ABZ1" s="11"/>
      <c r="ACA1" s="11"/>
      <c r="ACB1" s="11"/>
      <c r="ACC1" s="11"/>
      <c r="ACD1" s="11"/>
      <c r="ACE1" s="11"/>
      <c r="ACF1" s="11"/>
      <c r="ACG1" s="11"/>
      <c r="ACH1" s="11"/>
      <c r="ACI1" s="11"/>
      <c r="ACJ1" s="11"/>
      <c r="ACK1" s="11"/>
      <c r="ACL1" s="11"/>
      <c r="ACM1" s="11"/>
      <c r="ACN1" s="11"/>
      <c r="ACO1" s="11"/>
      <c r="ACP1" s="11"/>
      <c r="ACQ1" s="11"/>
      <c r="ACR1" s="11"/>
      <c r="ACS1" s="11"/>
      <c r="ACT1" s="11"/>
      <c r="ACU1" s="11"/>
      <c r="ACV1" s="11"/>
      <c r="ACW1" s="11"/>
      <c r="ACX1" s="11"/>
      <c r="ACY1" s="11"/>
      <c r="ACZ1" s="11"/>
      <c r="ADA1" s="11"/>
      <c r="ADB1" s="11"/>
      <c r="ADC1" s="11"/>
      <c r="ADD1" s="11"/>
      <c r="ADE1" s="11"/>
      <c r="ADF1" s="11"/>
      <c r="ADG1" s="11"/>
      <c r="ADH1" s="11"/>
      <c r="ADI1" s="11"/>
      <c r="ADJ1" s="11"/>
      <c r="ADK1" s="11"/>
      <c r="ADL1" s="11"/>
      <c r="ADM1" s="11"/>
      <c r="ADN1" s="11"/>
      <c r="ADO1" s="11"/>
      <c r="ADP1" s="11"/>
      <c r="ADQ1" s="11"/>
      <c r="ADR1" s="11"/>
      <c r="ADS1" s="11"/>
      <c r="ADT1" s="11"/>
      <c r="ADU1" s="11"/>
      <c r="ADV1" s="11"/>
      <c r="ADW1" s="11"/>
      <c r="ADX1" s="11"/>
      <c r="ADY1" s="11"/>
      <c r="ADZ1" s="11"/>
      <c r="AEA1" s="11"/>
      <c r="AEB1" s="11"/>
      <c r="AEC1" s="11"/>
      <c r="AED1" s="11"/>
      <c r="AEE1" s="11"/>
      <c r="AEF1" s="11"/>
      <c r="AEG1" s="11"/>
      <c r="AEH1" s="11"/>
      <c r="AEI1" s="11"/>
      <c r="AEJ1" s="11"/>
      <c r="AEK1" s="11"/>
      <c r="AEL1" s="11"/>
      <c r="AEM1" s="11"/>
      <c r="AEN1" s="11"/>
      <c r="AEO1" s="11"/>
      <c r="AEP1" s="11"/>
      <c r="AEQ1" s="11"/>
      <c r="AER1" s="11"/>
      <c r="AES1" s="11"/>
      <c r="AET1" s="11"/>
      <c r="AEU1" s="11"/>
      <c r="AEV1" s="11"/>
      <c r="AEW1" s="11"/>
      <c r="AEX1" s="11"/>
      <c r="AEY1" s="11"/>
      <c r="AEZ1" s="11"/>
      <c r="AFA1" s="11"/>
      <c r="AFB1" s="11"/>
      <c r="AFC1" s="11"/>
      <c r="AFD1" s="11"/>
      <c r="AFE1" s="11"/>
      <c r="AFF1" s="11"/>
      <c r="AFG1" s="11"/>
      <c r="AFH1" s="11"/>
      <c r="AFI1" s="11"/>
      <c r="AFJ1" s="11"/>
      <c r="AFK1" s="11"/>
      <c r="AFL1" s="11"/>
      <c r="AFM1" s="11"/>
      <c r="AFN1" s="11"/>
      <c r="AFO1" s="11"/>
      <c r="AFP1" s="11"/>
      <c r="AFQ1" s="11"/>
      <c r="AFR1" s="11"/>
      <c r="AFS1" s="11"/>
      <c r="AFT1" s="11"/>
      <c r="AFU1" s="11"/>
      <c r="AFV1" s="11"/>
      <c r="AFW1" s="11"/>
      <c r="AFX1" s="11"/>
      <c r="AFY1" s="11"/>
      <c r="AFZ1" s="11"/>
      <c r="AGA1" s="11"/>
      <c r="AGB1" s="11"/>
      <c r="AGC1" s="11"/>
      <c r="AGD1" s="11"/>
      <c r="AGE1" s="11"/>
      <c r="AGF1" s="11"/>
      <c r="AGG1" s="11"/>
      <c r="AGH1" s="11"/>
      <c r="AGI1" s="11"/>
      <c r="AGJ1" s="11"/>
      <c r="AGK1" s="11"/>
      <c r="AGL1" s="11"/>
      <c r="AGM1" s="11"/>
      <c r="AGN1" s="11"/>
      <c r="AGO1" s="11"/>
      <c r="AGP1" s="11"/>
      <c r="AGQ1" s="11"/>
      <c r="AGR1" s="11"/>
      <c r="AGS1" s="11"/>
      <c r="AGT1" s="11"/>
      <c r="AGU1" s="11"/>
      <c r="AGV1" s="11"/>
      <c r="AGW1" s="11"/>
      <c r="AGX1" s="11"/>
      <c r="AGY1" s="11"/>
      <c r="AGZ1" s="11"/>
      <c r="AHA1" s="11"/>
      <c r="AHB1" s="11"/>
      <c r="AHC1" s="11"/>
      <c r="AHD1" s="11"/>
      <c r="AHE1" s="11"/>
      <c r="AHF1" s="11"/>
      <c r="AHG1" s="11"/>
      <c r="AHH1" s="11"/>
      <c r="AHI1" s="11"/>
      <c r="AHJ1" s="11"/>
      <c r="AHK1" s="11"/>
      <c r="AHL1" s="11"/>
      <c r="AHM1" s="11"/>
      <c r="AHN1" s="11"/>
      <c r="AHO1" s="11"/>
      <c r="AHP1" s="11"/>
      <c r="AHQ1" s="11"/>
      <c r="AHR1" s="11"/>
      <c r="AHS1" s="11"/>
      <c r="AHT1" s="11"/>
      <c r="AHU1" s="11"/>
      <c r="AHV1" s="11"/>
      <c r="AHW1" s="11"/>
      <c r="AHX1" s="11"/>
      <c r="AHY1" s="11"/>
      <c r="AHZ1" s="11"/>
      <c r="AIA1" s="11"/>
      <c r="AIB1" s="11"/>
      <c r="AIC1" s="11"/>
      <c r="AID1" s="11"/>
      <c r="AIE1" s="11"/>
      <c r="AIF1" s="11"/>
      <c r="AIG1" s="11"/>
      <c r="AIH1" s="11"/>
      <c r="AII1" s="11"/>
      <c r="AIJ1" s="11"/>
      <c r="AIK1" s="11"/>
      <c r="AIL1" s="11"/>
      <c r="AIM1" s="11"/>
      <c r="AIN1" s="11"/>
      <c r="AIO1" s="11"/>
      <c r="AIP1" s="11"/>
      <c r="AIQ1" s="11"/>
      <c r="AIR1" s="11"/>
      <c r="AIS1" s="11"/>
      <c r="AIT1" s="11"/>
      <c r="AIU1" s="11"/>
      <c r="AIV1" s="11"/>
      <c r="AIW1" s="11"/>
      <c r="AIX1" s="11"/>
      <c r="AIY1" s="11"/>
      <c r="AIZ1" s="11"/>
      <c r="AJA1" s="11"/>
      <c r="AJB1" s="11"/>
      <c r="AJC1" s="11"/>
      <c r="AJD1" s="11"/>
      <c r="AJE1" s="11"/>
      <c r="AJF1" s="11"/>
      <c r="AJG1" s="11"/>
      <c r="AJH1" s="11"/>
      <c r="AJI1" s="11"/>
      <c r="AJJ1" s="11"/>
      <c r="AJK1" s="11"/>
      <c r="AJL1" s="11"/>
      <c r="AJM1" s="11"/>
      <c r="AJN1" s="11"/>
      <c r="AJO1" s="11"/>
      <c r="AJP1" s="11"/>
      <c r="AJQ1" s="11"/>
      <c r="AJR1" s="11"/>
      <c r="AJS1" s="11"/>
      <c r="AJT1" s="11"/>
      <c r="AJU1" s="11"/>
      <c r="AJV1" s="11"/>
      <c r="AJW1" s="11"/>
      <c r="AJX1" s="11"/>
      <c r="AJY1" s="11"/>
      <c r="AJZ1" s="11"/>
      <c r="AKA1" s="11"/>
      <c r="AKB1" s="11"/>
      <c r="AKC1" s="11"/>
      <c r="AKD1" s="11"/>
      <c r="AKE1" s="11"/>
      <c r="AKF1" s="11"/>
      <c r="AKG1" s="11"/>
      <c r="AKH1" s="11"/>
      <c r="AKI1" s="11"/>
      <c r="AKJ1" s="11"/>
      <c r="AKK1" s="11"/>
      <c r="AKL1" s="11"/>
      <c r="AKM1" s="11"/>
      <c r="AKN1" s="11"/>
      <c r="AKO1" s="11"/>
      <c r="AKP1" s="11"/>
      <c r="AKQ1" s="11"/>
      <c r="AKR1" s="11"/>
      <c r="AKS1" s="11"/>
      <c r="AKT1" s="11"/>
      <c r="AKU1" s="11"/>
      <c r="AKV1" s="11"/>
      <c r="AKW1" s="11"/>
      <c r="AKX1" s="11"/>
      <c r="AKY1" s="11"/>
      <c r="AKZ1" s="11"/>
      <c r="ALA1" s="11"/>
      <c r="ALB1" s="11"/>
      <c r="ALC1" s="11"/>
      <c r="ALD1" s="11"/>
      <c r="ALE1" s="11"/>
      <c r="ALF1" s="11"/>
      <c r="ALG1" s="11"/>
      <c r="ALH1" s="11"/>
      <c r="ALI1" s="11"/>
      <c r="ALJ1" s="11"/>
      <c r="ALK1" s="11"/>
      <c r="ALL1" s="11"/>
      <c r="ALM1" s="11"/>
      <c r="ALN1" s="11"/>
      <c r="ALO1" s="11"/>
      <c r="ALP1" s="11"/>
      <c r="ALQ1" s="11"/>
      <c r="ALR1" s="11"/>
      <c r="ALS1" s="11"/>
      <c r="ALT1" s="11"/>
      <c r="ALU1" s="11"/>
      <c r="ALV1" s="11"/>
      <c r="ALW1" s="11"/>
      <c r="ALX1" s="11"/>
      <c r="ALY1" s="11"/>
      <c r="ALZ1" s="11"/>
      <c r="AMA1" s="11"/>
      <c r="AMB1" s="11"/>
      <c r="AMC1" s="11"/>
      <c r="AMD1" s="11"/>
      <c r="AME1" s="11"/>
      <c r="AMF1" s="11"/>
      <c r="AMG1" s="11"/>
      <c r="AMH1" s="11"/>
      <c r="AMI1" s="11"/>
      <c r="AMJ1" s="11"/>
      <c r="AMK1" s="11"/>
      <c r="AML1" s="11"/>
      <c r="AMM1" s="11"/>
      <c r="AMN1" s="11"/>
      <c r="AMO1" s="11"/>
      <c r="AMP1" s="11"/>
      <c r="AMQ1" s="11"/>
      <c r="AMR1" s="11"/>
      <c r="AMS1" s="11"/>
      <c r="AMT1" s="11"/>
      <c r="AMU1" s="11"/>
      <c r="AMV1" s="11"/>
      <c r="AMW1" s="11"/>
      <c r="AMX1" s="11"/>
      <c r="AMY1" s="11"/>
      <c r="AMZ1" s="11"/>
      <c r="ANA1" s="11"/>
      <c r="ANB1" s="11"/>
      <c r="ANC1" s="11"/>
      <c r="AND1" s="11"/>
      <c r="ANE1" s="11"/>
      <c r="ANF1" s="11"/>
      <c r="ANG1" s="11"/>
      <c r="ANH1" s="11"/>
      <c r="ANI1" s="11"/>
      <c r="ANJ1" s="11"/>
      <c r="ANK1" s="11"/>
      <c r="ANL1" s="11"/>
      <c r="ANM1" s="11"/>
      <c r="ANN1" s="11"/>
      <c r="ANO1" s="11"/>
      <c r="ANP1" s="11"/>
      <c r="ANQ1" s="11"/>
      <c r="ANR1" s="11"/>
      <c r="ANS1" s="11"/>
      <c r="ANT1" s="11"/>
      <c r="ANU1" s="11"/>
      <c r="ANV1" s="11"/>
      <c r="ANW1" s="11"/>
      <c r="ANX1" s="11"/>
      <c r="ANY1" s="11"/>
      <c r="ANZ1" s="11"/>
      <c r="AOA1" s="11"/>
      <c r="AOB1" s="11"/>
      <c r="AOC1" s="11"/>
      <c r="AOD1" s="11"/>
      <c r="AOE1" s="11"/>
      <c r="AOF1" s="11"/>
      <c r="AOG1" s="11"/>
      <c r="AOH1" s="11"/>
      <c r="AOI1" s="11"/>
      <c r="AOJ1" s="11"/>
      <c r="AOK1" s="11"/>
      <c r="AOL1" s="11"/>
      <c r="AOM1" s="11"/>
      <c r="AON1" s="11"/>
      <c r="AOO1" s="11"/>
      <c r="AOP1" s="11"/>
      <c r="AOQ1" s="11"/>
      <c r="AOR1" s="11"/>
      <c r="AOS1" s="11"/>
      <c r="AOT1" s="11"/>
      <c r="AOU1" s="11"/>
      <c r="AOV1" s="11"/>
      <c r="AOW1" s="11"/>
      <c r="AOX1" s="11"/>
      <c r="AOY1" s="11"/>
      <c r="AOZ1" s="11"/>
      <c r="APA1" s="11"/>
      <c r="APB1" s="11"/>
      <c r="APC1" s="11"/>
      <c r="APD1" s="11"/>
      <c r="APE1" s="11"/>
      <c r="APF1" s="11"/>
      <c r="APG1" s="11"/>
      <c r="APH1" s="11"/>
      <c r="API1" s="11"/>
      <c r="APJ1" s="11"/>
      <c r="APK1" s="11"/>
      <c r="APL1" s="11"/>
      <c r="APM1" s="11"/>
      <c r="APN1" s="11"/>
      <c r="APO1" s="11"/>
      <c r="APP1" s="11"/>
      <c r="APQ1" s="11"/>
      <c r="APR1" s="11"/>
      <c r="APS1" s="11"/>
      <c r="APT1" s="11"/>
      <c r="APU1" s="11"/>
      <c r="APV1" s="11"/>
      <c r="APW1" s="11"/>
      <c r="APX1" s="11"/>
      <c r="APY1" s="11"/>
      <c r="APZ1" s="11"/>
      <c r="AQA1" s="11"/>
      <c r="AQB1" s="11"/>
      <c r="AQC1" s="11"/>
      <c r="AQD1" s="11"/>
      <c r="AQE1" s="11"/>
      <c r="AQF1" s="11"/>
      <c r="AQG1" s="11"/>
      <c r="AQH1" s="11"/>
      <c r="AQI1" s="11"/>
      <c r="AQJ1" s="11"/>
      <c r="AQK1" s="11"/>
      <c r="AQL1" s="11"/>
      <c r="AQM1" s="11"/>
      <c r="AQN1" s="11"/>
      <c r="AQO1" s="11"/>
      <c r="AQP1" s="11"/>
      <c r="AQQ1" s="11"/>
      <c r="AQR1" s="11"/>
      <c r="AQS1" s="11"/>
      <c r="AQT1" s="11"/>
      <c r="AQU1" s="11"/>
      <c r="AQV1" s="11"/>
      <c r="AQW1" s="11"/>
      <c r="AQX1" s="11"/>
      <c r="AQY1" s="11"/>
      <c r="AQZ1" s="11"/>
      <c r="ARA1" s="11"/>
      <c r="ARB1" s="11"/>
      <c r="ARC1" s="11"/>
      <c r="ARD1" s="11"/>
      <c r="ARE1" s="11"/>
      <c r="ARF1" s="11"/>
      <c r="ARG1" s="11"/>
      <c r="ARH1" s="11"/>
      <c r="ARI1" s="11"/>
      <c r="ARJ1" s="11"/>
      <c r="ARK1" s="11"/>
      <c r="ARL1" s="11"/>
      <c r="ARM1" s="11"/>
      <c r="ARN1" s="11"/>
      <c r="ARO1" s="11"/>
      <c r="ARP1" s="11"/>
      <c r="ARQ1" s="11"/>
      <c r="ARR1" s="11"/>
      <c r="ARS1" s="11"/>
      <c r="ART1" s="11"/>
      <c r="ARU1" s="11"/>
      <c r="ARV1" s="11"/>
      <c r="ARW1" s="11"/>
      <c r="ARX1" s="11"/>
      <c r="ARY1" s="11"/>
      <c r="ARZ1" s="11"/>
      <c r="ASA1" s="11"/>
      <c r="ASB1" s="11"/>
      <c r="ASC1" s="11"/>
      <c r="ASD1" s="11"/>
      <c r="ASE1" s="11"/>
      <c r="ASF1" s="11"/>
      <c r="ASG1" s="11"/>
      <c r="ASH1" s="11"/>
      <c r="ASI1" s="11"/>
      <c r="ASJ1" s="11"/>
      <c r="ASK1" s="11"/>
      <c r="ASL1" s="11"/>
      <c r="ASM1" s="11"/>
      <c r="ASN1" s="11"/>
      <c r="ASO1" s="11"/>
      <c r="ASP1" s="11"/>
      <c r="ASQ1" s="11"/>
      <c r="ASR1" s="11"/>
      <c r="ASS1" s="11"/>
      <c r="AST1" s="11"/>
      <c r="ASU1" s="11"/>
      <c r="ASV1" s="11"/>
      <c r="ASW1" s="11"/>
      <c r="ASX1" s="11"/>
      <c r="ASY1" s="11"/>
      <c r="ASZ1" s="11"/>
      <c r="ATA1" s="11"/>
      <c r="ATB1" s="11"/>
      <c r="ATC1" s="11"/>
      <c r="ATD1" s="11"/>
      <c r="ATE1" s="11"/>
      <c r="ATF1" s="11"/>
      <c r="ATG1" s="11"/>
      <c r="ATH1" s="11"/>
      <c r="ATI1" s="11"/>
      <c r="ATJ1" s="11"/>
      <c r="ATK1" s="11"/>
      <c r="ATL1" s="11"/>
      <c r="ATM1" s="11"/>
      <c r="ATN1" s="11"/>
      <c r="ATO1" s="11"/>
      <c r="ATP1" s="11"/>
      <c r="ATQ1" s="11"/>
      <c r="ATR1" s="11"/>
      <c r="ATS1" s="11"/>
      <c r="ATT1" s="11"/>
      <c r="ATU1" s="11"/>
      <c r="ATV1" s="11"/>
      <c r="ATW1" s="11"/>
      <c r="ATX1" s="11"/>
      <c r="ATY1" s="11"/>
      <c r="ATZ1" s="11"/>
      <c r="AUA1" s="11"/>
      <c r="AUB1" s="11"/>
      <c r="AUC1" s="11"/>
      <c r="AUD1" s="11"/>
      <c r="AUE1" s="11"/>
      <c r="AUF1" s="11"/>
      <c r="AUG1" s="11"/>
      <c r="AUH1" s="11"/>
      <c r="AUI1" s="11"/>
      <c r="AUJ1" s="11"/>
      <c r="AUK1" s="11"/>
      <c r="AUL1" s="11"/>
      <c r="AUM1" s="11"/>
      <c r="AUN1" s="11"/>
      <c r="AUO1" s="11"/>
      <c r="AUP1" s="11"/>
      <c r="AUQ1" s="11"/>
      <c r="AUR1" s="11"/>
      <c r="AUS1" s="11"/>
      <c r="AUT1" s="11"/>
      <c r="AUU1" s="11"/>
      <c r="AUV1" s="11"/>
      <c r="AUW1" s="11"/>
      <c r="AUX1" s="11"/>
      <c r="AUY1" s="11"/>
      <c r="AUZ1" s="11"/>
      <c r="AVA1" s="11"/>
      <c r="AVB1" s="11"/>
      <c r="AVC1" s="11"/>
      <c r="AVD1" s="11"/>
      <c r="AVE1" s="11"/>
      <c r="AVF1" s="11"/>
      <c r="AVG1" s="11"/>
      <c r="AVH1" s="11"/>
      <c r="AVI1" s="11"/>
      <c r="AVJ1" s="11"/>
      <c r="AVK1" s="11"/>
      <c r="AVL1" s="11"/>
      <c r="AVM1" s="11"/>
      <c r="AVN1" s="11"/>
      <c r="AVO1" s="11"/>
      <c r="AVP1" s="11"/>
      <c r="AVQ1" s="11"/>
      <c r="AVR1" s="11"/>
      <c r="AVS1" s="11"/>
      <c r="AVT1" s="11"/>
      <c r="AVU1" s="11"/>
      <c r="AVV1" s="11"/>
      <c r="AVW1" s="11"/>
      <c r="AVX1" s="11"/>
      <c r="AVY1" s="11"/>
      <c r="AVZ1" s="11"/>
      <c r="AWA1" s="11"/>
      <c r="AWB1" s="11"/>
      <c r="AWC1" s="11"/>
      <c r="AWD1" s="11"/>
      <c r="AWE1" s="11"/>
      <c r="AWF1" s="11"/>
      <c r="AWG1" s="11"/>
      <c r="AWH1" s="11"/>
      <c r="AWI1" s="11"/>
      <c r="AWJ1" s="11"/>
      <c r="AWK1" s="11"/>
      <c r="AWL1" s="11"/>
      <c r="AWM1" s="11"/>
      <c r="AWN1" s="11"/>
      <c r="AWO1" s="11"/>
      <c r="AWP1" s="11"/>
      <c r="AWQ1" s="11"/>
      <c r="AWR1" s="11"/>
      <c r="AWS1" s="11"/>
      <c r="AWT1" s="11"/>
      <c r="AWU1" s="11"/>
      <c r="AWV1" s="11"/>
      <c r="AWW1" s="11"/>
      <c r="AWX1" s="11"/>
      <c r="AWY1" s="11"/>
      <c r="AWZ1" s="11"/>
      <c r="AXA1" s="11"/>
      <c r="AXB1" s="11"/>
      <c r="AXC1" s="11"/>
      <c r="AXD1" s="11"/>
      <c r="AXE1" s="11"/>
      <c r="AXF1" s="11"/>
      <c r="AXG1" s="11"/>
      <c r="AXH1" s="11"/>
      <c r="AXI1" s="11"/>
      <c r="AXJ1" s="11"/>
      <c r="AXK1" s="11"/>
      <c r="AXL1" s="11"/>
      <c r="AXM1" s="11"/>
      <c r="AXN1" s="11"/>
      <c r="AXO1" s="11"/>
      <c r="AXP1" s="11"/>
      <c r="AXQ1" s="11"/>
      <c r="AXR1" s="11"/>
      <c r="AXS1" s="11"/>
      <c r="AXT1" s="11"/>
      <c r="AXU1" s="11"/>
      <c r="AXV1" s="11"/>
      <c r="AXW1" s="11"/>
      <c r="AXX1" s="11"/>
      <c r="AXY1" s="11"/>
      <c r="AXZ1" s="11"/>
      <c r="AYA1" s="11"/>
      <c r="AYB1" s="11"/>
      <c r="AYC1" s="11"/>
      <c r="AYD1" s="11"/>
      <c r="AYE1" s="11"/>
      <c r="AYF1" s="11"/>
      <c r="AYG1" s="11"/>
      <c r="AYH1" s="11"/>
      <c r="AYI1" s="11"/>
      <c r="AYJ1" s="11"/>
      <c r="AYK1" s="11"/>
      <c r="AYL1" s="11"/>
      <c r="AYM1" s="11"/>
      <c r="AYN1" s="11"/>
      <c r="AYO1" s="11"/>
      <c r="AYP1" s="11"/>
      <c r="AYQ1" s="11"/>
      <c r="AYR1" s="11"/>
      <c r="AYS1" s="11"/>
      <c r="AYT1" s="11"/>
      <c r="AYU1" s="11"/>
      <c r="AYV1" s="11"/>
      <c r="AYW1" s="11"/>
      <c r="AYX1" s="11"/>
      <c r="AYY1" s="11"/>
      <c r="AYZ1" s="11"/>
      <c r="AZA1" s="11"/>
      <c r="AZB1" s="11"/>
      <c r="AZC1" s="11"/>
      <c r="AZD1" s="11"/>
      <c r="AZE1" s="11"/>
      <c r="AZF1" s="11"/>
      <c r="AZG1" s="11"/>
      <c r="AZH1" s="11"/>
      <c r="AZI1" s="11"/>
      <c r="AZJ1" s="11"/>
      <c r="AZK1" s="11"/>
      <c r="AZL1" s="11"/>
      <c r="AZM1" s="11"/>
      <c r="AZN1" s="11"/>
      <c r="AZO1" s="11"/>
      <c r="AZP1" s="11"/>
      <c r="AZQ1" s="11"/>
      <c r="AZR1" s="11"/>
      <c r="AZS1" s="11"/>
      <c r="AZT1" s="11"/>
      <c r="AZU1" s="11"/>
      <c r="AZV1" s="11"/>
      <c r="AZW1" s="11"/>
      <c r="AZX1" s="11"/>
      <c r="AZY1" s="11"/>
      <c r="AZZ1" s="11"/>
      <c r="BAA1" s="11"/>
      <c r="BAB1" s="11"/>
      <c r="BAC1" s="11"/>
      <c r="BAD1" s="11"/>
      <c r="BAE1" s="11"/>
      <c r="BAF1" s="11"/>
      <c r="BAG1" s="11"/>
      <c r="BAH1" s="11"/>
      <c r="BAI1" s="11"/>
      <c r="BAJ1" s="11"/>
      <c r="BAK1" s="11"/>
      <c r="BAL1" s="11"/>
      <c r="BAM1" s="11"/>
      <c r="BAN1" s="11"/>
      <c r="BAO1" s="11"/>
      <c r="BAP1" s="11"/>
      <c r="BAQ1" s="11"/>
      <c r="BAR1" s="11"/>
      <c r="BAS1" s="11"/>
      <c r="BAT1" s="11"/>
      <c r="BAU1" s="11"/>
      <c r="BAV1" s="11"/>
      <c r="BAW1" s="11"/>
      <c r="BAX1" s="11"/>
      <c r="BAY1" s="11"/>
      <c r="BAZ1" s="11"/>
      <c r="BBA1" s="11"/>
      <c r="BBB1" s="11"/>
      <c r="BBC1" s="11"/>
      <c r="BBD1" s="11"/>
      <c r="BBE1" s="11"/>
      <c r="BBF1" s="11"/>
      <c r="BBG1" s="11"/>
      <c r="BBH1" s="11"/>
      <c r="BBI1" s="11"/>
      <c r="BBJ1" s="11"/>
      <c r="BBK1" s="11"/>
      <c r="BBL1" s="11"/>
      <c r="BBM1" s="11"/>
      <c r="BBN1" s="11"/>
      <c r="BBO1" s="11"/>
      <c r="BBP1" s="11"/>
      <c r="BBQ1" s="11"/>
      <c r="BBR1" s="11"/>
      <c r="BBS1" s="11"/>
      <c r="BBT1" s="11"/>
      <c r="BBU1" s="11"/>
      <c r="BBV1" s="11"/>
      <c r="BBW1" s="11"/>
      <c r="BBX1" s="11"/>
      <c r="BBY1" s="11"/>
      <c r="BBZ1" s="11"/>
      <c r="BCA1" s="11"/>
      <c r="BCB1" s="11"/>
      <c r="BCC1" s="11"/>
      <c r="BCD1" s="11"/>
      <c r="BCE1" s="11"/>
      <c r="BCF1" s="11"/>
      <c r="BCG1" s="11"/>
      <c r="BCH1" s="11"/>
      <c r="BCI1" s="11"/>
      <c r="BCJ1" s="11"/>
      <c r="BCK1" s="11"/>
      <c r="BCL1" s="11"/>
      <c r="BCM1" s="11"/>
      <c r="BCN1" s="11"/>
      <c r="BCO1" s="11"/>
      <c r="BCP1" s="11"/>
      <c r="BCQ1" s="11"/>
      <c r="BCR1" s="11"/>
      <c r="BCS1" s="11"/>
      <c r="BCT1" s="11"/>
      <c r="BCU1" s="11"/>
      <c r="BCV1" s="11"/>
      <c r="BCW1" s="11"/>
      <c r="BCX1" s="11"/>
      <c r="BCY1" s="11"/>
      <c r="BCZ1" s="11"/>
      <c r="BDA1" s="11"/>
      <c r="BDB1" s="11"/>
      <c r="BDC1" s="11"/>
      <c r="BDD1" s="11"/>
      <c r="BDE1" s="11"/>
      <c r="BDF1" s="11"/>
      <c r="BDG1" s="11"/>
      <c r="BDH1" s="11"/>
      <c r="BDI1" s="11"/>
      <c r="BDJ1" s="11"/>
      <c r="BDK1" s="11"/>
      <c r="BDL1" s="11"/>
      <c r="BDM1" s="11"/>
      <c r="BDN1" s="11"/>
      <c r="BDO1" s="11"/>
      <c r="BDP1" s="11"/>
      <c r="BDQ1" s="11"/>
      <c r="BDR1" s="11"/>
      <c r="BDS1" s="11"/>
      <c r="BDT1" s="11"/>
      <c r="BDU1" s="11"/>
      <c r="BDV1" s="11"/>
      <c r="BDW1" s="11"/>
      <c r="BDX1" s="11"/>
      <c r="BDY1" s="11"/>
      <c r="BDZ1" s="11"/>
      <c r="BEA1" s="11"/>
      <c r="BEB1" s="11"/>
      <c r="BEC1" s="11"/>
      <c r="BED1" s="11"/>
      <c r="BEE1" s="11"/>
      <c r="BEF1" s="11"/>
      <c r="BEG1" s="11"/>
      <c r="BEH1" s="11"/>
      <c r="BEI1" s="11"/>
      <c r="BEJ1" s="11"/>
      <c r="BEK1" s="11"/>
      <c r="BEL1" s="11"/>
      <c r="BEM1" s="11"/>
      <c r="BEN1" s="11"/>
      <c r="BEO1" s="11"/>
      <c r="BEP1" s="11"/>
      <c r="BEQ1" s="11"/>
      <c r="BER1" s="11"/>
      <c r="BES1" s="11"/>
      <c r="BET1" s="11"/>
      <c r="BEU1" s="11"/>
      <c r="BEV1" s="11"/>
      <c r="BEW1" s="11"/>
      <c r="BEX1" s="11"/>
      <c r="BEY1" s="11"/>
      <c r="BEZ1" s="11"/>
      <c r="BFA1" s="11"/>
      <c r="BFB1" s="11"/>
      <c r="BFC1" s="11"/>
      <c r="BFD1" s="11"/>
      <c r="BFE1" s="11"/>
      <c r="BFF1" s="11"/>
      <c r="BFG1" s="11"/>
      <c r="BFH1" s="11"/>
      <c r="BFI1" s="11"/>
      <c r="BFJ1" s="11"/>
      <c r="BFK1" s="11"/>
      <c r="BFL1" s="11"/>
      <c r="BFM1" s="11"/>
      <c r="BFN1" s="11"/>
      <c r="BFO1" s="11"/>
      <c r="BFP1" s="11"/>
      <c r="BFQ1" s="11"/>
      <c r="BFR1" s="11"/>
      <c r="BFS1" s="11"/>
      <c r="BFT1" s="11"/>
      <c r="BFU1" s="11"/>
      <c r="BFV1" s="11"/>
      <c r="BFW1" s="11"/>
      <c r="BFX1" s="11"/>
      <c r="BFY1" s="11"/>
      <c r="BFZ1" s="11"/>
      <c r="BGA1" s="11"/>
      <c r="BGB1" s="11"/>
      <c r="BGC1" s="11"/>
      <c r="BGD1" s="11"/>
      <c r="BGE1" s="11"/>
      <c r="BGF1" s="11"/>
      <c r="BGG1" s="11"/>
      <c r="BGH1" s="11"/>
      <c r="BGI1" s="11"/>
      <c r="BGJ1" s="11"/>
      <c r="BGK1" s="11"/>
      <c r="BGL1" s="11"/>
      <c r="BGM1" s="11"/>
      <c r="BGN1" s="11"/>
      <c r="BGO1" s="11"/>
      <c r="BGP1" s="11"/>
      <c r="BGQ1" s="11"/>
      <c r="BGR1" s="11"/>
      <c r="BGS1" s="11"/>
      <c r="BGT1" s="11"/>
      <c r="BGU1" s="11"/>
      <c r="BGV1" s="11"/>
      <c r="BGW1" s="11"/>
      <c r="BGX1" s="11"/>
      <c r="BGY1" s="11"/>
      <c r="BGZ1" s="11"/>
      <c r="BHA1" s="11"/>
      <c r="BHB1" s="11"/>
      <c r="BHC1" s="11"/>
      <c r="BHD1" s="11"/>
      <c r="BHE1" s="11"/>
      <c r="BHF1" s="11"/>
      <c r="BHG1" s="11"/>
      <c r="BHH1" s="11"/>
      <c r="BHI1" s="11"/>
      <c r="BHJ1" s="11"/>
      <c r="BHK1" s="11"/>
      <c r="BHL1" s="11"/>
      <c r="BHM1" s="11"/>
      <c r="BHN1" s="11"/>
      <c r="BHO1" s="11"/>
      <c r="BHP1" s="11"/>
      <c r="BHQ1" s="11"/>
      <c r="BHR1" s="11"/>
      <c r="BHS1" s="11"/>
      <c r="BHT1" s="11"/>
      <c r="BHU1" s="11"/>
      <c r="BHV1" s="11"/>
      <c r="BHW1" s="11"/>
      <c r="BHX1" s="11"/>
      <c r="BHY1" s="11"/>
      <c r="BHZ1" s="11"/>
      <c r="BIA1" s="11"/>
      <c r="BIB1" s="11"/>
      <c r="BIC1" s="11"/>
      <c r="BID1" s="11"/>
      <c r="BIE1" s="11"/>
      <c r="BIF1" s="11"/>
      <c r="BIG1" s="11"/>
      <c r="BIH1" s="11"/>
      <c r="BII1" s="11"/>
      <c r="BIJ1" s="11"/>
      <c r="BIK1" s="11"/>
      <c r="BIL1" s="11"/>
      <c r="BIM1" s="11"/>
      <c r="BIN1" s="11"/>
      <c r="BIO1" s="11"/>
      <c r="BIP1" s="11"/>
      <c r="BIQ1" s="11"/>
      <c r="BIR1" s="11"/>
      <c r="BIS1" s="11"/>
      <c r="BIT1" s="11"/>
      <c r="BIU1" s="11"/>
      <c r="BIV1" s="11"/>
      <c r="BIW1" s="11"/>
      <c r="BIX1" s="11"/>
      <c r="BIY1" s="11"/>
      <c r="BIZ1" s="11"/>
      <c r="BJA1" s="11"/>
      <c r="BJB1" s="11"/>
      <c r="BJC1" s="11"/>
      <c r="BJD1" s="11"/>
      <c r="BJE1" s="11"/>
      <c r="BJF1" s="11"/>
      <c r="BJG1" s="11"/>
      <c r="BJH1" s="11"/>
      <c r="BJI1" s="11"/>
      <c r="BJJ1" s="11"/>
      <c r="BJK1" s="11"/>
      <c r="BJL1" s="11"/>
      <c r="BJM1" s="11"/>
      <c r="BJN1" s="11"/>
      <c r="BJO1" s="11"/>
      <c r="BJP1" s="11"/>
      <c r="BJQ1" s="11"/>
      <c r="BJR1" s="11"/>
      <c r="BJS1" s="11"/>
      <c r="BJT1" s="11"/>
      <c r="BJU1" s="11"/>
      <c r="BJV1" s="11"/>
      <c r="BJW1" s="11"/>
      <c r="BJX1" s="11"/>
      <c r="BJY1" s="11"/>
      <c r="BJZ1" s="11"/>
      <c r="BKA1" s="11"/>
      <c r="BKB1" s="11"/>
      <c r="BKC1" s="11"/>
      <c r="BKD1" s="11"/>
      <c r="BKE1" s="11"/>
      <c r="BKF1" s="11"/>
      <c r="BKG1" s="11"/>
      <c r="BKH1" s="11"/>
      <c r="BKI1" s="11"/>
      <c r="BKJ1" s="11"/>
      <c r="BKK1" s="11"/>
      <c r="BKL1" s="11"/>
      <c r="BKM1" s="11"/>
      <c r="BKN1" s="11"/>
      <c r="BKO1" s="11"/>
      <c r="BKP1" s="11"/>
      <c r="BKQ1" s="11"/>
      <c r="BKR1" s="11"/>
      <c r="BKS1" s="11"/>
      <c r="BKT1" s="11"/>
      <c r="BKU1" s="11"/>
      <c r="BKV1" s="11"/>
      <c r="BKW1" s="11"/>
      <c r="BKX1" s="11"/>
      <c r="BKY1" s="11"/>
      <c r="BKZ1" s="11"/>
      <c r="BLA1" s="11"/>
      <c r="BLB1" s="11"/>
      <c r="BLC1" s="11"/>
      <c r="BLD1" s="11"/>
      <c r="BLE1" s="11"/>
      <c r="BLF1" s="11"/>
      <c r="BLG1" s="11"/>
      <c r="BLH1" s="11"/>
      <c r="BLI1" s="11"/>
      <c r="BLJ1" s="11"/>
      <c r="BLK1" s="11"/>
      <c r="BLL1" s="11"/>
      <c r="BLM1" s="11"/>
      <c r="BLN1" s="11"/>
      <c r="BLO1" s="11"/>
      <c r="BLP1" s="11"/>
      <c r="BLQ1" s="11"/>
      <c r="BLR1" s="11"/>
      <c r="BLS1" s="11"/>
      <c r="BLT1" s="11"/>
      <c r="BLU1" s="11"/>
      <c r="BLV1" s="11"/>
      <c r="BLW1" s="11"/>
      <c r="BLX1" s="11"/>
      <c r="BLY1" s="11"/>
      <c r="BLZ1" s="11"/>
      <c r="BMA1" s="11"/>
      <c r="BMB1" s="11"/>
      <c r="BMC1" s="11"/>
      <c r="BMD1" s="11"/>
      <c r="BME1" s="11"/>
      <c r="BMF1" s="11"/>
      <c r="BMG1" s="11"/>
      <c r="BMH1" s="11"/>
      <c r="BMI1" s="11"/>
      <c r="BMJ1" s="11"/>
      <c r="BMK1" s="11"/>
      <c r="BML1" s="11"/>
      <c r="BMM1" s="11"/>
      <c r="BMN1" s="11"/>
      <c r="BMO1" s="11"/>
      <c r="BMP1" s="11"/>
      <c r="BMQ1" s="11"/>
      <c r="BMR1" s="11"/>
      <c r="BMS1" s="11"/>
      <c r="BMT1" s="11"/>
      <c r="BMU1" s="11"/>
      <c r="BMV1" s="11"/>
      <c r="BMW1" s="11"/>
      <c r="BMX1" s="11"/>
      <c r="BMY1" s="11"/>
      <c r="BMZ1" s="11"/>
      <c r="BNA1" s="11"/>
      <c r="BNB1" s="11"/>
      <c r="BNC1" s="11"/>
      <c r="BND1" s="11"/>
      <c r="BNE1" s="11"/>
      <c r="BNF1" s="11"/>
      <c r="BNG1" s="11"/>
      <c r="BNH1" s="11"/>
      <c r="BNI1" s="11"/>
      <c r="BNJ1" s="11"/>
      <c r="BNK1" s="11"/>
      <c r="BNL1" s="11"/>
      <c r="BNM1" s="11"/>
      <c r="BNN1" s="11"/>
      <c r="BNO1" s="11"/>
      <c r="BNP1" s="11"/>
      <c r="BNQ1" s="11"/>
      <c r="BNR1" s="11"/>
      <c r="BNS1" s="11"/>
      <c r="BNT1" s="11"/>
      <c r="BNU1" s="11"/>
      <c r="BNV1" s="11"/>
      <c r="BNW1" s="11"/>
      <c r="BNX1" s="11"/>
      <c r="BNY1" s="11"/>
      <c r="BNZ1" s="11"/>
      <c r="BOA1" s="11"/>
      <c r="BOB1" s="11"/>
      <c r="BOC1" s="11"/>
      <c r="BOD1" s="11"/>
      <c r="BOE1" s="11"/>
      <c r="BOF1" s="11"/>
      <c r="BOG1" s="11"/>
      <c r="BOH1" s="11"/>
      <c r="BOI1" s="11"/>
      <c r="BOJ1" s="11"/>
      <c r="BOK1" s="11"/>
      <c r="BOL1" s="11"/>
      <c r="BOM1" s="11"/>
      <c r="BON1" s="11"/>
      <c r="BOO1" s="11"/>
      <c r="BOP1" s="11"/>
      <c r="BOQ1" s="11"/>
      <c r="BOR1" s="11"/>
      <c r="BOS1" s="11"/>
      <c r="BOT1" s="11"/>
      <c r="BOU1" s="11"/>
      <c r="BOV1" s="11"/>
      <c r="BOW1" s="11"/>
      <c r="BOX1" s="11"/>
      <c r="BOY1" s="11"/>
      <c r="BOZ1" s="11"/>
      <c r="BPA1" s="11"/>
      <c r="BPB1" s="11"/>
      <c r="BPC1" s="11"/>
      <c r="BPD1" s="11"/>
      <c r="BPE1" s="11"/>
      <c r="BPF1" s="11"/>
      <c r="BPG1" s="11"/>
      <c r="BPH1" s="11"/>
      <c r="BPI1" s="11"/>
      <c r="BPJ1" s="11"/>
      <c r="BPK1" s="11"/>
      <c r="BPL1" s="11"/>
      <c r="BPM1" s="11"/>
      <c r="BPN1" s="11"/>
      <c r="BPO1" s="11"/>
      <c r="BPP1" s="11"/>
      <c r="BPQ1" s="11"/>
      <c r="BPR1" s="11"/>
      <c r="BPS1" s="11"/>
      <c r="BPT1" s="11"/>
      <c r="BPU1" s="11"/>
      <c r="BPV1" s="11"/>
      <c r="BPW1" s="11"/>
      <c r="BPX1" s="11"/>
      <c r="BPY1" s="11"/>
      <c r="BPZ1" s="11"/>
      <c r="BQA1" s="11"/>
      <c r="BQB1" s="11"/>
      <c r="BQC1" s="11"/>
      <c r="BQD1" s="11"/>
      <c r="BQE1" s="11"/>
      <c r="BQF1" s="11"/>
      <c r="BQG1" s="11"/>
      <c r="BQH1" s="11"/>
      <c r="BQI1" s="11"/>
      <c r="BQJ1" s="11"/>
      <c r="BQK1" s="11"/>
      <c r="BQL1" s="11"/>
      <c r="BQM1" s="11"/>
      <c r="BQN1" s="11"/>
      <c r="BQO1" s="11"/>
      <c r="BQP1" s="11"/>
      <c r="BQQ1" s="11"/>
      <c r="BQR1" s="11"/>
      <c r="BQS1" s="11"/>
      <c r="BQT1" s="11"/>
      <c r="BQU1" s="11"/>
      <c r="BQV1" s="11"/>
      <c r="BQW1" s="11"/>
      <c r="BQX1" s="11"/>
      <c r="BQY1" s="11"/>
      <c r="BQZ1" s="11"/>
      <c r="BRA1" s="11"/>
      <c r="BRB1" s="11"/>
      <c r="BRC1" s="11"/>
      <c r="BRD1" s="11"/>
      <c r="BRE1" s="11"/>
      <c r="BRF1" s="11"/>
      <c r="BRG1" s="11"/>
      <c r="BRH1" s="11"/>
      <c r="BRI1" s="11"/>
      <c r="BRJ1" s="11"/>
      <c r="BRK1" s="11"/>
      <c r="BRL1" s="11"/>
      <c r="BRM1" s="11"/>
      <c r="BRN1" s="11"/>
      <c r="BRO1" s="11"/>
      <c r="BRP1" s="11"/>
      <c r="BRQ1" s="11"/>
      <c r="BRR1" s="11"/>
      <c r="BRS1" s="11"/>
      <c r="BRT1" s="11"/>
      <c r="BRU1" s="11"/>
      <c r="BRV1" s="11"/>
      <c r="BRW1" s="11"/>
      <c r="BRX1" s="11"/>
      <c r="BRY1" s="11"/>
      <c r="BRZ1" s="11"/>
      <c r="BSA1" s="11"/>
      <c r="BSB1" s="11"/>
      <c r="BSC1" s="11"/>
      <c r="BSD1" s="11"/>
      <c r="BSE1" s="11"/>
      <c r="BSF1" s="11"/>
      <c r="BSG1" s="11"/>
      <c r="BSH1" s="11"/>
      <c r="BSI1" s="11"/>
      <c r="BSJ1" s="11"/>
      <c r="BSK1" s="11"/>
      <c r="BSL1" s="11"/>
      <c r="BSM1" s="11"/>
      <c r="BSN1" s="11"/>
      <c r="BSO1" s="11"/>
      <c r="BSP1" s="11"/>
      <c r="BSQ1" s="11"/>
      <c r="BSR1" s="11"/>
      <c r="BSS1" s="11"/>
      <c r="BST1" s="11"/>
      <c r="BSU1" s="11"/>
      <c r="BSV1" s="11"/>
      <c r="BSW1" s="11"/>
      <c r="BSX1" s="11"/>
      <c r="BSY1" s="11"/>
      <c r="BSZ1" s="11"/>
      <c r="BTA1" s="11"/>
      <c r="BTB1" s="11"/>
      <c r="BTC1" s="11"/>
      <c r="BTD1" s="11"/>
      <c r="BTE1" s="11"/>
      <c r="BTF1" s="11"/>
      <c r="BTG1" s="11"/>
      <c r="BTH1" s="11"/>
      <c r="BTI1" s="11"/>
      <c r="BTJ1" s="11"/>
      <c r="BTK1" s="11"/>
      <c r="BTL1" s="11"/>
      <c r="BTM1" s="11"/>
      <c r="BTN1" s="11"/>
      <c r="BTO1" s="11"/>
      <c r="BTP1" s="11"/>
      <c r="BTQ1" s="11"/>
      <c r="BTR1" s="11"/>
      <c r="BTS1" s="11"/>
      <c r="BTT1" s="11"/>
      <c r="BTU1" s="11"/>
      <c r="BTV1" s="11"/>
      <c r="BTW1" s="11"/>
      <c r="BTX1" s="11"/>
      <c r="BTY1" s="11"/>
      <c r="BTZ1" s="11"/>
      <c r="BUA1" s="11"/>
      <c r="BUB1" s="11"/>
      <c r="BUC1" s="11"/>
      <c r="BUD1" s="11"/>
      <c r="BUE1" s="11"/>
      <c r="BUF1" s="11"/>
      <c r="BUG1" s="11"/>
      <c r="BUH1" s="11"/>
      <c r="BUI1" s="11"/>
      <c r="BUJ1" s="11"/>
      <c r="BUK1" s="11"/>
      <c r="BUL1" s="11"/>
      <c r="BUM1" s="11"/>
      <c r="BUN1" s="11"/>
      <c r="BUO1" s="11"/>
      <c r="BUP1" s="11"/>
      <c r="BUQ1" s="11"/>
      <c r="BUR1" s="11"/>
      <c r="BUS1" s="11"/>
      <c r="BUT1" s="11"/>
      <c r="BUU1" s="11"/>
      <c r="BUV1" s="11"/>
      <c r="BUW1" s="11"/>
      <c r="BUX1" s="11"/>
      <c r="BUY1" s="11"/>
      <c r="BUZ1" s="11"/>
      <c r="BVA1" s="11"/>
      <c r="BVB1" s="11"/>
      <c r="BVC1" s="11"/>
      <c r="BVD1" s="11"/>
      <c r="BVE1" s="11"/>
      <c r="BVF1" s="11"/>
      <c r="BVG1" s="11"/>
      <c r="BVH1" s="11"/>
      <c r="BVI1" s="11"/>
      <c r="BVJ1" s="11"/>
      <c r="BVK1" s="11"/>
      <c r="BVL1" s="11"/>
      <c r="BVM1" s="11"/>
      <c r="BVN1" s="11"/>
      <c r="BVO1" s="11"/>
      <c r="BVP1" s="11"/>
      <c r="BVQ1" s="11"/>
      <c r="BVR1" s="11"/>
      <c r="BVS1" s="11"/>
      <c r="BVT1" s="11"/>
      <c r="BVU1" s="11"/>
      <c r="BVV1" s="11"/>
      <c r="BVW1" s="11"/>
      <c r="BVX1" s="11"/>
      <c r="BVY1" s="11"/>
      <c r="BVZ1" s="11"/>
      <c r="BWA1" s="11"/>
      <c r="BWB1" s="11"/>
      <c r="BWC1" s="11"/>
      <c r="BWD1" s="11"/>
      <c r="BWE1" s="11"/>
      <c r="BWF1" s="11"/>
      <c r="BWG1" s="11"/>
      <c r="BWH1" s="11"/>
      <c r="BWI1" s="11"/>
      <c r="BWJ1" s="11"/>
      <c r="BWK1" s="11"/>
      <c r="BWL1" s="11"/>
      <c r="BWM1" s="11"/>
      <c r="BWN1" s="11"/>
      <c r="BWO1" s="11"/>
      <c r="BWP1" s="11"/>
      <c r="BWQ1" s="11"/>
      <c r="BWR1" s="11"/>
      <c r="BWS1" s="11"/>
      <c r="BWT1" s="11"/>
      <c r="BWU1" s="11"/>
      <c r="BWV1" s="11"/>
      <c r="BWW1" s="11"/>
      <c r="BWX1" s="11"/>
      <c r="BWY1" s="11"/>
      <c r="BWZ1" s="11"/>
      <c r="BXA1" s="11"/>
      <c r="BXB1" s="11"/>
      <c r="BXC1" s="11"/>
      <c r="BXD1" s="11"/>
      <c r="BXE1" s="11"/>
      <c r="BXF1" s="11"/>
      <c r="BXG1" s="11"/>
      <c r="BXH1" s="11"/>
      <c r="BXI1" s="11"/>
      <c r="BXJ1" s="11"/>
      <c r="BXK1" s="11"/>
      <c r="BXL1" s="11"/>
      <c r="BXM1" s="11"/>
      <c r="BXN1" s="11"/>
      <c r="BXO1" s="11"/>
      <c r="BXP1" s="11"/>
      <c r="BXQ1" s="11"/>
      <c r="BXR1" s="11"/>
      <c r="BXS1" s="11"/>
      <c r="BXT1" s="11"/>
      <c r="BXU1" s="11"/>
      <c r="BXV1" s="11"/>
      <c r="BXW1" s="11"/>
      <c r="BXX1" s="11"/>
      <c r="BXY1" s="11"/>
      <c r="BXZ1" s="11"/>
      <c r="BYA1" s="11"/>
      <c r="BYB1" s="11"/>
      <c r="BYC1" s="11"/>
      <c r="BYD1" s="11"/>
      <c r="BYE1" s="11"/>
      <c r="BYF1" s="11"/>
      <c r="BYG1" s="11"/>
      <c r="BYH1" s="11"/>
      <c r="BYI1" s="11"/>
      <c r="BYJ1" s="11"/>
      <c r="BYK1" s="11"/>
      <c r="BYL1" s="11"/>
      <c r="BYM1" s="11"/>
      <c r="BYN1" s="11"/>
      <c r="BYO1" s="11"/>
      <c r="BYP1" s="11"/>
      <c r="BYQ1" s="11"/>
      <c r="BYR1" s="11"/>
      <c r="BYS1" s="11"/>
      <c r="BYT1" s="11"/>
      <c r="BYU1" s="11"/>
      <c r="BYV1" s="11"/>
      <c r="BYW1" s="11"/>
      <c r="BYX1" s="11"/>
      <c r="BYY1" s="11"/>
      <c r="BYZ1" s="11"/>
      <c r="BZA1" s="11"/>
      <c r="BZB1" s="11"/>
      <c r="BZC1" s="11"/>
      <c r="BZD1" s="11"/>
      <c r="BZE1" s="11"/>
      <c r="BZF1" s="11"/>
      <c r="BZG1" s="11"/>
      <c r="BZH1" s="11"/>
      <c r="BZI1" s="11"/>
      <c r="BZJ1" s="11"/>
      <c r="BZK1" s="11"/>
      <c r="BZL1" s="11"/>
      <c r="BZM1" s="11"/>
      <c r="BZN1" s="11"/>
      <c r="BZO1" s="11"/>
      <c r="BZP1" s="11"/>
      <c r="BZQ1" s="11"/>
      <c r="BZR1" s="11"/>
      <c r="BZS1" s="11"/>
      <c r="BZT1" s="11"/>
      <c r="BZU1" s="11"/>
      <c r="BZV1" s="11"/>
      <c r="BZW1" s="11"/>
      <c r="BZX1" s="11"/>
      <c r="BZY1" s="11"/>
      <c r="BZZ1" s="11"/>
      <c r="CAA1" s="11"/>
      <c r="CAB1" s="11"/>
      <c r="CAC1" s="11"/>
      <c r="CAD1" s="11"/>
      <c r="CAE1" s="11"/>
      <c r="CAF1" s="11"/>
      <c r="CAG1" s="11"/>
      <c r="CAH1" s="11"/>
      <c r="CAI1" s="11"/>
      <c r="CAJ1" s="11"/>
      <c r="CAK1" s="11"/>
      <c r="CAL1" s="11"/>
      <c r="CAM1" s="11"/>
      <c r="CAN1" s="11"/>
      <c r="CAO1" s="11"/>
      <c r="CAP1" s="11"/>
      <c r="CAQ1" s="11"/>
      <c r="CAR1" s="11"/>
      <c r="CAS1" s="11"/>
      <c r="CAT1" s="11"/>
      <c r="CAU1" s="11"/>
      <c r="CAV1" s="11"/>
      <c r="CAW1" s="11"/>
      <c r="CAX1" s="11"/>
      <c r="CAY1" s="11"/>
      <c r="CAZ1" s="11"/>
      <c r="CBA1" s="11"/>
      <c r="CBB1" s="11"/>
      <c r="CBC1" s="11"/>
      <c r="CBD1" s="11"/>
      <c r="CBE1" s="11"/>
      <c r="CBF1" s="11"/>
      <c r="CBG1" s="11"/>
      <c r="CBH1" s="11"/>
      <c r="CBI1" s="11"/>
      <c r="CBJ1" s="11"/>
      <c r="CBK1" s="11"/>
      <c r="CBL1" s="11"/>
      <c r="CBM1" s="11"/>
      <c r="CBN1" s="11"/>
      <c r="CBO1" s="11"/>
      <c r="CBP1" s="11"/>
      <c r="CBQ1" s="11"/>
      <c r="CBR1" s="11"/>
      <c r="CBS1" s="11"/>
      <c r="CBT1" s="11"/>
      <c r="CBU1" s="11"/>
      <c r="CBV1" s="11"/>
      <c r="CBW1" s="11"/>
      <c r="CBX1" s="11"/>
      <c r="CBY1" s="11"/>
      <c r="CBZ1" s="11"/>
      <c r="CCA1" s="11"/>
      <c r="CCB1" s="11"/>
      <c r="CCC1" s="11"/>
      <c r="CCD1" s="11"/>
      <c r="CCE1" s="11"/>
      <c r="CCF1" s="11"/>
      <c r="CCG1" s="11"/>
      <c r="CCH1" s="11"/>
      <c r="CCI1" s="11"/>
      <c r="CCJ1" s="11"/>
      <c r="CCK1" s="11"/>
      <c r="CCL1" s="11"/>
      <c r="CCM1" s="11"/>
      <c r="CCN1" s="11"/>
      <c r="CCO1" s="11"/>
      <c r="CCP1" s="11"/>
      <c r="CCQ1" s="11"/>
      <c r="CCR1" s="11"/>
      <c r="CCS1" s="11"/>
      <c r="CCT1" s="11"/>
      <c r="CCU1" s="11"/>
      <c r="CCV1" s="11"/>
      <c r="CCW1" s="11"/>
      <c r="CCX1" s="11"/>
      <c r="CCY1" s="11"/>
      <c r="CCZ1" s="11"/>
      <c r="CDA1" s="11"/>
      <c r="CDB1" s="11"/>
      <c r="CDC1" s="11"/>
      <c r="CDD1" s="11"/>
      <c r="CDE1" s="11"/>
      <c r="CDF1" s="11"/>
      <c r="CDG1" s="11"/>
      <c r="CDH1" s="11"/>
      <c r="CDI1" s="11"/>
      <c r="CDJ1" s="11"/>
      <c r="CDK1" s="11"/>
      <c r="CDL1" s="11"/>
      <c r="CDM1" s="11"/>
      <c r="CDN1" s="11"/>
      <c r="CDO1" s="11"/>
      <c r="CDP1" s="11"/>
      <c r="CDQ1" s="11"/>
      <c r="CDR1" s="11"/>
      <c r="CDS1" s="11"/>
      <c r="CDT1" s="11"/>
      <c r="CDU1" s="11"/>
      <c r="CDV1" s="11"/>
      <c r="CDW1" s="11"/>
      <c r="CDX1" s="11"/>
      <c r="CDY1" s="11"/>
      <c r="CDZ1" s="11"/>
      <c r="CEA1" s="11"/>
      <c r="CEB1" s="11"/>
      <c r="CEC1" s="11"/>
      <c r="CED1" s="11"/>
      <c r="CEE1" s="11"/>
      <c r="CEF1" s="11"/>
      <c r="CEG1" s="11"/>
      <c r="CEH1" s="11"/>
      <c r="CEI1" s="11"/>
      <c r="CEJ1" s="11"/>
      <c r="CEK1" s="11"/>
      <c r="CEL1" s="11"/>
      <c r="CEM1" s="11"/>
      <c r="CEN1" s="11"/>
      <c r="CEO1" s="11"/>
      <c r="CEP1" s="11"/>
      <c r="CEQ1" s="11"/>
      <c r="CER1" s="11"/>
      <c r="CES1" s="11"/>
      <c r="CET1" s="11"/>
      <c r="CEU1" s="11"/>
      <c r="CEV1" s="11"/>
      <c r="CEW1" s="11"/>
      <c r="CEX1" s="11"/>
      <c r="CEY1" s="11"/>
      <c r="CEZ1" s="11"/>
      <c r="CFA1" s="11"/>
      <c r="CFB1" s="11"/>
      <c r="CFC1" s="11"/>
      <c r="CFD1" s="11"/>
      <c r="CFE1" s="11"/>
      <c r="CFF1" s="11"/>
      <c r="CFG1" s="11"/>
      <c r="CFH1" s="11"/>
      <c r="CFI1" s="11"/>
      <c r="CFJ1" s="11"/>
      <c r="CFK1" s="11"/>
      <c r="CFL1" s="11"/>
      <c r="CFM1" s="11"/>
      <c r="CFN1" s="11"/>
      <c r="CFO1" s="11"/>
      <c r="CFP1" s="11"/>
      <c r="CFQ1" s="11"/>
      <c r="CFR1" s="11"/>
      <c r="CFS1" s="11"/>
      <c r="CFT1" s="11"/>
      <c r="CFU1" s="11"/>
      <c r="CFV1" s="11"/>
      <c r="CFW1" s="11"/>
      <c r="CFX1" s="11"/>
      <c r="CFY1" s="11"/>
      <c r="CFZ1" s="11"/>
      <c r="CGA1" s="11"/>
      <c r="CGB1" s="11"/>
      <c r="CGC1" s="11"/>
      <c r="CGD1" s="11"/>
      <c r="CGE1" s="11"/>
      <c r="CGF1" s="11"/>
      <c r="CGG1" s="11"/>
      <c r="CGH1" s="11"/>
      <c r="CGI1" s="11"/>
      <c r="CGJ1" s="11"/>
      <c r="CGK1" s="11"/>
      <c r="CGL1" s="11"/>
      <c r="CGM1" s="11"/>
      <c r="CGN1" s="11"/>
      <c r="CGO1" s="11"/>
      <c r="CGP1" s="11"/>
      <c r="CGQ1" s="11"/>
      <c r="CGR1" s="11"/>
      <c r="CGS1" s="11"/>
      <c r="CGT1" s="11"/>
      <c r="CGU1" s="11"/>
      <c r="CGV1" s="11"/>
      <c r="CGW1" s="11"/>
      <c r="CGX1" s="11"/>
      <c r="CGY1" s="11"/>
      <c r="CGZ1" s="11"/>
      <c r="CHA1" s="11"/>
      <c r="CHB1" s="11"/>
      <c r="CHC1" s="11"/>
      <c r="CHD1" s="11"/>
      <c r="CHE1" s="11"/>
      <c r="CHF1" s="11"/>
      <c r="CHG1" s="11"/>
      <c r="CHH1" s="11"/>
      <c r="CHI1" s="11"/>
      <c r="CHJ1" s="11"/>
      <c r="CHK1" s="11"/>
      <c r="CHL1" s="11"/>
      <c r="CHM1" s="11"/>
      <c r="CHN1" s="11"/>
      <c r="CHO1" s="11"/>
      <c r="CHP1" s="11"/>
      <c r="CHQ1" s="11"/>
      <c r="CHR1" s="11"/>
      <c r="CHS1" s="11"/>
      <c r="CHT1" s="11"/>
      <c r="CHU1" s="11"/>
      <c r="CHV1" s="11"/>
      <c r="CHW1" s="11"/>
      <c r="CHX1" s="11"/>
      <c r="CHY1" s="11"/>
      <c r="CHZ1" s="11"/>
      <c r="CIA1" s="11"/>
      <c r="CIB1" s="11"/>
      <c r="CIC1" s="11"/>
      <c r="CID1" s="11"/>
      <c r="CIE1" s="11"/>
      <c r="CIF1" s="11"/>
      <c r="CIG1" s="11"/>
      <c r="CIH1" s="11"/>
      <c r="CII1" s="11"/>
      <c r="CIJ1" s="11"/>
      <c r="CIK1" s="11"/>
      <c r="CIL1" s="11"/>
      <c r="CIM1" s="11"/>
      <c r="CIN1" s="11"/>
      <c r="CIO1" s="11"/>
      <c r="CIP1" s="11"/>
      <c r="CIQ1" s="11"/>
      <c r="CIR1" s="11"/>
      <c r="CIS1" s="11"/>
      <c r="CIT1" s="11"/>
      <c r="CIU1" s="11"/>
      <c r="CIV1" s="11"/>
      <c r="CIW1" s="11"/>
      <c r="CIX1" s="11"/>
      <c r="CIY1" s="11"/>
      <c r="CIZ1" s="11"/>
      <c r="CJA1" s="11"/>
      <c r="CJB1" s="11"/>
      <c r="CJC1" s="11"/>
      <c r="CJD1" s="11"/>
      <c r="CJE1" s="11"/>
      <c r="CJF1" s="11"/>
      <c r="CJG1" s="11"/>
      <c r="CJH1" s="11"/>
      <c r="CJI1" s="11"/>
      <c r="CJJ1" s="11"/>
      <c r="CJK1" s="11"/>
      <c r="CJL1" s="11"/>
      <c r="CJM1" s="11"/>
      <c r="CJN1" s="11"/>
      <c r="CJO1" s="11"/>
      <c r="CJP1" s="11"/>
      <c r="CJQ1" s="11"/>
      <c r="CJR1" s="11"/>
      <c r="CJS1" s="11"/>
      <c r="CJT1" s="11"/>
      <c r="CJU1" s="11"/>
      <c r="CJV1" s="11"/>
      <c r="CJW1" s="11"/>
      <c r="CJX1" s="11"/>
      <c r="CJY1" s="11"/>
      <c r="CJZ1" s="11"/>
      <c r="CKA1" s="11"/>
      <c r="CKB1" s="11"/>
      <c r="CKC1" s="11"/>
      <c r="CKD1" s="11"/>
      <c r="CKE1" s="11"/>
      <c r="CKF1" s="11"/>
      <c r="CKG1" s="11"/>
      <c r="CKH1" s="11"/>
      <c r="CKI1" s="11"/>
      <c r="CKJ1" s="11"/>
      <c r="CKK1" s="11"/>
      <c r="CKL1" s="11"/>
      <c r="CKM1" s="11"/>
      <c r="CKN1" s="11"/>
      <c r="CKO1" s="11"/>
      <c r="CKP1" s="11"/>
      <c r="CKQ1" s="11"/>
      <c r="CKR1" s="11"/>
      <c r="CKS1" s="11"/>
      <c r="CKT1" s="11"/>
      <c r="CKU1" s="11"/>
      <c r="CKV1" s="11"/>
      <c r="CKW1" s="11"/>
      <c r="CKX1" s="11"/>
      <c r="CKY1" s="11"/>
      <c r="CKZ1" s="11"/>
      <c r="CLA1" s="11"/>
      <c r="CLB1" s="11"/>
      <c r="CLC1" s="11"/>
      <c r="CLD1" s="11"/>
      <c r="CLE1" s="11"/>
      <c r="CLF1" s="11"/>
      <c r="CLG1" s="11"/>
      <c r="CLH1" s="11"/>
      <c r="CLI1" s="11"/>
      <c r="CLJ1" s="11"/>
      <c r="CLK1" s="11"/>
      <c r="CLL1" s="11"/>
      <c r="CLM1" s="11"/>
      <c r="CLN1" s="11"/>
      <c r="CLO1" s="11"/>
      <c r="CLP1" s="11"/>
      <c r="CLQ1" s="11"/>
      <c r="CLR1" s="11"/>
      <c r="CLS1" s="11"/>
      <c r="CLT1" s="11"/>
      <c r="CLU1" s="11"/>
      <c r="CLV1" s="11"/>
      <c r="CLW1" s="11"/>
      <c r="CLX1" s="11"/>
      <c r="CLY1" s="11"/>
      <c r="CLZ1" s="11"/>
      <c r="CMA1" s="11"/>
      <c r="CMB1" s="11"/>
      <c r="CMC1" s="11"/>
      <c r="CMD1" s="11"/>
      <c r="CME1" s="11"/>
      <c r="CMF1" s="11"/>
      <c r="CMG1" s="11"/>
      <c r="CMH1" s="11"/>
      <c r="CMI1" s="11"/>
      <c r="CMJ1" s="11"/>
      <c r="CMK1" s="11"/>
      <c r="CML1" s="11"/>
      <c r="CMM1" s="11"/>
      <c r="CMN1" s="11"/>
      <c r="CMO1" s="11"/>
      <c r="CMP1" s="11"/>
      <c r="CMQ1" s="11"/>
      <c r="CMR1" s="11"/>
      <c r="CMS1" s="11"/>
      <c r="CMT1" s="11"/>
      <c r="CMU1" s="11"/>
      <c r="CMV1" s="11"/>
      <c r="CMW1" s="11"/>
      <c r="CMX1" s="11"/>
      <c r="CMY1" s="11"/>
      <c r="CMZ1" s="11"/>
      <c r="CNA1" s="11"/>
      <c r="CNB1" s="11"/>
      <c r="CNC1" s="11"/>
      <c r="CND1" s="11"/>
      <c r="CNE1" s="11"/>
      <c r="CNF1" s="11"/>
      <c r="CNG1" s="11"/>
      <c r="CNH1" s="11"/>
      <c r="CNI1" s="11"/>
      <c r="CNJ1" s="11"/>
      <c r="CNK1" s="11"/>
      <c r="CNL1" s="11"/>
      <c r="CNM1" s="11"/>
      <c r="CNN1" s="11"/>
      <c r="CNO1" s="11"/>
      <c r="CNP1" s="11"/>
      <c r="CNQ1" s="11"/>
      <c r="CNR1" s="11"/>
      <c r="CNS1" s="11"/>
      <c r="CNT1" s="11"/>
      <c r="CNU1" s="11"/>
      <c r="CNV1" s="11"/>
      <c r="CNW1" s="11"/>
      <c r="CNX1" s="11"/>
      <c r="CNY1" s="11"/>
      <c r="CNZ1" s="11"/>
      <c r="COA1" s="11"/>
      <c r="COB1" s="11"/>
      <c r="COC1" s="11"/>
      <c r="COD1" s="11"/>
      <c r="COE1" s="11"/>
      <c r="COF1" s="11"/>
      <c r="COG1" s="11"/>
      <c r="COH1" s="11"/>
      <c r="COI1" s="11"/>
      <c r="COJ1" s="11"/>
      <c r="COK1" s="11"/>
      <c r="COL1" s="11"/>
      <c r="COM1" s="11"/>
      <c r="CON1" s="11"/>
      <c r="COO1" s="11"/>
      <c r="COP1" s="11"/>
      <c r="COQ1" s="11"/>
      <c r="COR1" s="11"/>
      <c r="COS1" s="11"/>
      <c r="COT1" s="11"/>
      <c r="COU1" s="11"/>
      <c r="COV1" s="11"/>
      <c r="COW1" s="11"/>
      <c r="COX1" s="11"/>
      <c r="COY1" s="11"/>
      <c r="COZ1" s="11"/>
      <c r="CPA1" s="11"/>
      <c r="CPB1" s="11"/>
      <c r="CPC1" s="11"/>
      <c r="CPD1" s="11"/>
      <c r="CPE1" s="11"/>
      <c r="CPF1" s="11"/>
      <c r="CPG1" s="11"/>
      <c r="CPH1" s="11"/>
      <c r="CPI1" s="11"/>
      <c r="CPJ1" s="11"/>
      <c r="CPK1" s="11"/>
      <c r="CPL1" s="11"/>
      <c r="CPM1" s="11"/>
      <c r="CPN1" s="11"/>
      <c r="CPO1" s="11"/>
      <c r="CPP1" s="11"/>
      <c r="CPQ1" s="11"/>
      <c r="CPR1" s="11"/>
      <c r="CPS1" s="11"/>
      <c r="CPT1" s="11"/>
      <c r="CPU1" s="11"/>
      <c r="CPV1" s="11"/>
      <c r="CPW1" s="11"/>
      <c r="CPX1" s="11"/>
      <c r="CPY1" s="11"/>
      <c r="CPZ1" s="11"/>
      <c r="CQA1" s="11"/>
      <c r="CQB1" s="11"/>
      <c r="CQC1" s="11"/>
      <c r="CQD1" s="11"/>
      <c r="CQE1" s="11"/>
      <c r="CQF1" s="11"/>
      <c r="CQG1" s="11"/>
      <c r="CQH1" s="11"/>
      <c r="CQI1" s="11"/>
      <c r="CQJ1" s="11"/>
      <c r="CQK1" s="11"/>
      <c r="CQL1" s="11"/>
      <c r="CQM1" s="11"/>
      <c r="CQN1" s="11"/>
      <c r="CQO1" s="11"/>
      <c r="CQP1" s="11"/>
      <c r="CQQ1" s="11"/>
      <c r="CQR1" s="11"/>
      <c r="CQS1" s="11"/>
      <c r="CQT1" s="11"/>
      <c r="CQU1" s="11"/>
      <c r="CQV1" s="11"/>
      <c r="CQW1" s="11"/>
      <c r="CQX1" s="11"/>
      <c r="CQY1" s="11"/>
      <c r="CQZ1" s="11"/>
      <c r="CRA1" s="11"/>
      <c r="CRB1" s="11"/>
      <c r="CRC1" s="11"/>
      <c r="CRD1" s="11"/>
      <c r="CRE1" s="11"/>
      <c r="CRF1" s="11"/>
      <c r="CRG1" s="11"/>
      <c r="CRH1" s="11"/>
      <c r="CRI1" s="11"/>
      <c r="CRJ1" s="11"/>
      <c r="CRK1" s="11"/>
      <c r="CRL1" s="11"/>
      <c r="CRM1" s="11"/>
      <c r="CRN1" s="11"/>
      <c r="CRO1" s="11"/>
      <c r="CRP1" s="11"/>
      <c r="CRQ1" s="11"/>
      <c r="CRR1" s="11"/>
      <c r="CRS1" s="11"/>
      <c r="CRT1" s="11"/>
      <c r="CRU1" s="11"/>
      <c r="CRV1" s="11"/>
      <c r="CRW1" s="11"/>
      <c r="CRX1" s="11"/>
      <c r="CRY1" s="11"/>
      <c r="CRZ1" s="11"/>
      <c r="CSA1" s="11"/>
      <c r="CSB1" s="11"/>
      <c r="CSC1" s="11"/>
      <c r="CSD1" s="11"/>
      <c r="CSE1" s="11"/>
      <c r="CSF1" s="11"/>
      <c r="CSG1" s="11"/>
      <c r="CSH1" s="11"/>
      <c r="CSI1" s="11"/>
      <c r="CSJ1" s="11"/>
      <c r="CSK1" s="11"/>
      <c r="CSL1" s="11"/>
      <c r="CSM1" s="11"/>
      <c r="CSN1" s="11"/>
      <c r="CSO1" s="11"/>
      <c r="CSP1" s="11"/>
      <c r="CSQ1" s="11"/>
      <c r="CSR1" s="11"/>
      <c r="CSS1" s="11"/>
      <c r="CST1" s="11"/>
      <c r="CSU1" s="11"/>
      <c r="CSV1" s="11"/>
      <c r="CSW1" s="11"/>
      <c r="CSX1" s="11"/>
      <c r="CSY1" s="11"/>
      <c r="CSZ1" s="11"/>
      <c r="CTA1" s="11"/>
      <c r="CTB1" s="11"/>
      <c r="CTC1" s="11"/>
      <c r="CTD1" s="11"/>
      <c r="CTE1" s="11"/>
      <c r="CTF1" s="11"/>
      <c r="CTG1" s="11"/>
      <c r="CTH1" s="11"/>
      <c r="CTI1" s="11"/>
      <c r="CTJ1" s="11"/>
      <c r="CTK1" s="11"/>
      <c r="CTL1" s="11"/>
      <c r="CTM1" s="11"/>
      <c r="CTN1" s="11"/>
      <c r="CTO1" s="11"/>
      <c r="CTP1" s="11"/>
      <c r="CTQ1" s="11"/>
      <c r="CTR1" s="11"/>
      <c r="CTS1" s="11"/>
      <c r="CTT1" s="11"/>
      <c r="CTU1" s="11"/>
      <c r="CTV1" s="11"/>
      <c r="CTW1" s="11"/>
      <c r="CTX1" s="11"/>
      <c r="CTY1" s="11"/>
      <c r="CTZ1" s="11"/>
      <c r="CUA1" s="11"/>
      <c r="CUB1" s="11"/>
      <c r="CUC1" s="11"/>
      <c r="CUD1" s="11"/>
      <c r="CUE1" s="11"/>
      <c r="CUF1" s="11"/>
      <c r="CUG1" s="11"/>
      <c r="CUH1" s="11"/>
      <c r="CUI1" s="11"/>
      <c r="CUJ1" s="11"/>
      <c r="CUK1" s="11"/>
      <c r="CUL1" s="11"/>
      <c r="CUM1" s="11"/>
      <c r="CUN1" s="11"/>
      <c r="CUO1" s="11"/>
      <c r="CUP1" s="11"/>
      <c r="CUQ1" s="11"/>
      <c r="CUR1" s="11"/>
      <c r="CUS1" s="11"/>
      <c r="CUT1" s="11"/>
      <c r="CUU1" s="11"/>
      <c r="CUV1" s="11"/>
      <c r="CUW1" s="11"/>
      <c r="CUX1" s="11"/>
      <c r="CUY1" s="11"/>
      <c r="CUZ1" s="11"/>
      <c r="CVA1" s="11"/>
      <c r="CVB1" s="11"/>
      <c r="CVC1" s="11"/>
      <c r="CVD1" s="11"/>
      <c r="CVE1" s="11"/>
      <c r="CVF1" s="11"/>
      <c r="CVG1" s="11"/>
      <c r="CVH1" s="11"/>
      <c r="CVI1" s="11"/>
      <c r="CVJ1" s="11"/>
      <c r="CVK1" s="11"/>
      <c r="CVL1" s="11"/>
      <c r="CVM1" s="11"/>
      <c r="CVN1" s="11"/>
      <c r="CVO1" s="11"/>
      <c r="CVP1" s="11"/>
      <c r="CVQ1" s="11"/>
      <c r="CVR1" s="11"/>
      <c r="CVS1" s="11"/>
      <c r="CVT1" s="11"/>
      <c r="CVU1" s="11"/>
      <c r="CVV1" s="11"/>
      <c r="CVW1" s="11"/>
      <c r="CVX1" s="11"/>
      <c r="CVY1" s="11"/>
      <c r="CVZ1" s="11"/>
      <c r="CWA1" s="11"/>
      <c r="CWB1" s="11"/>
      <c r="CWC1" s="11"/>
      <c r="CWD1" s="11"/>
      <c r="CWE1" s="11"/>
      <c r="CWF1" s="11"/>
      <c r="CWG1" s="11"/>
      <c r="CWH1" s="11"/>
      <c r="CWI1" s="11"/>
      <c r="CWJ1" s="11"/>
      <c r="CWK1" s="11"/>
      <c r="CWL1" s="11"/>
      <c r="CWM1" s="11"/>
      <c r="CWN1" s="11"/>
      <c r="CWO1" s="11"/>
      <c r="CWP1" s="11"/>
      <c r="CWQ1" s="11"/>
      <c r="CWR1" s="11"/>
      <c r="CWS1" s="11"/>
      <c r="CWT1" s="11"/>
      <c r="CWU1" s="11"/>
      <c r="CWV1" s="11"/>
      <c r="CWW1" s="11"/>
      <c r="CWX1" s="11"/>
      <c r="CWY1" s="11"/>
      <c r="CWZ1" s="11"/>
      <c r="CXA1" s="11"/>
      <c r="CXB1" s="11"/>
      <c r="CXC1" s="11"/>
      <c r="CXD1" s="11"/>
      <c r="CXE1" s="11"/>
      <c r="CXF1" s="11"/>
      <c r="CXG1" s="11"/>
      <c r="CXH1" s="11"/>
      <c r="CXI1" s="11"/>
      <c r="CXJ1" s="11"/>
      <c r="CXK1" s="11"/>
      <c r="CXL1" s="11"/>
      <c r="CXM1" s="11"/>
      <c r="CXN1" s="11"/>
      <c r="CXO1" s="11"/>
      <c r="CXP1" s="11"/>
      <c r="CXQ1" s="11"/>
      <c r="CXR1" s="11"/>
      <c r="CXS1" s="11"/>
      <c r="CXT1" s="11"/>
      <c r="CXU1" s="11"/>
      <c r="CXV1" s="11"/>
      <c r="CXW1" s="11"/>
      <c r="CXX1" s="11"/>
      <c r="CXY1" s="11"/>
      <c r="CXZ1" s="11"/>
      <c r="CYA1" s="11"/>
      <c r="CYB1" s="11"/>
      <c r="CYC1" s="11"/>
      <c r="CYD1" s="11"/>
      <c r="CYE1" s="11"/>
      <c r="CYF1" s="11"/>
      <c r="CYG1" s="11"/>
      <c r="CYH1" s="11"/>
      <c r="CYI1" s="11"/>
      <c r="CYJ1" s="11"/>
      <c r="CYK1" s="11"/>
      <c r="CYL1" s="11"/>
      <c r="CYM1" s="11"/>
      <c r="CYN1" s="11"/>
      <c r="CYO1" s="11"/>
      <c r="CYP1" s="11"/>
      <c r="CYQ1" s="11"/>
      <c r="CYR1" s="11"/>
      <c r="CYS1" s="11"/>
      <c r="CYT1" s="11"/>
      <c r="CYU1" s="11"/>
      <c r="CYV1" s="11"/>
      <c r="CYW1" s="11"/>
      <c r="CYX1" s="11"/>
      <c r="CYY1" s="11"/>
      <c r="CYZ1" s="11"/>
      <c r="CZA1" s="11"/>
      <c r="CZB1" s="11"/>
      <c r="CZC1" s="11"/>
      <c r="CZD1" s="11"/>
      <c r="CZE1" s="11"/>
      <c r="CZF1" s="11"/>
      <c r="CZG1" s="11"/>
      <c r="CZH1" s="11"/>
      <c r="CZI1" s="11"/>
      <c r="CZJ1" s="11"/>
      <c r="CZK1" s="11"/>
      <c r="CZL1" s="11"/>
      <c r="CZM1" s="11"/>
      <c r="CZN1" s="11"/>
      <c r="CZO1" s="11"/>
      <c r="CZP1" s="11"/>
      <c r="CZQ1" s="11"/>
      <c r="CZR1" s="11"/>
      <c r="CZS1" s="11"/>
      <c r="CZT1" s="11"/>
      <c r="CZU1" s="11"/>
      <c r="CZV1" s="11"/>
      <c r="CZW1" s="11"/>
      <c r="CZX1" s="11"/>
      <c r="CZY1" s="11"/>
      <c r="CZZ1" s="11"/>
      <c r="DAA1" s="11"/>
      <c r="DAB1" s="11"/>
      <c r="DAC1" s="11"/>
      <c r="DAD1" s="11"/>
      <c r="DAE1" s="11"/>
      <c r="DAF1" s="11"/>
      <c r="DAG1" s="11"/>
      <c r="DAH1" s="11"/>
      <c r="DAI1" s="11"/>
      <c r="DAJ1" s="11"/>
      <c r="DAK1" s="11"/>
      <c r="DAL1" s="11"/>
      <c r="DAM1" s="11"/>
      <c r="DAN1" s="11"/>
      <c r="DAO1" s="11"/>
      <c r="DAP1" s="11"/>
      <c r="DAQ1" s="11"/>
      <c r="DAR1" s="11"/>
      <c r="DAS1" s="11"/>
      <c r="DAT1" s="11"/>
      <c r="DAU1" s="11"/>
      <c r="DAV1" s="11"/>
      <c r="DAW1" s="11"/>
      <c r="DAX1" s="11"/>
      <c r="DAY1" s="11"/>
      <c r="DAZ1" s="11"/>
      <c r="DBA1" s="11"/>
      <c r="DBB1" s="11"/>
      <c r="DBC1" s="11"/>
      <c r="DBD1" s="11"/>
      <c r="DBE1" s="11"/>
      <c r="DBF1" s="11"/>
      <c r="DBG1" s="11"/>
      <c r="DBH1" s="11"/>
      <c r="DBI1" s="11"/>
      <c r="DBJ1" s="11"/>
      <c r="DBK1" s="11"/>
      <c r="DBL1" s="11"/>
      <c r="DBM1" s="11"/>
      <c r="DBN1" s="11"/>
      <c r="DBO1" s="11"/>
      <c r="DBP1" s="11"/>
      <c r="DBQ1" s="11"/>
      <c r="DBR1" s="11"/>
      <c r="DBS1" s="11"/>
      <c r="DBT1" s="11"/>
      <c r="DBU1" s="11"/>
      <c r="DBV1" s="11"/>
      <c r="DBW1" s="11"/>
      <c r="DBX1" s="11"/>
      <c r="DBY1" s="11"/>
      <c r="DBZ1" s="11"/>
      <c r="DCA1" s="11"/>
      <c r="DCB1" s="11"/>
      <c r="DCC1" s="11"/>
      <c r="DCD1" s="11"/>
      <c r="DCE1" s="11"/>
      <c r="DCF1" s="11"/>
      <c r="DCG1" s="11"/>
      <c r="DCH1" s="11"/>
      <c r="DCI1" s="11"/>
      <c r="DCJ1" s="11"/>
      <c r="DCK1" s="11"/>
      <c r="DCL1" s="11"/>
      <c r="DCM1" s="11"/>
      <c r="DCN1" s="11"/>
      <c r="DCO1" s="11"/>
      <c r="DCP1" s="11"/>
      <c r="DCQ1" s="11"/>
      <c r="DCR1" s="11"/>
      <c r="DCS1" s="11"/>
      <c r="DCT1" s="11"/>
      <c r="DCU1" s="11"/>
      <c r="DCV1" s="11"/>
      <c r="DCW1" s="11"/>
      <c r="DCX1" s="11"/>
      <c r="DCY1" s="11"/>
      <c r="DCZ1" s="11"/>
      <c r="DDA1" s="11"/>
      <c r="DDB1" s="11"/>
      <c r="DDC1" s="11"/>
      <c r="DDD1" s="11"/>
      <c r="DDE1" s="11"/>
      <c r="DDF1" s="11"/>
      <c r="DDG1" s="11"/>
      <c r="DDH1" s="11"/>
      <c r="DDI1" s="11"/>
      <c r="DDJ1" s="11"/>
      <c r="DDK1" s="11"/>
      <c r="DDL1" s="11"/>
      <c r="DDM1" s="11"/>
      <c r="DDN1" s="11"/>
      <c r="DDO1" s="11"/>
      <c r="DDP1" s="11"/>
      <c r="DDQ1" s="11"/>
      <c r="DDR1" s="11"/>
      <c r="DDS1" s="11"/>
      <c r="DDT1" s="11"/>
      <c r="DDU1" s="11"/>
      <c r="DDV1" s="11"/>
      <c r="DDW1" s="11"/>
      <c r="DDX1" s="11"/>
      <c r="DDY1" s="11"/>
      <c r="DDZ1" s="11"/>
      <c r="DEA1" s="11"/>
      <c r="DEB1" s="11"/>
      <c r="DEC1" s="11"/>
      <c r="DED1" s="11"/>
      <c r="DEE1" s="11"/>
      <c r="DEF1" s="11"/>
      <c r="DEG1" s="11"/>
      <c r="DEH1" s="11"/>
      <c r="DEI1" s="11"/>
      <c r="DEJ1" s="11"/>
      <c r="DEK1" s="11"/>
      <c r="DEL1" s="11"/>
      <c r="DEM1" s="11"/>
      <c r="DEN1" s="11"/>
      <c r="DEO1" s="11"/>
      <c r="DEP1" s="11"/>
      <c r="DEQ1" s="11"/>
      <c r="DER1" s="11"/>
      <c r="DES1" s="11"/>
      <c r="DET1" s="11"/>
      <c r="DEU1" s="11"/>
      <c r="DEV1" s="11"/>
      <c r="DEW1" s="11"/>
      <c r="DEX1" s="11"/>
      <c r="DEY1" s="11"/>
      <c r="DEZ1" s="11"/>
      <c r="DFA1" s="11"/>
      <c r="DFB1" s="11"/>
      <c r="DFC1" s="11"/>
      <c r="DFD1" s="11"/>
      <c r="DFE1" s="11"/>
      <c r="DFF1" s="11"/>
      <c r="DFG1" s="11"/>
      <c r="DFH1" s="11"/>
      <c r="DFI1" s="11"/>
      <c r="DFJ1" s="11"/>
      <c r="DFK1" s="11"/>
      <c r="DFL1" s="11"/>
      <c r="DFM1" s="11"/>
      <c r="DFN1" s="11"/>
      <c r="DFO1" s="11"/>
      <c r="DFP1" s="11"/>
      <c r="DFQ1" s="11"/>
      <c r="DFR1" s="11"/>
      <c r="DFS1" s="11"/>
      <c r="DFT1" s="11"/>
      <c r="DFU1" s="11"/>
      <c r="DFV1" s="11"/>
      <c r="DFW1" s="11"/>
      <c r="DFX1" s="11"/>
      <c r="DFY1" s="11"/>
      <c r="DFZ1" s="11"/>
      <c r="DGA1" s="11"/>
      <c r="DGB1" s="11"/>
      <c r="DGC1" s="11"/>
      <c r="DGD1" s="11"/>
      <c r="DGE1" s="11"/>
      <c r="DGF1" s="11"/>
      <c r="DGG1" s="11"/>
      <c r="DGH1" s="11"/>
      <c r="DGI1" s="11"/>
      <c r="DGJ1" s="11"/>
      <c r="DGK1" s="11"/>
      <c r="DGL1" s="11"/>
      <c r="DGM1" s="11"/>
      <c r="DGN1" s="11"/>
      <c r="DGO1" s="11"/>
      <c r="DGP1" s="11"/>
      <c r="DGQ1" s="11"/>
      <c r="DGR1" s="11"/>
      <c r="DGS1" s="11"/>
      <c r="DGT1" s="11"/>
      <c r="DGU1" s="11"/>
      <c r="DGV1" s="11"/>
      <c r="DGW1" s="11"/>
      <c r="DGX1" s="11"/>
      <c r="DGY1" s="11"/>
      <c r="DGZ1" s="11"/>
      <c r="DHA1" s="11"/>
      <c r="DHB1" s="11"/>
      <c r="DHC1" s="11"/>
      <c r="DHD1" s="11"/>
      <c r="DHE1" s="11"/>
      <c r="DHF1" s="11"/>
      <c r="DHG1" s="11"/>
      <c r="DHH1" s="11"/>
      <c r="DHI1" s="11"/>
      <c r="DHJ1" s="11"/>
      <c r="DHK1" s="11"/>
      <c r="DHL1" s="11"/>
      <c r="DHM1" s="11"/>
      <c r="DHN1" s="11"/>
      <c r="DHO1" s="11"/>
      <c r="DHP1" s="11"/>
      <c r="DHQ1" s="11"/>
      <c r="DHR1" s="11"/>
      <c r="DHS1" s="11"/>
      <c r="DHT1" s="11"/>
      <c r="DHU1" s="11"/>
      <c r="DHV1" s="11"/>
      <c r="DHW1" s="11"/>
      <c r="DHX1" s="11"/>
      <c r="DHY1" s="11"/>
      <c r="DHZ1" s="11"/>
      <c r="DIA1" s="11"/>
      <c r="DIB1" s="11"/>
      <c r="DIC1" s="11"/>
      <c r="DID1" s="11"/>
      <c r="DIE1" s="11"/>
      <c r="DIF1" s="11"/>
      <c r="DIG1" s="11"/>
      <c r="DIH1" s="11"/>
      <c r="DII1" s="11"/>
      <c r="DIJ1" s="11"/>
      <c r="DIK1" s="11"/>
      <c r="DIL1" s="11"/>
      <c r="DIM1" s="11"/>
      <c r="DIN1" s="11"/>
      <c r="DIO1" s="11"/>
      <c r="DIP1" s="11"/>
      <c r="DIQ1" s="11"/>
      <c r="DIR1" s="11"/>
      <c r="DIS1" s="11"/>
      <c r="DIT1" s="11"/>
      <c r="DIU1" s="11"/>
      <c r="DIV1" s="11"/>
      <c r="DIW1" s="11"/>
      <c r="DIX1" s="11"/>
      <c r="DIY1" s="11"/>
      <c r="DIZ1" s="11"/>
      <c r="DJA1" s="11"/>
      <c r="DJB1" s="11"/>
      <c r="DJC1" s="11"/>
      <c r="DJD1" s="11"/>
      <c r="DJE1" s="11"/>
      <c r="DJF1" s="11"/>
      <c r="DJG1" s="11"/>
      <c r="DJH1" s="11"/>
      <c r="DJI1" s="11"/>
      <c r="DJJ1" s="11"/>
      <c r="DJK1" s="11"/>
      <c r="DJL1" s="11"/>
      <c r="DJM1" s="11"/>
      <c r="DJN1" s="11"/>
      <c r="DJO1" s="11"/>
      <c r="DJP1" s="11"/>
      <c r="DJQ1" s="11"/>
      <c r="DJR1" s="11"/>
      <c r="DJS1" s="11"/>
      <c r="DJT1" s="11"/>
      <c r="DJU1" s="11"/>
      <c r="DJV1" s="11"/>
      <c r="DJW1" s="11"/>
      <c r="DJX1" s="11"/>
      <c r="DJY1" s="11"/>
      <c r="DJZ1" s="11"/>
      <c r="DKA1" s="11"/>
      <c r="DKB1" s="11"/>
      <c r="DKC1" s="11"/>
      <c r="DKD1" s="11"/>
      <c r="DKE1" s="11"/>
      <c r="DKF1" s="11"/>
      <c r="DKG1" s="11"/>
      <c r="DKH1" s="11"/>
      <c r="DKI1" s="11"/>
      <c r="DKJ1" s="11"/>
      <c r="DKK1" s="11"/>
      <c r="DKL1" s="11"/>
      <c r="DKM1" s="11"/>
      <c r="DKN1" s="11"/>
      <c r="DKO1" s="11"/>
      <c r="DKP1" s="11"/>
      <c r="DKQ1" s="11"/>
      <c r="DKR1" s="11"/>
      <c r="DKS1" s="11"/>
      <c r="DKT1" s="11"/>
      <c r="DKU1" s="11"/>
      <c r="DKV1" s="11"/>
      <c r="DKW1" s="11"/>
      <c r="DKX1" s="11"/>
      <c r="DKY1" s="11"/>
      <c r="DKZ1" s="11"/>
      <c r="DLA1" s="11"/>
      <c r="DLB1" s="11"/>
      <c r="DLC1" s="11"/>
      <c r="DLD1" s="11"/>
      <c r="DLE1" s="11"/>
      <c r="DLF1" s="11"/>
      <c r="DLG1" s="11"/>
      <c r="DLH1" s="11"/>
      <c r="DLI1" s="11"/>
      <c r="DLJ1" s="11"/>
      <c r="DLK1" s="11"/>
      <c r="DLL1" s="11"/>
      <c r="DLM1" s="11"/>
      <c r="DLN1" s="11"/>
      <c r="DLO1" s="11"/>
      <c r="DLP1" s="11"/>
      <c r="DLQ1" s="11"/>
      <c r="DLR1" s="11"/>
      <c r="DLS1" s="11"/>
      <c r="DLT1" s="11"/>
      <c r="DLU1" s="11"/>
      <c r="DLV1" s="11"/>
      <c r="DLW1" s="11"/>
      <c r="DLX1" s="11"/>
      <c r="DLY1" s="11"/>
      <c r="DLZ1" s="11"/>
      <c r="DMA1" s="11"/>
      <c r="DMB1" s="11"/>
      <c r="DMC1" s="11"/>
      <c r="DMD1" s="11"/>
      <c r="DME1" s="11"/>
      <c r="DMF1" s="11"/>
      <c r="DMG1" s="11"/>
      <c r="DMH1" s="11"/>
      <c r="DMI1" s="11"/>
      <c r="DMJ1" s="11"/>
      <c r="DMK1" s="11"/>
      <c r="DML1" s="11"/>
      <c r="DMM1" s="11"/>
      <c r="DMN1" s="11"/>
      <c r="DMO1" s="11"/>
      <c r="DMP1" s="11"/>
      <c r="DMQ1" s="11"/>
      <c r="DMR1" s="11"/>
      <c r="DMS1" s="11"/>
      <c r="DMT1" s="11"/>
      <c r="DMU1" s="11"/>
      <c r="DMV1" s="11"/>
      <c r="DMW1" s="11"/>
      <c r="DMX1" s="11"/>
      <c r="DMY1" s="11"/>
      <c r="DMZ1" s="11"/>
      <c r="DNA1" s="11"/>
      <c r="DNB1" s="11"/>
      <c r="DNC1" s="11"/>
      <c r="DND1" s="11"/>
      <c r="DNE1" s="11"/>
      <c r="DNF1" s="11"/>
      <c r="DNG1" s="11"/>
      <c r="DNH1" s="11"/>
      <c r="DNI1" s="11"/>
      <c r="DNJ1" s="11"/>
      <c r="DNK1" s="11"/>
      <c r="DNL1" s="11"/>
      <c r="DNM1" s="11"/>
      <c r="DNN1" s="11"/>
      <c r="DNO1" s="11"/>
      <c r="DNP1" s="11"/>
      <c r="DNQ1" s="11"/>
      <c r="DNR1" s="11"/>
      <c r="DNS1" s="11"/>
      <c r="DNT1" s="11"/>
      <c r="DNU1" s="11"/>
      <c r="DNV1" s="11"/>
      <c r="DNW1" s="11"/>
      <c r="DNX1" s="11"/>
      <c r="DNY1" s="11"/>
      <c r="DNZ1" s="11"/>
      <c r="DOA1" s="11"/>
      <c r="DOB1" s="11"/>
      <c r="DOC1" s="11"/>
      <c r="DOD1" s="11"/>
      <c r="DOE1" s="11"/>
      <c r="DOF1" s="11"/>
      <c r="DOG1" s="11"/>
      <c r="DOH1" s="11"/>
      <c r="DOI1" s="11"/>
      <c r="DOJ1" s="11"/>
      <c r="DOK1" s="11"/>
      <c r="DOL1" s="11"/>
      <c r="DOM1" s="11"/>
      <c r="DON1" s="11"/>
      <c r="DOO1" s="11"/>
      <c r="DOP1" s="11"/>
      <c r="DOQ1" s="11"/>
      <c r="DOR1" s="11"/>
      <c r="DOS1" s="11"/>
      <c r="DOT1" s="11"/>
      <c r="DOU1" s="11"/>
      <c r="DOV1" s="11"/>
      <c r="DOW1" s="11"/>
      <c r="DOX1" s="11"/>
      <c r="DOY1" s="11"/>
      <c r="DOZ1" s="11"/>
      <c r="DPA1" s="11"/>
      <c r="DPB1" s="11"/>
      <c r="DPC1" s="11"/>
      <c r="DPD1" s="11"/>
      <c r="DPE1" s="11"/>
      <c r="DPF1" s="11"/>
      <c r="DPG1" s="11"/>
      <c r="DPH1" s="11"/>
      <c r="DPI1" s="11"/>
      <c r="DPJ1" s="11"/>
      <c r="DPK1" s="11"/>
      <c r="DPL1" s="11"/>
      <c r="DPM1" s="11"/>
      <c r="DPN1" s="11"/>
      <c r="DPO1" s="11"/>
      <c r="DPP1" s="11"/>
      <c r="DPQ1" s="11"/>
      <c r="DPR1" s="11"/>
      <c r="DPS1" s="11"/>
      <c r="DPT1" s="11"/>
      <c r="DPU1" s="11"/>
      <c r="DPV1" s="11"/>
      <c r="DPW1" s="11"/>
      <c r="DPX1" s="11"/>
      <c r="DPY1" s="11"/>
      <c r="DPZ1" s="11"/>
      <c r="DQA1" s="11"/>
      <c r="DQB1" s="11"/>
      <c r="DQC1" s="11"/>
      <c r="DQD1" s="11"/>
      <c r="DQE1" s="11"/>
      <c r="DQF1" s="11"/>
      <c r="DQG1" s="11"/>
      <c r="DQH1" s="11"/>
      <c r="DQI1" s="11"/>
      <c r="DQJ1" s="11"/>
      <c r="DQK1" s="11"/>
      <c r="DQL1" s="11"/>
      <c r="DQM1" s="11"/>
      <c r="DQN1" s="11"/>
      <c r="DQO1" s="11"/>
      <c r="DQP1" s="11"/>
      <c r="DQQ1" s="11"/>
      <c r="DQR1" s="11"/>
      <c r="DQS1" s="11"/>
      <c r="DQT1" s="11"/>
      <c r="DQU1" s="11"/>
      <c r="DQV1" s="11"/>
      <c r="DQW1" s="11"/>
      <c r="DQX1" s="11"/>
      <c r="DQY1" s="11"/>
      <c r="DQZ1" s="11"/>
      <c r="DRA1" s="11"/>
      <c r="DRB1" s="11"/>
      <c r="DRC1" s="11"/>
      <c r="DRD1" s="11"/>
      <c r="DRE1" s="11"/>
      <c r="DRF1" s="11"/>
      <c r="DRG1" s="11"/>
      <c r="DRH1" s="11"/>
      <c r="DRI1" s="11"/>
      <c r="DRJ1" s="11"/>
      <c r="DRK1" s="11"/>
      <c r="DRL1" s="11"/>
      <c r="DRM1" s="11"/>
      <c r="DRN1" s="11"/>
      <c r="DRO1" s="11"/>
      <c r="DRP1" s="11"/>
      <c r="DRQ1" s="11"/>
      <c r="DRR1" s="11"/>
      <c r="DRS1" s="11"/>
      <c r="DRT1" s="11"/>
      <c r="DRU1" s="11"/>
      <c r="DRV1" s="11"/>
      <c r="DRW1" s="11"/>
      <c r="DRX1" s="11"/>
      <c r="DRY1" s="11"/>
      <c r="DRZ1" s="11"/>
      <c r="DSA1" s="11"/>
      <c r="DSB1" s="11"/>
      <c r="DSC1" s="11"/>
      <c r="DSD1" s="11"/>
      <c r="DSE1" s="11"/>
      <c r="DSF1" s="11"/>
      <c r="DSG1" s="11"/>
      <c r="DSH1" s="11"/>
      <c r="DSI1" s="11"/>
      <c r="DSJ1" s="11"/>
      <c r="DSK1" s="11"/>
      <c r="DSL1" s="11"/>
      <c r="DSM1" s="11"/>
      <c r="DSN1" s="11"/>
      <c r="DSO1" s="11"/>
      <c r="DSP1" s="11"/>
      <c r="DSQ1" s="11"/>
      <c r="DSR1" s="11"/>
      <c r="DSS1" s="11"/>
      <c r="DST1" s="11"/>
      <c r="DSU1" s="11"/>
      <c r="DSV1" s="11"/>
      <c r="DSW1" s="11"/>
      <c r="DSX1" s="11"/>
      <c r="DSY1" s="11"/>
      <c r="DSZ1" s="11"/>
      <c r="DTA1" s="11"/>
      <c r="DTB1" s="11"/>
      <c r="DTC1" s="11"/>
      <c r="DTD1" s="11"/>
      <c r="DTE1" s="11"/>
      <c r="DTF1" s="11"/>
      <c r="DTG1" s="11"/>
      <c r="DTH1" s="11"/>
      <c r="DTI1" s="11"/>
      <c r="DTJ1" s="11"/>
      <c r="DTK1" s="11"/>
      <c r="DTL1" s="11"/>
      <c r="DTM1" s="11"/>
      <c r="DTN1" s="11"/>
      <c r="DTO1" s="11"/>
      <c r="DTP1" s="11"/>
      <c r="DTQ1" s="11"/>
      <c r="DTR1" s="11"/>
      <c r="DTS1" s="11"/>
      <c r="DTT1" s="11"/>
      <c r="DTU1" s="11"/>
      <c r="DTV1" s="11"/>
      <c r="DTW1" s="11"/>
      <c r="DTX1" s="11"/>
      <c r="DTY1" s="11"/>
      <c r="DTZ1" s="11"/>
      <c r="DUA1" s="11"/>
      <c r="DUB1" s="11"/>
      <c r="DUC1" s="11"/>
      <c r="DUD1" s="11"/>
      <c r="DUE1" s="11"/>
      <c r="DUF1" s="11"/>
      <c r="DUG1" s="11"/>
      <c r="DUH1" s="11"/>
      <c r="DUI1" s="11"/>
      <c r="DUJ1" s="11"/>
      <c r="DUK1" s="11"/>
      <c r="DUL1" s="11"/>
      <c r="DUM1" s="11"/>
      <c r="DUN1" s="11"/>
      <c r="DUO1" s="11"/>
      <c r="DUP1" s="11"/>
      <c r="DUQ1" s="11"/>
      <c r="DUR1" s="11"/>
      <c r="DUS1" s="11"/>
      <c r="DUT1" s="11"/>
      <c r="DUU1" s="11"/>
      <c r="DUV1" s="11"/>
      <c r="DUW1" s="11"/>
      <c r="DUX1" s="11"/>
      <c r="DUY1" s="11"/>
      <c r="DUZ1" s="11"/>
      <c r="DVA1" s="11"/>
      <c r="DVB1" s="11"/>
      <c r="DVC1" s="11"/>
      <c r="DVD1" s="11"/>
      <c r="DVE1" s="11"/>
      <c r="DVF1" s="11"/>
      <c r="DVG1" s="11"/>
      <c r="DVH1" s="11"/>
      <c r="DVI1" s="11"/>
      <c r="DVJ1" s="11"/>
      <c r="DVK1" s="11"/>
      <c r="DVL1" s="11"/>
      <c r="DVM1" s="11"/>
      <c r="DVN1" s="11"/>
      <c r="DVO1" s="11"/>
      <c r="DVP1" s="11"/>
      <c r="DVQ1" s="11"/>
      <c r="DVR1" s="11"/>
      <c r="DVS1" s="11"/>
      <c r="DVT1" s="11"/>
      <c r="DVU1" s="11"/>
      <c r="DVV1" s="11"/>
      <c r="DVW1" s="11"/>
      <c r="DVX1" s="11"/>
      <c r="DVY1" s="11"/>
      <c r="DVZ1" s="11"/>
      <c r="DWA1" s="11"/>
      <c r="DWB1" s="11"/>
      <c r="DWC1" s="11"/>
      <c r="DWD1" s="11"/>
      <c r="DWE1" s="11"/>
      <c r="DWF1" s="11"/>
      <c r="DWG1" s="11"/>
      <c r="DWH1" s="11"/>
      <c r="DWI1" s="11"/>
      <c r="DWJ1" s="11"/>
      <c r="DWK1" s="11"/>
      <c r="DWL1" s="11"/>
      <c r="DWM1" s="11"/>
      <c r="DWN1" s="11"/>
      <c r="DWO1" s="11"/>
      <c r="DWP1" s="11"/>
      <c r="DWQ1" s="11"/>
      <c r="DWR1" s="11"/>
      <c r="DWS1" s="11"/>
      <c r="DWT1" s="11"/>
      <c r="DWU1" s="11"/>
      <c r="DWV1" s="11"/>
      <c r="DWW1" s="11"/>
      <c r="DWX1" s="11"/>
      <c r="DWY1" s="11"/>
      <c r="DWZ1" s="11"/>
      <c r="DXA1" s="11"/>
      <c r="DXB1" s="11"/>
      <c r="DXC1" s="11"/>
      <c r="DXD1" s="11"/>
      <c r="DXE1" s="11"/>
      <c r="DXF1" s="11"/>
      <c r="DXG1" s="11"/>
      <c r="DXH1" s="11"/>
      <c r="DXI1" s="11"/>
      <c r="DXJ1" s="11"/>
      <c r="DXK1" s="11"/>
      <c r="DXL1" s="11"/>
      <c r="DXM1" s="11"/>
      <c r="DXN1" s="11"/>
      <c r="DXO1" s="11"/>
      <c r="DXP1" s="11"/>
      <c r="DXQ1" s="11"/>
      <c r="DXR1" s="11"/>
      <c r="DXS1" s="11"/>
      <c r="DXT1" s="11"/>
      <c r="DXU1" s="11"/>
      <c r="DXV1" s="11"/>
      <c r="DXW1" s="11"/>
      <c r="DXX1" s="11"/>
      <c r="DXY1" s="11"/>
      <c r="DXZ1" s="11"/>
      <c r="DYA1" s="11"/>
      <c r="DYB1" s="11"/>
      <c r="DYC1" s="11"/>
      <c r="DYD1" s="11"/>
      <c r="DYE1" s="11"/>
      <c r="DYF1" s="11"/>
      <c r="DYG1" s="11"/>
      <c r="DYH1" s="11"/>
      <c r="DYI1" s="11"/>
      <c r="DYJ1" s="11"/>
      <c r="DYK1" s="11"/>
      <c r="DYL1" s="11"/>
      <c r="DYM1" s="11"/>
      <c r="DYN1" s="11"/>
      <c r="DYO1" s="11"/>
      <c r="DYP1" s="11"/>
      <c r="DYQ1" s="11"/>
      <c r="DYR1" s="11"/>
      <c r="DYS1" s="11"/>
      <c r="DYT1" s="11"/>
      <c r="DYU1" s="11"/>
      <c r="DYV1" s="11"/>
      <c r="DYW1" s="11"/>
      <c r="DYX1" s="11"/>
      <c r="DYY1" s="11"/>
      <c r="DYZ1" s="11"/>
      <c r="DZA1" s="11"/>
      <c r="DZB1" s="11"/>
      <c r="DZC1" s="11"/>
      <c r="DZD1" s="11"/>
      <c r="DZE1" s="11"/>
      <c r="DZF1" s="11"/>
      <c r="DZG1" s="11"/>
      <c r="DZH1" s="11"/>
      <c r="DZI1" s="11"/>
      <c r="DZJ1" s="11"/>
      <c r="DZK1" s="11"/>
      <c r="DZL1" s="11"/>
      <c r="DZM1" s="11"/>
      <c r="DZN1" s="11"/>
      <c r="DZO1" s="11"/>
      <c r="DZP1" s="11"/>
      <c r="DZQ1" s="11"/>
      <c r="DZR1" s="11"/>
      <c r="DZS1" s="11"/>
      <c r="DZT1" s="11"/>
      <c r="DZU1" s="11"/>
      <c r="DZV1" s="11"/>
      <c r="DZW1" s="11"/>
      <c r="DZX1" s="11"/>
      <c r="DZY1" s="11"/>
      <c r="DZZ1" s="11"/>
      <c r="EAA1" s="11"/>
      <c r="EAB1" s="11"/>
      <c r="EAC1" s="11"/>
      <c r="EAD1" s="11"/>
      <c r="EAE1" s="11"/>
      <c r="EAF1" s="11"/>
      <c r="EAG1" s="11"/>
      <c r="EAH1" s="11"/>
      <c r="EAI1" s="11"/>
      <c r="EAJ1" s="11"/>
      <c r="EAK1" s="11"/>
      <c r="EAL1" s="11"/>
      <c r="EAM1" s="11"/>
      <c r="EAN1" s="11"/>
      <c r="EAO1" s="11"/>
      <c r="EAP1" s="11"/>
      <c r="EAQ1" s="11"/>
      <c r="EAR1" s="11"/>
      <c r="EAS1" s="11"/>
      <c r="EAT1" s="11"/>
      <c r="EAU1" s="11"/>
      <c r="EAV1" s="11"/>
      <c r="EAW1" s="11"/>
      <c r="EAX1" s="11"/>
      <c r="EAY1" s="11"/>
      <c r="EAZ1" s="11"/>
      <c r="EBA1" s="11"/>
      <c r="EBB1" s="11"/>
      <c r="EBC1" s="11"/>
      <c r="EBD1" s="11"/>
      <c r="EBE1" s="11"/>
      <c r="EBF1" s="11"/>
      <c r="EBG1" s="11"/>
      <c r="EBH1" s="11"/>
      <c r="EBI1" s="11"/>
      <c r="EBJ1" s="11"/>
      <c r="EBK1" s="11"/>
      <c r="EBL1" s="11"/>
      <c r="EBM1" s="11"/>
      <c r="EBN1" s="11"/>
      <c r="EBO1" s="11"/>
      <c r="EBP1" s="11"/>
      <c r="EBQ1" s="11"/>
      <c r="EBR1" s="11"/>
      <c r="EBS1" s="11"/>
      <c r="EBT1" s="11"/>
      <c r="EBU1" s="11"/>
      <c r="EBV1" s="11"/>
      <c r="EBW1" s="11"/>
      <c r="EBX1" s="11"/>
      <c r="EBY1" s="11"/>
      <c r="EBZ1" s="11"/>
      <c r="ECA1" s="11"/>
      <c r="ECB1" s="11"/>
      <c r="ECC1" s="11"/>
      <c r="ECD1" s="11"/>
      <c r="ECE1" s="11"/>
      <c r="ECF1" s="11"/>
      <c r="ECG1" s="11"/>
      <c r="ECH1" s="11"/>
      <c r="ECI1" s="11"/>
      <c r="ECJ1" s="11"/>
      <c r="ECK1" s="11"/>
      <c r="ECL1" s="11"/>
      <c r="ECM1" s="11"/>
      <c r="ECN1" s="11"/>
      <c r="ECO1" s="11"/>
      <c r="ECP1" s="11"/>
      <c r="ECQ1" s="11"/>
      <c r="ECR1" s="11"/>
      <c r="ECS1" s="11"/>
      <c r="ECT1" s="11"/>
      <c r="ECU1" s="11"/>
      <c r="ECV1" s="11"/>
      <c r="ECW1" s="11"/>
      <c r="ECX1" s="11"/>
      <c r="ECY1" s="11"/>
      <c r="ECZ1" s="11"/>
      <c r="EDA1" s="11"/>
      <c r="EDB1" s="11"/>
      <c r="EDC1" s="11"/>
      <c r="EDD1" s="11"/>
      <c r="EDE1" s="11"/>
      <c r="EDF1" s="11"/>
      <c r="EDG1" s="11"/>
      <c r="EDH1" s="11"/>
      <c r="EDI1" s="11"/>
      <c r="EDJ1" s="11"/>
      <c r="EDK1" s="11"/>
      <c r="EDL1" s="11"/>
      <c r="EDM1" s="11"/>
      <c r="EDN1" s="11"/>
      <c r="EDO1" s="11"/>
      <c r="EDP1" s="11"/>
      <c r="EDQ1" s="11"/>
      <c r="EDR1" s="11"/>
      <c r="EDS1" s="11"/>
      <c r="EDT1" s="11"/>
      <c r="EDU1" s="11"/>
      <c r="EDV1" s="11"/>
      <c r="EDW1" s="11"/>
      <c r="EDX1" s="11"/>
      <c r="EDY1" s="11"/>
      <c r="EDZ1" s="11"/>
      <c r="EEA1" s="11"/>
      <c r="EEB1" s="11"/>
      <c r="EEC1" s="11"/>
      <c r="EED1" s="11"/>
      <c r="EEE1" s="11"/>
      <c r="EEF1" s="11"/>
      <c r="EEG1" s="11"/>
      <c r="EEH1" s="11"/>
      <c r="EEI1" s="11"/>
      <c r="EEJ1" s="11"/>
      <c r="EEK1" s="11"/>
      <c r="EEL1" s="11"/>
      <c r="EEM1" s="11"/>
      <c r="EEN1" s="11"/>
      <c r="EEO1" s="11"/>
      <c r="EEP1" s="11"/>
      <c r="EEQ1" s="11"/>
      <c r="EER1" s="11"/>
      <c r="EES1" s="11"/>
      <c r="EET1" s="11"/>
      <c r="EEU1" s="11"/>
      <c r="EEV1" s="11"/>
      <c r="EEW1" s="11"/>
      <c r="EEX1" s="11"/>
      <c r="EEY1" s="11"/>
      <c r="EEZ1" s="11"/>
      <c r="EFA1" s="11"/>
      <c r="EFB1" s="11"/>
      <c r="EFC1" s="11"/>
      <c r="EFD1" s="11"/>
      <c r="EFE1" s="11"/>
      <c r="EFF1" s="11"/>
      <c r="EFG1" s="11"/>
      <c r="EFH1" s="11"/>
      <c r="EFI1" s="11"/>
      <c r="EFJ1" s="11"/>
      <c r="EFK1" s="11"/>
      <c r="EFL1" s="11"/>
      <c r="EFM1" s="11"/>
      <c r="EFN1" s="11"/>
      <c r="EFO1" s="11"/>
      <c r="EFP1" s="11"/>
      <c r="EFQ1" s="11"/>
      <c r="EFR1" s="11"/>
      <c r="EFS1" s="11"/>
      <c r="EFT1" s="11"/>
      <c r="EFU1" s="11"/>
      <c r="EFV1" s="11"/>
      <c r="EFW1" s="11"/>
      <c r="EFX1" s="11"/>
      <c r="EFY1" s="11"/>
      <c r="EFZ1" s="11"/>
      <c r="EGA1" s="11"/>
      <c r="EGB1" s="11"/>
      <c r="EGC1" s="11"/>
      <c r="EGD1" s="11"/>
      <c r="EGE1" s="11"/>
      <c r="EGF1" s="11"/>
      <c r="EGG1" s="11"/>
      <c r="EGH1" s="11"/>
      <c r="EGI1" s="11"/>
      <c r="EGJ1" s="11"/>
      <c r="EGK1" s="11"/>
      <c r="EGL1" s="11"/>
      <c r="EGM1" s="11"/>
      <c r="EGN1" s="11"/>
      <c r="EGO1" s="11"/>
      <c r="EGP1" s="11"/>
      <c r="EGQ1" s="11"/>
      <c r="EGR1" s="11"/>
      <c r="EGS1" s="11"/>
      <c r="EGT1" s="11"/>
      <c r="EGU1" s="11"/>
      <c r="EGV1" s="11"/>
      <c r="EGW1" s="11"/>
      <c r="EGX1" s="11"/>
      <c r="EGY1" s="11"/>
      <c r="EGZ1" s="11"/>
      <c r="EHA1" s="11"/>
      <c r="EHB1" s="11"/>
      <c r="EHC1" s="11"/>
      <c r="EHD1" s="11"/>
      <c r="EHE1" s="11"/>
      <c r="EHF1" s="11"/>
      <c r="EHG1" s="11"/>
      <c r="EHH1" s="11"/>
      <c r="EHI1" s="11"/>
      <c r="EHJ1" s="11"/>
      <c r="EHK1" s="11"/>
      <c r="EHL1" s="11"/>
      <c r="EHM1" s="11"/>
      <c r="EHN1" s="11"/>
      <c r="EHO1" s="11"/>
      <c r="EHP1" s="11"/>
      <c r="EHQ1" s="11"/>
      <c r="EHR1" s="11"/>
      <c r="EHS1" s="11"/>
      <c r="EHT1" s="11"/>
      <c r="EHU1" s="11"/>
      <c r="EHV1" s="11"/>
      <c r="EHW1" s="11"/>
      <c r="EHX1" s="11"/>
      <c r="EHY1" s="11"/>
      <c r="EHZ1" s="11"/>
      <c r="EIA1" s="11"/>
      <c r="EIB1" s="11"/>
      <c r="EIC1" s="11"/>
      <c r="EID1" s="11"/>
      <c r="EIE1" s="11"/>
      <c r="EIF1" s="11"/>
      <c r="EIG1" s="11"/>
      <c r="EIH1" s="11"/>
      <c r="EII1" s="11"/>
      <c r="EIJ1" s="11"/>
      <c r="EIK1" s="11"/>
      <c r="EIL1" s="11"/>
      <c r="EIM1" s="11"/>
      <c r="EIN1" s="11"/>
      <c r="EIO1" s="11"/>
      <c r="EIP1" s="11"/>
      <c r="EIQ1" s="11"/>
      <c r="EIR1" s="11"/>
      <c r="EIS1" s="11"/>
      <c r="EIT1" s="11"/>
      <c r="EIU1" s="11"/>
      <c r="EIV1" s="11"/>
      <c r="EIW1" s="11"/>
      <c r="EIX1" s="11"/>
      <c r="EIY1" s="11"/>
      <c r="EIZ1" s="11"/>
      <c r="EJA1" s="11"/>
      <c r="EJB1" s="11"/>
      <c r="EJC1" s="11"/>
      <c r="EJD1" s="11"/>
      <c r="EJE1" s="11"/>
      <c r="EJF1" s="11"/>
      <c r="EJG1" s="11"/>
      <c r="EJH1" s="11"/>
      <c r="EJI1" s="11"/>
      <c r="EJJ1" s="11"/>
      <c r="EJK1" s="11"/>
      <c r="EJL1" s="11"/>
      <c r="EJM1" s="11"/>
      <c r="EJN1" s="11"/>
      <c r="EJO1" s="11"/>
      <c r="EJP1" s="11"/>
      <c r="EJQ1" s="11"/>
      <c r="EJR1" s="11"/>
      <c r="EJS1" s="11"/>
      <c r="EJT1" s="11"/>
      <c r="EJU1" s="11"/>
      <c r="EJV1" s="11"/>
      <c r="EJW1" s="11"/>
      <c r="EJX1" s="11"/>
      <c r="EJY1" s="11"/>
      <c r="EJZ1" s="11"/>
      <c r="EKA1" s="11"/>
      <c r="EKB1" s="11"/>
      <c r="EKC1" s="11"/>
      <c r="EKD1" s="11"/>
      <c r="EKE1" s="11"/>
      <c r="EKF1" s="11"/>
      <c r="EKG1" s="11"/>
      <c r="EKH1" s="11"/>
      <c r="EKI1" s="11"/>
      <c r="EKJ1" s="11"/>
      <c r="EKK1" s="11"/>
      <c r="EKL1" s="11"/>
      <c r="EKM1" s="11"/>
      <c r="EKN1" s="11"/>
      <c r="EKO1" s="11"/>
      <c r="EKP1" s="11"/>
      <c r="EKQ1" s="11"/>
      <c r="EKR1" s="11"/>
      <c r="EKS1" s="11"/>
      <c r="EKT1" s="11"/>
      <c r="EKU1" s="11"/>
      <c r="EKV1" s="11"/>
      <c r="EKW1" s="11"/>
      <c r="EKX1" s="11"/>
      <c r="EKY1" s="11"/>
      <c r="EKZ1" s="11"/>
      <c r="ELA1" s="11"/>
      <c r="ELB1" s="11"/>
      <c r="ELC1" s="11"/>
      <c r="ELD1" s="11"/>
      <c r="ELE1" s="11"/>
      <c r="ELF1" s="11"/>
      <c r="ELG1" s="11"/>
      <c r="ELH1" s="11"/>
      <c r="ELI1" s="11"/>
      <c r="ELJ1" s="11"/>
      <c r="ELK1" s="11"/>
      <c r="ELL1" s="11"/>
      <c r="ELM1" s="11"/>
      <c r="ELN1" s="11"/>
      <c r="ELO1" s="11"/>
      <c r="ELP1" s="11"/>
      <c r="ELQ1" s="11"/>
      <c r="ELR1" s="11"/>
      <c r="ELS1" s="11"/>
      <c r="ELT1" s="11"/>
      <c r="ELU1" s="11"/>
      <c r="ELV1" s="11"/>
      <c r="ELW1" s="11"/>
      <c r="ELX1" s="11"/>
      <c r="ELY1" s="11"/>
      <c r="ELZ1" s="11"/>
      <c r="EMA1" s="11"/>
      <c r="EMB1" s="11"/>
      <c r="EMC1" s="11"/>
      <c r="EMD1" s="11"/>
      <c r="EME1" s="11"/>
      <c r="EMF1" s="11"/>
      <c r="EMG1" s="11"/>
      <c r="EMH1" s="11"/>
      <c r="EMI1" s="11"/>
      <c r="EMJ1" s="11"/>
      <c r="EMK1" s="11"/>
      <c r="EML1" s="11"/>
      <c r="EMM1" s="11"/>
      <c r="EMN1" s="11"/>
      <c r="EMO1" s="11"/>
      <c r="EMP1" s="11"/>
      <c r="EMQ1" s="11"/>
      <c r="EMR1" s="11"/>
      <c r="EMS1" s="11"/>
      <c r="EMT1" s="11"/>
      <c r="EMU1" s="11"/>
      <c r="EMV1" s="11"/>
      <c r="EMW1" s="11"/>
      <c r="EMX1" s="11"/>
      <c r="EMY1" s="11"/>
      <c r="EMZ1" s="11"/>
      <c r="ENA1" s="11"/>
      <c r="ENB1" s="11"/>
      <c r="ENC1" s="11"/>
      <c r="END1" s="11"/>
      <c r="ENE1" s="11"/>
      <c r="ENF1" s="11"/>
      <c r="ENG1" s="11"/>
      <c r="ENH1" s="11"/>
      <c r="ENI1" s="11"/>
      <c r="ENJ1" s="11"/>
      <c r="ENK1" s="11"/>
      <c r="ENL1" s="11"/>
      <c r="ENM1" s="11"/>
      <c r="ENN1" s="11"/>
      <c r="ENO1" s="11"/>
      <c r="ENP1" s="11"/>
      <c r="ENQ1" s="11"/>
      <c r="ENR1" s="11"/>
      <c r="ENS1" s="11"/>
      <c r="ENT1" s="11"/>
      <c r="ENU1" s="11"/>
      <c r="ENV1" s="11"/>
      <c r="ENW1" s="11"/>
      <c r="ENX1" s="11"/>
      <c r="ENY1" s="11"/>
      <c r="ENZ1" s="11"/>
      <c r="EOA1" s="11"/>
      <c r="EOB1" s="11"/>
      <c r="EOC1" s="11"/>
      <c r="EOD1" s="11"/>
      <c r="EOE1" s="11"/>
      <c r="EOF1" s="11"/>
      <c r="EOG1" s="11"/>
      <c r="EOH1" s="11"/>
      <c r="EOI1" s="11"/>
      <c r="EOJ1" s="11"/>
      <c r="EOK1" s="11"/>
      <c r="EOL1" s="11"/>
      <c r="EOM1" s="11"/>
      <c r="EON1" s="11"/>
      <c r="EOO1" s="11"/>
      <c r="EOP1" s="11"/>
      <c r="EOQ1" s="11"/>
      <c r="EOR1" s="11"/>
      <c r="EOS1" s="11"/>
      <c r="EOT1" s="11"/>
      <c r="EOU1" s="11"/>
      <c r="EOV1" s="11"/>
      <c r="EOW1" s="11"/>
      <c r="EOX1" s="11"/>
      <c r="EOY1" s="11"/>
      <c r="EOZ1" s="11"/>
      <c r="EPA1" s="11"/>
      <c r="EPB1" s="11"/>
      <c r="EPC1" s="11"/>
      <c r="EPD1" s="11"/>
      <c r="EPE1" s="11"/>
      <c r="EPF1" s="11"/>
      <c r="EPG1" s="11"/>
      <c r="EPH1" s="11"/>
      <c r="EPI1" s="11"/>
      <c r="EPJ1" s="11"/>
      <c r="EPK1" s="11"/>
      <c r="EPL1" s="11"/>
      <c r="EPM1" s="11"/>
      <c r="EPN1" s="11"/>
      <c r="EPO1" s="11"/>
      <c r="EPP1" s="11"/>
      <c r="EPQ1" s="11"/>
      <c r="EPR1" s="11"/>
      <c r="EPS1" s="11"/>
      <c r="EPT1" s="11"/>
      <c r="EPU1" s="11"/>
      <c r="EPV1" s="11"/>
      <c r="EPW1" s="11"/>
      <c r="EPX1" s="11"/>
      <c r="EPY1" s="11"/>
      <c r="EPZ1" s="11"/>
      <c r="EQA1" s="11"/>
      <c r="EQB1" s="11"/>
      <c r="EQC1" s="11"/>
      <c r="EQD1" s="11"/>
      <c r="EQE1" s="11"/>
      <c r="EQF1" s="11"/>
      <c r="EQG1" s="11"/>
      <c r="EQH1" s="11"/>
      <c r="EQI1" s="11"/>
      <c r="EQJ1" s="11"/>
      <c r="EQK1" s="11"/>
      <c r="EQL1" s="11"/>
      <c r="EQM1" s="11"/>
      <c r="EQN1" s="11"/>
      <c r="EQO1" s="11"/>
      <c r="EQP1" s="11"/>
      <c r="EQQ1" s="11"/>
      <c r="EQR1" s="11"/>
      <c r="EQS1" s="11"/>
      <c r="EQT1" s="11"/>
      <c r="EQU1" s="11"/>
      <c r="EQV1" s="11"/>
      <c r="EQW1" s="11"/>
      <c r="EQX1" s="11"/>
      <c r="EQY1" s="11"/>
      <c r="EQZ1" s="11"/>
      <c r="ERA1" s="11"/>
      <c r="ERB1" s="11"/>
      <c r="ERC1" s="11"/>
      <c r="ERD1" s="11"/>
      <c r="ERE1" s="11"/>
      <c r="ERF1" s="11"/>
      <c r="ERG1" s="11"/>
      <c r="ERH1" s="11"/>
      <c r="ERI1" s="11"/>
      <c r="ERJ1" s="11"/>
      <c r="ERK1" s="11"/>
      <c r="ERL1" s="11"/>
      <c r="ERM1" s="11"/>
      <c r="ERN1" s="11"/>
      <c r="ERO1" s="11"/>
      <c r="ERP1" s="11"/>
      <c r="ERQ1" s="11"/>
      <c r="ERR1" s="11"/>
      <c r="ERS1" s="11"/>
      <c r="ERT1" s="11"/>
      <c r="ERU1" s="11"/>
      <c r="ERV1" s="11"/>
      <c r="ERW1" s="11"/>
      <c r="ERX1" s="11"/>
      <c r="ERY1" s="11"/>
      <c r="ERZ1" s="11"/>
      <c r="ESA1" s="11"/>
      <c r="ESB1" s="11"/>
      <c r="ESC1" s="11"/>
      <c r="ESD1" s="11"/>
      <c r="ESE1" s="11"/>
      <c r="ESF1" s="11"/>
      <c r="ESG1" s="11"/>
      <c r="ESH1" s="11"/>
      <c r="ESI1" s="11"/>
      <c r="ESJ1" s="11"/>
      <c r="ESK1" s="11"/>
      <c r="ESL1" s="11"/>
      <c r="ESM1" s="11"/>
      <c r="ESN1" s="11"/>
      <c r="ESO1" s="11"/>
      <c r="ESP1" s="11"/>
      <c r="ESQ1" s="11"/>
      <c r="ESR1" s="11"/>
      <c r="ESS1" s="11"/>
      <c r="EST1" s="11"/>
      <c r="ESU1" s="11"/>
      <c r="ESV1" s="11"/>
      <c r="ESW1" s="11"/>
      <c r="ESX1" s="11"/>
      <c r="ESY1" s="11"/>
      <c r="ESZ1" s="11"/>
      <c r="ETA1" s="11"/>
      <c r="ETB1" s="11"/>
      <c r="ETC1" s="11"/>
      <c r="ETD1" s="11"/>
      <c r="ETE1" s="11"/>
      <c r="ETF1" s="11"/>
      <c r="ETG1" s="11"/>
      <c r="ETH1" s="11"/>
      <c r="ETI1" s="11"/>
      <c r="ETJ1" s="11"/>
      <c r="ETK1" s="11"/>
      <c r="ETL1" s="11"/>
      <c r="ETM1" s="11"/>
      <c r="ETN1" s="11"/>
      <c r="ETO1" s="11"/>
      <c r="ETP1" s="11"/>
      <c r="ETQ1" s="11"/>
      <c r="ETR1" s="11"/>
      <c r="ETS1" s="11"/>
      <c r="ETT1" s="11"/>
      <c r="ETU1" s="11"/>
      <c r="ETV1" s="11"/>
      <c r="ETW1" s="11"/>
      <c r="ETX1" s="11"/>
      <c r="ETY1" s="11"/>
      <c r="ETZ1" s="11"/>
      <c r="EUA1" s="11"/>
      <c r="EUB1" s="11"/>
      <c r="EUC1" s="11"/>
      <c r="EUD1" s="11"/>
      <c r="EUE1" s="11"/>
      <c r="EUF1" s="11"/>
      <c r="EUG1" s="11"/>
      <c r="EUH1" s="11"/>
      <c r="EUI1" s="11"/>
      <c r="EUJ1" s="11"/>
      <c r="EUK1" s="11"/>
      <c r="EUL1" s="11"/>
      <c r="EUM1" s="11"/>
      <c r="EUN1" s="11"/>
      <c r="EUO1" s="11"/>
      <c r="EUP1" s="11"/>
      <c r="EUQ1" s="11"/>
      <c r="EUR1" s="11"/>
      <c r="EUS1" s="11"/>
      <c r="EUT1" s="11"/>
      <c r="EUU1" s="11"/>
      <c r="EUV1" s="11"/>
      <c r="EUW1" s="11"/>
      <c r="EUX1" s="11"/>
      <c r="EUY1" s="11"/>
      <c r="EUZ1" s="11"/>
      <c r="EVA1" s="11"/>
      <c r="EVB1" s="11"/>
      <c r="EVC1" s="11"/>
      <c r="EVD1" s="11"/>
      <c r="EVE1" s="11"/>
      <c r="EVF1" s="11"/>
      <c r="EVG1" s="11"/>
      <c r="EVH1" s="11"/>
      <c r="EVI1" s="11"/>
      <c r="EVJ1" s="11"/>
      <c r="EVK1" s="11"/>
      <c r="EVL1" s="11"/>
      <c r="EVM1" s="11"/>
      <c r="EVN1" s="11"/>
      <c r="EVO1" s="11"/>
      <c r="EVP1" s="11"/>
      <c r="EVQ1" s="11"/>
      <c r="EVR1" s="11"/>
      <c r="EVS1" s="11"/>
      <c r="EVT1" s="11"/>
      <c r="EVU1" s="11"/>
      <c r="EVV1" s="11"/>
      <c r="EVW1" s="11"/>
      <c r="EVX1" s="11"/>
      <c r="EVY1" s="11"/>
      <c r="EVZ1" s="11"/>
      <c r="EWA1" s="11"/>
      <c r="EWB1" s="11"/>
      <c r="EWC1" s="11"/>
      <c r="EWD1" s="11"/>
      <c r="EWE1" s="11"/>
      <c r="EWF1" s="11"/>
      <c r="EWG1" s="11"/>
      <c r="EWH1" s="11"/>
      <c r="EWI1" s="11"/>
      <c r="EWJ1" s="11"/>
      <c r="EWK1" s="11"/>
      <c r="EWL1" s="11"/>
      <c r="EWM1" s="11"/>
      <c r="EWN1" s="11"/>
      <c r="EWO1" s="11"/>
      <c r="EWP1" s="11"/>
      <c r="EWQ1" s="11"/>
      <c r="EWR1" s="11"/>
      <c r="EWS1" s="11"/>
      <c r="EWT1" s="11"/>
      <c r="EWU1" s="11"/>
      <c r="EWV1" s="11"/>
      <c r="EWW1" s="11"/>
      <c r="EWX1" s="11"/>
      <c r="EWY1" s="11"/>
      <c r="EWZ1" s="11"/>
      <c r="EXA1" s="11"/>
      <c r="EXB1" s="11"/>
      <c r="EXC1" s="11"/>
      <c r="EXD1" s="11"/>
      <c r="EXE1" s="11"/>
      <c r="EXF1" s="11"/>
      <c r="EXG1" s="11"/>
      <c r="EXH1" s="11"/>
      <c r="EXI1" s="11"/>
      <c r="EXJ1" s="11"/>
      <c r="EXK1" s="11"/>
      <c r="EXL1" s="11"/>
      <c r="EXM1" s="11"/>
      <c r="EXN1" s="11"/>
      <c r="EXO1" s="11"/>
      <c r="EXP1" s="11"/>
      <c r="EXQ1" s="11"/>
      <c r="EXR1" s="11"/>
      <c r="EXS1" s="11"/>
      <c r="EXT1" s="11"/>
      <c r="EXU1" s="11"/>
      <c r="EXV1" s="11"/>
      <c r="EXW1" s="11"/>
      <c r="EXX1" s="11"/>
      <c r="EXY1" s="11"/>
      <c r="EXZ1" s="11"/>
      <c r="EYA1" s="11"/>
      <c r="EYB1" s="11"/>
      <c r="EYC1" s="11"/>
      <c r="EYD1" s="11"/>
      <c r="EYE1" s="11"/>
      <c r="EYF1" s="11"/>
      <c r="EYG1" s="11"/>
      <c r="EYH1" s="11"/>
      <c r="EYI1" s="11"/>
      <c r="EYJ1" s="11"/>
      <c r="EYK1" s="11"/>
      <c r="EYL1" s="11"/>
      <c r="EYM1" s="11"/>
      <c r="EYN1" s="11"/>
      <c r="EYO1" s="11"/>
      <c r="EYP1" s="11"/>
      <c r="EYQ1" s="11"/>
      <c r="EYR1" s="11"/>
      <c r="EYS1" s="11"/>
      <c r="EYT1" s="11"/>
      <c r="EYU1" s="11"/>
      <c r="EYV1" s="11"/>
      <c r="EYW1" s="11"/>
      <c r="EYX1" s="11"/>
      <c r="EYY1" s="11"/>
      <c r="EYZ1" s="11"/>
      <c r="EZA1" s="11"/>
      <c r="EZB1" s="11"/>
      <c r="EZC1" s="11"/>
      <c r="EZD1" s="11"/>
      <c r="EZE1" s="11"/>
      <c r="EZF1" s="11"/>
      <c r="EZG1" s="11"/>
      <c r="EZH1" s="11"/>
      <c r="EZI1" s="11"/>
      <c r="EZJ1" s="11"/>
      <c r="EZK1" s="11"/>
      <c r="EZL1" s="11"/>
      <c r="EZM1" s="11"/>
      <c r="EZN1" s="11"/>
      <c r="EZO1" s="11"/>
      <c r="EZP1" s="11"/>
      <c r="EZQ1" s="11"/>
      <c r="EZR1" s="11"/>
      <c r="EZS1" s="11"/>
      <c r="EZT1" s="11"/>
      <c r="EZU1" s="11"/>
      <c r="EZV1" s="11"/>
      <c r="EZW1" s="11"/>
      <c r="EZX1" s="11"/>
      <c r="EZY1" s="11"/>
      <c r="EZZ1" s="11"/>
      <c r="FAA1" s="11"/>
      <c r="FAB1" s="11"/>
      <c r="FAC1" s="11"/>
      <c r="FAD1" s="11"/>
      <c r="FAE1" s="11"/>
      <c r="FAF1" s="11"/>
      <c r="FAG1" s="11"/>
      <c r="FAH1" s="11"/>
      <c r="FAI1" s="11"/>
      <c r="FAJ1" s="11"/>
      <c r="FAK1" s="11"/>
      <c r="FAL1" s="11"/>
      <c r="FAM1" s="11"/>
      <c r="FAN1" s="11"/>
      <c r="FAO1" s="11"/>
      <c r="FAP1" s="11"/>
      <c r="FAQ1" s="11"/>
      <c r="FAR1" s="11"/>
      <c r="FAS1" s="11"/>
      <c r="FAT1" s="11"/>
      <c r="FAU1" s="11"/>
      <c r="FAV1" s="11"/>
      <c r="FAW1" s="11"/>
      <c r="FAX1" s="11"/>
      <c r="FAY1" s="11"/>
      <c r="FAZ1" s="11"/>
      <c r="FBA1" s="11"/>
      <c r="FBB1" s="11"/>
      <c r="FBC1" s="11"/>
      <c r="FBD1" s="11"/>
      <c r="FBE1" s="11"/>
      <c r="FBF1" s="11"/>
      <c r="FBG1" s="11"/>
      <c r="FBH1" s="11"/>
      <c r="FBI1" s="11"/>
      <c r="FBJ1" s="11"/>
      <c r="FBK1" s="11"/>
      <c r="FBL1" s="11"/>
      <c r="FBM1" s="11"/>
      <c r="FBN1" s="11"/>
      <c r="FBO1" s="11"/>
      <c r="FBP1" s="11"/>
      <c r="FBQ1" s="11"/>
      <c r="FBR1" s="11"/>
      <c r="FBS1" s="11"/>
      <c r="FBT1" s="11"/>
      <c r="FBU1" s="11"/>
      <c r="FBV1" s="11"/>
      <c r="FBW1" s="11"/>
      <c r="FBX1" s="11"/>
      <c r="FBY1" s="11"/>
      <c r="FBZ1" s="11"/>
      <c r="FCA1" s="11"/>
      <c r="FCB1" s="11"/>
      <c r="FCC1" s="11"/>
      <c r="FCD1" s="11"/>
      <c r="FCE1" s="11"/>
      <c r="FCF1" s="11"/>
      <c r="FCG1" s="11"/>
      <c r="FCH1" s="11"/>
      <c r="FCI1" s="11"/>
      <c r="FCJ1" s="11"/>
      <c r="FCK1" s="11"/>
      <c r="FCL1" s="11"/>
      <c r="FCM1" s="11"/>
      <c r="FCN1" s="11"/>
      <c r="FCO1" s="11"/>
      <c r="FCP1" s="11"/>
      <c r="FCQ1" s="11"/>
      <c r="FCR1" s="11"/>
      <c r="FCS1" s="11"/>
      <c r="FCT1" s="11"/>
      <c r="FCU1" s="11"/>
      <c r="FCV1" s="11"/>
      <c r="FCW1" s="11"/>
      <c r="FCX1" s="11"/>
      <c r="FCY1" s="11"/>
      <c r="FCZ1" s="11"/>
      <c r="FDA1" s="11"/>
      <c r="FDB1" s="11"/>
      <c r="FDC1" s="11"/>
      <c r="FDD1" s="11"/>
      <c r="FDE1" s="11"/>
      <c r="FDF1" s="11"/>
      <c r="FDG1" s="11"/>
      <c r="FDH1" s="11"/>
      <c r="FDI1" s="11"/>
      <c r="FDJ1" s="11"/>
      <c r="FDK1" s="11"/>
      <c r="FDL1" s="11"/>
      <c r="FDM1" s="11"/>
      <c r="FDN1" s="11"/>
      <c r="FDO1" s="11"/>
      <c r="FDP1" s="11"/>
      <c r="FDQ1" s="11"/>
      <c r="FDR1" s="11"/>
      <c r="FDS1" s="11"/>
      <c r="FDT1" s="11"/>
      <c r="FDU1" s="11"/>
      <c r="FDV1" s="11"/>
      <c r="FDW1" s="11"/>
      <c r="FDX1" s="11"/>
      <c r="FDY1" s="11"/>
      <c r="FDZ1" s="11"/>
      <c r="FEA1" s="11"/>
      <c r="FEB1" s="11"/>
      <c r="FEC1" s="11"/>
      <c r="FED1" s="11"/>
      <c r="FEE1" s="11"/>
      <c r="FEF1" s="11"/>
      <c r="FEG1" s="11"/>
      <c r="FEH1" s="11"/>
      <c r="FEI1" s="11"/>
      <c r="FEJ1" s="11"/>
      <c r="FEK1" s="11"/>
      <c r="FEL1" s="11"/>
      <c r="FEM1" s="11"/>
      <c r="FEN1" s="11"/>
      <c r="FEO1" s="11"/>
      <c r="FEP1" s="11"/>
      <c r="FEQ1" s="11"/>
      <c r="FER1" s="11"/>
      <c r="FES1" s="11"/>
      <c r="FET1" s="11"/>
      <c r="FEU1" s="11"/>
      <c r="FEV1" s="11"/>
      <c r="FEW1" s="11"/>
      <c r="FEX1" s="11"/>
      <c r="FEY1" s="11"/>
      <c r="FEZ1" s="11"/>
      <c r="FFA1" s="11"/>
      <c r="FFB1" s="11"/>
      <c r="FFC1" s="11"/>
      <c r="FFD1" s="11"/>
      <c r="FFE1" s="11"/>
      <c r="FFF1" s="11"/>
      <c r="FFG1" s="11"/>
      <c r="FFH1" s="11"/>
      <c r="FFI1" s="11"/>
      <c r="FFJ1" s="11"/>
      <c r="FFK1" s="11"/>
      <c r="FFL1" s="11"/>
      <c r="FFM1" s="11"/>
      <c r="FFN1" s="11"/>
      <c r="FFO1" s="11"/>
      <c r="FFP1" s="11"/>
      <c r="FFQ1" s="11"/>
      <c r="FFR1" s="11"/>
      <c r="FFS1" s="11"/>
      <c r="FFT1" s="11"/>
      <c r="FFU1" s="11"/>
      <c r="FFV1" s="11"/>
      <c r="FFW1" s="11"/>
      <c r="FFX1" s="11"/>
      <c r="FFY1" s="11"/>
      <c r="FFZ1" s="11"/>
      <c r="FGA1" s="11"/>
      <c r="FGB1" s="11"/>
      <c r="FGC1" s="11"/>
      <c r="FGD1" s="11"/>
      <c r="FGE1" s="11"/>
      <c r="FGF1" s="11"/>
      <c r="FGG1" s="11"/>
      <c r="FGH1" s="11"/>
      <c r="FGI1" s="11"/>
      <c r="FGJ1" s="11"/>
      <c r="FGK1" s="11"/>
      <c r="FGL1" s="11"/>
      <c r="FGM1" s="11"/>
      <c r="FGN1" s="11"/>
      <c r="FGO1" s="11"/>
      <c r="FGP1" s="11"/>
      <c r="FGQ1" s="11"/>
      <c r="FGR1" s="11"/>
      <c r="FGS1" s="11"/>
      <c r="FGT1" s="11"/>
      <c r="FGU1" s="11"/>
      <c r="FGV1" s="11"/>
      <c r="FGW1" s="11"/>
      <c r="FGX1" s="11"/>
      <c r="FGY1" s="11"/>
      <c r="FGZ1" s="11"/>
      <c r="FHA1" s="11"/>
      <c r="FHB1" s="11"/>
      <c r="FHC1" s="11"/>
      <c r="FHD1" s="11"/>
      <c r="FHE1" s="11"/>
      <c r="FHF1" s="11"/>
      <c r="FHG1" s="11"/>
      <c r="FHH1" s="11"/>
      <c r="FHI1" s="11"/>
      <c r="FHJ1" s="11"/>
      <c r="FHK1" s="11"/>
      <c r="FHL1" s="11"/>
      <c r="FHM1" s="11"/>
      <c r="FHN1" s="11"/>
      <c r="FHO1" s="11"/>
      <c r="FHP1" s="11"/>
      <c r="FHQ1" s="11"/>
      <c r="FHR1" s="11"/>
      <c r="FHS1" s="11"/>
      <c r="FHT1" s="11"/>
      <c r="FHU1" s="11"/>
      <c r="FHV1" s="11"/>
      <c r="FHW1" s="11"/>
      <c r="FHX1" s="11"/>
      <c r="FHY1" s="11"/>
      <c r="FHZ1" s="11"/>
      <c r="FIA1" s="11"/>
      <c r="FIB1" s="11"/>
      <c r="FIC1" s="11"/>
      <c r="FID1" s="11"/>
      <c r="FIE1" s="11"/>
      <c r="FIF1" s="11"/>
      <c r="FIG1" s="11"/>
      <c r="FIH1" s="11"/>
      <c r="FII1" s="11"/>
      <c r="FIJ1" s="11"/>
      <c r="FIK1" s="11"/>
      <c r="FIL1" s="11"/>
      <c r="FIM1" s="11"/>
      <c r="FIN1" s="11"/>
      <c r="FIO1" s="11"/>
      <c r="FIP1" s="11"/>
      <c r="FIQ1" s="11"/>
      <c r="FIR1" s="11"/>
      <c r="FIS1" s="11"/>
      <c r="FIT1" s="11"/>
      <c r="FIU1" s="11"/>
      <c r="FIV1" s="11"/>
      <c r="FIW1" s="11"/>
      <c r="FIX1" s="11"/>
      <c r="FIY1" s="11"/>
      <c r="FIZ1" s="11"/>
      <c r="FJA1" s="11"/>
      <c r="FJB1" s="11"/>
      <c r="FJC1" s="11"/>
      <c r="FJD1" s="11"/>
      <c r="FJE1" s="11"/>
      <c r="FJF1" s="11"/>
      <c r="FJG1" s="11"/>
      <c r="FJH1" s="11"/>
      <c r="FJI1" s="11"/>
      <c r="FJJ1" s="11"/>
      <c r="FJK1" s="11"/>
      <c r="FJL1" s="11"/>
      <c r="FJM1" s="11"/>
      <c r="FJN1" s="11"/>
      <c r="FJO1" s="11"/>
      <c r="FJP1" s="11"/>
      <c r="FJQ1" s="11"/>
      <c r="FJR1" s="11"/>
      <c r="FJS1" s="11"/>
      <c r="FJT1" s="11"/>
      <c r="FJU1" s="11"/>
      <c r="FJV1" s="11"/>
      <c r="FJW1" s="11"/>
      <c r="FJX1" s="11"/>
      <c r="FJY1" s="11"/>
      <c r="FJZ1" s="11"/>
      <c r="FKA1" s="11"/>
      <c r="FKB1" s="11"/>
      <c r="FKC1" s="11"/>
      <c r="FKD1" s="11"/>
      <c r="FKE1" s="11"/>
      <c r="FKF1" s="11"/>
      <c r="FKG1" s="11"/>
      <c r="FKH1" s="11"/>
      <c r="FKI1" s="11"/>
      <c r="FKJ1" s="11"/>
      <c r="FKK1" s="11"/>
      <c r="FKL1" s="11"/>
      <c r="FKM1" s="11"/>
      <c r="FKN1" s="11"/>
      <c r="FKO1" s="11"/>
      <c r="FKP1" s="11"/>
      <c r="FKQ1" s="11"/>
      <c r="FKR1" s="11"/>
      <c r="FKS1" s="11"/>
      <c r="FKT1" s="11"/>
      <c r="FKU1" s="11"/>
      <c r="FKV1" s="11"/>
      <c r="FKW1" s="11"/>
      <c r="FKX1" s="11"/>
      <c r="FKY1" s="11"/>
      <c r="FKZ1" s="11"/>
      <c r="FLA1" s="11"/>
      <c r="FLB1" s="11"/>
      <c r="FLC1" s="11"/>
      <c r="FLD1" s="11"/>
      <c r="FLE1" s="11"/>
      <c r="FLF1" s="11"/>
      <c r="FLG1" s="11"/>
      <c r="FLH1" s="11"/>
      <c r="FLI1" s="11"/>
      <c r="FLJ1" s="11"/>
      <c r="FLK1" s="11"/>
      <c r="FLL1" s="11"/>
      <c r="FLM1" s="11"/>
      <c r="FLN1" s="11"/>
      <c r="FLO1" s="11"/>
      <c r="FLP1" s="11"/>
      <c r="FLQ1" s="11"/>
      <c r="FLR1" s="11"/>
      <c r="FLS1" s="11"/>
      <c r="FLT1" s="11"/>
      <c r="FLU1" s="11"/>
      <c r="FLV1" s="11"/>
      <c r="FLW1" s="11"/>
      <c r="FLX1" s="11"/>
      <c r="FLY1" s="11"/>
      <c r="FLZ1" s="11"/>
      <c r="FMA1" s="11"/>
      <c r="FMB1" s="11"/>
      <c r="FMC1" s="11"/>
      <c r="FMD1" s="11"/>
      <c r="FME1" s="11"/>
      <c r="FMF1" s="11"/>
      <c r="FMG1" s="11"/>
      <c r="FMH1" s="11"/>
      <c r="FMI1" s="11"/>
      <c r="FMJ1" s="11"/>
      <c r="FMK1" s="11"/>
      <c r="FML1" s="11"/>
      <c r="FMM1" s="11"/>
      <c r="FMN1" s="11"/>
      <c r="FMO1" s="11"/>
      <c r="FMP1" s="11"/>
      <c r="FMQ1" s="11"/>
      <c r="FMR1" s="11"/>
      <c r="FMS1" s="11"/>
      <c r="FMT1" s="11"/>
      <c r="FMU1" s="11"/>
      <c r="FMV1" s="11"/>
      <c r="FMW1" s="11"/>
      <c r="FMX1" s="11"/>
      <c r="FMY1" s="11"/>
      <c r="FMZ1" s="11"/>
      <c r="FNA1" s="11"/>
      <c r="FNB1" s="11"/>
      <c r="FNC1" s="11"/>
      <c r="FND1" s="11"/>
      <c r="FNE1" s="11"/>
      <c r="FNF1" s="11"/>
      <c r="FNG1" s="11"/>
      <c r="FNH1" s="11"/>
      <c r="FNI1" s="11"/>
      <c r="FNJ1" s="11"/>
      <c r="FNK1" s="11"/>
      <c r="FNL1" s="11"/>
      <c r="FNM1" s="11"/>
      <c r="FNN1" s="11"/>
      <c r="FNO1" s="11"/>
      <c r="FNP1" s="11"/>
      <c r="FNQ1" s="11"/>
      <c r="FNR1" s="11"/>
      <c r="FNS1" s="11"/>
      <c r="FNT1" s="11"/>
      <c r="FNU1" s="11"/>
      <c r="FNV1" s="11"/>
      <c r="FNW1" s="11"/>
      <c r="FNX1" s="11"/>
      <c r="FNY1" s="11"/>
      <c r="FNZ1" s="11"/>
      <c r="FOA1" s="11"/>
      <c r="FOB1" s="11"/>
      <c r="FOC1" s="11"/>
      <c r="FOD1" s="11"/>
      <c r="FOE1" s="11"/>
      <c r="FOF1" s="11"/>
      <c r="FOG1" s="11"/>
      <c r="FOH1" s="11"/>
      <c r="FOI1" s="11"/>
      <c r="FOJ1" s="11"/>
      <c r="FOK1" s="11"/>
      <c r="FOL1" s="11"/>
      <c r="FOM1" s="11"/>
      <c r="FON1" s="11"/>
      <c r="FOO1" s="11"/>
      <c r="FOP1" s="11"/>
      <c r="FOQ1" s="11"/>
      <c r="FOR1" s="11"/>
      <c r="FOS1" s="11"/>
      <c r="FOT1" s="11"/>
      <c r="FOU1" s="11"/>
      <c r="FOV1" s="11"/>
      <c r="FOW1" s="11"/>
      <c r="FOX1" s="11"/>
      <c r="FOY1" s="11"/>
      <c r="FOZ1" s="11"/>
      <c r="FPA1" s="11"/>
      <c r="FPB1" s="11"/>
      <c r="FPC1" s="11"/>
      <c r="FPD1" s="11"/>
      <c r="FPE1" s="11"/>
      <c r="FPF1" s="11"/>
      <c r="FPG1" s="11"/>
      <c r="FPH1" s="11"/>
      <c r="FPI1" s="11"/>
      <c r="FPJ1" s="11"/>
      <c r="FPK1" s="11"/>
      <c r="FPL1" s="11"/>
      <c r="FPM1" s="11"/>
      <c r="FPN1" s="11"/>
      <c r="FPO1" s="11"/>
      <c r="FPP1" s="11"/>
      <c r="FPQ1" s="11"/>
      <c r="FPR1" s="11"/>
      <c r="FPS1" s="11"/>
      <c r="FPT1" s="11"/>
      <c r="FPU1" s="11"/>
      <c r="FPV1" s="11"/>
      <c r="FPW1" s="11"/>
      <c r="FPX1" s="11"/>
      <c r="FPY1" s="11"/>
      <c r="FPZ1" s="11"/>
      <c r="FQA1" s="11"/>
      <c r="FQB1" s="11"/>
      <c r="FQC1" s="11"/>
      <c r="FQD1" s="11"/>
      <c r="FQE1" s="11"/>
      <c r="FQF1" s="11"/>
      <c r="FQG1" s="11"/>
      <c r="FQH1" s="11"/>
      <c r="FQI1" s="11"/>
      <c r="FQJ1" s="11"/>
      <c r="FQK1" s="11"/>
      <c r="FQL1" s="11"/>
      <c r="FQM1" s="11"/>
      <c r="FQN1" s="11"/>
      <c r="FQO1" s="11"/>
      <c r="FQP1" s="11"/>
      <c r="FQQ1" s="11"/>
      <c r="FQR1" s="11"/>
      <c r="FQS1" s="11"/>
      <c r="FQT1" s="11"/>
      <c r="FQU1" s="11"/>
      <c r="FQV1" s="11"/>
      <c r="FQW1" s="11"/>
      <c r="FQX1" s="11"/>
      <c r="FQY1" s="11"/>
      <c r="FQZ1" s="11"/>
      <c r="FRA1" s="11"/>
      <c r="FRB1" s="11"/>
      <c r="FRC1" s="11"/>
      <c r="FRD1" s="11"/>
      <c r="FRE1" s="11"/>
      <c r="FRF1" s="11"/>
      <c r="FRG1" s="11"/>
      <c r="FRH1" s="11"/>
      <c r="FRI1" s="11"/>
      <c r="FRJ1" s="11"/>
      <c r="FRK1" s="11"/>
      <c r="FRL1" s="11"/>
      <c r="FRM1" s="11"/>
      <c r="FRN1" s="11"/>
      <c r="FRO1" s="11"/>
      <c r="FRP1" s="11"/>
      <c r="FRQ1" s="11"/>
      <c r="FRR1" s="11"/>
      <c r="FRS1" s="11"/>
      <c r="FRT1" s="11"/>
      <c r="FRU1" s="11"/>
      <c r="FRV1" s="11"/>
      <c r="FRW1" s="11"/>
      <c r="FRX1" s="11"/>
      <c r="FRY1" s="11"/>
      <c r="FRZ1" s="11"/>
      <c r="FSA1" s="11"/>
      <c r="FSB1" s="11"/>
      <c r="FSC1" s="11"/>
      <c r="FSD1" s="11"/>
      <c r="FSE1" s="11"/>
      <c r="FSF1" s="11"/>
      <c r="FSG1" s="11"/>
      <c r="FSH1" s="11"/>
      <c r="FSI1" s="11"/>
      <c r="FSJ1" s="11"/>
      <c r="FSK1" s="11"/>
      <c r="FSL1" s="11"/>
      <c r="FSM1" s="11"/>
      <c r="FSN1" s="11"/>
      <c r="FSO1" s="11"/>
      <c r="FSP1" s="11"/>
      <c r="FSQ1" s="11"/>
      <c r="FSR1" s="11"/>
      <c r="FSS1" s="11"/>
      <c r="FST1" s="11"/>
      <c r="FSU1" s="11"/>
      <c r="FSV1" s="11"/>
      <c r="FSW1" s="11"/>
      <c r="FSX1" s="11"/>
      <c r="FSY1" s="11"/>
      <c r="FSZ1" s="11"/>
      <c r="FTA1" s="11"/>
      <c r="FTB1" s="11"/>
      <c r="FTC1" s="11"/>
      <c r="FTD1" s="11"/>
      <c r="FTE1" s="11"/>
      <c r="FTF1" s="11"/>
      <c r="FTG1" s="11"/>
      <c r="FTH1" s="11"/>
      <c r="FTI1" s="11"/>
      <c r="FTJ1" s="11"/>
      <c r="FTK1" s="11"/>
      <c r="FTL1" s="11"/>
      <c r="FTM1" s="11"/>
      <c r="FTN1" s="11"/>
      <c r="FTO1" s="11"/>
      <c r="FTP1" s="11"/>
      <c r="FTQ1" s="11"/>
      <c r="FTR1" s="11"/>
      <c r="FTS1" s="11"/>
      <c r="FTT1" s="11"/>
      <c r="FTU1" s="11"/>
      <c r="FTV1" s="11"/>
      <c r="FTW1" s="11"/>
      <c r="FTX1" s="11"/>
      <c r="FTY1" s="11"/>
      <c r="FTZ1" s="11"/>
      <c r="FUA1" s="11"/>
      <c r="FUB1" s="11"/>
      <c r="FUC1" s="11"/>
      <c r="FUD1" s="11"/>
      <c r="FUE1" s="11"/>
      <c r="FUF1" s="11"/>
      <c r="FUG1" s="11"/>
      <c r="FUH1" s="11"/>
      <c r="FUI1" s="11"/>
      <c r="FUJ1" s="11"/>
      <c r="FUK1" s="11"/>
      <c r="FUL1" s="11"/>
      <c r="FUM1" s="11"/>
      <c r="FUN1" s="11"/>
      <c r="FUO1" s="11"/>
      <c r="FUP1" s="11"/>
      <c r="FUQ1" s="11"/>
      <c r="FUR1" s="11"/>
      <c r="FUS1" s="11"/>
      <c r="FUT1" s="11"/>
      <c r="FUU1" s="11"/>
      <c r="FUV1" s="11"/>
      <c r="FUW1" s="11"/>
      <c r="FUX1" s="11"/>
      <c r="FUY1" s="11"/>
      <c r="FUZ1" s="11"/>
      <c r="FVA1" s="11"/>
      <c r="FVB1" s="11"/>
      <c r="FVC1" s="11"/>
      <c r="FVD1" s="11"/>
      <c r="FVE1" s="11"/>
      <c r="FVF1" s="11"/>
      <c r="FVG1" s="11"/>
      <c r="FVH1" s="11"/>
      <c r="FVI1" s="11"/>
      <c r="FVJ1" s="11"/>
      <c r="FVK1" s="11"/>
      <c r="FVL1" s="11"/>
      <c r="FVM1" s="11"/>
      <c r="FVN1" s="11"/>
      <c r="FVO1" s="11"/>
      <c r="FVP1" s="11"/>
      <c r="FVQ1" s="11"/>
      <c r="FVR1" s="11"/>
      <c r="FVS1" s="11"/>
      <c r="FVT1" s="11"/>
      <c r="FVU1" s="11"/>
      <c r="FVV1" s="11"/>
      <c r="FVW1" s="11"/>
      <c r="FVX1" s="11"/>
      <c r="FVY1" s="11"/>
      <c r="FVZ1" s="11"/>
      <c r="FWA1" s="11"/>
      <c r="FWB1" s="11"/>
      <c r="FWC1" s="11"/>
      <c r="FWD1" s="11"/>
      <c r="FWE1" s="11"/>
      <c r="FWF1" s="11"/>
      <c r="FWG1" s="11"/>
      <c r="FWH1" s="11"/>
      <c r="FWI1" s="11"/>
      <c r="FWJ1" s="11"/>
      <c r="FWK1" s="11"/>
      <c r="FWL1" s="11"/>
      <c r="FWM1" s="11"/>
      <c r="FWN1" s="11"/>
      <c r="FWO1" s="11"/>
      <c r="FWP1" s="11"/>
      <c r="FWQ1" s="11"/>
      <c r="FWR1" s="11"/>
      <c r="FWS1" s="11"/>
      <c r="FWT1" s="11"/>
      <c r="FWU1" s="11"/>
      <c r="FWV1" s="11"/>
      <c r="FWW1" s="11"/>
      <c r="FWX1" s="11"/>
      <c r="FWY1" s="11"/>
      <c r="FWZ1" s="11"/>
      <c r="FXA1" s="11"/>
      <c r="FXB1" s="11"/>
      <c r="FXC1" s="11"/>
      <c r="FXD1" s="11"/>
      <c r="FXE1" s="11"/>
      <c r="FXF1" s="11"/>
      <c r="FXG1" s="11"/>
      <c r="FXH1" s="11"/>
      <c r="FXI1" s="11"/>
      <c r="FXJ1" s="11"/>
      <c r="FXK1" s="11"/>
      <c r="FXL1" s="11"/>
      <c r="FXM1" s="11"/>
      <c r="FXN1" s="11"/>
      <c r="FXO1" s="11"/>
      <c r="FXP1" s="11"/>
      <c r="FXQ1" s="11"/>
      <c r="FXR1" s="11"/>
      <c r="FXS1" s="11"/>
      <c r="FXT1" s="11"/>
      <c r="FXU1" s="11"/>
      <c r="FXV1" s="11"/>
      <c r="FXW1" s="11"/>
      <c r="FXX1" s="11"/>
      <c r="FXY1" s="11"/>
      <c r="FXZ1" s="11"/>
      <c r="FYA1" s="11"/>
      <c r="FYB1" s="11"/>
      <c r="FYC1" s="11"/>
      <c r="FYD1" s="11"/>
      <c r="FYE1" s="11"/>
      <c r="FYF1" s="11"/>
      <c r="FYG1" s="11"/>
      <c r="FYH1" s="11"/>
      <c r="FYI1" s="11"/>
      <c r="FYJ1" s="11"/>
      <c r="FYK1" s="11"/>
      <c r="FYL1" s="11"/>
      <c r="FYM1" s="11"/>
      <c r="FYN1" s="11"/>
      <c r="FYO1" s="11"/>
      <c r="FYP1" s="11"/>
      <c r="FYQ1" s="11"/>
      <c r="FYR1" s="11"/>
      <c r="FYS1" s="11"/>
      <c r="FYT1" s="11"/>
      <c r="FYU1" s="11"/>
      <c r="FYV1" s="11"/>
      <c r="FYW1" s="11"/>
      <c r="FYX1" s="11"/>
      <c r="FYY1" s="11"/>
      <c r="FYZ1" s="11"/>
      <c r="FZA1" s="11"/>
      <c r="FZB1" s="11"/>
      <c r="FZC1" s="11"/>
      <c r="FZD1" s="11"/>
      <c r="FZE1" s="11"/>
      <c r="FZF1" s="11"/>
      <c r="FZG1" s="11"/>
      <c r="FZH1" s="11"/>
      <c r="FZI1" s="11"/>
      <c r="FZJ1" s="11"/>
      <c r="FZK1" s="11"/>
      <c r="FZL1" s="11"/>
      <c r="FZM1" s="11"/>
      <c r="FZN1" s="11"/>
      <c r="FZO1" s="11"/>
      <c r="FZP1" s="11"/>
      <c r="FZQ1" s="11"/>
      <c r="FZR1" s="11"/>
      <c r="FZS1" s="11"/>
      <c r="FZT1" s="11"/>
      <c r="FZU1" s="11"/>
      <c r="FZV1" s="11"/>
      <c r="FZW1" s="11"/>
      <c r="FZX1" s="11"/>
      <c r="FZY1" s="11"/>
      <c r="FZZ1" s="11"/>
      <c r="GAA1" s="11"/>
      <c r="GAB1" s="11"/>
      <c r="GAC1" s="11"/>
      <c r="GAD1" s="11"/>
      <c r="GAE1" s="11"/>
      <c r="GAF1" s="11"/>
      <c r="GAG1" s="11"/>
      <c r="GAH1" s="11"/>
      <c r="GAI1" s="11"/>
      <c r="GAJ1" s="11"/>
      <c r="GAK1" s="11"/>
      <c r="GAL1" s="11"/>
      <c r="GAM1" s="11"/>
      <c r="GAN1" s="11"/>
      <c r="GAO1" s="11"/>
      <c r="GAP1" s="11"/>
      <c r="GAQ1" s="11"/>
      <c r="GAR1" s="11"/>
      <c r="GAS1" s="11"/>
      <c r="GAT1" s="11"/>
      <c r="GAU1" s="11"/>
      <c r="GAV1" s="11"/>
      <c r="GAW1" s="11"/>
      <c r="GAX1" s="11"/>
      <c r="GAY1" s="11"/>
      <c r="GAZ1" s="11"/>
      <c r="GBA1" s="11"/>
      <c r="GBB1" s="11"/>
      <c r="GBC1" s="11"/>
      <c r="GBD1" s="11"/>
      <c r="GBE1" s="11"/>
      <c r="GBF1" s="11"/>
      <c r="GBG1" s="11"/>
      <c r="GBH1" s="11"/>
      <c r="GBI1" s="11"/>
      <c r="GBJ1" s="11"/>
      <c r="GBK1" s="11"/>
      <c r="GBL1" s="11"/>
      <c r="GBM1" s="11"/>
      <c r="GBN1" s="11"/>
      <c r="GBO1" s="11"/>
      <c r="GBP1" s="11"/>
      <c r="GBQ1" s="11"/>
      <c r="GBR1" s="11"/>
      <c r="GBS1" s="11"/>
      <c r="GBT1" s="11"/>
      <c r="GBU1" s="11"/>
      <c r="GBV1" s="11"/>
      <c r="GBW1" s="11"/>
      <c r="GBX1" s="11"/>
      <c r="GBY1" s="11"/>
      <c r="GBZ1" s="11"/>
      <c r="GCA1" s="11"/>
      <c r="GCB1" s="11"/>
      <c r="GCC1" s="11"/>
      <c r="GCD1" s="11"/>
      <c r="GCE1" s="11"/>
      <c r="GCF1" s="11"/>
      <c r="GCG1" s="11"/>
      <c r="GCH1" s="11"/>
      <c r="GCI1" s="11"/>
      <c r="GCJ1" s="11"/>
      <c r="GCK1" s="11"/>
      <c r="GCL1" s="11"/>
      <c r="GCM1" s="11"/>
      <c r="GCN1" s="11"/>
      <c r="GCO1" s="11"/>
      <c r="GCP1" s="11"/>
      <c r="GCQ1" s="11"/>
      <c r="GCR1" s="11"/>
      <c r="GCS1" s="11"/>
      <c r="GCT1" s="11"/>
      <c r="GCU1" s="11"/>
      <c r="GCV1" s="11"/>
      <c r="GCW1" s="11"/>
      <c r="GCX1" s="11"/>
      <c r="GCY1" s="11"/>
      <c r="GCZ1" s="11"/>
      <c r="GDA1" s="11"/>
      <c r="GDB1" s="11"/>
      <c r="GDC1" s="11"/>
      <c r="GDD1" s="11"/>
      <c r="GDE1" s="11"/>
      <c r="GDF1" s="11"/>
      <c r="GDG1" s="11"/>
      <c r="GDH1" s="11"/>
      <c r="GDI1" s="11"/>
      <c r="GDJ1" s="11"/>
      <c r="GDK1" s="11"/>
      <c r="GDL1" s="11"/>
      <c r="GDM1" s="11"/>
      <c r="GDN1" s="11"/>
      <c r="GDO1" s="11"/>
      <c r="GDP1" s="11"/>
      <c r="GDQ1" s="11"/>
      <c r="GDR1" s="11"/>
      <c r="GDS1" s="11"/>
      <c r="GDT1" s="11"/>
      <c r="GDU1" s="11"/>
      <c r="GDV1" s="11"/>
      <c r="GDW1" s="11"/>
      <c r="GDX1" s="11"/>
      <c r="GDY1" s="11"/>
      <c r="GDZ1" s="11"/>
      <c r="GEA1" s="11"/>
      <c r="GEB1" s="11"/>
      <c r="GEC1" s="11"/>
      <c r="GED1" s="11"/>
      <c r="GEE1" s="11"/>
      <c r="GEF1" s="11"/>
      <c r="GEG1" s="11"/>
      <c r="GEH1" s="11"/>
      <c r="GEI1" s="11"/>
      <c r="GEJ1" s="11"/>
      <c r="GEK1" s="11"/>
      <c r="GEL1" s="11"/>
      <c r="GEM1" s="11"/>
      <c r="GEN1" s="11"/>
      <c r="GEO1" s="11"/>
      <c r="GEP1" s="11"/>
      <c r="GEQ1" s="11"/>
      <c r="GER1" s="11"/>
      <c r="GES1" s="11"/>
      <c r="GET1" s="11"/>
      <c r="GEU1" s="11"/>
      <c r="GEV1" s="11"/>
      <c r="GEW1" s="11"/>
      <c r="GEX1" s="11"/>
      <c r="GEY1" s="11"/>
      <c r="GEZ1" s="11"/>
      <c r="GFA1" s="11"/>
      <c r="GFB1" s="11"/>
      <c r="GFC1" s="11"/>
      <c r="GFD1" s="11"/>
      <c r="GFE1" s="11"/>
      <c r="GFF1" s="11"/>
      <c r="GFG1" s="11"/>
      <c r="GFH1" s="11"/>
      <c r="GFI1" s="11"/>
      <c r="GFJ1" s="11"/>
      <c r="GFK1" s="11"/>
      <c r="GFL1" s="11"/>
      <c r="GFM1" s="11"/>
      <c r="GFN1" s="11"/>
      <c r="GFO1" s="11"/>
      <c r="GFP1" s="11"/>
      <c r="GFQ1" s="11"/>
      <c r="GFR1" s="11"/>
      <c r="GFS1" s="11"/>
      <c r="GFT1" s="11"/>
      <c r="GFU1" s="11"/>
      <c r="GFV1" s="11"/>
      <c r="GFW1" s="11"/>
      <c r="GFX1" s="11"/>
      <c r="GFY1" s="11"/>
      <c r="GFZ1" s="11"/>
      <c r="GGA1" s="11"/>
      <c r="GGB1" s="11"/>
      <c r="GGC1" s="11"/>
      <c r="GGD1" s="11"/>
      <c r="GGE1" s="11"/>
      <c r="GGF1" s="11"/>
      <c r="GGG1" s="11"/>
      <c r="GGH1" s="11"/>
      <c r="GGI1" s="11"/>
      <c r="GGJ1" s="11"/>
      <c r="GGK1" s="11"/>
      <c r="GGL1" s="11"/>
      <c r="GGM1" s="11"/>
      <c r="GGN1" s="11"/>
      <c r="GGO1" s="11"/>
      <c r="GGP1" s="11"/>
      <c r="GGQ1" s="11"/>
      <c r="GGR1" s="11"/>
      <c r="GGS1" s="11"/>
      <c r="GGT1" s="11"/>
      <c r="GGU1" s="11"/>
      <c r="GGV1" s="11"/>
      <c r="GGW1" s="11"/>
      <c r="GGX1" s="11"/>
      <c r="GGY1" s="11"/>
      <c r="GGZ1" s="11"/>
      <c r="GHA1" s="11"/>
      <c r="GHB1" s="11"/>
      <c r="GHC1" s="11"/>
      <c r="GHD1" s="11"/>
      <c r="GHE1" s="11"/>
      <c r="GHF1" s="11"/>
      <c r="GHG1" s="11"/>
      <c r="GHH1" s="11"/>
      <c r="GHI1" s="11"/>
      <c r="GHJ1" s="11"/>
      <c r="GHK1" s="11"/>
      <c r="GHL1" s="11"/>
      <c r="GHM1" s="11"/>
      <c r="GHN1" s="11"/>
      <c r="GHO1" s="11"/>
      <c r="GHP1" s="11"/>
      <c r="GHQ1" s="11"/>
      <c r="GHR1" s="11"/>
      <c r="GHS1" s="11"/>
      <c r="GHT1" s="11"/>
      <c r="GHU1" s="11"/>
      <c r="GHV1" s="11"/>
      <c r="GHW1" s="11"/>
      <c r="GHX1" s="11"/>
      <c r="GHY1" s="11"/>
      <c r="GHZ1" s="11"/>
      <c r="GIA1" s="11"/>
      <c r="GIB1" s="11"/>
      <c r="GIC1" s="11"/>
      <c r="GID1" s="11"/>
      <c r="GIE1" s="11"/>
      <c r="GIF1" s="11"/>
      <c r="GIG1" s="11"/>
      <c r="GIH1" s="11"/>
      <c r="GII1" s="11"/>
      <c r="GIJ1" s="11"/>
      <c r="GIK1" s="11"/>
      <c r="GIL1" s="11"/>
      <c r="GIM1" s="11"/>
      <c r="GIN1" s="11"/>
      <c r="GIO1" s="11"/>
      <c r="GIP1" s="11"/>
      <c r="GIQ1" s="11"/>
      <c r="GIR1" s="11"/>
      <c r="GIS1" s="11"/>
      <c r="GIT1" s="11"/>
      <c r="GIU1" s="11"/>
      <c r="GIV1" s="11"/>
      <c r="GIW1" s="11"/>
      <c r="GIX1" s="11"/>
      <c r="GIY1" s="11"/>
      <c r="GIZ1" s="11"/>
      <c r="GJA1" s="11"/>
      <c r="GJB1" s="11"/>
      <c r="GJC1" s="11"/>
      <c r="GJD1" s="11"/>
      <c r="GJE1" s="11"/>
      <c r="GJF1" s="11"/>
      <c r="GJG1" s="11"/>
      <c r="GJH1" s="11"/>
      <c r="GJI1" s="11"/>
      <c r="GJJ1" s="11"/>
      <c r="GJK1" s="11"/>
      <c r="GJL1" s="11"/>
      <c r="GJM1" s="11"/>
      <c r="GJN1" s="11"/>
      <c r="GJO1" s="11"/>
      <c r="GJP1" s="11"/>
      <c r="GJQ1" s="11"/>
      <c r="GJR1" s="11"/>
      <c r="GJS1" s="11"/>
      <c r="GJT1" s="11"/>
      <c r="GJU1" s="11"/>
      <c r="GJV1" s="11"/>
      <c r="GJW1" s="11"/>
      <c r="GJX1" s="11"/>
      <c r="GJY1" s="11"/>
      <c r="GJZ1" s="11"/>
      <c r="GKA1" s="11"/>
      <c r="GKB1" s="11"/>
      <c r="GKC1" s="11"/>
      <c r="GKD1" s="11"/>
      <c r="GKE1" s="11"/>
      <c r="GKF1" s="11"/>
      <c r="GKG1" s="11"/>
      <c r="GKH1" s="11"/>
      <c r="GKI1" s="11"/>
      <c r="GKJ1" s="11"/>
      <c r="GKK1" s="11"/>
      <c r="GKL1" s="11"/>
      <c r="GKM1" s="11"/>
      <c r="GKN1" s="11"/>
      <c r="GKO1" s="11"/>
      <c r="GKP1" s="11"/>
      <c r="GKQ1" s="11"/>
      <c r="GKR1" s="11"/>
      <c r="GKS1" s="11"/>
      <c r="GKT1" s="11"/>
      <c r="GKU1" s="11"/>
      <c r="GKV1" s="11"/>
      <c r="GKW1" s="11"/>
      <c r="GKX1" s="11"/>
      <c r="GKY1" s="11"/>
      <c r="GKZ1" s="11"/>
      <c r="GLA1" s="11"/>
      <c r="GLB1" s="11"/>
      <c r="GLC1" s="11"/>
      <c r="GLD1" s="11"/>
      <c r="GLE1" s="11"/>
      <c r="GLF1" s="11"/>
      <c r="GLG1" s="11"/>
      <c r="GLH1" s="11"/>
      <c r="GLI1" s="11"/>
      <c r="GLJ1" s="11"/>
      <c r="GLK1" s="11"/>
      <c r="GLL1" s="11"/>
      <c r="GLM1" s="11"/>
      <c r="GLN1" s="11"/>
      <c r="GLO1" s="11"/>
      <c r="GLP1" s="11"/>
      <c r="GLQ1" s="11"/>
      <c r="GLR1" s="11"/>
      <c r="GLS1" s="11"/>
      <c r="GLT1" s="11"/>
      <c r="GLU1" s="11"/>
      <c r="GLV1" s="11"/>
      <c r="GLW1" s="11"/>
      <c r="GLX1" s="11"/>
      <c r="GLY1" s="11"/>
      <c r="GLZ1" s="11"/>
      <c r="GMA1" s="11"/>
      <c r="GMB1" s="11"/>
      <c r="GMC1" s="11"/>
      <c r="GMD1" s="11"/>
      <c r="GME1" s="11"/>
      <c r="GMF1" s="11"/>
      <c r="GMG1" s="11"/>
      <c r="GMH1" s="11"/>
      <c r="GMI1" s="11"/>
      <c r="GMJ1" s="11"/>
      <c r="GMK1" s="11"/>
      <c r="GML1" s="11"/>
      <c r="GMM1" s="11"/>
      <c r="GMN1" s="11"/>
      <c r="GMO1" s="11"/>
      <c r="GMP1" s="11"/>
      <c r="GMQ1" s="11"/>
      <c r="GMR1" s="11"/>
      <c r="GMS1" s="11"/>
      <c r="GMT1" s="11"/>
      <c r="GMU1" s="11"/>
      <c r="GMV1" s="11"/>
      <c r="GMW1" s="11"/>
      <c r="GMX1" s="11"/>
      <c r="GMY1" s="11"/>
      <c r="GMZ1" s="11"/>
      <c r="GNA1" s="11"/>
      <c r="GNB1" s="11"/>
      <c r="GNC1" s="11"/>
      <c r="GND1" s="11"/>
      <c r="GNE1" s="11"/>
      <c r="GNF1" s="11"/>
      <c r="GNG1" s="11"/>
      <c r="GNH1" s="11"/>
      <c r="GNI1" s="11"/>
      <c r="GNJ1" s="11"/>
      <c r="GNK1" s="11"/>
      <c r="GNL1" s="11"/>
      <c r="GNM1" s="11"/>
      <c r="GNN1" s="11"/>
      <c r="GNO1" s="11"/>
      <c r="GNP1" s="11"/>
      <c r="GNQ1" s="11"/>
      <c r="GNR1" s="11"/>
      <c r="GNS1" s="11"/>
      <c r="GNT1" s="11"/>
      <c r="GNU1" s="11"/>
      <c r="GNV1" s="11"/>
      <c r="GNW1" s="11"/>
      <c r="GNX1" s="11"/>
      <c r="GNY1" s="11"/>
      <c r="GNZ1" s="11"/>
      <c r="GOA1" s="11"/>
      <c r="GOB1" s="11"/>
      <c r="GOC1" s="11"/>
      <c r="GOD1" s="11"/>
      <c r="GOE1" s="11"/>
      <c r="GOF1" s="11"/>
      <c r="GOG1" s="11"/>
      <c r="GOH1" s="11"/>
      <c r="GOI1" s="11"/>
      <c r="GOJ1" s="11"/>
      <c r="GOK1" s="11"/>
      <c r="GOL1" s="11"/>
      <c r="GOM1" s="11"/>
      <c r="GON1" s="11"/>
      <c r="GOO1" s="11"/>
      <c r="GOP1" s="11"/>
      <c r="GOQ1" s="11"/>
      <c r="GOR1" s="11"/>
      <c r="GOS1" s="11"/>
      <c r="GOT1" s="11"/>
      <c r="GOU1" s="11"/>
      <c r="GOV1" s="11"/>
      <c r="GOW1" s="11"/>
      <c r="GOX1" s="11"/>
      <c r="GOY1" s="11"/>
      <c r="GOZ1" s="11"/>
      <c r="GPA1" s="11"/>
      <c r="GPB1" s="11"/>
      <c r="GPC1" s="11"/>
      <c r="GPD1" s="11"/>
      <c r="GPE1" s="11"/>
      <c r="GPF1" s="11"/>
      <c r="GPG1" s="11"/>
      <c r="GPH1" s="11"/>
      <c r="GPI1" s="11"/>
      <c r="GPJ1" s="11"/>
      <c r="GPK1" s="11"/>
      <c r="GPL1" s="11"/>
      <c r="GPM1" s="11"/>
      <c r="GPN1" s="11"/>
      <c r="GPO1" s="11"/>
      <c r="GPP1" s="11"/>
      <c r="GPQ1" s="11"/>
      <c r="GPR1" s="11"/>
      <c r="GPS1" s="11"/>
      <c r="GPT1" s="11"/>
      <c r="GPU1" s="11"/>
      <c r="GPV1" s="11"/>
      <c r="GPW1" s="11"/>
      <c r="GPX1" s="11"/>
      <c r="GPY1" s="11"/>
      <c r="GPZ1" s="11"/>
      <c r="GQA1" s="11"/>
      <c r="GQB1" s="11"/>
      <c r="GQC1" s="11"/>
      <c r="GQD1" s="11"/>
      <c r="GQE1" s="11"/>
      <c r="GQF1" s="11"/>
      <c r="GQG1" s="11"/>
      <c r="GQH1" s="11"/>
      <c r="GQI1" s="11"/>
      <c r="GQJ1" s="11"/>
      <c r="GQK1" s="11"/>
      <c r="GQL1" s="11"/>
      <c r="GQM1" s="11"/>
      <c r="GQN1" s="11"/>
      <c r="GQO1" s="11"/>
      <c r="GQP1" s="11"/>
      <c r="GQQ1" s="11"/>
      <c r="GQR1" s="11"/>
      <c r="GQS1" s="11"/>
      <c r="GQT1" s="11"/>
      <c r="GQU1" s="11"/>
      <c r="GQV1" s="11"/>
      <c r="GQW1" s="11"/>
      <c r="GQX1" s="11"/>
      <c r="GQY1" s="11"/>
      <c r="GQZ1" s="11"/>
      <c r="GRA1" s="11"/>
      <c r="GRB1" s="11"/>
      <c r="GRC1" s="11"/>
      <c r="GRD1" s="11"/>
      <c r="GRE1" s="11"/>
      <c r="GRF1" s="11"/>
      <c r="GRG1" s="11"/>
      <c r="GRH1" s="11"/>
      <c r="GRI1" s="11"/>
      <c r="GRJ1" s="11"/>
      <c r="GRK1" s="11"/>
      <c r="GRL1" s="11"/>
      <c r="GRM1" s="11"/>
      <c r="GRN1" s="11"/>
      <c r="GRO1" s="11"/>
      <c r="GRP1" s="11"/>
      <c r="GRQ1" s="11"/>
      <c r="GRR1" s="11"/>
      <c r="GRS1" s="11"/>
      <c r="GRT1" s="11"/>
      <c r="GRU1" s="11"/>
      <c r="GRV1" s="11"/>
      <c r="GRW1" s="11"/>
      <c r="GRX1" s="11"/>
      <c r="GRY1" s="11"/>
      <c r="GRZ1" s="11"/>
      <c r="GSA1" s="11"/>
      <c r="GSB1" s="11"/>
      <c r="GSC1" s="11"/>
      <c r="GSD1" s="11"/>
      <c r="GSE1" s="11"/>
      <c r="GSF1" s="11"/>
      <c r="GSG1" s="11"/>
      <c r="GSH1" s="11"/>
      <c r="GSI1" s="11"/>
      <c r="GSJ1" s="11"/>
      <c r="GSK1" s="11"/>
      <c r="GSL1" s="11"/>
      <c r="GSM1" s="11"/>
      <c r="GSN1" s="11"/>
      <c r="GSO1" s="11"/>
      <c r="GSP1" s="11"/>
      <c r="GSQ1" s="11"/>
      <c r="GSR1" s="11"/>
      <c r="GSS1" s="11"/>
      <c r="GST1" s="11"/>
      <c r="GSU1" s="11"/>
      <c r="GSV1" s="11"/>
      <c r="GSW1" s="11"/>
      <c r="GSX1" s="11"/>
      <c r="GSY1" s="11"/>
      <c r="GSZ1" s="11"/>
      <c r="GTA1" s="11"/>
      <c r="GTB1" s="11"/>
      <c r="GTC1" s="11"/>
      <c r="GTD1" s="11"/>
      <c r="GTE1" s="11"/>
      <c r="GTF1" s="11"/>
      <c r="GTG1" s="11"/>
      <c r="GTH1" s="11"/>
      <c r="GTI1" s="11"/>
      <c r="GTJ1" s="11"/>
      <c r="GTK1" s="11"/>
      <c r="GTL1" s="11"/>
      <c r="GTM1" s="11"/>
      <c r="GTN1" s="11"/>
      <c r="GTO1" s="11"/>
      <c r="GTP1" s="11"/>
      <c r="GTQ1" s="11"/>
      <c r="GTR1" s="11"/>
      <c r="GTS1" s="11"/>
      <c r="GTT1" s="11"/>
      <c r="GTU1" s="11"/>
      <c r="GTV1" s="11"/>
      <c r="GTW1" s="11"/>
      <c r="GTX1" s="11"/>
      <c r="GTY1" s="11"/>
      <c r="GTZ1" s="11"/>
      <c r="GUA1" s="11"/>
      <c r="GUB1" s="11"/>
      <c r="GUC1" s="11"/>
      <c r="GUD1" s="11"/>
      <c r="GUE1" s="11"/>
      <c r="GUF1" s="11"/>
      <c r="GUG1" s="11"/>
      <c r="GUH1" s="11"/>
      <c r="GUI1" s="11"/>
      <c r="GUJ1" s="11"/>
      <c r="GUK1" s="11"/>
      <c r="GUL1" s="11"/>
      <c r="GUM1" s="11"/>
      <c r="GUN1" s="11"/>
      <c r="GUO1" s="11"/>
      <c r="GUP1" s="11"/>
      <c r="GUQ1" s="11"/>
      <c r="GUR1" s="11"/>
      <c r="GUS1" s="11"/>
      <c r="GUT1" s="11"/>
      <c r="GUU1" s="11"/>
      <c r="GUV1" s="11"/>
      <c r="GUW1" s="11"/>
      <c r="GUX1" s="11"/>
      <c r="GUY1" s="11"/>
      <c r="GUZ1" s="11"/>
      <c r="GVA1" s="11"/>
      <c r="GVB1" s="11"/>
      <c r="GVC1" s="11"/>
      <c r="GVD1" s="11"/>
      <c r="GVE1" s="11"/>
      <c r="GVF1" s="11"/>
      <c r="GVG1" s="11"/>
      <c r="GVH1" s="11"/>
      <c r="GVI1" s="11"/>
      <c r="GVJ1" s="11"/>
      <c r="GVK1" s="11"/>
      <c r="GVL1" s="11"/>
      <c r="GVM1" s="11"/>
      <c r="GVN1" s="11"/>
      <c r="GVO1" s="11"/>
      <c r="GVP1" s="11"/>
      <c r="GVQ1" s="11"/>
      <c r="GVR1" s="11"/>
      <c r="GVS1" s="11"/>
      <c r="GVT1" s="11"/>
      <c r="GVU1" s="11"/>
      <c r="GVV1" s="11"/>
      <c r="GVW1" s="11"/>
      <c r="GVX1" s="11"/>
      <c r="GVY1" s="11"/>
      <c r="GVZ1" s="11"/>
      <c r="GWA1" s="11"/>
      <c r="GWB1" s="11"/>
      <c r="GWC1" s="11"/>
      <c r="GWD1" s="11"/>
      <c r="GWE1" s="11"/>
      <c r="GWF1" s="11"/>
      <c r="GWG1" s="11"/>
      <c r="GWH1" s="11"/>
      <c r="GWI1" s="11"/>
      <c r="GWJ1" s="11"/>
      <c r="GWK1" s="11"/>
      <c r="GWL1" s="11"/>
      <c r="GWM1" s="11"/>
      <c r="GWN1" s="11"/>
      <c r="GWO1" s="11"/>
      <c r="GWP1" s="11"/>
      <c r="GWQ1" s="11"/>
      <c r="GWR1" s="11"/>
      <c r="GWS1" s="11"/>
      <c r="GWT1" s="11"/>
      <c r="GWU1" s="11"/>
      <c r="GWV1" s="11"/>
      <c r="GWW1" s="11"/>
      <c r="GWX1" s="11"/>
      <c r="GWY1" s="11"/>
      <c r="GWZ1" s="11"/>
      <c r="GXA1" s="11"/>
      <c r="GXB1" s="11"/>
      <c r="GXC1" s="11"/>
      <c r="GXD1" s="11"/>
      <c r="GXE1" s="11"/>
      <c r="GXF1" s="11"/>
      <c r="GXG1" s="11"/>
      <c r="GXH1" s="11"/>
      <c r="GXI1" s="11"/>
      <c r="GXJ1" s="11"/>
      <c r="GXK1" s="11"/>
      <c r="GXL1" s="11"/>
      <c r="GXM1" s="11"/>
      <c r="GXN1" s="11"/>
      <c r="GXO1" s="11"/>
      <c r="GXP1" s="11"/>
      <c r="GXQ1" s="11"/>
      <c r="GXR1" s="11"/>
      <c r="GXS1" s="11"/>
      <c r="GXT1" s="11"/>
      <c r="GXU1" s="11"/>
      <c r="GXV1" s="11"/>
      <c r="GXW1" s="11"/>
      <c r="GXX1" s="11"/>
      <c r="GXY1" s="11"/>
      <c r="GXZ1" s="11"/>
      <c r="GYA1" s="11"/>
      <c r="GYB1" s="11"/>
      <c r="GYC1" s="11"/>
      <c r="GYD1" s="11"/>
      <c r="GYE1" s="11"/>
      <c r="GYF1" s="11"/>
      <c r="GYG1" s="11"/>
      <c r="GYH1" s="11"/>
      <c r="GYI1" s="11"/>
      <c r="GYJ1" s="11"/>
      <c r="GYK1" s="11"/>
      <c r="GYL1" s="11"/>
      <c r="GYM1" s="11"/>
      <c r="GYN1" s="11"/>
      <c r="GYO1" s="11"/>
      <c r="GYP1" s="11"/>
      <c r="GYQ1" s="11"/>
      <c r="GYR1" s="11"/>
      <c r="GYS1" s="11"/>
      <c r="GYT1" s="11"/>
      <c r="GYU1" s="11"/>
      <c r="GYV1" s="11"/>
      <c r="GYW1" s="11"/>
      <c r="GYX1" s="11"/>
      <c r="GYY1" s="11"/>
      <c r="GYZ1" s="11"/>
      <c r="GZA1" s="11"/>
      <c r="GZB1" s="11"/>
      <c r="GZC1" s="11"/>
      <c r="GZD1" s="11"/>
      <c r="GZE1" s="11"/>
      <c r="GZF1" s="11"/>
      <c r="GZG1" s="11"/>
      <c r="GZH1" s="11"/>
      <c r="GZI1" s="11"/>
      <c r="GZJ1" s="11"/>
      <c r="GZK1" s="11"/>
      <c r="GZL1" s="11"/>
      <c r="GZM1" s="11"/>
      <c r="GZN1" s="11"/>
      <c r="GZO1" s="11"/>
      <c r="GZP1" s="11"/>
      <c r="GZQ1" s="11"/>
      <c r="GZR1" s="11"/>
      <c r="GZS1" s="11"/>
      <c r="GZT1" s="11"/>
      <c r="GZU1" s="11"/>
      <c r="GZV1" s="11"/>
      <c r="GZW1" s="11"/>
      <c r="GZX1" s="11"/>
      <c r="GZY1" s="11"/>
      <c r="GZZ1" s="11"/>
      <c r="HAA1" s="11"/>
      <c r="HAB1" s="11"/>
      <c r="HAC1" s="11"/>
      <c r="HAD1" s="11"/>
      <c r="HAE1" s="11"/>
      <c r="HAF1" s="11"/>
      <c r="HAG1" s="11"/>
      <c r="HAH1" s="11"/>
      <c r="HAI1" s="11"/>
      <c r="HAJ1" s="11"/>
      <c r="HAK1" s="11"/>
      <c r="HAL1" s="11"/>
      <c r="HAM1" s="11"/>
      <c r="HAN1" s="11"/>
      <c r="HAO1" s="11"/>
      <c r="HAP1" s="11"/>
      <c r="HAQ1" s="11"/>
      <c r="HAR1" s="11"/>
      <c r="HAS1" s="11"/>
      <c r="HAT1" s="11"/>
      <c r="HAU1" s="11"/>
      <c r="HAV1" s="11"/>
      <c r="HAW1" s="11"/>
      <c r="HAX1" s="11"/>
      <c r="HAY1" s="11"/>
      <c r="HAZ1" s="11"/>
      <c r="HBA1" s="11"/>
      <c r="HBB1" s="11"/>
      <c r="HBC1" s="11"/>
      <c r="HBD1" s="11"/>
      <c r="HBE1" s="11"/>
      <c r="HBF1" s="11"/>
      <c r="HBG1" s="11"/>
      <c r="HBH1" s="11"/>
      <c r="HBI1" s="11"/>
      <c r="HBJ1" s="11"/>
      <c r="HBK1" s="11"/>
      <c r="HBL1" s="11"/>
      <c r="HBM1" s="11"/>
      <c r="HBN1" s="11"/>
      <c r="HBO1" s="11"/>
      <c r="HBP1" s="11"/>
      <c r="HBQ1" s="11"/>
      <c r="HBR1" s="11"/>
      <c r="HBS1" s="11"/>
      <c r="HBT1" s="11"/>
      <c r="HBU1" s="11"/>
      <c r="HBV1" s="11"/>
      <c r="HBW1" s="11"/>
      <c r="HBX1" s="11"/>
      <c r="HBY1" s="11"/>
      <c r="HBZ1" s="11"/>
      <c r="HCA1" s="11"/>
      <c r="HCB1" s="11"/>
      <c r="HCC1" s="11"/>
      <c r="HCD1" s="11"/>
      <c r="HCE1" s="11"/>
      <c r="HCF1" s="11"/>
      <c r="HCG1" s="11"/>
      <c r="HCH1" s="11"/>
      <c r="HCI1" s="11"/>
      <c r="HCJ1" s="11"/>
      <c r="HCK1" s="11"/>
      <c r="HCL1" s="11"/>
      <c r="HCM1" s="11"/>
      <c r="HCN1" s="11"/>
      <c r="HCO1" s="11"/>
      <c r="HCP1" s="11"/>
      <c r="HCQ1" s="11"/>
      <c r="HCR1" s="11"/>
      <c r="HCS1" s="11"/>
      <c r="HCT1" s="11"/>
      <c r="HCU1" s="11"/>
      <c r="HCV1" s="11"/>
      <c r="HCW1" s="11"/>
      <c r="HCX1" s="11"/>
      <c r="HCY1" s="11"/>
      <c r="HCZ1" s="11"/>
      <c r="HDA1" s="11"/>
      <c r="HDB1" s="11"/>
      <c r="HDC1" s="11"/>
      <c r="HDD1" s="11"/>
      <c r="HDE1" s="11"/>
      <c r="HDF1" s="11"/>
      <c r="HDG1" s="11"/>
      <c r="HDH1" s="11"/>
      <c r="HDI1" s="11"/>
      <c r="HDJ1" s="11"/>
      <c r="HDK1" s="11"/>
      <c r="HDL1" s="11"/>
      <c r="HDM1" s="11"/>
      <c r="HDN1" s="11"/>
      <c r="HDO1" s="11"/>
      <c r="HDP1" s="11"/>
      <c r="HDQ1" s="11"/>
      <c r="HDR1" s="11"/>
      <c r="HDS1" s="11"/>
      <c r="HDT1" s="11"/>
      <c r="HDU1" s="11"/>
      <c r="HDV1" s="11"/>
      <c r="HDW1" s="11"/>
      <c r="HDX1" s="11"/>
      <c r="HDY1" s="11"/>
      <c r="HDZ1" s="11"/>
      <c r="HEA1" s="11"/>
      <c r="HEB1" s="11"/>
      <c r="HEC1" s="11"/>
      <c r="HED1" s="11"/>
      <c r="HEE1" s="11"/>
      <c r="HEF1" s="11"/>
      <c r="HEG1" s="11"/>
      <c r="HEH1" s="11"/>
      <c r="HEI1" s="11"/>
      <c r="HEJ1" s="11"/>
      <c r="HEK1" s="11"/>
      <c r="HEL1" s="11"/>
      <c r="HEM1" s="11"/>
      <c r="HEN1" s="11"/>
      <c r="HEO1" s="11"/>
      <c r="HEP1" s="11"/>
      <c r="HEQ1" s="11"/>
      <c r="HER1" s="11"/>
      <c r="HES1" s="11"/>
      <c r="HET1" s="11"/>
      <c r="HEU1" s="11"/>
      <c r="HEV1" s="11"/>
      <c r="HEW1" s="11"/>
      <c r="HEX1" s="11"/>
      <c r="HEY1" s="11"/>
      <c r="HEZ1" s="11"/>
      <c r="HFA1" s="11"/>
      <c r="HFB1" s="11"/>
      <c r="HFC1" s="11"/>
      <c r="HFD1" s="11"/>
      <c r="HFE1" s="11"/>
      <c r="HFF1" s="11"/>
      <c r="HFG1" s="11"/>
      <c r="HFH1" s="11"/>
      <c r="HFI1" s="11"/>
      <c r="HFJ1" s="11"/>
      <c r="HFK1" s="11"/>
      <c r="HFL1" s="11"/>
      <c r="HFM1" s="11"/>
      <c r="HFN1" s="11"/>
      <c r="HFO1" s="11"/>
      <c r="HFP1" s="11"/>
      <c r="HFQ1" s="11"/>
      <c r="HFR1" s="11"/>
      <c r="HFS1" s="11"/>
      <c r="HFT1" s="11"/>
      <c r="HFU1" s="11"/>
      <c r="HFV1" s="11"/>
      <c r="HFW1" s="11"/>
      <c r="HFX1" s="11"/>
      <c r="HFY1" s="11"/>
      <c r="HFZ1" s="11"/>
      <c r="HGA1" s="11"/>
      <c r="HGB1" s="11"/>
      <c r="HGC1" s="11"/>
      <c r="HGD1" s="11"/>
      <c r="HGE1" s="11"/>
      <c r="HGF1" s="11"/>
      <c r="HGG1" s="11"/>
      <c r="HGH1" s="11"/>
      <c r="HGI1" s="11"/>
      <c r="HGJ1" s="11"/>
      <c r="HGK1" s="11"/>
      <c r="HGL1" s="11"/>
      <c r="HGM1" s="11"/>
      <c r="HGN1" s="11"/>
      <c r="HGO1" s="11"/>
      <c r="HGP1" s="11"/>
      <c r="HGQ1" s="11"/>
      <c r="HGR1" s="11"/>
      <c r="HGS1" s="11"/>
      <c r="HGT1" s="11"/>
      <c r="HGU1" s="11"/>
      <c r="HGV1" s="11"/>
      <c r="HGW1" s="11"/>
      <c r="HGX1" s="11"/>
      <c r="HGY1" s="11"/>
      <c r="HGZ1" s="11"/>
      <c r="HHA1" s="11"/>
      <c r="HHB1" s="11"/>
      <c r="HHC1" s="11"/>
      <c r="HHD1" s="11"/>
      <c r="HHE1" s="11"/>
      <c r="HHF1" s="11"/>
      <c r="HHG1" s="11"/>
      <c r="HHH1" s="11"/>
      <c r="HHI1" s="11"/>
      <c r="HHJ1" s="11"/>
      <c r="HHK1" s="11"/>
      <c r="HHL1" s="11"/>
      <c r="HHM1" s="11"/>
      <c r="HHN1" s="11"/>
      <c r="HHO1" s="11"/>
      <c r="HHP1" s="11"/>
      <c r="HHQ1" s="11"/>
      <c r="HHR1" s="11"/>
      <c r="HHS1" s="11"/>
      <c r="HHT1" s="11"/>
      <c r="HHU1" s="11"/>
      <c r="HHV1" s="11"/>
      <c r="HHW1" s="11"/>
      <c r="HHX1" s="11"/>
      <c r="HHY1" s="11"/>
      <c r="HHZ1" s="11"/>
      <c r="HIA1" s="11"/>
      <c r="HIB1" s="11"/>
      <c r="HIC1" s="11"/>
      <c r="HID1" s="11"/>
      <c r="HIE1" s="11"/>
      <c r="HIF1" s="11"/>
      <c r="HIG1" s="11"/>
      <c r="HIH1" s="11"/>
      <c r="HII1" s="11"/>
      <c r="HIJ1" s="11"/>
      <c r="HIK1" s="11"/>
      <c r="HIL1" s="11"/>
      <c r="HIM1" s="11"/>
      <c r="HIN1" s="11"/>
      <c r="HIO1" s="11"/>
      <c r="HIP1" s="11"/>
      <c r="HIQ1" s="11"/>
      <c r="HIR1" s="11"/>
      <c r="HIS1" s="11"/>
      <c r="HIT1" s="11"/>
      <c r="HIU1" s="11"/>
      <c r="HIV1" s="11"/>
      <c r="HIW1" s="11"/>
      <c r="HIX1" s="11"/>
      <c r="HIY1" s="11"/>
      <c r="HIZ1" s="11"/>
      <c r="HJA1" s="11"/>
      <c r="HJB1" s="11"/>
      <c r="HJC1" s="11"/>
      <c r="HJD1" s="11"/>
      <c r="HJE1" s="11"/>
      <c r="HJF1" s="11"/>
      <c r="HJG1" s="11"/>
      <c r="HJH1" s="11"/>
      <c r="HJI1" s="11"/>
      <c r="HJJ1" s="11"/>
      <c r="HJK1" s="11"/>
      <c r="HJL1" s="11"/>
      <c r="HJM1" s="11"/>
      <c r="HJN1" s="11"/>
      <c r="HJO1" s="11"/>
      <c r="HJP1" s="11"/>
      <c r="HJQ1" s="11"/>
      <c r="HJR1" s="11"/>
      <c r="HJS1" s="11"/>
      <c r="HJT1" s="11"/>
      <c r="HJU1" s="11"/>
      <c r="HJV1" s="11"/>
      <c r="HJW1" s="11"/>
      <c r="HJX1" s="11"/>
      <c r="HJY1" s="11"/>
      <c r="HJZ1" s="11"/>
      <c r="HKA1" s="11"/>
      <c r="HKB1" s="11"/>
      <c r="HKC1" s="11"/>
      <c r="HKD1" s="11"/>
      <c r="HKE1" s="11"/>
      <c r="HKF1" s="11"/>
      <c r="HKG1" s="11"/>
      <c r="HKH1" s="11"/>
      <c r="HKI1" s="11"/>
      <c r="HKJ1" s="11"/>
      <c r="HKK1" s="11"/>
      <c r="HKL1" s="11"/>
      <c r="HKM1" s="11"/>
      <c r="HKN1" s="11"/>
      <c r="HKO1" s="11"/>
      <c r="HKP1" s="11"/>
      <c r="HKQ1" s="11"/>
      <c r="HKR1" s="11"/>
      <c r="HKS1" s="11"/>
      <c r="HKT1" s="11"/>
      <c r="HKU1" s="11"/>
      <c r="HKV1" s="11"/>
      <c r="HKW1" s="11"/>
      <c r="HKX1" s="11"/>
      <c r="HKY1" s="11"/>
      <c r="HKZ1" s="11"/>
      <c r="HLA1" s="11"/>
      <c r="HLB1" s="11"/>
      <c r="HLC1" s="11"/>
      <c r="HLD1" s="11"/>
      <c r="HLE1" s="11"/>
      <c r="HLF1" s="11"/>
      <c r="HLG1" s="11"/>
      <c r="HLH1" s="11"/>
      <c r="HLI1" s="11"/>
      <c r="HLJ1" s="11"/>
      <c r="HLK1" s="11"/>
      <c r="HLL1" s="11"/>
      <c r="HLM1" s="11"/>
      <c r="HLN1" s="11"/>
      <c r="HLO1" s="11"/>
      <c r="HLP1" s="11"/>
      <c r="HLQ1" s="11"/>
      <c r="HLR1" s="11"/>
      <c r="HLS1" s="11"/>
      <c r="HLT1" s="11"/>
      <c r="HLU1" s="11"/>
      <c r="HLV1" s="11"/>
      <c r="HLW1" s="11"/>
      <c r="HLX1" s="11"/>
      <c r="HLY1" s="11"/>
      <c r="HLZ1" s="11"/>
      <c r="HMA1" s="11"/>
      <c r="HMB1" s="11"/>
      <c r="HMC1" s="11"/>
      <c r="HMD1" s="11"/>
      <c r="HME1" s="11"/>
      <c r="HMF1" s="11"/>
      <c r="HMG1" s="11"/>
      <c r="HMH1" s="11"/>
      <c r="HMI1" s="11"/>
      <c r="HMJ1" s="11"/>
      <c r="HMK1" s="11"/>
      <c r="HML1" s="11"/>
      <c r="HMM1" s="11"/>
      <c r="HMN1" s="11"/>
      <c r="HMO1" s="11"/>
      <c r="HMP1" s="11"/>
      <c r="HMQ1" s="11"/>
      <c r="HMR1" s="11"/>
      <c r="HMS1" s="11"/>
      <c r="HMT1" s="11"/>
      <c r="HMU1" s="11"/>
      <c r="HMV1" s="11"/>
      <c r="HMW1" s="11"/>
      <c r="HMX1" s="11"/>
      <c r="HMY1" s="11"/>
      <c r="HMZ1" s="11"/>
      <c r="HNA1" s="11"/>
      <c r="HNB1" s="11"/>
      <c r="HNC1" s="11"/>
      <c r="HND1" s="11"/>
      <c r="HNE1" s="11"/>
      <c r="HNF1" s="11"/>
      <c r="HNG1" s="11"/>
      <c r="HNH1" s="11"/>
      <c r="HNI1" s="11"/>
      <c r="HNJ1" s="11"/>
      <c r="HNK1" s="11"/>
      <c r="HNL1" s="11"/>
      <c r="HNM1" s="11"/>
      <c r="HNN1" s="11"/>
      <c r="HNO1" s="11"/>
      <c r="HNP1" s="11"/>
      <c r="HNQ1" s="11"/>
      <c r="HNR1" s="11"/>
      <c r="HNS1" s="11"/>
      <c r="HNT1" s="11"/>
      <c r="HNU1" s="11"/>
      <c r="HNV1" s="11"/>
      <c r="HNW1" s="11"/>
      <c r="HNX1" s="11"/>
      <c r="HNY1" s="11"/>
      <c r="HNZ1" s="11"/>
      <c r="HOA1" s="11"/>
      <c r="HOB1" s="11"/>
      <c r="HOC1" s="11"/>
      <c r="HOD1" s="11"/>
      <c r="HOE1" s="11"/>
      <c r="HOF1" s="11"/>
      <c r="HOG1" s="11"/>
      <c r="HOH1" s="11"/>
      <c r="HOI1" s="11"/>
      <c r="HOJ1" s="11"/>
      <c r="HOK1" s="11"/>
      <c r="HOL1" s="11"/>
      <c r="HOM1" s="11"/>
      <c r="HON1" s="11"/>
      <c r="HOO1" s="11"/>
      <c r="HOP1" s="11"/>
      <c r="HOQ1" s="11"/>
      <c r="HOR1" s="11"/>
      <c r="HOS1" s="11"/>
      <c r="HOT1" s="11"/>
      <c r="HOU1" s="11"/>
      <c r="HOV1" s="11"/>
      <c r="HOW1" s="11"/>
      <c r="HOX1" s="11"/>
      <c r="HOY1" s="11"/>
      <c r="HOZ1" s="11"/>
      <c r="HPA1" s="11"/>
      <c r="HPB1" s="11"/>
      <c r="HPC1" s="11"/>
      <c r="HPD1" s="11"/>
      <c r="HPE1" s="11"/>
      <c r="HPF1" s="11"/>
      <c r="HPG1" s="11"/>
      <c r="HPH1" s="11"/>
      <c r="HPI1" s="11"/>
      <c r="HPJ1" s="11"/>
      <c r="HPK1" s="11"/>
      <c r="HPL1" s="11"/>
      <c r="HPM1" s="11"/>
      <c r="HPN1" s="11"/>
      <c r="HPO1" s="11"/>
      <c r="HPP1" s="11"/>
      <c r="HPQ1" s="11"/>
      <c r="HPR1" s="11"/>
      <c r="HPS1" s="11"/>
      <c r="HPT1" s="11"/>
      <c r="HPU1" s="11"/>
      <c r="HPV1" s="11"/>
      <c r="HPW1" s="11"/>
      <c r="HPX1" s="11"/>
      <c r="HPY1" s="11"/>
      <c r="HPZ1" s="11"/>
      <c r="HQA1" s="11"/>
      <c r="HQB1" s="11"/>
      <c r="HQC1" s="11"/>
      <c r="HQD1" s="11"/>
      <c r="HQE1" s="11"/>
      <c r="HQF1" s="11"/>
      <c r="HQG1" s="11"/>
      <c r="HQH1" s="11"/>
      <c r="HQI1" s="11"/>
      <c r="HQJ1" s="11"/>
      <c r="HQK1" s="11"/>
      <c r="HQL1" s="11"/>
      <c r="HQM1" s="11"/>
      <c r="HQN1" s="11"/>
      <c r="HQO1" s="11"/>
      <c r="HQP1" s="11"/>
      <c r="HQQ1" s="11"/>
      <c r="HQR1" s="11"/>
      <c r="HQS1" s="11"/>
      <c r="HQT1" s="11"/>
      <c r="HQU1" s="11"/>
      <c r="HQV1" s="11"/>
      <c r="HQW1" s="11"/>
      <c r="HQX1" s="11"/>
      <c r="HQY1" s="11"/>
      <c r="HQZ1" s="11"/>
      <c r="HRA1" s="11"/>
      <c r="HRB1" s="11"/>
      <c r="HRC1" s="11"/>
      <c r="HRD1" s="11"/>
      <c r="HRE1" s="11"/>
      <c r="HRF1" s="11"/>
      <c r="HRG1" s="11"/>
      <c r="HRH1" s="11"/>
      <c r="HRI1" s="11"/>
      <c r="HRJ1" s="11"/>
      <c r="HRK1" s="11"/>
      <c r="HRL1" s="11"/>
      <c r="HRM1" s="11"/>
      <c r="HRN1" s="11"/>
      <c r="HRO1" s="11"/>
      <c r="HRP1" s="11"/>
      <c r="HRQ1" s="11"/>
      <c r="HRR1" s="11"/>
      <c r="HRS1" s="11"/>
      <c r="HRT1" s="11"/>
      <c r="HRU1" s="11"/>
      <c r="HRV1" s="11"/>
      <c r="HRW1" s="11"/>
      <c r="HRX1" s="11"/>
      <c r="HRY1" s="11"/>
      <c r="HRZ1" s="11"/>
      <c r="HSA1" s="11"/>
      <c r="HSB1" s="11"/>
      <c r="HSC1" s="11"/>
      <c r="HSD1" s="11"/>
      <c r="HSE1" s="11"/>
      <c r="HSF1" s="11"/>
      <c r="HSG1" s="11"/>
      <c r="HSH1" s="11"/>
      <c r="HSI1" s="11"/>
      <c r="HSJ1" s="11"/>
      <c r="HSK1" s="11"/>
      <c r="HSL1" s="11"/>
      <c r="HSM1" s="11"/>
      <c r="HSN1" s="11"/>
      <c r="HSO1" s="11"/>
      <c r="HSP1" s="11"/>
      <c r="HSQ1" s="11"/>
      <c r="HSR1" s="11"/>
      <c r="HSS1" s="11"/>
      <c r="HST1" s="11"/>
      <c r="HSU1" s="11"/>
      <c r="HSV1" s="11"/>
      <c r="HSW1" s="11"/>
      <c r="HSX1" s="11"/>
      <c r="HSY1" s="11"/>
      <c r="HSZ1" s="11"/>
      <c r="HTA1" s="11"/>
      <c r="HTB1" s="11"/>
      <c r="HTC1" s="11"/>
      <c r="HTD1" s="11"/>
      <c r="HTE1" s="11"/>
      <c r="HTF1" s="11"/>
      <c r="HTG1" s="11"/>
      <c r="HTH1" s="11"/>
      <c r="HTI1" s="11"/>
      <c r="HTJ1" s="11"/>
      <c r="HTK1" s="11"/>
      <c r="HTL1" s="11"/>
      <c r="HTM1" s="11"/>
      <c r="HTN1" s="11"/>
      <c r="HTO1" s="11"/>
      <c r="HTP1" s="11"/>
      <c r="HTQ1" s="11"/>
      <c r="HTR1" s="11"/>
      <c r="HTS1" s="11"/>
      <c r="HTT1" s="11"/>
      <c r="HTU1" s="11"/>
      <c r="HTV1" s="11"/>
      <c r="HTW1" s="11"/>
      <c r="HTX1" s="11"/>
      <c r="HTY1" s="11"/>
      <c r="HTZ1" s="11"/>
      <c r="HUA1" s="11"/>
      <c r="HUB1" s="11"/>
      <c r="HUC1" s="11"/>
      <c r="HUD1" s="11"/>
      <c r="HUE1" s="11"/>
      <c r="HUF1" s="11"/>
      <c r="HUG1" s="11"/>
      <c r="HUH1" s="11"/>
      <c r="HUI1" s="11"/>
      <c r="HUJ1" s="11"/>
      <c r="HUK1" s="11"/>
      <c r="HUL1" s="11"/>
      <c r="HUM1" s="11"/>
      <c r="HUN1" s="11"/>
      <c r="HUO1" s="11"/>
      <c r="HUP1" s="11"/>
      <c r="HUQ1" s="11"/>
      <c r="HUR1" s="11"/>
      <c r="HUS1" s="11"/>
      <c r="HUT1" s="11"/>
      <c r="HUU1" s="11"/>
      <c r="HUV1" s="11"/>
      <c r="HUW1" s="11"/>
      <c r="HUX1" s="11"/>
      <c r="HUY1" s="11"/>
      <c r="HUZ1" s="11"/>
      <c r="HVA1" s="11"/>
      <c r="HVB1" s="11"/>
      <c r="HVC1" s="11"/>
      <c r="HVD1" s="11"/>
      <c r="HVE1" s="11"/>
      <c r="HVF1" s="11"/>
      <c r="HVG1" s="11"/>
      <c r="HVH1" s="11"/>
      <c r="HVI1" s="11"/>
      <c r="HVJ1" s="11"/>
      <c r="HVK1" s="11"/>
      <c r="HVL1" s="11"/>
      <c r="HVM1" s="11"/>
      <c r="HVN1" s="11"/>
      <c r="HVO1" s="11"/>
      <c r="HVP1" s="11"/>
      <c r="HVQ1" s="11"/>
      <c r="HVR1" s="11"/>
      <c r="HVS1" s="11"/>
      <c r="HVT1" s="11"/>
      <c r="HVU1" s="11"/>
      <c r="HVV1" s="11"/>
      <c r="HVW1" s="11"/>
      <c r="HVX1" s="11"/>
      <c r="HVY1" s="11"/>
      <c r="HVZ1" s="11"/>
      <c r="HWA1" s="11"/>
      <c r="HWB1" s="11"/>
      <c r="HWC1" s="11"/>
      <c r="HWD1" s="11"/>
      <c r="HWE1" s="11"/>
      <c r="HWF1" s="11"/>
      <c r="HWG1" s="11"/>
      <c r="HWH1" s="11"/>
      <c r="HWI1" s="11"/>
      <c r="HWJ1" s="11"/>
      <c r="HWK1" s="11"/>
      <c r="HWL1" s="11"/>
      <c r="HWM1" s="11"/>
      <c r="HWN1" s="11"/>
      <c r="HWO1" s="11"/>
      <c r="HWP1" s="11"/>
      <c r="HWQ1" s="11"/>
      <c r="HWR1" s="11"/>
      <c r="HWS1" s="11"/>
      <c r="HWT1" s="11"/>
      <c r="HWU1" s="11"/>
      <c r="HWV1" s="11"/>
      <c r="HWW1" s="11"/>
      <c r="HWX1" s="11"/>
      <c r="HWY1" s="11"/>
      <c r="HWZ1" s="11"/>
      <c r="HXA1" s="11"/>
      <c r="HXB1" s="11"/>
      <c r="HXC1" s="11"/>
      <c r="HXD1" s="11"/>
      <c r="HXE1" s="11"/>
      <c r="HXF1" s="11"/>
      <c r="HXG1" s="11"/>
      <c r="HXH1" s="11"/>
      <c r="HXI1" s="11"/>
      <c r="HXJ1" s="11"/>
      <c r="HXK1" s="11"/>
      <c r="HXL1" s="11"/>
      <c r="HXM1" s="11"/>
      <c r="HXN1" s="11"/>
      <c r="HXO1" s="11"/>
      <c r="HXP1" s="11"/>
      <c r="HXQ1" s="11"/>
      <c r="HXR1" s="11"/>
      <c r="HXS1" s="11"/>
      <c r="HXT1" s="11"/>
      <c r="HXU1" s="11"/>
      <c r="HXV1" s="11"/>
      <c r="HXW1" s="11"/>
      <c r="HXX1" s="11"/>
      <c r="HXY1" s="11"/>
      <c r="HXZ1" s="11"/>
      <c r="HYA1" s="11"/>
      <c r="HYB1" s="11"/>
      <c r="HYC1" s="11"/>
      <c r="HYD1" s="11"/>
      <c r="HYE1" s="11"/>
      <c r="HYF1" s="11"/>
      <c r="HYG1" s="11"/>
      <c r="HYH1" s="11"/>
      <c r="HYI1" s="11"/>
      <c r="HYJ1" s="11"/>
      <c r="HYK1" s="11"/>
      <c r="HYL1" s="11"/>
      <c r="HYM1" s="11"/>
      <c r="HYN1" s="11"/>
      <c r="HYO1" s="11"/>
      <c r="HYP1" s="11"/>
      <c r="HYQ1" s="11"/>
      <c r="HYR1" s="11"/>
      <c r="HYS1" s="11"/>
      <c r="HYT1" s="11"/>
      <c r="HYU1" s="11"/>
      <c r="HYV1" s="11"/>
      <c r="HYW1" s="11"/>
      <c r="HYX1" s="11"/>
      <c r="HYY1" s="11"/>
      <c r="HYZ1" s="11"/>
      <c r="HZA1" s="11"/>
      <c r="HZB1" s="11"/>
      <c r="HZC1" s="11"/>
      <c r="HZD1" s="11"/>
      <c r="HZE1" s="11"/>
      <c r="HZF1" s="11"/>
      <c r="HZG1" s="11"/>
      <c r="HZH1" s="11"/>
      <c r="HZI1" s="11"/>
      <c r="HZJ1" s="11"/>
      <c r="HZK1" s="11"/>
      <c r="HZL1" s="11"/>
      <c r="HZM1" s="11"/>
      <c r="HZN1" s="11"/>
      <c r="HZO1" s="11"/>
      <c r="HZP1" s="11"/>
      <c r="HZQ1" s="11"/>
      <c r="HZR1" s="11"/>
      <c r="HZS1" s="11"/>
      <c r="HZT1" s="11"/>
      <c r="HZU1" s="11"/>
      <c r="HZV1" s="11"/>
      <c r="HZW1" s="11"/>
      <c r="HZX1" s="11"/>
      <c r="HZY1" s="11"/>
      <c r="HZZ1" s="11"/>
      <c r="IAA1" s="11"/>
      <c r="IAB1" s="11"/>
      <c r="IAC1" s="11"/>
      <c r="IAD1" s="11"/>
      <c r="IAE1" s="11"/>
      <c r="IAF1" s="11"/>
      <c r="IAG1" s="11"/>
      <c r="IAH1" s="11"/>
      <c r="IAI1" s="11"/>
      <c r="IAJ1" s="11"/>
      <c r="IAK1" s="11"/>
      <c r="IAL1" s="11"/>
      <c r="IAM1" s="11"/>
      <c r="IAN1" s="11"/>
      <c r="IAO1" s="11"/>
      <c r="IAP1" s="11"/>
      <c r="IAQ1" s="11"/>
      <c r="IAR1" s="11"/>
      <c r="IAS1" s="11"/>
      <c r="IAT1" s="11"/>
      <c r="IAU1" s="11"/>
      <c r="IAV1" s="11"/>
      <c r="IAW1" s="11"/>
      <c r="IAX1" s="11"/>
      <c r="IAY1" s="11"/>
      <c r="IAZ1" s="11"/>
      <c r="IBA1" s="11"/>
      <c r="IBB1" s="11"/>
      <c r="IBC1" s="11"/>
      <c r="IBD1" s="11"/>
      <c r="IBE1" s="11"/>
      <c r="IBF1" s="11"/>
      <c r="IBG1" s="11"/>
      <c r="IBH1" s="11"/>
      <c r="IBI1" s="11"/>
      <c r="IBJ1" s="11"/>
      <c r="IBK1" s="11"/>
      <c r="IBL1" s="11"/>
      <c r="IBM1" s="11"/>
      <c r="IBN1" s="11"/>
      <c r="IBO1" s="11"/>
      <c r="IBP1" s="11"/>
      <c r="IBQ1" s="11"/>
      <c r="IBR1" s="11"/>
      <c r="IBS1" s="11"/>
      <c r="IBT1" s="11"/>
      <c r="IBU1" s="11"/>
      <c r="IBV1" s="11"/>
      <c r="IBW1" s="11"/>
      <c r="IBX1" s="11"/>
      <c r="IBY1" s="11"/>
      <c r="IBZ1" s="11"/>
      <c r="ICA1" s="11"/>
      <c r="ICB1" s="11"/>
      <c r="ICC1" s="11"/>
      <c r="ICD1" s="11"/>
      <c r="ICE1" s="11"/>
      <c r="ICF1" s="11"/>
      <c r="ICG1" s="11"/>
      <c r="ICH1" s="11"/>
      <c r="ICI1" s="11"/>
      <c r="ICJ1" s="11"/>
      <c r="ICK1" s="11"/>
      <c r="ICL1" s="11"/>
      <c r="ICM1" s="11"/>
      <c r="ICN1" s="11"/>
      <c r="ICO1" s="11"/>
      <c r="ICP1" s="11"/>
      <c r="ICQ1" s="11"/>
      <c r="ICR1" s="11"/>
      <c r="ICS1" s="11"/>
      <c r="ICT1" s="11"/>
      <c r="ICU1" s="11"/>
      <c r="ICV1" s="11"/>
      <c r="ICW1" s="11"/>
      <c r="ICX1" s="11"/>
      <c r="ICY1" s="11"/>
      <c r="ICZ1" s="11"/>
      <c r="IDA1" s="11"/>
      <c r="IDB1" s="11"/>
      <c r="IDC1" s="11"/>
      <c r="IDD1" s="11"/>
      <c r="IDE1" s="11"/>
      <c r="IDF1" s="11"/>
      <c r="IDG1" s="11"/>
      <c r="IDH1" s="11"/>
      <c r="IDI1" s="11"/>
      <c r="IDJ1" s="11"/>
      <c r="IDK1" s="11"/>
      <c r="IDL1" s="11"/>
      <c r="IDM1" s="11"/>
      <c r="IDN1" s="11"/>
      <c r="IDO1" s="11"/>
      <c r="IDP1" s="11"/>
      <c r="IDQ1" s="11"/>
      <c r="IDR1" s="11"/>
      <c r="IDS1" s="11"/>
      <c r="IDT1" s="11"/>
      <c r="IDU1" s="11"/>
      <c r="IDV1" s="11"/>
      <c r="IDW1" s="11"/>
      <c r="IDX1" s="11"/>
      <c r="IDY1" s="11"/>
      <c r="IDZ1" s="11"/>
      <c r="IEA1" s="11"/>
      <c r="IEB1" s="11"/>
      <c r="IEC1" s="11"/>
      <c r="IED1" s="11"/>
      <c r="IEE1" s="11"/>
      <c r="IEF1" s="11"/>
      <c r="IEG1" s="11"/>
      <c r="IEH1" s="11"/>
      <c r="IEI1" s="11"/>
      <c r="IEJ1" s="11"/>
      <c r="IEK1" s="11"/>
      <c r="IEL1" s="11"/>
      <c r="IEM1" s="11"/>
      <c r="IEN1" s="11"/>
      <c r="IEO1" s="11"/>
      <c r="IEP1" s="11"/>
      <c r="IEQ1" s="11"/>
      <c r="IER1" s="11"/>
      <c r="IES1" s="11"/>
      <c r="IET1" s="11"/>
      <c r="IEU1" s="11"/>
      <c r="IEV1" s="11"/>
      <c r="IEW1" s="11"/>
      <c r="IEX1" s="11"/>
      <c r="IEY1" s="11"/>
      <c r="IEZ1" s="11"/>
      <c r="IFA1" s="11"/>
      <c r="IFB1" s="11"/>
      <c r="IFC1" s="11"/>
      <c r="IFD1" s="11"/>
      <c r="IFE1" s="11"/>
      <c r="IFF1" s="11"/>
      <c r="IFG1" s="11"/>
      <c r="IFH1" s="11"/>
      <c r="IFI1" s="11"/>
      <c r="IFJ1" s="11"/>
      <c r="IFK1" s="11"/>
      <c r="IFL1" s="11"/>
      <c r="IFM1" s="11"/>
      <c r="IFN1" s="11"/>
      <c r="IFO1" s="11"/>
      <c r="IFP1" s="11"/>
      <c r="IFQ1" s="11"/>
      <c r="IFR1" s="11"/>
      <c r="IFS1" s="11"/>
      <c r="IFT1" s="11"/>
      <c r="IFU1" s="11"/>
      <c r="IFV1" s="11"/>
      <c r="IFW1" s="11"/>
      <c r="IFX1" s="11"/>
      <c r="IFY1" s="11"/>
      <c r="IFZ1" s="11"/>
      <c r="IGA1" s="11"/>
      <c r="IGB1" s="11"/>
      <c r="IGC1" s="11"/>
      <c r="IGD1" s="11"/>
      <c r="IGE1" s="11"/>
      <c r="IGF1" s="11"/>
      <c r="IGG1" s="11"/>
      <c r="IGH1" s="11"/>
      <c r="IGI1" s="11"/>
      <c r="IGJ1" s="11"/>
      <c r="IGK1" s="11"/>
      <c r="IGL1" s="11"/>
      <c r="IGM1" s="11"/>
      <c r="IGN1" s="11"/>
      <c r="IGO1" s="11"/>
      <c r="IGP1" s="11"/>
      <c r="IGQ1" s="11"/>
      <c r="IGR1" s="11"/>
      <c r="IGS1" s="11"/>
      <c r="IGT1" s="11"/>
      <c r="IGU1" s="11"/>
      <c r="IGV1" s="11"/>
      <c r="IGW1" s="11"/>
      <c r="IGX1" s="11"/>
      <c r="IGY1" s="11"/>
      <c r="IGZ1" s="11"/>
      <c r="IHA1" s="11"/>
      <c r="IHB1" s="11"/>
      <c r="IHC1" s="11"/>
      <c r="IHD1" s="11"/>
      <c r="IHE1" s="11"/>
      <c r="IHF1" s="11"/>
      <c r="IHG1" s="11"/>
      <c r="IHH1" s="11"/>
      <c r="IHI1" s="11"/>
      <c r="IHJ1" s="11"/>
      <c r="IHK1" s="11"/>
      <c r="IHL1" s="11"/>
      <c r="IHM1" s="11"/>
      <c r="IHN1" s="11"/>
      <c r="IHO1" s="11"/>
      <c r="IHP1" s="11"/>
      <c r="IHQ1" s="11"/>
      <c r="IHR1" s="11"/>
      <c r="IHS1" s="11"/>
      <c r="IHT1" s="11"/>
      <c r="IHU1" s="11"/>
      <c r="IHV1" s="11"/>
      <c r="IHW1" s="11"/>
      <c r="IHX1" s="11"/>
      <c r="IHY1" s="11"/>
      <c r="IHZ1" s="11"/>
      <c r="IIA1" s="11"/>
      <c r="IIB1" s="11"/>
      <c r="IIC1" s="11"/>
      <c r="IID1" s="11"/>
      <c r="IIE1" s="11"/>
      <c r="IIF1" s="11"/>
      <c r="IIG1" s="11"/>
      <c r="IIH1" s="11"/>
      <c r="III1" s="11"/>
      <c r="IIJ1" s="11"/>
      <c r="IIK1" s="11"/>
      <c r="IIL1" s="11"/>
      <c r="IIM1" s="11"/>
      <c r="IIN1" s="11"/>
      <c r="IIO1" s="11"/>
      <c r="IIP1" s="11"/>
      <c r="IIQ1" s="11"/>
      <c r="IIR1" s="11"/>
      <c r="IIS1" s="11"/>
      <c r="IIT1" s="11"/>
      <c r="IIU1" s="11"/>
      <c r="IIV1" s="11"/>
      <c r="IIW1" s="11"/>
      <c r="IIX1" s="11"/>
      <c r="IIY1" s="11"/>
      <c r="IIZ1" s="11"/>
      <c r="IJA1" s="11"/>
      <c r="IJB1" s="11"/>
      <c r="IJC1" s="11"/>
      <c r="IJD1" s="11"/>
      <c r="IJE1" s="11"/>
      <c r="IJF1" s="11"/>
      <c r="IJG1" s="11"/>
      <c r="IJH1" s="11"/>
      <c r="IJI1" s="11"/>
      <c r="IJJ1" s="11"/>
      <c r="IJK1" s="11"/>
      <c r="IJL1" s="11"/>
      <c r="IJM1" s="11"/>
      <c r="IJN1" s="11"/>
      <c r="IJO1" s="11"/>
      <c r="IJP1" s="11"/>
      <c r="IJQ1" s="11"/>
      <c r="IJR1" s="11"/>
      <c r="IJS1" s="11"/>
      <c r="IJT1" s="11"/>
      <c r="IJU1" s="11"/>
      <c r="IJV1" s="11"/>
      <c r="IJW1" s="11"/>
      <c r="IJX1" s="11"/>
      <c r="IJY1" s="11"/>
      <c r="IJZ1" s="11"/>
      <c r="IKA1" s="11"/>
      <c r="IKB1" s="11"/>
      <c r="IKC1" s="11"/>
      <c r="IKD1" s="11"/>
      <c r="IKE1" s="11"/>
      <c r="IKF1" s="11"/>
      <c r="IKG1" s="11"/>
      <c r="IKH1" s="11"/>
      <c r="IKI1" s="11"/>
      <c r="IKJ1" s="11"/>
      <c r="IKK1" s="11"/>
      <c r="IKL1" s="11"/>
      <c r="IKM1" s="11"/>
      <c r="IKN1" s="11"/>
      <c r="IKO1" s="11"/>
      <c r="IKP1" s="11"/>
      <c r="IKQ1" s="11"/>
      <c r="IKR1" s="11"/>
      <c r="IKS1" s="11"/>
      <c r="IKT1" s="11"/>
      <c r="IKU1" s="11"/>
      <c r="IKV1" s="11"/>
      <c r="IKW1" s="11"/>
      <c r="IKX1" s="11"/>
      <c r="IKY1" s="11"/>
      <c r="IKZ1" s="11"/>
      <c r="ILA1" s="11"/>
      <c r="ILB1" s="11"/>
      <c r="ILC1" s="11"/>
      <c r="ILD1" s="11"/>
      <c r="ILE1" s="11"/>
      <c r="ILF1" s="11"/>
      <c r="ILG1" s="11"/>
      <c r="ILH1" s="11"/>
      <c r="ILI1" s="11"/>
      <c r="ILJ1" s="11"/>
      <c r="ILK1" s="11"/>
      <c r="ILL1" s="11"/>
      <c r="ILM1" s="11"/>
      <c r="ILN1" s="11"/>
      <c r="ILO1" s="11"/>
      <c r="ILP1" s="11"/>
      <c r="ILQ1" s="11"/>
      <c r="ILR1" s="11"/>
      <c r="ILS1" s="11"/>
      <c r="ILT1" s="11"/>
      <c r="ILU1" s="11"/>
      <c r="ILV1" s="11"/>
      <c r="ILW1" s="11"/>
      <c r="ILX1" s="11"/>
      <c r="ILY1" s="11"/>
      <c r="ILZ1" s="11"/>
      <c r="IMA1" s="11"/>
      <c r="IMB1" s="11"/>
      <c r="IMC1" s="11"/>
      <c r="IMD1" s="11"/>
      <c r="IME1" s="11"/>
      <c r="IMF1" s="11"/>
      <c r="IMG1" s="11"/>
      <c r="IMH1" s="11"/>
      <c r="IMI1" s="11"/>
      <c r="IMJ1" s="11"/>
      <c r="IMK1" s="11"/>
      <c r="IML1" s="11"/>
      <c r="IMM1" s="11"/>
      <c r="IMN1" s="11"/>
      <c r="IMO1" s="11"/>
      <c r="IMP1" s="11"/>
      <c r="IMQ1" s="11"/>
      <c r="IMR1" s="11"/>
      <c r="IMS1" s="11"/>
      <c r="IMT1" s="11"/>
      <c r="IMU1" s="11"/>
      <c r="IMV1" s="11"/>
      <c r="IMW1" s="11"/>
      <c r="IMX1" s="11"/>
      <c r="IMY1" s="11"/>
      <c r="IMZ1" s="11"/>
      <c r="INA1" s="11"/>
      <c r="INB1" s="11"/>
      <c r="INC1" s="11"/>
      <c r="IND1" s="11"/>
      <c r="INE1" s="11"/>
      <c r="INF1" s="11"/>
      <c r="ING1" s="11"/>
      <c r="INH1" s="11"/>
      <c r="INI1" s="11"/>
      <c r="INJ1" s="11"/>
      <c r="INK1" s="11"/>
      <c r="INL1" s="11"/>
      <c r="INM1" s="11"/>
      <c r="INN1" s="11"/>
      <c r="INO1" s="11"/>
      <c r="INP1" s="11"/>
      <c r="INQ1" s="11"/>
      <c r="INR1" s="11"/>
      <c r="INS1" s="11"/>
      <c r="INT1" s="11"/>
      <c r="INU1" s="11"/>
      <c r="INV1" s="11"/>
      <c r="INW1" s="11"/>
      <c r="INX1" s="11"/>
      <c r="INY1" s="11"/>
      <c r="INZ1" s="11"/>
      <c r="IOA1" s="11"/>
      <c r="IOB1" s="11"/>
      <c r="IOC1" s="11"/>
      <c r="IOD1" s="11"/>
      <c r="IOE1" s="11"/>
      <c r="IOF1" s="11"/>
      <c r="IOG1" s="11"/>
      <c r="IOH1" s="11"/>
      <c r="IOI1" s="11"/>
      <c r="IOJ1" s="11"/>
      <c r="IOK1" s="11"/>
      <c r="IOL1" s="11"/>
      <c r="IOM1" s="11"/>
      <c r="ION1" s="11"/>
      <c r="IOO1" s="11"/>
      <c r="IOP1" s="11"/>
      <c r="IOQ1" s="11"/>
      <c r="IOR1" s="11"/>
      <c r="IOS1" s="11"/>
      <c r="IOT1" s="11"/>
      <c r="IOU1" s="11"/>
      <c r="IOV1" s="11"/>
      <c r="IOW1" s="11"/>
      <c r="IOX1" s="11"/>
      <c r="IOY1" s="11"/>
      <c r="IOZ1" s="11"/>
      <c r="IPA1" s="11"/>
      <c r="IPB1" s="11"/>
      <c r="IPC1" s="11"/>
      <c r="IPD1" s="11"/>
      <c r="IPE1" s="11"/>
      <c r="IPF1" s="11"/>
      <c r="IPG1" s="11"/>
      <c r="IPH1" s="11"/>
      <c r="IPI1" s="11"/>
      <c r="IPJ1" s="11"/>
      <c r="IPK1" s="11"/>
      <c r="IPL1" s="11"/>
      <c r="IPM1" s="11"/>
      <c r="IPN1" s="11"/>
      <c r="IPO1" s="11"/>
      <c r="IPP1" s="11"/>
      <c r="IPQ1" s="11"/>
      <c r="IPR1" s="11"/>
      <c r="IPS1" s="11"/>
      <c r="IPT1" s="11"/>
      <c r="IPU1" s="11"/>
      <c r="IPV1" s="11"/>
      <c r="IPW1" s="11"/>
      <c r="IPX1" s="11"/>
      <c r="IPY1" s="11"/>
      <c r="IPZ1" s="11"/>
      <c r="IQA1" s="11"/>
      <c r="IQB1" s="11"/>
      <c r="IQC1" s="11"/>
      <c r="IQD1" s="11"/>
      <c r="IQE1" s="11"/>
      <c r="IQF1" s="11"/>
      <c r="IQG1" s="11"/>
      <c r="IQH1" s="11"/>
      <c r="IQI1" s="11"/>
      <c r="IQJ1" s="11"/>
      <c r="IQK1" s="11"/>
      <c r="IQL1" s="11"/>
      <c r="IQM1" s="11"/>
      <c r="IQN1" s="11"/>
      <c r="IQO1" s="11"/>
      <c r="IQP1" s="11"/>
      <c r="IQQ1" s="11"/>
      <c r="IQR1" s="11"/>
      <c r="IQS1" s="11"/>
      <c r="IQT1" s="11"/>
      <c r="IQU1" s="11"/>
      <c r="IQV1" s="11"/>
      <c r="IQW1" s="11"/>
      <c r="IQX1" s="11"/>
      <c r="IQY1" s="11"/>
      <c r="IQZ1" s="11"/>
      <c r="IRA1" s="11"/>
      <c r="IRB1" s="11"/>
      <c r="IRC1" s="11"/>
      <c r="IRD1" s="11"/>
      <c r="IRE1" s="11"/>
      <c r="IRF1" s="11"/>
      <c r="IRG1" s="11"/>
      <c r="IRH1" s="11"/>
      <c r="IRI1" s="11"/>
      <c r="IRJ1" s="11"/>
      <c r="IRK1" s="11"/>
      <c r="IRL1" s="11"/>
      <c r="IRM1" s="11"/>
      <c r="IRN1" s="11"/>
      <c r="IRO1" s="11"/>
      <c r="IRP1" s="11"/>
      <c r="IRQ1" s="11"/>
      <c r="IRR1" s="11"/>
      <c r="IRS1" s="11"/>
      <c r="IRT1" s="11"/>
      <c r="IRU1" s="11"/>
      <c r="IRV1" s="11"/>
      <c r="IRW1" s="11"/>
      <c r="IRX1" s="11"/>
      <c r="IRY1" s="11"/>
      <c r="IRZ1" s="11"/>
      <c r="ISA1" s="11"/>
      <c r="ISB1" s="11"/>
      <c r="ISC1" s="11"/>
      <c r="ISD1" s="11"/>
      <c r="ISE1" s="11"/>
      <c r="ISF1" s="11"/>
      <c r="ISG1" s="11"/>
      <c r="ISH1" s="11"/>
      <c r="ISI1" s="11"/>
      <c r="ISJ1" s="11"/>
      <c r="ISK1" s="11"/>
      <c r="ISL1" s="11"/>
      <c r="ISM1" s="11"/>
      <c r="ISN1" s="11"/>
      <c r="ISO1" s="11"/>
      <c r="ISP1" s="11"/>
      <c r="ISQ1" s="11"/>
      <c r="ISR1" s="11"/>
      <c r="ISS1" s="11"/>
      <c r="IST1" s="11"/>
      <c r="ISU1" s="11"/>
      <c r="ISV1" s="11"/>
      <c r="ISW1" s="11"/>
      <c r="ISX1" s="11"/>
      <c r="ISY1" s="11"/>
      <c r="ISZ1" s="11"/>
      <c r="ITA1" s="11"/>
      <c r="ITB1" s="11"/>
      <c r="ITC1" s="11"/>
      <c r="ITD1" s="11"/>
      <c r="ITE1" s="11"/>
      <c r="ITF1" s="11"/>
      <c r="ITG1" s="11"/>
      <c r="ITH1" s="11"/>
      <c r="ITI1" s="11"/>
      <c r="ITJ1" s="11"/>
      <c r="ITK1" s="11"/>
      <c r="ITL1" s="11"/>
      <c r="ITM1" s="11"/>
      <c r="ITN1" s="11"/>
      <c r="ITO1" s="11"/>
      <c r="ITP1" s="11"/>
      <c r="ITQ1" s="11"/>
      <c r="ITR1" s="11"/>
      <c r="ITS1" s="11"/>
      <c r="ITT1" s="11"/>
      <c r="ITU1" s="11"/>
      <c r="ITV1" s="11"/>
      <c r="ITW1" s="11"/>
      <c r="ITX1" s="11"/>
      <c r="ITY1" s="11"/>
      <c r="ITZ1" s="11"/>
      <c r="IUA1" s="11"/>
      <c r="IUB1" s="11"/>
      <c r="IUC1" s="11"/>
      <c r="IUD1" s="11"/>
      <c r="IUE1" s="11"/>
      <c r="IUF1" s="11"/>
      <c r="IUG1" s="11"/>
      <c r="IUH1" s="11"/>
      <c r="IUI1" s="11"/>
      <c r="IUJ1" s="11"/>
      <c r="IUK1" s="11"/>
      <c r="IUL1" s="11"/>
      <c r="IUM1" s="11"/>
      <c r="IUN1" s="11"/>
      <c r="IUO1" s="11"/>
      <c r="IUP1" s="11"/>
      <c r="IUQ1" s="11"/>
      <c r="IUR1" s="11"/>
      <c r="IUS1" s="11"/>
      <c r="IUT1" s="11"/>
      <c r="IUU1" s="11"/>
      <c r="IUV1" s="11"/>
      <c r="IUW1" s="11"/>
      <c r="IUX1" s="11"/>
      <c r="IUY1" s="11"/>
      <c r="IUZ1" s="11"/>
      <c r="IVA1" s="11"/>
      <c r="IVB1" s="11"/>
      <c r="IVC1" s="11"/>
      <c r="IVD1" s="11"/>
      <c r="IVE1" s="11"/>
      <c r="IVF1" s="11"/>
      <c r="IVG1" s="11"/>
      <c r="IVH1" s="11"/>
      <c r="IVI1" s="11"/>
      <c r="IVJ1" s="11"/>
      <c r="IVK1" s="11"/>
      <c r="IVL1" s="11"/>
      <c r="IVM1" s="11"/>
      <c r="IVN1" s="11"/>
      <c r="IVO1" s="11"/>
      <c r="IVP1" s="11"/>
      <c r="IVQ1" s="11"/>
      <c r="IVR1" s="11"/>
      <c r="IVS1" s="11"/>
      <c r="IVT1" s="11"/>
      <c r="IVU1" s="11"/>
      <c r="IVV1" s="11"/>
      <c r="IVW1" s="11"/>
      <c r="IVX1" s="11"/>
      <c r="IVY1" s="11"/>
      <c r="IVZ1" s="11"/>
      <c r="IWA1" s="11"/>
      <c r="IWB1" s="11"/>
      <c r="IWC1" s="11"/>
      <c r="IWD1" s="11"/>
      <c r="IWE1" s="11"/>
      <c r="IWF1" s="11"/>
      <c r="IWG1" s="11"/>
      <c r="IWH1" s="11"/>
      <c r="IWI1" s="11"/>
      <c r="IWJ1" s="11"/>
      <c r="IWK1" s="11"/>
      <c r="IWL1" s="11"/>
      <c r="IWM1" s="11"/>
      <c r="IWN1" s="11"/>
      <c r="IWO1" s="11"/>
      <c r="IWP1" s="11"/>
      <c r="IWQ1" s="11"/>
      <c r="IWR1" s="11"/>
      <c r="IWS1" s="11"/>
      <c r="IWT1" s="11"/>
      <c r="IWU1" s="11"/>
      <c r="IWV1" s="11"/>
      <c r="IWW1" s="11"/>
      <c r="IWX1" s="11"/>
      <c r="IWY1" s="11"/>
      <c r="IWZ1" s="11"/>
      <c r="IXA1" s="11"/>
      <c r="IXB1" s="11"/>
      <c r="IXC1" s="11"/>
      <c r="IXD1" s="11"/>
      <c r="IXE1" s="11"/>
      <c r="IXF1" s="11"/>
      <c r="IXG1" s="11"/>
      <c r="IXH1" s="11"/>
      <c r="IXI1" s="11"/>
      <c r="IXJ1" s="11"/>
      <c r="IXK1" s="11"/>
      <c r="IXL1" s="11"/>
      <c r="IXM1" s="11"/>
      <c r="IXN1" s="11"/>
      <c r="IXO1" s="11"/>
      <c r="IXP1" s="11"/>
      <c r="IXQ1" s="11"/>
      <c r="IXR1" s="11"/>
      <c r="IXS1" s="11"/>
      <c r="IXT1" s="11"/>
      <c r="IXU1" s="11"/>
      <c r="IXV1" s="11"/>
      <c r="IXW1" s="11"/>
      <c r="IXX1" s="11"/>
      <c r="IXY1" s="11"/>
      <c r="IXZ1" s="11"/>
      <c r="IYA1" s="11"/>
      <c r="IYB1" s="11"/>
      <c r="IYC1" s="11"/>
      <c r="IYD1" s="11"/>
      <c r="IYE1" s="11"/>
      <c r="IYF1" s="11"/>
      <c r="IYG1" s="11"/>
      <c r="IYH1" s="11"/>
      <c r="IYI1" s="11"/>
      <c r="IYJ1" s="11"/>
      <c r="IYK1" s="11"/>
      <c r="IYL1" s="11"/>
      <c r="IYM1" s="11"/>
      <c r="IYN1" s="11"/>
      <c r="IYO1" s="11"/>
      <c r="IYP1" s="11"/>
      <c r="IYQ1" s="11"/>
      <c r="IYR1" s="11"/>
      <c r="IYS1" s="11"/>
      <c r="IYT1" s="11"/>
      <c r="IYU1" s="11"/>
      <c r="IYV1" s="11"/>
      <c r="IYW1" s="11"/>
      <c r="IYX1" s="11"/>
      <c r="IYY1" s="11"/>
      <c r="IYZ1" s="11"/>
      <c r="IZA1" s="11"/>
      <c r="IZB1" s="11"/>
      <c r="IZC1" s="11"/>
      <c r="IZD1" s="11"/>
      <c r="IZE1" s="11"/>
      <c r="IZF1" s="11"/>
      <c r="IZG1" s="11"/>
      <c r="IZH1" s="11"/>
      <c r="IZI1" s="11"/>
      <c r="IZJ1" s="11"/>
      <c r="IZK1" s="11"/>
      <c r="IZL1" s="11"/>
      <c r="IZM1" s="11"/>
      <c r="IZN1" s="11"/>
      <c r="IZO1" s="11"/>
      <c r="IZP1" s="11"/>
      <c r="IZQ1" s="11"/>
      <c r="IZR1" s="11"/>
      <c r="IZS1" s="11"/>
      <c r="IZT1" s="11"/>
      <c r="IZU1" s="11"/>
      <c r="IZV1" s="11"/>
      <c r="IZW1" s="11"/>
      <c r="IZX1" s="11"/>
      <c r="IZY1" s="11"/>
      <c r="IZZ1" s="11"/>
      <c r="JAA1" s="11"/>
      <c r="JAB1" s="11"/>
      <c r="JAC1" s="11"/>
      <c r="JAD1" s="11"/>
      <c r="JAE1" s="11"/>
      <c r="JAF1" s="11"/>
      <c r="JAG1" s="11"/>
      <c r="JAH1" s="11"/>
      <c r="JAI1" s="11"/>
      <c r="JAJ1" s="11"/>
      <c r="JAK1" s="11"/>
      <c r="JAL1" s="11"/>
      <c r="JAM1" s="11"/>
      <c r="JAN1" s="11"/>
      <c r="JAO1" s="11"/>
      <c r="JAP1" s="11"/>
      <c r="JAQ1" s="11"/>
      <c r="JAR1" s="11"/>
      <c r="JAS1" s="11"/>
      <c r="JAT1" s="11"/>
      <c r="JAU1" s="11"/>
      <c r="JAV1" s="11"/>
      <c r="JAW1" s="11"/>
      <c r="JAX1" s="11"/>
      <c r="JAY1" s="11"/>
      <c r="JAZ1" s="11"/>
      <c r="JBA1" s="11"/>
      <c r="JBB1" s="11"/>
      <c r="JBC1" s="11"/>
      <c r="JBD1" s="11"/>
      <c r="JBE1" s="11"/>
      <c r="JBF1" s="11"/>
      <c r="JBG1" s="11"/>
      <c r="JBH1" s="11"/>
      <c r="JBI1" s="11"/>
      <c r="JBJ1" s="11"/>
      <c r="JBK1" s="11"/>
      <c r="JBL1" s="11"/>
      <c r="JBM1" s="11"/>
      <c r="JBN1" s="11"/>
      <c r="JBO1" s="11"/>
      <c r="JBP1" s="11"/>
      <c r="JBQ1" s="11"/>
      <c r="JBR1" s="11"/>
      <c r="JBS1" s="11"/>
      <c r="JBT1" s="11"/>
      <c r="JBU1" s="11"/>
      <c r="JBV1" s="11"/>
      <c r="JBW1" s="11"/>
      <c r="JBX1" s="11"/>
      <c r="JBY1" s="11"/>
      <c r="JBZ1" s="11"/>
      <c r="JCA1" s="11"/>
      <c r="JCB1" s="11"/>
      <c r="JCC1" s="11"/>
      <c r="JCD1" s="11"/>
      <c r="JCE1" s="11"/>
      <c r="JCF1" s="11"/>
      <c r="JCG1" s="11"/>
      <c r="JCH1" s="11"/>
      <c r="JCI1" s="11"/>
      <c r="JCJ1" s="11"/>
      <c r="JCK1" s="11"/>
      <c r="JCL1" s="11"/>
      <c r="JCM1" s="11"/>
      <c r="JCN1" s="11"/>
      <c r="JCO1" s="11"/>
      <c r="JCP1" s="11"/>
      <c r="JCQ1" s="11"/>
      <c r="JCR1" s="11"/>
      <c r="JCS1" s="11"/>
      <c r="JCT1" s="11"/>
      <c r="JCU1" s="11"/>
      <c r="JCV1" s="11"/>
      <c r="JCW1" s="11"/>
      <c r="JCX1" s="11"/>
      <c r="JCY1" s="11"/>
      <c r="JCZ1" s="11"/>
      <c r="JDA1" s="11"/>
      <c r="JDB1" s="11"/>
      <c r="JDC1" s="11"/>
      <c r="JDD1" s="11"/>
      <c r="JDE1" s="11"/>
      <c r="JDF1" s="11"/>
      <c r="JDG1" s="11"/>
      <c r="JDH1" s="11"/>
      <c r="JDI1" s="11"/>
      <c r="JDJ1" s="11"/>
      <c r="JDK1" s="11"/>
      <c r="JDL1" s="11"/>
      <c r="JDM1" s="11"/>
      <c r="JDN1" s="11"/>
      <c r="JDO1" s="11"/>
      <c r="JDP1" s="11"/>
      <c r="JDQ1" s="11"/>
      <c r="JDR1" s="11"/>
      <c r="JDS1" s="11"/>
      <c r="JDT1" s="11"/>
      <c r="JDU1" s="11"/>
      <c r="JDV1" s="11"/>
      <c r="JDW1" s="11"/>
      <c r="JDX1" s="11"/>
      <c r="JDY1" s="11"/>
      <c r="JDZ1" s="11"/>
      <c r="JEA1" s="11"/>
      <c r="JEB1" s="11"/>
      <c r="JEC1" s="11"/>
      <c r="JED1" s="11"/>
      <c r="JEE1" s="11"/>
      <c r="JEF1" s="11"/>
      <c r="JEG1" s="11"/>
      <c r="JEH1" s="11"/>
      <c r="JEI1" s="11"/>
      <c r="JEJ1" s="11"/>
      <c r="JEK1" s="11"/>
      <c r="JEL1" s="11"/>
      <c r="JEM1" s="11"/>
      <c r="JEN1" s="11"/>
      <c r="JEO1" s="11"/>
      <c r="JEP1" s="11"/>
      <c r="JEQ1" s="11"/>
      <c r="JER1" s="11"/>
      <c r="JES1" s="11"/>
      <c r="JET1" s="11"/>
      <c r="JEU1" s="11"/>
      <c r="JEV1" s="11"/>
      <c r="JEW1" s="11"/>
      <c r="JEX1" s="11"/>
      <c r="JEY1" s="11"/>
      <c r="JEZ1" s="11"/>
      <c r="JFA1" s="11"/>
      <c r="JFB1" s="11"/>
      <c r="JFC1" s="11"/>
      <c r="JFD1" s="11"/>
      <c r="JFE1" s="11"/>
      <c r="JFF1" s="11"/>
      <c r="JFG1" s="11"/>
      <c r="JFH1" s="11"/>
      <c r="JFI1" s="11"/>
      <c r="JFJ1" s="11"/>
      <c r="JFK1" s="11"/>
      <c r="JFL1" s="11"/>
      <c r="JFM1" s="11"/>
      <c r="JFN1" s="11"/>
      <c r="JFO1" s="11"/>
      <c r="JFP1" s="11"/>
      <c r="JFQ1" s="11"/>
      <c r="JFR1" s="11"/>
      <c r="JFS1" s="11"/>
      <c r="JFT1" s="11"/>
      <c r="JFU1" s="11"/>
      <c r="JFV1" s="11"/>
      <c r="JFW1" s="11"/>
      <c r="JFX1" s="11"/>
      <c r="JFY1" s="11"/>
      <c r="JFZ1" s="11"/>
      <c r="JGA1" s="11"/>
      <c r="JGB1" s="11"/>
      <c r="JGC1" s="11"/>
      <c r="JGD1" s="11"/>
      <c r="JGE1" s="11"/>
      <c r="JGF1" s="11"/>
      <c r="JGG1" s="11"/>
      <c r="JGH1" s="11"/>
      <c r="JGI1" s="11"/>
      <c r="JGJ1" s="11"/>
      <c r="JGK1" s="11"/>
      <c r="JGL1" s="11"/>
      <c r="JGM1" s="11"/>
      <c r="JGN1" s="11"/>
      <c r="JGO1" s="11"/>
      <c r="JGP1" s="11"/>
      <c r="JGQ1" s="11"/>
      <c r="JGR1" s="11"/>
      <c r="JGS1" s="11"/>
      <c r="JGT1" s="11"/>
      <c r="JGU1" s="11"/>
      <c r="JGV1" s="11"/>
      <c r="JGW1" s="11"/>
      <c r="JGX1" s="11"/>
      <c r="JGY1" s="11"/>
      <c r="JGZ1" s="11"/>
      <c r="JHA1" s="11"/>
      <c r="JHB1" s="11"/>
      <c r="JHC1" s="11"/>
      <c r="JHD1" s="11"/>
      <c r="JHE1" s="11"/>
      <c r="JHF1" s="11"/>
      <c r="JHG1" s="11"/>
      <c r="JHH1" s="11"/>
      <c r="JHI1" s="11"/>
      <c r="JHJ1" s="11"/>
      <c r="JHK1" s="11"/>
      <c r="JHL1" s="11"/>
      <c r="JHM1" s="11"/>
      <c r="JHN1" s="11"/>
      <c r="JHO1" s="11"/>
      <c r="JHP1" s="11"/>
      <c r="JHQ1" s="11"/>
      <c r="JHR1" s="11"/>
      <c r="JHS1" s="11"/>
      <c r="JHT1" s="11"/>
      <c r="JHU1" s="11"/>
      <c r="JHV1" s="11"/>
      <c r="JHW1" s="11"/>
      <c r="JHX1" s="11"/>
      <c r="JHY1" s="11"/>
      <c r="JHZ1" s="11"/>
      <c r="JIA1" s="11"/>
      <c r="JIB1" s="11"/>
      <c r="JIC1" s="11"/>
      <c r="JID1" s="11"/>
      <c r="JIE1" s="11"/>
      <c r="JIF1" s="11"/>
      <c r="JIG1" s="11"/>
      <c r="JIH1" s="11"/>
      <c r="JII1" s="11"/>
      <c r="JIJ1" s="11"/>
      <c r="JIK1" s="11"/>
      <c r="JIL1" s="11"/>
      <c r="JIM1" s="11"/>
      <c r="JIN1" s="11"/>
      <c r="JIO1" s="11"/>
      <c r="JIP1" s="11"/>
      <c r="JIQ1" s="11"/>
      <c r="JIR1" s="11"/>
      <c r="JIS1" s="11"/>
      <c r="JIT1" s="11"/>
      <c r="JIU1" s="11"/>
      <c r="JIV1" s="11"/>
      <c r="JIW1" s="11"/>
      <c r="JIX1" s="11"/>
      <c r="JIY1" s="11"/>
      <c r="JIZ1" s="11"/>
      <c r="JJA1" s="11"/>
      <c r="JJB1" s="11"/>
      <c r="JJC1" s="11"/>
      <c r="JJD1" s="11"/>
      <c r="JJE1" s="11"/>
      <c r="JJF1" s="11"/>
      <c r="JJG1" s="11"/>
      <c r="JJH1" s="11"/>
      <c r="JJI1" s="11"/>
      <c r="JJJ1" s="11"/>
      <c r="JJK1" s="11"/>
      <c r="JJL1" s="11"/>
      <c r="JJM1" s="11"/>
      <c r="JJN1" s="11"/>
      <c r="JJO1" s="11"/>
      <c r="JJP1" s="11"/>
      <c r="JJQ1" s="11"/>
      <c r="JJR1" s="11"/>
      <c r="JJS1" s="11"/>
      <c r="JJT1" s="11"/>
      <c r="JJU1" s="11"/>
      <c r="JJV1" s="11"/>
      <c r="JJW1" s="11"/>
      <c r="JJX1" s="11"/>
      <c r="JJY1" s="11"/>
      <c r="JJZ1" s="11"/>
      <c r="JKA1" s="11"/>
      <c r="JKB1" s="11"/>
      <c r="JKC1" s="11"/>
      <c r="JKD1" s="11"/>
      <c r="JKE1" s="11"/>
      <c r="JKF1" s="11"/>
      <c r="JKG1" s="11"/>
      <c r="JKH1" s="11"/>
      <c r="JKI1" s="11"/>
      <c r="JKJ1" s="11"/>
      <c r="JKK1" s="11"/>
      <c r="JKL1" s="11"/>
      <c r="JKM1" s="11"/>
      <c r="JKN1" s="11"/>
      <c r="JKO1" s="11"/>
      <c r="JKP1" s="11"/>
      <c r="JKQ1" s="11"/>
      <c r="JKR1" s="11"/>
      <c r="JKS1" s="11"/>
      <c r="JKT1" s="11"/>
      <c r="JKU1" s="11"/>
      <c r="JKV1" s="11"/>
      <c r="JKW1" s="11"/>
      <c r="JKX1" s="11"/>
      <c r="JKY1" s="11"/>
      <c r="JKZ1" s="11"/>
      <c r="JLA1" s="11"/>
      <c r="JLB1" s="11"/>
      <c r="JLC1" s="11"/>
      <c r="JLD1" s="11"/>
      <c r="JLE1" s="11"/>
      <c r="JLF1" s="11"/>
      <c r="JLG1" s="11"/>
      <c r="JLH1" s="11"/>
      <c r="JLI1" s="11"/>
      <c r="JLJ1" s="11"/>
      <c r="JLK1" s="11"/>
      <c r="JLL1" s="11"/>
      <c r="JLM1" s="11"/>
      <c r="JLN1" s="11"/>
      <c r="JLO1" s="11"/>
      <c r="JLP1" s="11"/>
      <c r="JLQ1" s="11"/>
      <c r="JLR1" s="11"/>
      <c r="JLS1" s="11"/>
      <c r="JLT1" s="11"/>
      <c r="JLU1" s="11"/>
      <c r="JLV1" s="11"/>
      <c r="JLW1" s="11"/>
      <c r="JLX1" s="11"/>
      <c r="JLY1" s="11"/>
      <c r="JLZ1" s="11"/>
      <c r="JMA1" s="11"/>
      <c r="JMB1" s="11"/>
      <c r="JMC1" s="11"/>
      <c r="JMD1" s="11"/>
      <c r="JME1" s="11"/>
      <c r="JMF1" s="11"/>
      <c r="JMG1" s="11"/>
      <c r="JMH1" s="11"/>
      <c r="JMI1" s="11"/>
      <c r="JMJ1" s="11"/>
      <c r="JMK1" s="11"/>
      <c r="JML1" s="11"/>
      <c r="JMM1" s="11"/>
      <c r="JMN1" s="11"/>
      <c r="JMO1" s="11"/>
      <c r="JMP1" s="11"/>
      <c r="JMQ1" s="11"/>
      <c r="JMR1" s="11"/>
      <c r="JMS1" s="11"/>
      <c r="JMT1" s="11"/>
      <c r="JMU1" s="11"/>
      <c r="JMV1" s="11"/>
      <c r="JMW1" s="11"/>
      <c r="JMX1" s="11"/>
      <c r="JMY1" s="11"/>
      <c r="JMZ1" s="11"/>
      <c r="JNA1" s="11"/>
      <c r="JNB1" s="11"/>
      <c r="JNC1" s="11"/>
      <c r="JND1" s="11"/>
      <c r="JNE1" s="11"/>
      <c r="JNF1" s="11"/>
      <c r="JNG1" s="11"/>
      <c r="JNH1" s="11"/>
      <c r="JNI1" s="11"/>
      <c r="JNJ1" s="11"/>
      <c r="JNK1" s="11"/>
      <c r="JNL1" s="11"/>
      <c r="JNM1" s="11"/>
      <c r="JNN1" s="11"/>
      <c r="JNO1" s="11"/>
      <c r="JNP1" s="11"/>
      <c r="JNQ1" s="11"/>
      <c r="JNR1" s="11"/>
      <c r="JNS1" s="11"/>
      <c r="JNT1" s="11"/>
      <c r="JNU1" s="11"/>
      <c r="JNV1" s="11"/>
      <c r="JNW1" s="11"/>
      <c r="JNX1" s="11"/>
      <c r="JNY1" s="11"/>
      <c r="JNZ1" s="11"/>
      <c r="JOA1" s="11"/>
      <c r="JOB1" s="11"/>
      <c r="JOC1" s="11"/>
      <c r="JOD1" s="11"/>
      <c r="JOE1" s="11"/>
      <c r="JOF1" s="11"/>
      <c r="JOG1" s="11"/>
      <c r="JOH1" s="11"/>
      <c r="JOI1" s="11"/>
      <c r="JOJ1" s="11"/>
      <c r="JOK1" s="11"/>
      <c r="JOL1" s="11"/>
      <c r="JOM1" s="11"/>
      <c r="JON1" s="11"/>
      <c r="JOO1" s="11"/>
      <c r="JOP1" s="11"/>
      <c r="JOQ1" s="11"/>
      <c r="JOR1" s="11"/>
      <c r="JOS1" s="11"/>
      <c r="JOT1" s="11"/>
      <c r="JOU1" s="11"/>
      <c r="JOV1" s="11"/>
      <c r="JOW1" s="11"/>
      <c r="JOX1" s="11"/>
      <c r="JOY1" s="11"/>
      <c r="JOZ1" s="11"/>
      <c r="JPA1" s="11"/>
      <c r="JPB1" s="11"/>
      <c r="JPC1" s="11"/>
      <c r="JPD1" s="11"/>
      <c r="JPE1" s="11"/>
      <c r="JPF1" s="11"/>
      <c r="JPG1" s="11"/>
      <c r="JPH1" s="11"/>
      <c r="JPI1" s="11"/>
      <c r="JPJ1" s="11"/>
      <c r="JPK1" s="11"/>
      <c r="JPL1" s="11"/>
      <c r="JPM1" s="11"/>
      <c r="JPN1" s="11"/>
      <c r="JPO1" s="11"/>
      <c r="JPP1" s="11"/>
      <c r="JPQ1" s="11"/>
      <c r="JPR1" s="11"/>
      <c r="JPS1" s="11"/>
      <c r="JPT1" s="11"/>
      <c r="JPU1" s="11"/>
      <c r="JPV1" s="11"/>
      <c r="JPW1" s="11"/>
      <c r="JPX1" s="11"/>
      <c r="JPY1" s="11"/>
      <c r="JPZ1" s="11"/>
      <c r="JQA1" s="11"/>
      <c r="JQB1" s="11"/>
      <c r="JQC1" s="11"/>
      <c r="JQD1" s="11"/>
      <c r="JQE1" s="11"/>
      <c r="JQF1" s="11"/>
      <c r="JQG1" s="11"/>
      <c r="JQH1" s="11"/>
      <c r="JQI1" s="11"/>
      <c r="JQJ1" s="11"/>
      <c r="JQK1" s="11"/>
      <c r="JQL1" s="11"/>
      <c r="JQM1" s="11"/>
      <c r="JQN1" s="11"/>
      <c r="JQO1" s="11"/>
      <c r="JQP1" s="11"/>
      <c r="JQQ1" s="11"/>
      <c r="JQR1" s="11"/>
      <c r="JQS1" s="11"/>
      <c r="JQT1" s="11"/>
      <c r="JQU1" s="11"/>
      <c r="JQV1" s="11"/>
      <c r="JQW1" s="11"/>
      <c r="JQX1" s="11"/>
      <c r="JQY1" s="11"/>
      <c r="JQZ1" s="11"/>
      <c r="JRA1" s="11"/>
      <c r="JRB1" s="11"/>
      <c r="JRC1" s="11"/>
      <c r="JRD1" s="11"/>
      <c r="JRE1" s="11"/>
      <c r="JRF1" s="11"/>
      <c r="JRG1" s="11"/>
      <c r="JRH1" s="11"/>
      <c r="JRI1" s="11"/>
      <c r="JRJ1" s="11"/>
      <c r="JRK1" s="11"/>
      <c r="JRL1" s="11"/>
      <c r="JRM1" s="11"/>
      <c r="JRN1" s="11"/>
      <c r="JRO1" s="11"/>
      <c r="JRP1" s="11"/>
      <c r="JRQ1" s="11"/>
      <c r="JRR1" s="11"/>
      <c r="JRS1" s="11"/>
      <c r="JRT1" s="11"/>
      <c r="JRU1" s="11"/>
      <c r="JRV1" s="11"/>
      <c r="JRW1" s="11"/>
      <c r="JRX1" s="11"/>
      <c r="JRY1" s="11"/>
      <c r="JRZ1" s="11"/>
      <c r="JSA1" s="11"/>
      <c r="JSB1" s="11"/>
      <c r="JSC1" s="11"/>
      <c r="JSD1" s="11"/>
      <c r="JSE1" s="11"/>
      <c r="JSF1" s="11"/>
      <c r="JSG1" s="11"/>
      <c r="JSH1" s="11"/>
      <c r="JSI1" s="11"/>
      <c r="JSJ1" s="11"/>
      <c r="JSK1" s="11"/>
      <c r="JSL1" s="11"/>
      <c r="JSM1" s="11"/>
      <c r="JSN1" s="11"/>
      <c r="JSO1" s="11"/>
      <c r="JSP1" s="11"/>
      <c r="JSQ1" s="11"/>
      <c r="JSR1" s="11"/>
      <c r="JSS1" s="11"/>
      <c r="JST1" s="11"/>
      <c r="JSU1" s="11"/>
      <c r="JSV1" s="11"/>
      <c r="JSW1" s="11"/>
      <c r="JSX1" s="11"/>
      <c r="JSY1" s="11"/>
      <c r="JSZ1" s="11"/>
      <c r="JTA1" s="11"/>
      <c r="JTB1" s="11"/>
      <c r="JTC1" s="11"/>
      <c r="JTD1" s="11"/>
      <c r="JTE1" s="11"/>
      <c r="JTF1" s="11"/>
      <c r="JTG1" s="11"/>
      <c r="JTH1" s="11"/>
      <c r="JTI1" s="11"/>
      <c r="JTJ1" s="11"/>
      <c r="JTK1" s="11"/>
      <c r="JTL1" s="11"/>
      <c r="JTM1" s="11"/>
      <c r="JTN1" s="11"/>
      <c r="JTO1" s="11"/>
      <c r="JTP1" s="11"/>
      <c r="JTQ1" s="11"/>
      <c r="JTR1" s="11"/>
      <c r="JTS1" s="11"/>
      <c r="JTT1" s="11"/>
      <c r="JTU1" s="11"/>
      <c r="JTV1" s="11"/>
      <c r="JTW1" s="11"/>
      <c r="JTX1" s="11"/>
      <c r="JTY1" s="11"/>
      <c r="JTZ1" s="11"/>
      <c r="JUA1" s="11"/>
      <c r="JUB1" s="11"/>
      <c r="JUC1" s="11"/>
      <c r="JUD1" s="11"/>
      <c r="JUE1" s="11"/>
      <c r="JUF1" s="11"/>
      <c r="JUG1" s="11"/>
      <c r="JUH1" s="11"/>
      <c r="JUI1" s="11"/>
      <c r="JUJ1" s="11"/>
      <c r="JUK1" s="11"/>
      <c r="JUL1" s="11"/>
      <c r="JUM1" s="11"/>
      <c r="JUN1" s="11"/>
      <c r="JUO1" s="11"/>
      <c r="JUP1" s="11"/>
      <c r="JUQ1" s="11"/>
      <c r="JUR1" s="11"/>
      <c r="JUS1" s="11"/>
      <c r="JUT1" s="11"/>
      <c r="JUU1" s="11"/>
      <c r="JUV1" s="11"/>
      <c r="JUW1" s="11"/>
      <c r="JUX1" s="11"/>
      <c r="JUY1" s="11"/>
      <c r="JUZ1" s="11"/>
      <c r="JVA1" s="11"/>
      <c r="JVB1" s="11"/>
      <c r="JVC1" s="11"/>
      <c r="JVD1" s="11"/>
      <c r="JVE1" s="11"/>
      <c r="JVF1" s="11"/>
      <c r="JVG1" s="11"/>
      <c r="JVH1" s="11"/>
      <c r="JVI1" s="11"/>
      <c r="JVJ1" s="11"/>
      <c r="JVK1" s="11"/>
      <c r="JVL1" s="11"/>
      <c r="JVM1" s="11"/>
      <c r="JVN1" s="11"/>
      <c r="JVO1" s="11"/>
      <c r="JVP1" s="11"/>
      <c r="JVQ1" s="11"/>
      <c r="JVR1" s="11"/>
      <c r="JVS1" s="11"/>
      <c r="JVT1" s="11"/>
      <c r="JVU1" s="11"/>
      <c r="JVV1" s="11"/>
      <c r="JVW1" s="11"/>
      <c r="JVX1" s="11"/>
      <c r="JVY1" s="11"/>
      <c r="JVZ1" s="11"/>
      <c r="JWA1" s="11"/>
      <c r="JWB1" s="11"/>
      <c r="JWC1" s="11"/>
      <c r="JWD1" s="11"/>
      <c r="JWE1" s="11"/>
      <c r="JWF1" s="11"/>
      <c r="JWG1" s="11"/>
      <c r="JWH1" s="11"/>
      <c r="JWI1" s="11"/>
      <c r="JWJ1" s="11"/>
      <c r="JWK1" s="11"/>
      <c r="JWL1" s="11"/>
      <c r="JWM1" s="11"/>
      <c r="JWN1" s="11"/>
      <c r="JWO1" s="11"/>
      <c r="JWP1" s="11"/>
      <c r="JWQ1" s="11"/>
      <c r="JWR1" s="11"/>
      <c r="JWS1" s="11"/>
      <c r="JWT1" s="11"/>
      <c r="JWU1" s="11"/>
      <c r="JWV1" s="11"/>
      <c r="JWW1" s="11"/>
      <c r="JWX1" s="11"/>
      <c r="JWY1" s="11"/>
      <c r="JWZ1" s="11"/>
      <c r="JXA1" s="11"/>
      <c r="JXB1" s="11"/>
      <c r="JXC1" s="11"/>
      <c r="JXD1" s="11"/>
      <c r="JXE1" s="11"/>
      <c r="JXF1" s="11"/>
      <c r="JXG1" s="11"/>
      <c r="JXH1" s="11"/>
      <c r="JXI1" s="11"/>
      <c r="JXJ1" s="11"/>
      <c r="JXK1" s="11"/>
      <c r="JXL1" s="11"/>
      <c r="JXM1" s="11"/>
      <c r="JXN1" s="11"/>
      <c r="JXO1" s="11"/>
      <c r="JXP1" s="11"/>
      <c r="JXQ1" s="11"/>
      <c r="JXR1" s="11"/>
      <c r="JXS1" s="11"/>
      <c r="JXT1" s="11"/>
      <c r="JXU1" s="11"/>
      <c r="JXV1" s="11"/>
      <c r="JXW1" s="11"/>
      <c r="JXX1" s="11"/>
      <c r="JXY1" s="11"/>
      <c r="JXZ1" s="11"/>
      <c r="JYA1" s="11"/>
      <c r="JYB1" s="11"/>
      <c r="JYC1" s="11"/>
      <c r="JYD1" s="11"/>
      <c r="JYE1" s="11"/>
      <c r="JYF1" s="11"/>
      <c r="JYG1" s="11"/>
      <c r="JYH1" s="11"/>
      <c r="JYI1" s="11"/>
      <c r="JYJ1" s="11"/>
      <c r="JYK1" s="11"/>
      <c r="JYL1" s="11"/>
      <c r="JYM1" s="11"/>
      <c r="JYN1" s="11"/>
      <c r="JYO1" s="11"/>
      <c r="JYP1" s="11"/>
      <c r="JYQ1" s="11"/>
      <c r="JYR1" s="11"/>
      <c r="JYS1" s="11"/>
      <c r="JYT1" s="11"/>
      <c r="JYU1" s="11"/>
      <c r="JYV1" s="11"/>
      <c r="JYW1" s="11"/>
      <c r="JYX1" s="11"/>
      <c r="JYY1" s="11"/>
      <c r="JYZ1" s="11"/>
      <c r="JZA1" s="11"/>
      <c r="JZB1" s="11"/>
      <c r="JZC1" s="11"/>
      <c r="JZD1" s="11"/>
      <c r="JZE1" s="11"/>
      <c r="JZF1" s="11"/>
      <c r="JZG1" s="11"/>
      <c r="JZH1" s="11"/>
      <c r="JZI1" s="11"/>
      <c r="JZJ1" s="11"/>
      <c r="JZK1" s="11"/>
      <c r="JZL1" s="11"/>
      <c r="JZM1" s="11"/>
      <c r="JZN1" s="11"/>
      <c r="JZO1" s="11"/>
      <c r="JZP1" s="11"/>
      <c r="JZQ1" s="11"/>
      <c r="JZR1" s="11"/>
      <c r="JZS1" s="11"/>
      <c r="JZT1" s="11"/>
      <c r="JZU1" s="11"/>
      <c r="JZV1" s="11"/>
      <c r="JZW1" s="11"/>
      <c r="JZX1" s="11"/>
      <c r="JZY1" s="11"/>
      <c r="JZZ1" s="11"/>
      <c r="KAA1" s="11"/>
      <c r="KAB1" s="11"/>
      <c r="KAC1" s="11"/>
      <c r="KAD1" s="11"/>
      <c r="KAE1" s="11"/>
      <c r="KAF1" s="11"/>
      <c r="KAG1" s="11"/>
      <c r="KAH1" s="11"/>
      <c r="KAI1" s="11"/>
      <c r="KAJ1" s="11"/>
      <c r="KAK1" s="11"/>
      <c r="KAL1" s="11"/>
      <c r="KAM1" s="11"/>
      <c r="KAN1" s="11"/>
      <c r="KAO1" s="11"/>
      <c r="KAP1" s="11"/>
      <c r="KAQ1" s="11"/>
      <c r="KAR1" s="11"/>
      <c r="KAS1" s="11"/>
      <c r="KAT1" s="11"/>
      <c r="KAU1" s="11"/>
      <c r="KAV1" s="11"/>
      <c r="KAW1" s="11"/>
      <c r="KAX1" s="11"/>
      <c r="KAY1" s="11"/>
      <c r="KAZ1" s="11"/>
      <c r="KBA1" s="11"/>
      <c r="KBB1" s="11"/>
      <c r="KBC1" s="11"/>
      <c r="KBD1" s="11"/>
      <c r="KBE1" s="11"/>
      <c r="KBF1" s="11"/>
      <c r="KBG1" s="11"/>
      <c r="KBH1" s="11"/>
      <c r="KBI1" s="11"/>
      <c r="KBJ1" s="11"/>
      <c r="KBK1" s="11"/>
      <c r="KBL1" s="11"/>
      <c r="KBM1" s="11"/>
      <c r="KBN1" s="11"/>
      <c r="KBO1" s="11"/>
      <c r="KBP1" s="11"/>
      <c r="KBQ1" s="11"/>
      <c r="KBR1" s="11"/>
      <c r="KBS1" s="11"/>
      <c r="KBT1" s="11"/>
      <c r="KBU1" s="11"/>
      <c r="KBV1" s="11"/>
      <c r="KBW1" s="11"/>
      <c r="KBX1" s="11"/>
      <c r="KBY1" s="11"/>
      <c r="KBZ1" s="11"/>
      <c r="KCA1" s="11"/>
      <c r="KCB1" s="11"/>
      <c r="KCC1" s="11"/>
      <c r="KCD1" s="11"/>
      <c r="KCE1" s="11"/>
      <c r="KCF1" s="11"/>
      <c r="KCG1" s="11"/>
      <c r="KCH1" s="11"/>
      <c r="KCI1" s="11"/>
      <c r="KCJ1" s="11"/>
      <c r="KCK1" s="11"/>
      <c r="KCL1" s="11"/>
      <c r="KCM1" s="11"/>
      <c r="KCN1" s="11"/>
      <c r="KCO1" s="11"/>
      <c r="KCP1" s="11"/>
      <c r="KCQ1" s="11"/>
      <c r="KCR1" s="11"/>
      <c r="KCS1" s="11"/>
      <c r="KCT1" s="11"/>
      <c r="KCU1" s="11"/>
      <c r="KCV1" s="11"/>
      <c r="KCW1" s="11"/>
      <c r="KCX1" s="11"/>
      <c r="KCY1" s="11"/>
      <c r="KCZ1" s="11"/>
      <c r="KDA1" s="11"/>
      <c r="KDB1" s="11"/>
      <c r="KDC1" s="11"/>
      <c r="KDD1" s="11"/>
      <c r="KDE1" s="11"/>
      <c r="KDF1" s="11"/>
      <c r="KDG1" s="11"/>
      <c r="KDH1" s="11"/>
      <c r="KDI1" s="11"/>
      <c r="KDJ1" s="11"/>
      <c r="KDK1" s="11"/>
      <c r="KDL1" s="11"/>
      <c r="KDM1" s="11"/>
      <c r="KDN1" s="11"/>
      <c r="KDO1" s="11"/>
      <c r="KDP1" s="11"/>
      <c r="KDQ1" s="11"/>
      <c r="KDR1" s="11"/>
      <c r="KDS1" s="11"/>
      <c r="KDT1" s="11"/>
      <c r="KDU1" s="11"/>
      <c r="KDV1" s="11"/>
      <c r="KDW1" s="11"/>
      <c r="KDX1" s="11"/>
      <c r="KDY1" s="11"/>
      <c r="KDZ1" s="11"/>
      <c r="KEA1" s="11"/>
      <c r="KEB1" s="11"/>
      <c r="KEC1" s="11"/>
      <c r="KED1" s="11"/>
      <c r="KEE1" s="11"/>
      <c r="KEF1" s="11"/>
      <c r="KEG1" s="11"/>
      <c r="KEH1" s="11"/>
      <c r="KEI1" s="11"/>
      <c r="KEJ1" s="11"/>
      <c r="KEK1" s="11"/>
      <c r="KEL1" s="11"/>
      <c r="KEM1" s="11"/>
      <c r="KEN1" s="11"/>
      <c r="KEO1" s="11"/>
      <c r="KEP1" s="11"/>
      <c r="KEQ1" s="11"/>
      <c r="KER1" s="11"/>
      <c r="KES1" s="11"/>
      <c r="KET1" s="11"/>
      <c r="KEU1" s="11"/>
      <c r="KEV1" s="11"/>
      <c r="KEW1" s="11"/>
      <c r="KEX1" s="11"/>
      <c r="KEY1" s="11"/>
      <c r="KEZ1" s="11"/>
      <c r="KFA1" s="11"/>
      <c r="KFB1" s="11"/>
      <c r="KFC1" s="11"/>
      <c r="KFD1" s="11"/>
      <c r="KFE1" s="11"/>
      <c r="KFF1" s="11"/>
      <c r="KFG1" s="11"/>
      <c r="KFH1" s="11"/>
      <c r="KFI1" s="11"/>
      <c r="KFJ1" s="11"/>
      <c r="KFK1" s="11"/>
      <c r="KFL1" s="11"/>
      <c r="KFM1" s="11"/>
      <c r="KFN1" s="11"/>
      <c r="KFO1" s="11"/>
      <c r="KFP1" s="11"/>
      <c r="KFQ1" s="11"/>
      <c r="KFR1" s="11"/>
      <c r="KFS1" s="11"/>
      <c r="KFT1" s="11"/>
      <c r="KFU1" s="11"/>
      <c r="KFV1" s="11"/>
      <c r="KFW1" s="11"/>
      <c r="KFX1" s="11"/>
      <c r="KFY1" s="11"/>
      <c r="KFZ1" s="11"/>
      <c r="KGA1" s="11"/>
      <c r="KGB1" s="11"/>
      <c r="KGC1" s="11"/>
      <c r="KGD1" s="11"/>
      <c r="KGE1" s="11"/>
      <c r="KGF1" s="11"/>
      <c r="KGG1" s="11"/>
      <c r="KGH1" s="11"/>
      <c r="KGI1" s="11"/>
      <c r="KGJ1" s="11"/>
      <c r="KGK1" s="11"/>
      <c r="KGL1" s="11"/>
      <c r="KGM1" s="11"/>
      <c r="KGN1" s="11"/>
      <c r="KGO1" s="11"/>
      <c r="KGP1" s="11"/>
      <c r="KGQ1" s="11"/>
      <c r="KGR1" s="11"/>
      <c r="KGS1" s="11"/>
      <c r="KGT1" s="11"/>
      <c r="KGU1" s="11"/>
      <c r="KGV1" s="11"/>
      <c r="KGW1" s="11"/>
      <c r="KGX1" s="11"/>
      <c r="KGY1" s="11"/>
      <c r="KGZ1" s="11"/>
      <c r="KHA1" s="11"/>
      <c r="KHB1" s="11"/>
      <c r="KHC1" s="11"/>
      <c r="KHD1" s="11"/>
      <c r="KHE1" s="11"/>
      <c r="KHF1" s="11"/>
      <c r="KHG1" s="11"/>
      <c r="KHH1" s="11"/>
      <c r="KHI1" s="11"/>
      <c r="KHJ1" s="11"/>
      <c r="KHK1" s="11"/>
      <c r="KHL1" s="11"/>
      <c r="KHM1" s="11"/>
      <c r="KHN1" s="11"/>
      <c r="KHO1" s="11"/>
      <c r="KHP1" s="11"/>
      <c r="KHQ1" s="11"/>
      <c r="KHR1" s="11"/>
      <c r="KHS1" s="11"/>
      <c r="KHT1" s="11"/>
      <c r="KHU1" s="11"/>
      <c r="KHV1" s="11"/>
      <c r="KHW1" s="11"/>
      <c r="KHX1" s="11"/>
      <c r="KHY1" s="11"/>
      <c r="KHZ1" s="11"/>
      <c r="KIA1" s="11"/>
      <c r="KIB1" s="11"/>
      <c r="KIC1" s="11"/>
      <c r="KID1" s="11"/>
      <c r="KIE1" s="11"/>
      <c r="KIF1" s="11"/>
      <c r="KIG1" s="11"/>
      <c r="KIH1" s="11"/>
      <c r="KII1" s="11"/>
      <c r="KIJ1" s="11"/>
      <c r="KIK1" s="11"/>
      <c r="KIL1" s="11"/>
      <c r="KIM1" s="11"/>
      <c r="KIN1" s="11"/>
      <c r="KIO1" s="11"/>
      <c r="KIP1" s="11"/>
      <c r="KIQ1" s="11"/>
      <c r="KIR1" s="11"/>
      <c r="KIS1" s="11"/>
      <c r="KIT1" s="11"/>
      <c r="KIU1" s="11"/>
      <c r="KIV1" s="11"/>
      <c r="KIW1" s="11"/>
      <c r="KIX1" s="11"/>
      <c r="KIY1" s="11"/>
      <c r="KIZ1" s="11"/>
      <c r="KJA1" s="11"/>
      <c r="KJB1" s="11"/>
      <c r="KJC1" s="11"/>
      <c r="KJD1" s="11"/>
      <c r="KJE1" s="11"/>
      <c r="KJF1" s="11"/>
      <c r="KJG1" s="11"/>
      <c r="KJH1" s="11"/>
      <c r="KJI1" s="11"/>
      <c r="KJJ1" s="11"/>
      <c r="KJK1" s="11"/>
      <c r="KJL1" s="11"/>
      <c r="KJM1" s="11"/>
      <c r="KJN1" s="11"/>
      <c r="KJO1" s="11"/>
      <c r="KJP1" s="11"/>
      <c r="KJQ1" s="11"/>
      <c r="KJR1" s="11"/>
      <c r="KJS1" s="11"/>
      <c r="KJT1" s="11"/>
      <c r="KJU1" s="11"/>
      <c r="KJV1" s="11"/>
      <c r="KJW1" s="11"/>
      <c r="KJX1" s="11"/>
      <c r="KJY1" s="11"/>
      <c r="KJZ1" s="11"/>
      <c r="KKA1" s="11"/>
      <c r="KKB1" s="11"/>
      <c r="KKC1" s="11"/>
      <c r="KKD1" s="11"/>
      <c r="KKE1" s="11"/>
      <c r="KKF1" s="11"/>
      <c r="KKG1" s="11"/>
      <c r="KKH1" s="11"/>
      <c r="KKI1" s="11"/>
      <c r="KKJ1" s="11"/>
      <c r="KKK1" s="11"/>
      <c r="KKL1" s="11"/>
      <c r="KKM1" s="11"/>
      <c r="KKN1" s="11"/>
      <c r="KKO1" s="11"/>
      <c r="KKP1" s="11"/>
      <c r="KKQ1" s="11"/>
      <c r="KKR1" s="11"/>
      <c r="KKS1" s="11"/>
      <c r="KKT1" s="11"/>
      <c r="KKU1" s="11"/>
      <c r="KKV1" s="11"/>
      <c r="KKW1" s="11"/>
      <c r="KKX1" s="11"/>
      <c r="KKY1" s="11"/>
      <c r="KKZ1" s="11"/>
      <c r="KLA1" s="11"/>
      <c r="KLB1" s="11"/>
      <c r="KLC1" s="11"/>
      <c r="KLD1" s="11"/>
      <c r="KLE1" s="11"/>
      <c r="KLF1" s="11"/>
      <c r="KLG1" s="11"/>
      <c r="KLH1" s="11"/>
      <c r="KLI1" s="11"/>
      <c r="KLJ1" s="11"/>
      <c r="KLK1" s="11"/>
      <c r="KLL1" s="11"/>
      <c r="KLM1" s="11"/>
      <c r="KLN1" s="11"/>
      <c r="KLO1" s="11"/>
      <c r="KLP1" s="11"/>
      <c r="KLQ1" s="11"/>
      <c r="KLR1" s="11"/>
      <c r="KLS1" s="11"/>
      <c r="KLT1" s="11"/>
      <c r="KLU1" s="11"/>
      <c r="KLV1" s="11"/>
      <c r="KLW1" s="11"/>
      <c r="KLX1" s="11"/>
      <c r="KLY1" s="11"/>
      <c r="KLZ1" s="11"/>
      <c r="KMA1" s="11"/>
      <c r="KMB1" s="11"/>
      <c r="KMC1" s="11"/>
      <c r="KMD1" s="11"/>
      <c r="KME1" s="11"/>
      <c r="KMF1" s="11"/>
      <c r="KMG1" s="11"/>
      <c r="KMH1" s="11"/>
      <c r="KMI1" s="11"/>
      <c r="KMJ1" s="11"/>
      <c r="KMK1" s="11"/>
      <c r="KML1" s="11"/>
      <c r="KMM1" s="11"/>
      <c r="KMN1" s="11"/>
      <c r="KMO1" s="11"/>
      <c r="KMP1" s="11"/>
      <c r="KMQ1" s="11"/>
      <c r="KMR1" s="11"/>
      <c r="KMS1" s="11"/>
      <c r="KMT1" s="11"/>
      <c r="KMU1" s="11"/>
      <c r="KMV1" s="11"/>
      <c r="KMW1" s="11"/>
      <c r="KMX1" s="11"/>
      <c r="KMY1" s="11"/>
      <c r="KMZ1" s="11"/>
      <c r="KNA1" s="11"/>
      <c r="KNB1" s="11"/>
      <c r="KNC1" s="11"/>
      <c r="KND1" s="11"/>
      <c r="KNE1" s="11"/>
      <c r="KNF1" s="11"/>
      <c r="KNG1" s="11"/>
      <c r="KNH1" s="11"/>
      <c r="KNI1" s="11"/>
      <c r="KNJ1" s="11"/>
      <c r="KNK1" s="11"/>
      <c r="KNL1" s="11"/>
      <c r="KNM1" s="11"/>
      <c r="KNN1" s="11"/>
      <c r="KNO1" s="11"/>
      <c r="KNP1" s="11"/>
      <c r="KNQ1" s="11"/>
      <c r="KNR1" s="11"/>
      <c r="KNS1" s="11"/>
      <c r="KNT1" s="11"/>
      <c r="KNU1" s="11"/>
      <c r="KNV1" s="11"/>
      <c r="KNW1" s="11"/>
      <c r="KNX1" s="11"/>
      <c r="KNY1" s="11"/>
      <c r="KNZ1" s="11"/>
      <c r="KOA1" s="11"/>
      <c r="KOB1" s="11"/>
      <c r="KOC1" s="11"/>
      <c r="KOD1" s="11"/>
      <c r="KOE1" s="11"/>
      <c r="KOF1" s="11"/>
      <c r="KOG1" s="11"/>
      <c r="KOH1" s="11"/>
      <c r="KOI1" s="11"/>
      <c r="KOJ1" s="11"/>
      <c r="KOK1" s="11"/>
      <c r="KOL1" s="11"/>
      <c r="KOM1" s="11"/>
      <c r="KON1" s="11"/>
      <c r="KOO1" s="11"/>
      <c r="KOP1" s="11"/>
      <c r="KOQ1" s="11"/>
      <c r="KOR1" s="11"/>
      <c r="KOS1" s="11"/>
      <c r="KOT1" s="11"/>
      <c r="KOU1" s="11"/>
      <c r="KOV1" s="11"/>
      <c r="KOW1" s="11"/>
      <c r="KOX1" s="11"/>
      <c r="KOY1" s="11"/>
      <c r="KOZ1" s="11"/>
      <c r="KPA1" s="11"/>
      <c r="KPB1" s="11"/>
      <c r="KPC1" s="11"/>
      <c r="KPD1" s="11"/>
      <c r="KPE1" s="11"/>
      <c r="KPF1" s="11"/>
      <c r="KPG1" s="11"/>
      <c r="KPH1" s="11"/>
      <c r="KPI1" s="11"/>
      <c r="KPJ1" s="11"/>
      <c r="KPK1" s="11"/>
      <c r="KPL1" s="11"/>
      <c r="KPM1" s="11"/>
      <c r="KPN1" s="11"/>
      <c r="KPO1" s="11"/>
      <c r="KPP1" s="11"/>
      <c r="KPQ1" s="11"/>
      <c r="KPR1" s="11"/>
      <c r="KPS1" s="11"/>
      <c r="KPT1" s="11"/>
      <c r="KPU1" s="11"/>
      <c r="KPV1" s="11"/>
      <c r="KPW1" s="11"/>
      <c r="KPX1" s="11"/>
      <c r="KPY1" s="11"/>
      <c r="KPZ1" s="11"/>
      <c r="KQA1" s="11"/>
      <c r="KQB1" s="11"/>
      <c r="KQC1" s="11"/>
      <c r="KQD1" s="11"/>
      <c r="KQE1" s="11"/>
      <c r="KQF1" s="11"/>
      <c r="KQG1" s="11"/>
      <c r="KQH1" s="11"/>
      <c r="KQI1" s="11"/>
      <c r="KQJ1" s="11"/>
      <c r="KQK1" s="11"/>
      <c r="KQL1" s="11"/>
      <c r="KQM1" s="11"/>
      <c r="KQN1" s="11"/>
      <c r="KQO1" s="11"/>
      <c r="KQP1" s="11"/>
      <c r="KQQ1" s="11"/>
      <c r="KQR1" s="11"/>
      <c r="KQS1" s="11"/>
      <c r="KQT1" s="11"/>
      <c r="KQU1" s="11"/>
      <c r="KQV1" s="11"/>
      <c r="KQW1" s="11"/>
      <c r="KQX1" s="11"/>
      <c r="KQY1" s="11"/>
      <c r="KQZ1" s="11"/>
      <c r="KRA1" s="11"/>
      <c r="KRB1" s="11"/>
      <c r="KRC1" s="11"/>
      <c r="KRD1" s="11"/>
      <c r="KRE1" s="11"/>
      <c r="KRF1" s="11"/>
      <c r="KRG1" s="11"/>
      <c r="KRH1" s="11"/>
      <c r="KRI1" s="11"/>
      <c r="KRJ1" s="11"/>
      <c r="KRK1" s="11"/>
      <c r="KRL1" s="11"/>
      <c r="KRM1" s="11"/>
      <c r="KRN1" s="11"/>
      <c r="KRO1" s="11"/>
      <c r="KRP1" s="11"/>
      <c r="KRQ1" s="11"/>
      <c r="KRR1" s="11"/>
      <c r="KRS1" s="11"/>
      <c r="KRT1" s="11"/>
      <c r="KRU1" s="11"/>
      <c r="KRV1" s="11"/>
      <c r="KRW1" s="11"/>
      <c r="KRX1" s="11"/>
      <c r="KRY1" s="11"/>
      <c r="KRZ1" s="11"/>
      <c r="KSA1" s="11"/>
      <c r="KSB1" s="11"/>
      <c r="KSC1" s="11"/>
      <c r="KSD1" s="11"/>
      <c r="KSE1" s="11"/>
      <c r="KSF1" s="11"/>
      <c r="KSG1" s="11"/>
      <c r="KSH1" s="11"/>
      <c r="KSI1" s="11"/>
      <c r="KSJ1" s="11"/>
      <c r="KSK1" s="11"/>
      <c r="KSL1" s="11"/>
      <c r="KSM1" s="11"/>
      <c r="KSN1" s="11"/>
      <c r="KSO1" s="11"/>
      <c r="KSP1" s="11"/>
      <c r="KSQ1" s="11"/>
      <c r="KSR1" s="11"/>
      <c r="KSS1" s="11"/>
      <c r="KST1" s="11"/>
      <c r="KSU1" s="11"/>
      <c r="KSV1" s="11"/>
      <c r="KSW1" s="11"/>
      <c r="KSX1" s="11"/>
      <c r="KSY1" s="11"/>
      <c r="KSZ1" s="11"/>
      <c r="KTA1" s="11"/>
      <c r="KTB1" s="11"/>
      <c r="KTC1" s="11"/>
      <c r="KTD1" s="11"/>
      <c r="KTE1" s="11"/>
      <c r="KTF1" s="11"/>
      <c r="KTG1" s="11"/>
      <c r="KTH1" s="11"/>
      <c r="KTI1" s="11"/>
      <c r="KTJ1" s="11"/>
      <c r="KTK1" s="11"/>
      <c r="KTL1" s="11"/>
      <c r="KTM1" s="11"/>
      <c r="KTN1" s="11"/>
      <c r="KTO1" s="11"/>
      <c r="KTP1" s="11"/>
      <c r="KTQ1" s="11"/>
      <c r="KTR1" s="11"/>
      <c r="KTS1" s="11"/>
      <c r="KTT1" s="11"/>
      <c r="KTU1" s="11"/>
      <c r="KTV1" s="11"/>
      <c r="KTW1" s="11"/>
      <c r="KTX1" s="11"/>
      <c r="KTY1" s="11"/>
      <c r="KTZ1" s="11"/>
      <c r="KUA1" s="11"/>
      <c r="KUB1" s="11"/>
      <c r="KUC1" s="11"/>
      <c r="KUD1" s="11"/>
      <c r="KUE1" s="11"/>
      <c r="KUF1" s="11"/>
      <c r="KUG1" s="11"/>
      <c r="KUH1" s="11"/>
      <c r="KUI1" s="11"/>
      <c r="KUJ1" s="11"/>
      <c r="KUK1" s="11"/>
      <c r="KUL1" s="11"/>
      <c r="KUM1" s="11"/>
      <c r="KUN1" s="11"/>
      <c r="KUO1" s="11"/>
      <c r="KUP1" s="11"/>
      <c r="KUQ1" s="11"/>
      <c r="KUR1" s="11"/>
      <c r="KUS1" s="11"/>
      <c r="KUT1" s="11"/>
      <c r="KUU1" s="11"/>
      <c r="KUV1" s="11"/>
      <c r="KUW1" s="11"/>
      <c r="KUX1" s="11"/>
      <c r="KUY1" s="11"/>
      <c r="KUZ1" s="11"/>
      <c r="KVA1" s="11"/>
      <c r="KVB1" s="11"/>
      <c r="KVC1" s="11"/>
      <c r="KVD1" s="11"/>
      <c r="KVE1" s="11"/>
      <c r="KVF1" s="11"/>
      <c r="KVG1" s="11"/>
      <c r="KVH1" s="11"/>
      <c r="KVI1" s="11"/>
      <c r="KVJ1" s="11"/>
      <c r="KVK1" s="11"/>
      <c r="KVL1" s="11"/>
      <c r="KVM1" s="11"/>
      <c r="KVN1" s="11"/>
      <c r="KVO1" s="11"/>
      <c r="KVP1" s="11"/>
      <c r="KVQ1" s="11"/>
      <c r="KVR1" s="11"/>
      <c r="KVS1" s="11"/>
      <c r="KVT1" s="11"/>
      <c r="KVU1" s="11"/>
      <c r="KVV1" s="11"/>
      <c r="KVW1" s="11"/>
      <c r="KVX1" s="11"/>
      <c r="KVY1" s="11"/>
      <c r="KVZ1" s="11"/>
      <c r="KWA1" s="11"/>
      <c r="KWB1" s="11"/>
      <c r="KWC1" s="11"/>
      <c r="KWD1" s="11"/>
      <c r="KWE1" s="11"/>
      <c r="KWF1" s="11"/>
      <c r="KWG1" s="11"/>
      <c r="KWH1" s="11"/>
      <c r="KWI1" s="11"/>
      <c r="KWJ1" s="11"/>
      <c r="KWK1" s="11"/>
      <c r="KWL1" s="11"/>
      <c r="KWM1" s="11"/>
      <c r="KWN1" s="11"/>
      <c r="KWO1" s="11"/>
      <c r="KWP1" s="11"/>
      <c r="KWQ1" s="11"/>
      <c r="KWR1" s="11"/>
      <c r="KWS1" s="11"/>
      <c r="KWT1" s="11"/>
      <c r="KWU1" s="11"/>
      <c r="KWV1" s="11"/>
      <c r="KWW1" s="11"/>
      <c r="KWX1" s="11"/>
      <c r="KWY1" s="11"/>
      <c r="KWZ1" s="11"/>
      <c r="KXA1" s="11"/>
      <c r="KXB1" s="11"/>
      <c r="KXC1" s="11"/>
      <c r="KXD1" s="11"/>
      <c r="KXE1" s="11"/>
      <c r="KXF1" s="11"/>
      <c r="KXG1" s="11"/>
      <c r="KXH1" s="11"/>
      <c r="KXI1" s="11"/>
      <c r="KXJ1" s="11"/>
      <c r="KXK1" s="11"/>
      <c r="KXL1" s="11"/>
      <c r="KXM1" s="11"/>
      <c r="KXN1" s="11"/>
      <c r="KXO1" s="11"/>
      <c r="KXP1" s="11"/>
      <c r="KXQ1" s="11"/>
      <c r="KXR1" s="11"/>
      <c r="KXS1" s="11"/>
      <c r="KXT1" s="11"/>
      <c r="KXU1" s="11"/>
      <c r="KXV1" s="11"/>
      <c r="KXW1" s="11"/>
      <c r="KXX1" s="11"/>
      <c r="KXY1" s="11"/>
      <c r="KXZ1" s="11"/>
      <c r="KYA1" s="11"/>
      <c r="KYB1" s="11"/>
      <c r="KYC1" s="11"/>
      <c r="KYD1" s="11"/>
      <c r="KYE1" s="11"/>
      <c r="KYF1" s="11"/>
      <c r="KYG1" s="11"/>
      <c r="KYH1" s="11"/>
      <c r="KYI1" s="11"/>
      <c r="KYJ1" s="11"/>
      <c r="KYK1" s="11"/>
      <c r="KYL1" s="11"/>
      <c r="KYM1" s="11"/>
      <c r="KYN1" s="11"/>
      <c r="KYO1" s="11"/>
      <c r="KYP1" s="11"/>
      <c r="KYQ1" s="11"/>
      <c r="KYR1" s="11"/>
      <c r="KYS1" s="11"/>
      <c r="KYT1" s="11"/>
      <c r="KYU1" s="11"/>
      <c r="KYV1" s="11"/>
      <c r="KYW1" s="11"/>
      <c r="KYX1" s="11"/>
      <c r="KYY1" s="11"/>
      <c r="KYZ1" s="11"/>
      <c r="KZA1" s="11"/>
      <c r="KZB1" s="11"/>
      <c r="KZC1" s="11"/>
      <c r="KZD1" s="11"/>
      <c r="KZE1" s="11"/>
      <c r="KZF1" s="11"/>
      <c r="KZG1" s="11"/>
      <c r="KZH1" s="11"/>
      <c r="KZI1" s="11"/>
      <c r="KZJ1" s="11"/>
      <c r="KZK1" s="11"/>
      <c r="KZL1" s="11"/>
      <c r="KZM1" s="11"/>
      <c r="KZN1" s="11"/>
      <c r="KZO1" s="11"/>
      <c r="KZP1" s="11"/>
      <c r="KZQ1" s="11"/>
      <c r="KZR1" s="11"/>
      <c r="KZS1" s="11"/>
      <c r="KZT1" s="11"/>
      <c r="KZU1" s="11"/>
      <c r="KZV1" s="11"/>
      <c r="KZW1" s="11"/>
      <c r="KZX1" s="11"/>
      <c r="KZY1" s="11"/>
      <c r="KZZ1" s="11"/>
      <c r="LAA1" s="11"/>
      <c r="LAB1" s="11"/>
      <c r="LAC1" s="11"/>
      <c r="LAD1" s="11"/>
      <c r="LAE1" s="11"/>
      <c r="LAF1" s="11"/>
      <c r="LAG1" s="11"/>
      <c r="LAH1" s="11"/>
      <c r="LAI1" s="11"/>
      <c r="LAJ1" s="11"/>
      <c r="LAK1" s="11"/>
      <c r="LAL1" s="11"/>
      <c r="LAM1" s="11"/>
      <c r="LAN1" s="11"/>
      <c r="LAO1" s="11"/>
      <c r="LAP1" s="11"/>
      <c r="LAQ1" s="11"/>
      <c r="LAR1" s="11"/>
      <c r="LAS1" s="11"/>
      <c r="LAT1" s="11"/>
      <c r="LAU1" s="11"/>
      <c r="LAV1" s="11"/>
      <c r="LAW1" s="11"/>
      <c r="LAX1" s="11"/>
      <c r="LAY1" s="11"/>
      <c r="LAZ1" s="11"/>
      <c r="LBA1" s="11"/>
      <c r="LBB1" s="11"/>
      <c r="LBC1" s="11"/>
      <c r="LBD1" s="11"/>
      <c r="LBE1" s="11"/>
      <c r="LBF1" s="11"/>
      <c r="LBG1" s="11"/>
      <c r="LBH1" s="11"/>
      <c r="LBI1" s="11"/>
      <c r="LBJ1" s="11"/>
      <c r="LBK1" s="11"/>
      <c r="LBL1" s="11"/>
      <c r="LBM1" s="11"/>
      <c r="LBN1" s="11"/>
      <c r="LBO1" s="11"/>
      <c r="LBP1" s="11"/>
      <c r="LBQ1" s="11"/>
      <c r="LBR1" s="11"/>
      <c r="LBS1" s="11"/>
      <c r="LBT1" s="11"/>
      <c r="LBU1" s="11"/>
      <c r="LBV1" s="11"/>
      <c r="LBW1" s="11"/>
      <c r="LBX1" s="11"/>
      <c r="LBY1" s="11"/>
      <c r="LBZ1" s="11"/>
      <c r="LCA1" s="11"/>
      <c r="LCB1" s="11"/>
      <c r="LCC1" s="11"/>
      <c r="LCD1" s="11"/>
      <c r="LCE1" s="11"/>
      <c r="LCF1" s="11"/>
      <c r="LCG1" s="11"/>
      <c r="LCH1" s="11"/>
      <c r="LCI1" s="11"/>
      <c r="LCJ1" s="11"/>
      <c r="LCK1" s="11"/>
      <c r="LCL1" s="11"/>
      <c r="LCM1" s="11"/>
      <c r="LCN1" s="11"/>
      <c r="LCO1" s="11"/>
      <c r="LCP1" s="11"/>
      <c r="LCQ1" s="11"/>
      <c r="LCR1" s="11"/>
      <c r="LCS1" s="11"/>
      <c r="LCT1" s="11"/>
      <c r="LCU1" s="11"/>
      <c r="LCV1" s="11"/>
      <c r="LCW1" s="11"/>
      <c r="LCX1" s="11"/>
      <c r="LCY1" s="11"/>
      <c r="LCZ1" s="11"/>
      <c r="LDA1" s="11"/>
      <c r="LDB1" s="11"/>
      <c r="LDC1" s="11"/>
      <c r="LDD1" s="11"/>
      <c r="LDE1" s="11"/>
      <c r="LDF1" s="11"/>
      <c r="LDG1" s="11"/>
      <c r="LDH1" s="11"/>
      <c r="LDI1" s="11"/>
      <c r="LDJ1" s="11"/>
      <c r="LDK1" s="11"/>
      <c r="LDL1" s="11"/>
      <c r="LDM1" s="11"/>
      <c r="LDN1" s="11"/>
      <c r="LDO1" s="11"/>
      <c r="LDP1" s="11"/>
      <c r="LDQ1" s="11"/>
      <c r="LDR1" s="11"/>
      <c r="LDS1" s="11"/>
      <c r="LDT1" s="11"/>
      <c r="LDU1" s="11"/>
      <c r="LDV1" s="11"/>
      <c r="LDW1" s="11"/>
      <c r="LDX1" s="11"/>
      <c r="LDY1" s="11"/>
      <c r="LDZ1" s="11"/>
      <c r="LEA1" s="11"/>
      <c r="LEB1" s="11"/>
      <c r="LEC1" s="11"/>
      <c r="LED1" s="11"/>
      <c r="LEE1" s="11"/>
      <c r="LEF1" s="11"/>
      <c r="LEG1" s="11"/>
      <c r="LEH1" s="11"/>
      <c r="LEI1" s="11"/>
      <c r="LEJ1" s="11"/>
      <c r="LEK1" s="11"/>
      <c r="LEL1" s="11"/>
      <c r="LEM1" s="11"/>
      <c r="LEN1" s="11"/>
      <c r="LEO1" s="11"/>
      <c r="LEP1" s="11"/>
      <c r="LEQ1" s="11"/>
      <c r="LER1" s="11"/>
      <c r="LES1" s="11"/>
      <c r="LET1" s="11"/>
      <c r="LEU1" s="11"/>
      <c r="LEV1" s="11"/>
      <c r="LEW1" s="11"/>
      <c r="LEX1" s="11"/>
      <c r="LEY1" s="11"/>
      <c r="LEZ1" s="11"/>
      <c r="LFA1" s="11"/>
      <c r="LFB1" s="11"/>
      <c r="LFC1" s="11"/>
      <c r="LFD1" s="11"/>
      <c r="LFE1" s="11"/>
      <c r="LFF1" s="11"/>
      <c r="LFG1" s="11"/>
      <c r="LFH1" s="11"/>
      <c r="LFI1" s="11"/>
      <c r="LFJ1" s="11"/>
      <c r="LFK1" s="11"/>
      <c r="LFL1" s="11"/>
      <c r="LFM1" s="11"/>
      <c r="LFN1" s="11"/>
      <c r="LFO1" s="11"/>
      <c r="LFP1" s="11"/>
      <c r="LFQ1" s="11"/>
      <c r="LFR1" s="11"/>
      <c r="LFS1" s="11"/>
      <c r="LFT1" s="11"/>
      <c r="LFU1" s="11"/>
      <c r="LFV1" s="11"/>
      <c r="LFW1" s="11"/>
      <c r="LFX1" s="11"/>
      <c r="LFY1" s="11"/>
      <c r="LFZ1" s="11"/>
      <c r="LGA1" s="11"/>
      <c r="LGB1" s="11"/>
      <c r="LGC1" s="11"/>
      <c r="LGD1" s="11"/>
      <c r="LGE1" s="11"/>
      <c r="LGF1" s="11"/>
      <c r="LGG1" s="11"/>
      <c r="LGH1" s="11"/>
      <c r="LGI1" s="11"/>
      <c r="LGJ1" s="11"/>
      <c r="LGK1" s="11"/>
      <c r="LGL1" s="11"/>
      <c r="LGM1" s="11"/>
      <c r="LGN1" s="11"/>
      <c r="LGO1" s="11"/>
      <c r="LGP1" s="11"/>
      <c r="LGQ1" s="11"/>
      <c r="LGR1" s="11"/>
      <c r="LGS1" s="11"/>
      <c r="LGT1" s="11"/>
      <c r="LGU1" s="11"/>
      <c r="LGV1" s="11"/>
      <c r="LGW1" s="11"/>
      <c r="LGX1" s="11"/>
      <c r="LGY1" s="11"/>
      <c r="LGZ1" s="11"/>
      <c r="LHA1" s="11"/>
      <c r="LHB1" s="11"/>
      <c r="LHC1" s="11"/>
      <c r="LHD1" s="11"/>
      <c r="LHE1" s="11"/>
      <c r="LHF1" s="11"/>
      <c r="LHG1" s="11"/>
      <c r="LHH1" s="11"/>
      <c r="LHI1" s="11"/>
      <c r="LHJ1" s="11"/>
      <c r="LHK1" s="11"/>
      <c r="LHL1" s="11"/>
      <c r="LHM1" s="11"/>
      <c r="LHN1" s="11"/>
      <c r="LHO1" s="11"/>
      <c r="LHP1" s="11"/>
      <c r="LHQ1" s="11"/>
      <c r="LHR1" s="11"/>
      <c r="LHS1" s="11"/>
      <c r="LHT1" s="11"/>
      <c r="LHU1" s="11"/>
      <c r="LHV1" s="11"/>
      <c r="LHW1" s="11"/>
      <c r="LHX1" s="11"/>
      <c r="LHY1" s="11"/>
      <c r="LHZ1" s="11"/>
      <c r="LIA1" s="11"/>
      <c r="LIB1" s="11"/>
      <c r="LIC1" s="11"/>
      <c r="LID1" s="11"/>
      <c r="LIE1" s="11"/>
      <c r="LIF1" s="11"/>
      <c r="LIG1" s="11"/>
      <c r="LIH1" s="11"/>
      <c r="LII1" s="11"/>
      <c r="LIJ1" s="11"/>
      <c r="LIK1" s="11"/>
      <c r="LIL1" s="11"/>
      <c r="LIM1" s="11"/>
      <c r="LIN1" s="11"/>
      <c r="LIO1" s="11"/>
      <c r="LIP1" s="11"/>
      <c r="LIQ1" s="11"/>
      <c r="LIR1" s="11"/>
      <c r="LIS1" s="11"/>
      <c r="LIT1" s="11"/>
      <c r="LIU1" s="11"/>
      <c r="LIV1" s="11"/>
      <c r="LIW1" s="11"/>
      <c r="LIX1" s="11"/>
      <c r="LIY1" s="11"/>
      <c r="LIZ1" s="11"/>
      <c r="LJA1" s="11"/>
      <c r="LJB1" s="11"/>
      <c r="LJC1" s="11"/>
      <c r="LJD1" s="11"/>
      <c r="LJE1" s="11"/>
      <c r="LJF1" s="11"/>
      <c r="LJG1" s="11"/>
      <c r="LJH1" s="11"/>
      <c r="LJI1" s="11"/>
      <c r="LJJ1" s="11"/>
      <c r="LJK1" s="11"/>
      <c r="LJL1" s="11"/>
      <c r="LJM1" s="11"/>
      <c r="LJN1" s="11"/>
      <c r="LJO1" s="11"/>
      <c r="LJP1" s="11"/>
      <c r="LJQ1" s="11"/>
      <c r="LJR1" s="11"/>
      <c r="LJS1" s="11"/>
      <c r="LJT1" s="11"/>
      <c r="LJU1" s="11"/>
      <c r="LJV1" s="11"/>
      <c r="LJW1" s="11"/>
      <c r="LJX1" s="11"/>
      <c r="LJY1" s="11"/>
      <c r="LJZ1" s="11"/>
      <c r="LKA1" s="11"/>
      <c r="LKB1" s="11"/>
      <c r="LKC1" s="11"/>
      <c r="LKD1" s="11"/>
      <c r="LKE1" s="11"/>
      <c r="LKF1" s="11"/>
      <c r="LKG1" s="11"/>
      <c r="LKH1" s="11"/>
      <c r="LKI1" s="11"/>
      <c r="LKJ1" s="11"/>
      <c r="LKK1" s="11"/>
      <c r="LKL1" s="11"/>
      <c r="LKM1" s="11"/>
      <c r="LKN1" s="11"/>
      <c r="LKO1" s="11"/>
      <c r="LKP1" s="11"/>
      <c r="LKQ1" s="11"/>
      <c r="LKR1" s="11"/>
      <c r="LKS1" s="11"/>
      <c r="LKT1" s="11"/>
      <c r="LKU1" s="11"/>
      <c r="LKV1" s="11"/>
      <c r="LKW1" s="11"/>
      <c r="LKX1" s="11"/>
      <c r="LKY1" s="11"/>
      <c r="LKZ1" s="11"/>
      <c r="LLA1" s="11"/>
      <c r="LLB1" s="11"/>
      <c r="LLC1" s="11"/>
      <c r="LLD1" s="11"/>
      <c r="LLE1" s="11"/>
      <c r="LLF1" s="11"/>
      <c r="LLG1" s="11"/>
      <c r="LLH1" s="11"/>
      <c r="LLI1" s="11"/>
      <c r="LLJ1" s="11"/>
      <c r="LLK1" s="11"/>
      <c r="LLL1" s="11"/>
      <c r="LLM1" s="11"/>
      <c r="LLN1" s="11"/>
      <c r="LLO1" s="11"/>
      <c r="LLP1" s="11"/>
      <c r="LLQ1" s="11"/>
      <c r="LLR1" s="11"/>
      <c r="LLS1" s="11"/>
      <c r="LLT1" s="11"/>
      <c r="LLU1" s="11"/>
      <c r="LLV1" s="11"/>
      <c r="LLW1" s="11"/>
      <c r="LLX1" s="11"/>
      <c r="LLY1" s="11"/>
      <c r="LLZ1" s="11"/>
      <c r="LMA1" s="11"/>
      <c r="LMB1" s="11"/>
      <c r="LMC1" s="11"/>
      <c r="LMD1" s="11"/>
      <c r="LME1" s="11"/>
      <c r="LMF1" s="11"/>
      <c r="LMG1" s="11"/>
      <c r="LMH1" s="11"/>
      <c r="LMI1" s="11"/>
      <c r="LMJ1" s="11"/>
      <c r="LMK1" s="11"/>
      <c r="LML1" s="11"/>
      <c r="LMM1" s="11"/>
      <c r="LMN1" s="11"/>
      <c r="LMO1" s="11"/>
      <c r="LMP1" s="11"/>
      <c r="LMQ1" s="11"/>
      <c r="LMR1" s="11"/>
      <c r="LMS1" s="11"/>
      <c r="LMT1" s="11"/>
      <c r="LMU1" s="11"/>
      <c r="LMV1" s="11"/>
      <c r="LMW1" s="11"/>
      <c r="LMX1" s="11"/>
      <c r="LMY1" s="11"/>
      <c r="LMZ1" s="11"/>
      <c r="LNA1" s="11"/>
      <c r="LNB1" s="11"/>
      <c r="LNC1" s="11"/>
      <c r="LND1" s="11"/>
      <c r="LNE1" s="11"/>
      <c r="LNF1" s="11"/>
      <c r="LNG1" s="11"/>
      <c r="LNH1" s="11"/>
      <c r="LNI1" s="11"/>
      <c r="LNJ1" s="11"/>
      <c r="LNK1" s="11"/>
      <c r="LNL1" s="11"/>
      <c r="LNM1" s="11"/>
      <c r="LNN1" s="11"/>
      <c r="LNO1" s="11"/>
      <c r="LNP1" s="11"/>
      <c r="LNQ1" s="11"/>
      <c r="LNR1" s="11"/>
      <c r="LNS1" s="11"/>
      <c r="LNT1" s="11"/>
      <c r="LNU1" s="11"/>
      <c r="LNV1" s="11"/>
      <c r="LNW1" s="11"/>
      <c r="LNX1" s="11"/>
      <c r="LNY1" s="11"/>
      <c r="LNZ1" s="11"/>
      <c r="LOA1" s="11"/>
      <c r="LOB1" s="11"/>
      <c r="LOC1" s="11"/>
      <c r="LOD1" s="11"/>
      <c r="LOE1" s="11"/>
      <c r="LOF1" s="11"/>
      <c r="LOG1" s="11"/>
      <c r="LOH1" s="11"/>
      <c r="LOI1" s="11"/>
      <c r="LOJ1" s="11"/>
      <c r="LOK1" s="11"/>
      <c r="LOL1" s="11"/>
      <c r="LOM1" s="11"/>
      <c r="LON1" s="11"/>
      <c r="LOO1" s="11"/>
      <c r="LOP1" s="11"/>
      <c r="LOQ1" s="11"/>
      <c r="LOR1" s="11"/>
      <c r="LOS1" s="11"/>
      <c r="LOT1" s="11"/>
      <c r="LOU1" s="11"/>
      <c r="LOV1" s="11"/>
      <c r="LOW1" s="11"/>
      <c r="LOX1" s="11"/>
      <c r="LOY1" s="11"/>
      <c r="LOZ1" s="11"/>
      <c r="LPA1" s="11"/>
      <c r="LPB1" s="11"/>
      <c r="LPC1" s="11"/>
      <c r="LPD1" s="11"/>
      <c r="LPE1" s="11"/>
      <c r="LPF1" s="11"/>
      <c r="LPG1" s="11"/>
      <c r="LPH1" s="11"/>
      <c r="LPI1" s="11"/>
      <c r="LPJ1" s="11"/>
      <c r="LPK1" s="11"/>
      <c r="LPL1" s="11"/>
      <c r="LPM1" s="11"/>
      <c r="LPN1" s="11"/>
      <c r="LPO1" s="11"/>
      <c r="LPP1" s="11"/>
      <c r="LPQ1" s="11"/>
      <c r="LPR1" s="11"/>
      <c r="LPS1" s="11"/>
      <c r="LPT1" s="11"/>
      <c r="LPU1" s="11"/>
      <c r="LPV1" s="11"/>
      <c r="LPW1" s="11"/>
      <c r="LPX1" s="11"/>
      <c r="LPY1" s="11"/>
      <c r="LPZ1" s="11"/>
      <c r="LQA1" s="11"/>
      <c r="LQB1" s="11"/>
      <c r="LQC1" s="11"/>
      <c r="LQD1" s="11"/>
      <c r="LQE1" s="11"/>
      <c r="LQF1" s="11"/>
      <c r="LQG1" s="11"/>
      <c r="LQH1" s="11"/>
      <c r="LQI1" s="11"/>
      <c r="LQJ1" s="11"/>
      <c r="LQK1" s="11"/>
      <c r="LQL1" s="11"/>
      <c r="LQM1" s="11"/>
      <c r="LQN1" s="11"/>
      <c r="LQO1" s="11"/>
      <c r="LQP1" s="11"/>
      <c r="LQQ1" s="11"/>
      <c r="LQR1" s="11"/>
      <c r="LQS1" s="11"/>
      <c r="LQT1" s="11"/>
      <c r="LQU1" s="11"/>
      <c r="LQV1" s="11"/>
      <c r="LQW1" s="11"/>
      <c r="LQX1" s="11"/>
      <c r="LQY1" s="11"/>
      <c r="LQZ1" s="11"/>
      <c r="LRA1" s="11"/>
      <c r="LRB1" s="11"/>
      <c r="LRC1" s="11"/>
      <c r="LRD1" s="11"/>
      <c r="LRE1" s="11"/>
      <c r="LRF1" s="11"/>
      <c r="LRG1" s="11"/>
      <c r="LRH1" s="11"/>
      <c r="LRI1" s="11"/>
      <c r="LRJ1" s="11"/>
      <c r="LRK1" s="11"/>
      <c r="LRL1" s="11"/>
      <c r="LRM1" s="11"/>
      <c r="LRN1" s="11"/>
      <c r="LRO1" s="11"/>
      <c r="LRP1" s="11"/>
      <c r="LRQ1" s="11"/>
      <c r="LRR1" s="11"/>
      <c r="LRS1" s="11"/>
      <c r="LRT1" s="11"/>
      <c r="LRU1" s="11"/>
      <c r="LRV1" s="11"/>
      <c r="LRW1" s="11"/>
      <c r="LRX1" s="11"/>
      <c r="LRY1" s="11"/>
      <c r="LRZ1" s="11"/>
      <c r="LSA1" s="11"/>
      <c r="LSB1" s="11"/>
      <c r="LSC1" s="11"/>
      <c r="LSD1" s="11"/>
      <c r="LSE1" s="11"/>
      <c r="LSF1" s="11"/>
      <c r="LSG1" s="11"/>
      <c r="LSH1" s="11"/>
      <c r="LSI1" s="11"/>
      <c r="LSJ1" s="11"/>
      <c r="LSK1" s="11"/>
      <c r="LSL1" s="11"/>
      <c r="LSM1" s="11"/>
      <c r="LSN1" s="11"/>
      <c r="LSO1" s="11"/>
      <c r="LSP1" s="11"/>
      <c r="LSQ1" s="11"/>
      <c r="LSR1" s="11"/>
      <c r="LSS1" s="11"/>
      <c r="LST1" s="11"/>
      <c r="LSU1" s="11"/>
      <c r="LSV1" s="11"/>
      <c r="LSW1" s="11"/>
      <c r="LSX1" s="11"/>
      <c r="LSY1" s="11"/>
      <c r="LSZ1" s="11"/>
      <c r="LTA1" s="11"/>
      <c r="LTB1" s="11"/>
      <c r="LTC1" s="11"/>
      <c r="LTD1" s="11"/>
      <c r="LTE1" s="11"/>
      <c r="LTF1" s="11"/>
      <c r="LTG1" s="11"/>
      <c r="LTH1" s="11"/>
      <c r="LTI1" s="11"/>
      <c r="LTJ1" s="11"/>
      <c r="LTK1" s="11"/>
      <c r="LTL1" s="11"/>
      <c r="LTM1" s="11"/>
      <c r="LTN1" s="11"/>
      <c r="LTO1" s="11"/>
      <c r="LTP1" s="11"/>
      <c r="LTQ1" s="11"/>
      <c r="LTR1" s="11"/>
      <c r="LTS1" s="11"/>
      <c r="LTT1" s="11"/>
      <c r="LTU1" s="11"/>
      <c r="LTV1" s="11"/>
      <c r="LTW1" s="11"/>
      <c r="LTX1" s="11"/>
      <c r="LTY1" s="11"/>
      <c r="LTZ1" s="11"/>
      <c r="LUA1" s="11"/>
      <c r="LUB1" s="11"/>
      <c r="LUC1" s="11"/>
      <c r="LUD1" s="11"/>
      <c r="LUE1" s="11"/>
      <c r="LUF1" s="11"/>
      <c r="LUG1" s="11"/>
      <c r="LUH1" s="11"/>
      <c r="LUI1" s="11"/>
      <c r="LUJ1" s="11"/>
      <c r="LUK1" s="11"/>
      <c r="LUL1" s="11"/>
      <c r="LUM1" s="11"/>
      <c r="LUN1" s="11"/>
      <c r="LUO1" s="11"/>
      <c r="LUP1" s="11"/>
      <c r="LUQ1" s="11"/>
      <c r="LUR1" s="11"/>
      <c r="LUS1" s="11"/>
      <c r="LUT1" s="11"/>
      <c r="LUU1" s="11"/>
      <c r="LUV1" s="11"/>
      <c r="LUW1" s="11"/>
      <c r="LUX1" s="11"/>
      <c r="LUY1" s="11"/>
      <c r="LUZ1" s="11"/>
      <c r="LVA1" s="11"/>
      <c r="LVB1" s="11"/>
      <c r="LVC1" s="11"/>
      <c r="LVD1" s="11"/>
      <c r="LVE1" s="11"/>
      <c r="LVF1" s="11"/>
      <c r="LVG1" s="11"/>
      <c r="LVH1" s="11"/>
      <c r="LVI1" s="11"/>
      <c r="LVJ1" s="11"/>
      <c r="LVK1" s="11"/>
      <c r="LVL1" s="11"/>
      <c r="LVM1" s="11"/>
      <c r="LVN1" s="11"/>
      <c r="LVO1" s="11"/>
      <c r="LVP1" s="11"/>
      <c r="LVQ1" s="11"/>
      <c r="LVR1" s="11"/>
      <c r="LVS1" s="11"/>
      <c r="LVT1" s="11"/>
      <c r="LVU1" s="11"/>
      <c r="LVV1" s="11"/>
      <c r="LVW1" s="11"/>
      <c r="LVX1" s="11"/>
      <c r="LVY1" s="11"/>
      <c r="LVZ1" s="11"/>
      <c r="LWA1" s="11"/>
      <c r="LWB1" s="11"/>
      <c r="LWC1" s="11"/>
      <c r="LWD1" s="11"/>
      <c r="LWE1" s="11"/>
      <c r="LWF1" s="11"/>
      <c r="LWG1" s="11"/>
      <c r="LWH1" s="11"/>
      <c r="LWI1" s="11"/>
      <c r="LWJ1" s="11"/>
      <c r="LWK1" s="11"/>
      <c r="LWL1" s="11"/>
      <c r="LWM1" s="11"/>
      <c r="LWN1" s="11"/>
      <c r="LWO1" s="11"/>
      <c r="LWP1" s="11"/>
      <c r="LWQ1" s="11"/>
      <c r="LWR1" s="11"/>
      <c r="LWS1" s="11"/>
      <c r="LWT1" s="11"/>
      <c r="LWU1" s="11"/>
      <c r="LWV1" s="11"/>
      <c r="LWW1" s="11"/>
      <c r="LWX1" s="11"/>
      <c r="LWY1" s="11"/>
      <c r="LWZ1" s="11"/>
      <c r="LXA1" s="11"/>
      <c r="LXB1" s="11"/>
      <c r="LXC1" s="11"/>
      <c r="LXD1" s="11"/>
      <c r="LXE1" s="11"/>
      <c r="LXF1" s="11"/>
      <c r="LXG1" s="11"/>
      <c r="LXH1" s="11"/>
      <c r="LXI1" s="11"/>
      <c r="LXJ1" s="11"/>
      <c r="LXK1" s="11"/>
      <c r="LXL1" s="11"/>
      <c r="LXM1" s="11"/>
      <c r="LXN1" s="11"/>
      <c r="LXO1" s="11"/>
      <c r="LXP1" s="11"/>
      <c r="LXQ1" s="11"/>
      <c r="LXR1" s="11"/>
      <c r="LXS1" s="11"/>
      <c r="LXT1" s="11"/>
      <c r="LXU1" s="11"/>
      <c r="LXV1" s="11"/>
      <c r="LXW1" s="11"/>
      <c r="LXX1" s="11"/>
      <c r="LXY1" s="11"/>
      <c r="LXZ1" s="11"/>
      <c r="LYA1" s="11"/>
      <c r="LYB1" s="11"/>
      <c r="LYC1" s="11"/>
      <c r="LYD1" s="11"/>
      <c r="LYE1" s="11"/>
      <c r="LYF1" s="11"/>
      <c r="LYG1" s="11"/>
      <c r="LYH1" s="11"/>
      <c r="LYI1" s="11"/>
      <c r="LYJ1" s="11"/>
      <c r="LYK1" s="11"/>
      <c r="LYL1" s="11"/>
      <c r="LYM1" s="11"/>
      <c r="LYN1" s="11"/>
      <c r="LYO1" s="11"/>
      <c r="LYP1" s="11"/>
      <c r="LYQ1" s="11"/>
      <c r="LYR1" s="11"/>
      <c r="LYS1" s="11"/>
      <c r="LYT1" s="11"/>
      <c r="LYU1" s="11"/>
      <c r="LYV1" s="11"/>
      <c r="LYW1" s="11"/>
      <c r="LYX1" s="11"/>
      <c r="LYY1" s="11"/>
      <c r="LYZ1" s="11"/>
      <c r="LZA1" s="11"/>
      <c r="LZB1" s="11"/>
      <c r="LZC1" s="11"/>
      <c r="LZD1" s="11"/>
      <c r="LZE1" s="11"/>
      <c r="LZF1" s="11"/>
      <c r="LZG1" s="11"/>
      <c r="LZH1" s="11"/>
      <c r="LZI1" s="11"/>
      <c r="LZJ1" s="11"/>
      <c r="LZK1" s="11"/>
      <c r="LZL1" s="11"/>
      <c r="LZM1" s="11"/>
      <c r="LZN1" s="11"/>
      <c r="LZO1" s="11"/>
      <c r="LZP1" s="11"/>
      <c r="LZQ1" s="11"/>
      <c r="LZR1" s="11"/>
      <c r="LZS1" s="11"/>
      <c r="LZT1" s="11"/>
      <c r="LZU1" s="11"/>
      <c r="LZV1" s="11"/>
      <c r="LZW1" s="11"/>
      <c r="LZX1" s="11"/>
      <c r="LZY1" s="11"/>
      <c r="LZZ1" s="11"/>
      <c r="MAA1" s="11"/>
      <c r="MAB1" s="11"/>
      <c r="MAC1" s="11"/>
      <c r="MAD1" s="11"/>
      <c r="MAE1" s="11"/>
      <c r="MAF1" s="11"/>
      <c r="MAG1" s="11"/>
      <c r="MAH1" s="11"/>
      <c r="MAI1" s="11"/>
      <c r="MAJ1" s="11"/>
      <c r="MAK1" s="11"/>
      <c r="MAL1" s="11"/>
      <c r="MAM1" s="11"/>
      <c r="MAN1" s="11"/>
      <c r="MAO1" s="11"/>
      <c r="MAP1" s="11"/>
      <c r="MAQ1" s="11"/>
      <c r="MAR1" s="11"/>
      <c r="MAS1" s="11"/>
      <c r="MAT1" s="11"/>
      <c r="MAU1" s="11"/>
      <c r="MAV1" s="11"/>
      <c r="MAW1" s="11"/>
      <c r="MAX1" s="11"/>
      <c r="MAY1" s="11"/>
      <c r="MAZ1" s="11"/>
      <c r="MBA1" s="11"/>
      <c r="MBB1" s="11"/>
      <c r="MBC1" s="11"/>
      <c r="MBD1" s="11"/>
      <c r="MBE1" s="11"/>
      <c r="MBF1" s="11"/>
      <c r="MBG1" s="11"/>
      <c r="MBH1" s="11"/>
      <c r="MBI1" s="11"/>
      <c r="MBJ1" s="11"/>
      <c r="MBK1" s="11"/>
      <c r="MBL1" s="11"/>
      <c r="MBM1" s="11"/>
      <c r="MBN1" s="11"/>
      <c r="MBO1" s="11"/>
      <c r="MBP1" s="11"/>
      <c r="MBQ1" s="11"/>
      <c r="MBR1" s="11"/>
      <c r="MBS1" s="11"/>
      <c r="MBT1" s="11"/>
      <c r="MBU1" s="11"/>
      <c r="MBV1" s="11"/>
      <c r="MBW1" s="11"/>
      <c r="MBX1" s="11"/>
      <c r="MBY1" s="11"/>
      <c r="MBZ1" s="11"/>
      <c r="MCA1" s="11"/>
      <c r="MCB1" s="11"/>
      <c r="MCC1" s="11"/>
      <c r="MCD1" s="11"/>
      <c r="MCE1" s="11"/>
      <c r="MCF1" s="11"/>
      <c r="MCG1" s="11"/>
      <c r="MCH1" s="11"/>
      <c r="MCI1" s="11"/>
      <c r="MCJ1" s="11"/>
      <c r="MCK1" s="11"/>
      <c r="MCL1" s="11"/>
      <c r="MCM1" s="11"/>
      <c r="MCN1" s="11"/>
      <c r="MCO1" s="11"/>
      <c r="MCP1" s="11"/>
      <c r="MCQ1" s="11"/>
      <c r="MCR1" s="11"/>
      <c r="MCS1" s="11"/>
      <c r="MCT1" s="11"/>
      <c r="MCU1" s="11"/>
      <c r="MCV1" s="11"/>
      <c r="MCW1" s="11"/>
      <c r="MCX1" s="11"/>
      <c r="MCY1" s="11"/>
      <c r="MCZ1" s="11"/>
      <c r="MDA1" s="11"/>
      <c r="MDB1" s="11"/>
      <c r="MDC1" s="11"/>
      <c r="MDD1" s="11"/>
      <c r="MDE1" s="11"/>
      <c r="MDF1" s="11"/>
      <c r="MDG1" s="11"/>
      <c r="MDH1" s="11"/>
      <c r="MDI1" s="11"/>
      <c r="MDJ1" s="11"/>
      <c r="MDK1" s="11"/>
      <c r="MDL1" s="11"/>
      <c r="MDM1" s="11"/>
      <c r="MDN1" s="11"/>
      <c r="MDO1" s="11"/>
      <c r="MDP1" s="11"/>
      <c r="MDQ1" s="11"/>
      <c r="MDR1" s="11"/>
      <c r="MDS1" s="11"/>
      <c r="MDT1" s="11"/>
      <c r="MDU1" s="11"/>
      <c r="MDV1" s="11"/>
      <c r="MDW1" s="11"/>
      <c r="MDX1" s="11"/>
      <c r="MDY1" s="11"/>
      <c r="MDZ1" s="11"/>
      <c r="MEA1" s="11"/>
      <c r="MEB1" s="11"/>
      <c r="MEC1" s="11"/>
      <c r="MED1" s="11"/>
      <c r="MEE1" s="11"/>
      <c r="MEF1" s="11"/>
      <c r="MEG1" s="11"/>
      <c r="MEH1" s="11"/>
      <c r="MEI1" s="11"/>
      <c r="MEJ1" s="11"/>
      <c r="MEK1" s="11"/>
      <c r="MEL1" s="11"/>
      <c r="MEM1" s="11"/>
      <c r="MEN1" s="11"/>
      <c r="MEO1" s="11"/>
      <c r="MEP1" s="11"/>
      <c r="MEQ1" s="11"/>
      <c r="MER1" s="11"/>
      <c r="MES1" s="11"/>
      <c r="MET1" s="11"/>
      <c r="MEU1" s="11"/>
      <c r="MEV1" s="11"/>
      <c r="MEW1" s="11"/>
      <c r="MEX1" s="11"/>
      <c r="MEY1" s="11"/>
      <c r="MEZ1" s="11"/>
      <c r="MFA1" s="11"/>
      <c r="MFB1" s="11"/>
      <c r="MFC1" s="11"/>
      <c r="MFD1" s="11"/>
      <c r="MFE1" s="11"/>
      <c r="MFF1" s="11"/>
      <c r="MFG1" s="11"/>
      <c r="MFH1" s="11"/>
      <c r="MFI1" s="11"/>
      <c r="MFJ1" s="11"/>
      <c r="MFK1" s="11"/>
      <c r="MFL1" s="11"/>
      <c r="MFM1" s="11"/>
      <c r="MFN1" s="11"/>
      <c r="MFO1" s="11"/>
      <c r="MFP1" s="11"/>
      <c r="MFQ1" s="11"/>
      <c r="MFR1" s="11"/>
      <c r="MFS1" s="11"/>
      <c r="MFT1" s="11"/>
      <c r="MFU1" s="11"/>
      <c r="MFV1" s="11"/>
      <c r="MFW1" s="11"/>
      <c r="MFX1" s="11"/>
      <c r="MFY1" s="11"/>
      <c r="MFZ1" s="11"/>
      <c r="MGA1" s="11"/>
      <c r="MGB1" s="11"/>
      <c r="MGC1" s="11"/>
      <c r="MGD1" s="11"/>
      <c r="MGE1" s="11"/>
      <c r="MGF1" s="11"/>
      <c r="MGG1" s="11"/>
      <c r="MGH1" s="11"/>
      <c r="MGI1" s="11"/>
      <c r="MGJ1" s="11"/>
      <c r="MGK1" s="11"/>
      <c r="MGL1" s="11"/>
      <c r="MGM1" s="11"/>
      <c r="MGN1" s="11"/>
      <c r="MGO1" s="11"/>
      <c r="MGP1" s="11"/>
      <c r="MGQ1" s="11"/>
      <c r="MGR1" s="11"/>
      <c r="MGS1" s="11"/>
      <c r="MGT1" s="11"/>
      <c r="MGU1" s="11"/>
      <c r="MGV1" s="11"/>
      <c r="MGW1" s="11"/>
      <c r="MGX1" s="11"/>
      <c r="MGY1" s="11"/>
      <c r="MGZ1" s="11"/>
      <c r="MHA1" s="11"/>
      <c r="MHB1" s="11"/>
      <c r="MHC1" s="11"/>
      <c r="MHD1" s="11"/>
      <c r="MHE1" s="11"/>
      <c r="MHF1" s="11"/>
      <c r="MHG1" s="11"/>
      <c r="MHH1" s="11"/>
      <c r="MHI1" s="11"/>
      <c r="MHJ1" s="11"/>
      <c r="MHK1" s="11"/>
      <c r="MHL1" s="11"/>
      <c r="MHM1" s="11"/>
      <c r="MHN1" s="11"/>
      <c r="MHO1" s="11"/>
      <c r="MHP1" s="11"/>
      <c r="MHQ1" s="11"/>
      <c r="MHR1" s="11"/>
      <c r="MHS1" s="11"/>
      <c r="MHT1" s="11"/>
      <c r="MHU1" s="11"/>
      <c r="MHV1" s="11"/>
      <c r="MHW1" s="11"/>
      <c r="MHX1" s="11"/>
      <c r="MHY1" s="11"/>
      <c r="MHZ1" s="11"/>
      <c r="MIA1" s="11"/>
      <c r="MIB1" s="11"/>
      <c r="MIC1" s="11"/>
      <c r="MID1" s="11"/>
      <c r="MIE1" s="11"/>
      <c r="MIF1" s="11"/>
      <c r="MIG1" s="11"/>
      <c r="MIH1" s="11"/>
      <c r="MII1" s="11"/>
      <c r="MIJ1" s="11"/>
      <c r="MIK1" s="11"/>
      <c r="MIL1" s="11"/>
      <c r="MIM1" s="11"/>
      <c r="MIN1" s="11"/>
      <c r="MIO1" s="11"/>
      <c r="MIP1" s="11"/>
      <c r="MIQ1" s="11"/>
      <c r="MIR1" s="11"/>
      <c r="MIS1" s="11"/>
      <c r="MIT1" s="11"/>
      <c r="MIU1" s="11"/>
      <c r="MIV1" s="11"/>
      <c r="MIW1" s="11"/>
      <c r="MIX1" s="11"/>
      <c r="MIY1" s="11"/>
      <c r="MIZ1" s="11"/>
      <c r="MJA1" s="11"/>
      <c r="MJB1" s="11"/>
      <c r="MJC1" s="11"/>
      <c r="MJD1" s="11"/>
      <c r="MJE1" s="11"/>
      <c r="MJF1" s="11"/>
      <c r="MJG1" s="11"/>
      <c r="MJH1" s="11"/>
      <c r="MJI1" s="11"/>
      <c r="MJJ1" s="11"/>
      <c r="MJK1" s="11"/>
      <c r="MJL1" s="11"/>
      <c r="MJM1" s="11"/>
      <c r="MJN1" s="11"/>
      <c r="MJO1" s="11"/>
      <c r="MJP1" s="11"/>
      <c r="MJQ1" s="11"/>
      <c r="MJR1" s="11"/>
      <c r="MJS1" s="11"/>
      <c r="MJT1" s="11"/>
      <c r="MJU1" s="11"/>
      <c r="MJV1" s="11"/>
      <c r="MJW1" s="11"/>
      <c r="MJX1" s="11"/>
      <c r="MJY1" s="11"/>
      <c r="MJZ1" s="11"/>
      <c r="MKA1" s="11"/>
      <c r="MKB1" s="11"/>
      <c r="MKC1" s="11"/>
      <c r="MKD1" s="11"/>
      <c r="MKE1" s="11"/>
      <c r="MKF1" s="11"/>
      <c r="MKG1" s="11"/>
      <c r="MKH1" s="11"/>
      <c r="MKI1" s="11"/>
      <c r="MKJ1" s="11"/>
      <c r="MKK1" s="11"/>
      <c r="MKL1" s="11"/>
      <c r="MKM1" s="11"/>
      <c r="MKN1" s="11"/>
      <c r="MKO1" s="11"/>
      <c r="MKP1" s="11"/>
      <c r="MKQ1" s="11"/>
      <c r="MKR1" s="11"/>
      <c r="MKS1" s="11"/>
      <c r="MKT1" s="11"/>
      <c r="MKU1" s="11"/>
      <c r="MKV1" s="11"/>
      <c r="MKW1" s="11"/>
      <c r="MKX1" s="11"/>
      <c r="MKY1" s="11"/>
      <c r="MKZ1" s="11"/>
      <c r="MLA1" s="11"/>
      <c r="MLB1" s="11"/>
      <c r="MLC1" s="11"/>
      <c r="MLD1" s="11"/>
      <c r="MLE1" s="11"/>
      <c r="MLF1" s="11"/>
      <c r="MLG1" s="11"/>
      <c r="MLH1" s="11"/>
      <c r="MLI1" s="11"/>
      <c r="MLJ1" s="11"/>
      <c r="MLK1" s="11"/>
      <c r="MLL1" s="11"/>
      <c r="MLM1" s="11"/>
      <c r="MLN1" s="11"/>
      <c r="MLO1" s="11"/>
      <c r="MLP1" s="11"/>
      <c r="MLQ1" s="11"/>
      <c r="MLR1" s="11"/>
      <c r="MLS1" s="11"/>
      <c r="MLT1" s="11"/>
      <c r="MLU1" s="11"/>
      <c r="MLV1" s="11"/>
      <c r="MLW1" s="11"/>
      <c r="MLX1" s="11"/>
      <c r="MLY1" s="11"/>
      <c r="MLZ1" s="11"/>
      <c r="MMA1" s="11"/>
      <c r="MMB1" s="11"/>
      <c r="MMC1" s="11"/>
      <c r="MMD1" s="11"/>
      <c r="MME1" s="11"/>
      <c r="MMF1" s="11"/>
      <c r="MMG1" s="11"/>
      <c r="MMH1" s="11"/>
      <c r="MMI1" s="11"/>
      <c r="MMJ1" s="11"/>
      <c r="MMK1" s="11"/>
      <c r="MML1" s="11"/>
      <c r="MMM1" s="11"/>
      <c r="MMN1" s="11"/>
      <c r="MMO1" s="11"/>
      <c r="MMP1" s="11"/>
      <c r="MMQ1" s="11"/>
      <c r="MMR1" s="11"/>
      <c r="MMS1" s="11"/>
      <c r="MMT1" s="11"/>
      <c r="MMU1" s="11"/>
      <c r="MMV1" s="11"/>
      <c r="MMW1" s="11"/>
      <c r="MMX1" s="11"/>
      <c r="MMY1" s="11"/>
      <c r="MMZ1" s="11"/>
      <c r="MNA1" s="11"/>
      <c r="MNB1" s="11"/>
      <c r="MNC1" s="11"/>
      <c r="MND1" s="11"/>
      <c r="MNE1" s="11"/>
      <c r="MNF1" s="11"/>
      <c r="MNG1" s="11"/>
      <c r="MNH1" s="11"/>
      <c r="MNI1" s="11"/>
      <c r="MNJ1" s="11"/>
      <c r="MNK1" s="11"/>
      <c r="MNL1" s="11"/>
      <c r="MNM1" s="11"/>
      <c r="MNN1" s="11"/>
      <c r="MNO1" s="11"/>
      <c r="MNP1" s="11"/>
      <c r="MNQ1" s="11"/>
      <c r="MNR1" s="11"/>
      <c r="MNS1" s="11"/>
      <c r="MNT1" s="11"/>
      <c r="MNU1" s="11"/>
      <c r="MNV1" s="11"/>
      <c r="MNW1" s="11"/>
      <c r="MNX1" s="11"/>
      <c r="MNY1" s="11"/>
      <c r="MNZ1" s="11"/>
      <c r="MOA1" s="11"/>
      <c r="MOB1" s="11"/>
      <c r="MOC1" s="11"/>
      <c r="MOD1" s="11"/>
      <c r="MOE1" s="11"/>
      <c r="MOF1" s="11"/>
      <c r="MOG1" s="11"/>
      <c r="MOH1" s="11"/>
      <c r="MOI1" s="11"/>
      <c r="MOJ1" s="11"/>
      <c r="MOK1" s="11"/>
      <c r="MOL1" s="11"/>
      <c r="MOM1" s="11"/>
      <c r="MON1" s="11"/>
      <c r="MOO1" s="11"/>
      <c r="MOP1" s="11"/>
      <c r="MOQ1" s="11"/>
      <c r="MOR1" s="11"/>
      <c r="MOS1" s="11"/>
      <c r="MOT1" s="11"/>
      <c r="MOU1" s="11"/>
      <c r="MOV1" s="11"/>
      <c r="MOW1" s="11"/>
      <c r="MOX1" s="11"/>
      <c r="MOY1" s="11"/>
      <c r="MOZ1" s="11"/>
      <c r="MPA1" s="11"/>
      <c r="MPB1" s="11"/>
      <c r="MPC1" s="11"/>
      <c r="MPD1" s="11"/>
      <c r="MPE1" s="11"/>
      <c r="MPF1" s="11"/>
      <c r="MPG1" s="11"/>
      <c r="MPH1" s="11"/>
      <c r="MPI1" s="11"/>
      <c r="MPJ1" s="11"/>
      <c r="MPK1" s="11"/>
      <c r="MPL1" s="11"/>
      <c r="MPM1" s="11"/>
      <c r="MPN1" s="11"/>
      <c r="MPO1" s="11"/>
      <c r="MPP1" s="11"/>
      <c r="MPQ1" s="11"/>
      <c r="MPR1" s="11"/>
      <c r="MPS1" s="11"/>
      <c r="MPT1" s="11"/>
      <c r="MPU1" s="11"/>
      <c r="MPV1" s="11"/>
      <c r="MPW1" s="11"/>
      <c r="MPX1" s="11"/>
      <c r="MPY1" s="11"/>
      <c r="MPZ1" s="11"/>
      <c r="MQA1" s="11"/>
      <c r="MQB1" s="11"/>
      <c r="MQC1" s="11"/>
      <c r="MQD1" s="11"/>
      <c r="MQE1" s="11"/>
      <c r="MQF1" s="11"/>
      <c r="MQG1" s="11"/>
      <c r="MQH1" s="11"/>
      <c r="MQI1" s="11"/>
      <c r="MQJ1" s="11"/>
      <c r="MQK1" s="11"/>
      <c r="MQL1" s="11"/>
      <c r="MQM1" s="11"/>
      <c r="MQN1" s="11"/>
      <c r="MQO1" s="11"/>
      <c r="MQP1" s="11"/>
      <c r="MQQ1" s="11"/>
      <c r="MQR1" s="11"/>
      <c r="MQS1" s="11"/>
      <c r="MQT1" s="11"/>
      <c r="MQU1" s="11"/>
      <c r="MQV1" s="11"/>
      <c r="MQW1" s="11"/>
      <c r="MQX1" s="11"/>
      <c r="MQY1" s="11"/>
      <c r="MQZ1" s="11"/>
      <c r="MRA1" s="11"/>
      <c r="MRB1" s="11"/>
      <c r="MRC1" s="11"/>
      <c r="MRD1" s="11"/>
      <c r="MRE1" s="11"/>
      <c r="MRF1" s="11"/>
      <c r="MRG1" s="11"/>
      <c r="MRH1" s="11"/>
      <c r="MRI1" s="11"/>
      <c r="MRJ1" s="11"/>
      <c r="MRK1" s="11"/>
      <c r="MRL1" s="11"/>
      <c r="MRM1" s="11"/>
      <c r="MRN1" s="11"/>
      <c r="MRO1" s="11"/>
      <c r="MRP1" s="11"/>
      <c r="MRQ1" s="11"/>
      <c r="MRR1" s="11"/>
      <c r="MRS1" s="11"/>
      <c r="MRT1" s="11"/>
      <c r="MRU1" s="11"/>
      <c r="MRV1" s="11"/>
      <c r="MRW1" s="11"/>
      <c r="MRX1" s="11"/>
      <c r="MRY1" s="11"/>
      <c r="MRZ1" s="11"/>
      <c r="MSA1" s="11"/>
      <c r="MSB1" s="11"/>
      <c r="MSC1" s="11"/>
      <c r="MSD1" s="11"/>
      <c r="MSE1" s="11"/>
      <c r="MSF1" s="11"/>
      <c r="MSG1" s="11"/>
      <c r="MSH1" s="11"/>
      <c r="MSI1" s="11"/>
      <c r="MSJ1" s="11"/>
      <c r="MSK1" s="11"/>
      <c r="MSL1" s="11"/>
      <c r="MSM1" s="11"/>
      <c r="MSN1" s="11"/>
      <c r="MSO1" s="11"/>
      <c r="MSP1" s="11"/>
      <c r="MSQ1" s="11"/>
      <c r="MSR1" s="11"/>
      <c r="MSS1" s="11"/>
      <c r="MST1" s="11"/>
      <c r="MSU1" s="11"/>
      <c r="MSV1" s="11"/>
      <c r="MSW1" s="11"/>
      <c r="MSX1" s="11"/>
      <c r="MSY1" s="11"/>
      <c r="MSZ1" s="11"/>
      <c r="MTA1" s="11"/>
      <c r="MTB1" s="11"/>
      <c r="MTC1" s="11"/>
      <c r="MTD1" s="11"/>
      <c r="MTE1" s="11"/>
      <c r="MTF1" s="11"/>
      <c r="MTG1" s="11"/>
      <c r="MTH1" s="11"/>
      <c r="MTI1" s="11"/>
      <c r="MTJ1" s="11"/>
      <c r="MTK1" s="11"/>
      <c r="MTL1" s="11"/>
      <c r="MTM1" s="11"/>
      <c r="MTN1" s="11"/>
      <c r="MTO1" s="11"/>
      <c r="MTP1" s="11"/>
      <c r="MTQ1" s="11"/>
      <c r="MTR1" s="11"/>
      <c r="MTS1" s="11"/>
      <c r="MTT1" s="11"/>
      <c r="MTU1" s="11"/>
      <c r="MTV1" s="11"/>
      <c r="MTW1" s="11"/>
      <c r="MTX1" s="11"/>
      <c r="MTY1" s="11"/>
      <c r="MTZ1" s="11"/>
      <c r="MUA1" s="11"/>
      <c r="MUB1" s="11"/>
      <c r="MUC1" s="11"/>
      <c r="MUD1" s="11"/>
      <c r="MUE1" s="11"/>
      <c r="MUF1" s="11"/>
      <c r="MUG1" s="11"/>
      <c r="MUH1" s="11"/>
      <c r="MUI1" s="11"/>
      <c r="MUJ1" s="11"/>
      <c r="MUK1" s="11"/>
      <c r="MUL1" s="11"/>
      <c r="MUM1" s="11"/>
      <c r="MUN1" s="11"/>
      <c r="MUO1" s="11"/>
      <c r="MUP1" s="11"/>
      <c r="MUQ1" s="11"/>
      <c r="MUR1" s="11"/>
      <c r="MUS1" s="11"/>
      <c r="MUT1" s="11"/>
      <c r="MUU1" s="11"/>
      <c r="MUV1" s="11"/>
      <c r="MUW1" s="11"/>
      <c r="MUX1" s="11"/>
      <c r="MUY1" s="11"/>
      <c r="MUZ1" s="11"/>
      <c r="MVA1" s="11"/>
      <c r="MVB1" s="11"/>
      <c r="MVC1" s="11"/>
      <c r="MVD1" s="11"/>
      <c r="MVE1" s="11"/>
      <c r="MVF1" s="11"/>
      <c r="MVG1" s="11"/>
      <c r="MVH1" s="11"/>
      <c r="MVI1" s="11"/>
      <c r="MVJ1" s="11"/>
      <c r="MVK1" s="11"/>
      <c r="MVL1" s="11"/>
      <c r="MVM1" s="11"/>
      <c r="MVN1" s="11"/>
      <c r="MVO1" s="11"/>
      <c r="MVP1" s="11"/>
      <c r="MVQ1" s="11"/>
      <c r="MVR1" s="11"/>
      <c r="MVS1" s="11"/>
      <c r="MVT1" s="11"/>
      <c r="MVU1" s="11"/>
      <c r="MVV1" s="11"/>
      <c r="MVW1" s="11"/>
      <c r="MVX1" s="11"/>
      <c r="MVY1" s="11"/>
      <c r="MVZ1" s="11"/>
      <c r="MWA1" s="11"/>
      <c r="MWB1" s="11"/>
      <c r="MWC1" s="11"/>
      <c r="MWD1" s="11"/>
      <c r="MWE1" s="11"/>
      <c r="MWF1" s="11"/>
      <c r="MWG1" s="11"/>
      <c r="MWH1" s="11"/>
      <c r="MWI1" s="11"/>
      <c r="MWJ1" s="11"/>
      <c r="MWK1" s="11"/>
      <c r="MWL1" s="11"/>
      <c r="MWM1" s="11"/>
      <c r="MWN1" s="11"/>
      <c r="MWO1" s="11"/>
      <c r="MWP1" s="11"/>
      <c r="MWQ1" s="11"/>
      <c r="MWR1" s="11"/>
      <c r="MWS1" s="11"/>
      <c r="MWT1" s="11"/>
      <c r="MWU1" s="11"/>
      <c r="MWV1" s="11"/>
      <c r="MWW1" s="11"/>
      <c r="MWX1" s="11"/>
      <c r="MWY1" s="11"/>
      <c r="MWZ1" s="11"/>
      <c r="MXA1" s="11"/>
      <c r="MXB1" s="11"/>
      <c r="MXC1" s="11"/>
      <c r="MXD1" s="11"/>
      <c r="MXE1" s="11"/>
      <c r="MXF1" s="11"/>
      <c r="MXG1" s="11"/>
      <c r="MXH1" s="11"/>
      <c r="MXI1" s="11"/>
      <c r="MXJ1" s="11"/>
      <c r="MXK1" s="11"/>
      <c r="MXL1" s="11"/>
      <c r="MXM1" s="11"/>
      <c r="MXN1" s="11"/>
      <c r="MXO1" s="11"/>
      <c r="MXP1" s="11"/>
      <c r="MXQ1" s="11"/>
      <c r="MXR1" s="11"/>
      <c r="MXS1" s="11"/>
      <c r="MXT1" s="11"/>
      <c r="MXU1" s="11"/>
      <c r="MXV1" s="11"/>
      <c r="MXW1" s="11"/>
      <c r="MXX1" s="11"/>
      <c r="MXY1" s="11"/>
      <c r="MXZ1" s="11"/>
      <c r="MYA1" s="11"/>
      <c r="MYB1" s="11"/>
      <c r="MYC1" s="11"/>
      <c r="MYD1" s="11"/>
      <c r="MYE1" s="11"/>
      <c r="MYF1" s="11"/>
      <c r="MYG1" s="11"/>
      <c r="MYH1" s="11"/>
      <c r="MYI1" s="11"/>
      <c r="MYJ1" s="11"/>
      <c r="MYK1" s="11"/>
      <c r="MYL1" s="11"/>
      <c r="MYM1" s="11"/>
      <c r="MYN1" s="11"/>
      <c r="MYO1" s="11"/>
      <c r="MYP1" s="11"/>
      <c r="MYQ1" s="11"/>
      <c r="MYR1" s="11"/>
      <c r="MYS1" s="11"/>
      <c r="MYT1" s="11"/>
      <c r="MYU1" s="11"/>
      <c r="MYV1" s="11"/>
      <c r="MYW1" s="11"/>
      <c r="MYX1" s="11"/>
      <c r="MYY1" s="11"/>
      <c r="MYZ1" s="11"/>
      <c r="MZA1" s="11"/>
      <c r="MZB1" s="11"/>
      <c r="MZC1" s="11"/>
      <c r="MZD1" s="11"/>
      <c r="MZE1" s="11"/>
      <c r="MZF1" s="11"/>
      <c r="MZG1" s="11"/>
      <c r="MZH1" s="11"/>
      <c r="MZI1" s="11"/>
      <c r="MZJ1" s="11"/>
      <c r="MZK1" s="11"/>
      <c r="MZL1" s="11"/>
      <c r="MZM1" s="11"/>
      <c r="MZN1" s="11"/>
      <c r="MZO1" s="11"/>
      <c r="MZP1" s="11"/>
      <c r="MZQ1" s="11"/>
      <c r="MZR1" s="11"/>
      <c r="MZS1" s="11"/>
      <c r="MZT1" s="11"/>
      <c r="MZU1" s="11"/>
      <c r="MZV1" s="11"/>
      <c r="MZW1" s="11"/>
      <c r="MZX1" s="11"/>
      <c r="MZY1" s="11"/>
      <c r="MZZ1" s="11"/>
      <c r="NAA1" s="11"/>
      <c r="NAB1" s="11"/>
      <c r="NAC1" s="11"/>
      <c r="NAD1" s="11"/>
      <c r="NAE1" s="11"/>
      <c r="NAF1" s="11"/>
      <c r="NAG1" s="11"/>
      <c r="NAH1" s="11"/>
      <c r="NAI1" s="11"/>
      <c r="NAJ1" s="11"/>
      <c r="NAK1" s="11"/>
      <c r="NAL1" s="11"/>
      <c r="NAM1" s="11"/>
      <c r="NAN1" s="11"/>
      <c r="NAO1" s="11"/>
      <c r="NAP1" s="11"/>
      <c r="NAQ1" s="11"/>
      <c r="NAR1" s="11"/>
      <c r="NAS1" s="11"/>
      <c r="NAT1" s="11"/>
      <c r="NAU1" s="11"/>
      <c r="NAV1" s="11"/>
      <c r="NAW1" s="11"/>
      <c r="NAX1" s="11"/>
      <c r="NAY1" s="11"/>
      <c r="NAZ1" s="11"/>
      <c r="NBA1" s="11"/>
      <c r="NBB1" s="11"/>
      <c r="NBC1" s="11"/>
      <c r="NBD1" s="11"/>
      <c r="NBE1" s="11"/>
      <c r="NBF1" s="11"/>
      <c r="NBG1" s="11"/>
      <c r="NBH1" s="11"/>
      <c r="NBI1" s="11"/>
      <c r="NBJ1" s="11"/>
      <c r="NBK1" s="11"/>
      <c r="NBL1" s="11"/>
      <c r="NBM1" s="11"/>
      <c r="NBN1" s="11"/>
      <c r="NBO1" s="11"/>
      <c r="NBP1" s="11"/>
      <c r="NBQ1" s="11"/>
      <c r="NBR1" s="11"/>
      <c r="NBS1" s="11"/>
      <c r="NBT1" s="11"/>
      <c r="NBU1" s="11"/>
      <c r="NBV1" s="11"/>
      <c r="NBW1" s="11"/>
      <c r="NBX1" s="11"/>
      <c r="NBY1" s="11"/>
      <c r="NBZ1" s="11"/>
      <c r="NCA1" s="11"/>
      <c r="NCB1" s="11"/>
      <c r="NCC1" s="11"/>
      <c r="NCD1" s="11"/>
      <c r="NCE1" s="11"/>
      <c r="NCF1" s="11"/>
      <c r="NCG1" s="11"/>
      <c r="NCH1" s="11"/>
      <c r="NCI1" s="11"/>
      <c r="NCJ1" s="11"/>
      <c r="NCK1" s="11"/>
      <c r="NCL1" s="11"/>
      <c r="NCM1" s="11"/>
      <c r="NCN1" s="11"/>
      <c r="NCO1" s="11"/>
      <c r="NCP1" s="11"/>
      <c r="NCQ1" s="11"/>
      <c r="NCR1" s="11"/>
      <c r="NCS1" s="11"/>
      <c r="NCT1" s="11"/>
      <c r="NCU1" s="11"/>
      <c r="NCV1" s="11"/>
      <c r="NCW1" s="11"/>
      <c r="NCX1" s="11"/>
      <c r="NCY1" s="11"/>
      <c r="NCZ1" s="11"/>
      <c r="NDA1" s="11"/>
      <c r="NDB1" s="11"/>
      <c r="NDC1" s="11"/>
      <c r="NDD1" s="11"/>
      <c r="NDE1" s="11"/>
      <c r="NDF1" s="11"/>
      <c r="NDG1" s="11"/>
      <c r="NDH1" s="11"/>
      <c r="NDI1" s="11"/>
      <c r="NDJ1" s="11"/>
      <c r="NDK1" s="11"/>
      <c r="NDL1" s="11"/>
      <c r="NDM1" s="11"/>
      <c r="NDN1" s="11"/>
      <c r="NDO1" s="11"/>
      <c r="NDP1" s="11"/>
      <c r="NDQ1" s="11"/>
      <c r="NDR1" s="11"/>
      <c r="NDS1" s="11"/>
      <c r="NDT1" s="11"/>
      <c r="NDU1" s="11"/>
      <c r="NDV1" s="11"/>
      <c r="NDW1" s="11"/>
      <c r="NDX1" s="11"/>
      <c r="NDY1" s="11"/>
      <c r="NDZ1" s="11"/>
      <c r="NEA1" s="11"/>
      <c r="NEB1" s="11"/>
      <c r="NEC1" s="11"/>
      <c r="NED1" s="11"/>
      <c r="NEE1" s="11"/>
      <c r="NEF1" s="11"/>
      <c r="NEG1" s="11"/>
      <c r="NEH1" s="11"/>
      <c r="NEI1" s="11"/>
      <c r="NEJ1" s="11"/>
      <c r="NEK1" s="11"/>
      <c r="NEL1" s="11"/>
      <c r="NEM1" s="11"/>
      <c r="NEN1" s="11"/>
      <c r="NEO1" s="11"/>
      <c r="NEP1" s="11"/>
      <c r="NEQ1" s="11"/>
      <c r="NER1" s="11"/>
      <c r="NES1" s="11"/>
      <c r="NET1" s="11"/>
      <c r="NEU1" s="11"/>
      <c r="NEV1" s="11"/>
      <c r="NEW1" s="11"/>
      <c r="NEX1" s="11"/>
      <c r="NEY1" s="11"/>
      <c r="NEZ1" s="11"/>
      <c r="NFA1" s="11"/>
      <c r="NFB1" s="11"/>
      <c r="NFC1" s="11"/>
      <c r="NFD1" s="11"/>
      <c r="NFE1" s="11"/>
      <c r="NFF1" s="11"/>
      <c r="NFG1" s="11"/>
      <c r="NFH1" s="11"/>
      <c r="NFI1" s="11"/>
      <c r="NFJ1" s="11"/>
      <c r="NFK1" s="11"/>
      <c r="NFL1" s="11"/>
      <c r="NFM1" s="11"/>
      <c r="NFN1" s="11"/>
      <c r="NFO1" s="11"/>
      <c r="NFP1" s="11"/>
      <c r="NFQ1" s="11"/>
      <c r="NFR1" s="11"/>
      <c r="NFS1" s="11"/>
      <c r="NFT1" s="11"/>
      <c r="NFU1" s="11"/>
      <c r="NFV1" s="11"/>
      <c r="NFW1" s="11"/>
      <c r="NFX1" s="11"/>
      <c r="NFY1" s="11"/>
      <c r="NFZ1" s="11"/>
      <c r="NGA1" s="11"/>
      <c r="NGB1" s="11"/>
      <c r="NGC1" s="11"/>
      <c r="NGD1" s="11"/>
      <c r="NGE1" s="11"/>
      <c r="NGF1" s="11"/>
      <c r="NGG1" s="11"/>
      <c r="NGH1" s="11"/>
      <c r="NGI1" s="11"/>
      <c r="NGJ1" s="11"/>
      <c r="NGK1" s="11"/>
      <c r="NGL1" s="11"/>
      <c r="NGM1" s="11"/>
      <c r="NGN1" s="11"/>
      <c r="NGO1" s="11"/>
      <c r="NGP1" s="11"/>
      <c r="NGQ1" s="11"/>
      <c r="NGR1" s="11"/>
      <c r="NGS1" s="11"/>
      <c r="NGT1" s="11"/>
      <c r="NGU1" s="11"/>
      <c r="NGV1" s="11"/>
      <c r="NGW1" s="11"/>
      <c r="NGX1" s="11"/>
      <c r="NGY1" s="11"/>
      <c r="NGZ1" s="11"/>
      <c r="NHA1" s="11"/>
      <c r="NHB1" s="11"/>
      <c r="NHC1" s="11"/>
      <c r="NHD1" s="11"/>
      <c r="NHE1" s="11"/>
      <c r="NHF1" s="11"/>
      <c r="NHG1" s="11"/>
      <c r="NHH1" s="11"/>
      <c r="NHI1" s="11"/>
      <c r="NHJ1" s="11"/>
      <c r="NHK1" s="11"/>
      <c r="NHL1" s="11"/>
      <c r="NHM1" s="11"/>
      <c r="NHN1" s="11"/>
      <c r="NHO1" s="11"/>
      <c r="NHP1" s="11"/>
      <c r="NHQ1" s="11"/>
      <c r="NHR1" s="11"/>
      <c r="NHS1" s="11"/>
      <c r="NHT1" s="11"/>
      <c r="NHU1" s="11"/>
      <c r="NHV1" s="11"/>
      <c r="NHW1" s="11"/>
      <c r="NHX1" s="11"/>
      <c r="NHY1" s="11"/>
      <c r="NHZ1" s="11"/>
      <c r="NIA1" s="11"/>
      <c r="NIB1" s="11"/>
      <c r="NIC1" s="11"/>
      <c r="NID1" s="11"/>
      <c r="NIE1" s="11"/>
      <c r="NIF1" s="11"/>
      <c r="NIG1" s="11"/>
      <c r="NIH1" s="11"/>
      <c r="NII1" s="11"/>
      <c r="NIJ1" s="11"/>
      <c r="NIK1" s="11"/>
      <c r="NIL1" s="11"/>
      <c r="NIM1" s="11"/>
      <c r="NIN1" s="11"/>
      <c r="NIO1" s="11"/>
      <c r="NIP1" s="11"/>
      <c r="NIQ1" s="11"/>
      <c r="NIR1" s="11"/>
      <c r="NIS1" s="11"/>
      <c r="NIT1" s="11"/>
      <c r="NIU1" s="11"/>
      <c r="NIV1" s="11"/>
      <c r="NIW1" s="11"/>
      <c r="NIX1" s="11"/>
      <c r="NIY1" s="11"/>
      <c r="NIZ1" s="11"/>
      <c r="NJA1" s="11"/>
      <c r="NJB1" s="11"/>
      <c r="NJC1" s="11"/>
      <c r="NJD1" s="11"/>
      <c r="NJE1" s="11"/>
      <c r="NJF1" s="11"/>
      <c r="NJG1" s="11"/>
      <c r="NJH1" s="11"/>
      <c r="NJI1" s="11"/>
      <c r="NJJ1" s="11"/>
      <c r="NJK1" s="11"/>
      <c r="NJL1" s="11"/>
      <c r="NJM1" s="11"/>
      <c r="NJN1" s="11"/>
      <c r="NJO1" s="11"/>
      <c r="NJP1" s="11"/>
      <c r="NJQ1" s="11"/>
      <c r="NJR1" s="11"/>
      <c r="NJS1" s="11"/>
      <c r="NJT1" s="11"/>
      <c r="NJU1" s="11"/>
      <c r="NJV1" s="11"/>
      <c r="NJW1" s="11"/>
      <c r="NJX1" s="11"/>
      <c r="NJY1" s="11"/>
      <c r="NJZ1" s="11"/>
      <c r="NKA1" s="11"/>
      <c r="NKB1" s="11"/>
      <c r="NKC1" s="11"/>
      <c r="NKD1" s="11"/>
      <c r="NKE1" s="11"/>
      <c r="NKF1" s="11"/>
      <c r="NKG1" s="11"/>
      <c r="NKH1" s="11"/>
      <c r="NKI1" s="11"/>
      <c r="NKJ1" s="11"/>
      <c r="NKK1" s="11"/>
      <c r="NKL1" s="11"/>
      <c r="NKM1" s="11"/>
      <c r="NKN1" s="11"/>
      <c r="NKO1" s="11"/>
      <c r="NKP1" s="11"/>
      <c r="NKQ1" s="11"/>
      <c r="NKR1" s="11"/>
      <c r="NKS1" s="11"/>
      <c r="NKT1" s="11"/>
      <c r="NKU1" s="11"/>
      <c r="NKV1" s="11"/>
      <c r="NKW1" s="11"/>
      <c r="NKX1" s="11"/>
      <c r="NKY1" s="11"/>
      <c r="NKZ1" s="11"/>
      <c r="NLA1" s="11"/>
      <c r="NLB1" s="11"/>
      <c r="NLC1" s="11"/>
      <c r="NLD1" s="11"/>
      <c r="NLE1" s="11"/>
      <c r="NLF1" s="11"/>
      <c r="NLG1" s="11"/>
      <c r="NLH1" s="11"/>
      <c r="NLI1" s="11"/>
      <c r="NLJ1" s="11"/>
      <c r="NLK1" s="11"/>
      <c r="NLL1" s="11"/>
      <c r="NLM1" s="11"/>
      <c r="NLN1" s="11"/>
      <c r="NLO1" s="11"/>
      <c r="NLP1" s="11"/>
      <c r="NLQ1" s="11"/>
      <c r="NLR1" s="11"/>
      <c r="NLS1" s="11"/>
      <c r="NLT1" s="11"/>
      <c r="NLU1" s="11"/>
      <c r="NLV1" s="11"/>
      <c r="NLW1" s="11"/>
      <c r="NLX1" s="11"/>
      <c r="NLY1" s="11"/>
      <c r="NLZ1" s="11"/>
      <c r="NMA1" s="11"/>
      <c r="NMB1" s="11"/>
      <c r="NMC1" s="11"/>
      <c r="NMD1" s="11"/>
      <c r="NME1" s="11"/>
      <c r="NMF1" s="11"/>
      <c r="NMG1" s="11"/>
      <c r="NMH1" s="11"/>
      <c r="NMI1" s="11"/>
      <c r="NMJ1" s="11"/>
      <c r="NMK1" s="11"/>
      <c r="NML1" s="11"/>
      <c r="NMM1" s="11"/>
      <c r="NMN1" s="11"/>
      <c r="NMO1" s="11"/>
      <c r="NMP1" s="11"/>
      <c r="NMQ1" s="11"/>
      <c r="NMR1" s="11"/>
      <c r="NMS1" s="11"/>
      <c r="NMT1" s="11"/>
      <c r="NMU1" s="11"/>
      <c r="NMV1" s="11"/>
      <c r="NMW1" s="11"/>
      <c r="NMX1" s="11"/>
      <c r="NMY1" s="11"/>
      <c r="NMZ1" s="11"/>
      <c r="NNA1" s="11"/>
      <c r="NNB1" s="11"/>
      <c r="NNC1" s="11"/>
      <c r="NND1" s="11"/>
      <c r="NNE1" s="11"/>
      <c r="NNF1" s="11"/>
      <c r="NNG1" s="11"/>
      <c r="NNH1" s="11"/>
      <c r="NNI1" s="11"/>
      <c r="NNJ1" s="11"/>
      <c r="NNK1" s="11"/>
      <c r="NNL1" s="11"/>
      <c r="NNM1" s="11"/>
      <c r="NNN1" s="11"/>
      <c r="NNO1" s="11"/>
      <c r="NNP1" s="11"/>
      <c r="NNQ1" s="11"/>
      <c r="NNR1" s="11"/>
      <c r="NNS1" s="11"/>
      <c r="NNT1" s="11"/>
      <c r="NNU1" s="11"/>
      <c r="NNV1" s="11"/>
      <c r="NNW1" s="11"/>
      <c r="NNX1" s="11"/>
      <c r="NNY1" s="11"/>
      <c r="NNZ1" s="11"/>
      <c r="NOA1" s="11"/>
      <c r="NOB1" s="11"/>
      <c r="NOC1" s="11"/>
      <c r="NOD1" s="11"/>
      <c r="NOE1" s="11"/>
      <c r="NOF1" s="11"/>
      <c r="NOG1" s="11"/>
      <c r="NOH1" s="11"/>
      <c r="NOI1" s="11"/>
      <c r="NOJ1" s="11"/>
      <c r="NOK1" s="11"/>
      <c r="NOL1" s="11"/>
      <c r="NOM1" s="11"/>
      <c r="NON1" s="11"/>
      <c r="NOO1" s="11"/>
      <c r="NOP1" s="11"/>
      <c r="NOQ1" s="11"/>
      <c r="NOR1" s="11"/>
      <c r="NOS1" s="11"/>
      <c r="NOT1" s="11"/>
      <c r="NOU1" s="11"/>
      <c r="NOV1" s="11"/>
      <c r="NOW1" s="11"/>
      <c r="NOX1" s="11"/>
      <c r="NOY1" s="11"/>
      <c r="NOZ1" s="11"/>
      <c r="NPA1" s="11"/>
      <c r="NPB1" s="11"/>
      <c r="NPC1" s="11"/>
      <c r="NPD1" s="11"/>
      <c r="NPE1" s="11"/>
      <c r="NPF1" s="11"/>
      <c r="NPG1" s="11"/>
      <c r="NPH1" s="11"/>
      <c r="NPI1" s="11"/>
      <c r="NPJ1" s="11"/>
      <c r="NPK1" s="11"/>
      <c r="NPL1" s="11"/>
      <c r="NPM1" s="11"/>
      <c r="NPN1" s="11"/>
      <c r="NPO1" s="11"/>
      <c r="NPP1" s="11"/>
      <c r="NPQ1" s="11"/>
      <c r="NPR1" s="11"/>
      <c r="NPS1" s="11"/>
      <c r="NPT1" s="11"/>
      <c r="NPU1" s="11"/>
      <c r="NPV1" s="11"/>
      <c r="NPW1" s="11"/>
      <c r="NPX1" s="11"/>
      <c r="NPY1" s="11"/>
      <c r="NPZ1" s="11"/>
      <c r="NQA1" s="11"/>
      <c r="NQB1" s="11"/>
      <c r="NQC1" s="11"/>
      <c r="NQD1" s="11"/>
      <c r="NQE1" s="11"/>
      <c r="NQF1" s="11"/>
      <c r="NQG1" s="11"/>
      <c r="NQH1" s="11"/>
      <c r="NQI1" s="11"/>
      <c r="NQJ1" s="11"/>
      <c r="NQK1" s="11"/>
      <c r="NQL1" s="11"/>
      <c r="NQM1" s="11"/>
      <c r="NQN1" s="11"/>
      <c r="NQO1" s="11"/>
      <c r="NQP1" s="11"/>
      <c r="NQQ1" s="11"/>
      <c r="NQR1" s="11"/>
      <c r="NQS1" s="11"/>
      <c r="NQT1" s="11"/>
      <c r="NQU1" s="11"/>
      <c r="NQV1" s="11"/>
      <c r="NQW1" s="11"/>
      <c r="NQX1" s="11"/>
      <c r="NQY1" s="11"/>
      <c r="NQZ1" s="11"/>
      <c r="NRA1" s="11"/>
      <c r="NRB1" s="11"/>
      <c r="NRC1" s="11"/>
      <c r="NRD1" s="11"/>
      <c r="NRE1" s="11"/>
      <c r="NRF1" s="11"/>
      <c r="NRG1" s="11"/>
      <c r="NRH1" s="11"/>
      <c r="NRI1" s="11"/>
      <c r="NRJ1" s="11"/>
      <c r="NRK1" s="11"/>
      <c r="NRL1" s="11"/>
      <c r="NRM1" s="11"/>
      <c r="NRN1" s="11"/>
      <c r="NRO1" s="11"/>
      <c r="NRP1" s="11"/>
      <c r="NRQ1" s="11"/>
      <c r="NRR1" s="11"/>
      <c r="NRS1" s="11"/>
      <c r="NRT1" s="11"/>
      <c r="NRU1" s="11"/>
      <c r="NRV1" s="11"/>
      <c r="NRW1" s="11"/>
      <c r="NRX1" s="11"/>
      <c r="NRY1" s="11"/>
      <c r="NRZ1" s="11"/>
      <c r="NSA1" s="11"/>
      <c r="NSB1" s="11"/>
      <c r="NSC1" s="11"/>
      <c r="NSD1" s="11"/>
      <c r="NSE1" s="11"/>
      <c r="NSF1" s="11"/>
      <c r="NSG1" s="11"/>
      <c r="NSH1" s="11"/>
      <c r="NSI1" s="11"/>
      <c r="NSJ1" s="11"/>
      <c r="NSK1" s="11"/>
      <c r="NSL1" s="11"/>
      <c r="NSM1" s="11"/>
      <c r="NSN1" s="11"/>
      <c r="NSO1" s="11"/>
      <c r="NSP1" s="11"/>
      <c r="NSQ1" s="11"/>
      <c r="NSR1" s="11"/>
      <c r="NSS1" s="11"/>
      <c r="NST1" s="11"/>
      <c r="NSU1" s="11"/>
      <c r="NSV1" s="11"/>
      <c r="NSW1" s="11"/>
      <c r="NSX1" s="11"/>
      <c r="NSY1" s="11"/>
      <c r="NSZ1" s="11"/>
      <c r="NTA1" s="11"/>
      <c r="NTB1" s="11"/>
      <c r="NTC1" s="11"/>
      <c r="NTD1" s="11"/>
      <c r="NTE1" s="11"/>
      <c r="NTF1" s="11"/>
      <c r="NTG1" s="11"/>
      <c r="NTH1" s="11"/>
      <c r="NTI1" s="11"/>
      <c r="NTJ1" s="11"/>
      <c r="NTK1" s="11"/>
      <c r="NTL1" s="11"/>
      <c r="NTM1" s="11"/>
      <c r="NTN1" s="11"/>
      <c r="NTO1" s="11"/>
      <c r="NTP1" s="11"/>
      <c r="NTQ1" s="11"/>
      <c r="NTR1" s="11"/>
      <c r="NTS1" s="11"/>
      <c r="NTT1" s="11"/>
      <c r="NTU1" s="11"/>
      <c r="NTV1" s="11"/>
      <c r="NTW1" s="11"/>
      <c r="NTX1" s="11"/>
      <c r="NTY1" s="11"/>
      <c r="NTZ1" s="11"/>
      <c r="NUA1" s="11"/>
      <c r="NUB1" s="11"/>
      <c r="NUC1" s="11"/>
      <c r="NUD1" s="11"/>
      <c r="NUE1" s="11"/>
      <c r="NUF1" s="11"/>
      <c r="NUG1" s="11"/>
      <c r="NUH1" s="11"/>
      <c r="NUI1" s="11"/>
      <c r="NUJ1" s="11"/>
      <c r="NUK1" s="11"/>
      <c r="NUL1" s="11"/>
      <c r="NUM1" s="11"/>
      <c r="NUN1" s="11"/>
      <c r="NUO1" s="11"/>
      <c r="NUP1" s="11"/>
      <c r="NUQ1" s="11"/>
      <c r="NUR1" s="11"/>
      <c r="NUS1" s="11"/>
      <c r="NUT1" s="11"/>
      <c r="NUU1" s="11"/>
      <c r="NUV1" s="11"/>
      <c r="NUW1" s="11"/>
      <c r="NUX1" s="11"/>
      <c r="NUY1" s="11"/>
      <c r="NUZ1" s="11"/>
      <c r="NVA1" s="11"/>
      <c r="NVB1" s="11"/>
      <c r="NVC1" s="11"/>
      <c r="NVD1" s="11"/>
      <c r="NVE1" s="11"/>
      <c r="NVF1" s="11"/>
      <c r="NVG1" s="11"/>
      <c r="NVH1" s="11"/>
      <c r="NVI1" s="11"/>
      <c r="NVJ1" s="11"/>
      <c r="NVK1" s="11"/>
      <c r="NVL1" s="11"/>
      <c r="NVM1" s="11"/>
      <c r="NVN1" s="11"/>
      <c r="NVO1" s="11"/>
      <c r="NVP1" s="11"/>
      <c r="NVQ1" s="11"/>
      <c r="NVR1" s="11"/>
      <c r="NVS1" s="11"/>
      <c r="NVT1" s="11"/>
      <c r="NVU1" s="11"/>
      <c r="NVV1" s="11"/>
      <c r="NVW1" s="11"/>
      <c r="NVX1" s="11"/>
      <c r="NVY1" s="11"/>
      <c r="NVZ1" s="11"/>
      <c r="NWA1" s="11"/>
      <c r="NWB1" s="11"/>
      <c r="NWC1" s="11"/>
      <c r="NWD1" s="11"/>
      <c r="NWE1" s="11"/>
      <c r="NWF1" s="11"/>
      <c r="NWG1" s="11"/>
      <c r="NWH1" s="11"/>
      <c r="NWI1" s="11"/>
      <c r="NWJ1" s="11"/>
      <c r="NWK1" s="11"/>
      <c r="NWL1" s="11"/>
      <c r="NWM1" s="11"/>
      <c r="NWN1" s="11"/>
      <c r="NWO1" s="11"/>
      <c r="NWP1" s="11"/>
      <c r="NWQ1" s="11"/>
      <c r="NWR1" s="11"/>
      <c r="NWS1" s="11"/>
      <c r="NWT1" s="11"/>
      <c r="NWU1" s="11"/>
      <c r="NWV1" s="11"/>
      <c r="NWW1" s="11"/>
      <c r="NWX1" s="11"/>
      <c r="NWY1" s="11"/>
      <c r="NWZ1" s="11"/>
      <c r="NXA1" s="11"/>
      <c r="NXB1" s="11"/>
      <c r="NXC1" s="11"/>
      <c r="NXD1" s="11"/>
      <c r="NXE1" s="11"/>
      <c r="NXF1" s="11"/>
      <c r="NXG1" s="11"/>
      <c r="NXH1" s="11"/>
      <c r="NXI1" s="11"/>
      <c r="NXJ1" s="11"/>
      <c r="NXK1" s="11"/>
      <c r="NXL1" s="11"/>
      <c r="NXM1" s="11"/>
      <c r="NXN1" s="11"/>
      <c r="NXO1" s="11"/>
      <c r="NXP1" s="11"/>
      <c r="NXQ1" s="11"/>
      <c r="NXR1" s="11"/>
      <c r="NXS1" s="11"/>
      <c r="NXT1" s="11"/>
      <c r="NXU1" s="11"/>
      <c r="NXV1" s="11"/>
      <c r="NXW1" s="11"/>
      <c r="NXX1" s="11"/>
      <c r="NXY1" s="11"/>
      <c r="NXZ1" s="11"/>
      <c r="NYA1" s="11"/>
      <c r="NYB1" s="11"/>
      <c r="NYC1" s="11"/>
      <c r="NYD1" s="11"/>
      <c r="NYE1" s="11"/>
      <c r="NYF1" s="11"/>
      <c r="NYG1" s="11"/>
      <c r="NYH1" s="11"/>
      <c r="NYI1" s="11"/>
      <c r="NYJ1" s="11"/>
      <c r="NYK1" s="11"/>
      <c r="NYL1" s="11"/>
      <c r="NYM1" s="11"/>
      <c r="NYN1" s="11"/>
      <c r="NYO1" s="11"/>
      <c r="NYP1" s="11"/>
      <c r="NYQ1" s="11"/>
      <c r="NYR1" s="11"/>
      <c r="NYS1" s="11"/>
      <c r="NYT1" s="11"/>
      <c r="NYU1" s="11"/>
      <c r="NYV1" s="11"/>
      <c r="NYW1" s="11"/>
      <c r="NYX1" s="11"/>
      <c r="NYY1" s="11"/>
      <c r="NYZ1" s="11"/>
      <c r="NZA1" s="11"/>
      <c r="NZB1" s="11"/>
      <c r="NZC1" s="11"/>
      <c r="NZD1" s="11"/>
      <c r="NZE1" s="11"/>
      <c r="NZF1" s="11"/>
      <c r="NZG1" s="11"/>
      <c r="NZH1" s="11"/>
      <c r="NZI1" s="11"/>
      <c r="NZJ1" s="11"/>
      <c r="NZK1" s="11"/>
      <c r="NZL1" s="11"/>
      <c r="NZM1" s="11"/>
      <c r="NZN1" s="11"/>
      <c r="NZO1" s="11"/>
      <c r="NZP1" s="11"/>
      <c r="NZQ1" s="11"/>
      <c r="NZR1" s="11"/>
      <c r="NZS1" s="11"/>
      <c r="NZT1" s="11"/>
      <c r="NZU1" s="11"/>
      <c r="NZV1" s="11"/>
      <c r="NZW1" s="11"/>
      <c r="NZX1" s="11"/>
      <c r="NZY1" s="11"/>
      <c r="NZZ1" s="11"/>
      <c r="OAA1" s="11"/>
      <c r="OAB1" s="11"/>
      <c r="OAC1" s="11"/>
      <c r="OAD1" s="11"/>
      <c r="OAE1" s="11"/>
      <c r="OAF1" s="11"/>
      <c r="OAG1" s="11"/>
      <c r="OAH1" s="11"/>
      <c r="OAI1" s="11"/>
      <c r="OAJ1" s="11"/>
      <c r="OAK1" s="11"/>
      <c r="OAL1" s="11"/>
      <c r="OAM1" s="11"/>
      <c r="OAN1" s="11"/>
      <c r="OAO1" s="11"/>
      <c r="OAP1" s="11"/>
      <c r="OAQ1" s="11"/>
      <c r="OAR1" s="11"/>
      <c r="OAS1" s="11"/>
      <c r="OAT1" s="11"/>
      <c r="OAU1" s="11"/>
      <c r="OAV1" s="11"/>
      <c r="OAW1" s="11"/>
      <c r="OAX1" s="11"/>
      <c r="OAY1" s="11"/>
      <c r="OAZ1" s="11"/>
      <c r="OBA1" s="11"/>
      <c r="OBB1" s="11"/>
      <c r="OBC1" s="11"/>
      <c r="OBD1" s="11"/>
      <c r="OBE1" s="11"/>
      <c r="OBF1" s="11"/>
      <c r="OBG1" s="11"/>
      <c r="OBH1" s="11"/>
      <c r="OBI1" s="11"/>
      <c r="OBJ1" s="11"/>
      <c r="OBK1" s="11"/>
      <c r="OBL1" s="11"/>
      <c r="OBM1" s="11"/>
      <c r="OBN1" s="11"/>
      <c r="OBO1" s="11"/>
      <c r="OBP1" s="11"/>
      <c r="OBQ1" s="11"/>
      <c r="OBR1" s="11"/>
      <c r="OBS1" s="11"/>
      <c r="OBT1" s="11"/>
      <c r="OBU1" s="11"/>
      <c r="OBV1" s="11"/>
      <c r="OBW1" s="11"/>
      <c r="OBX1" s="11"/>
      <c r="OBY1" s="11"/>
      <c r="OBZ1" s="11"/>
      <c r="OCA1" s="11"/>
      <c r="OCB1" s="11"/>
      <c r="OCC1" s="11"/>
      <c r="OCD1" s="11"/>
      <c r="OCE1" s="11"/>
      <c r="OCF1" s="11"/>
      <c r="OCG1" s="11"/>
      <c r="OCH1" s="11"/>
      <c r="OCI1" s="11"/>
      <c r="OCJ1" s="11"/>
      <c r="OCK1" s="11"/>
      <c r="OCL1" s="11"/>
      <c r="OCM1" s="11"/>
      <c r="OCN1" s="11"/>
      <c r="OCO1" s="11"/>
      <c r="OCP1" s="11"/>
      <c r="OCQ1" s="11"/>
      <c r="OCR1" s="11"/>
      <c r="OCS1" s="11"/>
      <c r="OCT1" s="11"/>
      <c r="OCU1" s="11"/>
      <c r="OCV1" s="11"/>
      <c r="OCW1" s="11"/>
      <c r="OCX1" s="11"/>
      <c r="OCY1" s="11"/>
      <c r="OCZ1" s="11"/>
      <c r="ODA1" s="11"/>
      <c r="ODB1" s="11"/>
      <c r="ODC1" s="11"/>
      <c r="ODD1" s="11"/>
      <c r="ODE1" s="11"/>
      <c r="ODF1" s="11"/>
      <c r="ODG1" s="11"/>
      <c r="ODH1" s="11"/>
      <c r="ODI1" s="11"/>
      <c r="ODJ1" s="11"/>
      <c r="ODK1" s="11"/>
      <c r="ODL1" s="11"/>
      <c r="ODM1" s="11"/>
      <c r="ODN1" s="11"/>
      <c r="ODO1" s="11"/>
      <c r="ODP1" s="11"/>
      <c r="ODQ1" s="11"/>
      <c r="ODR1" s="11"/>
      <c r="ODS1" s="11"/>
      <c r="ODT1" s="11"/>
      <c r="ODU1" s="11"/>
      <c r="ODV1" s="11"/>
      <c r="ODW1" s="11"/>
      <c r="ODX1" s="11"/>
      <c r="ODY1" s="11"/>
      <c r="ODZ1" s="11"/>
      <c r="OEA1" s="11"/>
      <c r="OEB1" s="11"/>
      <c r="OEC1" s="11"/>
      <c r="OED1" s="11"/>
      <c r="OEE1" s="11"/>
      <c r="OEF1" s="11"/>
      <c r="OEG1" s="11"/>
      <c r="OEH1" s="11"/>
      <c r="OEI1" s="11"/>
      <c r="OEJ1" s="11"/>
      <c r="OEK1" s="11"/>
      <c r="OEL1" s="11"/>
      <c r="OEM1" s="11"/>
      <c r="OEN1" s="11"/>
      <c r="OEO1" s="11"/>
      <c r="OEP1" s="11"/>
      <c r="OEQ1" s="11"/>
      <c r="OER1" s="11"/>
      <c r="OES1" s="11"/>
      <c r="OET1" s="11"/>
      <c r="OEU1" s="11"/>
      <c r="OEV1" s="11"/>
      <c r="OEW1" s="11"/>
      <c r="OEX1" s="11"/>
      <c r="OEY1" s="11"/>
      <c r="OEZ1" s="11"/>
      <c r="OFA1" s="11"/>
      <c r="OFB1" s="11"/>
      <c r="OFC1" s="11"/>
      <c r="OFD1" s="11"/>
      <c r="OFE1" s="11"/>
      <c r="OFF1" s="11"/>
      <c r="OFG1" s="11"/>
      <c r="OFH1" s="11"/>
      <c r="OFI1" s="11"/>
      <c r="OFJ1" s="11"/>
      <c r="OFK1" s="11"/>
      <c r="OFL1" s="11"/>
      <c r="OFM1" s="11"/>
      <c r="OFN1" s="11"/>
      <c r="OFO1" s="11"/>
      <c r="OFP1" s="11"/>
      <c r="OFQ1" s="11"/>
      <c r="OFR1" s="11"/>
      <c r="OFS1" s="11"/>
      <c r="OFT1" s="11"/>
      <c r="OFU1" s="11"/>
      <c r="OFV1" s="11"/>
      <c r="OFW1" s="11"/>
      <c r="OFX1" s="11"/>
      <c r="OFY1" s="11"/>
      <c r="OFZ1" s="11"/>
      <c r="OGA1" s="11"/>
      <c r="OGB1" s="11"/>
      <c r="OGC1" s="11"/>
      <c r="OGD1" s="11"/>
      <c r="OGE1" s="11"/>
      <c r="OGF1" s="11"/>
      <c r="OGG1" s="11"/>
      <c r="OGH1" s="11"/>
      <c r="OGI1" s="11"/>
      <c r="OGJ1" s="11"/>
      <c r="OGK1" s="11"/>
      <c r="OGL1" s="11"/>
      <c r="OGM1" s="11"/>
      <c r="OGN1" s="11"/>
      <c r="OGO1" s="11"/>
      <c r="OGP1" s="11"/>
      <c r="OGQ1" s="11"/>
      <c r="OGR1" s="11"/>
      <c r="OGS1" s="11"/>
      <c r="OGT1" s="11"/>
      <c r="OGU1" s="11"/>
      <c r="OGV1" s="11"/>
      <c r="OGW1" s="11"/>
      <c r="OGX1" s="11"/>
      <c r="OGY1" s="11"/>
      <c r="OGZ1" s="11"/>
      <c r="OHA1" s="11"/>
      <c r="OHB1" s="11"/>
      <c r="OHC1" s="11"/>
      <c r="OHD1" s="11"/>
      <c r="OHE1" s="11"/>
      <c r="OHF1" s="11"/>
      <c r="OHG1" s="11"/>
      <c r="OHH1" s="11"/>
      <c r="OHI1" s="11"/>
      <c r="OHJ1" s="11"/>
      <c r="OHK1" s="11"/>
      <c r="OHL1" s="11"/>
      <c r="OHM1" s="11"/>
      <c r="OHN1" s="11"/>
      <c r="OHO1" s="11"/>
      <c r="OHP1" s="11"/>
      <c r="OHQ1" s="11"/>
      <c r="OHR1" s="11"/>
      <c r="OHS1" s="11"/>
      <c r="OHT1" s="11"/>
      <c r="OHU1" s="11"/>
      <c r="OHV1" s="11"/>
      <c r="OHW1" s="11"/>
      <c r="OHX1" s="11"/>
      <c r="OHY1" s="11"/>
      <c r="OHZ1" s="11"/>
      <c r="OIA1" s="11"/>
      <c r="OIB1" s="11"/>
      <c r="OIC1" s="11"/>
      <c r="OID1" s="11"/>
      <c r="OIE1" s="11"/>
      <c r="OIF1" s="11"/>
      <c r="OIG1" s="11"/>
      <c r="OIH1" s="11"/>
      <c r="OII1" s="11"/>
      <c r="OIJ1" s="11"/>
      <c r="OIK1" s="11"/>
      <c r="OIL1" s="11"/>
      <c r="OIM1" s="11"/>
      <c r="OIN1" s="11"/>
      <c r="OIO1" s="11"/>
      <c r="OIP1" s="11"/>
      <c r="OIQ1" s="11"/>
      <c r="OIR1" s="11"/>
      <c r="OIS1" s="11"/>
      <c r="OIT1" s="11"/>
      <c r="OIU1" s="11"/>
      <c r="OIV1" s="11"/>
      <c r="OIW1" s="11"/>
      <c r="OIX1" s="11"/>
      <c r="OIY1" s="11"/>
      <c r="OIZ1" s="11"/>
      <c r="OJA1" s="11"/>
      <c r="OJB1" s="11"/>
      <c r="OJC1" s="11"/>
      <c r="OJD1" s="11"/>
      <c r="OJE1" s="11"/>
      <c r="OJF1" s="11"/>
      <c r="OJG1" s="11"/>
      <c r="OJH1" s="11"/>
      <c r="OJI1" s="11"/>
      <c r="OJJ1" s="11"/>
      <c r="OJK1" s="11"/>
      <c r="OJL1" s="11"/>
      <c r="OJM1" s="11"/>
      <c r="OJN1" s="11"/>
      <c r="OJO1" s="11"/>
      <c r="OJP1" s="11"/>
      <c r="OJQ1" s="11"/>
      <c r="OJR1" s="11"/>
      <c r="OJS1" s="11"/>
      <c r="OJT1" s="11"/>
      <c r="OJU1" s="11"/>
      <c r="OJV1" s="11"/>
      <c r="OJW1" s="11"/>
      <c r="OJX1" s="11"/>
      <c r="OJY1" s="11"/>
      <c r="OJZ1" s="11"/>
      <c r="OKA1" s="11"/>
      <c r="OKB1" s="11"/>
      <c r="OKC1" s="11"/>
      <c r="OKD1" s="11"/>
      <c r="OKE1" s="11"/>
      <c r="OKF1" s="11"/>
      <c r="OKG1" s="11"/>
      <c r="OKH1" s="11"/>
      <c r="OKI1" s="11"/>
      <c r="OKJ1" s="11"/>
      <c r="OKK1" s="11"/>
      <c r="OKL1" s="11"/>
      <c r="OKM1" s="11"/>
      <c r="OKN1" s="11"/>
      <c r="OKO1" s="11"/>
      <c r="OKP1" s="11"/>
      <c r="OKQ1" s="11"/>
      <c r="OKR1" s="11"/>
      <c r="OKS1" s="11"/>
      <c r="OKT1" s="11"/>
      <c r="OKU1" s="11"/>
      <c r="OKV1" s="11"/>
      <c r="OKW1" s="11"/>
      <c r="OKX1" s="11"/>
      <c r="OKY1" s="11"/>
      <c r="OKZ1" s="11"/>
      <c r="OLA1" s="11"/>
      <c r="OLB1" s="11"/>
      <c r="OLC1" s="11"/>
      <c r="OLD1" s="11"/>
      <c r="OLE1" s="11"/>
      <c r="OLF1" s="11"/>
      <c r="OLG1" s="11"/>
      <c r="OLH1" s="11"/>
      <c r="OLI1" s="11"/>
      <c r="OLJ1" s="11"/>
      <c r="OLK1" s="11"/>
      <c r="OLL1" s="11"/>
      <c r="OLM1" s="11"/>
      <c r="OLN1" s="11"/>
      <c r="OLO1" s="11"/>
      <c r="OLP1" s="11"/>
      <c r="OLQ1" s="11"/>
      <c r="OLR1" s="11"/>
      <c r="OLS1" s="11"/>
      <c r="OLT1" s="11"/>
      <c r="OLU1" s="11"/>
      <c r="OLV1" s="11"/>
      <c r="OLW1" s="11"/>
      <c r="OLX1" s="11"/>
      <c r="OLY1" s="11"/>
      <c r="OLZ1" s="11"/>
      <c r="OMA1" s="11"/>
      <c r="OMB1" s="11"/>
      <c r="OMC1" s="11"/>
      <c r="OMD1" s="11"/>
      <c r="OME1" s="11"/>
      <c r="OMF1" s="11"/>
      <c r="OMG1" s="11"/>
      <c r="OMH1" s="11"/>
      <c r="OMI1" s="11"/>
      <c r="OMJ1" s="11"/>
      <c r="OMK1" s="11"/>
      <c r="OML1" s="11"/>
      <c r="OMM1" s="11"/>
      <c r="OMN1" s="11"/>
      <c r="OMO1" s="11"/>
      <c r="OMP1" s="11"/>
      <c r="OMQ1" s="11"/>
      <c r="OMR1" s="11"/>
      <c r="OMS1" s="11"/>
      <c r="OMT1" s="11"/>
      <c r="OMU1" s="11"/>
      <c r="OMV1" s="11"/>
      <c r="OMW1" s="11"/>
      <c r="OMX1" s="11"/>
      <c r="OMY1" s="11"/>
      <c r="OMZ1" s="11"/>
      <c r="ONA1" s="11"/>
      <c r="ONB1" s="11"/>
      <c r="ONC1" s="11"/>
      <c r="OND1" s="11"/>
      <c r="ONE1" s="11"/>
      <c r="ONF1" s="11"/>
      <c r="ONG1" s="11"/>
      <c r="ONH1" s="11"/>
      <c r="ONI1" s="11"/>
      <c r="ONJ1" s="11"/>
      <c r="ONK1" s="11"/>
      <c r="ONL1" s="11"/>
      <c r="ONM1" s="11"/>
      <c r="ONN1" s="11"/>
      <c r="ONO1" s="11"/>
      <c r="ONP1" s="11"/>
      <c r="ONQ1" s="11"/>
      <c r="ONR1" s="11"/>
      <c r="ONS1" s="11"/>
      <c r="ONT1" s="11"/>
      <c r="ONU1" s="11"/>
      <c r="ONV1" s="11"/>
      <c r="ONW1" s="11"/>
      <c r="ONX1" s="11"/>
      <c r="ONY1" s="11"/>
      <c r="ONZ1" s="11"/>
      <c r="OOA1" s="11"/>
      <c r="OOB1" s="11"/>
      <c r="OOC1" s="11"/>
      <c r="OOD1" s="11"/>
      <c r="OOE1" s="11"/>
      <c r="OOF1" s="11"/>
      <c r="OOG1" s="11"/>
      <c r="OOH1" s="11"/>
      <c r="OOI1" s="11"/>
      <c r="OOJ1" s="11"/>
      <c r="OOK1" s="11"/>
      <c r="OOL1" s="11"/>
      <c r="OOM1" s="11"/>
      <c r="OON1" s="11"/>
      <c r="OOO1" s="11"/>
      <c r="OOP1" s="11"/>
      <c r="OOQ1" s="11"/>
      <c r="OOR1" s="11"/>
      <c r="OOS1" s="11"/>
      <c r="OOT1" s="11"/>
      <c r="OOU1" s="11"/>
      <c r="OOV1" s="11"/>
      <c r="OOW1" s="11"/>
      <c r="OOX1" s="11"/>
      <c r="OOY1" s="11"/>
      <c r="OOZ1" s="11"/>
      <c r="OPA1" s="11"/>
      <c r="OPB1" s="11"/>
      <c r="OPC1" s="11"/>
      <c r="OPD1" s="11"/>
      <c r="OPE1" s="11"/>
      <c r="OPF1" s="11"/>
      <c r="OPG1" s="11"/>
      <c r="OPH1" s="11"/>
      <c r="OPI1" s="11"/>
      <c r="OPJ1" s="11"/>
      <c r="OPK1" s="11"/>
      <c r="OPL1" s="11"/>
      <c r="OPM1" s="11"/>
      <c r="OPN1" s="11"/>
      <c r="OPO1" s="11"/>
      <c r="OPP1" s="11"/>
      <c r="OPQ1" s="11"/>
      <c r="OPR1" s="11"/>
      <c r="OPS1" s="11"/>
      <c r="OPT1" s="11"/>
      <c r="OPU1" s="11"/>
      <c r="OPV1" s="11"/>
      <c r="OPW1" s="11"/>
      <c r="OPX1" s="11"/>
      <c r="OPY1" s="11"/>
      <c r="OPZ1" s="11"/>
      <c r="OQA1" s="11"/>
      <c r="OQB1" s="11"/>
      <c r="OQC1" s="11"/>
      <c r="OQD1" s="11"/>
      <c r="OQE1" s="11"/>
      <c r="OQF1" s="11"/>
      <c r="OQG1" s="11"/>
      <c r="OQH1" s="11"/>
      <c r="OQI1" s="11"/>
      <c r="OQJ1" s="11"/>
      <c r="OQK1" s="11"/>
      <c r="OQL1" s="11"/>
      <c r="OQM1" s="11"/>
      <c r="OQN1" s="11"/>
      <c r="OQO1" s="11"/>
      <c r="OQP1" s="11"/>
      <c r="OQQ1" s="11"/>
      <c r="OQR1" s="11"/>
      <c r="OQS1" s="11"/>
      <c r="OQT1" s="11"/>
      <c r="OQU1" s="11"/>
      <c r="OQV1" s="11"/>
      <c r="OQW1" s="11"/>
      <c r="OQX1" s="11"/>
      <c r="OQY1" s="11"/>
      <c r="OQZ1" s="11"/>
      <c r="ORA1" s="11"/>
      <c r="ORB1" s="11"/>
      <c r="ORC1" s="11"/>
      <c r="ORD1" s="11"/>
      <c r="ORE1" s="11"/>
      <c r="ORF1" s="11"/>
      <c r="ORG1" s="11"/>
      <c r="ORH1" s="11"/>
      <c r="ORI1" s="11"/>
      <c r="ORJ1" s="11"/>
      <c r="ORK1" s="11"/>
      <c r="ORL1" s="11"/>
      <c r="ORM1" s="11"/>
      <c r="ORN1" s="11"/>
      <c r="ORO1" s="11"/>
      <c r="ORP1" s="11"/>
      <c r="ORQ1" s="11"/>
      <c r="ORR1" s="11"/>
      <c r="ORS1" s="11"/>
      <c r="ORT1" s="11"/>
      <c r="ORU1" s="11"/>
      <c r="ORV1" s="11"/>
      <c r="ORW1" s="11"/>
      <c r="ORX1" s="11"/>
      <c r="ORY1" s="11"/>
      <c r="ORZ1" s="11"/>
      <c r="OSA1" s="11"/>
      <c r="OSB1" s="11"/>
      <c r="OSC1" s="11"/>
      <c r="OSD1" s="11"/>
      <c r="OSE1" s="11"/>
      <c r="OSF1" s="11"/>
      <c r="OSG1" s="11"/>
      <c r="OSH1" s="11"/>
      <c r="OSI1" s="11"/>
      <c r="OSJ1" s="11"/>
      <c r="OSK1" s="11"/>
      <c r="OSL1" s="11"/>
      <c r="OSM1" s="11"/>
      <c r="OSN1" s="11"/>
      <c r="OSO1" s="11"/>
      <c r="OSP1" s="11"/>
      <c r="OSQ1" s="11"/>
      <c r="OSR1" s="11"/>
      <c r="OSS1" s="11"/>
      <c r="OST1" s="11"/>
      <c r="OSU1" s="11"/>
      <c r="OSV1" s="11"/>
      <c r="OSW1" s="11"/>
      <c r="OSX1" s="11"/>
      <c r="OSY1" s="11"/>
      <c r="OSZ1" s="11"/>
      <c r="OTA1" s="11"/>
      <c r="OTB1" s="11"/>
      <c r="OTC1" s="11"/>
      <c r="OTD1" s="11"/>
      <c r="OTE1" s="11"/>
      <c r="OTF1" s="11"/>
      <c r="OTG1" s="11"/>
      <c r="OTH1" s="11"/>
      <c r="OTI1" s="11"/>
      <c r="OTJ1" s="11"/>
      <c r="OTK1" s="11"/>
      <c r="OTL1" s="11"/>
      <c r="OTM1" s="11"/>
      <c r="OTN1" s="11"/>
      <c r="OTO1" s="11"/>
      <c r="OTP1" s="11"/>
      <c r="OTQ1" s="11"/>
      <c r="OTR1" s="11"/>
      <c r="OTS1" s="11"/>
      <c r="OTT1" s="11"/>
      <c r="OTU1" s="11"/>
      <c r="OTV1" s="11"/>
      <c r="OTW1" s="11"/>
      <c r="OTX1" s="11"/>
      <c r="OTY1" s="11"/>
      <c r="OTZ1" s="11"/>
      <c r="OUA1" s="11"/>
      <c r="OUB1" s="11"/>
      <c r="OUC1" s="11"/>
      <c r="OUD1" s="11"/>
      <c r="OUE1" s="11"/>
      <c r="OUF1" s="11"/>
      <c r="OUG1" s="11"/>
      <c r="OUH1" s="11"/>
      <c r="OUI1" s="11"/>
      <c r="OUJ1" s="11"/>
      <c r="OUK1" s="11"/>
      <c r="OUL1" s="11"/>
      <c r="OUM1" s="11"/>
      <c r="OUN1" s="11"/>
      <c r="OUO1" s="11"/>
      <c r="OUP1" s="11"/>
      <c r="OUQ1" s="11"/>
      <c r="OUR1" s="11"/>
      <c r="OUS1" s="11"/>
      <c r="OUT1" s="11"/>
      <c r="OUU1" s="11"/>
      <c r="OUV1" s="11"/>
      <c r="OUW1" s="11"/>
      <c r="OUX1" s="11"/>
      <c r="OUY1" s="11"/>
      <c r="OUZ1" s="11"/>
      <c r="OVA1" s="11"/>
      <c r="OVB1" s="11"/>
      <c r="OVC1" s="11"/>
      <c r="OVD1" s="11"/>
      <c r="OVE1" s="11"/>
      <c r="OVF1" s="11"/>
      <c r="OVG1" s="11"/>
      <c r="OVH1" s="11"/>
      <c r="OVI1" s="11"/>
      <c r="OVJ1" s="11"/>
      <c r="OVK1" s="11"/>
      <c r="OVL1" s="11"/>
      <c r="OVM1" s="11"/>
      <c r="OVN1" s="11"/>
      <c r="OVO1" s="11"/>
      <c r="OVP1" s="11"/>
      <c r="OVQ1" s="11"/>
      <c r="OVR1" s="11"/>
      <c r="OVS1" s="11"/>
      <c r="OVT1" s="11"/>
      <c r="OVU1" s="11"/>
      <c r="OVV1" s="11"/>
      <c r="OVW1" s="11"/>
      <c r="OVX1" s="11"/>
      <c r="OVY1" s="11"/>
      <c r="OVZ1" s="11"/>
      <c r="OWA1" s="11"/>
      <c r="OWB1" s="11"/>
      <c r="OWC1" s="11"/>
      <c r="OWD1" s="11"/>
      <c r="OWE1" s="11"/>
      <c r="OWF1" s="11"/>
      <c r="OWG1" s="11"/>
      <c r="OWH1" s="11"/>
      <c r="OWI1" s="11"/>
      <c r="OWJ1" s="11"/>
      <c r="OWK1" s="11"/>
      <c r="OWL1" s="11"/>
      <c r="OWM1" s="11"/>
      <c r="OWN1" s="11"/>
      <c r="OWO1" s="11"/>
      <c r="OWP1" s="11"/>
      <c r="OWQ1" s="11"/>
      <c r="OWR1" s="11"/>
      <c r="OWS1" s="11"/>
      <c r="OWT1" s="11"/>
      <c r="OWU1" s="11"/>
      <c r="OWV1" s="11"/>
      <c r="OWW1" s="11"/>
      <c r="OWX1" s="11"/>
      <c r="OWY1" s="11"/>
      <c r="OWZ1" s="11"/>
      <c r="OXA1" s="11"/>
      <c r="OXB1" s="11"/>
      <c r="OXC1" s="11"/>
      <c r="OXD1" s="11"/>
      <c r="OXE1" s="11"/>
      <c r="OXF1" s="11"/>
      <c r="OXG1" s="11"/>
      <c r="OXH1" s="11"/>
      <c r="OXI1" s="11"/>
      <c r="OXJ1" s="11"/>
      <c r="OXK1" s="11"/>
      <c r="OXL1" s="11"/>
      <c r="OXM1" s="11"/>
      <c r="OXN1" s="11"/>
      <c r="OXO1" s="11"/>
      <c r="OXP1" s="11"/>
      <c r="OXQ1" s="11"/>
      <c r="OXR1" s="11"/>
      <c r="OXS1" s="11"/>
      <c r="OXT1" s="11"/>
      <c r="OXU1" s="11"/>
      <c r="OXV1" s="11"/>
      <c r="OXW1" s="11"/>
      <c r="OXX1" s="11"/>
      <c r="OXY1" s="11"/>
      <c r="OXZ1" s="11"/>
      <c r="OYA1" s="11"/>
      <c r="OYB1" s="11"/>
      <c r="OYC1" s="11"/>
      <c r="OYD1" s="11"/>
      <c r="OYE1" s="11"/>
      <c r="OYF1" s="11"/>
      <c r="OYG1" s="11"/>
      <c r="OYH1" s="11"/>
      <c r="OYI1" s="11"/>
      <c r="OYJ1" s="11"/>
      <c r="OYK1" s="11"/>
      <c r="OYL1" s="11"/>
      <c r="OYM1" s="11"/>
      <c r="OYN1" s="11"/>
      <c r="OYO1" s="11"/>
      <c r="OYP1" s="11"/>
      <c r="OYQ1" s="11"/>
      <c r="OYR1" s="11"/>
      <c r="OYS1" s="11"/>
      <c r="OYT1" s="11"/>
      <c r="OYU1" s="11"/>
      <c r="OYV1" s="11"/>
      <c r="OYW1" s="11"/>
      <c r="OYX1" s="11"/>
      <c r="OYY1" s="11"/>
      <c r="OYZ1" s="11"/>
      <c r="OZA1" s="11"/>
      <c r="OZB1" s="11"/>
      <c r="OZC1" s="11"/>
      <c r="OZD1" s="11"/>
      <c r="OZE1" s="11"/>
      <c r="OZF1" s="11"/>
      <c r="OZG1" s="11"/>
      <c r="OZH1" s="11"/>
      <c r="OZI1" s="11"/>
      <c r="OZJ1" s="11"/>
      <c r="OZK1" s="11"/>
      <c r="OZL1" s="11"/>
      <c r="OZM1" s="11"/>
      <c r="OZN1" s="11"/>
      <c r="OZO1" s="11"/>
      <c r="OZP1" s="11"/>
      <c r="OZQ1" s="11"/>
      <c r="OZR1" s="11"/>
      <c r="OZS1" s="11"/>
      <c r="OZT1" s="11"/>
      <c r="OZU1" s="11"/>
      <c r="OZV1" s="11"/>
      <c r="OZW1" s="11"/>
      <c r="OZX1" s="11"/>
      <c r="OZY1" s="11"/>
      <c r="OZZ1" s="11"/>
      <c r="PAA1" s="11"/>
      <c r="PAB1" s="11"/>
      <c r="PAC1" s="11"/>
      <c r="PAD1" s="11"/>
      <c r="PAE1" s="11"/>
      <c r="PAF1" s="11"/>
      <c r="PAG1" s="11"/>
      <c r="PAH1" s="11"/>
      <c r="PAI1" s="11"/>
      <c r="PAJ1" s="11"/>
      <c r="PAK1" s="11"/>
      <c r="PAL1" s="11"/>
      <c r="PAM1" s="11"/>
      <c r="PAN1" s="11"/>
      <c r="PAO1" s="11"/>
      <c r="PAP1" s="11"/>
      <c r="PAQ1" s="11"/>
      <c r="PAR1" s="11"/>
      <c r="PAS1" s="11"/>
      <c r="PAT1" s="11"/>
      <c r="PAU1" s="11"/>
      <c r="PAV1" s="11"/>
      <c r="PAW1" s="11"/>
      <c r="PAX1" s="11"/>
      <c r="PAY1" s="11"/>
      <c r="PAZ1" s="11"/>
      <c r="PBA1" s="11"/>
      <c r="PBB1" s="11"/>
      <c r="PBC1" s="11"/>
      <c r="PBD1" s="11"/>
      <c r="PBE1" s="11"/>
      <c r="PBF1" s="11"/>
      <c r="PBG1" s="11"/>
      <c r="PBH1" s="11"/>
      <c r="PBI1" s="11"/>
      <c r="PBJ1" s="11"/>
      <c r="PBK1" s="11"/>
      <c r="PBL1" s="11"/>
      <c r="PBM1" s="11"/>
      <c r="PBN1" s="11"/>
      <c r="PBO1" s="11"/>
      <c r="PBP1" s="11"/>
      <c r="PBQ1" s="11"/>
      <c r="PBR1" s="11"/>
      <c r="PBS1" s="11"/>
      <c r="PBT1" s="11"/>
      <c r="PBU1" s="11"/>
      <c r="PBV1" s="11"/>
      <c r="PBW1" s="11"/>
      <c r="PBX1" s="11"/>
      <c r="PBY1" s="11"/>
      <c r="PBZ1" s="11"/>
      <c r="PCA1" s="11"/>
      <c r="PCB1" s="11"/>
      <c r="PCC1" s="11"/>
      <c r="PCD1" s="11"/>
      <c r="PCE1" s="11"/>
      <c r="PCF1" s="11"/>
      <c r="PCG1" s="11"/>
      <c r="PCH1" s="11"/>
      <c r="PCI1" s="11"/>
      <c r="PCJ1" s="11"/>
      <c r="PCK1" s="11"/>
      <c r="PCL1" s="11"/>
      <c r="PCM1" s="11"/>
      <c r="PCN1" s="11"/>
      <c r="PCO1" s="11"/>
      <c r="PCP1" s="11"/>
      <c r="PCQ1" s="11"/>
      <c r="PCR1" s="11"/>
      <c r="PCS1" s="11"/>
      <c r="PCT1" s="11"/>
      <c r="PCU1" s="11"/>
      <c r="PCV1" s="11"/>
      <c r="PCW1" s="11"/>
      <c r="PCX1" s="11"/>
      <c r="PCY1" s="11"/>
      <c r="PCZ1" s="11"/>
      <c r="PDA1" s="11"/>
      <c r="PDB1" s="11"/>
      <c r="PDC1" s="11"/>
      <c r="PDD1" s="11"/>
      <c r="PDE1" s="11"/>
      <c r="PDF1" s="11"/>
      <c r="PDG1" s="11"/>
      <c r="PDH1" s="11"/>
      <c r="PDI1" s="11"/>
      <c r="PDJ1" s="11"/>
      <c r="PDK1" s="11"/>
      <c r="PDL1" s="11"/>
      <c r="PDM1" s="11"/>
      <c r="PDN1" s="11"/>
      <c r="PDO1" s="11"/>
      <c r="PDP1" s="11"/>
      <c r="PDQ1" s="11"/>
      <c r="PDR1" s="11"/>
      <c r="PDS1" s="11"/>
      <c r="PDT1" s="11"/>
      <c r="PDU1" s="11"/>
      <c r="PDV1" s="11"/>
      <c r="PDW1" s="11"/>
      <c r="PDX1" s="11"/>
      <c r="PDY1" s="11"/>
      <c r="PDZ1" s="11"/>
      <c r="PEA1" s="11"/>
      <c r="PEB1" s="11"/>
      <c r="PEC1" s="11"/>
      <c r="PED1" s="11"/>
      <c r="PEE1" s="11"/>
      <c r="PEF1" s="11"/>
      <c r="PEG1" s="11"/>
      <c r="PEH1" s="11"/>
      <c r="PEI1" s="11"/>
      <c r="PEJ1" s="11"/>
      <c r="PEK1" s="11"/>
      <c r="PEL1" s="11"/>
      <c r="PEM1" s="11"/>
      <c r="PEN1" s="11"/>
      <c r="PEO1" s="11"/>
      <c r="PEP1" s="11"/>
      <c r="PEQ1" s="11"/>
      <c r="PER1" s="11"/>
      <c r="PES1" s="11"/>
      <c r="PET1" s="11"/>
      <c r="PEU1" s="11"/>
      <c r="PEV1" s="11"/>
      <c r="PEW1" s="11"/>
      <c r="PEX1" s="11"/>
      <c r="PEY1" s="11"/>
      <c r="PEZ1" s="11"/>
      <c r="PFA1" s="11"/>
      <c r="PFB1" s="11"/>
      <c r="PFC1" s="11"/>
      <c r="PFD1" s="11"/>
      <c r="PFE1" s="11"/>
      <c r="PFF1" s="11"/>
      <c r="PFG1" s="11"/>
      <c r="PFH1" s="11"/>
      <c r="PFI1" s="11"/>
      <c r="PFJ1" s="11"/>
      <c r="PFK1" s="11"/>
      <c r="PFL1" s="11"/>
      <c r="PFM1" s="11"/>
      <c r="PFN1" s="11"/>
      <c r="PFO1" s="11"/>
      <c r="PFP1" s="11"/>
      <c r="PFQ1" s="11"/>
      <c r="PFR1" s="11"/>
      <c r="PFS1" s="11"/>
      <c r="PFT1" s="11"/>
      <c r="PFU1" s="11"/>
      <c r="PFV1" s="11"/>
      <c r="PFW1" s="11"/>
      <c r="PFX1" s="11"/>
      <c r="PFY1" s="11"/>
      <c r="PFZ1" s="11"/>
      <c r="PGA1" s="11"/>
      <c r="PGB1" s="11"/>
      <c r="PGC1" s="11"/>
      <c r="PGD1" s="11"/>
      <c r="PGE1" s="11"/>
      <c r="PGF1" s="11"/>
      <c r="PGG1" s="11"/>
      <c r="PGH1" s="11"/>
      <c r="PGI1" s="11"/>
      <c r="PGJ1" s="11"/>
      <c r="PGK1" s="11"/>
      <c r="PGL1" s="11"/>
      <c r="PGM1" s="11"/>
      <c r="PGN1" s="11"/>
      <c r="PGO1" s="11"/>
      <c r="PGP1" s="11"/>
      <c r="PGQ1" s="11"/>
      <c r="PGR1" s="11"/>
      <c r="PGS1" s="11"/>
      <c r="PGT1" s="11"/>
      <c r="PGU1" s="11"/>
      <c r="PGV1" s="11"/>
      <c r="PGW1" s="11"/>
      <c r="PGX1" s="11"/>
      <c r="PGY1" s="11"/>
      <c r="PGZ1" s="11"/>
      <c r="PHA1" s="11"/>
      <c r="PHB1" s="11"/>
      <c r="PHC1" s="11"/>
      <c r="PHD1" s="11"/>
      <c r="PHE1" s="11"/>
      <c r="PHF1" s="11"/>
      <c r="PHG1" s="11"/>
      <c r="PHH1" s="11"/>
      <c r="PHI1" s="11"/>
      <c r="PHJ1" s="11"/>
      <c r="PHK1" s="11"/>
      <c r="PHL1" s="11"/>
      <c r="PHM1" s="11"/>
      <c r="PHN1" s="11"/>
      <c r="PHO1" s="11"/>
      <c r="PHP1" s="11"/>
      <c r="PHQ1" s="11"/>
      <c r="PHR1" s="11"/>
      <c r="PHS1" s="11"/>
      <c r="PHT1" s="11"/>
      <c r="PHU1" s="11"/>
      <c r="PHV1" s="11"/>
      <c r="PHW1" s="11"/>
      <c r="PHX1" s="11"/>
      <c r="PHY1" s="11"/>
      <c r="PHZ1" s="11"/>
      <c r="PIA1" s="11"/>
      <c r="PIB1" s="11"/>
      <c r="PIC1" s="11"/>
      <c r="PID1" s="11"/>
      <c r="PIE1" s="11"/>
      <c r="PIF1" s="11"/>
      <c r="PIG1" s="11"/>
      <c r="PIH1" s="11"/>
      <c r="PII1" s="11"/>
      <c r="PIJ1" s="11"/>
      <c r="PIK1" s="11"/>
      <c r="PIL1" s="11"/>
      <c r="PIM1" s="11"/>
      <c r="PIN1" s="11"/>
      <c r="PIO1" s="11"/>
      <c r="PIP1" s="11"/>
      <c r="PIQ1" s="11"/>
      <c r="PIR1" s="11"/>
      <c r="PIS1" s="11"/>
      <c r="PIT1" s="11"/>
      <c r="PIU1" s="11"/>
      <c r="PIV1" s="11"/>
      <c r="PIW1" s="11"/>
      <c r="PIX1" s="11"/>
      <c r="PIY1" s="11"/>
      <c r="PIZ1" s="11"/>
      <c r="PJA1" s="11"/>
      <c r="PJB1" s="11"/>
      <c r="PJC1" s="11"/>
      <c r="PJD1" s="11"/>
      <c r="PJE1" s="11"/>
      <c r="PJF1" s="11"/>
      <c r="PJG1" s="11"/>
      <c r="PJH1" s="11"/>
      <c r="PJI1" s="11"/>
      <c r="PJJ1" s="11"/>
      <c r="PJK1" s="11"/>
      <c r="PJL1" s="11"/>
      <c r="PJM1" s="11"/>
      <c r="PJN1" s="11"/>
      <c r="PJO1" s="11"/>
      <c r="PJP1" s="11"/>
      <c r="PJQ1" s="11"/>
      <c r="PJR1" s="11"/>
      <c r="PJS1" s="11"/>
      <c r="PJT1" s="11"/>
      <c r="PJU1" s="11"/>
      <c r="PJV1" s="11"/>
      <c r="PJW1" s="11"/>
      <c r="PJX1" s="11"/>
      <c r="PJY1" s="11"/>
      <c r="PJZ1" s="11"/>
      <c r="PKA1" s="11"/>
      <c r="PKB1" s="11"/>
      <c r="PKC1" s="11"/>
      <c r="PKD1" s="11"/>
      <c r="PKE1" s="11"/>
      <c r="PKF1" s="11"/>
      <c r="PKG1" s="11"/>
      <c r="PKH1" s="11"/>
      <c r="PKI1" s="11"/>
      <c r="PKJ1" s="11"/>
      <c r="PKK1" s="11"/>
      <c r="PKL1" s="11"/>
      <c r="PKM1" s="11"/>
      <c r="PKN1" s="11"/>
      <c r="PKO1" s="11"/>
      <c r="PKP1" s="11"/>
      <c r="PKQ1" s="11"/>
      <c r="PKR1" s="11"/>
      <c r="PKS1" s="11"/>
      <c r="PKT1" s="11"/>
      <c r="PKU1" s="11"/>
      <c r="PKV1" s="11"/>
      <c r="PKW1" s="11"/>
      <c r="PKX1" s="11"/>
      <c r="PKY1" s="11"/>
      <c r="PKZ1" s="11"/>
      <c r="PLA1" s="11"/>
      <c r="PLB1" s="11"/>
      <c r="PLC1" s="11"/>
      <c r="PLD1" s="11"/>
      <c r="PLE1" s="11"/>
      <c r="PLF1" s="11"/>
      <c r="PLG1" s="11"/>
      <c r="PLH1" s="11"/>
      <c r="PLI1" s="11"/>
      <c r="PLJ1" s="11"/>
      <c r="PLK1" s="11"/>
      <c r="PLL1" s="11"/>
      <c r="PLM1" s="11"/>
      <c r="PLN1" s="11"/>
      <c r="PLO1" s="11"/>
      <c r="PLP1" s="11"/>
      <c r="PLQ1" s="11"/>
      <c r="PLR1" s="11"/>
      <c r="PLS1" s="11"/>
      <c r="PLT1" s="11"/>
      <c r="PLU1" s="11"/>
      <c r="PLV1" s="11"/>
      <c r="PLW1" s="11"/>
      <c r="PLX1" s="11"/>
      <c r="PLY1" s="11"/>
      <c r="PLZ1" s="11"/>
      <c r="PMA1" s="11"/>
      <c r="PMB1" s="11"/>
      <c r="PMC1" s="11"/>
      <c r="PMD1" s="11"/>
      <c r="PME1" s="11"/>
      <c r="PMF1" s="11"/>
      <c r="PMG1" s="11"/>
      <c r="PMH1" s="11"/>
      <c r="PMI1" s="11"/>
      <c r="PMJ1" s="11"/>
      <c r="PMK1" s="11"/>
      <c r="PML1" s="11"/>
      <c r="PMM1" s="11"/>
      <c r="PMN1" s="11"/>
      <c r="PMO1" s="11"/>
      <c r="PMP1" s="11"/>
      <c r="PMQ1" s="11"/>
      <c r="PMR1" s="11"/>
      <c r="PMS1" s="11"/>
      <c r="PMT1" s="11"/>
      <c r="PMU1" s="11"/>
      <c r="PMV1" s="11"/>
      <c r="PMW1" s="11"/>
      <c r="PMX1" s="11"/>
      <c r="PMY1" s="11"/>
      <c r="PMZ1" s="11"/>
      <c r="PNA1" s="11"/>
      <c r="PNB1" s="11"/>
      <c r="PNC1" s="11"/>
      <c r="PND1" s="11"/>
      <c r="PNE1" s="11"/>
      <c r="PNF1" s="11"/>
      <c r="PNG1" s="11"/>
      <c r="PNH1" s="11"/>
      <c r="PNI1" s="11"/>
      <c r="PNJ1" s="11"/>
      <c r="PNK1" s="11"/>
      <c r="PNL1" s="11"/>
      <c r="PNM1" s="11"/>
      <c r="PNN1" s="11"/>
      <c r="PNO1" s="11"/>
      <c r="PNP1" s="11"/>
      <c r="PNQ1" s="11"/>
      <c r="PNR1" s="11"/>
      <c r="PNS1" s="11"/>
      <c r="PNT1" s="11"/>
      <c r="PNU1" s="11"/>
      <c r="PNV1" s="11"/>
      <c r="PNW1" s="11"/>
      <c r="PNX1" s="11"/>
      <c r="PNY1" s="11"/>
      <c r="PNZ1" s="11"/>
      <c r="POA1" s="11"/>
      <c r="POB1" s="11"/>
      <c r="POC1" s="11"/>
      <c r="POD1" s="11"/>
      <c r="POE1" s="11"/>
      <c r="POF1" s="11"/>
      <c r="POG1" s="11"/>
      <c r="POH1" s="11"/>
      <c r="POI1" s="11"/>
      <c r="POJ1" s="11"/>
      <c r="POK1" s="11"/>
      <c r="POL1" s="11"/>
      <c r="POM1" s="11"/>
      <c r="PON1" s="11"/>
      <c r="POO1" s="11"/>
      <c r="POP1" s="11"/>
      <c r="POQ1" s="11"/>
      <c r="POR1" s="11"/>
      <c r="POS1" s="11"/>
      <c r="POT1" s="11"/>
      <c r="POU1" s="11"/>
      <c r="POV1" s="11"/>
      <c r="POW1" s="11"/>
      <c r="POX1" s="11"/>
      <c r="POY1" s="11"/>
      <c r="POZ1" s="11"/>
      <c r="PPA1" s="11"/>
      <c r="PPB1" s="11"/>
      <c r="PPC1" s="11"/>
      <c r="PPD1" s="11"/>
      <c r="PPE1" s="11"/>
      <c r="PPF1" s="11"/>
      <c r="PPG1" s="11"/>
      <c r="PPH1" s="11"/>
      <c r="PPI1" s="11"/>
      <c r="PPJ1" s="11"/>
      <c r="PPK1" s="11"/>
      <c r="PPL1" s="11"/>
      <c r="PPM1" s="11"/>
      <c r="PPN1" s="11"/>
      <c r="PPO1" s="11"/>
      <c r="PPP1" s="11"/>
      <c r="PPQ1" s="11"/>
      <c r="PPR1" s="11"/>
      <c r="PPS1" s="11"/>
      <c r="PPT1" s="11"/>
      <c r="PPU1" s="11"/>
      <c r="PPV1" s="11"/>
      <c r="PPW1" s="11"/>
      <c r="PPX1" s="11"/>
      <c r="PPY1" s="11"/>
      <c r="PPZ1" s="11"/>
      <c r="PQA1" s="11"/>
      <c r="PQB1" s="11"/>
      <c r="PQC1" s="11"/>
      <c r="PQD1" s="11"/>
      <c r="PQE1" s="11"/>
      <c r="PQF1" s="11"/>
      <c r="PQG1" s="11"/>
      <c r="PQH1" s="11"/>
      <c r="PQI1" s="11"/>
      <c r="PQJ1" s="11"/>
      <c r="PQK1" s="11"/>
      <c r="PQL1" s="11"/>
      <c r="PQM1" s="11"/>
      <c r="PQN1" s="11"/>
      <c r="PQO1" s="11"/>
      <c r="PQP1" s="11"/>
      <c r="PQQ1" s="11"/>
      <c r="PQR1" s="11"/>
      <c r="PQS1" s="11"/>
      <c r="PQT1" s="11"/>
      <c r="PQU1" s="11"/>
      <c r="PQV1" s="11"/>
      <c r="PQW1" s="11"/>
      <c r="PQX1" s="11"/>
      <c r="PQY1" s="11"/>
      <c r="PQZ1" s="11"/>
      <c r="PRA1" s="11"/>
      <c r="PRB1" s="11"/>
      <c r="PRC1" s="11"/>
      <c r="PRD1" s="11"/>
      <c r="PRE1" s="11"/>
      <c r="PRF1" s="11"/>
      <c r="PRG1" s="11"/>
      <c r="PRH1" s="11"/>
      <c r="PRI1" s="11"/>
      <c r="PRJ1" s="11"/>
      <c r="PRK1" s="11"/>
      <c r="PRL1" s="11"/>
      <c r="PRM1" s="11"/>
      <c r="PRN1" s="11"/>
      <c r="PRO1" s="11"/>
      <c r="PRP1" s="11"/>
      <c r="PRQ1" s="11"/>
      <c r="PRR1" s="11"/>
      <c r="PRS1" s="11"/>
      <c r="PRT1" s="11"/>
      <c r="PRU1" s="11"/>
      <c r="PRV1" s="11"/>
      <c r="PRW1" s="11"/>
      <c r="PRX1" s="11"/>
      <c r="PRY1" s="11"/>
      <c r="PRZ1" s="11"/>
      <c r="PSA1" s="11"/>
      <c r="PSB1" s="11"/>
      <c r="PSC1" s="11"/>
      <c r="PSD1" s="11"/>
      <c r="PSE1" s="11"/>
      <c r="PSF1" s="11"/>
      <c r="PSG1" s="11"/>
      <c r="PSH1" s="11"/>
      <c r="PSI1" s="11"/>
      <c r="PSJ1" s="11"/>
      <c r="PSK1" s="11"/>
      <c r="PSL1" s="11"/>
      <c r="PSM1" s="11"/>
      <c r="PSN1" s="11"/>
      <c r="PSO1" s="11"/>
      <c r="PSP1" s="11"/>
      <c r="PSQ1" s="11"/>
      <c r="PSR1" s="11"/>
      <c r="PSS1" s="11"/>
      <c r="PST1" s="11"/>
      <c r="PSU1" s="11"/>
      <c r="PSV1" s="11"/>
      <c r="PSW1" s="11"/>
      <c r="PSX1" s="11"/>
      <c r="PSY1" s="11"/>
      <c r="PSZ1" s="11"/>
      <c r="PTA1" s="11"/>
      <c r="PTB1" s="11"/>
      <c r="PTC1" s="11"/>
      <c r="PTD1" s="11"/>
      <c r="PTE1" s="11"/>
      <c r="PTF1" s="11"/>
      <c r="PTG1" s="11"/>
      <c r="PTH1" s="11"/>
      <c r="PTI1" s="11"/>
      <c r="PTJ1" s="11"/>
      <c r="PTK1" s="11"/>
      <c r="PTL1" s="11"/>
      <c r="PTM1" s="11"/>
      <c r="PTN1" s="11"/>
      <c r="PTO1" s="11"/>
      <c r="PTP1" s="11"/>
      <c r="PTQ1" s="11"/>
      <c r="PTR1" s="11"/>
      <c r="PTS1" s="11"/>
      <c r="PTT1" s="11"/>
      <c r="PTU1" s="11"/>
      <c r="PTV1" s="11"/>
      <c r="PTW1" s="11"/>
      <c r="PTX1" s="11"/>
      <c r="PTY1" s="11"/>
      <c r="PTZ1" s="11"/>
      <c r="PUA1" s="11"/>
      <c r="PUB1" s="11"/>
      <c r="PUC1" s="11"/>
      <c r="PUD1" s="11"/>
      <c r="PUE1" s="11"/>
      <c r="PUF1" s="11"/>
      <c r="PUG1" s="11"/>
      <c r="PUH1" s="11"/>
      <c r="PUI1" s="11"/>
      <c r="PUJ1" s="11"/>
      <c r="PUK1" s="11"/>
      <c r="PUL1" s="11"/>
      <c r="PUM1" s="11"/>
      <c r="PUN1" s="11"/>
      <c r="PUO1" s="11"/>
      <c r="PUP1" s="11"/>
      <c r="PUQ1" s="11"/>
      <c r="PUR1" s="11"/>
      <c r="PUS1" s="11"/>
      <c r="PUT1" s="11"/>
      <c r="PUU1" s="11"/>
      <c r="PUV1" s="11"/>
      <c r="PUW1" s="11"/>
      <c r="PUX1" s="11"/>
      <c r="PUY1" s="11"/>
      <c r="PUZ1" s="11"/>
      <c r="PVA1" s="11"/>
      <c r="PVB1" s="11"/>
      <c r="PVC1" s="11"/>
      <c r="PVD1" s="11"/>
      <c r="PVE1" s="11"/>
      <c r="PVF1" s="11"/>
      <c r="PVG1" s="11"/>
      <c r="PVH1" s="11"/>
      <c r="PVI1" s="11"/>
      <c r="PVJ1" s="11"/>
      <c r="PVK1" s="11"/>
      <c r="PVL1" s="11"/>
      <c r="PVM1" s="11"/>
      <c r="PVN1" s="11"/>
      <c r="PVO1" s="11"/>
      <c r="PVP1" s="11"/>
      <c r="PVQ1" s="11"/>
      <c r="PVR1" s="11"/>
      <c r="PVS1" s="11"/>
      <c r="PVT1" s="11"/>
      <c r="PVU1" s="11"/>
      <c r="PVV1" s="11"/>
      <c r="PVW1" s="11"/>
      <c r="PVX1" s="11"/>
      <c r="PVY1" s="11"/>
      <c r="PVZ1" s="11"/>
      <c r="PWA1" s="11"/>
      <c r="PWB1" s="11"/>
      <c r="PWC1" s="11"/>
      <c r="PWD1" s="11"/>
      <c r="PWE1" s="11"/>
      <c r="PWF1" s="11"/>
      <c r="PWG1" s="11"/>
      <c r="PWH1" s="11"/>
      <c r="PWI1" s="11"/>
      <c r="PWJ1" s="11"/>
      <c r="PWK1" s="11"/>
      <c r="PWL1" s="11"/>
      <c r="PWM1" s="11"/>
      <c r="PWN1" s="11"/>
      <c r="PWO1" s="11"/>
      <c r="PWP1" s="11"/>
      <c r="PWQ1" s="11"/>
      <c r="PWR1" s="11"/>
      <c r="PWS1" s="11"/>
      <c r="PWT1" s="11"/>
      <c r="PWU1" s="11"/>
      <c r="PWV1" s="11"/>
      <c r="PWW1" s="11"/>
      <c r="PWX1" s="11"/>
      <c r="PWY1" s="11"/>
      <c r="PWZ1" s="11"/>
      <c r="PXA1" s="11"/>
      <c r="PXB1" s="11"/>
      <c r="PXC1" s="11"/>
      <c r="PXD1" s="11"/>
      <c r="PXE1" s="11"/>
      <c r="PXF1" s="11"/>
      <c r="PXG1" s="11"/>
      <c r="PXH1" s="11"/>
      <c r="PXI1" s="11"/>
      <c r="PXJ1" s="11"/>
      <c r="PXK1" s="11"/>
      <c r="PXL1" s="11"/>
      <c r="PXM1" s="11"/>
      <c r="PXN1" s="11"/>
      <c r="PXO1" s="11"/>
      <c r="PXP1" s="11"/>
      <c r="PXQ1" s="11"/>
      <c r="PXR1" s="11"/>
      <c r="PXS1" s="11"/>
      <c r="PXT1" s="11"/>
      <c r="PXU1" s="11"/>
      <c r="PXV1" s="11"/>
      <c r="PXW1" s="11"/>
      <c r="PXX1" s="11"/>
      <c r="PXY1" s="11"/>
      <c r="PXZ1" s="11"/>
      <c r="PYA1" s="11"/>
      <c r="PYB1" s="11"/>
      <c r="PYC1" s="11"/>
      <c r="PYD1" s="11"/>
      <c r="PYE1" s="11"/>
      <c r="PYF1" s="11"/>
      <c r="PYG1" s="11"/>
      <c r="PYH1" s="11"/>
      <c r="PYI1" s="11"/>
      <c r="PYJ1" s="11"/>
      <c r="PYK1" s="11"/>
      <c r="PYL1" s="11"/>
      <c r="PYM1" s="11"/>
      <c r="PYN1" s="11"/>
      <c r="PYO1" s="11"/>
      <c r="PYP1" s="11"/>
      <c r="PYQ1" s="11"/>
      <c r="PYR1" s="11"/>
      <c r="PYS1" s="11"/>
      <c r="PYT1" s="11"/>
      <c r="PYU1" s="11"/>
      <c r="PYV1" s="11"/>
      <c r="PYW1" s="11"/>
      <c r="PYX1" s="11"/>
      <c r="PYY1" s="11"/>
      <c r="PYZ1" s="11"/>
      <c r="PZA1" s="11"/>
      <c r="PZB1" s="11"/>
      <c r="PZC1" s="11"/>
      <c r="PZD1" s="11"/>
      <c r="PZE1" s="11"/>
      <c r="PZF1" s="11"/>
      <c r="PZG1" s="11"/>
      <c r="PZH1" s="11"/>
      <c r="PZI1" s="11"/>
      <c r="PZJ1" s="11"/>
      <c r="PZK1" s="11"/>
      <c r="PZL1" s="11"/>
      <c r="PZM1" s="11"/>
      <c r="PZN1" s="11"/>
      <c r="PZO1" s="11"/>
      <c r="PZP1" s="11"/>
      <c r="PZQ1" s="11"/>
      <c r="PZR1" s="11"/>
      <c r="PZS1" s="11"/>
      <c r="PZT1" s="11"/>
      <c r="PZU1" s="11"/>
      <c r="PZV1" s="11"/>
      <c r="PZW1" s="11"/>
      <c r="PZX1" s="11"/>
      <c r="PZY1" s="11"/>
      <c r="PZZ1" s="11"/>
      <c r="QAA1" s="11"/>
      <c r="QAB1" s="11"/>
      <c r="QAC1" s="11"/>
      <c r="QAD1" s="11"/>
      <c r="QAE1" s="11"/>
      <c r="QAF1" s="11"/>
      <c r="QAG1" s="11"/>
      <c r="QAH1" s="11"/>
      <c r="QAI1" s="11"/>
      <c r="QAJ1" s="11"/>
      <c r="QAK1" s="11"/>
      <c r="QAL1" s="11"/>
      <c r="QAM1" s="11"/>
      <c r="QAN1" s="11"/>
      <c r="QAO1" s="11"/>
      <c r="QAP1" s="11"/>
      <c r="QAQ1" s="11"/>
      <c r="QAR1" s="11"/>
      <c r="QAS1" s="11"/>
      <c r="QAT1" s="11"/>
      <c r="QAU1" s="11"/>
      <c r="QAV1" s="11"/>
      <c r="QAW1" s="11"/>
      <c r="QAX1" s="11"/>
      <c r="QAY1" s="11"/>
      <c r="QAZ1" s="11"/>
      <c r="QBA1" s="11"/>
      <c r="QBB1" s="11"/>
      <c r="QBC1" s="11"/>
      <c r="QBD1" s="11"/>
      <c r="QBE1" s="11"/>
      <c r="QBF1" s="11"/>
      <c r="QBG1" s="11"/>
      <c r="QBH1" s="11"/>
      <c r="QBI1" s="11"/>
      <c r="QBJ1" s="11"/>
      <c r="QBK1" s="11"/>
      <c r="QBL1" s="11"/>
      <c r="QBM1" s="11"/>
      <c r="QBN1" s="11"/>
      <c r="QBO1" s="11"/>
      <c r="QBP1" s="11"/>
      <c r="QBQ1" s="11"/>
      <c r="QBR1" s="11"/>
      <c r="QBS1" s="11"/>
      <c r="QBT1" s="11"/>
      <c r="QBU1" s="11"/>
      <c r="QBV1" s="11"/>
      <c r="QBW1" s="11"/>
      <c r="QBX1" s="11"/>
      <c r="QBY1" s="11"/>
      <c r="QBZ1" s="11"/>
      <c r="QCA1" s="11"/>
      <c r="QCB1" s="11"/>
      <c r="QCC1" s="11"/>
      <c r="QCD1" s="11"/>
      <c r="QCE1" s="11"/>
      <c r="QCF1" s="11"/>
      <c r="QCG1" s="11"/>
      <c r="QCH1" s="11"/>
      <c r="QCI1" s="11"/>
      <c r="QCJ1" s="11"/>
      <c r="QCK1" s="11"/>
      <c r="QCL1" s="11"/>
      <c r="QCM1" s="11"/>
      <c r="QCN1" s="11"/>
      <c r="QCO1" s="11"/>
      <c r="QCP1" s="11"/>
      <c r="QCQ1" s="11"/>
      <c r="QCR1" s="11"/>
      <c r="QCS1" s="11"/>
      <c r="QCT1" s="11"/>
      <c r="QCU1" s="11"/>
      <c r="QCV1" s="11"/>
      <c r="QCW1" s="11"/>
      <c r="QCX1" s="11"/>
      <c r="QCY1" s="11"/>
      <c r="QCZ1" s="11"/>
      <c r="QDA1" s="11"/>
      <c r="QDB1" s="11"/>
      <c r="QDC1" s="11"/>
      <c r="QDD1" s="11"/>
      <c r="QDE1" s="11"/>
      <c r="QDF1" s="11"/>
      <c r="QDG1" s="11"/>
      <c r="QDH1" s="11"/>
      <c r="QDI1" s="11"/>
      <c r="QDJ1" s="11"/>
      <c r="QDK1" s="11"/>
      <c r="QDL1" s="11"/>
      <c r="QDM1" s="11"/>
      <c r="QDN1" s="11"/>
      <c r="QDO1" s="11"/>
      <c r="QDP1" s="11"/>
      <c r="QDQ1" s="11"/>
      <c r="QDR1" s="11"/>
      <c r="QDS1" s="11"/>
      <c r="QDT1" s="11"/>
      <c r="QDU1" s="11"/>
      <c r="QDV1" s="11"/>
      <c r="QDW1" s="11"/>
      <c r="QDX1" s="11"/>
      <c r="QDY1" s="11"/>
      <c r="QDZ1" s="11"/>
      <c r="QEA1" s="11"/>
      <c r="QEB1" s="11"/>
      <c r="QEC1" s="11"/>
      <c r="QED1" s="11"/>
      <c r="QEE1" s="11"/>
      <c r="QEF1" s="11"/>
      <c r="QEG1" s="11"/>
      <c r="QEH1" s="11"/>
      <c r="QEI1" s="11"/>
      <c r="QEJ1" s="11"/>
      <c r="QEK1" s="11"/>
      <c r="QEL1" s="11"/>
      <c r="QEM1" s="11"/>
      <c r="QEN1" s="11"/>
      <c r="QEO1" s="11"/>
      <c r="QEP1" s="11"/>
      <c r="QEQ1" s="11"/>
      <c r="QER1" s="11"/>
      <c r="QES1" s="11"/>
      <c r="QET1" s="11"/>
      <c r="QEU1" s="11"/>
      <c r="QEV1" s="11"/>
      <c r="QEW1" s="11"/>
      <c r="QEX1" s="11"/>
      <c r="QEY1" s="11"/>
      <c r="QEZ1" s="11"/>
      <c r="QFA1" s="11"/>
      <c r="QFB1" s="11"/>
      <c r="QFC1" s="11"/>
      <c r="QFD1" s="11"/>
      <c r="QFE1" s="11"/>
      <c r="QFF1" s="11"/>
      <c r="QFG1" s="11"/>
      <c r="QFH1" s="11"/>
      <c r="QFI1" s="11"/>
      <c r="QFJ1" s="11"/>
      <c r="QFK1" s="11"/>
      <c r="QFL1" s="11"/>
      <c r="QFM1" s="11"/>
      <c r="QFN1" s="11"/>
      <c r="QFO1" s="11"/>
      <c r="QFP1" s="11"/>
      <c r="QFQ1" s="11"/>
      <c r="QFR1" s="11"/>
      <c r="QFS1" s="11"/>
      <c r="QFT1" s="11"/>
      <c r="QFU1" s="11"/>
      <c r="QFV1" s="11"/>
      <c r="QFW1" s="11"/>
      <c r="QFX1" s="11"/>
      <c r="QFY1" s="11"/>
      <c r="QFZ1" s="11"/>
      <c r="QGA1" s="11"/>
      <c r="QGB1" s="11"/>
      <c r="QGC1" s="11"/>
      <c r="QGD1" s="11"/>
      <c r="QGE1" s="11"/>
      <c r="QGF1" s="11"/>
      <c r="QGG1" s="11"/>
      <c r="QGH1" s="11"/>
      <c r="QGI1" s="11"/>
      <c r="QGJ1" s="11"/>
      <c r="QGK1" s="11"/>
      <c r="QGL1" s="11"/>
      <c r="QGM1" s="11"/>
      <c r="QGN1" s="11"/>
      <c r="QGO1" s="11"/>
      <c r="QGP1" s="11"/>
      <c r="QGQ1" s="11"/>
      <c r="QGR1" s="11"/>
      <c r="QGS1" s="11"/>
      <c r="QGT1" s="11"/>
      <c r="QGU1" s="11"/>
      <c r="QGV1" s="11"/>
      <c r="QGW1" s="11"/>
      <c r="QGX1" s="11"/>
      <c r="QGY1" s="11"/>
      <c r="QGZ1" s="11"/>
      <c r="QHA1" s="11"/>
      <c r="QHB1" s="11"/>
      <c r="QHC1" s="11"/>
      <c r="QHD1" s="11"/>
      <c r="QHE1" s="11"/>
      <c r="QHF1" s="11"/>
      <c r="QHG1" s="11"/>
      <c r="QHH1" s="11"/>
      <c r="QHI1" s="11"/>
      <c r="QHJ1" s="11"/>
      <c r="QHK1" s="11"/>
      <c r="QHL1" s="11"/>
      <c r="QHM1" s="11"/>
      <c r="QHN1" s="11"/>
      <c r="QHO1" s="11"/>
      <c r="QHP1" s="11"/>
      <c r="QHQ1" s="11"/>
      <c r="QHR1" s="11"/>
      <c r="QHS1" s="11"/>
      <c r="QHT1" s="11"/>
      <c r="QHU1" s="11"/>
      <c r="QHV1" s="11"/>
      <c r="QHW1" s="11"/>
      <c r="QHX1" s="11"/>
      <c r="QHY1" s="11"/>
      <c r="QHZ1" s="11"/>
      <c r="QIA1" s="11"/>
      <c r="QIB1" s="11"/>
      <c r="QIC1" s="11"/>
      <c r="QID1" s="11"/>
      <c r="QIE1" s="11"/>
      <c r="QIF1" s="11"/>
      <c r="QIG1" s="11"/>
      <c r="QIH1" s="11"/>
      <c r="QII1" s="11"/>
      <c r="QIJ1" s="11"/>
      <c r="QIK1" s="11"/>
      <c r="QIL1" s="11"/>
      <c r="QIM1" s="11"/>
      <c r="QIN1" s="11"/>
      <c r="QIO1" s="11"/>
      <c r="QIP1" s="11"/>
      <c r="QIQ1" s="11"/>
      <c r="QIR1" s="11"/>
      <c r="QIS1" s="11"/>
      <c r="QIT1" s="11"/>
      <c r="QIU1" s="11"/>
      <c r="QIV1" s="11"/>
      <c r="QIW1" s="11"/>
      <c r="QIX1" s="11"/>
      <c r="QIY1" s="11"/>
      <c r="QIZ1" s="11"/>
      <c r="QJA1" s="11"/>
      <c r="QJB1" s="11"/>
      <c r="QJC1" s="11"/>
      <c r="QJD1" s="11"/>
      <c r="QJE1" s="11"/>
      <c r="QJF1" s="11"/>
      <c r="QJG1" s="11"/>
      <c r="QJH1" s="11"/>
      <c r="QJI1" s="11"/>
      <c r="QJJ1" s="11"/>
      <c r="QJK1" s="11"/>
      <c r="QJL1" s="11"/>
      <c r="QJM1" s="11"/>
      <c r="QJN1" s="11"/>
      <c r="QJO1" s="11"/>
      <c r="QJP1" s="11"/>
      <c r="QJQ1" s="11"/>
      <c r="QJR1" s="11"/>
      <c r="QJS1" s="11"/>
      <c r="QJT1" s="11"/>
      <c r="QJU1" s="11"/>
      <c r="QJV1" s="11"/>
      <c r="QJW1" s="11"/>
      <c r="QJX1" s="11"/>
      <c r="QJY1" s="11"/>
      <c r="QJZ1" s="11"/>
      <c r="QKA1" s="11"/>
      <c r="QKB1" s="11"/>
      <c r="QKC1" s="11"/>
      <c r="QKD1" s="11"/>
      <c r="QKE1" s="11"/>
      <c r="QKF1" s="11"/>
      <c r="QKG1" s="11"/>
      <c r="QKH1" s="11"/>
      <c r="QKI1" s="11"/>
      <c r="QKJ1" s="11"/>
      <c r="QKK1" s="11"/>
      <c r="QKL1" s="11"/>
      <c r="QKM1" s="11"/>
      <c r="QKN1" s="11"/>
      <c r="QKO1" s="11"/>
      <c r="QKP1" s="11"/>
      <c r="QKQ1" s="11"/>
      <c r="QKR1" s="11"/>
      <c r="QKS1" s="11"/>
      <c r="QKT1" s="11"/>
      <c r="QKU1" s="11"/>
      <c r="QKV1" s="11"/>
      <c r="QKW1" s="11"/>
      <c r="QKX1" s="11"/>
      <c r="QKY1" s="11"/>
      <c r="QKZ1" s="11"/>
      <c r="QLA1" s="11"/>
      <c r="QLB1" s="11"/>
      <c r="QLC1" s="11"/>
      <c r="QLD1" s="11"/>
      <c r="QLE1" s="11"/>
      <c r="QLF1" s="11"/>
      <c r="QLG1" s="11"/>
      <c r="QLH1" s="11"/>
      <c r="QLI1" s="11"/>
      <c r="QLJ1" s="11"/>
      <c r="QLK1" s="11"/>
      <c r="QLL1" s="11"/>
      <c r="QLM1" s="11"/>
      <c r="QLN1" s="11"/>
      <c r="QLO1" s="11"/>
      <c r="QLP1" s="11"/>
      <c r="QLQ1" s="11"/>
      <c r="QLR1" s="11"/>
      <c r="QLS1" s="11"/>
      <c r="QLT1" s="11"/>
      <c r="QLU1" s="11"/>
      <c r="QLV1" s="11"/>
      <c r="QLW1" s="11"/>
      <c r="QLX1" s="11"/>
      <c r="QLY1" s="11"/>
      <c r="QLZ1" s="11"/>
      <c r="QMA1" s="11"/>
      <c r="QMB1" s="11"/>
      <c r="QMC1" s="11"/>
      <c r="QMD1" s="11"/>
      <c r="QME1" s="11"/>
      <c r="QMF1" s="11"/>
      <c r="QMG1" s="11"/>
      <c r="QMH1" s="11"/>
      <c r="QMI1" s="11"/>
      <c r="QMJ1" s="11"/>
      <c r="QMK1" s="11"/>
      <c r="QML1" s="11"/>
      <c r="QMM1" s="11"/>
      <c r="QMN1" s="11"/>
      <c r="QMO1" s="11"/>
      <c r="QMP1" s="11"/>
      <c r="QMQ1" s="11"/>
      <c r="QMR1" s="11"/>
      <c r="QMS1" s="11"/>
      <c r="QMT1" s="11"/>
      <c r="QMU1" s="11"/>
      <c r="QMV1" s="11"/>
      <c r="QMW1" s="11"/>
      <c r="QMX1" s="11"/>
      <c r="QMY1" s="11"/>
      <c r="QMZ1" s="11"/>
      <c r="QNA1" s="11"/>
      <c r="QNB1" s="11"/>
      <c r="QNC1" s="11"/>
      <c r="QND1" s="11"/>
      <c r="QNE1" s="11"/>
      <c r="QNF1" s="11"/>
      <c r="QNG1" s="11"/>
      <c r="QNH1" s="11"/>
      <c r="QNI1" s="11"/>
      <c r="QNJ1" s="11"/>
      <c r="QNK1" s="11"/>
      <c r="QNL1" s="11"/>
      <c r="QNM1" s="11"/>
      <c r="QNN1" s="11"/>
      <c r="QNO1" s="11"/>
      <c r="QNP1" s="11"/>
      <c r="QNQ1" s="11"/>
      <c r="QNR1" s="11"/>
      <c r="QNS1" s="11"/>
      <c r="QNT1" s="11"/>
      <c r="QNU1" s="11"/>
      <c r="QNV1" s="11"/>
      <c r="QNW1" s="11"/>
      <c r="QNX1" s="11"/>
      <c r="QNY1" s="11"/>
      <c r="QNZ1" s="11"/>
      <c r="QOA1" s="11"/>
      <c r="QOB1" s="11"/>
      <c r="QOC1" s="11"/>
      <c r="QOD1" s="11"/>
      <c r="QOE1" s="11"/>
      <c r="QOF1" s="11"/>
      <c r="QOG1" s="11"/>
      <c r="QOH1" s="11"/>
      <c r="QOI1" s="11"/>
      <c r="QOJ1" s="11"/>
      <c r="QOK1" s="11"/>
      <c r="QOL1" s="11"/>
      <c r="QOM1" s="11"/>
      <c r="QON1" s="11"/>
      <c r="QOO1" s="11"/>
      <c r="QOP1" s="11"/>
      <c r="QOQ1" s="11"/>
      <c r="QOR1" s="11"/>
      <c r="QOS1" s="11"/>
      <c r="QOT1" s="11"/>
      <c r="QOU1" s="11"/>
      <c r="QOV1" s="11"/>
      <c r="QOW1" s="11"/>
      <c r="QOX1" s="11"/>
      <c r="QOY1" s="11"/>
      <c r="QOZ1" s="11"/>
      <c r="QPA1" s="11"/>
      <c r="QPB1" s="11"/>
      <c r="QPC1" s="11"/>
      <c r="QPD1" s="11"/>
      <c r="QPE1" s="11"/>
      <c r="QPF1" s="11"/>
      <c r="QPG1" s="11"/>
      <c r="QPH1" s="11"/>
      <c r="QPI1" s="11"/>
      <c r="QPJ1" s="11"/>
      <c r="QPK1" s="11"/>
      <c r="QPL1" s="11"/>
      <c r="QPM1" s="11"/>
      <c r="QPN1" s="11"/>
      <c r="QPO1" s="11"/>
      <c r="QPP1" s="11"/>
      <c r="QPQ1" s="11"/>
      <c r="QPR1" s="11"/>
      <c r="QPS1" s="11"/>
      <c r="QPT1" s="11"/>
      <c r="QPU1" s="11"/>
      <c r="QPV1" s="11"/>
      <c r="QPW1" s="11"/>
      <c r="QPX1" s="11"/>
      <c r="QPY1" s="11"/>
      <c r="QPZ1" s="11"/>
      <c r="QQA1" s="11"/>
      <c r="QQB1" s="11"/>
      <c r="QQC1" s="11"/>
      <c r="QQD1" s="11"/>
      <c r="QQE1" s="11"/>
      <c r="QQF1" s="11"/>
      <c r="QQG1" s="11"/>
      <c r="QQH1" s="11"/>
      <c r="QQI1" s="11"/>
      <c r="QQJ1" s="11"/>
      <c r="QQK1" s="11"/>
      <c r="QQL1" s="11"/>
      <c r="QQM1" s="11"/>
      <c r="QQN1" s="11"/>
      <c r="QQO1" s="11"/>
      <c r="QQP1" s="11"/>
      <c r="QQQ1" s="11"/>
      <c r="QQR1" s="11"/>
      <c r="QQS1" s="11"/>
      <c r="QQT1" s="11"/>
      <c r="QQU1" s="11"/>
      <c r="QQV1" s="11"/>
      <c r="QQW1" s="11"/>
      <c r="QQX1" s="11"/>
      <c r="QQY1" s="11"/>
      <c r="QQZ1" s="11"/>
      <c r="QRA1" s="11"/>
      <c r="QRB1" s="11"/>
      <c r="QRC1" s="11"/>
      <c r="QRD1" s="11"/>
      <c r="QRE1" s="11"/>
      <c r="QRF1" s="11"/>
      <c r="QRG1" s="11"/>
      <c r="QRH1" s="11"/>
      <c r="QRI1" s="11"/>
      <c r="QRJ1" s="11"/>
      <c r="QRK1" s="11"/>
      <c r="QRL1" s="11"/>
      <c r="QRM1" s="11"/>
      <c r="QRN1" s="11"/>
      <c r="QRO1" s="11"/>
      <c r="QRP1" s="11"/>
      <c r="QRQ1" s="11"/>
      <c r="QRR1" s="11"/>
      <c r="QRS1" s="11"/>
      <c r="QRT1" s="11"/>
      <c r="QRU1" s="11"/>
      <c r="QRV1" s="11"/>
      <c r="QRW1" s="11"/>
      <c r="QRX1" s="11"/>
      <c r="QRY1" s="11"/>
      <c r="QRZ1" s="11"/>
      <c r="QSA1" s="11"/>
      <c r="QSB1" s="11"/>
      <c r="QSC1" s="11"/>
      <c r="QSD1" s="11"/>
      <c r="QSE1" s="11"/>
      <c r="QSF1" s="11"/>
      <c r="QSG1" s="11"/>
      <c r="QSH1" s="11"/>
      <c r="QSI1" s="11"/>
      <c r="QSJ1" s="11"/>
      <c r="QSK1" s="11"/>
      <c r="QSL1" s="11"/>
      <c r="QSM1" s="11"/>
      <c r="QSN1" s="11"/>
      <c r="QSO1" s="11"/>
      <c r="QSP1" s="11"/>
      <c r="QSQ1" s="11"/>
      <c r="QSR1" s="11"/>
      <c r="QSS1" s="11"/>
      <c r="QST1" s="11"/>
      <c r="QSU1" s="11"/>
      <c r="QSV1" s="11"/>
      <c r="QSW1" s="11"/>
      <c r="QSX1" s="11"/>
      <c r="QSY1" s="11"/>
      <c r="QSZ1" s="11"/>
      <c r="QTA1" s="11"/>
      <c r="QTB1" s="11"/>
      <c r="QTC1" s="11"/>
      <c r="QTD1" s="11"/>
      <c r="QTE1" s="11"/>
      <c r="QTF1" s="11"/>
      <c r="QTG1" s="11"/>
      <c r="QTH1" s="11"/>
      <c r="QTI1" s="11"/>
      <c r="QTJ1" s="11"/>
      <c r="QTK1" s="11"/>
      <c r="QTL1" s="11"/>
      <c r="QTM1" s="11"/>
      <c r="QTN1" s="11"/>
      <c r="QTO1" s="11"/>
      <c r="QTP1" s="11"/>
      <c r="QTQ1" s="11"/>
      <c r="QTR1" s="11"/>
      <c r="QTS1" s="11"/>
      <c r="QTT1" s="11"/>
      <c r="QTU1" s="11"/>
      <c r="QTV1" s="11"/>
      <c r="QTW1" s="11"/>
      <c r="QTX1" s="11"/>
      <c r="QTY1" s="11"/>
      <c r="QTZ1" s="11"/>
      <c r="QUA1" s="11"/>
      <c r="QUB1" s="11"/>
      <c r="QUC1" s="11"/>
      <c r="QUD1" s="11"/>
      <c r="QUE1" s="11"/>
      <c r="QUF1" s="11"/>
      <c r="QUG1" s="11"/>
      <c r="QUH1" s="11"/>
      <c r="QUI1" s="11"/>
      <c r="QUJ1" s="11"/>
      <c r="QUK1" s="11"/>
      <c r="QUL1" s="11"/>
      <c r="QUM1" s="11"/>
      <c r="QUN1" s="11"/>
      <c r="QUO1" s="11"/>
      <c r="QUP1" s="11"/>
      <c r="QUQ1" s="11"/>
      <c r="QUR1" s="11"/>
      <c r="QUS1" s="11"/>
      <c r="QUT1" s="11"/>
      <c r="QUU1" s="11"/>
      <c r="QUV1" s="11"/>
      <c r="QUW1" s="11"/>
      <c r="QUX1" s="11"/>
      <c r="QUY1" s="11"/>
      <c r="QUZ1" s="11"/>
      <c r="QVA1" s="11"/>
      <c r="QVB1" s="11"/>
      <c r="QVC1" s="11"/>
      <c r="QVD1" s="11"/>
      <c r="QVE1" s="11"/>
      <c r="QVF1" s="11"/>
      <c r="QVG1" s="11"/>
      <c r="QVH1" s="11"/>
      <c r="QVI1" s="11"/>
      <c r="QVJ1" s="11"/>
      <c r="QVK1" s="11"/>
      <c r="QVL1" s="11"/>
      <c r="QVM1" s="11"/>
      <c r="QVN1" s="11"/>
      <c r="QVO1" s="11"/>
      <c r="QVP1" s="11"/>
      <c r="QVQ1" s="11"/>
      <c r="QVR1" s="11"/>
      <c r="QVS1" s="11"/>
      <c r="QVT1" s="11"/>
      <c r="QVU1" s="11"/>
      <c r="QVV1" s="11"/>
      <c r="QVW1" s="11"/>
      <c r="QVX1" s="11"/>
      <c r="QVY1" s="11"/>
      <c r="QVZ1" s="11"/>
      <c r="QWA1" s="11"/>
      <c r="QWB1" s="11"/>
      <c r="QWC1" s="11"/>
      <c r="QWD1" s="11"/>
      <c r="QWE1" s="11"/>
      <c r="QWF1" s="11"/>
      <c r="QWG1" s="11"/>
      <c r="QWH1" s="11"/>
      <c r="QWI1" s="11"/>
      <c r="QWJ1" s="11"/>
      <c r="QWK1" s="11"/>
      <c r="QWL1" s="11"/>
      <c r="QWM1" s="11"/>
      <c r="QWN1" s="11"/>
      <c r="QWO1" s="11"/>
      <c r="QWP1" s="11"/>
      <c r="QWQ1" s="11"/>
      <c r="QWR1" s="11"/>
      <c r="QWS1" s="11"/>
      <c r="QWT1" s="11"/>
      <c r="QWU1" s="11"/>
      <c r="QWV1" s="11"/>
      <c r="QWW1" s="11"/>
      <c r="QWX1" s="11"/>
      <c r="QWY1" s="11"/>
      <c r="QWZ1" s="11"/>
      <c r="QXA1" s="11"/>
      <c r="QXB1" s="11"/>
      <c r="QXC1" s="11"/>
      <c r="QXD1" s="11"/>
      <c r="QXE1" s="11"/>
      <c r="QXF1" s="11"/>
      <c r="QXG1" s="11"/>
      <c r="QXH1" s="11"/>
      <c r="QXI1" s="11"/>
      <c r="QXJ1" s="11"/>
      <c r="QXK1" s="11"/>
      <c r="QXL1" s="11"/>
      <c r="QXM1" s="11"/>
      <c r="QXN1" s="11"/>
      <c r="QXO1" s="11"/>
      <c r="QXP1" s="11"/>
      <c r="QXQ1" s="11"/>
      <c r="QXR1" s="11"/>
      <c r="QXS1" s="11"/>
      <c r="QXT1" s="11"/>
      <c r="QXU1" s="11"/>
      <c r="QXV1" s="11"/>
      <c r="QXW1" s="11"/>
      <c r="QXX1" s="11"/>
      <c r="QXY1" s="11"/>
      <c r="QXZ1" s="11"/>
      <c r="QYA1" s="11"/>
      <c r="QYB1" s="11"/>
      <c r="QYC1" s="11"/>
      <c r="QYD1" s="11"/>
      <c r="QYE1" s="11"/>
      <c r="QYF1" s="11"/>
      <c r="QYG1" s="11"/>
      <c r="QYH1" s="11"/>
      <c r="QYI1" s="11"/>
      <c r="QYJ1" s="11"/>
      <c r="QYK1" s="11"/>
      <c r="QYL1" s="11"/>
      <c r="QYM1" s="11"/>
      <c r="QYN1" s="11"/>
      <c r="QYO1" s="11"/>
      <c r="QYP1" s="11"/>
      <c r="QYQ1" s="11"/>
      <c r="QYR1" s="11"/>
      <c r="QYS1" s="11"/>
      <c r="QYT1" s="11"/>
      <c r="QYU1" s="11"/>
      <c r="QYV1" s="11"/>
      <c r="QYW1" s="11"/>
      <c r="QYX1" s="11"/>
      <c r="QYY1" s="11"/>
      <c r="QYZ1" s="11"/>
      <c r="QZA1" s="11"/>
      <c r="QZB1" s="11"/>
      <c r="QZC1" s="11"/>
      <c r="QZD1" s="11"/>
      <c r="QZE1" s="11"/>
      <c r="QZF1" s="11"/>
      <c r="QZG1" s="11"/>
      <c r="QZH1" s="11"/>
      <c r="QZI1" s="11"/>
      <c r="QZJ1" s="11"/>
      <c r="QZK1" s="11"/>
      <c r="QZL1" s="11"/>
      <c r="QZM1" s="11"/>
      <c r="QZN1" s="11"/>
      <c r="QZO1" s="11"/>
      <c r="QZP1" s="11"/>
      <c r="QZQ1" s="11"/>
      <c r="QZR1" s="11"/>
      <c r="QZS1" s="11"/>
      <c r="QZT1" s="11"/>
      <c r="QZU1" s="11"/>
      <c r="QZV1" s="11"/>
      <c r="QZW1" s="11"/>
      <c r="QZX1" s="11"/>
      <c r="QZY1" s="11"/>
      <c r="QZZ1" s="11"/>
      <c r="RAA1" s="11"/>
      <c r="RAB1" s="11"/>
      <c r="RAC1" s="11"/>
      <c r="RAD1" s="11"/>
      <c r="RAE1" s="11"/>
      <c r="RAF1" s="11"/>
      <c r="RAG1" s="11"/>
      <c r="RAH1" s="11"/>
      <c r="RAI1" s="11"/>
      <c r="RAJ1" s="11"/>
      <c r="RAK1" s="11"/>
      <c r="RAL1" s="11"/>
      <c r="RAM1" s="11"/>
      <c r="RAN1" s="11"/>
      <c r="RAO1" s="11"/>
      <c r="RAP1" s="11"/>
      <c r="RAQ1" s="11"/>
      <c r="RAR1" s="11"/>
      <c r="RAS1" s="11"/>
      <c r="RAT1" s="11"/>
      <c r="RAU1" s="11"/>
      <c r="RAV1" s="11"/>
      <c r="RAW1" s="11"/>
      <c r="RAX1" s="11"/>
      <c r="RAY1" s="11"/>
      <c r="RAZ1" s="11"/>
      <c r="RBA1" s="11"/>
      <c r="RBB1" s="11"/>
      <c r="RBC1" s="11"/>
      <c r="RBD1" s="11"/>
      <c r="RBE1" s="11"/>
      <c r="RBF1" s="11"/>
      <c r="RBG1" s="11"/>
      <c r="RBH1" s="11"/>
      <c r="RBI1" s="11"/>
      <c r="RBJ1" s="11"/>
      <c r="RBK1" s="11"/>
      <c r="RBL1" s="11"/>
      <c r="RBM1" s="11"/>
      <c r="RBN1" s="11"/>
      <c r="RBO1" s="11"/>
      <c r="RBP1" s="11"/>
      <c r="RBQ1" s="11"/>
      <c r="RBR1" s="11"/>
      <c r="RBS1" s="11"/>
      <c r="RBT1" s="11"/>
      <c r="RBU1" s="11"/>
      <c r="RBV1" s="11"/>
      <c r="RBW1" s="11"/>
      <c r="RBX1" s="11"/>
      <c r="RBY1" s="11"/>
      <c r="RBZ1" s="11"/>
      <c r="RCA1" s="11"/>
      <c r="RCB1" s="11"/>
      <c r="RCC1" s="11"/>
      <c r="RCD1" s="11"/>
      <c r="RCE1" s="11"/>
      <c r="RCF1" s="11"/>
      <c r="RCG1" s="11"/>
      <c r="RCH1" s="11"/>
      <c r="RCI1" s="11"/>
      <c r="RCJ1" s="11"/>
      <c r="RCK1" s="11"/>
      <c r="RCL1" s="11"/>
      <c r="RCM1" s="11"/>
      <c r="RCN1" s="11"/>
      <c r="RCO1" s="11"/>
      <c r="RCP1" s="11"/>
      <c r="RCQ1" s="11"/>
      <c r="RCR1" s="11"/>
      <c r="RCS1" s="11"/>
      <c r="RCT1" s="11"/>
      <c r="RCU1" s="11"/>
      <c r="RCV1" s="11"/>
      <c r="RCW1" s="11"/>
      <c r="RCX1" s="11"/>
      <c r="RCY1" s="11"/>
      <c r="RCZ1" s="11"/>
      <c r="RDA1" s="11"/>
      <c r="RDB1" s="11"/>
      <c r="RDC1" s="11"/>
      <c r="RDD1" s="11"/>
      <c r="RDE1" s="11"/>
      <c r="RDF1" s="11"/>
      <c r="RDG1" s="11"/>
      <c r="RDH1" s="11"/>
      <c r="RDI1" s="11"/>
      <c r="RDJ1" s="11"/>
      <c r="RDK1" s="11"/>
      <c r="RDL1" s="11"/>
      <c r="RDM1" s="11"/>
      <c r="RDN1" s="11"/>
      <c r="RDO1" s="11"/>
      <c r="RDP1" s="11"/>
      <c r="RDQ1" s="11"/>
      <c r="RDR1" s="11"/>
      <c r="RDS1" s="11"/>
      <c r="RDT1" s="11"/>
      <c r="RDU1" s="11"/>
      <c r="RDV1" s="11"/>
      <c r="RDW1" s="11"/>
      <c r="RDX1" s="11"/>
      <c r="RDY1" s="11"/>
      <c r="RDZ1" s="11"/>
      <c r="REA1" s="11"/>
      <c r="REB1" s="11"/>
      <c r="REC1" s="11"/>
      <c r="RED1" s="11"/>
      <c r="REE1" s="11"/>
      <c r="REF1" s="11"/>
      <c r="REG1" s="11"/>
      <c r="REH1" s="11"/>
      <c r="REI1" s="11"/>
      <c r="REJ1" s="11"/>
      <c r="REK1" s="11"/>
      <c r="REL1" s="11"/>
      <c r="REM1" s="11"/>
      <c r="REN1" s="11"/>
      <c r="REO1" s="11"/>
      <c r="REP1" s="11"/>
      <c r="REQ1" s="11"/>
      <c r="RER1" s="11"/>
      <c r="RES1" s="11"/>
      <c r="RET1" s="11"/>
      <c r="REU1" s="11"/>
      <c r="REV1" s="11"/>
      <c r="REW1" s="11"/>
      <c r="REX1" s="11"/>
      <c r="REY1" s="11"/>
      <c r="REZ1" s="11"/>
      <c r="RFA1" s="11"/>
      <c r="RFB1" s="11"/>
      <c r="RFC1" s="11"/>
      <c r="RFD1" s="11"/>
      <c r="RFE1" s="11"/>
      <c r="RFF1" s="11"/>
      <c r="RFG1" s="11"/>
      <c r="RFH1" s="11"/>
      <c r="RFI1" s="11"/>
      <c r="RFJ1" s="11"/>
      <c r="RFK1" s="11"/>
      <c r="RFL1" s="11"/>
      <c r="RFM1" s="11"/>
      <c r="RFN1" s="11"/>
      <c r="RFO1" s="11"/>
      <c r="RFP1" s="11"/>
      <c r="RFQ1" s="11"/>
      <c r="RFR1" s="11"/>
      <c r="RFS1" s="11"/>
      <c r="RFT1" s="11"/>
      <c r="RFU1" s="11"/>
      <c r="RFV1" s="11"/>
      <c r="RFW1" s="11"/>
      <c r="RFX1" s="11"/>
      <c r="RFY1" s="11"/>
      <c r="RFZ1" s="11"/>
      <c r="RGA1" s="11"/>
      <c r="RGB1" s="11"/>
      <c r="RGC1" s="11"/>
      <c r="RGD1" s="11"/>
      <c r="RGE1" s="11"/>
      <c r="RGF1" s="11"/>
      <c r="RGG1" s="11"/>
      <c r="RGH1" s="11"/>
      <c r="RGI1" s="11"/>
      <c r="RGJ1" s="11"/>
      <c r="RGK1" s="11"/>
      <c r="RGL1" s="11"/>
      <c r="RGM1" s="11"/>
      <c r="RGN1" s="11"/>
      <c r="RGO1" s="11"/>
      <c r="RGP1" s="11"/>
      <c r="RGQ1" s="11"/>
      <c r="RGR1" s="11"/>
      <c r="RGS1" s="11"/>
      <c r="RGT1" s="11"/>
      <c r="RGU1" s="11"/>
      <c r="RGV1" s="11"/>
      <c r="RGW1" s="11"/>
      <c r="RGX1" s="11"/>
      <c r="RGY1" s="11"/>
      <c r="RGZ1" s="11"/>
      <c r="RHA1" s="11"/>
      <c r="RHB1" s="11"/>
      <c r="RHC1" s="11"/>
      <c r="RHD1" s="11"/>
      <c r="RHE1" s="11"/>
      <c r="RHF1" s="11"/>
      <c r="RHG1" s="11"/>
      <c r="RHH1" s="11"/>
      <c r="RHI1" s="11"/>
      <c r="RHJ1" s="11"/>
      <c r="RHK1" s="11"/>
      <c r="RHL1" s="11"/>
      <c r="RHM1" s="11"/>
      <c r="RHN1" s="11"/>
      <c r="RHO1" s="11"/>
      <c r="RHP1" s="11"/>
      <c r="RHQ1" s="11"/>
      <c r="RHR1" s="11"/>
      <c r="RHS1" s="11"/>
      <c r="RHT1" s="11"/>
      <c r="RHU1" s="11"/>
      <c r="RHV1" s="11"/>
      <c r="RHW1" s="11"/>
      <c r="RHX1" s="11"/>
      <c r="RHY1" s="11"/>
      <c r="RHZ1" s="11"/>
      <c r="RIA1" s="11"/>
      <c r="RIB1" s="11"/>
      <c r="RIC1" s="11"/>
      <c r="RID1" s="11"/>
      <c r="RIE1" s="11"/>
      <c r="RIF1" s="11"/>
      <c r="RIG1" s="11"/>
      <c r="RIH1" s="11"/>
      <c r="RII1" s="11"/>
      <c r="RIJ1" s="11"/>
      <c r="RIK1" s="11"/>
      <c r="RIL1" s="11"/>
      <c r="RIM1" s="11"/>
      <c r="RIN1" s="11"/>
      <c r="RIO1" s="11"/>
      <c r="RIP1" s="11"/>
      <c r="RIQ1" s="11"/>
      <c r="RIR1" s="11"/>
      <c r="RIS1" s="11"/>
      <c r="RIT1" s="11"/>
      <c r="RIU1" s="11"/>
      <c r="RIV1" s="11"/>
      <c r="RIW1" s="11"/>
      <c r="RIX1" s="11"/>
      <c r="RIY1" s="11"/>
      <c r="RIZ1" s="11"/>
      <c r="RJA1" s="11"/>
      <c r="RJB1" s="11"/>
      <c r="RJC1" s="11"/>
      <c r="RJD1" s="11"/>
      <c r="RJE1" s="11"/>
      <c r="RJF1" s="11"/>
      <c r="RJG1" s="11"/>
      <c r="RJH1" s="11"/>
      <c r="RJI1" s="11"/>
      <c r="RJJ1" s="11"/>
      <c r="RJK1" s="11"/>
      <c r="RJL1" s="11"/>
      <c r="RJM1" s="11"/>
      <c r="RJN1" s="11"/>
      <c r="RJO1" s="11"/>
      <c r="RJP1" s="11"/>
      <c r="RJQ1" s="11"/>
      <c r="RJR1" s="11"/>
      <c r="RJS1" s="11"/>
      <c r="RJT1" s="11"/>
      <c r="RJU1" s="11"/>
      <c r="RJV1" s="11"/>
      <c r="RJW1" s="11"/>
      <c r="RJX1" s="11"/>
      <c r="RJY1" s="11"/>
      <c r="RJZ1" s="11"/>
      <c r="RKA1" s="11"/>
      <c r="RKB1" s="11"/>
      <c r="RKC1" s="11"/>
      <c r="RKD1" s="11"/>
      <c r="RKE1" s="11"/>
      <c r="RKF1" s="11"/>
      <c r="RKG1" s="11"/>
      <c r="RKH1" s="11"/>
      <c r="RKI1" s="11"/>
      <c r="RKJ1" s="11"/>
      <c r="RKK1" s="11"/>
      <c r="RKL1" s="11"/>
      <c r="RKM1" s="11"/>
      <c r="RKN1" s="11"/>
      <c r="RKO1" s="11"/>
      <c r="RKP1" s="11"/>
      <c r="RKQ1" s="11"/>
      <c r="RKR1" s="11"/>
      <c r="RKS1" s="11"/>
      <c r="RKT1" s="11"/>
      <c r="RKU1" s="11"/>
      <c r="RKV1" s="11"/>
      <c r="RKW1" s="11"/>
      <c r="RKX1" s="11"/>
      <c r="RKY1" s="11"/>
      <c r="RKZ1" s="11"/>
      <c r="RLA1" s="11"/>
      <c r="RLB1" s="11"/>
      <c r="RLC1" s="11"/>
      <c r="RLD1" s="11"/>
      <c r="RLE1" s="11"/>
      <c r="RLF1" s="11"/>
      <c r="RLG1" s="11"/>
      <c r="RLH1" s="11"/>
      <c r="RLI1" s="11"/>
      <c r="RLJ1" s="11"/>
      <c r="RLK1" s="11"/>
      <c r="RLL1" s="11"/>
      <c r="RLM1" s="11"/>
      <c r="RLN1" s="11"/>
      <c r="RLO1" s="11"/>
      <c r="RLP1" s="11"/>
      <c r="RLQ1" s="11"/>
      <c r="RLR1" s="11"/>
      <c r="RLS1" s="11"/>
      <c r="RLT1" s="11"/>
      <c r="RLU1" s="11"/>
      <c r="RLV1" s="11"/>
      <c r="RLW1" s="11"/>
      <c r="RLX1" s="11"/>
      <c r="RLY1" s="11"/>
      <c r="RLZ1" s="11"/>
      <c r="RMA1" s="11"/>
      <c r="RMB1" s="11"/>
      <c r="RMC1" s="11"/>
      <c r="RMD1" s="11"/>
      <c r="RME1" s="11"/>
      <c r="RMF1" s="11"/>
      <c r="RMG1" s="11"/>
      <c r="RMH1" s="11"/>
      <c r="RMI1" s="11"/>
      <c r="RMJ1" s="11"/>
      <c r="RMK1" s="11"/>
      <c r="RML1" s="11"/>
      <c r="RMM1" s="11"/>
      <c r="RMN1" s="11"/>
      <c r="RMO1" s="11"/>
      <c r="RMP1" s="11"/>
      <c r="RMQ1" s="11"/>
      <c r="RMR1" s="11"/>
      <c r="RMS1" s="11"/>
      <c r="RMT1" s="11"/>
      <c r="RMU1" s="11"/>
      <c r="RMV1" s="11"/>
      <c r="RMW1" s="11"/>
      <c r="RMX1" s="11"/>
      <c r="RMY1" s="11"/>
      <c r="RMZ1" s="11"/>
      <c r="RNA1" s="11"/>
      <c r="RNB1" s="11"/>
      <c r="RNC1" s="11"/>
      <c r="RND1" s="11"/>
      <c r="RNE1" s="11"/>
      <c r="RNF1" s="11"/>
      <c r="RNG1" s="11"/>
      <c r="RNH1" s="11"/>
      <c r="RNI1" s="11"/>
      <c r="RNJ1" s="11"/>
      <c r="RNK1" s="11"/>
      <c r="RNL1" s="11"/>
      <c r="RNM1" s="11"/>
      <c r="RNN1" s="11"/>
      <c r="RNO1" s="11"/>
      <c r="RNP1" s="11"/>
      <c r="RNQ1" s="11"/>
      <c r="RNR1" s="11"/>
      <c r="RNS1" s="11"/>
      <c r="RNT1" s="11"/>
      <c r="RNU1" s="11"/>
      <c r="RNV1" s="11"/>
      <c r="RNW1" s="11"/>
      <c r="RNX1" s="11"/>
      <c r="RNY1" s="11"/>
      <c r="RNZ1" s="11"/>
      <c r="ROA1" s="11"/>
      <c r="ROB1" s="11"/>
      <c r="ROC1" s="11"/>
      <c r="ROD1" s="11"/>
      <c r="ROE1" s="11"/>
      <c r="ROF1" s="11"/>
      <c r="ROG1" s="11"/>
      <c r="ROH1" s="11"/>
      <c r="ROI1" s="11"/>
      <c r="ROJ1" s="11"/>
      <c r="ROK1" s="11"/>
      <c r="ROL1" s="11"/>
      <c r="ROM1" s="11"/>
      <c r="RON1" s="11"/>
      <c r="ROO1" s="11"/>
      <c r="ROP1" s="11"/>
      <c r="ROQ1" s="11"/>
      <c r="ROR1" s="11"/>
      <c r="ROS1" s="11"/>
      <c r="ROT1" s="11"/>
      <c r="ROU1" s="11"/>
      <c r="ROV1" s="11"/>
      <c r="ROW1" s="11"/>
      <c r="ROX1" s="11"/>
      <c r="ROY1" s="11"/>
      <c r="ROZ1" s="11"/>
      <c r="RPA1" s="11"/>
      <c r="RPB1" s="11"/>
      <c r="RPC1" s="11"/>
      <c r="RPD1" s="11"/>
      <c r="RPE1" s="11"/>
      <c r="RPF1" s="11"/>
      <c r="RPG1" s="11"/>
      <c r="RPH1" s="11"/>
      <c r="RPI1" s="11"/>
      <c r="RPJ1" s="11"/>
      <c r="RPK1" s="11"/>
      <c r="RPL1" s="11"/>
      <c r="RPM1" s="11"/>
      <c r="RPN1" s="11"/>
      <c r="RPO1" s="11"/>
      <c r="RPP1" s="11"/>
      <c r="RPQ1" s="11"/>
      <c r="RPR1" s="11"/>
      <c r="RPS1" s="11"/>
      <c r="RPT1" s="11"/>
      <c r="RPU1" s="11"/>
      <c r="RPV1" s="11"/>
      <c r="RPW1" s="11"/>
      <c r="RPX1" s="11"/>
      <c r="RPY1" s="11"/>
      <c r="RPZ1" s="11"/>
      <c r="RQA1" s="11"/>
      <c r="RQB1" s="11"/>
      <c r="RQC1" s="11"/>
      <c r="RQD1" s="11"/>
      <c r="RQE1" s="11"/>
      <c r="RQF1" s="11"/>
      <c r="RQG1" s="11"/>
      <c r="RQH1" s="11"/>
      <c r="RQI1" s="11"/>
      <c r="RQJ1" s="11"/>
      <c r="RQK1" s="11"/>
      <c r="RQL1" s="11"/>
      <c r="RQM1" s="11"/>
      <c r="RQN1" s="11"/>
      <c r="RQO1" s="11"/>
      <c r="RQP1" s="11"/>
      <c r="RQQ1" s="11"/>
      <c r="RQR1" s="11"/>
      <c r="RQS1" s="11"/>
      <c r="RQT1" s="11"/>
      <c r="RQU1" s="11"/>
      <c r="RQV1" s="11"/>
      <c r="RQW1" s="11"/>
      <c r="RQX1" s="11"/>
      <c r="RQY1" s="11"/>
      <c r="RQZ1" s="11"/>
      <c r="RRA1" s="11"/>
      <c r="RRB1" s="11"/>
      <c r="RRC1" s="11"/>
      <c r="RRD1" s="11"/>
      <c r="RRE1" s="11"/>
      <c r="RRF1" s="11"/>
      <c r="RRG1" s="11"/>
      <c r="RRH1" s="11"/>
      <c r="RRI1" s="11"/>
      <c r="RRJ1" s="11"/>
      <c r="RRK1" s="11"/>
      <c r="RRL1" s="11"/>
      <c r="RRM1" s="11"/>
      <c r="RRN1" s="11"/>
      <c r="RRO1" s="11"/>
      <c r="RRP1" s="11"/>
      <c r="RRQ1" s="11"/>
      <c r="RRR1" s="11"/>
      <c r="RRS1" s="11"/>
      <c r="RRT1" s="11"/>
      <c r="RRU1" s="11"/>
      <c r="RRV1" s="11"/>
      <c r="RRW1" s="11"/>
      <c r="RRX1" s="11"/>
      <c r="RRY1" s="11"/>
      <c r="RRZ1" s="11"/>
      <c r="RSA1" s="11"/>
      <c r="RSB1" s="11"/>
      <c r="RSC1" s="11"/>
      <c r="RSD1" s="11"/>
      <c r="RSE1" s="11"/>
      <c r="RSF1" s="11"/>
      <c r="RSG1" s="11"/>
      <c r="RSH1" s="11"/>
      <c r="RSI1" s="11"/>
      <c r="RSJ1" s="11"/>
      <c r="RSK1" s="11"/>
      <c r="RSL1" s="11"/>
      <c r="RSM1" s="11"/>
      <c r="RSN1" s="11"/>
      <c r="RSO1" s="11"/>
      <c r="RSP1" s="11"/>
      <c r="RSQ1" s="11"/>
      <c r="RSR1" s="11"/>
      <c r="RSS1" s="11"/>
      <c r="RST1" s="11"/>
      <c r="RSU1" s="11"/>
      <c r="RSV1" s="11"/>
      <c r="RSW1" s="11"/>
      <c r="RSX1" s="11"/>
      <c r="RSY1" s="11"/>
      <c r="RSZ1" s="11"/>
      <c r="RTA1" s="11"/>
      <c r="RTB1" s="11"/>
      <c r="RTC1" s="11"/>
      <c r="RTD1" s="11"/>
      <c r="RTE1" s="11"/>
      <c r="RTF1" s="11"/>
      <c r="RTG1" s="11"/>
      <c r="RTH1" s="11"/>
      <c r="RTI1" s="11"/>
      <c r="RTJ1" s="11"/>
      <c r="RTK1" s="11"/>
      <c r="RTL1" s="11"/>
      <c r="RTM1" s="11"/>
      <c r="RTN1" s="11"/>
      <c r="RTO1" s="11"/>
      <c r="RTP1" s="11"/>
      <c r="RTQ1" s="11"/>
      <c r="RTR1" s="11"/>
      <c r="RTS1" s="11"/>
      <c r="RTT1" s="11"/>
      <c r="RTU1" s="11"/>
      <c r="RTV1" s="11"/>
      <c r="RTW1" s="11"/>
      <c r="RTX1" s="11"/>
      <c r="RTY1" s="11"/>
      <c r="RTZ1" s="11"/>
      <c r="RUA1" s="11"/>
      <c r="RUB1" s="11"/>
      <c r="RUC1" s="11"/>
      <c r="RUD1" s="11"/>
      <c r="RUE1" s="11"/>
      <c r="RUF1" s="11"/>
      <c r="RUG1" s="11"/>
      <c r="RUH1" s="11"/>
      <c r="RUI1" s="11"/>
      <c r="RUJ1" s="11"/>
      <c r="RUK1" s="11"/>
      <c r="RUL1" s="11"/>
      <c r="RUM1" s="11"/>
      <c r="RUN1" s="11"/>
      <c r="RUO1" s="11"/>
      <c r="RUP1" s="11"/>
      <c r="RUQ1" s="11"/>
      <c r="RUR1" s="11"/>
      <c r="RUS1" s="11"/>
      <c r="RUT1" s="11"/>
      <c r="RUU1" s="11"/>
      <c r="RUV1" s="11"/>
      <c r="RUW1" s="11"/>
      <c r="RUX1" s="11"/>
      <c r="RUY1" s="11"/>
      <c r="RUZ1" s="11"/>
      <c r="RVA1" s="11"/>
      <c r="RVB1" s="11"/>
      <c r="RVC1" s="11"/>
      <c r="RVD1" s="11"/>
      <c r="RVE1" s="11"/>
      <c r="RVF1" s="11"/>
      <c r="RVG1" s="11"/>
      <c r="RVH1" s="11"/>
      <c r="RVI1" s="11"/>
      <c r="RVJ1" s="11"/>
      <c r="RVK1" s="11"/>
      <c r="RVL1" s="11"/>
      <c r="RVM1" s="11"/>
      <c r="RVN1" s="11"/>
      <c r="RVO1" s="11"/>
      <c r="RVP1" s="11"/>
      <c r="RVQ1" s="11"/>
      <c r="RVR1" s="11"/>
      <c r="RVS1" s="11"/>
      <c r="RVT1" s="11"/>
      <c r="RVU1" s="11"/>
      <c r="RVV1" s="11"/>
      <c r="RVW1" s="11"/>
      <c r="RVX1" s="11"/>
      <c r="RVY1" s="11"/>
      <c r="RVZ1" s="11"/>
      <c r="RWA1" s="11"/>
      <c r="RWB1" s="11"/>
      <c r="RWC1" s="11"/>
      <c r="RWD1" s="11"/>
      <c r="RWE1" s="11"/>
      <c r="RWF1" s="11"/>
      <c r="RWG1" s="11"/>
      <c r="RWH1" s="11"/>
      <c r="RWI1" s="11"/>
      <c r="RWJ1" s="11"/>
      <c r="RWK1" s="11"/>
      <c r="RWL1" s="11"/>
      <c r="RWM1" s="11"/>
      <c r="RWN1" s="11"/>
      <c r="RWO1" s="11"/>
      <c r="RWP1" s="11"/>
      <c r="RWQ1" s="11"/>
      <c r="RWR1" s="11"/>
      <c r="RWS1" s="11"/>
      <c r="RWT1" s="11"/>
      <c r="RWU1" s="11"/>
      <c r="RWV1" s="11"/>
      <c r="RWW1" s="11"/>
      <c r="RWX1" s="11"/>
      <c r="RWY1" s="11"/>
      <c r="RWZ1" s="11"/>
      <c r="RXA1" s="11"/>
      <c r="RXB1" s="11"/>
      <c r="RXC1" s="11"/>
      <c r="RXD1" s="11"/>
      <c r="RXE1" s="11"/>
      <c r="RXF1" s="11"/>
      <c r="RXG1" s="11"/>
      <c r="RXH1" s="11"/>
      <c r="RXI1" s="11"/>
      <c r="RXJ1" s="11"/>
      <c r="RXK1" s="11"/>
      <c r="RXL1" s="11"/>
      <c r="RXM1" s="11"/>
      <c r="RXN1" s="11"/>
      <c r="RXO1" s="11"/>
      <c r="RXP1" s="11"/>
      <c r="RXQ1" s="11"/>
      <c r="RXR1" s="11"/>
      <c r="RXS1" s="11"/>
      <c r="RXT1" s="11"/>
      <c r="RXU1" s="11"/>
      <c r="RXV1" s="11"/>
      <c r="RXW1" s="11"/>
      <c r="RXX1" s="11"/>
      <c r="RXY1" s="11"/>
      <c r="RXZ1" s="11"/>
      <c r="RYA1" s="11"/>
      <c r="RYB1" s="11"/>
      <c r="RYC1" s="11"/>
      <c r="RYD1" s="11"/>
      <c r="RYE1" s="11"/>
      <c r="RYF1" s="11"/>
      <c r="RYG1" s="11"/>
      <c r="RYH1" s="11"/>
      <c r="RYI1" s="11"/>
      <c r="RYJ1" s="11"/>
      <c r="RYK1" s="11"/>
      <c r="RYL1" s="11"/>
      <c r="RYM1" s="11"/>
      <c r="RYN1" s="11"/>
      <c r="RYO1" s="11"/>
      <c r="RYP1" s="11"/>
      <c r="RYQ1" s="11"/>
      <c r="RYR1" s="11"/>
      <c r="RYS1" s="11"/>
      <c r="RYT1" s="11"/>
      <c r="RYU1" s="11"/>
      <c r="RYV1" s="11"/>
      <c r="RYW1" s="11"/>
      <c r="RYX1" s="11"/>
      <c r="RYY1" s="11"/>
      <c r="RYZ1" s="11"/>
      <c r="RZA1" s="11"/>
      <c r="RZB1" s="11"/>
      <c r="RZC1" s="11"/>
      <c r="RZD1" s="11"/>
      <c r="RZE1" s="11"/>
      <c r="RZF1" s="11"/>
      <c r="RZG1" s="11"/>
      <c r="RZH1" s="11"/>
      <c r="RZI1" s="11"/>
      <c r="RZJ1" s="11"/>
      <c r="RZK1" s="11"/>
      <c r="RZL1" s="11"/>
      <c r="RZM1" s="11"/>
      <c r="RZN1" s="11"/>
      <c r="RZO1" s="11"/>
      <c r="RZP1" s="11"/>
      <c r="RZQ1" s="11"/>
      <c r="RZR1" s="11"/>
      <c r="RZS1" s="11"/>
      <c r="RZT1" s="11"/>
      <c r="RZU1" s="11"/>
      <c r="RZV1" s="11"/>
      <c r="RZW1" s="11"/>
      <c r="RZX1" s="11"/>
      <c r="RZY1" s="11"/>
      <c r="RZZ1" s="11"/>
      <c r="SAA1" s="11"/>
      <c r="SAB1" s="11"/>
      <c r="SAC1" s="11"/>
      <c r="SAD1" s="11"/>
      <c r="SAE1" s="11"/>
      <c r="SAF1" s="11"/>
      <c r="SAG1" s="11"/>
      <c r="SAH1" s="11"/>
      <c r="SAI1" s="11"/>
      <c r="SAJ1" s="11"/>
      <c r="SAK1" s="11"/>
      <c r="SAL1" s="11"/>
      <c r="SAM1" s="11"/>
      <c r="SAN1" s="11"/>
      <c r="SAO1" s="11"/>
      <c r="SAP1" s="11"/>
      <c r="SAQ1" s="11"/>
      <c r="SAR1" s="11"/>
      <c r="SAS1" s="11"/>
      <c r="SAT1" s="11"/>
      <c r="SAU1" s="11"/>
      <c r="SAV1" s="11"/>
      <c r="SAW1" s="11"/>
      <c r="SAX1" s="11"/>
      <c r="SAY1" s="11"/>
      <c r="SAZ1" s="11"/>
      <c r="SBA1" s="11"/>
      <c r="SBB1" s="11"/>
      <c r="SBC1" s="11"/>
      <c r="SBD1" s="11"/>
      <c r="SBE1" s="11"/>
      <c r="SBF1" s="11"/>
      <c r="SBG1" s="11"/>
      <c r="SBH1" s="11"/>
      <c r="SBI1" s="11"/>
      <c r="SBJ1" s="11"/>
      <c r="SBK1" s="11"/>
      <c r="SBL1" s="11"/>
      <c r="SBM1" s="11"/>
      <c r="SBN1" s="11"/>
      <c r="SBO1" s="11"/>
      <c r="SBP1" s="11"/>
      <c r="SBQ1" s="11"/>
      <c r="SBR1" s="11"/>
      <c r="SBS1" s="11"/>
      <c r="SBT1" s="11"/>
      <c r="SBU1" s="11"/>
      <c r="SBV1" s="11"/>
      <c r="SBW1" s="11"/>
      <c r="SBX1" s="11"/>
      <c r="SBY1" s="11"/>
      <c r="SBZ1" s="11"/>
      <c r="SCA1" s="11"/>
      <c r="SCB1" s="11"/>
      <c r="SCC1" s="11"/>
      <c r="SCD1" s="11"/>
      <c r="SCE1" s="11"/>
      <c r="SCF1" s="11"/>
      <c r="SCG1" s="11"/>
      <c r="SCH1" s="11"/>
      <c r="SCI1" s="11"/>
      <c r="SCJ1" s="11"/>
      <c r="SCK1" s="11"/>
      <c r="SCL1" s="11"/>
      <c r="SCM1" s="11"/>
      <c r="SCN1" s="11"/>
      <c r="SCO1" s="11"/>
      <c r="SCP1" s="11"/>
      <c r="SCQ1" s="11"/>
      <c r="SCR1" s="11"/>
      <c r="SCS1" s="11"/>
      <c r="SCT1" s="11"/>
      <c r="SCU1" s="11"/>
      <c r="SCV1" s="11"/>
      <c r="SCW1" s="11"/>
      <c r="SCX1" s="11"/>
      <c r="SCY1" s="11"/>
      <c r="SCZ1" s="11"/>
      <c r="SDA1" s="11"/>
      <c r="SDB1" s="11"/>
      <c r="SDC1" s="11"/>
      <c r="SDD1" s="11"/>
      <c r="SDE1" s="11"/>
      <c r="SDF1" s="11"/>
      <c r="SDG1" s="11"/>
      <c r="SDH1" s="11"/>
      <c r="SDI1" s="11"/>
      <c r="SDJ1" s="11"/>
      <c r="SDK1" s="11"/>
      <c r="SDL1" s="11"/>
      <c r="SDM1" s="11"/>
      <c r="SDN1" s="11"/>
      <c r="SDO1" s="11"/>
      <c r="SDP1" s="11"/>
      <c r="SDQ1" s="11"/>
      <c r="SDR1" s="11"/>
      <c r="SDS1" s="11"/>
      <c r="SDT1" s="11"/>
      <c r="SDU1" s="11"/>
      <c r="SDV1" s="11"/>
      <c r="SDW1" s="11"/>
      <c r="SDX1" s="11"/>
      <c r="SDY1" s="11"/>
      <c r="SDZ1" s="11"/>
      <c r="SEA1" s="11"/>
      <c r="SEB1" s="11"/>
      <c r="SEC1" s="11"/>
      <c r="SED1" s="11"/>
      <c r="SEE1" s="11"/>
      <c r="SEF1" s="11"/>
      <c r="SEG1" s="11"/>
      <c r="SEH1" s="11"/>
      <c r="SEI1" s="11"/>
      <c r="SEJ1" s="11"/>
      <c r="SEK1" s="11"/>
      <c r="SEL1" s="11"/>
      <c r="SEM1" s="11"/>
      <c r="SEN1" s="11"/>
      <c r="SEO1" s="11"/>
      <c r="SEP1" s="11"/>
      <c r="SEQ1" s="11"/>
      <c r="SER1" s="11"/>
      <c r="SES1" s="11"/>
      <c r="SET1" s="11"/>
      <c r="SEU1" s="11"/>
      <c r="SEV1" s="11"/>
      <c r="SEW1" s="11"/>
      <c r="SEX1" s="11"/>
      <c r="SEY1" s="11"/>
      <c r="SEZ1" s="11"/>
      <c r="SFA1" s="11"/>
      <c r="SFB1" s="11"/>
      <c r="SFC1" s="11"/>
      <c r="SFD1" s="11"/>
      <c r="SFE1" s="11"/>
      <c r="SFF1" s="11"/>
      <c r="SFG1" s="11"/>
      <c r="SFH1" s="11"/>
      <c r="SFI1" s="11"/>
      <c r="SFJ1" s="11"/>
      <c r="SFK1" s="11"/>
      <c r="SFL1" s="11"/>
      <c r="SFM1" s="11"/>
      <c r="SFN1" s="11"/>
      <c r="SFO1" s="11"/>
      <c r="SFP1" s="11"/>
      <c r="SFQ1" s="11"/>
      <c r="SFR1" s="11"/>
      <c r="SFS1" s="11"/>
      <c r="SFT1" s="11"/>
      <c r="SFU1" s="11"/>
      <c r="SFV1" s="11"/>
      <c r="SFW1" s="11"/>
      <c r="SFX1" s="11"/>
      <c r="SFY1" s="11"/>
      <c r="SFZ1" s="11"/>
      <c r="SGA1" s="11"/>
      <c r="SGB1" s="11"/>
      <c r="SGC1" s="11"/>
      <c r="SGD1" s="11"/>
      <c r="SGE1" s="11"/>
      <c r="SGF1" s="11"/>
      <c r="SGG1" s="11"/>
      <c r="SGH1" s="11"/>
      <c r="SGI1" s="11"/>
      <c r="SGJ1" s="11"/>
      <c r="SGK1" s="11"/>
      <c r="SGL1" s="11"/>
      <c r="SGM1" s="11"/>
      <c r="SGN1" s="11"/>
      <c r="SGO1" s="11"/>
      <c r="SGP1" s="11"/>
      <c r="SGQ1" s="11"/>
      <c r="SGR1" s="11"/>
      <c r="SGS1" s="11"/>
      <c r="SGT1" s="11"/>
      <c r="SGU1" s="11"/>
      <c r="SGV1" s="11"/>
      <c r="SGW1" s="11"/>
      <c r="SGX1" s="11"/>
      <c r="SGY1" s="11"/>
      <c r="SGZ1" s="11"/>
      <c r="SHA1" s="11"/>
      <c r="SHB1" s="11"/>
      <c r="SHC1" s="11"/>
      <c r="SHD1" s="11"/>
      <c r="SHE1" s="11"/>
      <c r="SHF1" s="11"/>
      <c r="SHG1" s="11"/>
      <c r="SHH1" s="11"/>
      <c r="SHI1" s="11"/>
      <c r="SHJ1" s="11"/>
      <c r="SHK1" s="11"/>
      <c r="SHL1" s="11"/>
      <c r="SHM1" s="11"/>
      <c r="SHN1" s="11"/>
      <c r="SHO1" s="11"/>
      <c r="SHP1" s="11"/>
      <c r="SHQ1" s="11"/>
      <c r="SHR1" s="11"/>
      <c r="SHS1" s="11"/>
      <c r="SHT1" s="11"/>
      <c r="SHU1" s="11"/>
      <c r="SHV1" s="11"/>
      <c r="SHW1" s="11"/>
      <c r="SHX1" s="11"/>
      <c r="SHY1" s="11"/>
      <c r="SHZ1" s="11"/>
      <c r="SIA1" s="11"/>
      <c r="SIB1" s="11"/>
      <c r="SIC1" s="11"/>
      <c r="SID1" s="11"/>
      <c r="SIE1" s="11"/>
      <c r="SIF1" s="11"/>
      <c r="SIG1" s="11"/>
      <c r="SIH1" s="11"/>
      <c r="SII1" s="11"/>
      <c r="SIJ1" s="11"/>
      <c r="SIK1" s="11"/>
      <c r="SIL1" s="11"/>
      <c r="SIM1" s="11"/>
      <c r="SIN1" s="11"/>
      <c r="SIO1" s="11"/>
      <c r="SIP1" s="11"/>
      <c r="SIQ1" s="11"/>
      <c r="SIR1" s="11"/>
      <c r="SIS1" s="11"/>
      <c r="SIT1" s="11"/>
      <c r="SIU1" s="11"/>
      <c r="SIV1" s="11"/>
      <c r="SIW1" s="11"/>
      <c r="SIX1" s="11"/>
      <c r="SIY1" s="11"/>
      <c r="SIZ1" s="11"/>
      <c r="SJA1" s="11"/>
      <c r="SJB1" s="11"/>
      <c r="SJC1" s="11"/>
      <c r="SJD1" s="11"/>
      <c r="SJE1" s="11"/>
      <c r="SJF1" s="11"/>
      <c r="SJG1" s="11"/>
      <c r="SJH1" s="11"/>
      <c r="SJI1" s="11"/>
      <c r="SJJ1" s="11"/>
      <c r="SJK1" s="11"/>
      <c r="SJL1" s="11"/>
      <c r="SJM1" s="11"/>
      <c r="SJN1" s="11"/>
      <c r="SJO1" s="11"/>
      <c r="SJP1" s="11"/>
      <c r="SJQ1" s="11"/>
      <c r="SJR1" s="11"/>
      <c r="SJS1" s="11"/>
      <c r="SJT1" s="11"/>
      <c r="SJU1" s="11"/>
      <c r="SJV1" s="11"/>
      <c r="SJW1" s="11"/>
      <c r="SJX1" s="11"/>
      <c r="SJY1" s="11"/>
      <c r="SJZ1" s="11"/>
      <c r="SKA1" s="11"/>
      <c r="SKB1" s="11"/>
      <c r="SKC1" s="11"/>
      <c r="SKD1" s="11"/>
      <c r="SKE1" s="11"/>
      <c r="SKF1" s="11"/>
      <c r="SKG1" s="11"/>
      <c r="SKH1" s="11"/>
      <c r="SKI1" s="11"/>
      <c r="SKJ1" s="11"/>
      <c r="SKK1" s="11"/>
      <c r="SKL1" s="11"/>
      <c r="SKM1" s="11"/>
      <c r="SKN1" s="11"/>
      <c r="SKO1" s="11"/>
      <c r="SKP1" s="11"/>
      <c r="SKQ1" s="11"/>
      <c r="SKR1" s="11"/>
      <c r="SKS1" s="11"/>
      <c r="SKT1" s="11"/>
      <c r="SKU1" s="11"/>
      <c r="SKV1" s="11"/>
      <c r="SKW1" s="11"/>
      <c r="SKX1" s="11"/>
      <c r="SKY1" s="11"/>
      <c r="SKZ1" s="11"/>
      <c r="SLA1" s="11"/>
      <c r="SLB1" s="11"/>
      <c r="SLC1" s="11"/>
      <c r="SLD1" s="11"/>
      <c r="SLE1" s="11"/>
      <c r="SLF1" s="11"/>
      <c r="SLG1" s="11"/>
      <c r="SLH1" s="11"/>
      <c r="SLI1" s="11"/>
      <c r="SLJ1" s="11"/>
      <c r="SLK1" s="11"/>
      <c r="SLL1" s="11"/>
      <c r="SLM1" s="11"/>
      <c r="SLN1" s="11"/>
      <c r="SLO1" s="11"/>
      <c r="SLP1" s="11"/>
      <c r="SLQ1" s="11"/>
      <c r="SLR1" s="11"/>
      <c r="SLS1" s="11"/>
      <c r="SLT1" s="11"/>
      <c r="SLU1" s="11"/>
      <c r="SLV1" s="11"/>
      <c r="SLW1" s="11"/>
      <c r="SLX1" s="11"/>
      <c r="SLY1" s="11"/>
      <c r="SLZ1" s="11"/>
      <c r="SMA1" s="11"/>
      <c r="SMB1" s="11"/>
      <c r="SMC1" s="11"/>
      <c r="SMD1" s="11"/>
      <c r="SME1" s="11"/>
      <c r="SMF1" s="11"/>
      <c r="SMG1" s="11"/>
      <c r="SMH1" s="11"/>
      <c r="SMI1" s="11"/>
      <c r="SMJ1" s="11"/>
      <c r="SMK1" s="11"/>
      <c r="SML1" s="11"/>
      <c r="SMM1" s="11"/>
      <c r="SMN1" s="11"/>
      <c r="SMO1" s="11"/>
      <c r="SMP1" s="11"/>
      <c r="SMQ1" s="11"/>
      <c r="SMR1" s="11"/>
      <c r="SMS1" s="11"/>
      <c r="SMT1" s="11"/>
      <c r="SMU1" s="11"/>
      <c r="SMV1" s="11"/>
      <c r="SMW1" s="11"/>
      <c r="SMX1" s="11"/>
      <c r="SMY1" s="11"/>
      <c r="SMZ1" s="11"/>
      <c r="SNA1" s="11"/>
      <c r="SNB1" s="11"/>
      <c r="SNC1" s="11"/>
      <c r="SND1" s="11"/>
      <c r="SNE1" s="11"/>
      <c r="SNF1" s="11"/>
      <c r="SNG1" s="11"/>
      <c r="SNH1" s="11"/>
      <c r="SNI1" s="11"/>
      <c r="SNJ1" s="11"/>
      <c r="SNK1" s="11"/>
      <c r="SNL1" s="11"/>
      <c r="SNM1" s="11"/>
      <c r="SNN1" s="11"/>
      <c r="SNO1" s="11"/>
      <c r="SNP1" s="11"/>
      <c r="SNQ1" s="11"/>
      <c r="SNR1" s="11"/>
      <c r="SNS1" s="11"/>
      <c r="SNT1" s="11"/>
      <c r="SNU1" s="11"/>
      <c r="SNV1" s="11"/>
      <c r="SNW1" s="11"/>
      <c r="SNX1" s="11"/>
      <c r="SNY1" s="11"/>
      <c r="SNZ1" s="11"/>
      <c r="SOA1" s="11"/>
      <c r="SOB1" s="11"/>
      <c r="SOC1" s="11"/>
      <c r="SOD1" s="11"/>
      <c r="SOE1" s="11"/>
      <c r="SOF1" s="11"/>
      <c r="SOG1" s="11"/>
      <c r="SOH1" s="11"/>
      <c r="SOI1" s="11"/>
      <c r="SOJ1" s="11"/>
      <c r="SOK1" s="11"/>
      <c r="SOL1" s="11"/>
      <c r="SOM1" s="11"/>
      <c r="SON1" s="11"/>
      <c r="SOO1" s="11"/>
      <c r="SOP1" s="11"/>
      <c r="SOQ1" s="11"/>
      <c r="SOR1" s="11"/>
      <c r="SOS1" s="11"/>
      <c r="SOT1" s="11"/>
      <c r="SOU1" s="11"/>
      <c r="SOV1" s="11"/>
      <c r="SOW1" s="11"/>
      <c r="SOX1" s="11"/>
      <c r="SOY1" s="11"/>
      <c r="SOZ1" s="11"/>
      <c r="SPA1" s="11"/>
      <c r="SPB1" s="11"/>
      <c r="SPC1" s="11"/>
      <c r="SPD1" s="11"/>
      <c r="SPE1" s="11"/>
      <c r="SPF1" s="11"/>
      <c r="SPG1" s="11"/>
      <c r="SPH1" s="11"/>
      <c r="SPI1" s="11"/>
      <c r="SPJ1" s="11"/>
      <c r="SPK1" s="11"/>
      <c r="SPL1" s="11"/>
      <c r="SPM1" s="11"/>
      <c r="SPN1" s="11"/>
      <c r="SPO1" s="11"/>
      <c r="SPP1" s="11"/>
      <c r="SPQ1" s="11"/>
      <c r="SPR1" s="11"/>
      <c r="SPS1" s="11"/>
      <c r="SPT1" s="11"/>
      <c r="SPU1" s="11"/>
      <c r="SPV1" s="11"/>
      <c r="SPW1" s="11"/>
      <c r="SPX1" s="11"/>
      <c r="SPY1" s="11"/>
      <c r="SPZ1" s="11"/>
      <c r="SQA1" s="11"/>
      <c r="SQB1" s="11"/>
      <c r="SQC1" s="11"/>
      <c r="SQD1" s="11"/>
      <c r="SQE1" s="11"/>
      <c r="SQF1" s="11"/>
      <c r="SQG1" s="11"/>
      <c r="SQH1" s="11"/>
      <c r="SQI1" s="11"/>
      <c r="SQJ1" s="11"/>
      <c r="SQK1" s="11"/>
      <c r="SQL1" s="11"/>
      <c r="SQM1" s="11"/>
      <c r="SQN1" s="11"/>
      <c r="SQO1" s="11"/>
      <c r="SQP1" s="11"/>
      <c r="SQQ1" s="11"/>
      <c r="SQR1" s="11"/>
      <c r="SQS1" s="11"/>
      <c r="SQT1" s="11"/>
      <c r="SQU1" s="11"/>
      <c r="SQV1" s="11"/>
      <c r="SQW1" s="11"/>
      <c r="SQX1" s="11"/>
      <c r="SQY1" s="11"/>
      <c r="SQZ1" s="11"/>
      <c r="SRA1" s="11"/>
      <c r="SRB1" s="11"/>
      <c r="SRC1" s="11"/>
      <c r="SRD1" s="11"/>
      <c r="SRE1" s="11"/>
      <c r="SRF1" s="11"/>
      <c r="SRG1" s="11"/>
      <c r="SRH1" s="11"/>
      <c r="SRI1" s="11"/>
      <c r="SRJ1" s="11"/>
      <c r="SRK1" s="11"/>
      <c r="SRL1" s="11"/>
      <c r="SRM1" s="11"/>
      <c r="SRN1" s="11"/>
      <c r="SRO1" s="11"/>
      <c r="SRP1" s="11"/>
      <c r="SRQ1" s="11"/>
      <c r="SRR1" s="11"/>
      <c r="SRS1" s="11"/>
      <c r="SRT1" s="11"/>
      <c r="SRU1" s="11"/>
      <c r="SRV1" s="11"/>
      <c r="SRW1" s="11"/>
      <c r="SRX1" s="11"/>
      <c r="SRY1" s="11"/>
      <c r="SRZ1" s="11"/>
      <c r="SSA1" s="11"/>
      <c r="SSB1" s="11"/>
      <c r="SSC1" s="11"/>
      <c r="SSD1" s="11"/>
      <c r="SSE1" s="11"/>
      <c r="SSF1" s="11"/>
      <c r="SSG1" s="11"/>
      <c r="SSH1" s="11"/>
      <c r="SSI1" s="11"/>
      <c r="SSJ1" s="11"/>
      <c r="SSK1" s="11"/>
      <c r="SSL1" s="11"/>
      <c r="SSM1" s="11"/>
      <c r="SSN1" s="11"/>
      <c r="SSO1" s="11"/>
      <c r="SSP1" s="11"/>
      <c r="SSQ1" s="11"/>
      <c r="SSR1" s="11"/>
      <c r="SSS1" s="11"/>
      <c r="SST1" s="11"/>
      <c r="SSU1" s="11"/>
      <c r="SSV1" s="11"/>
      <c r="SSW1" s="11"/>
      <c r="SSX1" s="11"/>
      <c r="SSY1" s="11"/>
      <c r="SSZ1" s="11"/>
      <c r="STA1" s="11"/>
      <c r="STB1" s="11"/>
      <c r="STC1" s="11"/>
      <c r="STD1" s="11"/>
      <c r="STE1" s="11"/>
      <c r="STF1" s="11"/>
      <c r="STG1" s="11"/>
      <c r="STH1" s="11"/>
      <c r="STI1" s="11"/>
      <c r="STJ1" s="11"/>
      <c r="STK1" s="11"/>
      <c r="STL1" s="11"/>
      <c r="STM1" s="11"/>
      <c r="STN1" s="11"/>
      <c r="STO1" s="11"/>
      <c r="STP1" s="11"/>
      <c r="STQ1" s="11"/>
      <c r="STR1" s="11"/>
      <c r="STS1" s="11"/>
      <c r="STT1" s="11"/>
      <c r="STU1" s="11"/>
      <c r="STV1" s="11"/>
      <c r="STW1" s="11"/>
      <c r="STX1" s="11"/>
      <c r="STY1" s="11"/>
      <c r="STZ1" s="11"/>
      <c r="SUA1" s="11"/>
      <c r="SUB1" s="11"/>
      <c r="SUC1" s="11"/>
      <c r="SUD1" s="11"/>
      <c r="SUE1" s="11"/>
      <c r="SUF1" s="11"/>
      <c r="SUG1" s="11"/>
      <c r="SUH1" s="11"/>
      <c r="SUI1" s="11"/>
      <c r="SUJ1" s="11"/>
      <c r="SUK1" s="11"/>
      <c r="SUL1" s="11"/>
      <c r="SUM1" s="11"/>
      <c r="SUN1" s="11"/>
      <c r="SUO1" s="11"/>
      <c r="SUP1" s="11"/>
      <c r="SUQ1" s="11"/>
      <c r="SUR1" s="11"/>
      <c r="SUS1" s="11"/>
      <c r="SUT1" s="11"/>
      <c r="SUU1" s="11"/>
      <c r="SUV1" s="11"/>
      <c r="SUW1" s="11"/>
      <c r="SUX1" s="11"/>
      <c r="SUY1" s="11"/>
      <c r="SUZ1" s="11"/>
      <c r="SVA1" s="11"/>
      <c r="SVB1" s="11"/>
      <c r="SVC1" s="11"/>
      <c r="SVD1" s="11"/>
      <c r="SVE1" s="11"/>
      <c r="SVF1" s="11"/>
      <c r="SVG1" s="11"/>
      <c r="SVH1" s="11"/>
      <c r="SVI1" s="11"/>
      <c r="SVJ1" s="11"/>
      <c r="SVK1" s="11"/>
      <c r="SVL1" s="11"/>
      <c r="SVM1" s="11"/>
      <c r="SVN1" s="11"/>
      <c r="SVO1" s="11"/>
      <c r="SVP1" s="11"/>
      <c r="SVQ1" s="11"/>
      <c r="SVR1" s="11"/>
      <c r="SVS1" s="11"/>
      <c r="SVT1" s="11"/>
      <c r="SVU1" s="11"/>
      <c r="SVV1" s="11"/>
      <c r="SVW1" s="11"/>
      <c r="SVX1" s="11"/>
      <c r="SVY1" s="11"/>
      <c r="SVZ1" s="11"/>
      <c r="SWA1" s="11"/>
      <c r="SWB1" s="11"/>
      <c r="SWC1" s="11"/>
      <c r="SWD1" s="11"/>
      <c r="SWE1" s="11"/>
      <c r="SWF1" s="11"/>
      <c r="SWG1" s="11"/>
      <c r="SWH1" s="11"/>
      <c r="SWI1" s="11"/>
      <c r="SWJ1" s="11"/>
      <c r="SWK1" s="11"/>
      <c r="SWL1" s="11"/>
      <c r="SWM1" s="11"/>
      <c r="SWN1" s="11"/>
      <c r="SWO1" s="11"/>
      <c r="SWP1" s="11"/>
      <c r="SWQ1" s="11"/>
      <c r="SWR1" s="11"/>
      <c r="SWS1" s="11"/>
      <c r="SWT1" s="11"/>
      <c r="SWU1" s="11"/>
      <c r="SWV1" s="11"/>
      <c r="SWW1" s="11"/>
      <c r="SWX1" s="11"/>
      <c r="SWY1" s="11"/>
      <c r="SWZ1" s="11"/>
      <c r="SXA1" s="11"/>
      <c r="SXB1" s="11"/>
      <c r="SXC1" s="11"/>
      <c r="SXD1" s="11"/>
      <c r="SXE1" s="11"/>
      <c r="SXF1" s="11"/>
      <c r="SXG1" s="11"/>
      <c r="SXH1" s="11"/>
      <c r="SXI1" s="11"/>
      <c r="SXJ1" s="11"/>
      <c r="SXK1" s="11"/>
      <c r="SXL1" s="11"/>
      <c r="SXM1" s="11"/>
      <c r="SXN1" s="11"/>
      <c r="SXO1" s="11"/>
      <c r="SXP1" s="11"/>
      <c r="SXQ1" s="11"/>
      <c r="SXR1" s="11"/>
      <c r="SXS1" s="11"/>
      <c r="SXT1" s="11"/>
      <c r="SXU1" s="11"/>
      <c r="SXV1" s="11"/>
      <c r="SXW1" s="11"/>
      <c r="SXX1" s="11"/>
      <c r="SXY1" s="11"/>
      <c r="SXZ1" s="11"/>
      <c r="SYA1" s="11"/>
      <c r="SYB1" s="11"/>
      <c r="SYC1" s="11"/>
      <c r="SYD1" s="11"/>
      <c r="SYE1" s="11"/>
      <c r="SYF1" s="11"/>
      <c r="SYG1" s="11"/>
      <c r="SYH1" s="11"/>
      <c r="SYI1" s="11"/>
      <c r="SYJ1" s="11"/>
      <c r="SYK1" s="11"/>
      <c r="SYL1" s="11"/>
      <c r="SYM1" s="11"/>
      <c r="SYN1" s="11"/>
      <c r="SYO1" s="11"/>
      <c r="SYP1" s="11"/>
      <c r="SYQ1" s="11"/>
      <c r="SYR1" s="11"/>
      <c r="SYS1" s="11"/>
      <c r="SYT1" s="11"/>
      <c r="SYU1" s="11"/>
      <c r="SYV1" s="11"/>
      <c r="SYW1" s="11"/>
      <c r="SYX1" s="11"/>
      <c r="SYY1" s="11"/>
      <c r="SYZ1" s="11"/>
      <c r="SZA1" s="11"/>
      <c r="SZB1" s="11"/>
      <c r="SZC1" s="11"/>
      <c r="SZD1" s="11"/>
      <c r="SZE1" s="11"/>
      <c r="SZF1" s="11"/>
      <c r="SZG1" s="11"/>
      <c r="SZH1" s="11"/>
      <c r="SZI1" s="11"/>
      <c r="SZJ1" s="11"/>
      <c r="SZK1" s="11"/>
      <c r="SZL1" s="11"/>
      <c r="SZM1" s="11"/>
      <c r="SZN1" s="11"/>
      <c r="SZO1" s="11"/>
      <c r="SZP1" s="11"/>
      <c r="SZQ1" s="11"/>
      <c r="SZR1" s="11"/>
      <c r="SZS1" s="11"/>
      <c r="SZT1" s="11"/>
      <c r="SZU1" s="11"/>
      <c r="SZV1" s="11"/>
      <c r="SZW1" s="11"/>
      <c r="SZX1" s="11"/>
      <c r="SZY1" s="11"/>
      <c r="SZZ1" s="11"/>
      <c r="TAA1" s="11"/>
      <c r="TAB1" s="11"/>
      <c r="TAC1" s="11"/>
      <c r="TAD1" s="11"/>
      <c r="TAE1" s="11"/>
      <c r="TAF1" s="11"/>
      <c r="TAG1" s="11"/>
      <c r="TAH1" s="11"/>
      <c r="TAI1" s="11"/>
      <c r="TAJ1" s="11"/>
      <c r="TAK1" s="11"/>
      <c r="TAL1" s="11"/>
      <c r="TAM1" s="11"/>
      <c r="TAN1" s="11"/>
      <c r="TAO1" s="11"/>
      <c r="TAP1" s="11"/>
      <c r="TAQ1" s="11"/>
      <c r="TAR1" s="11"/>
      <c r="TAS1" s="11"/>
      <c r="TAT1" s="11"/>
      <c r="TAU1" s="11"/>
      <c r="TAV1" s="11"/>
      <c r="TAW1" s="11"/>
      <c r="TAX1" s="11"/>
      <c r="TAY1" s="11"/>
      <c r="TAZ1" s="11"/>
      <c r="TBA1" s="11"/>
      <c r="TBB1" s="11"/>
      <c r="TBC1" s="11"/>
      <c r="TBD1" s="11"/>
      <c r="TBE1" s="11"/>
      <c r="TBF1" s="11"/>
      <c r="TBG1" s="11"/>
      <c r="TBH1" s="11"/>
      <c r="TBI1" s="11"/>
      <c r="TBJ1" s="11"/>
      <c r="TBK1" s="11"/>
      <c r="TBL1" s="11"/>
      <c r="TBM1" s="11"/>
      <c r="TBN1" s="11"/>
      <c r="TBO1" s="11"/>
      <c r="TBP1" s="11"/>
      <c r="TBQ1" s="11"/>
      <c r="TBR1" s="11"/>
      <c r="TBS1" s="11"/>
      <c r="TBT1" s="11"/>
      <c r="TBU1" s="11"/>
      <c r="TBV1" s="11"/>
      <c r="TBW1" s="11"/>
      <c r="TBX1" s="11"/>
      <c r="TBY1" s="11"/>
      <c r="TBZ1" s="11"/>
      <c r="TCA1" s="11"/>
      <c r="TCB1" s="11"/>
      <c r="TCC1" s="11"/>
      <c r="TCD1" s="11"/>
      <c r="TCE1" s="11"/>
      <c r="TCF1" s="11"/>
      <c r="TCG1" s="11"/>
      <c r="TCH1" s="11"/>
      <c r="TCI1" s="11"/>
      <c r="TCJ1" s="11"/>
      <c r="TCK1" s="11"/>
      <c r="TCL1" s="11"/>
      <c r="TCM1" s="11"/>
      <c r="TCN1" s="11"/>
      <c r="TCO1" s="11"/>
      <c r="TCP1" s="11"/>
      <c r="TCQ1" s="11"/>
      <c r="TCR1" s="11"/>
      <c r="TCS1" s="11"/>
      <c r="TCT1" s="11"/>
      <c r="TCU1" s="11"/>
      <c r="TCV1" s="11"/>
      <c r="TCW1" s="11"/>
      <c r="TCX1" s="11"/>
      <c r="TCY1" s="11"/>
      <c r="TCZ1" s="11"/>
      <c r="TDA1" s="11"/>
      <c r="TDB1" s="11"/>
      <c r="TDC1" s="11"/>
      <c r="TDD1" s="11"/>
      <c r="TDE1" s="11"/>
      <c r="TDF1" s="11"/>
      <c r="TDG1" s="11"/>
      <c r="TDH1" s="11"/>
      <c r="TDI1" s="11"/>
      <c r="TDJ1" s="11"/>
      <c r="TDK1" s="11"/>
      <c r="TDL1" s="11"/>
      <c r="TDM1" s="11"/>
      <c r="TDN1" s="11"/>
      <c r="TDO1" s="11"/>
      <c r="TDP1" s="11"/>
      <c r="TDQ1" s="11"/>
      <c r="TDR1" s="11"/>
      <c r="TDS1" s="11"/>
      <c r="TDT1" s="11"/>
      <c r="TDU1" s="11"/>
      <c r="TDV1" s="11"/>
      <c r="TDW1" s="11"/>
      <c r="TDX1" s="11"/>
      <c r="TDY1" s="11"/>
      <c r="TDZ1" s="11"/>
      <c r="TEA1" s="11"/>
      <c r="TEB1" s="11"/>
      <c r="TEC1" s="11"/>
      <c r="TED1" s="11"/>
      <c r="TEE1" s="11"/>
      <c r="TEF1" s="11"/>
      <c r="TEG1" s="11"/>
      <c r="TEH1" s="11"/>
      <c r="TEI1" s="11"/>
      <c r="TEJ1" s="11"/>
      <c r="TEK1" s="11"/>
      <c r="TEL1" s="11"/>
      <c r="TEM1" s="11"/>
      <c r="TEN1" s="11"/>
      <c r="TEO1" s="11"/>
      <c r="TEP1" s="11"/>
      <c r="TEQ1" s="11"/>
      <c r="TER1" s="11"/>
      <c r="TES1" s="11"/>
      <c r="TET1" s="11"/>
      <c r="TEU1" s="11"/>
      <c r="TEV1" s="11"/>
      <c r="TEW1" s="11"/>
      <c r="TEX1" s="11"/>
      <c r="TEY1" s="11"/>
      <c r="TEZ1" s="11"/>
      <c r="TFA1" s="11"/>
      <c r="TFB1" s="11"/>
      <c r="TFC1" s="11"/>
      <c r="TFD1" s="11"/>
      <c r="TFE1" s="11"/>
      <c r="TFF1" s="11"/>
      <c r="TFG1" s="11"/>
      <c r="TFH1" s="11"/>
      <c r="TFI1" s="11"/>
      <c r="TFJ1" s="11"/>
      <c r="TFK1" s="11"/>
      <c r="TFL1" s="11"/>
      <c r="TFM1" s="11"/>
      <c r="TFN1" s="11"/>
      <c r="TFO1" s="11"/>
      <c r="TFP1" s="11"/>
      <c r="TFQ1" s="11"/>
      <c r="TFR1" s="11"/>
      <c r="TFS1" s="11"/>
      <c r="TFT1" s="11"/>
      <c r="TFU1" s="11"/>
      <c r="TFV1" s="11"/>
      <c r="TFW1" s="11"/>
      <c r="TFX1" s="11"/>
      <c r="TFY1" s="11"/>
      <c r="TFZ1" s="11"/>
      <c r="TGA1" s="11"/>
      <c r="TGB1" s="11"/>
      <c r="TGC1" s="11"/>
      <c r="TGD1" s="11"/>
      <c r="TGE1" s="11"/>
      <c r="TGF1" s="11"/>
      <c r="TGG1" s="11"/>
      <c r="TGH1" s="11"/>
      <c r="TGI1" s="11"/>
      <c r="TGJ1" s="11"/>
      <c r="TGK1" s="11"/>
      <c r="TGL1" s="11"/>
      <c r="TGM1" s="11"/>
      <c r="TGN1" s="11"/>
      <c r="TGO1" s="11"/>
      <c r="TGP1" s="11"/>
      <c r="TGQ1" s="11"/>
      <c r="TGR1" s="11"/>
      <c r="TGS1" s="11"/>
      <c r="TGT1" s="11"/>
      <c r="TGU1" s="11"/>
      <c r="TGV1" s="11"/>
      <c r="TGW1" s="11"/>
      <c r="TGX1" s="11"/>
      <c r="TGY1" s="11"/>
      <c r="TGZ1" s="11"/>
      <c r="THA1" s="11"/>
      <c r="THB1" s="11"/>
      <c r="THC1" s="11"/>
      <c r="THD1" s="11"/>
      <c r="THE1" s="11"/>
      <c r="THF1" s="11"/>
      <c r="THG1" s="11"/>
      <c r="THH1" s="11"/>
      <c r="THI1" s="11"/>
      <c r="THJ1" s="11"/>
      <c r="THK1" s="11"/>
      <c r="THL1" s="11"/>
      <c r="THM1" s="11"/>
      <c r="THN1" s="11"/>
      <c r="THO1" s="11"/>
      <c r="THP1" s="11"/>
      <c r="THQ1" s="11"/>
      <c r="THR1" s="11"/>
      <c r="THS1" s="11"/>
      <c r="THT1" s="11"/>
      <c r="THU1" s="11"/>
      <c r="THV1" s="11"/>
      <c r="THW1" s="11"/>
      <c r="THX1" s="11"/>
      <c r="THY1" s="11"/>
      <c r="THZ1" s="11"/>
      <c r="TIA1" s="11"/>
      <c r="TIB1" s="11"/>
      <c r="TIC1" s="11"/>
      <c r="TID1" s="11"/>
      <c r="TIE1" s="11"/>
      <c r="TIF1" s="11"/>
      <c r="TIG1" s="11"/>
      <c r="TIH1" s="11"/>
      <c r="TII1" s="11"/>
      <c r="TIJ1" s="11"/>
      <c r="TIK1" s="11"/>
      <c r="TIL1" s="11"/>
      <c r="TIM1" s="11"/>
      <c r="TIN1" s="11"/>
      <c r="TIO1" s="11"/>
      <c r="TIP1" s="11"/>
      <c r="TIQ1" s="11"/>
      <c r="TIR1" s="11"/>
      <c r="TIS1" s="11"/>
      <c r="TIT1" s="11"/>
      <c r="TIU1" s="11"/>
      <c r="TIV1" s="11"/>
      <c r="TIW1" s="11"/>
      <c r="TIX1" s="11"/>
      <c r="TIY1" s="11"/>
      <c r="TIZ1" s="11"/>
      <c r="TJA1" s="11"/>
      <c r="TJB1" s="11"/>
      <c r="TJC1" s="11"/>
      <c r="TJD1" s="11"/>
      <c r="TJE1" s="11"/>
      <c r="TJF1" s="11"/>
      <c r="TJG1" s="11"/>
      <c r="TJH1" s="11"/>
      <c r="TJI1" s="11"/>
      <c r="TJJ1" s="11"/>
      <c r="TJK1" s="11"/>
      <c r="TJL1" s="11"/>
      <c r="TJM1" s="11"/>
      <c r="TJN1" s="11"/>
      <c r="TJO1" s="11"/>
      <c r="TJP1" s="11"/>
      <c r="TJQ1" s="11"/>
      <c r="TJR1" s="11"/>
      <c r="TJS1" s="11"/>
      <c r="TJT1" s="11"/>
      <c r="TJU1" s="11"/>
      <c r="TJV1" s="11"/>
      <c r="TJW1" s="11"/>
      <c r="TJX1" s="11"/>
      <c r="TJY1" s="11"/>
      <c r="TJZ1" s="11"/>
      <c r="TKA1" s="11"/>
      <c r="TKB1" s="11"/>
      <c r="TKC1" s="11"/>
      <c r="TKD1" s="11"/>
      <c r="TKE1" s="11"/>
      <c r="TKF1" s="11"/>
      <c r="TKG1" s="11"/>
      <c r="TKH1" s="11"/>
      <c r="TKI1" s="11"/>
      <c r="TKJ1" s="11"/>
      <c r="TKK1" s="11"/>
      <c r="TKL1" s="11"/>
      <c r="TKM1" s="11"/>
      <c r="TKN1" s="11"/>
      <c r="TKO1" s="11"/>
      <c r="TKP1" s="11"/>
      <c r="TKQ1" s="11"/>
      <c r="TKR1" s="11"/>
      <c r="TKS1" s="11"/>
      <c r="TKT1" s="11"/>
      <c r="TKU1" s="11"/>
      <c r="TKV1" s="11"/>
      <c r="TKW1" s="11"/>
      <c r="TKX1" s="11"/>
      <c r="TKY1" s="11"/>
      <c r="TKZ1" s="11"/>
      <c r="TLA1" s="11"/>
      <c r="TLB1" s="11"/>
      <c r="TLC1" s="11"/>
      <c r="TLD1" s="11"/>
      <c r="TLE1" s="11"/>
      <c r="TLF1" s="11"/>
      <c r="TLG1" s="11"/>
      <c r="TLH1" s="11"/>
      <c r="TLI1" s="11"/>
      <c r="TLJ1" s="11"/>
      <c r="TLK1" s="11"/>
      <c r="TLL1" s="11"/>
      <c r="TLM1" s="11"/>
      <c r="TLN1" s="11"/>
      <c r="TLO1" s="11"/>
      <c r="TLP1" s="11"/>
      <c r="TLQ1" s="11"/>
      <c r="TLR1" s="11"/>
      <c r="TLS1" s="11"/>
      <c r="TLT1" s="11"/>
      <c r="TLU1" s="11"/>
      <c r="TLV1" s="11"/>
      <c r="TLW1" s="11"/>
      <c r="TLX1" s="11"/>
      <c r="TLY1" s="11"/>
      <c r="TLZ1" s="11"/>
      <c r="TMA1" s="11"/>
      <c r="TMB1" s="11"/>
      <c r="TMC1" s="11"/>
      <c r="TMD1" s="11"/>
      <c r="TME1" s="11"/>
      <c r="TMF1" s="11"/>
      <c r="TMG1" s="11"/>
      <c r="TMH1" s="11"/>
      <c r="TMI1" s="11"/>
      <c r="TMJ1" s="11"/>
      <c r="TMK1" s="11"/>
      <c r="TML1" s="11"/>
      <c r="TMM1" s="11"/>
      <c r="TMN1" s="11"/>
      <c r="TMO1" s="11"/>
      <c r="TMP1" s="11"/>
      <c r="TMQ1" s="11"/>
      <c r="TMR1" s="11"/>
      <c r="TMS1" s="11"/>
      <c r="TMT1" s="11"/>
      <c r="TMU1" s="11"/>
      <c r="TMV1" s="11"/>
      <c r="TMW1" s="11"/>
      <c r="TMX1" s="11"/>
      <c r="TMY1" s="11"/>
      <c r="TMZ1" s="11"/>
      <c r="TNA1" s="11"/>
      <c r="TNB1" s="11"/>
      <c r="TNC1" s="11"/>
      <c r="TND1" s="11"/>
      <c r="TNE1" s="11"/>
      <c r="TNF1" s="11"/>
      <c r="TNG1" s="11"/>
      <c r="TNH1" s="11"/>
      <c r="TNI1" s="11"/>
      <c r="TNJ1" s="11"/>
      <c r="TNK1" s="11"/>
      <c r="TNL1" s="11"/>
      <c r="TNM1" s="11"/>
      <c r="TNN1" s="11"/>
      <c r="TNO1" s="11"/>
      <c r="TNP1" s="11"/>
      <c r="TNQ1" s="11"/>
      <c r="TNR1" s="11"/>
      <c r="TNS1" s="11"/>
      <c r="TNT1" s="11"/>
      <c r="TNU1" s="11"/>
      <c r="TNV1" s="11"/>
      <c r="TNW1" s="11"/>
      <c r="TNX1" s="11"/>
      <c r="TNY1" s="11"/>
      <c r="TNZ1" s="11"/>
      <c r="TOA1" s="11"/>
      <c r="TOB1" s="11"/>
      <c r="TOC1" s="11"/>
      <c r="TOD1" s="11"/>
      <c r="TOE1" s="11"/>
      <c r="TOF1" s="11"/>
      <c r="TOG1" s="11"/>
      <c r="TOH1" s="11"/>
      <c r="TOI1" s="11"/>
      <c r="TOJ1" s="11"/>
      <c r="TOK1" s="11"/>
      <c r="TOL1" s="11"/>
      <c r="TOM1" s="11"/>
      <c r="TON1" s="11"/>
      <c r="TOO1" s="11"/>
      <c r="TOP1" s="11"/>
      <c r="TOQ1" s="11"/>
      <c r="TOR1" s="11"/>
      <c r="TOS1" s="11"/>
      <c r="TOT1" s="11"/>
      <c r="TOU1" s="11"/>
      <c r="TOV1" s="11"/>
      <c r="TOW1" s="11"/>
      <c r="TOX1" s="11"/>
      <c r="TOY1" s="11"/>
      <c r="TOZ1" s="11"/>
      <c r="TPA1" s="11"/>
      <c r="TPB1" s="11"/>
      <c r="TPC1" s="11"/>
      <c r="TPD1" s="11"/>
      <c r="TPE1" s="11"/>
      <c r="TPF1" s="11"/>
      <c r="TPG1" s="11"/>
      <c r="TPH1" s="11"/>
      <c r="TPI1" s="11"/>
      <c r="TPJ1" s="11"/>
      <c r="TPK1" s="11"/>
      <c r="TPL1" s="11"/>
      <c r="TPM1" s="11"/>
      <c r="TPN1" s="11"/>
      <c r="TPO1" s="11"/>
      <c r="TPP1" s="11"/>
      <c r="TPQ1" s="11"/>
      <c r="TPR1" s="11"/>
      <c r="TPS1" s="11"/>
      <c r="TPT1" s="11"/>
      <c r="TPU1" s="11"/>
      <c r="TPV1" s="11"/>
      <c r="TPW1" s="11"/>
      <c r="TPX1" s="11"/>
      <c r="TPY1" s="11"/>
      <c r="TPZ1" s="11"/>
      <c r="TQA1" s="11"/>
      <c r="TQB1" s="11"/>
      <c r="TQC1" s="11"/>
      <c r="TQD1" s="11"/>
      <c r="TQE1" s="11"/>
      <c r="TQF1" s="11"/>
      <c r="TQG1" s="11"/>
      <c r="TQH1" s="11"/>
      <c r="TQI1" s="11"/>
      <c r="TQJ1" s="11"/>
      <c r="TQK1" s="11"/>
      <c r="TQL1" s="11"/>
      <c r="TQM1" s="11"/>
      <c r="TQN1" s="11"/>
      <c r="TQO1" s="11"/>
      <c r="TQP1" s="11"/>
      <c r="TQQ1" s="11"/>
      <c r="TQR1" s="11"/>
      <c r="TQS1" s="11"/>
      <c r="TQT1" s="11"/>
      <c r="TQU1" s="11"/>
      <c r="TQV1" s="11"/>
      <c r="TQW1" s="11"/>
      <c r="TQX1" s="11"/>
      <c r="TQY1" s="11"/>
      <c r="TQZ1" s="11"/>
      <c r="TRA1" s="11"/>
      <c r="TRB1" s="11"/>
      <c r="TRC1" s="11"/>
      <c r="TRD1" s="11"/>
      <c r="TRE1" s="11"/>
      <c r="TRF1" s="11"/>
      <c r="TRG1" s="11"/>
      <c r="TRH1" s="11"/>
      <c r="TRI1" s="11"/>
      <c r="TRJ1" s="11"/>
      <c r="TRK1" s="11"/>
      <c r="TRL1" s="11"/>
      <c r="TRM1" s="11"/>
      <c r="TRN1" s="11"/>
      <c r="TRO1" s="11"/>
      <c r="TRP1" s="11"/>
      <c r="TRQ1" s="11"/>
      <c r="TRR1" s="11"/>
      <c r="TRS1" s="11"/>
      <c r="TRT1" s="11"/>
      <c r="TRU1" s="11"/>
      <c r="TRV1" s="11"/>
      <c r="TRW1" s="11"/>
      <c r="TRX1" s="11"/>
      <c r="TRY1" s="11"/>
      <c r="TRZ1" s="11"/>
      <c r="TSA1" s="11"/>
      <c r="TSB1" s="11"/>
      <c r="TSC1" s="11"/>
      <c r="TSD1" s="11"/>
      <c r="TSE1" s="11"/>
      <c r="TSF1" s="11"/>
      <c r="TSG1" s="11"/>
      <c r="TSH1" s="11"/>
      <c r="TSI1" s="11"/>
      <c r="TSJ1" s="11"/>
      <c r="TSK1" s="11"/>
      <c r="TSL1" s="11"/>
      <c r="TSM1" s="11"/>
      <c r="TSN1" s="11"/>
      <c r="TSO1" s="11"/>
      <c r="TSP1" s="11"/>
      <c r="TSQ1" s="11"/>
      <c r="TSR1" s="11"/>
      <c r="TSS1" s="11"/>
      <c r="TST1" s="11"/>
      <c r="TSU1" s="11"/>
      <c r="TSV1" s="11"/>
      <c r="TSW1" s="11"/>
      <c r="TSX1" s="11"/>
      <c r="TSY1" s="11"/>
      <c r="TSZ1" s="11"/>
      <c r="TTA1" s="11"/>
      <c r="TTB1" s="11"/>
      <c r="TTC1" s="11"/>
      <c r="TTD1" s="11"/>
      <c r="TTE1" s="11"/>
      <c r="TTF1" s="11"/>
      <c r="TTG1" s="11"/>
      <c r="TTH1" s="11"/>
      <c r="TTI1" s="11"/>
      <c r="TTJ1" s="11"/>
      <c r="TTK1" s="11"/>
      <c r="TTL1" s="11"/>
      <c r="TTM1" s="11"/>
      <c r="TTN1" s="11"/>
      <c r="TTO1" s="11"/>
      <c r="TTP1" s="11"/>
      <c r="TTQ1" s="11"/>
      <c r="TTR1" s="11"/>
      <c r="TTS1" s="11"/>
      <c r="TTT1" s="11"/>
      <c r="TTU1" s="11"/>
      <c r="TTV1" s="11"/>
      <c r="TTW1" s="11"/>
      <c r="TTX1" s="11"/>
      <c r="TTY1" s="11"/>
      <c r="TTZ1" s="11"/>
      <c r="TUA1" s="11"/>
      <c r="TUB1" s="11"/>
      <c r="TUC1" s="11"/>
      <c r="TUD1" s="11"/>
      <c r="TUE1" s="11"/>
      <c r="TUF1" s="11"/>
      <c r="TUG1" s="11"/>
      <c r="TUH1" s="11"/>
      <c r="TUI1" s="11"/>
      <c r="TUJ1" s="11"/>
      <c r="TUK1" s="11"/>
      <c r="TUL1" s="11"/>
      <c r="TUM1" s="11"/>
      <c r="TUN1" s="11"/>
      <c r="TUO1" s="11"/>
      <c r="TUP1" s="11"/>
      <c r="TUQ1" s="11"/>
      <c r="TUR1" s="11"/>
      <c r="TUS1" s="11"/>
      <c r="TUT1" s="11"/>
      <c r="TUU1" s="11"/>
      <c r="TUV1" s="11"/>
      <c r="TUW1" s="11"/>
      <c r="TUX1" s="11"/>
      <c r="TUY1" s="11"/>
      <c r="TUZ1" s="11"/>
      <c r="TVA1" s="11"/>
      <c r="TVB1" s="11"/>
      <c r="TVC1" s="11"/>
      <c r="TVD1" s="11"/>
      <c r="TVE1" s="11"/>
      <c r="TVF1" s="11"/>
      <c r="TVG1" s="11"/>
      <c r="TVH1" s="11"/>
      <c r="TVI1" s="11"/>
      <c r="TVJ1" s="11"/>
      <c r="TVK1" s="11"/>
      <c r="TVL1" s="11"/>
      <c r="TVM1" s="11"/>
      <c r="TVN1" s="11"/>
      <c r="TVO1" s="11"/>
      <c r="TVP1" s="11"/>
      <c r="TVQ1" s="11"/>
      <c r="TVR1" s="11"/>
      <c r="TVS1" s="11"/>
      <c r="TVT1" s="11"/>
      <c r="TVU1" s="11"/>
      <c r="TVV1" s="11"/>
      <c r="TVW1" s="11"/>
      <c r="TVX1" s="11"/>
      <c r="TVY1" s="11"/>
      <c r="TVZ1" s="11"/>
      <c r="TWA1" s="11"/>
      <c r="TWB1" s="11"/>
      <c r="TWC1" s="11"/>
      <c r="TWD1" s="11"/>
      <c r="TWE1" s="11"/>
      <c r="TWF1" s="11"/>
      <c r="TWG1" s="11"/>
      <c r="TWH1" s="11"/>
      <c r="TWI1" s="11"/>
      <c r="TWJ1" s="11"/>
      <c r="TWK1" s="11"/>
      <c r="TWL1" s="11"/>
      <c r="TWM1" s="11"/>
      <c r="TWN1" s="11"/>
      <c r="TWO1" s="11"/>
      <c r="TWP1" s="11"/>
      <c r="TWQ1" s="11"/>
      <c r="TWR1" s="11"/>
      <c r="TWS1" s="11"/>
      <c r="TWT1" s="11"/>
      <c r="TWU1" s="11"/>
      <c r="TWV1" s="11"/>
      <c r="TWW1" s="11"/>
      <c r="TWX1" s="11"/>
      <c r="TWY1" s="11"/>
      <c r="TWZ1" s="11"/>
      <c r="TXA1" s="11"/>
      <c r="TXB1" s="11"/>
      <c r="TXC1" s="11"/>
      <c r="TXD1" s="11"/>
      <c r="TXE1" s="11"/>
      <c r="TXF1" s="11"/>
      <c r="TXG1" s="11"/>
      <c r="TXH1" s="11"/>
      <c r="TXI1" s="11"/>
      <c r="TXJ1" s="11"/>
      <c r="TXK1" s="11"/>
      <c r="TXL1" s="11"/>
      <c r="TXM1" s="11"/>
      <c r="TXN1" s="11"/>
      <c r="TXO1" s="11"/>
      <c r="TXP1" s="11"/>
      <c r="TXQ1" s="11"/>
      <c r="TXR1" s="11"/>
      <c r="TXS1" s="11"/>
      <c r="TXT1" s="11"/>
      <c r="TXU1" s="11"/>
      <c r="TXV1" s="11"/>
      <c r="TXW1" s="11"/>
      <c r="TXX1" s="11"/>
      <c r="TXY1" s="11"/>
      <c r="TXZ1" s="11"/>
      <c r="TYA1" s="11"/>
      <c r="TYB1" s="11"/>
      <c r="TYC1" s="11"/>
      <c r="TYD1" s="11"/>
      <c r="TYE1" s="11"/>
      <c r="TYF1" s="11"/>
      <c r="TYG1" s="11"/>
      <c r="TYH1" s="11"/>
      <c r="TYI1" s="11"/>
      <c r="TYJ1" s="11"/>
      <c r="TYK1" s="11"/>
      <c r="TYL1" s="11"/>
      <c r="TYM1" s="11"/>
      <c r="TYN1" s="11"/>
      <c r="TYO1" s="11"/>
      <c r="TYP1" s="11"/>
      <c r="TYQ1" s="11"/>
      <c r="TYR1" s="11"/>
      <c r="TYS1" s="11"/>
      <c r="TYT1" s="11"/>
      <c r="TYU1" s="11"/>
      <c r="TYV1" s="11"/>
      <c r="TYW1" s="11"/>
      <c r="TYX1" s="11"/>
      <c r="TYY1" s="11"/>
      <c r="TYZ1" s="11"/>
      <c r="TZA1" s="11"/>
      <c r="TZB1" s="11"/>
      <c r="TZC1" s="11"/>
      <c r="TZD1" s="11"/>
      <c r="TZE1" s="11"/>
      <c r="TZF1" s="11"/>
      <c r="TZG1" s="11"/>
      <c r="TZH1" s="11"/>
      <c r="TZI1" s="11"/>
      <c r="TZJ1" s="11"/>
      <c r="TZK1" s="11"/>
      <c r="TZL1" s="11"/>
      <c r="TZM1" s="11"/>
      <c r="TZN1" s="11"/>
      <c r="TZO1" s="11"/>
      <c r="TZP1" s="11"/>
      <c r="TZQ1" s="11"/>
      <c r="TZR1" s="11"/>
      <c r="TZS1" s="11"/>
      <c r="TZT1" s="11"/>
      <c r="TZU1" s="11"/>
      <c r="TZV1" s="11"/>
      <c r="TZW1" s="11"/>
      <c r="TZX1" s="11"/>
      <c r="TZY1" s="11"/>
      <c r="TZZ1" s="11"/>
      <c r="UAA1" s="11"/>
      <c r="UAB1" s="11"/>
      <c r="UAC1" s="11"/>
      <c r="UAD1" s="11"/>
      <c r="UAE1" s="11"/>
      <c r="UAF1" s="11"/>
      <c r="UAG1" s="11"/>
      <c r="UAH1" s="11"/>
      <c r="UAI1" s="11"/>
      <c r="UAJ1" s="11"/>
      <c r="UAK1" s="11"/>
      <c r="UAL1" s="11"/>
      <c r="UAM1" s="11"/>
      <c r="UAN1" s="11"/>
      <c r="UAO1" s="11"/>
      <c r="UAP1" s="11"/>
      <c r="UAQ1" s="11"/>
      <c r="UAR1" s="11"/>
      <c r="UAS1" s="11"/>
      <c r="UAT1" s="11"/>
      <c r="UAU1" s="11"/>
      <c r="UAV1" s="11"/>
      <c r="UAW1" s="11"/>
      <c r="UAX1" s="11"/>
      <c r="UAY1" s="11"/>
      <c r="UAZ1" s="11"/>
      <c r="UBA1" s="11"/>
      <c r="UBB1" s="11"/>
      <c r="UBC1" s="11"/>
      <c r="UBD1" s="11"/>
      <c r="UBE1" s="11"/>
      <c r="UBF1" s="11"/>
      <c r="UBG1" s="11"/>
      <c r="UBH1" s="11"/>
      <c r="UBI1" s="11"/>
      <c r="UBJ1" s="11"/>
      <c r="UBK1" s="11"/>
      <c r="UBL1" s="11"/>
      <c r="UBM1" s="11"/>
      <c r="UBN1" s="11"/>
      <c r="UBO1" s="11"/>
      <c r="UBP1" s="11"/>
      <c r="UBQ1" s="11"/>
      <c r="UBR1" s="11"/>
      <c r="UBS1" s="11"/>
      <c r="UBT1" s="11"/>
      <c r="UBU1" s="11"/>
      <c r="UBV1" s="11"/>
      <c r="UBW1" s="11"/>
      <c r="UBX1" s="11"/>
      <c r="UBY1" s="11"/>
      <c r="UBZ1" s="11"/>
      <c r="UCA1" s="11"/>
      <c r="UCB1" s="11"/>
      <c r="UCC1" s="11"/>
      <c r="UCD1" s="11"/>
      <c r="UCE1" s="11"/>
      <c r="UCF1" s="11"/>
      <c r="UCG1" s="11"/>
      <c r="UCH1" s="11"/>
      <c r="UCI1" s="11"/>
      <c r="UCJ1" s="11"/>
      <c r="UCK1" s="11"/>
      <c r="UCL1" s="11"/>
      <c r="UCM1" s="11"/>
      <c r="UCN1" s="11"/>
      <c r="UCO1" s="11"/>
      <c r="UCP1" s="11"/>
      <c r="UCQ1" s="11"/>
      <c r="UCR1" s="11"/>
      <c r="UCS1" s="11"/>
      <c r="UCT1" s="11"/>
      <c r="UCU1" s="11"/>
      <c r="UCV1" s="11"/>
      <c r="UCW1" s="11"/>
      <c r="UCX1" s="11"/>
      <c r="UCY1" s="11"/>
      <c r="UCZ1" s="11"/>
      <c r="UDA1" s="11"/>
      <c r="UDB1" s="11"/>
      <c r="UDC1" s="11"/>
      <c r="UDD1" s="11"/>
      <c r="UDE1" s="11"/>
      <c r="UDF1" s="11"/>
      <c r="UDG1" s="11"/>
      <c r="UDH1" s="11"/>
      <c r="UDI1" s="11"/>
      <c r="UDJ1" s="11"/>
      <c r="UDK1" s="11"/>
      <c r="UDL1" s="11"/>
      <c r="UDM1" s="11"/>
      <c r="UDN1" s="11"/>
      <c r="UDO1" s="11"/>
      <c r="UDP1" s="11"/>
      <c r="UDQ1" s="11"/>
      <c r="UDR1" s="11"/>
      <c r="UDS1" s="11"/>
      <c r="UDT1" s="11"/>
      <c r="UDU1" s="11"/>
      <c r="UDV1" s="11"/>
      <c r="UDW1" s="11"/>
      <c r="UDX1" s="11"/>
      <c r="UDY1" s="11"/>
      <c r="UDZ1" s="11"/>
      <c r="UEA1" s="11"/>
      <c r="UEB1" s="11"/>
      <c r="UEC1" s="11"/>
      <c r="UED1" s="11"/>
      <c r="UEE1" s="11"/>
      <c r="UEF1" s="11"/>
      <c r="UEG1" s="11"/>
      <c r="UEH1" s="11"/>
      <c r="UEI1" s="11"/>
      <c r="UEJ1" s="11"/>
      <c r="UEK1" s="11"/>
      <c r="UEL1" s="11"/>
      <c r="UEM1" s="11"/>
      <c r="UEN1" s="11"/>
      <c r="UEO1" s="11"/>
      <c r="UEP1" s="11"/>
      <c r="UEQ1" s="11"/>
      <c r="UER1" s="11"/>
      <c r="UES1" s="11"/>
      <c r="UET1" s="11"/>
      <c r="UEU1" s="11"/>
      <c r="UEV1" s="11"/>
      <c r="UEW1" s="11"/>
      <c r="UEX1" s="11"/>
      <c r="UEY1" s="11"/>
      <c r="UEZ1" s="11"/>
      <c r="UFA1" s="11"/>
      <c r="UFB1" s="11"/>
      <c r="UFC1" s="11"/>
      <c r="UFD1" s="11"/>
      <c r="UFE1" s="11"/>
      <c r="UFF1" s="11"/>
      <c r="UFG1" s="11"/>
      <c r="UFH1" s="11"/>
      <c r="UFI1" s="11"/>
      <c r="UFJ1" s="11"/>
      <c r="UFK1" s="11"/>
      <c r="UFL1" s="11"/>
      <c r="UFM1" s="11"/>
      <c r="UFN1" s="11"/>
      <c r="UFO1" s="11"/>
      <c r="UFP1" s="11"/>
      <c r="UFQ1" s="11"/>
      <c r="UFR1" s="11"/>
      <c r="UFS1" s="11"/>
      <c r="UFT1" s="11"/>
      <c r="UFU1" s="11"/>
      <c r="UFV1" s="11"/>
      <c r="UFW1" s="11"/>
      <c r="UFX1" s="11"/>
      <c r="UFY1" s="11"/>
      <c r="UFZ1" s="11"/>
      <c r="UGA1" s="11"/>
      <c r="UGB1" s="11"/>
      <c r="UGC1" s="11"/>
      <c r="UGD1" s="11"/>
      <c r="UGE1" s="11"/>
      <c r="UGF1" s="11"/>
      <c r="UGG1" s="11"/>
      <c r="UGH1" s="11"/>
      <c r="UGI1" s="11"/>
      <c r="UGJ1" s="11"/>
      <c r="UGK1" s="11"/>
      <c r="UGL1" s="11"/>
      <c r="UGM1" s="11"/>
      <c r="UGN1" s="11"/>
      <c r="UGO1" s="11"/>
      <c r="UGP1" s="11"/>
      <c r="UGQ1" s="11"/>
      <c r="UGR1" s="11"/>
      <c r="UGS1" s="11"/>
      <c r="UGT1" s="11"/>
      <c r="UGU1" s="11"/>
      <c r="UGV1" s="11"/>
      <c r="UGW1" s="11"/>
      <c r="UGX1" s="11"/>
      <c r="UGY1" s="11"/>
      <c r="UGZ1" s="11"/>
      <c r="UHA1" s="11"/>
      <c r="UHB1" s="11"/>
      <c r="UHC1" s="11"/>
      <c r="UHD1" s="11"/>
      <c r="UHE1" s="11"/>
      <c r="UHF1" s="11"/>
      <c r="UHG1" s="11"/>
      <c r="UHH1" s="11"/>
      <c r="UHI1" s="11"/>
      <c r="UHJ1" s="11"/>
      <c r="UHK1" s="11"/>
      <c r="UHL1" s="11"/>
      <c r="UHM1" s="11"/>
      <c r="UHN1" s="11"/>
      <c r="UHO1" s="11"/>
      <c r="UHP1" s="11"/>
      <c r="UHQ1" s="11"/>
      <c r="UHR1" s="11"/>
      <c r="UHS1" s="11"/>
      <c r="UHT1" s="11"/>
      <c r="UHU1" s="11"/>
      <c r="UHV1" s="11"/>
      <c r="UHW1" s="11"/>
      <c r="UHX1" s="11"/>
      <c r="UHY1" s="11"/>
      <c r="UHZ1" s="11"/>
      <c r="UIA1" s="11"/>
      <c r="UIB1" s="11"/>
      <c r="UIC1" s="11"/>
      <c r="UID1" s="11"/>
      <c r="UIE1" s="11"/>
      <c r="UIF1" s="11"/>
      <c r="UIG1" s="11"/>
      <c r="UIH1" s="11"/>
      <c r="UII1" s="11"/>
      <c r="UIJ1" s="11"/>
      <c r="UIK1" s="11"/>
      <c r="UIL1" s="11"/>
      <c r="UIM1" s="11"/>
      <c r="UIN1" s="11"/>
      <c r="UIO1" s="11"/>
      <c r="UIP1" s="11"/>
      <c r="UIQ1" s="11"/>
      <c r="UIR1" s="11"/>
      <c r="UIS1" s="11"/>
      <c r="UIT1" s="11"/>
      <c r="UIU1" s="11"/>
      <c r="UIV1" s="11"/>
      <c r="UIW1" s="11"/>
      <c r="UIX1" s="11"/>
      <c r="UIY1" s="11"/>
      <c r="UIZ1" s="11"/>
      <c r="UJA1" s="11"/>
      <c r="UJB1" s="11"/>
      <c r="UJC1" s="11"/>
      <c r="UJD1" s="11"/>
      <c r="UJE1" s="11"/>
      <c r="UJF1" s="11"/>
      <c r="UJG1" s="11"/>
      <c r="UJH1" s="11"/>
      <c r="UJI1" s="11"/>
      <c r="UJJ1" s="11"/>
      <c r="UJK1" s="11"/>
      <c r="UJL1" s="11"/>
      <c r="UJM1" s="11"/>
      <c r="UJN1" s="11"/>
      <c r="UJO1" s="11"/>
      <c r="UJP1" s="11"/>
      <c r="UJQ1" s="11"/>
      <c r="UJR1" s="11"/>
      <c r="UJS1" s="11"/>
      <c r="UJT1" s="11"/>
      <c r="UJU1" s="11"/>
      <c r="UJV1" s="11"/>
      <c r="UJW1" s="11"/>
      <c r="UJX1" s="11"/>
      <c r="UJY1" s="11"/>
      <c r="UJZ1" s="11"/>
      <c r="UKA1" s="11"/>
      <c r="UKB1" s="11"/>
      <c r="UKC1" s="11"/>
      <c r="UKD1" s="11"/>
      <c r="UKE1" s="11"/>
      <c r="UKF1" s="11"/>
      <c r="UKG1" s="11"/>
      <c r="UKH1" s="11"/>
      <c r="UKI1" s="11"/>
      <c r="UKJ1" s="11"/>
      <c r="UKK1" s="11"/>
      <c r="UKL1" s="11"/>
      <c r="UKM1" s="11"/>
      <c r="UKN1" s="11"/>
      <c r="UKO1" s="11"/>
      <c r="UKP1" s="11"/>
      <c r="UKQ1" s="11"/>
      <c r="UKR1" s="11"/>
      <c r="UKS1" s="11"/>
      <c r="UKT1" s="11"/>
      <c r="UKU1" s="11"/>
      <c r="UKV1" s="11"/>
      <c r="UKW1" s="11"/>
      <c r="UKX1" s="11"/>
      <c r="UKY1" s="11"/>
      <c r="UKZ1" s="11"/>
      <c r="ULA1" s="11"/>
      <c r="ULB1" s="11"/>
      <c r="ULC1" s="11"/>
      <c r="ULD1" s="11"/>
      <c r="ULE1" s="11"/>
      <c r="ULF1" s="11"/>
      <c r="ULG1" s="11"/>
      <c r="ULH1" s="11"/>
      <c r="ULI1" s="11"/>
      <c r="ULJ1" s="11"/>
      <c r="ULK1" s="11"/>
      <c r="ULL1" s="11"/>
      <c r="ULM1" s="11"/>
      <c r="ULN1" s="11"/>
      <c r="ULO1" s="11"/>
      <c r="ULP1" s="11"/>
      <c r="ULQ1" s="11"/>
      <c r="ULR1" s="11"/>
      <c r="ULS1" s="11"/>
      <c r="ULT1" s="11"/>
      <c r="ULU1" s="11"/>
      <c r="ULV1" s="11"/>
      <c r="ULW1" s="11"/>
      <c r="ULX1" s="11"/>
      <c r="ULY1" s="11"/>
      <c r="ULZ1" s="11"/>
      <c r="UMA1" s="11"/>
      <c r="UMB1" s="11"/>
      <c r="UMC1" s="11"/>
      <c r="UMD1" s="11"/>
      <c r="UME1" s="11"/>
      <c r="UMF1" s="11"/>
      <c r="UMG1" s="11"/>
      <c r="UMH1" s="11"/>
      <c r="UMI1" s="11"/>
      <c r="UMJ1" s="11"/>
      <c r="UMK1" s="11"/>
      <c r="UML1" s="11"/>
      <c r="UMM1" s="11"/>
      <c r="UMN1" s="11"/>
      <c r="UMO1" s="11"/>
      <c r="UMP1" s="11"/>
      <c r="UMQ1" s="11"/>
      <c r="UMR1" s="11"/>
      <c r="UMS1" s="11"/>
      <c r="UMT1" s="11"/>
      <c r="UMU1" s="11"/>
      <c r="UMV1" s="11"/>
      <c r="UMW1" s="11"/>
      <c r="UMX1" s="11"/>
      <c r="UMY1" s="11"/>
      <c r="UMZ1" s="11"/>
      <c r="UNA1" s="11"/>
      <c r="UNB1" s="11"/>
      <c r="UNC1" s="11"/>
      <c r="UND1" s="11"/>
      <c r="UNE1" s="11"/>
      <c r="UNF1" s="11"/>
      <c r="UNG1" s="11"/>
      <c r="UNH1" s="11"/>
      <c r="UNI1" s="11"/>
      <c r="UNJ1" s="11"/>
      <c r="UNK1" s="11"/>
      <c r="UNL1" s="11"/>
      <c r="UNM1" s="11"/>
      <c r="UNN1" s="11"/>
      <c r="UNO1" s="11"/>
      <c r="UNP1" s="11"/>
      <c r="UNQ1" s="11"/>
      <c r="UNR1" s="11"/>
      <c r="UNS1" s="11"/>
      <c r="UNT1" s="11"/>
      <c r="UNU1" s="11"/>
      <c r="UNV1" s="11"/>
      <c r="UNW1" s="11"/>
      <c r="UNX1" s="11"/>
      <c r="UNY1" s="11"/>
      <c r="UNZ1" s="11"/>
      <c r="UOA1" s="11"/>
      <c r="UOB1" s="11"/>
      <c r="UOC1" s="11"/>
      <c r="UOD1" s="11"/>
      <c r="UOE1" s="11"/>
      <c r="UOF1" s="11"/>
      <c r="UOG1" s="11"/>
      <c r="UOH1" s="11"/>
      <c r="UOI1" s="11"/>
      <c r="UOJ1" s="11"/>
      <c r="UOK1" s="11"/>
      <c r="UOL1" s="11"/>
      <c r="UOM1" s="11"/>
      <c r="UON1" s="11"/>
      <c r="UOO1" s="11"/>
      <c r="UOP1" s="11"/>
      <c r="UOQ1" s="11"/>
      <c r="UOR1" s="11"/>
      <c r="UOS1" s="11"/>
      <c r="UOT1" s="11"/>
      <c r="UOU1" s="11"/>
      <c r="UOV1" s="11"/>
      <c r="UOW1" s="11"/>
      <c r="UOX1" s="11"/>
      <c r="UOY1" s="11"/>
      <c r="UOZ1" s="11"/>
      <c r="UPA1" s="11"/>
      <c r="UPB1" s="11"/>
      <c r="UPC1" s="11"/>
      <c r="UPD1" s="11"/>
      <c r="UPE1" s="11"/>
      <c r="UPF1" s="11"/>
      <c r="UPG1" s="11"/>
      <c r="UPH1" s="11"/>
      <c r="UPI1" s="11"/>
      <c r="UPJ1" s="11"/>
      <c r="UPK1" s="11"/>
      <c r="UPL1" s="11"/>
      <c r="UPM1" s="11"/>
      <c r="UPN1" s="11"/>
      <c r="UPO1" s="11"/>
      <c r="UPP1" s="11"/>
      <c r="UPQ1" s="11"/>
      <c r="UPR1" s="11"/>
      <c r="UPS1" s="11"/>
      <c r="UPT1" s="11"/>
      <c r="UPU1" s="11"/>
      <c r="UPV1" s="11"/>
      <c r="UPW1" s="11"/>
      <c r="UPX1" s="11"/>
      <c r="UPY1" s="11"/>
      <c r="UPZ1" s="11"/>
      <c r="UQA1" s="11"/>
      <c r="UQB1" s="11"/>
      <c r="UQC1" s="11"/>
      <c r="UQD1" s="11"/>
      <c r="UQE1" s="11"/>
      <c r="UQF1" s="11"/>
      <c r="UQG1" s="11"/>
      <c r="UQH1" s="11"/>
      <c r="UQI1" s="11"/>
      <c r="UQJ1" s="11"/>
      <c r="UQK1" s="11"/>
      <c r="UQL1" s="11"/>
      <c r="UQM1" s="11"/>
      <c r="UQN1" s="11"/>
      <c r="UQO1" s="11"/>
      <c r="UQP1" s="11"/>
      <c r="UQQ1" s="11"/>
      <c r="UQR1" s="11"/>
      <c r="UQS1" s="11"/>
      <c r="UQT1" s="11"/>
      <c r="UQU1" s="11"/>
      <c r="UQV1" s="11"/>
      <c r="UQW1" s="11"/>
      <c r="UQX1" s="11"/>
      <c r="UQY1" s="11"/>
      <c r="UQZ1" s="11"/>
      <c r="URA1" s="11"/>
      <c r="URB1" s="11"/>
      <c r="URC1" s="11"/>
      <c r="URD1" s="11"/>
      <c r="URE1" s="11"/>
      <c r="URF1" s="11"/>
      <c r="URG1" s="11"/>
      <c r="URH1" s="11"/>
      <c r="URI1" s="11"/>
      <c r="URJ1" s="11"/>
      <c r="URK1" s="11"/>
      <c r="URL1" s="11"/>
      <c r="URM1" s="11"/>
      <c r="URN1" s="11"/>
      <c r="URO1" s="11"/>
      <c r="URP1" s="11"/>
      <c r="URQ1" s="11"/>
      <c r="URR1" s="11"/>
      <c r="URS1" s="11"/>
      <c r="URT1" s="11"/>
      <c r="URU1" s="11"/>
      <c r="URV1" s="11"/>
      <c r="URW1" s="11"/>
      <c r="URX1" s="11"/>
      <c r="URY1" s="11"/>
      <c r="URZ1" s="11"/>
      <c r="USA1" s="11"/>
      <c r="USB1" s="11"/>
      <c r="USC1" s="11"/>
      <c r="USD1" s="11"/>
      <c r="USE1" s="11"/>
      <c r="USF1" s="11"/>
      <c r="USG1" s="11"/>
      <c r="USH1" s="11"/>
      <c r="USI1" s="11"/>
      <c r="USJ1" s="11"/>
      <c r="USK1" s="11"/>
      <c r="USL1" s="11"/>
      <c r="USM1" s="11"/>
      <c r="USN1" s="11"/>
      <c r="USO1" s="11"/>
      <c r="USP1" s="11"/>
      <c r="USQ1" s="11"/>
      <c r="USR1" s="11"/>
      <c r="USS1" s="11"/>
      <c r="UST1" s="11"/>
      <c r="USU1" s="11"/>
      <c r="USV1" s="11"/>
      <c r="USW1" s="11"/>
      <c r="USX1" s="11"/>
      <c r="USY1" s="11"/>
      <c r="USZ1" s="11"/>
      <c r="UTA1" s="11"/>
      <c r="UTB1" s="11"/>
      <c r="UTC1" s="11"/>
      <c r="UTD1" s="11"/>
      <c r="UTE1" s="11"/>
      <c r="UTF1" s="11"/>
      <c r="UTG1" s="11"/>
      <c r="UTH1" s="11"/>
      <c r="UTI1" s="11"/>
      <c r="UTJ1" s="11"/>
      <c r="UTK1" s="11"/>
      <c r="UTL1" s="11"/>
      <c r="UTM1" s="11"/>
      <c r="UTN1" s="11"/>
      <c r="UTO1" s="11"/>
      <c r="UTP1" s="11"/>
      <c r="UTQ1" s="11"/>
      <c r="UTR1" s="11"/>
      <c r="UTS1" s="11"/>
      <c r="UTT1" s="11"/>
      <c r="UTU1" s="11"/>
      <c r="UTV1" s="11"/>
      <c r="UTW1" s="11"/>
      <c r="UTX1" s="11"/>
      <c r="UTY1" s="11"/>
      <c r="UTZ1" s="11"/>
      <c r="UUA1" s="11"/>
      <c r="UUB1" s="11"/>
      <c r="UUC1" s="11"/>
      <c r="UUD1" s="11"/>
      <c r="UUE1" s="11"/>
      <c r="UUF1" s="11"/>
      <c r="UUG1" s="11"/>
      <c r="UUH1" s="11"/>
      <c r="UUI1" s="11"/>
      <c r="UUJ1" s="11"/>
      <c r="UUK1" s="11"/>
      <c r="UUL1" s="11"/>
      <c r="UUM1" s="11"/>
      <c r="UUN1" s="11"/>
      <c r="UUO1" s="11"/>
      <c r="UUP1" s="11"/>
      <c r="UUQ1" s="11"/>
      <c r="UUR1" s="11"/>
      <c r="UUS1" s="11"/>
      <c r="UUT1" s="11"/>
      <c r="UUU1" s="11"/>
      <c r="UUV1" s="11"/>
      <c r="UUW1" s="11"/>
      <c r="UUX1" s="11"/>
      <c r="UUY1" s="11"/>
      <c r="UUZ1" s="11"/>
      <c r="UVA1" s="11"/>
      <c r="UVB1" s="11"/>
      <c r="UVC1" s="11"/>
      <c r="UVD1" s="11"/>
      <c r="UVE1" s="11"/>
      <c r="UVF1" s="11"/>
      <c r="UVG1" s="11"/>
      <c r="UVH1" s="11"/>
      <c r="UVI1" s="11"/>
      <c r="UVJ1" s="11"/>
      <c r="UVK1" s="11"/>
      <c r="UVL1" s="11"/>
      <c r="UVM1" s="11"/>
      <c r="UVN1" s="11"/>
      <c r="UVO1" s="11"/>
      <c r="UVP1" s="11"/>
      <c r="UVQ1" s="11"/>
      <c r="UVR1" s="11"/>
      <c r="UVS1" s="11"/>
      <c r="UVT1" s="11"/>
      <c r="UVU1" s="11"/>
      <c r="UVV1" s="11"/>
      <c r="UVW1" s="11"/>
      <c r="UVX1" s="11"/>
      <c r="UVY1" s="11"/>
      <c r="UVZ1" s="11"/>
      <c r="UWA1" s="11"/>
      <c r="UWB1" s="11"/>
      <c r="UWC1" s="11"/>
      <c r="UWD1" s="11"/>
      <c r="UWE1" s="11"/>
      <c r="UWF1" s="11"/>
      <c r="UWG1" s="11"/>
      <c r="UWH1" s="11"/>
      <c r="UWI1" s="11"/>
      <c r="UWJ1" s="11"/>
      <c r="UWK1" s="11"/>
      <c r="UWL1" s="11"/>
      <c r="UWM1" s="11"/>
      <c r="UWN1" s="11"/>
      <c r="UWO1" s="11"/>
      <c r="UWP1" s="11"/>
      <c r="UWQ1" s="11"/>
      <c r="UWR1" s="11"/>
      <c r="UWS1" s="11"/>
      <c r="UWT1" s="11"/>
      <c r="UWU1" s="11"/>
      <c r="UWV1" s="11"/>
      <c r="UWW1" s="11"/>
      <c r="UWX1" s="11"/>
      <c r="UWY1" s="11"/>
      <c r="UWZ1" s="11"/>
      <c r="UXA1" s="11"/>
      <c r="UXB1" s="11"/>
      <c r="UXC1" s="11"/>
      <c r="UXD1" s="11"/>
      <c r="UXE1" s="11"/>
      <c r="UXF1" s="11"/>
      <c r="UXG1" s="11"/>
      <c r="UXH1" s="11"/>
      <c r="UXI1" s="11"/>
      <c r="UXJ1" s="11"/>
      <c r="UXK1" s="11"/>
      <c r="UXL1" s="11"/>
      <c r="UXM1" s="11"/>
      <c r="UXN1" s="11"/>
      <c r="UXO1" s="11"/>
      <c r="UXP1" s="11"/>
      <c r="UXQ1" s="11"/>
      <c r="UXR1" s="11"/>
      <c r="UXS1" s="11"/>
      <c r="UXT1" s="11"/>
      <c r="UXU1" s="11"/>
      <c r="UXV1" s="11"/>
      <c r="UXW1" s="11"/>
      <c r="UXX1" s="11"/>
      <c r="UXY1" s="11"/>
      <c r="UXZ1" s="11"/>
      <c r="UYA1" s="11"/>
      <c r="UYB1" s="11"/>
      <c r="UYC1" s="11"/>
      <c r="UYD1" s="11"/>
      <c r="UYE1" s="11"/>
      <c r="UYF1" s="11"/>
      <c r="UYG1" s="11"/>
      <c r="UYH1" s="11"/>
      <c r="UYI1" s="11"/>
      <c r="UYJ1" s="11"/>
      <c r="UYK1" s="11"/>
      <c r="UYL1" s="11"/>
      <c r="UYM1" s="11"/>
      <c r="UYN1" s="11"/>
      <c r="UYO1" s="11"/>
      <c r="UYP1" s="11"/>
      <c r="UYQ1" s="11"/>
      <c r="UYR1" s="11"/>
      <c r="UYS1" s="11"/>
      <c r="UYT1" s="11"/>
      <c r="UYU1" s="11"/>
      <c r="UYV1" s="11"/>
      <c r="UYW1" s="11"/>
      <c r="UYX1" s="11"/>
      <c r="UYY1" s="11"/>
      <c r="UYZ1" s="11"/>
      <c r="UZA1" s="11"/>
      <c r="UZB1" s="11"/>
      <c r="UZC1" s="11"/>
      <c r="UZD1" s="11"/>
      <c r="UZE1" s="11"/>
      <c r="UZF1" s="11"/>
      <c r="UZG1" s="11"/>
      <c r="UZH1" s="11"/>
      <c r="UZI1" s="11"/>
      <c r="UZJ1" s="11"/>
      <c r="UZK1" s="11"/>
      <c r="UZL1" s="11"/>
      <c r="UZM1" s="11"/>
      <c r="UZN1" s="11"/>
      <c r="UZO1" s="11"/>
      <c r="UZP1" s="11"/>
      <c r="UZQ1" s="11"/>
      <c r="UZR1" s="11"/>
      <c r="UZS1" s="11"/>
      <c r="UZT1" s="11"/>
      <c r="UZU1" s="11"/>
      <c r="UZV1" s="11"/>
      <c r="UZW1" s="11"/>
      <c r="UZX1" s="11"/>
      <c r="UZY1" s="11"/>
      <c r="UZZ1" s="11"/>
      <c r="VAA1" s="11"/>
      <c r="VAB1" s="11"/>
      <c r="VAC1" s="11"/>
      <c r="VAD1" s="11"/>
      <c r="VAE1" s="11"/>
      <c r="VAF1" s="11"/>
      <c r="VAG1" s="11"/>
      <c r="VAH1" s="11"/>
      <c r="VAI1" s="11"/>
      <c r="VAJ1" s="11"/>
      <c r="VAK1" s="11"/>
      <c r="VAL1" s="11"/>
      <c r="VAM1" s="11"/>
      <c r="VAN1" s="11"/>
      <c r="VAO1" s="11"/>
      <c r="VAP1" s="11"/>
      <c r="VAQ1" s="11"/>
      <c r="VAR1" s="11"/>
      <c r="VAS1" s="11"/>
      <c r="VAT1" s="11"/>
      <c r="VAU1" s="11"/>
      <c r="VAV1" s="11"/>
      <c r="VAW1" s="11"/>
      <c r="VAX1" s="11"/>
      <c r="VAY1" s="11"/>
      <c r="VAZ1" s="11"/>
      <c r="VBA1" s="11"/>
      <c r="VBB1" s="11"/>
      <c r="VBC1" s="11"/>
      <c r="VBD1" s="11"/>
      <c r="VBE1" s="11"/>
      <c r="VBF1" s="11"/>
      <c r="VBG1" s="11"/>
      <c r="VBH1" s="11"/>
      <c r="VBI1" s="11"/>
      <c r="VBJ1" s="11"/>
      <c r="VBK1" s="11"/>
      <c r="VBL1" s="11"/>
      <c r="VBM1" s="11"/>
      <c r="VBN1" s="11"/>
      <c r="VBO1" s="11"/>
      <c r="VBP1" s="11"/>
      <c r="VBQ1" s="11"/>
      <c r="VBR1" s="11"/>
      <c r="VBS1" s="11"/>
      <c r="VBT1" s="11"/>
      <c r="VBU1" s="11"/>
      <c r="VBV1" s="11"/>
      <c r="VBW1" s="11"/>
      <c r="VBX1" s="11"/>
      <c r="VBY1" s="11"/>
      <c r="VBZ1" s="11"/>
      <c r="VCA1" s="11"/>
      <c r="VCB1" s="11"/>
      <c r="VCC1" s="11"/>
      <c r="VCD1" s="11"/>
      <c r="VCE1" s="11"/>
      <c r="VCF1" s="11"/>
      <c r="VCG1" s="11"/>
      <c r="VCH1" s="11"/>
      <c r="VCI1" s="11"/>
      <c r="VCJ1" s="11"/>
      <c r="VCK1" s="11"/>
      <c r="VCL1" s="11"/>
      <c r="VCM1" s="11"/>
      <c r="VCN1" s="11"/>
      <c r="VCO1" s="11"/>
      <c r="VCP1" s="11"/>
      <c r="VCQ1" s="11"/>
      <c r="VCR1" s="11"/>
      <c r="VCS1" s="11"/>
      <c r="VCT1" s="11"/>
      <c r="VCU1" s="11"/>
      <c r="VCV1" s="11"/>
      <c r="VCW1" s="11"/>
      <c r="VCX1" s="11"/>
      <c r="VCY1" s="11"/>
      <c r="VCZ1" s="11"/>
      <c r="VDA1" s="11"/>
      <c r="VDB1" s="11"/>
      <c r="VDC1" s="11"/>
      <c r="VDD1" s="11"/>
      <c r="VDE1" s="11"/>
      <c r="VDF1" s="11"/>
      <c r="VDG1" s="11"/>
      <c r="VDH1" s="11"/>
      <c r="VDI1" s="11"/>
      <c r="VDJ1" s="11"/>
      <c r="VDK1" s="11"/>
      <c r="VDL1" s="11"/>
      <c r="VDM1" s="11"/>
      <c r="VDN1" s="11"/>
      <c r="VDO1" s="11"/>
      <c r="VDP1" s="11"/>
      <c r="VDQ1" s="11"/>
      <c r="VDR1" s="11"/>
      <c r="VDS1" s="11"/>
      <c r="VDT1" s="11"/>
      <c r="VDU1" s="11"/>
      <c r="VDV1" s="11"/>
      <c r="VDW1" s="11"/>
      <c r="VDX1" s="11"/>
      <c r="VDY1" s="11"/>
      <c r="VDZ1" s="11"/>
      <c r="VEA1" s="11"/>
      <c r="VEB1" s="11"/>
      <c r="VEC1" s="11"/>
      <c r="VED1" s="11"/>
      <c r="VEE1" s="11"/>
      <c r="VEF1" s="11"/>
      <c r="VEG1" s="11"/>
      <c r="VEH1" s="11"/>
      <c r="VEI1" s="11"/>
      <c r="VEJ1" s="11"/>
      <c r="VEK1" s="11"/>
      <c r="VEL1" s="11"/>
      <c r="VEM1" s="11"/>
      <c r="VEN1" s="11"/>
      <c r="VEO1" s="11"/>
      <c r="VEP1" s="11"/>
      <c r="VEQ1" s="11"/>
      <c r="VER1" s="11"/>
      <c r="VES1" s="11"/>
      <c r="VET1" s="11"/>
      <c r="VEU1" s="11"/>
      <c r="VEV1" s="11"/>
      <c r="VEW1" s="11"/>
      <c r="VEX1" s="11"/>
      <c r="VEY1" s="11"/>
      <c r="VEZ1" s="11"/>
      <c r="VFA1" s="11"/>
      <c r="VFB1" s="11"/>
      <c r="VFC1" s="11"/>
      <c r="VFD1" s="11"/>
      <c r="VFE1" s="11"/>
      <c r="VFF1" s="11"/>
      <c r="VFG1" s="11"/>
      <c r="VFH1" s="11"/>
      <c r="VFI1" s="11"/>
      <c r="VFJ1" s="11"/>
      <c r="VFK1" s="11"/>
      <c r="VFL1" s="11"/>
      <c r="VFM1" s="11"/>
      <c r="VFN1" s="11"/>
      <c r="VFO1" s="11"/>
      <c r="VFP1" s="11"/>
      <c r="VFQ1" s="11"/>
      <c r="VFR1" s="11"/>
      <c r="VFS1" s="11"/>
      <c r="VFT1" s="11"/>
      <c r="VFU1" s="11"/>
      <c r="VFV1" s="11"/>
      <c r="VFW1" s="11"/>
      <c r="VFX1" s="11"/>
      <c r="VFY1" s="11"/>
      <c r="VFZ1" s="11"/>
      <c r="VGA1" s="11"/>
      <c r="VGB1" s="11"/>
      <c r="VGC1" s="11"/>
      <c r="VGD1" s="11"/>
      <c r="VGE1" s="11"/>
      <c r="VGF1" s="11"/>
      <c r="VGG1" s="11"/>
      <c r="VGH1" s="11"/>
      <c r="VGI1" s="11"/>
      <c r="VGJ1" s="11"/>
      <c r="VGK1" s="11"/>
      <c r="VGL1" s="11"/>
      <c r="VGM1" s="11"/>
      <c r="VGN1" s="11"/>
      <c r="VGO1" s="11"/>
      <c r="VGP1" s="11"/>
      <c r="VGQ1" s="11"/>
      <c r="VGR1" s="11"/>
      <c r="VGS1" s="11"/>
      <c r="VGT1" s="11"/>
      <c r="VGU1" s="11"/>
      <c r="VGV1" s="11"/>
      <c r="VGW1" s="11"/>
      <c r="VGX1" s="11"/>
      <c r="VGY1" s="11"/>
      <c r="VGZ1" s="11"/>
      <c r="VHA1" s="11"/>
      <c r="VHB1" s="11"/>
      <c r="VHC1" s="11"/>
      <c r="VHD1" s="11"/>
      <c r="VHE1" s="11"/>
      <c r="VHF1" s="11"/>
      <c r="VHG1" s="11"/>
      <c r="VHH1" s="11"/>
      <c r="VHI1" s="11"/>
      <c r="VHJ1" s="11"/>
      <c r="VHK1" s="11"/>
      <c r="VHL1" s="11"/>
      <c r="VHM1" s="11"/>
      <c r="VHN1" s="11"/>
      <c r="VHO1" s="11"/>
      <c r="VHP1" s="11"/>
      <c r="VHQ1" s="11"/>
      <c r="VHR1" s="11"/>
      <c r="VHS1" s="11"/>
      <c r="VHT1" s="11"/>
      <c r="VHU1" s="11"/>
      <c r="VHV1" s="11"/>
      <c r="VHW1" s="11"/>
      <c r="VHX1" s="11"/>
      <c r="VHY1" s="11"/>
      <c r="VHZ1" s="11"/>
      <c r="VIA1" s="11"/>
      <c r="VIB1" s="11"/>
      <c r="VIC1" s="11"/>
      <c r="VID1" s="11"/>
      <c r="VIE1" s="11"/>
      <c r="VIF1" s="11"/>
      <c r="VIG1" s="11"/>
      <c r="VIH1" s="11"/>
      <c r="VII1" s="11"/>
      <c r="VIJ1" s="11"/>
      <c r="VIK1" s="11"/>
      <c r="VIL1" s="11"/>
      <c r="VIM1" s="11"/>
      <c r="VIN1" s="11"/>
      <c r="VIO1" s="11"/>
      <c r="VIP1" s="11"/>
      <c r="VIQ1" s="11"/>
      <c r="VIR1" s="11"/>
      <c r="VIS1" s="11"/>
      <c r="VIT1" s="11"/>
      <c r="VIU1" s="11"/>
      <c r="VIV1" s="11"/>
      <c r="VIW1" s="11"/>
      <c r="VIX1" s="11"/>
      <c r="VIY1" s="11"/>
      <c r="VIZ1" s="11"/>
      <c r="VJA1" s="11"/>
      <c r="VJB1" s="11"/>
      <c r="VJC1" s="11"/>
      <c r="VJD1" s="11"/>
      <c r="VJE1" s="11"/>
      <c r="VJF1" s="11"/>
      <c r="VJG1" s="11"/>
      <c r="VJH1" s="11"/>
      <c r="VJI1" s="11"/>
      <c r="VJJ1" s="11"/>
      <c r="VJK1" s="11"/>
      <c r="VJL1" s="11"/>
      <c r="VJM1" s="11"/>
      <c r="VJN1" s="11"/>
      <c r="VJO1" s="11"/>
      <c r="VJP1" s="11"/>
      <c r="VJQ1" s="11"/>
      <c r="VJR1" s="11"/>
      <c r="VJS1" s="11"/>
      <c r="VJT1" s="11"/>
      <c r="VJU1" s="11"/>
      <c r="VJV1" s="11"/>
      <c r="VJW1" s="11"/>
      <c r="VJX1" s="11"/>
      <c r="VJY1" s="11"/>
      <c r="VJZ1" s="11"/>
      <c r="VKA1" s="11"/>
      <c r="VKB1" s="11"/>
      <c r="VKC1" s="11"/>
      <c r="VKD1" s="11"/>
      <c r="VKE1" s="11"/>
      <c r="VKF1" s="11"/>
      <c r="VKG1" s="11"/>
      <c r="VKH1" s="11"/>
      <c r="VKI1" s="11"/>
      <c r="VKJ1" s="11"/>
      <c r="VKK1" s="11"/>
      <c r="VKL1" s="11"/>
      <c r="VKM1" s="11"/>
      <c r="VKN1" s="11"/>
      <c r="VKO1" s="11"/>
      <c r="VKP1" s="11"/>
      <c r="VKQ1" s="11"/>
      <c r="VKR1" s="11"/>
      <c r="VKS1" s="11"/>
      <c r="VKT1" s="11"/>
      <c r="VKU1" s="11"/>
      <c r="VKV1" s="11"/>
      <c r="VKW1" s="11"/>
      <c r="VKX1" s="11"/>
      <c r="VKY1" s="11"/>
      <c r="VKZ1" s="11"/>
      <c r="VLA1" s="11"/>
      <c r="VLB1" s="11"/>
      <c r="VLC1" s="11"/>
      <c r="VLD1" s="11"/>
      <c r="VLE1" s="11"/>
      <c r="VLF1" s="11"/>
      <c r="VLG1" s="11"/>
      <c r="VLH1" s="11"/>
      <c r="VLI1" s="11"/>
      <c r="VLJ1" s="11"/>
      <c r="VLK1" s="11"/>
      <c r="VLL1" s="11"/>
      <c r="VLM1" s="11"/>
      <c r="VLN1" s="11"/>
      <c r="VLO1" s="11"/>
      <c r="VLP1" s="11"/>
      <c r="VLQ1" s="11"/>
      <c r="VLR1" s="11"/>
      <c r="VLS1" s="11"/>
      <c r="VLT1" s="11"/>
      <c r="VLU1" s="11"/>
      <c r="VLV1" s="11"/>
      <c r="VLW1" s="11"/>
      <c r="VLX1" s="11"/>
      <c r="VLY1" s="11"/>
      <c r="VLZ1" s="11"/>
      <c r="VMA1" s="11"/>
      <c r="VMB1" s="11"/>
      <c r="VMC1" s="11"/>
      <c r="VMD1" s="11"/>
      <c r="VME1" s="11"/>
      <c r="VMF1" s="11"/>
      <c r="VMG1" s="11"/>
      <c r="VMH1" s="11"/>
      <c r="VMI1" s="11"/>
      <c r="VMJ1" s="11"/>
      <c r="VMK1" s="11"/>
      <c r="VML1" s="11"/>
      <c r="VMM1" s="11"/>
      <c r="VMN1" s="11"/>
      <c r="VMO1" s="11"/>
      <c r="VMP1" s="11"/>
      <c r="VMQ1" s="11"/>
      <c r="VMR1" s="11"/>
      <c r="VMS1" s="11"/>
      <c r="VMT1" s="11"/>
      <c r="VMU1" s="11"/>
      <c r="VMV1" s="11"/>
      <c r="VMW1" s="11"/>
      <c r="VMX1" s="11"/>
      <c r="VMY1" s="11"/>
      <c r="VMZ1" s="11"/>
      <c r="VNA1" s="11"/>
      <c r="VNB1" s="11"/>
      <c r="VNC1" s="11"/>
      <c r="VND1" s="11"/>
      <c r="VNE1" s="11"/>
      <c r="VNF1" s="11"/>
      <c r="VNG1" s="11"/>
      <c r="VNH1" s="11"/>
      <c r="VNI1" s="11"/>
      <c r="VNJ1" s="11"/>
      <c r="VNK1" s="11"/>
      <c r="VNL1" s="11"/>
      <c r="VNM1" s="11"/>
      <c r="VNN1" s="11"/>
      <c r="VNO1" s="11"/>
      <c r="VNP1" s="11"/>
      <c r="VNQ1" s="11"/>
      <c r="VNR1" s="11"/>
      <c r="VNS1" s="11"/>
      <c r="VNT1" s="11"/>
      <c r="VNU1" s="11"/>
      <c r="VNV1" s="11"/>
      <c r="VNW1" s="11"/>
      <c r="VNX1" s="11"/>
      <c r="VNY1" s="11"/>
      <c r="VNZ1" s="11"/>
      <c r="VOA1" s="11"/>
      <c r="VOB1" s="11"/>
      <c r="VOC1" s="11"/>
      <c r="VOD1" s="11"/>
      <c r="VOE1" s="11"/>
      <c r="VOF1" s="11"/>
      <c r="VOG1" s="11"/>
      <c r="VOH1" s="11"/>
      <c r="VOI1" s="11"/>
      <c r="VOJ1" s="11"/>
      <c r="VOK1" s="11"/>
      <c r="VOL1" s="11"/>
      <c r="VOM1" s="11"/>
      <c r="VON1" s="11"/>
      <c r="VOO1" s="11"/>
      <c r="VOP1" s="11"/>
      <c r="VOQ1" s="11"/>
      <c r="VOR1" s="11"/>
      <c r="VOS1" s="11"/>
      <c r="VOT1" s="11"/>
      <c r="VOU1" s="11"/>
      <c r="VOV1" s="11"/>
      <c r="VOW1" s="11"/>
      <c r="VOX1" s="11"/>
      <c r="VOY1" s="11"/>
      <c r="VOZ1" s="11"/>
      <c r="VPA1" s="11"/>
      <c r="VPB1" s="11"/>
      <c r="VPC1" s="11"/>
      <c r="VPD1" s="11"/>
      <c r="VPE1" s="11"/>
      <c r="VPF1" s="11"/>
      <c r="VPG1" s="11"/>
      <c r="VPH1" s="11"/>
      <c r="VPI1" s="11"/>
      <c r="VPJ1" s="11"/>
      <c r="VPK1" s="11"/>
      <c r="VPL1" s="11"/>
      <c r="VPM1" s="11"/>
      <c r="VPN1" s="11"/>
      <c r="VPO1" s="11"/>
      <c r="VPP1" s="11"/>
      <c r="VPQ1" s="11"/>
      <c r="VPR1" s="11"/>
      <c r="VPS1" s="11"/>
      <c r="VPT1" s="11"/>
      <c r="VPU1" s="11"/>
      <c r="VPV1" s="11"/>
      <c r="VPW1" s="11"/>
      <c r="VPX1" s="11"/>
      <c r="VPY1" s="11"/>
      <c r="VPZ1" s="11"/>
      <c r="VQA1" s="11"/>
      <c r="VQB1" s="11"/>
      <c r="VQC1" s="11"/>
      <c r="VQD1" s="11"/>
      <c r="VQE1" s="11"/>
      <c r="VQF1" s="11"/>
      <c r="VQG1" s="11"/>
      <c r="VQH1" s="11"/>
      <c r="VQI1" s="11"/>
      <c r="VQJ1" s="11"/>
      <c r="VQK1" s="11"/>
      <c r="VQL1" s="11"/>
      <c r="VQM1" s="11"/>
      <c r="VQN1" s="11"/>
      <c r="VQO1" s="11"/>
      <c r="VQP1" s="11"/>
      <c r="VQQ1" s="11"/>
      <c r="VQR1" s="11"/>
      <c r="VQS1" s="11"/>
      <c r="VQT1" s="11"/>
      <c r="VQU1" s="11"/>
      <c r="VQV1" s="11"/>
      <c r="VQW1" s="11"/>
      <c r="VQX1" s="11"/>
      <c r="VQY1" s="11"/>
      <c r="VQZ1" s="11"/>
      <c r="VRA1" s="11"/>
      <c r="VRB1" s="11"/>
      <c r="VRC1" s="11"/>
      <c r="VRD1" s="11"/>
      <c r="VRE1" s="11"/>
      <c r="VRF1" s="11"/>
      <c r="VRG1" s="11"/>
      <c r="VRH1" s="11"/>
      <c r="VRI1" s="11"/>
      <c r="VRJ1" s="11"/>
      <c r="VRK1" s="11"/>
      <c r="VRL1" s="11"/>
      <c r="VRM1" s="11"/>
      <c r="VRN1" s="11"/>
      <c r="VRO1" s="11"/>
      <c r="VRP1" s="11"/>
      <c r="VRQ1" s="11"/>
      <c r="VRR1" s="11"/>
      <c r="VRS1" s="11"/>
      <c r="VRT1" s="11"/>
      <c r="VRU1" s="11"/>
      <c r="VRV1" s="11"/>
      <c r="VRW1" s="11"/>
      <c r="VRX1" s="11"/>
      <c r="VRY1" s="11"/>
      <c r="VRZ1" s="11"/>
      <c r="VSA1" s="11"/>
      <c r="VSB1" s="11"/>
      <c r="VSC1" s="11"/>
      <c r="VSD1" s="11"/>
      <c r="VSE1" s="11"/>
      <c r="VSF1" s="11"/>
      <c r="VSG1" s="11"/>
      <c r="VSH1" s="11"/>
      <c r="VSI1" s="11"/>
      <c r="VSJ1" s="11"/>
      <c r="VSK1" s="11"/>
      <c r="VSL1" s="11"/>
      <c r="VSM1" s="11"/>
      <c r="VSN1" s="11"/>
      <c r="VSO1" s="11"/>
      <c r="VSP1" s="11"/>
      <c r="VSQ1" s="11"/>
      <c r="VSR1" s="11"/>
      <c r="VSS1" s="11"/>
      <c r="VST1" s="11"/>
      <c r="VSU1" s="11"/>
      <c r="VSV1" s="11"/>
      <c r="VSW1" s="11"/>
      <c r="VSX1" s="11"/>
      <c r="VSY1" s="11"/>
      <c r="VSZ1" s="11"/>
      <c r="VTA1" s="11"/>
      <c r="VTB1" s="11"/>
      <c r="VTC1" s="11"/>
      <c r="VTD1" s="11"/>
      <c r="VTE1" s="11"/>
      <c r="VTF1" s="11"/>
      <c r="VTG1" s="11"/>
      <c r="VTH1" s="11"/>
      <c r="VTI1" s="11"/>
      <c r="VTJ1" s="11"/>
      <c r="VTK1" s="11"/>
      <c r="VTL1" s="11"/>
      <c r="VTM1" s="11"/>
      <c r="VTN1" s="11"/>
      <c r="VTO1" s="11"/>
      <c r="VTP1" s="11"/>
      <c r="VTQ1" s="11"/>
      <c r="VTR1" s="11"/>
      <c r="VTS1" s="11"/>
      <c r="VTT1" s="11"/>
      <c r="VTU1" s="11"/>
      <c r="VTV1" s="11"/>
      <c r="VTW1" s="11"/>
      <c r="VTX1" s="11"/>
      <c r="VTY1" s="11"/>
      <c r="VTZ1" s="11"/>
      <c r="VUA1" s="11"/>
      <c r="VUB1" s="11"/>
      <c r="VUC1" s="11"/>
      <c r="VUD1" s="11"/>
      <c r="VUE1" s="11"/>
      <c r="VUF1" s="11"/>
      <c r="VUG1" s="11"/>
      <c r="VUH1" s="11"/>
      <c r="VUI1" s="11"/>
      <c r="VUJ1" s="11"/>
      <c r="VUK1" s="11"/>
      <c r="VUL1" s="11"/>
      <c r="VUM1" s="11"/>
      <c r="VUN1" s="11"/>
      <c r="VUO1" s="11"/>
      <c r="VUP1" s="11"/>
      <c r="VUQ1" s="11"/>
      <c r="VUR1" s="11"/>
      <c r="VUS1" s="11"/>
      <c r="VUT1" s="11"/>
      <c r="VUU1" s="11"/>
      <c r="VUV1" s="11"/>
      <c r="VUW1" s="11"/>
      <c r="VUX1" s="11"/>
      <c r="VUY1" s="11"/>
      <c r="VUZ1" s="11"/>
      <c r="VVA1" s="11"/>
      <c r="VVB1" s="11"/>
      <c r="VVC1" s="11"/>
      <c r="VVD1" s="11"/>
      <c r="VVE1" s="11"/>
      <c r="VVF1" s="11"/>
      <c r="VVG1" s="11"/>
      <c r="VVH1" s="11"/>
      <c r="VVI1" s="11"/>
      <c r="VVJ1" s="11"/>
      <c r="VVK1" s="11"/>
      <c r="VVL1" s="11"/>
      <c r="VVM1" s="11"/>
      <c r="VVN1" s="11"/>
      <c r="VVO1" s="11"/>
      <c r="VVP1" s="11"/>
      <c r="VVQ1" s="11"/>
      <c r="VVR1" s="11"/>
      <c r="VVS1" s="11"/>
      <c r="VVT1" s="11"/>
      <c r="VVU1" s="11"/>
      <c r="VVV1" s="11"/>
      <c r="VVW1" s="11"/>
      <c r="VVX1" s="11"/>
      <c r="VVY1" s="11"/>
      <c r="VVZ1" s="11"/>
      <c r="VWA1" s="11"/>
      <c r="VWB1" s="11"/>
      <c r="VWC1" s="11"/>
      <c r="VWD1" s="11"/>
      <c r="VWE1" s="11"/>
      <c r="VWF1" s="11"/>
      <c r="VWG1" s="11"/>
      <c r="VWH1" s="11"/>
      <c r="VWI1" s="11"/>
      <c r="VWJ1" s="11"/>
      <c r="VWK1" s="11"/>
      <c r="VWL1" s="11"/>
      <c r="VWM1" s="11"/>
      <c r="VWN1" s="11"/>
      <c r="VWO1" s="11"/>
      <c r="VWP1" s="11"/>
      <c r="VWQ1" s="11"/>
      <c r="VWR1" s="11"/>
      <c r="VWS1" s="11"/>
      <c r="VWT1" s="11"/>
      <c r="VWU1" s="11"/>
      <c r="VWV1" s="11"/>
      <c r="VWW1" s="11"/>
      <c r="VWX1" s="11"/>
      <c r="VWY1" s="11"/>
      <c r="VWZ1" s="11"/>
      <c r="VXA1" s="11"/>
      <c r="VXB1" s="11"/>
      <c r="VXC1" s="11"/>
      <c r="VXD1" s="11"/>
      <c r="VXE1" s="11"/>
      <c r="VXF1" s="11"/>
      <c r="VXG1" s="11"/>
      <c r="VXH1" s="11"/>
      <c r="VXI1" s="11"/>
      <c r="VXJ1" s="11"/>
      <c r="VXK1" s="11"/>
      <c r="VXL1" s="11"/>
      <c r="VXM1" s="11"/>
      <c r="VXN1" s="11"/>
      <c r="VXO1" s="11"/>
      <c r="VXP1" s="11"/>
      <c r="VXQ1" s="11"/>
      <c r="VXR1" s="11"/>
      <c r="VXS1" s="11"/>
      <c r="VXT1" s="11"/>
      <c r="VXU1" s="11"/>
      <c r="VXV1" s="11"/>
      <c r="VXW1" s="11"/>
      <c r="VXX1" s="11"/>
      <c r="VXY1" s="11"/>
      <c r="VXZ1" s="11"/>
      <c r="VYA1" s="11"/>
      <c r="VYB1" s="11"/>
      <c r="VYC1" s="11"/>
      <c r="VYD1" s="11"/>
      <c r="VYE1" s="11"/>
      <c r="VYF1" s="11"/>
      <c r="VYG1" s="11"/>
      <c r="VYH1" s="11"/>
      <c r="VYI1" s="11"/>
      <c r="VYJ1" s="11"/>
      <c r="VYK1" s="11"/>
      <c r="VYL1" s="11"/>
      <c r="VYM1" s="11"/>
      <c r="VYN1" s="11"/>
      <c r="VYO1" s="11"/>
      <c r="VYP1" s="11"/>
      <c r="VYQ1" s="11"/>
      <c r="VYR1" s="11"/>
      <c r="VYS1" s="11"/>
      <c r="VYT1" s="11"/>
      <c r="VYU1" s="11"/>
      <c r="VYV1" s="11"/>
      <c r="VYW1" s="11"/>
      <c r="VYX1" s="11"/>
      <c r="VYY1" s="11"/>
      <c r="VYZ1" s="11"/>
      <c r="VZA1" s="11"/>
      <c r="VZB1" s="11"/>
      <c r="VZC1" s="11"/>
      <c r="VZD1" s="11"/>
      <c r="VZE1" s="11"/>
      <c r="VZF1" s="11"/>
      <c r="VZG1" s="11"/>
      <c r="VZH1" s="11"/>
      <c r="VZI1" s="11"/>
      <c r="VZJ1" s="11"/>
      <c r="VZK1" s="11"/>
      <c r="VZL1" s="11"/>
      <c r="VZM1" s="11"/>
      <c r="VZN1" s="11"/>
      <c r="VZO1" s="11"/>
      <c r="VZP1" s="11"/>
      <c r="VZQ1" s="11"/>
      <c r="VZR1" s="11"/>
      <c r="VZS1" s="11"/>
      <c r="VZT1" s="11"/>
      <c r="VZU1" s="11"/>
      <c r="VZV1" s="11"/>
      <c r="VZW1" s="11"/>
      <c r="VZX1" s="11"/>
      <c r="VZY1" s="11"/>
      <c r="VZZ1" s="11"/>
      <c r="WAA1" s="11"/>
      <c r="WAB1" s="11"/>
      <c r="WAC1" s="11"/>
      <c r="WAD1" s="11"/>
      <c r="WAE1" s="11"/>
      <c r="WAF1" s="11"/>
      <c r="WAG1" s="11"/>
      <c r="WAH1" s="11"/>
      <c r="WAI1" s="11"/>
      <c r="WAJ1" s="11"/>
      <c r="WAK1" s="11"/>
      <c r="WAL1" s="11"/>
      <c r="WAM1" s="11"/>
      <c r="WAN1" s="11"/>
      <c r="WAO1" s="11"/>
      <c r="WAP1" s="11"/>
      <c r="WAQ1" s="11"/>
      <c r="WAR1" s="11"/>
      <c r="WAS1" s="11"/>
      <c r="WAT1" s="11"/>
      <c r="WAU1" s="11"/>
      <c r="WAV1" s="11"/>
      <c r="WAW1" s="11"/>
      <c r="WAX1" s="11"/>
      <c r="WAY1" s="11"/>
      <c r="WAZ1" s="11"/>
      <c r="WBA1" s="11"/>
      <c r="WBB1" s="11"/>
      <c r="WBC1" s="11"/>
      <c r="WBD1" s="11"/>
      <c r="WBE1" s="11"/>
      <c r="WBF1" s="11"/>
      <c r="WBG1" s="11"/>
      <c r="WBH1" s="11"/>
      <c r="WBI1" s="11"/>
      <c r="WBJ1" s="11"/>
      <c r="WBK1" s="11"/>
      <c r="WBL1" s="11"/>
      <c r="WBM1" s="11"/>
      <c r="WBN1" s="11"/>
      <c r="WBO1" s="11"/>
      <c r="WBP1" s="11"/>
      <c r="WBQ1" s="11"/>
      <c r="WBR1" s="11"/>
      <c r="WBS1" s="11"/>
      <c r="WBT1" s="11"/>
      <c r="WBU1" s="11"/>
      <c r="WBV1" s="11"/>
      <c r="WBW1" s="11"/>
      <c r="WBX1" s="11"/>
      <c r="WBY1" s="11"/>
      <c r="WBZ1" s="11"/>
      <c r="WCA1" s="11"/>
      <c r="WCB1" s="11"/>
      <c r="WCC1" s="11"/>
      <c r="WCD1" s="11"/>
      <c r="WCE1" s="11"/>
      <c r="WCF1" s="11"/>
      <c r="WCG1" s="11"/>
      <c r="WCH1" s="11"/>
      <c r="WCI1" s="11"/>
      <c r="WCJ1" s="11"/>
      <c r="WCK1" s="11"/>
      <c r="WCL1" s="11"/>
      <c r="WCM1" s="11"/>
      <c r="WCN1" s="11"/>
      <c r="WCO1" s="11"/>
      <c r="WCP1" s="11"/>
      <c r="WCQ1" s="11"/>
      <c r="WCR1" s="11"/>
      <c r="WCS1" s="11"/>
      <c r="WCT1" s="11"/>
      <c r="WCU1" s="11"/>
      <c r="WCV1" s="11"/>
      <c r="WCW1" s="11"/>
      <c r="WCX1" s="11"/>
      <c r="WCY1" s="11"/>
      <c r="WCZ1" s="11"/>
      <c r="WDA1" s="11"/>
      <c r="WDB1" s="11"/>
      <c r="WDC1" s="11"/>
      <c r="WDD1" s="11"/>
      <c r="WDE1" s="11"/>
      <c r="WDF1" s="11"/>
      <c r="WDG1" s="11"/>
      <c r="WDH1" s="11"/>
      <c r="WDI1" s="11"/>
      <c r="WDJ1" s="11"/>
      <c r="WDK1" s="11"/>
      <c r="WDL1" s="11"/>
      <c r="WDM1" s="11"/>
      <c r="WDN1" s="11"/>
      <c r="WDO1" s="11"/>
      <c r="WDP1" s="11"/>
      <c r="WDQ1" s="11"/>
      <c r="WDR1" s="11"/>
      <c r="WDS1" s="11"/>
      <c r="WDT1" s="11"/>
      <c r="WDU1" s="11"/>
      <c r="WDV1" s="11"/>
      <c r="WDW1" s="11"/>
      <c r="WDX1" s="11"/>
      <c r="WDY1" s="11"/>
      <c r="WDZ1" s="11"/>
      <c r="WEA1" s="11"/>
      <c r="WEB1" s="11"/>
      <c r="WEC1" s="11"/>
      <c r="WED1" s="11"/>
      <c r="WEE1" s="11"/>
      <c r="WEF1" s="11"/>
      <c r="WEG1" s="11"/>
      <c r="WEH1" s="11"/>
      <c r="WEI1" s="11"/>
      <c r="WEJ1" s="11"/>
      <c r="WEK1" s="11"/>
      <c r="WEL1" s="11"/>
      <c r="WEM1" s="11"/>
      <c r="WEN1" s="11"/>
      <c r="WEO1" s="11"/>
      <c r="WEP1" s="11"/>
      <c r="WEQ1" s="11"/>
      <c r="WER1" s="11"/>
      <c r="WES1" s="11"/>
      <c r="WET1" s="11"/>
      <c r="WEU1" s="11"/>
      <c r="WEV1" s="11"/>
      <c r="WEW1" s="11"/>
      <c r="WEX1" s="11"/>
      <c r="WEY1" s="11"/>
      <c r="WEZ1" s="11"/>
      <c r="WFA1" s="11"/>
      <c r="WFB1" s="11"/>
      <c r="WFC1" s="11"/>
      <c r="WFD1" s="11"/>
      <c r="WFE1" s="11"/>
      <c r="WFF1" s="11"/>
      <c r="WFG1" s="11"/>
      <c r="WFH1" s="11"/>
      <c r="WFI1" s="11"/>
      <c r="WFJ1" s="11"/>
      <c r="WFK1" s="11"/>
      <c r="WFL1" s="11"/>
      <c r="WFM1" s="11"/>
      <c r="WFN1" s="11"/>
      <c r="WFO1" s="11"/>
      <c r="WFP1" s="11"/>
      <c r="WFQ1" s="11"/>
      <c r="WFR1" s="11"/>
      <c r="WFS1" s="11"/>
      <c r="WFT1" s="11"/>
      <c r="WFU1" s="11"/>
      <c r="WFV1" s="11"/>
      <c r="WFW1" s="11"/>
      <c r="WFX1" s="11"/>
      <c r="WFY1" s="11"/>
      <c r="WFZ1" s="11"/>
      <c r="WGA1" s="11"/>
      <c r="WGB1" s="11"/>
      <c r="WGC1" s="11"/>
      <c r="WGD1" s="11"/>
      <c r="WGE1" s="11"/>
      <c r="WGF1" s="11"/>
      <c r="WGG1" s="11"/>
      <c r="WGH1" s="11"/>
      <c r="WGI1" s="11"/>
      <c r="WGJ1" s="11"/>
      <c r="WGK1" s="11"/>
      <c r="WGL1" s="11"/>
      <c r="WGM1" s="11"/>
      <c r="WGN1" s="11"/>
      <c r="WGO1" s="11"/>
      <c r="WGP1" s="11"/>
      <c r="WGQ1" s="11"/>
      <c r="WGR1" s="11"/>
      <c r="WGS1" s="11"/>
      <c r="WGT1" s="11"/>
      <c r="WGU1" s="11"/>
      <c r="WGV1" s="11"/>
      <c r="WGW1" s="11"/>
      <c r="WGX1" s="11"/>
      <c r="WGY1" s="11"/>
      <c r="WGZ1" s="11"/>
      <c r="WHA1" s="11"/>
      <c r="WHB1" s="11"/>
      <c r="WHC1" s="11"/>
      <c r="WHD1" s="11"/>
      <c r="WHE1" s="11"/>
      <c r="WHF1" s="11"/>
      <c r="WHG1" s="11"/>
      <c r="WHH1" s="11"/>
      <c r="WHI1" s="11"/>
      <c r="WHJ1" s="11"/>
      <c r="WHK1" s="11"/>
      <c r="WHL1" s="11"/>
      <c r="WHM1" s="11"/>
      <c r="WHN1" s="11"/>
      <c r="WHO1" s="11"/>
      <c r="WHP1" s="11"/>
      <c r="WHQ1" s="11"/>
      <c r="WHR1" s="11"/>
      <c r="WHS1" s="11"/>
      <c r="WHT1" s="11"/>
      <c r="WHU1" s="11"/>
      <c r="WHV1" s="11"/>
      <c r="WHW1" s="11"/>
      <c r="WHX1" s="11"/>
      <c r="WHY1" s="11"/>
      <c r="WHZ1" s="11"/>
      <c r="WIA1" s="11"/>
      <c r="WIB1" s="11"/>
      <c r="WIC1" s="11"/>
      <c r="WID1" s="11"/>
      <c r="WIE1" s="11"/>
      <c r="WIF1" s="11"/>
      <c r="WIG1" s="11"/>
      <c r="WIH1" s="11"/>
      <c r="WII1" s="11"/>
      <c r="WIJ1" s="11"/>
      <c r="WIK1" s="11"/>
      <c r="WIL1" s="11"/>
      <c r="WIM1" s="11"/>
      <c r="WIN1" s="11"/>
      <c r="WIO1" s="11"/>
      <c r="WIP1" s="11"/>
      <c r="WIQ1" s="11"/>
      <c r="WIR1" s="11"/>
      <c r="WIS1" s="11"/>
      <c r="WIT1" s="11"/>
      <c r="WIU1" s="11"/>
      <c r="WIV1" s="11"/>
      <c r="WIW1" s="11"/>
      <c r="WIX1" s="11"/>
      <c r="WIY1" s="11"/>
      <c r="WIZ1" s="11"/>
      <c r="WJA1" s="11"/>
      <c r="WJB1" s="11"/>
      <c r="WJC1" s="11"/>
      <c r="WJD1" s="11"/>
      <c r="WJE1" s="11"/>
      <c r="WJF1" s="11"/>
      <c r="WJG1" s="11"/>
      <c r="WJH1" s="11"/>
      <c r="WJI1" s="11"/>
      <c r="WJJ1" s="11"/>
      <c r="WJK1" s="11"/>
      <c r="WJL1" s="11"/>
      <c r="WJM1" s="11"/>
      <c r="WJN1" s="11"/>
      <c r="WJO1" s="11"/>
      <c r="WJP1" s="11"/>
      <c r="WJQ1" s="11"/>
      <c r="WJR1" s="11"/>
      <c r="WJS1" s="11"/>
      <c r="WJT1" s="11"/>
      <c r="WJU1" s="11"/>
      <c r="WJV1" s="11"/>
      <c r="WJW1" s="11"/>
      <c r="WJX1" s="11"/>
      <c r="WJY1" s="11"/>
      <c r="WJZ1" s="11"/>
      <c r="WKA1" s="11"/>
      <c r="WKB1" s="11"/>
      <c r="WKC1" s="11"/>
      <c r="WKD1" s="11"/>
      <c r="WKE1" s="11"/>
      <c r="WKF1" s="11"/>
      <c r="WKG1" s="11"/>
      <c r="WKH1" s="11"/>
      <c r="WKI1" s="11"/>
      <c r="WKJ1" s="11"/>
      <c r="WKK1" s="11"/>
      <c r="WKL1" s="11"/>
      <c r="WKM1" s="11"/>
      <c r="WKN1" s="11"/>
      <c r="WKO1" s="11"/>
      <c r="WKP1" s="11"/>
      <c r="WKQ1" s="11"/>
      <c r="WKR1" s="11"/>
      <c r="WKS1" s="11"/>
      <c r="WKT1" s="11"/>
      <c r="WKU1" s="11"/>
      <c r="WKV1" s="11"/>
      <c r="WKW1" s="11"/>
      <c r="WKX1" s="11"/>
      <c r="WKY1" s="11"/>
      <c r="WKZ1" s="11"/>
      <c r="WLA1" s="11"/>
      <c r="WLB1" s="11"/>
      <c r="WLC1" s="11"/>
      <c r="WLD1" s="11"/>
      <c r="WLE1" s="11"/>
      <c r="WLF1" s="11"/>
      <c r="WLG1" s="11"/>
      <c r="WLH1" s="11"/>
      <c r="WLI1" s="11"/>
      <c r="WLJ1" s="11"/>
      <c r="WLK1" s="11"/>
      <c r="WLL1" s="11"/>
      <c r="WLM1" s="11"/>
      <c r="WLN1" s="11"/>
      <c r="WLO1" s="11"/>
      <c r="WLP1" s="11"/>
      <c r="WLQ1" s="11"/>
      <c r="WLR1" s="11"/>
      <c r="WLS1" s="11"/>
      <c r="WLT1" s="11"/>
      <c r="WLU1" s="11"/>
      <c r="WLV1" s="11"/>
      <c r="WLW1" s="11"/>
      <c r="WLX1" s="11"/>
      <c r="WLY1" s="11"/>
      <c r="WLZ1" s="11"/>
      <c r="WMA1" s="11"/>
      <c r="WMB1" s="11"/>
      <c r="WMC1" s="11"/>
      <c r="WMD1" s="11"/>
      <c r="WME1" s="11"/>
      <c r="WMF1" s="11"/>
      <c r="WMG1" s="11"/>
      <c r="WMH1" s="11"/>
      <c r="WMI1" s="11"/>
      <c r="WMJ1" s="11"/>
      <c r="WMK1" s="11"/>
      <c r="WML1" s="11"/>
      <c r="WMM1" s="11"/>
      <c r="WMN1" s="11"/>
      <c r="WMO1" s="11"/>
      <c r="WMP1" s="11"/>
      <c r="WMQ1" s="11"/>
      <c r="WMR1" s="11"/>
      <c r="WMS1" s="11"/>
      <c r="WMT1" s="11"/>
      <c r="WMU1" s="11"/>
      <c r="WMV1" s="11"/>
      <c r="WMW1" s="11"/>
      <c r="WMX1" s="11"/>
      <c r="WMY1" s="11"/>
      <c r="WMZ1" s="11"/>
      <c r="WNA1" s="11"/>
      <c r="WNB1" s="11"/>
      <c r="WNC1" s="11"/>
      <c r="WND1" s="11"/>
      <c r="WNE1" s="11"/>
      <c r="WNF1" s="11"/>
      <c r="WNG1" s="11"/>
      <c r="WNH1" s="11"/>
      <c r="WNI1" s="11"/>
      <c r="WNJ1" s="11"/>
      <c r="WNK1" s="11"/>
      <c r="WNL1" s="11"/>
      <c r="WNM1" s="11"/>
      <c r="WNN1" s="11"/>
      <c r="WNO1" s="11"/>
      <c r="WNP1" s="11"/>
      <c r="WNQ1" s="11"/>
      <c r="WNR1" s="11"/>
      <c r="WNS1" s="11"/>
      <c r="WNT1" s="11"/>
      <c r="WNU1" s="11"/>
      <c r="WNV1" s="11"/>
      <c r="WNW1" s="11"/>
      <c r="WNX1" s="11"/>
      <c r="WNY1" s="11"/>
      <c r="WNZ1" s="11"/>
      <c r="WOA1" s="11"/>
      <c r="WOB1" s="11"/>
      <c r="WOC1" s="11"/>
      <c r="WOD1" s="11"/>
      <c r="WOE1" s="11"/>
      <c r="WOF1" s="11"/>
      <c r="WOG1" s="11"/>
      <c r="WOH1" s="11"/>
      <c r="WOI1" s="11"/>
      <c r="WOJ1" s="11"/>
      <c r="WOK1" s="11"/>
      <c r="WOL1" s="11"/>
      <c r="WOM1" s="11"/>
      <c r="WON1" s="11"/>
      <c r="WOO1" s="11"/>
      <c r="WOP1" s="11"/>
      <c r="WOQ1" s="11"/>
      <c r="WOR1" s="11"/>
      <c r="WOS1" s="11"/>
      <c r="WOT1" s="11"/>
      <c r="WOU1" s="11"/>
      <c r="WOV1" s="11"/>
      <c r="WOW1" s="11"/>
      <c r="WOX1" s="11"/>
      <c r="WOY1" s="11"/>
      <c r="WOZ1" s="11"/>
      <c r="WPA1" s="11"/>
      <c r="WPB1" s="11"/>
      <c r="WPC1" s="11"/>
      <c r="WPD1" s="11"/>
      <c r="WPE1" s="11"/>
      <c r="WPF1" s="11"/>
      <c r="WPG1" s="11"/>
      <c r="WPH1" s="11"/>
      <c r="WPI1" s="11"/>
      <c r="WPJ1" s="11"/>
      <c r="WPK1" s="11"/>
      <c r="WPL1" s="11"/>
      <c r="WPM1" s="11"/>
      <c r="WPN1" s="11"/>
      <c r="WPO1" s="11"/>
      <c r="WPP1" s="11"/>
      <c r="WPQ1" s="11"/>
      <c r="WPR1" s="11"/>
      <c r="WPS1" s="11"/>
      <c r="WPT1" s="11"/>
      <c r="WPU1" s="11"/>
      <c r="WPV1" s="11"/>
      <c r="WPW1" s="11"/>
      <c r="WPX1" s="11"/>
      <c r="WPY1" s="11"/>
      <c r="WPZ1" s="11"/>
      <c r="WQA1" s="11"/>
      <c r="WQB1" s="11"/>
      <c r="WQC1" s="11"/>
      <c r="WQD1" s="11"/>
      <c r="WQE1" s="11"/>
      <c r="WQF1" s="11"/>
      <c r="WQG1" s="11"/>
      <c r="WQH1" s="11"/>
      <c r="WQI1" s="11"/>
      <c r="WQJ1" s="11"/>
      <c r="WQK1" s="11"/>
      <c r="WQL1" s="11"/>
      <c r="WQM1" s="11"/>
      <c r="WQN1" s="11"/>
      <c r="WQO1" s="11"/>
      <c r="WQP1" s="11"/>
      <c r="WQQ1" s="11"/>
      <c r="WQR1" s="11"/>
      <c r="WQS1" s="11"/>
      <c r="WQT1" s="11"/>
      <c r="WQU1" s="11"/>
      <c r="WQV1" s="11"/>
      <c r="WQW1" s="11"/>
      <c r="WQX1" s="11"/>
      <c r="WQY1" s="11"/>
      <c r="WQZ1" s="11"/>
      <c r="WRA1" s="11"/>
      <c r="WRB1" s="11"/>
      <c r="WRC1" s="11"/>
      <c r="WRD1" s="11"/>
      <c r="WRE1" s="11"/>
      <c r="WRF1" s="11"/>
      <c r="WRG1" s="11"/>
      <c r="WRH1" s="11"/>
      <c r="WRI1" s="11"/>
      <c r="WRJ1" s="11"/>
      <c r="WRK1" s="11"/>
      <c r="WRL1" s="11"/>
      <c r="WRM1" s="11"/>
      <c r="WRN1" s="11"/>
      <c r="WRO1" s="11"/>
      <c r="WRP1" s="11"/>
      <c r="WRQ1" s="11"/>
      <c r="WRR1" s="11"/>
      <c r="WRS1" s="11"/>
      <c r="WRT1" s="11"/>
      <c r="WRU1" s="11"/>
      <c r="WRV1" s="11"/>
      <c r="WRW1" s="11"/>
      <c r="WRX1" s="11"/>
      <c r="WRY1" s="11"/>
      <c r="WRZ1" s="11"/>
      <c r="WSA1" s="11"/>
      <c r="WSB1" s="11"/>
      <c r="WSC1" s="11"/>
      <c r="WSD1" s="11"/>
      <c r="WSE1" s="11"/>
      <c r="WSF1" s="11"/>
      <c r="WSG1" s="11"/>
      <c r="WSH1" s="11"/>
      <c r="WSI1" s="11"/>
      <c r="WSJ1" s="11"/>
      <c r="WSK1" s="11"/>
      <c r="WSL1" s="11"/>
      <c r="WSM1" s="11"/>
      <c r="WSN1" s="11"/>
      <c r="WSO1" s="11"/>
      <c r="WSP1" s="11"/>
      <c r="WSQ1" s="11"/>
      <c r="WSR1" s="11"/>
      <c r="WSS1" s="11"/>
      <c r="WST1" s="11"/>
      <c r="WSU1" s="11"/>
      <c r="WSV1" s="11"/>
      <c r="WSW1" s="11"/>
      <c r="WSX1" s="11"/>
      <c r="WSY1" s="11"/>
      <c r="WSZ1" s="11"/>
      <c r="WTA1" s="11"/>
      <c r="WTB1" s="11"/>
      <c r="WTC1" s="11"/>
      <c r="WTD1" s="11"/>
      <c r="WTE1" s="11"/>
      <c r="WTF1" s="11"/>
      <c r="WTG1" s="11"/>
      <c r="WTH1" s="11"/>
      <c r="WTI1" s="11"/>
      <c r="WTJ1" s="11"/>
      <c r="WTK1" s="11"/>
      <c r="WTL1" s="11"/>
      <c r="WTM1" s="11"/>
      <c r="WTN1" s="11"/>
      <c r="WTO1" s="11"/>
      <c r="WTP1" s="11"/>
      <c r="WTQ1" s="11"/>
      <c r="WTR1" s="11"/>
      <c r="WTS1" s="11"/>
      <c r="WTT1" s="11"/>
      <c r="WTU1" s="11"/>
      <c r="WTV1" s="11"/>
      <c r="WTW1" s="11"/>
      <c r="WTX1" s="11"/>
      <c r="WTY1" s="11"/>
      <c r="WTZ1" s="11"/>
      <c r="WUA1" s="11"/>
      <c r="WUB1" s="11"/>
      <c r="WUC1" s="11"/>
      <c r="WUD1" s="11"/>
      <c r="WUE1" s="11"/>
      <c r="WUF1" s="11"/>
      <c r="WUG1" s="11"/>
      <c r="WUH1" s="11"/>
      <c r="WUI1" s="11"/>
      <c r="WUJ1" s="11"/>
      <c r="WUK1" s="11"/>
      <c r="WUL1" s="11"/>
      <c r="WUM1" s="11"/>
      <c r="WUN1" s="11"/>
      <c r="WUO1" s="11"/>
      <c r="WUP1" s="11"/>
      <c r="WUQ1" s="11"/>
      <c r="WUR1" s="11"/>
      <c r="WUS1" s="11"/>
      <c r="WUT1" s="11"/>
      <c r="WUU1" s="11"/>
      <c r="WUV1" s="11"/>
      <c r="WUW1" s="11"/>
      <c r="WUX1" s="11"/>
      <c r="WUY1" s="11"/>
      <c r="WUZ1" s="11"/>
      <c r="WVA1" s="11"/>
      <c r="WVB1" s="11"/>
      <c r="WVC1" s="11"/>
      <c r="WVD1" s="11"/>
      <c r="WVE1" s="11"/>
      <c r="WVF1" s="11"/>
      <c r="WVG1" s="11"/>
      <c r="WVH1" s="11"/>
      <c r="WVI1" s="11"/>
      <c r="WVJ1" s="11"/>
      <c r="WVK1" s="11"/>
      <c r="WVL1" s="11"/>
      <c r="WVM1" s="11"/>
      <c r="WVN1" s="11"/>
      <c r="WVO1" s="11"/>
      <c r="WVP1" s="11"/>
      <c r="WVQ1" s="11"/>
      <c r="WVR1" s="11"/>
      <c r="WVS1" s="11"/>
      <c r="WVT1" s="11"/>
      <c r="WVU1" s="11"/>
      <c r="WVV1" s="11"/>
      <c r="WVW1" s="11"/>
      <c r="WVX1" s="11"/>
      <c r="WVY1" s="11"/>
      <c r="WVZ1" s="11"/>
      <c r="WWA1" s="11"/>
      <c r="WWB1" s="11"/>
      <c r="WWC1" s="11"/>
      <c r="WWD1" s="11"/>
      <c r="WWE1" s="11"/>
      <c r="WWF1" s="11"/>
      <c r="WWG1" s="11"/>
      <c r="WWH1" s="11"/>
      <c r="WWI1" s="11"/>
      <c r="WWJ1" s="11"/>
      <c r="WWK1" s="11"/>
      <c r="WWL1" s="11"/>
      <c r="WWM1" s="11"/>
      <c r="WWN1" s="11"/>
      <c r="WWO1" s="11"/>
      <c r="WWP1" s="11"/>
      <c r="WWQ1" s="11"/>
      <c r="WWR1" s="11"/>
      <c r="WWS1" s="11"/>
      <c r="WWT1" s="11"/>
      <c r="WWU1" s="11"/>
      <c r="WWV1" s="11"/>
      <c r="WWW1" s="11"/>
      <c r="WWX1" s="11"/>
      <c r="WWY1" s="11"/>
      <c r="WWZ1" s="11"/>
      <c r="WXA1" s="11"/>
      <c r="WXB1" s="11"/>
      <c r="WXC1" s="11"/>
      <c r="WXD1" s="11"/>
      <c r="WXE1" s="11"/>
      <c r="WXF1" s="11"/>
      <c r="WXG1" s="11"/>
      <c r="WXH1" s="11"/>
      <c r="WXI1" s="11"/>
      <c r="WXJ1" s="11"/>
      <c r="WXK1" s="11"/>
      <c r="WXL1" s="11"/>
      <c r="WXM1" s="11"/>
      <c r="WXN1" s="11"/>
      <c r="WXO1" s="11"/>
      <c r="WXP1" s="11"/>
      <c r="WXQ1" s="11"/>
      <c r="WXR1" s="11"/>
      <c r="WXS1" s="11"/>
      <c r="WXT1" s="11"/>
      <c r="WXU1" s="11"/>
      <c r="WXV1" s="11"/>
      <c r="WXW1" s="11"/>
      <c r="WXX1" s="11"/>
      <c r="WXY1" s="11"/>
      <c r="WXZ1" s="11"/>
      <c r="WYA1" s="11"/>
      <c r="WYB1" s="11"/>
      <c r="WYC1" s="11"/>
      <c r="WYD1" s="11"/>
      <c r="WYE1" s="11"/>
      <c r="WYF1" s="11"/>
      <c r="WYG1" s="11"/>
      <c r="WYH1" s="11"/>
      <c r="WYI1" s="11"/>
      <c r="WYJ1" s="11"/>
      <c r="WYK1" s="11"/>
      <c r="WYL1" s="11"/>
      <c r="WYM1" s="11"/>
      <c r="WYN1" s="11"/>
      <c r="WYO1" s="11"/>
      <c r="WYP1" s="11"/>
      <c r="WYQ1" s="11"/>
      <c r="WYR1" s="11"/>
      <c r="WYS1" s="11"/>
      <c r="WYT1" s="11"/>
      <c r="WYU1" s="11"/>
      <c r="WYV1" s="11"/>
      <c r="WYW1" s="11"/>
      <c r="WYX1" s="11"/>
      <c r="WYY1" s="11"/>
      <c r="WYZ1" s="11"/>
      <c r="WZA1" s="11"/>
      <c r="WZB1" s="11"/>
      <c r="WZC1" s="11"/>
      <c r="WZD1" s="11"/>
      <c r="WZE1" s="11"/>
      <c r="WZF1" s="11"/>
      <c r="WZG1" s="11"/>
      <c r="WZH1" s="11"/>
      <c r="WZI1" s="11"/>
      <c r="WZJ1" s="11"/>
      <c r="WZK1" s="11"/>
      <c r="WZL1" s="11"/>
      <c r="WZM1" s="11"/>
      <c r="WZN1" s="11"/>
      <c r="WZO1" s="11"/>
      <c r="WZP1" s="11"/>
      <c r="WZQ1" s="11"/>
      <c r="WZR1" s="11"/>
      <c r="WZS1" s="11"/>
      <c r="WZT1" s="11"/>
      <c r="WZU1" s="11"/>
      <c r="WZV1" s="11"/>
      <c r="WZW1" s="11"/>
      <c r="WZX1" s="11"/>
      <c r="WZY1" s="11"/>
      <c r="WZZ1" s="11"/>
      <c r="XAA1" s="11"/>
      <c r="XAB1" s="11"/>
      <c r="XAC1" s="11"/>
      <c r="XAD1" s="11"/>
      <c r="XAE1" s="11"/>
      <c r="XAF1" s="11"/>
      <c r="XAG1" s="11"/>
      <c r="XAH1" s="11"/>
      <c r="XAI1" s="11"/>
      <c r="XAJ1" s="11"/>
      <c r="XAK1" s="11"/>
      <c r="XAL1" s="11"/>
      <c r="XAM1" s="11"/>
      <c r="XAN1" s="11"/>
      <c r="XAO1" s="11"/>
      <c r="XAP1" s="11"/>
      <c r="XAQ1" s="11"/>
      <c r="XAR1" s="11"/>
      <c r="XAS1" s="11"/>
      <c r="XAT1" s="11"/>
      <c r="XAU1" s="11"/>
      <c r="XAV1" s="11"/>
      <c r="XAW1" s="11"/>
      <c r="XAX1" s="11"/>
      <c r="XAY1" s="11"/>
      <c r="XAZ1" s="11"/>
      <c r="XBA1" s="11"/>
      <c r="XBB1" s="11"/>
      <c r="XBC1" s="11"/>
      <c r="XBD1" s="11"/>
      <c r="XBE1" s="11"/>
      <c r="XBF1" s="11"/>
      <c r="XBG1" s="11"/>
      <c r="XBH1" s="11"/>
      <c r="XBI1" s="11"/>
      <c r="XBJ1" s="11"/>
      <c r="XBK1" s="11"/>
      <c r="XBL1" s="11"/>
      <c r="XBM1" s="11"/>
      <c r="XBN1" s="11"/>
      <c r="XBO1" s="11"/>
      <c r="XBP1" s="11"/>
      <c r="XBQ1" s="11"/>
      <c r="XBR1" s="11"/>
      <c r="XBS1" s="11"/>
      <c r="XBT1" s="11"/>
      <c r="XBU1" s="11"/>
      <c r="XBV1" s="11"/>
      <c r="XBW1" s="11"/>
      <c r="XBX1" s="11"/>
      <c r="XBY1" s="11"/>
      <c r="XBZ1" s="11"/>
      <c r="XCA1" s="11"/>
      <c r="XCB1" s="11"/>
      <c r="XCC1" s="11"/>
      <c r="XCD1" s="11"/>
      <c r="XCE1" s="11"/>
      <c r="XCF1" s="11"/>
      <c r="XCG1" s="11"/>
      <c r="XCH1" s="11"/>
      <c r="XCI1" s="11"/>
      <c r="XCJ1" s="11"/>
      <c r="XCK1" s="11"/>
      <c r="XCL1" s="11"/>
      <c r="XCM1" s="11"/>
      <c r="XCN1" s="11"/>
      <c r="XCO1" s="11"/>
      <c r="XCP1" s="11"/>
      <c r="XCQ1" s="11"/>
      <c r="XCR1" s="11"/>
      <c r="XCS1" s="11"/>
      <c r="XCT1" s="11"/>
      <c r="XCU1" s="11"/>
      <c r="XCV1" s="11"/>
      <c r="XCW1" s="11"/>
      <c r="XCX1" s="11"/>
      <c r="XCY1" s="11"/>
      <c r="XCZ1" s="11"/>
      <c r="XDA1" s="11"/>
      <c r="XDB1" s="11"/>
      <c r="XDC1" s="11"/>
      <c r="XDD1" s="11"/>
      <c r="XDE1" s="11"/>
      <c r="XDF1" s="11"/>
      <c r="XDG1" s="11"/>
      <c r="XDH1" s="11"/>
      <c r="XDI1" s="11"/>
      <c r="XDJ1" s="11"/>
      <c r="XDK1" s="11"/>
      <c r="XDL1" s="11"/>
      <c r="XDM1" s="11"/>
      <c r="XDN1" s="11"/>
      <c r="XDO1" s="11"/>
      <c r="XDP1" s="11"/>
      <c r="XDQ1" s="11"/>
      <c r="XDR1" s="11"/>
      <c r="XDS1" s="11"/>
      <c r="XDT1" s="11"/>
      <c r="XDU1" s="11"/>
      <c r="XDV1" s="11"/>
      <c r="XDW1" s="11"/>
      <c r="XDX1" s="11"/>
      <c r="XDY1" s="11"/>
      <c r="XDZ1" s="11"/>
      <c r="XEA1" s="11"/>
      <c r="XEB1" s="11"/>
      <c r="XEC1" s="11"/>
      <c r="XED1" s="11"/>
      <c r="XEE1" s="11"/>
      <c r="XEF1" s="11"/>
      <c r="XEG1" s="11"/>
      <c r="XEH1" s="11"/>
      <c r="XEI1" s="11"/>
      <c r="XEJ1" s="11"/>
      <c r="XEK1" s="11"/>
      <c r="XEL1" s="11"/>
      <c r="XEM1" s="11"/>
      <c r="XEN1" s="11"/>
      <c r="XEO1" s="11"/>
      <c r="XEP1" s="11"/>
      <c r="XEQ1" s="11"/>
      <c r="XER1" s="11"/>
      <c r="XES1" s="11"/>
      <c r="XET1" s="11"/>
      <c r="XEU1" s="11"/>
      <c r="XEV1" s="11"/>
      <c r="XEW1" s="11"/>
      <c r="XEX1" s="11"/>
      <c r="XEY1" s="11"/>
      <c r="XEZ1" s="11"/>
      <c r="XFA1" s="11"/>
      <c r="XFB1" s="11"/>
      <c r="XFC1" s="11"/>
    </row>
    <row r="2" spans="1:16383" x14ac:dyDescent="0.2">
      <c r="A2" s="12" t="s">
        <v>5838</v>
      </c>
      <c r="B2" s="12">
        <v>980</v>
      </c>
      <c r="C2" s="9" t="s">
        <v>11469</v>
      </c>
      <c r="D2" s="9">
        <v>2016</v>
      </c>
      <c r="E2" s="5" t="s">
        <v>9319</v>
      </c>
      <c r="F2" s="8" t="s">
        <v>2</v>
      </c>
      <c r="G2" s="5" t="s">
        <v>11089</v>
      </c>
      <c r="H2" s="5" t="s">
        <v>9314</v>
      </c>
      <c r="I2" s="5" t="s">
        <v>9347</v>
      </c>
      <c r="J2" s="5" t="s">
        <v>9345</v>
      </c>
      <c r="K2" s="9">
        <v>1</v>
      </c>
      <c r="L2" s="8" t="s">
        <v>2</v>
      </c>
      <c r="M2" s="9" t="s">
        <v>2</v>
      </c>
      <c r="N2" s="5" t="s">
        <v>1988</v>
      </c>
      <c r="O2" s="5"/>
      <c r="P2" s="5"/>
    </row>
    <row r="3" spans="1:16383" s="11" customFormat="1" x14ac:dyDescent="0.2">
      <c r="A3" s="12" t="s">
        <v>5949</v>
      </c>
      <c r="B3" s="12">
        <v>1091</v>
      </c>
      <c r="C3" s="12" t="s">
        <v>11412</v>
      </c>
      <c r="D3" s="9">
        <v>2017</v>
      </c>
      <c r="E3" s="5" t="s">
        <v>9319</v>
      </c>
      <c r="F3" s="8" t="s">
        <v>9435</v>
      </c>
      <c r="G3" s="5" t="s">
        <v>11089</v>
      </c>
      <c r="H3" s="5" t="s">
        <v>9323</v>
      </c>
      <c r="I3" s="5" t="s">
        <v>9347</v>
      </c>
      <c r="J3" s="5" t="s">
        <v>9345</v>
      </c>
      <c r="K3" s="9">
        <v>1</v>
      </c>
      <c r="L3" s="5" t="s">
        <v>11235</v>
      </c>
      <c r="M3" s="9">
        <v>60</v>
      </c>
      <c r="N3" s="5" t="s">
        <v>11411</v>
      </c>
      <c r="O3" s="5"/>
      <c r="P3" s="5"/>
    </row>
    <row r="4" spans="1:16383" s="11" customFormat="1" x14ac:dyDescent="0.2">
      <c r="A4" s="12" t="s">
        <v>6174</v>
      </c>
      <c r="B4" s="12">
        <v>1316</v>
      </c>
      <c r="C4" s="9" t="s">
        <v>11469</v>
      </c>
      <c r="D4" s="9">
        <v>2018</v>
      </c>
      <c r="E4" s="5" t="s">
        <v>9319</v>
      </c>
      <c r="F4" s="8" t="s">
        <v>2</v>
      </c>
      <c r="G4" s="5" t="s">
        <v>11088</v>
      </c>
      <c r="H4" s="5" t="s">
        <v>9383</v>
      </c>
      <c r="I4" s="5" t="s">
        <v>9347</v>
      </c>
      <c r="J4" s="5" t="s">
        <v>9345</v>
      </c>
      <c r="K4" s="9">
        <v>1</v>
      </c>
      <c r="L4" s="5" t="s">
        <v>11236</v>
      </c>
      <c r="M4" s="9" t="s">
        <v>2</v>
      </c>
      <c r="N4" s="5" t="s">
        <v>1841</v>
      </c>
      <c r="O4" s="5"/>
      <c r="P4" s="5"/>
    </row>
    <row r="5" spans="1:16383" s="11" customFormat="1" x14ac:dyDescent="0.2">
      <c r="A5" s="12" t="s">
        <v>6215</v>
      </c>
      <c r="B5" s="12">
        <v>1357</v>
      </c>
      <c r="C5" s="12" t="s">
        <v>11414</v>
      </c>
      <c r="D5" s="9">
        <v>2018</v>
      </c>
      <c r="E5" s="5" t="s">
        <v>9319</v>
      </c>
      <c r="F5" s="8" t="s">
        <v>9435</v>
      </c>
      <c r="G5" s="5" t="s">
        <v>11088</v>
      </c>
      <c r="H5" s="5" t="s">
        <v>9364</v>
      </c>
      <c r="I5" s="5" t="s">
        <v>9347</v>
      </c>
      <c r="J5" s="5" t="s">
        <v>9345</v>
      </c>
      <c r="K5" s="9">
        <v>1</v>
      </c>
      <c r="L5" s="5" t="s">
        <v>11235</v>
      </c>
      <c r="M5" s="9">
        <v>85</v>
      </c>
      <c r="N5" s="5" t="s">
        <v>11413</v>
      </c>
      <c r="O5" s="5"/>
      <c r="P5" s="5"/>
    </row>
    <row r="6" spans="1:16383" s="11" customFormat="1" x14ac:dyDescent="0.2">
      <c r="A6" s="12" t="s">
        <v>6262</v>
      </c>
      <c r="B6" s="12">
        <v>1405</v>
      </c>
      <c r="C6" s="12" t="s">
        <v>11416</v>
      </c>
      <c r="D6" s="9">
        <v>2018</v>
      </c>
      <c r="E6" s="5" t="s">
        <v>9319</v>
      </c>
      <c r="F6" s="8" t="s">
        <v>9435</v>
      </c>
      <c r="G6" s="5" t="s">
        <v>11089</v>
      </c>
      <c r="H6" s="5" t="s">
        <v>9329</v>
      </c>
      <c r="I6" s="5" t="s">
        <v>9347</v>
      </c>
      <c r="J6" s="5" t="s">
        <v>9345</v>
      </c>
      <c r="K6" s="9">
        <v>1</v>
      </c>
      <c r="L6" s="13" t="s">
        <v>11408</v>
      </c>
      <c r="M6" s="9">
        <v>36</v>
      </c>
      <c r="N6" s="5" t="s">
        <v>11415</v>
      </c>
      <c r="O6" s="5"/>
      <c r="P6" s="5"/>
    </row>
    <row r="7" spans="1:16383" s="11" customFormat="1" x14ac:dyDescent="0.2">
      <c r="A7" s="12" t="s">
        <v>6347</v>
      </c>
      <c r="B7" s="12">
        <v>1490</v>
      </c>
      <c r="C7" s="12" t="s">
        <v>11418</v>
      </c>
      <c r="D7" s="9">
        <v>2019</v>
      </c>
      <c r="E7" s="5" t="s">
        <v>9319</v>
      </c>
      <c r="F7" s="8" t="s">
        <v>2096</v>
      </c>
      <c r="G7" s="5" t="s">
        <v>11089</v>
      </c>
      <c r="H7" s="5" t="s">
        <v>9337</v>
      </c>
      <c r="I7" s="5" t="s">
        <v>9347</v>
      </c>
      <c r="J7" s="5" t="s">
        <v>9345</v>
      </c>
      <c r="K7" s="9">
        <v>1</v>
      </c>
      <c r="L7" s="5" t="s">
        <v>11236</v>
      </c>
      <c r="M7" s="9">
        <v>31</v>
      </c>
      <c r="N7" s="5" t="s">
        <v>11417</v>
      </c>
      <c r="O7" s="5"/>
      <c r="P7" s="5"/>
    </row>
    <row r="8" spans="1:16383" x14ac:dyDescent="0.2">
      <c r="A8" s="12" t="s">
        <v>4359</v>
      </c>
      <c r="B8" s="12">
        <v>2006</v>
      </c>
      <c r="C8" s="9" t="s">
        <v>11419</v>
      </c>
      <c r="D8" s="9">
        <v>2015</v>
      </c>
      <c r="E8" s="5" t="s">
        <v>9313</v>
      </c>
      <c r="F8" s="8" t="s">
        <v>9410</v>
      </c>
      <c r="G8" s="5" t="s">
        <v>11089</v>
      </c>
      <c r="H8" s="5" t="s">
        <v>9379</v>
      </c>
      <c r="I8" s="5" t="s">
        <v>9347</v>
      </c>
      <c r="J8" s="5" t="s">
        <v>9345</v>
      </c>
      <c r="K8" s="9">
        <v>1</v>
      </c>
      <c r="L8" s="5" t="s">
        <v>11236</v>
      </c>
      <c r="M8" s="9">
        <v>31</v>
      </c>
      <c r="N8" s="5" t="s">
        <v>11297</v>
      </c>
      <c r="O8" s="5"/>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c r="IT8" s="11"/>
      <c r="IU8" s="11"/>
      <c r="IV8" s="11"/>
      <c r="IW8" s="11"/>
      <c r="IX8" s="11"/>
      <c r="IY8" s="11"/>
      <c r="IZ8" s="11"/>
      <c r="JA8" s="11"/>
      <c r="JB8" s="11"/>
      <c r="JC8" s="11"/>
      <c r="JD8" s="11"/>
      <c r="JE8" s="11"/>
      <c r="JF8" s="11"/>
      <c r="JG8" s="11"/>
      <c r="JH8" s="11"/>
      <c r="JI8" s="11"/>
      <c r="JJ8" s="11"/>
      <c r="JK8" s="11"/>
      <c r="JL8" s="11"/>
      <c r="JM8" s="11"/>
      <c r="JN8" s="11"/>
      <c r="JO8" s="11"/>
      <c r="JP8" s="11"/>
      <c r="JQ8" s="11"/>
      <c r="JR8" s="11"/>
      <c r="JS8" s="11"/>
      <c r="JT8" s="11"/>
      <c r="JU8" s="11"/>
      <c r="JV8" s="11"/>
      <c r="JW8" s="11"/>
      <c r="JX8" s="11"/>
      <c r="JY8" s="11"/>
      <c r="JZ8" s="11"/>
      <c r="KA8" s="11"/>
      <c r="KB8" s="11"/>
      <c r="KC8" s="11"/>
      <c r="KD8" s="11"/>
      <c r="KE8" s="11"/>
      <c r="KF8" s="11"/>
      <c r="KG8" s="11"/>
      <c r="KH8" s="11"/>
      <c r="KI8" s="11"/>
      <c r="KJ8" s="11"/>
      <c r="KK8" s="11"/>
      <c r="KL8" s="11"/>
      <c r="KM8" s="11"/>
      <c r="KN8" s="11"/>
      <c r="KO8" s="11"/>
      <c r="KP8" s="11"/>
      <c r="KQ8" s="11"/>
      <c r="KR8" s="11"/>
      <c r="KS8" s="11"/>
      <c r="KT8" s="11"/>
      <c r="KU8" s="11"/>
      <c r="KV8" s="11"/>
      <c r="KW8" s="11"/>
      <c r="KX8" s="11"/>
      <c r="KY8" s="11"/>
      <c r="KZ8" s="11"/>
      <c r="LA8" s="11"/>
      <c r="LB8" s="11"/>
      <c r="LC8" s="11"/>
      <c r="LD8" s="11"/>
      <c r="LE8" s="11"/>
      <c r="LF8" s="11"/>
      <c r="LG8" s="11"/>
      <c r="LH8" s="11"/>
      <c r="LI8" s="11"/>
      <c r="LJ8" s="11"/>
      <c r="LK8" s="11"/>
      <c r="LL8" s="11"/>
      <c r="LM8" s="11"/>
      <c r="LN8" s="11"/>
      <c r="LO8" s="11"/>
      <c r="LP8" s="11"/>
      <c r="LQ8" s="11"/>
      <c r="LR8" s="11"/>
      <c r="LS8" s="11"/>
      <c r="LT8" s="11"/>
      <c r="LU8" s="11"/>
      <c r="LV8" s="11"/>
      <c r="LW8" s="11"/>
      <c r="LX8" s="11"/>
      <c r="LY8" s="11"/>
      <c r="LZ8" s="11"/>
      <c r="MA8" s="11"/>
      <c r="MB8" s="11"/>
      <c r="MC8" s="11"/>
      <c r="MD8" s="11"/>
      <c r="ME8" s="11"/>
      <c r="MF8" s="11"/>
      <c r="MG8" s="11"/>
      <c r="MH8" s="11"/>
      <c r="MI8" s="11"/>
      <c r="MJ8" s="11"/>
      <c r="MK8" s="11"/>
      <c r="ML8" s="11"/>
      <c r="MM8" s="11"/>
      <c r="MN8" s="11"/>
      <c r="MO8" s="11"/>
      <c r="MP8" s="11"/>
      <c r="MQ8" s="11"/>
      <c r="MR8" s="11"/>
      <c r="MS8" s="11"/>
      <c r="MT8" s="11"/>
      <c r="MU8" s="11"/>
      <c r="MV8" s="11"/>
      <c r="MW8" s="11"/>
      <c r="MX8" s="11"/>
      <c r="MY8" s="11"/>
      <c r="MZ8" s="11"/>
      <c r="NA8" s="11"/>
      <c r="NB8" s="11"/>
      <c r="NC8" s="11"/>
      <c r="ND8" s="11"/>
      <c r="NE8" s="11"/>
      <c r="NF8" s="11"/>
      <c r="NG8" s="11"/>
      <c r="NH8" s="11"/>
      <c r="NI8" s="11"/>
      <c r="NJ8" s="11"/>
      <c r="NK8" s="11"/>
      <c r="NL8" s="11"/>
      <c r="NM8" s="11"/>
      <c r="NN8" s="11"/>
      <c r="NO8" s="11"/>
      <c r="NP8" s="11"/>
      <c r="NQ8" s="11"/>
      <c r="NR8" s="11"/>
      <c r="NS8" s="11"/>
      <c r="NT8" s="11"/>
      <c r="NU8" s="11"/>
      <c r="NV8" s="11"/>
      <c r="NW8" s="11"/>
      <c r="NX8" s="11"/>
      <c r="NY8" s="11"/>
      <c r="NZ8" s="11"/>
      <c r="OA8" s="11"/>
      <c r="OB8" s="11"/>
      <c r="OC8" s="11"/>
      <c r="OD8" s="11"/>
      <c r="OE8" s="11"/>
      <c r="OF8" s="11"/>
      <c r="OG8" s="11"/>
      <c r="OH8" s="11"/>
      <c r="OI8" s="11"/>
      <c r="OJ8" s="11"/>
      <c r="OK8" s="11"/>
      <c r="OL8" s="11"/>
      <c r="OM8" s="11"/>
      <c r="ON8" s="11"/>
      <c r="OO8" s="11"/>
      <c r="OP8" s="11"/>
      <c r="OQ8" s="11"/>
      <c r="OR8" s="11"/>
      <c r="OS8" s="11"/>
      <c r="OT8" s="11"/>
      <c r="OU8" s="11"/>
      <c r="OV8" s="11"/>
      <c r="OW8" s="11"/>
      <c r="OX8" s="11"/>
      <c r="OY8" s="11"/>
      <c r="OZ8" s="11"/>
      <c r="PA8" s="11"/>
      <c r="PB8" s="11"/>
      <c r="PC8" s="11"/>
      <c r="PD8" s="11"/>
      <c r="PE8" s="11"/>
      <c r="PF8" s="11"/>
      <c r="PG8" s="11"/>
      <c r="PH8" s="11"/>
      <c r="PI8" s="11"/>
      <c r="PJ8" s="11"/>
      <c r="PK8" s="11"/>
      <c r="PL8" s="11"/>
      <c r="PM8" s="11"/>
      <c r="PN8" s="11"/>
      <c r="PO8" s="11"/>
      <c r="PP8" s="11"/>
      <c r="PQ8" s="11"/>
      <c r="PR8" s="11"/>
      <c r="PS8" s="11"/>
      <c r="PT8" s="11"/>
      <c r="PU8" s="11"/>
      <c r="PV8" s="11"/>
      <c r="PW8" s="11"/>
      <c r="PX8" s="11"/>
      <c r="PY8" s="11"/>
      <c r="PZ8" s="11"/>
      <c r="QA8" s="11"/>
      <c r="QB8" s="11"/>
      <c r="QC8" s="11"/>
      <c r="QD8" s="11"/>
      <c r="QE8" s="11"/>
      <c r="QF8" s="11"/>
      <c r="QG8" s="11"/>
      <c r="QH8" s="11"/>
      <c r="QI8" s="11"/>
      <c r="QJ8" s="11"/>
      <c r="QK8" s="11"/>
      <c r="QL8" s="11"/>
      <c r="QM8" s="11"/>
      <c r="QN8" s="11"/>
      <c r="QO8" s="11"/>
      <c r="QP8" s="11"/>
      <c r="QQ8" s="11"/>
      <c r="QR8" s="11"/>
      <c r="QS8" s="11"/>
      <c r="QT8" s="11"/>
      <c r="QU8" s="11"/>
      <c r="QV8" s="11"/>
      <c r="QW8" s="11"/>
      <c r="QX8" s="11"/>
      <c r="QY8" s="11"/>
      <c r="QZ8" s="11"/>
      <c r="RA8" s="11"/>
      <c r="RB8" s="11"/>
      <c r="RC8" s="11"/>
      <c r="RD8" s="11"/>
      <c r="RE8" s="11"/>
      <c r="RF8" s="11"/>
      <c r="RG8" s="11"/>
      <c r="RH8" s="11"/>
      <c r="RI8" s="11"/>
      <c r="RJ8" s="11"/>
      <c r="RK8" s="11"/>
      <c r="RL8" s="11"/>
      <c r="RM8" s="11"/>
      <c r="RN8" s="11"/>
      <c r="RO8" s="11"/>
      <c r="RP8" s="11"/>
      <c r="RQ8" s="11"/>
      <c r="RR8" s="11"/>
      <c r="RS8" s="11"/>
      <c r="RT8" s="11"/>
      <c r="RU8" s="11"/>
      <c r="RV8" s="11"/>
      <c r="RW8" s="11"/>
      <c r="RX8" s="11"/>
      <c r="RY8" s="11"/>
      <c r="RZ8" s="11"/>
      <c r="SA8" s="11"/>
      <c r="SB8" s="11"/>
      <c r="SC8" s="11"/>
      <c r="SD8" s="11"/>
      <c r="SE8" s="11"/>
      <c r="SF8" s="11"/>
      <c r="SG8" s="11"/>
      <c r="SH8" s="11"/>
      <c r="SI8" s="11"/>
      <c r="SJ8" s="11"/>
      <c r="SK8" s="11"/>
      <c r="SL8" s="11"/>
      <c r="SM8" s="11"/>
      <c r="SN8" s="11"/>
      <c r="SO8" s="11"/>
      <c r="SP8" s="11"/>
      <c r="SQ8" s="11"/>
      <c r="SR8" s="11"/>
      <c r="SS8" s="11"/>
      <c r="ST8" s="11"/>
      <c r="SU8" s="11"/>
      <c r="SV8" s="11"/>
      <c r="SW8" s="11"/>
      <c r="SX8" s="11"/>
      <c r="SY8" s="11"/>
      <c r="SZ8" s="11"/>
      <c r="TA8" s="11"/>
      <c r="TB8" s="11"/>
      <c r="TC8" s="11"/>
      <c r="TD8" s="11"/>
      <c r="TE8" s="11"/>
      <c r="TF8" s="11"/>
      <c r="TG8" s="11"/>
      <c r="TH8" s="11"/>
      <c r="TI8" s="11"/>
      <c r="TJ8" s="11"/>
      <c r="TK8" s="11"/>
      <c r="TL8" s="11"/>
      <c r="TM8" s="11"/>
      <c r="TN8" s="11"/>
      <c r="TO8" s="11"/>
      <c r="TP8" s="11"/>
      <c r="TQ8" s="11"/>
      <c r="TR8" s="11"/>
      <c r="TS8" s="11"/>
      <c r="TT8" s="11"/>
      <c r="TU8" s="11"/>
      <c r="TV8" s="11"/>
      <c r="TW8" s="11"/>
      <c r="TX8" s="11"/>
      <c r="TY8" s="11"/>
      <c r="TZ8" s="11"/>
      <c r="UA8" s="11"/>
      <c r="UB8" s="11"/>
      <c r="UC8" s="11"/>
      <c r="UD8" s="11"/>
      <c r="UE8" s="11"/>
      <c r="UF8" s="11"/>
      <c r="UG8" s="11"/>
      <c r="UH8" s="11"/>
      <c r="UI8" s="11"/>
      <c r="UJ8" s="11"/>
      <c r="UK8" s="11"/>
      <c r="UL8" s="11"/>
      <c r="UM8" s="11"/>
      <c r="UN8" s="11"/>
      <c r="UO8" s="11"/>
      <c r="UP8" s="11"/>
      <c r="UQ8" s="11"/>
      <c r="UR8" s="11"/>
      <c r="US8" s="11"/>
      <c r="UT8" s="11"/>
      <c r="UU8" s="11"/>
      <c r="UV8" s="11"/>
      <c r="UW8" s="11"/>
      <c r="UX8" s="11"/>
      <c r="UY8" s="11"/>
      <c r="UZ8" s="11"/>
      <c r="VA8" s="11"/>
      <c r="VB8" s="11"/>
      <c r="VC8" s="11"/>
      <c r="VD8" s="11"/>
      <c r="VE8" s="11"/>
      <c r="VF8" s="11"/>
      <c r="VG8" s="11"/>
      <c r="VH8" s="11"/>
      <c r="VI8" s="11"/>
      <c r="VJ8" s="11"/>
      <c r="VK8" s="11"/>
      <c r="VL8" s="11"/>
      <c r="VM8" s="11"/>
      <c r="VN8" s="11"/>
      <c r="VO8" s="11"/>
      <c r="VP8" s="11"/>
      <c r="VQ8" s="11"/>
      <c r="VR8" s="11"/>
      <c r="VS8" s="11"/>
      <c r="VT8" s="11"/>
      <c r="VU8" s="11"/>
      <c r="VV8" s="11"/>
      <c r="VW8" s="11"/>
      <c r="VX8" s="11"/>
      <c r="VY8" s="11"/>
      <c r="VZ8" s="11"/>
      <c r="WA8" s="11"/>
      <c r="WB8" s="11"/>
      <c r="WC8" s="11"/>
      <c r="WD8" s="11"/>
      <c r="WE8" s="11"/>
      <c r="WF8" s="11"/>
      <c r="WG8" s="11"/>
      <c r="WH8" s="11"/>
      <c r="WI8" s="11"/>
      <c r="WJ8" s="11"/>
      <c r="WK8" s="11"/>
      <c r="WL8" s="11"/>
      <c r="WM8" s="11"/>
      <c r="WN8" s="11"/>
      <c r="WO8" s="11"/>
      <c r="WP8" s="11"/>
      <c r="WQ8" s="11"/>
      <c r="WR8" s="11"/>
      <c r="WS8" s="11"/>
      <c r="WT8" s="11"/>
      <c r="WU8" s="11"/>
      <c r="WV8" s="11"/>
      <c r="WW8" s="11"/>
      <c r="WX8" s="11"/>
      <c r="WY8" s="11"/>
      <c r="WZ8" s="11"/>
      <c r="XA8" s="11"/>
      <c r="XB8" s="11"/>
      <c r="XC8" s="11"/>
      <c r="XD8" s="11"/>
      <c r="XE8" s="11"/>
      <c r="XF8" s="11"/>
      <c r="XG8" s="11"/>
      <c r="XH8" s="11"/>
      <c r="XI8" s="11"/>
      <c r="XJ8" s="11"/>
      <c r="XK8" s="11"/>
      <c r="XL8" s="11"/>
      <c r="XM8" s="11"/>
      <c r="XN8" s="11"/>
      <c r="XO8" s="11"/>
      <c r="XP8" s="11"/>
      <c r="XQ8" s="11"/>
      <c r="XR8" s="11"/>
      <c r="XS8" s="11"/>
      <c r="XT8" s="11"/>
      <c r="XU8" s="11"/>
      <c r="XV8" s="11"/>
      <c r="XW8" s="11"/>
      <c r="XX8" s="11"/>
      <c r="XY8" s="11"/>
      <c r="XZ8" s="11"/>
      <c r="YA8" s="11"/>
      <c r="YB8" s="11"/>
      <c r="YC8" s="11"/>
      <c r="YD8" s="11"/>
      <c r="YE8" s="11"/>
      <c r="YF8" s="11"/>
      <c r="YG8" s="11"/>
      <c r="YH8" s="11"/>
      <c r="YI8" s="11"/>
      <c r="YJ8" s="11"/>
      <c r="YK8" s="11"/>
      <c r="YL8" s="11"/>
      <c r="YM8" s="11"/>
      <c r="YN8" s="11"/>
      <c r="YO8" s="11"/>
      <c r="YP8" s="11"/>
      <c r="YQ8" s="11"/>
      <c r="YR8" s="11"/>
      <c r="YS8" s="11"/>
      <c r="YT8" s="11"/>
      <c r="YU8" s="11"/>
      <c r="YV8" s="11"/>
      <c r="YW8" s="11"/>
      <c r="YX8" s="11"/>
      <c r="YY8" s="11"/>
      <c r="YZ8" s="11"/>
      <c r="ZA8" s="11"/>
      <c r="ZB8" s="11"/>
      <c r="ZC8" s="11"/>
      <c r="ZD8" s="11"/>
      <c r="ZE8" s="11"/>
      <c r="ZF8" s="11"/>
      <c r="ZG8" s="11"/>
      <c r="ZH8" s="11"/>
      <c r="ZI8" s="11"/>
      <c r="ZJ8" s="11"/>
      <c r="ZK8" s="11"/>
      <c r="ZL8" s="11"/>
      <c r="ZM8" s="11"/>
      <c r="ZN8" s="11"/>
      <c r="ZO8" s="11"/>
      <c r="ZP8" s="11"/>
      <c r="ZQ8" s="11"/>
      <c r="ZR8" s="11"/>
      <c r="ZS8" s="11"/>
      <c r="ZT8" s="11"/>
      <c r="ZU8" s="11"/>
      <c r="ZV8" s="11"/>
      <c r="ZW8" s="11"/>
      <c r="ZX8" s="11"/>
      <c r="ZY8" s="11"/>
      <c r="ZZ8" s="11"/>
      <c r="AAA8" s="11"/>
      <c r="AAB8" s="11"/>
      <c r="AAC8" s="11"/>
      <c r="AAD8" s="11"/>
      <c r="AAE8" s="11"/>
      <c r="AAF8" s="11"/>
      <c r="AAG8" s="11"/>
      <c r="AAH8" s="11"/>
      <c r="AAI8" s="11"/>
      <c r="AAJ8" s="11"/>
      <c r="AAK8" s="11"/>
      <c r="AAL8" s="11"/>
      <c r="AAM8" s="11"/>
      <c r="AAN8" s="11"/>
      <c r="AAO8" s="11"/>
      <c r="AAP8" s="11"/>
      <c r="AAQ8" s="11"/>
      <c r="AAR8" s="11"/>
      <c r="AAS8" s="11"/>
      <c r="AAT8" s="11"/>
      <c r="AAU8" s="11"/>
      <c r="AAV8" s="11"/>
      <c r="AAW8" s="11"/>
      <c r="AAX8" s="11"/>
      <c r="AAY8" s="11"/>
      <c r="AAZ8" s="11"/>
      <c r="ABA8" s="11"/>
      <c r="ABB8" s="11"/>
      <c r="ABC8" s="11"/>
      <c r="ABD8" s="11"/>
      <c r="ABE8" s="11"/>
      <c r="ABF8" s="11"/>
      <c r="ABG8" s="11"/>
      <c r="ABH8" s="11"/>
      <c r="ABI8" s="11"/>
      <c r="ABJ8" s="11"/>
      <c r="ABK8" s="11"/>
      <c r="ABL8" s="11"/>
      <c r="ABM8" s="11"/>
      <c r="ABN8" s="11"/>
      <c r="ABO8" s="11"/>
      <c r="ABP8" s="11"/>
      <c r="ABQ8" s="11"/>
      <c r="ABR8" s="11"/>
      <c r="ABS8" s="11"/>
      <c r="ABT8" s="11"/>
      <c r="ABU8" s="11"/>
      <c r="ABV8" s="11"/>
      <c r="ABW8" s="11"/>
      <c r="ABX8" s="11"/>
      <c r="ABY8" s="11"/>
      <c r="ABZ8" s="11"/>
      <c r="ACA8" s="11"/>
      <c r="ACB8" s="11"/>
      <c r="ACC8" s="11"/>
      <c r="ACD8" s="11"/>
      <c r="ACE8" s="11"/>
      <c r="ACF8" s="11"/>
      <c r="ACG8" s="11"/>
      <c r="ACH8" s="11"/>
      <c r="ACI8" s="11"/>
      <c r="ACJ8" s="11"/>
      <c r="ACK8" s="11"/>
      <c r="ACL8" s="11"/>
      <c r="ACM8" s="11"/>
      <c r="ACN8" s="11"/>
      <c r="ACO8" s="11"/>
      <c r="ACP8" s="11"/>
      <c r="ACQ8" s="11"/>
      <c r="ACR8" s="11"/>
      <c r="ACS8" s="11"/>
      <c r="ACT8" s="11"/>
      <c r="ACU8" s="11"/>
      <c r="ACV8" s="11"/>
      <c r="ACW8" s="11"/>
      <c r="ACX8" s="11"/>
      <c r="ACY8" s="11"/>
      <c r="ACZ8" s="11"/>
      <c r="ADA8" s="11"/>
      <c r="ADB8" s="11"/>
      <c r="ADC8" s="11"/>
      <c r="ADD8" s="11"/>
      <c r="ADE8" s="11"/>
      <c r="ADF8" s="11"/>
      <c r="ADG8" s="11"/>
      <c r="ADH8" s="11"/>
      <c r="ADI8" s="11"/>
      <c r="ADJ8" s="11"/>
      <c r="ADK8" s="11"/>
      <c r="ADL8" s="11"/>
      <c r="ADM8" s="11"/>
      <c r="ADN8" s="11"/>
      <c r="ADO8" s="11"/>
      <c r="ADP8" s="11"/>
      <c r="ADQ8" s="11"/>
      <c r="ADR8" s="11"/>
      <c r="ADS8" s="11"/>
      <c r="ADT8" s="11"/>
      <c r="ADU8" s="11"/>
      <c r="ADV8" s="11"/>
      <c r="ADW8" s="11"/>
      <c r="ADX8" s="11"/>
      <c r="ADY8" s="11"/>
      <c r="ADZ8" s="11"/>
      <c r="AEA8" s="11"/>
      <c r="AEB8" s="11"/>
      <c r="AEC8" s="11"/>
      <c r="AED8" s="11"/>
      <c r="AEE8" s="11"/>
      <c r="AEF8" s="11"/>
      <c r="AEG8" s="11"/>
      <c r="AEH8" s="11"/>
      <c r="AEI8" s="11"/>
      <c r="AEJ8" s="11"/>
      <c r="AEK8" s="11"/>
      <c r="AEL8" s="11"/>
      <c r="AEM8" s="11"/>
      <c r="AEN8" s="11"/>
      <c r="AEO8" s="11"/>
      <c r="AEP8" s="11"/>
      <c r="AEQ8" s="11"/>
      <c r="AER8" s="11"/>
      <c r="AES8" s="11"/>
      <c r="AET8" s="11"/>
      <c r="AEU8" s="11"/>
      <c r="AEV8" s="11"/>
      <c r="AEW8" s="11"/>
      <c r="AEX8" s="11"/>
      <c r="AEY8" s="11"/>
      <c r="AEZ8" s="11"/>
      <c r="AFA8" s="11"/>
      <c r="AFB8" s="11"/>
      <c r="AFC8" s="11"/>
      <c r="AFD8" s="11"/>
      <c r="AFE8" s="11"/>
      <c r="AFF8" s="11"/>
      <c r="AFG8" s="11"/>
      <c r="AFH8" s="11"/>
      <c r="AFI8" s="11"/>
      <c r="AFJ8" s="11"/>
      <c r="AFK8" s="11"/>
      <c r="AFL8" s="11"/>
      <c r="AFM8" s="11"/>
      <c r="AFN8" s="11"/>
      <c r="AFO8" s="11"/>
      <c r="AFP8" s="11"/>
      <c r="AFQ8" s="11"/>
      <c r="AFR8" s="11"/>
      <c r="AFS8" s="11"/>
      <c r="AFT8" s="11"/>
      <c r="AFU8" s="11"/>
      <c r="AFV8" s="11"/>
      <c r="AFW8" s="11"/>
      <c r="AFX8" s="11"/>
      <c r="AFY8" s="11"/>
      <c r="AFZ8" s="11"/>
      <c r="AGA8" s="11"/>
      <c r="AGB8" s="11"/>
      <c r="AGC8" s="11"/>
      <c r="AGD8" s="11"/>
      <c r="AGE8" s="11"/>
      <c r="AGF8" s="11"/>
      <c r="AGG8" s="11"/>
      <c r="AGH8" s="11"/>
      <c r="AGI8" s="11"/>
      <c r="AGJ8" s="11"/>
      <c r="AGK8" s="11"/>
      <c r="AGL8" s="11"/>
      <c r="AGM8" s="11"/>
      <c r="AGN8" s="11"/>
      <c r="AGO8" s="11"/>
      <c r="AGP8" s="11"/>
      <c r="AGQ8" s="11"/>
      <c r="AGR8" s="11"/>
      <c r="AGS8" s="11"/>
      <c r="AGT8" s="11"/>
      <c r="AGU8" s="11"/>
      <c r="AGV8" s="11"/>
      <c r="AGW8" s="11"/>
      <c r="AGX8" s="11"/>
      <c r="AGY8" s="11"/>
      <c r="AGZ8" s="11"/>
      <c r="AHA8" s="11"/>
      <c r="AHB8" s="11"/>
      <c r="AHC8" s="11"/>
      <c r="AHD8" s="11"/>
      <c r="AHE8" s="11"/>
      <c r="AHF8" s="11"/>
      <c r="AHG8" s="11"/>
      <c r="AHH8" s="11"/>
      <c r="AHI8" s="11"/>
      <c r="AHJ8" s="11"/>
      <c r="AHK8" s="11"/>
      <c r="AHL8" s="11"/>
      <c r="AHM8" s="11"/>
      <c r="AHN8" s="11"/>
      <c r="AHO8" s="11"/>
      <c r="AHP8" s="11"/>
      <c r="AHQ8" s="11"/>
      <c r="AHR8" s="11"/>
      <c r="AHS8" s="11"/>
      <c r="AHT8" s="11"/>
      <c r="AHU8" s="11"/>
      <c r="AHV8" s="11"/>
      <c r="AHW8" s="11"/>
      <c r="AHX8" s="11"/>
      <c r="AHY8" s="11"/>
      <c r="AHZ8" s="11"/>
      <c r="AIA8" s="11"/>
      <c r="AIB8" s="11"/>
      <c r="AIC8" s="11"/>
      <c r="AID8" s="11"/>
      <c r="AIE8" s="11"/>
      <c r="AIF8" s="11"/>
      <c r="AIG8" s="11"/>
      <c r="AIH8" s="11"/>
      <c r="AII8" s="11"/>
      <c r="AIJ8" s="11"/>
      <c r="AIK8" s="11"/>
      <c r="AIL8" s="11"/>
      <c r="AIM8" s="11"/>
      <c r="AIN8" s="11"/>
      <c r="AIO8" s="11"/>
      <c r="AIP8" s="11"/>
      <c r="AIQ8" s="11"/>
      <c r="AIR8" s="11"/>
      <c r="AIS8" s="11"/>
      <c r="AIT8" s="11"/>
      <c r="AIU8" s="11"/>
      <c r="AIV8" s="11"/>
      <c r="AIW8" s="11"/>
      <c r="AIX8" s="11"/>
      <c r="AIY8" s="11"/>
      <c r="AIZ8" s="11"/>
      <c r="AJA8" s="11"/>
      <c r="AJB8" s="11"/>
      <c r="AJC8" s="11"/>
      <c r="AJD8" s="11"/>
      <c r="AJE8" s="11"/>
      <c r="AJF8" s="11"/>
      <c r="AJG8" s="11"/>
      <c r="AJH8" s="11"/>
      <c r="AJI8" s="11"/>
      <c r="AJJ8" s="11"/>
      <c r="AJK8" s="11"/>
      <c r="AJL8" s="11"/>
      <c r="AJM8" s="11"/>
      <c r="AJN8" s="11"/>
      <c r="AJO8" s="11"/>
      <c r="AJP8" s="11"/>
      <c r="AJQ8" s="11"/>
      <c r="AJR8" s="11"/>
      <c r="AJS8" s="11"/>
      <c r="AJT8" s="11"/>
      <c r="AJU8" s="11"/>
      <c r="AJV8" s="11"/>
      <c r="AJW8" s="11"/>
      <c r="AJX8" s="11"/>
      <c r="AJY8" s="11"/>
      <c r="AJZ8" s="11"/>
      <c r="AKA8" s="11"/>
      <c r="AKB8" s="11"/>
      <c r="AKC8" s="11"/>
      <c r="AKD8" s="11"/>
      <c r="AKE8" s="11"/>
      <c r="AKF8" s="11"/>
      <c r="AKG8" s="11"/>
      <c r="AKH8" s="11"/>
      <c r="AKI8" s="11"/>
      <c r="AKJ8" s="11"/>
      <c r="AKK8" s="11"/>
      <c r="AKL8" s="11"/>
      <c r="AKM8" s="11"/>
      <c r="AKN8" s="11"/>
      <c r="AKO8" s="11"/>
      <c r="AKP8" s="11"/>
      <c r="AKQ8" s="11"/>
      <c r="AKR8" s="11"/>
      <c r="AKS8" s="11"/>
      <c r="AKT8" s="11"/>
      <c r="AKU8" s="11"/>
      <c r="AKV8" s="11"/>
      <c r="AKW8" s="11"/>
      <c r="AKX8" s="11"/>
      <c r="AKY8" s="11"/>
      <c r="AKZ8" s="11"/>
      <c r="ALA8" s="11"/>
      <c r="ALB8" s="11"/>
      <c r="ALC8" s="11"/>
      <c r="ALD8" s="11"/>
      <c r="ALE8" s="11"/>
      <c r="ALF8" s="11"/>
      <c r="ALG8" s="11"/>
      <c r="ALH8" s="11"/>
      <c r="ALI8" s="11"/>
      <c r="ALJ8" s="11"/>
      <c r="ALK8" s="11"/>
      <c r="ALL8" s="11"/>
      <c r="ALM8" s="11"/>
      <c r="ALN8" s="11"/>
      <c r="ALO8" s="11"/>
      <c r="ALP8" s="11"/>
      <c r="ALQ8" s="11"/>
      <c r="ALR8" s="11"/>
      <c r="ALS8" s="11"/>
      <c r="ALT8" s="11"/>
      <c r="ALU8" s="11"/>
      <c r="ALV8" s="11"/>
      <c r="ALW8" s="11"/>
      <c r="ALX8" s="11"/>
      <c r="ALY8" s="11"/>
      <c r="ALZ8" s="11"/>
      <c r="AMA8" s="11"/>
      <c r="AMB8" s="11"/>
      <c r="AMC8" s="11"/>
      <c r="AMD8" s="11"/>
      <c r="AME8" s="11"/>
      <c r="AMF8" s="11"/>
      <c r="AMG8" s="11"/>
      <c r="AMH8" s="11"/>
      <c r="AMI8" s="11"/>
      <c r="AMJ8" s="11"/>
      <c r="AMK8" s="11"/>
      <c r="AML8" s="11"/>
      <c r="AMM8" s="11"/>
      <c r="AMN8" s="11"/>
      <c r="AMO8" s="11"/>
      <c r="AMP8" s="11"/>
      <c r="AMQ8" s="11"/>
      <c r="AMR8" s="11"/>
      <c r="AMS8" s="11"/>
      <c r="AMT8" s="11"/>
      <c r="AMU8" s="11"/>
      <c r="AMV8" s="11"/>
      <c r="AMW8" s="11"/>
      <c r="AMX8" s="11"/>
      <c r="AMY8" s="11"/>
      <c r="AMZ8" s="11"/>
      <c r="ANA8" s="11"/>
      <c r="ANB8" s="11"/>
      <c r="ANC8" s="11"/>
      <c r="AND8" s="11"/>
      <c r="ANE8" s="11"/>
      <c r="ANF8" s="11"/>
      <c r="ANG8" s="11"/>
      <c r="ANH8" s="11"/>
      <c r="ANI8" s="11"/>
      <c r="ANJ8" s="11"/>
      <c r="ANK8" s="11"/>
      <c r="ANL8" s="11"/>
      <c r="ANM8" s="11"/>
      <c r="ANN8" s="11"/>
      <c r="ANO8" s="11"/>
      <c r="ANP8" s="11"/>
      <c r="ANQ8" s="11"/>
      <c r="ANR8" s="11"/>
      <c r="ANS8" s="11"/>
      <c r="ANT8" s="11"/>
      <c r="ANU8" s="11"/>
      <c r="ANV8" s="11"/>
      <c r="ANW8" s="11"/>
      <c r="ANX8" s="11"/>
      <c r="ANY8" s="11"/>
      <c r="ANZ8" s="11"/>
      <c r="AOA8" s="11"/>
      <c r="AOB8" s="11"/>
      <c r="AOC8" s="11"/>
      <c r="AOD8" s="11"/>
      <c r="AOE8" s="11"/>
      <c r="AOF8" s="11"/>
      <c r="AOG8" s="11"/>
      <c r="AOH8" s="11"/>
      <c r="AOI8" s="11"/>
      <c r="AOJ8" s="11"/>
      <c r="AOK8" s="11"/>
      <c r="AOL8" s="11"/>
      <c r="AOM8" s="11"/>
      <c r="AON8" s="11"/>
      <c r="AOO8" s="11"/>
      <c r="AOP8" s="11"/>
      <c r="AOQ8" s="11"/>
      <c r="AOR8" s="11"/>
      <c r="AOS8" s="11"/>
      <c r="AOT8" s="11"/>
      <c r="AOU8" s="11"/>
      <c r="AOV8" s="11"/>
      <c r="AOW8" s="11"/>
      <c r="AOX8" s="11"/>
      <c r="AOY8" s="11"/>
      <c r="AOZ8" s="11"/>
      <c r="APA8" s="11"/>
      <c r="APB8" s="11"/>
      <c r="APC8" s="11"/>
      <c r="APD8" s="11"/>
      <c r="APE8" s="11"/>
      <c r="APF8" s="11"/>
      <c r="APG8" s="11"/>
      <c r="APH8" s="11"/>
      <c r="API8" s="11"/>
      <c r="APJ8" s="11"/>
      <c r="APK8" s="11"/>
      <c r="APL8" s="11"/>
      <c r="APM8" s="11"/>
      <c r="APN8" s="11"/>
      <c r="APO8" s="11"/>
      <c r="APP8" s="11"/>
      <c r="APQ8" s="11"/>
      <c r="APR8" s="11"/>
      <c r="APS8" s="11"/>
      <c r="APT8" s="11"/>
      <c r="APU8" s="11"/>
      <c r="APV8" s="11"/>
      <c r="APW8" s="11"/>
      <c r="APX8" s="11"/>
      <c r="APY8" s="11"/>
      <c r="APZ8" s="11"/>
      <c r="AQA8" s="11"/>
      <c r="AQB8" s="11"/>
      <c r="AQC8" s="11"/>
      <c r="AQD8" s="11"/>
      <c r="AQE8" s="11"/>
      <c r="AQF8" s="11"/>
      <c r="AQG8" s="11"/>
      <c r="AQH8" s="11"/>
      <c r="AQI8" s="11"/>
      <c r="AQJ8" s="11"/>
      <c r="AQK8" s="11"/>
      <c r="AQL8" s="11"/>
      <c r="AQM8" s="11"/>
      <c r="AQN8" s="11"/>
      <c r="AQO8" s="11"/>
      <c r="AQP8" s="11"/>
      <c r="AQQ8" s="11"/>
      <c r="AQR8" s="11"/>
      <c r="AQS8" s="11"/>
      <c r="AQT8" s="11"/>
      <c r="AQU8" s="11"/>
      <c r="AQV8" s="11"/>
      <c r="AQW8" s="11"/>
      <c r="AQX8" s="11"/>
      <c r="AQY8" s="11"/>
      <c r="AQZ8" s="11"/>
      <c r="ARA8" s="11"/>
      <c r="ARB8" s="11"/>
      <c r="ARC8" s="11"/>
      <c r="ARD8" s="11"/>
      <c r="ARE8" s="11"/>
      <c r="ARF8" s="11"/>
      <c r="ARG8" s="11"/>
      <c r="ARH8" s="11"/>
      <c r="ARI8" s="11"/>
      <c r="ARJ8" s="11"/>
      <c r="ARK8" s="11"/>
      <c r="ARL8" s="11"/>
      <c r="ARM8" s="11"/>
      <c r="ARN8" s="11"/>
      <c r="ARO8" s="11"/>
      <c r="ARP8" s="11"/>
      <c r="ARQ8" s="11"/>
      <c r="ARR8" s="11"/>
      <c r="ARS8" s="11"/>
      <c r="ART8" s="11"/>
      <c r="ARU8" s="11"/>
      <c r="ARV8" s="11"/>
      <c r="ARW8" s="11"/>
      <c r="ARX8" s="11"/>
      <c r="ARY8" s="11"/>
      <c r="ARZ8" s="11"/>
      <c r="ASA8" s="11"/>
      <c r="ASB8" s="11"/>
      <c r="ASC8" s="11"/>
      <c r="ASD8" s="11"/>
      <c r="ASE8" s="11"/>
      <c r="ASF8" s="11"/>
      <c r="ASG8" s="11"/>
      <c r="ASH8" s="11"/>
      <c r="ASI8" s="11"/>
      <c r="ASJ8" s="11"/>
      <c r="ASK8" s="11"/>
      <c r="ASL8" s="11"/>
      <c r="ASM8" s="11"/>
      <c r="ASN8" s="11"/>
      <c r="ASO8" s="11"/>
      <c r="ASP8" s="11"/>
      <c r="ASQ8" s="11"/>
      <c r="ASR8" s="11"/>
      <c r="ASS8" s="11"/>
      <c r="AST8" s="11"/>
      <c r="ASU8" s="11"/>
      <c r="ASV8" s="11"/>
      <c r="ASW8" s="11"/>
      <c r="ASX8" s="11"/>
      <c r="ASY8" s="11"/>
      <c r="ASZ8" s="11"/>
      <c r="ATA8" s="11"/>
      <c r="ATB8" s="11"/>
      <c r="ATC8" s="11"/>
      <c r="ATD8" s="11"/>
      <c r="ATE8" s="11"/>
      <c r="ATF8" s="11"/>
      <c r="ATG8" s="11"/>
      <c r="ATH8" s="11"/>
      <c r="ATI8" s="11"/>
      <c r="ATJ8" s="11"/>
      <c r="ATK8" s="11"/>
      <c r="ATL8" s="11"/>
      <c r="ATM8" s="11"/>
      <c r="ATN8" s="11"/>
      <c r="ATO8" s="11"/>
      <c r="ATP8" s="11"/>
      <c r="ATQ8" s="11"/>
      <c r="ATR8" s="11"/>
      <c r="ATS8" s="11"/>
      <c r="ATT8" s="11"/>
      <c r="ATU8" s="11"/>
      <c r="ATV8" s="11"/>
      <c r="ATW8" s="11"/>
      <c r="ATX8" s="11"/>
      <c r="ATY8" s="11"/>
      <c r="ATZ8" s="11"/>
      <c r="AUA8" s="11"/>
      <c r="AUB8" s="11"/>
      <c r="AUC8" s="11"/>
      <c r="AUD8" s="11"/>
      <c r="AUE8" s="11"/>
      <c r="AUF8" s="11"/>
      <c r="AUG8" s="11"/>
      <c r="AUH8" s="11"/>
      <c r="AUI8" s="11"/>
      <c r="AUJ8" s="11"/>
      <c r="AUK8" s="11"/>
      <c r="AUL8" s="11"/>
      <c r="AUM8" s="11"/>
      <c r="AUN8" s="11"/>
      <c r="AUO8" s="11"/>
      <c r="AUP8" s="11"/>
      <c r="AUQ8" s="11"/>
      <c r="AUR8" s="11"/>
      <c r="AUS8" s="11"/>
      <c r="AUT8" s="11"/>
      <c r="AUU8" s="11"/>
      <c r="AUV8" s="11"/>
      <c r="AUW8" s="11"/>
      <c r="AUX8" s="11"/>
      <c r="AUY8" s="11"/>
      <c r="AUZ8" s="11"/>
      <c r="AVA8" s="11"/>
      <c r="AVB8" s="11"/>
      <c r="AVC8" s="11"/>
      <c r="AVD8" s="11"/>
      <c r="AVE8" s="11"/>
      <c r="AVF8" s="11"/>
      <c r="AVG8" s="11"/>
      <c r="AVH8" s="11"/>
      <c r="AVI8" s="11"/>
      <c r="AVJ8" s="11"/>
      <c r="AVK8" s="11"/>
      <c r="AVL8" s="11"/>
      <c r="AVM8" s="11"/>
      <c r="AVN8" s="11"/>
      <c r="AVO8" s="11"/>
      <c r="AVP8" s="11"/>
      <c r="AVQ8" s="11"/>
      <c r="AVR8" s="11"/>
      <c r="AVS8" s="11"/>
      <c r="AVT8" s="11"/>
      <c r="AVU8" s="11"/>
      <c r="AVV8" s="11"/>
      <c r="AVW8" s="11"/>
      <c r="AVX8" s="11"/>
      <c r="AVY8" s="11"/>
      <c r="AVZ8" s="11"/>
      <c r="AWA8" s="11"/>
      <c r="AWB8" s="11"/>
      <c r="AWC8" s="11"/>
      <c r="AWD8" s="11"/>
      <c r="AWE8" s="11"/>
      <c r="AWF8" s="11"/>
      <c r="AWG8" s="11"/>
      <c r="AWH8" s="11"/>
      <c r="AWI8" s="11"/>
      <c r="AWJ8" s="11"/>
      <c r="AWK8" s="11"/>
      <c r="AWL8" s="11"/>
      <c r="AWM8" s="11"/>
      <c r="AWN8" s="11"/>
      <c r="AWO8" s="11"/>
      <c r="AWP8" s="11"/>
      <c r="AWQ8" s="11"/>
      <c r="AWR8" s="11"/>
      <c r="AWS8" s="11"/>
      <c r="AWT8" s="11"/>
      <c r="AWU8" s="11"/>
      <c r="AWV8" s="11"/>
      <c r="AWW8" s="11"/>
      <c r="AWX8" s="11"/>
      <c r="AWY8" s="11"/>
      <c r="AWZ8" s="11"/>
      <c r="AXA8" s="11"/>
      <c r="AXB8" s="11"/>
      <c r="AXC8" s="11"/>
      <c r="AXD8" s="11"/>
      <c r="AXE8" s="11"/>
      <c r="AXF8" s="11"/>
      <c r="AXG8" s="11"/>
      <c r="AXH8" s="11"/>
      <c r="AXI8" s="11"/>
      <c r="AXJ8" s="11"/>
      <c r="AXK8" s="11"/>
      <c r="AXL8" s="11"/>
      <c r="AXM8" s="11"/>
      <c r="AXN8" s="11"/>
      <c r="AXO8" s="11"/>
      <c r="AXP8" s="11"/>
      <c r="AXQ8" s="11"/>
      <c r="AXR8" s="11"/>
      <c r="AXS8" s="11"/>
      <c r="AXT8" s="11"/>
      <c r="AXU8" s="11"/>
      <c r="AXV8" s="11"/>
      <c r="AXW8" s="11"/>
      <c r="AXX8" s="11"/>
      <c r="AXY8" s="11"/>
      <c r="AXZ8" s="11"/>
      <c r="AYA8" s="11"/>
      <c r="AYB8" s="11"/>
      <c r="AYC8" s="11"/>
      <c r="AYD8" s="11"/>
      <c r="AYE8" s="11"/>
      <c r="AYF8" s="11"/>
      <c r="AYG8" s="11"/>
      <c r="AYH8" s="11"/>
      <c r="AYI8" s="11"/>
      <c r="AYJ8" s="11"/>
      <c r="AYK8" s="11"/>
      <c r="AYL8" s="11"/>
      <c r="AYM8" s="11"/>
      <c r="AYN8" s="11"/>
      <c r="AYO8" s="11"/>
      <c r="AYP8" s="11"/>
      <c r="AYQ8" s="11"/>
      <c r="AYR8" s="11"/>
      <c r="AYS8" s="11"/>
      <c r="AYT8" s="11"/>
      <c r="AYU8" s="11"/>
      <c r="AYV8" s="11"/>
      <c r="AYW8" s="11"/>
      <c r="AYX8" s="11"/>
      <c r="AYY8" s="11"/>
      <c r="AYZ8" s="11"/>
      <c r="AZA8" s="11"/>
      <c r="AZB8" s="11"/>
      <c r="AZC8" s="11"/>
      <c r="AZD8" s="11"/>
      <c r="AZE8" s="11"/>
      <c r="AZF8" s="11"/>
      <c r="AZG8" s="11"/>
      <c r="AZH8" s="11"/>
      <c r="AZI8" s="11"/>
      <c r="AZJ8" s="11"/>
      <c r="AZK8" s="11"/>
      <c r="AZL8" s="11"/>
      <c r="AZM8" s="11"/>
      <c r="AZN8" s="11"/>
      <c r="AZO8" s="11"/>
      <c r="AZP8" s="11"/>
      <c r="AZQ8" s="11"/>
      <c r="AZR8" s="11"/>
      <c r="AZS8" s="11"/>
      <c r="AZT8" s="11"/>
      <c r="AZU8" s="11"/>
      <c r="AZV8" s="11"/>
      <c r="AZW8" s="11"/>
      <c r="AZX8" s="11"/>
      <c r="AZY8" s="11"/>
      <c r="AZZ8" s="11"/>
      <c r="BAA8" s="11"/>
      <c r="BAB8" s="11"/>
      <c r="BAC8" s="11"/>
      <c r="BAD8" s="11"/>
      <c r="BAE8" s="11"/>
      <c r="BAF8" s="11"/>
      <c r="BAG8" s="11"/>
      <c r="BAH8" s="11"/>
      <c r="BAI8" s="11"/>
      <c r="BAJ8" s="11"/>
      <c r="BAK8" s="11"/>
      <c r="BAL8" s="11"/>
      <c r="BAM8" s="11"/>
      <c r="BAN8" s="11"/>
      <c r="BAO8" s="11"/>
      <c r="BAP8" s="11"/>
      <c r="BAQ8" s="11"/>
      <c r="BAR8" s="11"/>
      <c r="BAS8" s="11"/>
      <c r="BAT8" s="11"/>
      <c r="BAU8" s="11"/>
      <c r="BAV8" s="11"/>
      <c r="BAW8" s="11"/>
      <c r="BAX8" s="11"/>
      <c r="BAY8" s="11"/>
      <c r="BAZ8" s="11"/>
      <c r="BBA8" s="11"/>
      <c r="BBB8" s="11"/>
      <c r="BBC8" s="11"/>
      <c r="BBD8" s="11"/>
      <c r="BBE8" s="11"/>
      <c r="BBF8" s="11"/>
      <c r="BBG8" s="11"/>
      <c r="BBH8" s="11"/>
      <c r="BBI8" s="11"/>
      <c r="BBJ8" s="11"/>
      <c r="BBK8" s="11"/>
      <c r="BBL8" s="11"/>
      <c r="BBM8" s="11"/>
      <c r="BBN8" s="11"/>
      <c r="BBO8" s="11"/>
      <c r="BBP8" s="11"/>
      <c r="BBQ8" s="11"/>
      <c r="BBR8" s="11"/>
      <c r="BBS8" s="11"/>
      <c r="BBT8" s="11"/>
      <c r="BBU8" s="11"/>
      <c r="BBV8" s="11"/>
      <c r="BBW8" s="11"/>
      <c r="BBX8" s="11"/>
      <c r="BBY8" s="11"/>
      <c r="BBZ8" s="11"/>
      <c r="BCA8" s="11"/>
      <c r="BCB8" s="11"/>
      <c r="BCC8" s="11"/>
      <c r="BCD8" s="11"/>
      <c r="BCE8" s="11"/>
      <c r="BCF8" s="11"/>
      <c r="BCG8" s="11"/>
      <c r="BCH8" s="11"/>
      <c r="BCI8" s="11"/>
      <c r="BCJ8" s="11"/>
      <c r="BCK8" s="11"/>
      <c r="BCL8" s="11"/>
      <c r="BCM8" s="11"/>
      <c r="BCN8" s="11"/>
      <c r="BCO8" s="11"/>
      <c r="BCP8" s="11"/>
      <c r="BCQ8" s="11"/>
      <c r="BCR8" s="11"/>
      <c r="BCS8" s="11"/>
      <c r="BCT8" s="11"/>
      <c r="BCU8" s="11"/>
      <c r="BCV8" s="11"/>
      <c r="BCW8" s="11"/>
      <c r="BCX8" s="11"/>
      <c r="BCY8" s="11"/>
      <c r="BCZ8" s="11"/>
      <c r="BDA8" s="11"/>
      <c r="BDB8" s="11"/>
      <c r="BDC8" s="11"/>
      <c r="BDD8" s="11"/>
      <c r="BDE8" s="11"/>
      <c r="BDF8" s="11"/>
      <c r="BDG8" s="11"/>
      <c r="BDH8" s="11"/>
      <c r="BDI8" s="11"/>
      <c r="BDJ8" s="11"/>
      <c r="BDK8" s="11"/>
      <c r="BDL8" s="11"/>
      <c r="BDM8" s="11"/>
      <c r="BDN8" s="11"/>
      <c r="BDO8" s="11"/>
      <c r="BDP8" s="11"/>
      <c r="BDQ8" s="11"/>
      <c r="BDR8" s="11"/>
      <c r="BDS8" s="11"/>
      <c r="BDT8" s="11"/>
      <c r="BDU8" s="11"/>
      <c r="BDV8" s="11"/>
      <c r="BDW8" s="11"/>
      <c r="BDX8" s="11"/>
      <c r="BDY8" s="11"/>
      <c r="BDZ8" s="11"/>
      <c r="BEA8" s="11"/>
      <c r="BEB8" s="11"/>
      <c r="BEC8" s="11"/>
      <c r="BED8" s="11"/>
      <c r="BEE8" s="11"/>
      <c r="BEF8" s="11"/>
      <c r="BEG8" s="11"/>
      <c r="BEH8" s="11"/>
      <c r="BEI8" s="11"/>
      <c r="BEJ8" s="11"/>
      <c r="BEK8" s="11"/>
      <c r="BEL8" s="11"/>
      <c r="BEM8" s="11"/>
      <c r="BEN8" s="11"/>
      <c r="BEO8" s="11"/>
      <c r="BEP8" s="11"/>
      <c r="BEQ8" s="11"/>
      <c r="BER8" s="11"/>
      <c r="BES8" s="11"/>
      <c r="BET8" s="11"/>
      <c r="BEU8" s="11"/>
      <c r="BEV8" s="11"/>
      <c r="BEW8" s="11"/>
      <c r="BEX8" s="11"/>
      <c r="BEY8" s="11"/>
      <c r="BEZ8" s="11"/>
      <c r="BFA8" s="11"/>
      <c r="BFB8" s="11"/>
      <c r="BFC8" s="11"/>
      <c r="BFD8" s="11"/>
      <c r="BFE8" s="11"/>
      <c r="BFF8" s="11"/>
      <c r="BFG8" s="11"/>
      <c r="BFH8" s="11"/>
      <c r="BFI8" s="11"/>
      <c r="BFJ8" s="11"/>
      <c r="BFK8" s="11"/>
      <c r="BFL8" s="11"/>
      <c r="BFM8" s="11"/>
      <c r="BFN8" s="11"/>
      <c r="BFO8" s="11"/>
      <c r="BFP8" s="11"/>
      <c r="BFQ8" s="11"/>
      <c r="BFR8" s="11"/>
      <c r="BFS8" s="11"/>
      <c r="BFT8" s="11"/>
      <c r="BFU8" s="11"/>
      <c r="BFV8" s="11"/>
      <c r="BFW8" s="11"/>
      <c r="BFX8" s="11"/>
      <c r="BFY8" s="11"/>
      <c r="BFZ8" s="11"/>
      <c r="BGA8" s="11"/>
      <c r="BGB8" s="11"/>
      <c r="BGC8" s="11"/>
      <c r="BGD8" s="11"/>
      <c r="BGE8" s="11"/>
      <c r="BGF8" s="11"/>
      <c r="BGG8" s="11"/>
      <c r="BGH8" s="11"/>
      <c r="BGI8" s="11"/>
      <c r="BGJ8" s="11"/>
      <c r="BGK8" s="11"/>
      <c r="BGL8" s="11"/>
      <c r="BGM8" s="11"/>
      <c r="BGN8" s="11"/>
      <c r="BGO8" s="11"/>
      <c r="BGP8" s="11"/>
      <c r="BGQ8" s="11"/>
      <c r="BGR8" s="11"/>
      <c r="BGS8" s="11"/>
      <c r="BGT8" s="11"/>
      <c r="BGU8" s="11"/>
      <c r="BGV8" s="11"/>
      <c r="BGW8" s="11"/>
      <c r="BGX8" s="11"/>
      <c r="BGY8" s="11"/>
      <c r="BGZ8" s="11"/>
      <c r="BHA8" s="11"/>
      <c r="BHB8" s="11"/>
      <c r="BHC8" s="11"/>
      <c r="BHD8" s="11"/>
      <c r="BHE8" s="11"/>
      <c r="BHF8" s="11"/>
      <c r="BHG8" s="11"/>
      <c r="BHH8" s="11"/>
      <c r="BHI8" s="11"/>
      <c r="BHJ8" s="11"/>
      <c r="BHK8" s="11"/>
      <c r="BHL8" s="11"/>
      <c r="BHM8" s="11"/>
      <c r="BHN8" s="11"/>
      <c r="BHO8" s="11"/>
      <c r="BHP8" s="11"/>
      <c r="BHQ8" s="11"/>
      <c r="BHR8" s="11"/>
      <c r="BHS8" s="11"/>
      <c r="BHT8" s="11"/>
      <c r="BHU8" s="11"/>
      <c r="BHV8" s="11"/>
      <c r="BHW8" s="11"/>
      <c r="BHX8" s="11"/>
      <c r="BHY8" s="11"/>
      <c r="BHZ8" s="11"/>
      <c r="BIA8" s="11"/>
      <c r="BIB8" s="11"/>
      <c r="BIC8" s="11"/>
      <c r="BID8" s="11"/>
      <c r="BIE8" s="11"/>
      <c r="BIF8" s="11"/>
      <c r="BIG8" s="11"/>
      <c r="BIH8" s="11"/>
      <c r="BII8" s="11"/>
      <c r="BIJ8" s="11"/>
      <c r="BIK8" s="11"/>
      <c r="BIL8" s="11"/>
      <c r="BIM8" s="11"/>
      <c r="BIN8" s="11"/>
      <c r="BIO8" s="11"/>
      <c r="BIP8" s="11"/>
      <c r="BIQ8" s="11"/>
      <c r="BIR8" s="11"/>
      <c r="BIS8" s="11"/>
      <c r="BIT8" s="11"/>
      <c r="BIU8" s="11"/>
      <c r="BIV8" s="11"/>
      <c r="BIW8" s="11"/>
      <c r="BIX8" s="11"/>
      <c r="BIY8" s="11"/>
      <c r="BIZ8" s="11"/>
      <c r="BJA8" s="11"/>
      <c r="BJB8" s="11"/>
      <c r="BJC8" s="11"/>
      <c r="BJD8" s="11"/>
      <c r="BJE8" s="11"/>
      <c r="BJF8" s="11"/>
      <c r="BJG8" s="11"/>
      <c r="BJH8" s="11"/>
      <c r="BJI8" s="11"/>
      <c r="BJJ8" s="11"/>
      <c r="BJK8" s="11"/>
      <c r="BJL8" s="11"/>
      <c r="BJM8" s="11"/>
      <c r="BJN8" s="11"/>
      <c r="BJO8" s="11"/>
      <c r="BJP8" s="11"/>
      <c r="BJQ8" s="11"/>
      <c r="BJR8" s="11"/>
      <c r="BJS8" s="11"/>
      <c r="BJT8" s="11"/>
      <c r="BJU8" s="11"/>
      <c r="BJV8" s="11"/>
      <c r="BJW8" s="11"/>
      <c r="BJX8" s="11"/>
      <c r="BJY8" s="11"/>
      <c r="BJZ8" s="11"/>
      <c r="BKA8" s="11"/>
      <c r="BKB8" s="11"/>
      <c r="BKC8" s="11"/>
      <c r="BKD8" s="11"/>
      <c r="BKE8" s="11"/>
      <c r="BKF8" s="11"/>
      <c r="BKG8" s="11"/>
      <c r="BKH8" s="11"/>
      <c r="BKI8" s="11"/>
      <c r="BKJ8" s="11"/>
      <c r="BKK8" s="11"/>
      <c r="BKL8" s="11"/>
      <c r="BKM8" s="11"/>
      <c r="BKN8" s="11"/>
      <c r="BKO8" s="11"/>
      <c r="BKP8" s="11"/>
      <c r="BKQ8" s="11"/>
      <c r="BKR8" s="11"/>
      <c r="BKS8" s="11"/>
      <c r="BKT8" s="11"/>
      <c r="BKU8" s="11"/>
      <c r="BKV8" s="11"/>
      <c r="BKW8" s="11"/>
      <c r="BKX8" s="11"/>
      <c r="BKY8" s="11"/>
      <c r="BKZ8" s="11"/>
      <c r="BLA8" s="11"/>
      <c r="BLB8" s="11"/>
      <c r="BLC8" s="11"/>
      <c r="BLD8" s="11"/>
      <c r="BLE8" s="11"/>
      <c r="BLF8" s="11"/>
      <c r="BLG8" s="11"/>
      <c r="BLH8" s="11"/>
      <c r="BLI8" s="11"/>
      <c r="BLJ8" s="11"/>
      <c r="BLK8" s="11"/>
      <c r="BLL8" s="11"/>
      <c r="BLM8" s="11"/>
      <c r="BLN8" s="11"/>
      <c r="BLO8" s="11"/>
      <c r="BLP8" s="11"/>
      <c r="BLQ8" s="11"/>
      <c r="BLR8" s="11"/>
      <c r="BLS8" s="11"/>
      <c r="BLT8" s="11"/>
      <c r="BLU8" s="11"/>
      <c r="BLV8" s="11"/>
      <c r="BLW8" s="11"/>
      <c r="BLX8" s="11"/>
      <c r="BLY8" s="11"/>
      <c r="BLZ8" s="11"/>
      <c r="BMA8" s="11"/>
      <c r="BMB8" s="11"/>
      <c r="BMC8" s="11"/>
      <c r="BMD8" s="11"/>
      <c r="BME8" s="11"/>
      <c r="BMF8" s="11"/>
      <c r="BMG8" s="11"/>
      <c r="BMH8" s="11"/>
      <c r="BMI8" s="11"/>
      <c r="BMJ8" s="11"/>
      <c r="BMK8" s="11"/>
      <c r="BML8" s="11"/>
      <c r="BMM8" s="11"/>
      <c r="BMN8" s="11"/>
      <c r="BMO8" s="11"/>
      <c r="BMP8" s="11"/>
      <c r="BMQ8" s="11"/>
      <c r="BMR8" s="11"/>
      <c r="BMS8" s="11"/>
      <c r="BMT8" s="11"/>
      <c r="BMU8" s="11"/>
      <c r="BMV8" s="11"/>
      <c r="BMW8" s="11"/>
      <c r="BMX8" s="11"/>
      <c r="BMY8" s="11"/>
      <c r="BMZ8" s="11"/>
      <c r="BNA8" s="11"/>
      <c r="BNB8" s="11"/>
      <c r="BNC8" s="11"/>
      <c r="BND8" s="11"/>
      <c r="BNE8" s="11"/>
      <c r="BNF8" s="11"/>
      <c r="BNG8" s="11"/>
      <c r="BNH8" s="11"/>
      <c r="BNI8" s="11"/>
      <c r="BNJ8" s="11"/>
      <c r="BNK8" s="11"/>
      <c r="BNL8" s="11"/>
      <c r="BNM8" s="11"/>
      <c r="BNN8" s="11"/>
      <c r="BNO8" s="11"/>
      <c r="BNP8" s="11"/>
      <c r="BNQ8" s="11"/>
      <c r="BNR8" s="11"/>
      <c r="BNS8" s="11"/>
      <c r="BNT8" s="11"/>
      <c r="BNU8" s="11"/>
      <c r="BNV8" s="11"/>
      <c r="BNW8" s="11"/>
      <c r="BNX8" s="11"/>
      <c r="BNY8" s="11"/>
      <c r="BNZ8" s="11"/>
      <c r="BOA8" s="11"/>
      <c r="BOB8" s="11"/>
      <c r="BOC8" s="11"/>
      <c r="BOD8" s="11"/>
      <c r="BOE8" s="11"/>
      <c r="BOF8" s="11"/>
      <c r="BOG8" s="11"/>
      <c r="BOH8" s="11"/>
      <c r="BOI8" s="11"/>
      <c r="BOJ8" s="11"/>
      <c r="BOK8" s="11"/>
      <c r="BOL8" s="11"/>
      <c r="BOM8" s="11"/>
      <c r="BON8" s="11"/>
      <c r="BOO8" s="11"/>
      <c r="BOP8" s="11"/>
      <c r="BOQ8" s="11"/>
      <c r="BOR8" s="11"/>
      <c r="BOS8" s="11"/>
      <c r="BOT8" s="11"/>
      <c r="BOU8" s="11"/>
      <c r="BOV8" s="11"/>
      <c r="BOW8" s="11"/>
      <c r="BOX8" s="11"/>
      <c r="BOY8" s="11"/>
      <c r="BOZ8" s="11"/>
      <c r="BPA8" s="11"/>
      <c r="BPB8" s="11"/>
      <c r="BPC8" s="11"/>
      <c r="BPD8" s="11"/>
      <c r="BPE8" s="11"/>
      <c r="BPF8" s="11"/>
      <c r="BPG8" s="11"/>
      <c r="BPH8" s="11"/>
      <c r="BPI8" s="11"/>
      <c r="BPJ8" s="11"/>
      <c r="BPK8" s="11"/>
      <c r="BPL8" s="11"/>
      <c r="BPM8" s="11"/>
      <c r="BPN8" s="11"/>
      <c r="BPO8" s="11"/>
      <c r="BPP8" s="11"/>
      <c r="BPQ8" s="11"/>
      <c r="BPR8" s="11"/>
      <c r="BPS8" s="11"/>
      <c r="BPT8" s="11"/>
      <c r="BPU8" s="11"/>
      <c r="BPV8" s="11"/>
      <c r="BPW8" s="11"/>
      <c r="BPX8" s="11"/>
      <c r="BPY8" s="11"/>
      <c r="BPZ8" s="11"/>
      <c r="BQA8" s="11"/>
      <c r="BQB8" s="11"/>
      <c r="BQC8" s="11"/>
      <c r="BQD8" s="11"/>
      <c r="BQE8" s="11"/>
      <c r="BQF8" s="11"/>
      <c r="BQG8" s="11"/>
      <c r="BQH8" s="11"/>
      <c r="BQI8" s="11"/>
      <c r="BQJ8" s="11"/>
      <c r="BQK8" s="11"/>
      <c r="BQL8" s="11"/>
      <c r="BQM8" s="11"/>
      <c r="BQN8" s="11"/>
      <c r="BQO8" s="11"/>
      <c r="BQP8" s="11"/>
      <c r="BQQ8" s="11"/>
      <c r="BQR8" s="11"/>
      <c r="BQS8" s="11"/>
      <c r="BQT8" s="11"/>
      <c r="BQU8" s="11"/>
      <c r="BQV8" s="11"/>
      <c r="BQW8" s="11"/>
      <c r="BQX8" s="11"/>
      <c r="BQY8" s="11"/>
      <c r="BQZ8" s="11"/>
      <c r="BRA8" s="11"/>
      <c r="BRB8" s="11"/>
      <c r="BRC8" s="11"/>
      <c r="BRD8" s="11"/>
      <c r="BRE8" s="11"/>
      <c r="BRF8" s="11"/>
      <c r="BRG8" s="11"/>
      <c r="BRH8" s="11"/>
      <c r="BRI8" s="11"/>
      <c r="BRJ8" s="11"/>
      <c r="BRK8" s="11"/>
      <c r="BRL8" s="11"/>
      <c r="BRM8" s="11"/>
      <c r="BRN8" s="11"/>
      <c r="BRO8" s="11"/>
      <c r="BRP8" s="11"/>
      <c r="BRQ8" s="11"/>
      <c r="BRR8" s="11"/>
      <c r="BRS8" s="11"/>
      <c r="BRT8" s="11"/>
      <c r="BRU8" s="11"/>
      <c r="BRV8" s="11"/>
      <c r="BRW8" s="11"/>
      <c r="BRX8" s="11"/>
      <c r="BRY8" s="11"/>
      <c r="BRZ8" s="11"/>
      <c r="BSA8" s="11"/>
      <c r="BSB8" s="11"/>
      <c r="BSC8" s="11"/>
      <c r="BSD8" s="11"/>
      <c r="BSE8" s="11"/>
      <c r="BSF8" s="11"/>
      <c r="BSG8" s="11"/>
      <c r="BSH8" s="11"/>
      <c r="BSI8" s="11"/>
      <c r="BSJ8" s="11"/>
      <c r="BSK8" s="11"/>
      <c r="BSL8" s="11"/>
      <c r="BSM8" s="11"/>
      <c r="BSN8" s="11"/>
      <c r="BSO8" s="11"/>
      <c r="BSP8" s="11"/>
      <c r="BSQ8" s="11"/>
      <c r="BSR8" s="11"/>
      <c r="BSS8" s="11"/>
      <c r="BST8" s="11"/>
      <c r="BSU8" s="11"/>
      <c r="BSV8" s="11"/>
      <c r="BSW8" s="11"/>
      <c r="BSX8" s="11"/>
      <c r="BSY8" s="11"/>
      <c r="BSZ8" s="11"/>
      <c r="BTA8" s="11"/>
      <c r="BTB8" s="11"/>
      <c r="BTC8" s="11"/>
      <c r="BTD8" s="11"/>
      <c r="BTE8" s="11"/>
      <c r="BTF8" s="11"/>
      <c r="BTG8" s="11"/>
      <c r="BTH8" s="11"/>
      <c r="BTI8" s="11"/>
      <c r="BTJ8" s="11"/>
      <c r="BTK8" s="11"/>
      <c r="BTL8" s="11"/>
      <c r="BTM8" s="11"/>
      <c r="BTN8" s="11"/>
      <c r="BTO8" s="11"/>
      <c r="BTP8" s="11"/>
      <c r="BTQ8" s="11"/>
      <c r="BTR8" s="11"/>
      <c r="BTS8" s="11"/>
      <c r="BTT8" s="11"/>
      <c r="BTU8" s="11"/>
      <c r="BTV8" s="11"/>
      <c r="BTW8" s="11"/>
      <c r="BTX8" s="11"/>
      <c r="BTY8" s="11"/>
      <c r="BTZ8" s="11"/>
      <c r="BUA8" s="11"/>
      <c r="BUB8" s="11"/>
      <c r="BUC8" s="11"/>
      <c r="BUD8" s="11"/>
      <c r="BUE8" s="11"/>
      <c r="BUF8" s="11"/>
      <c r="BUG8" s="11"/>
      <c r="BUH8" s="11"/>
      <c r="BUI8" s="11"/>
      <c r="BUJ8" s="11"/>
      <c r="BUK8" s="11"/>
      <c r="BUL8" s="11"/>
      <c r="BUM8" s="11"/>
      <c r="BUN8" s="11"/>
      <c r="BUO8" s="11"/>
      <c r="BUP8" s="11"/>
      <c r="BUQ8" s="11"/>
      <c r="BUR8" s="11"/>
      <c r="BUS8" s="11"/>
      <c r="BUT8" s="11"/>
      <c r="BUU8" s="11"/>
      <c r="BUV8" s="11"/>
      <c r="BUW8" s="11"/>
      <c r="BUX8" s="11"/>
      <c r="BUY8" s="11"/>
      <c r="BUZ8" s="11"/>
      <c r="BVA8" s="11"/>
      <c r="BVB8" s="11"/>
      <c r="BVC8" s="11"/>
      <c r="BVD8" s="11"/>
      <c r="BVE8" s="11"/>
      <c r="BVF8" s="11"/>
      <c r="BVG8" s="11"/>
      <c r="BVH8" s="11"/>
      <c r="BVI8" s="11"/>
      <c r="BVJ8" s="11"/>
      <c r="BVK8" s="11"/>
      <c r="BVL8" s="11"/>
      <c r="BVM8" s="11"/>
      <c r="BVN8" s="11"/>
      <c r="BVO8" s="11"/>
      <c r="BVP8" s="11"/>
      <c r="BVQ8" s="11"/>
      <c r="BVR8" s="11"/>
      <c r="BVS8" s="11"/>
      <c r="BVT8" s="11"/>
      <c r="BVU8" s="11"/>
      <c r="BVV8" s="11"/>
      <c r="BVW8" s="11"/>
      <c r="BVX8" s="11"/>
      <c r="BVY8" s="11"/>
      <c r="BVZ8" s="11"/>
      <c r="BWA8" s="11"/>
      <c r="BWB8" s="11"/>
      <c r="BWC8" s="11"/>
      <c r="BWD8" s="11"/>
      <c r="BWE8" s="11"/>
      <c r="BWF8" s="11"/>
      <c r="BWG8" s="11"/>
      <c r="BWH8" s="11"/>
      <c r="BWI8" s="11"/>
      <c r="BWJ8" s="11"/>
      <c r="BWK8" s="11"/>
      <c r="BWL8" s="11"/>
      <c r="BWM8" s="11"/>
      <c r="BWN8" s="11"/>
      <c r="BWO8" s="11"/>
      <c r="BWP8" s="11"/>
      <c r="BWQ8" s="11"/>
      <c r="BWR8" s="11"/>
      <c r="BWS8" s="11"/>
      <c r="BWT8" s="11"/>
      <c r="BWU8" s="11"/>
      <c r="BWV8" s="11"/>
      <c r="BWW8" s="11"/>
      <c r="BWX8" s="11"/>
      <c r="BWY8" s="11"/>
      <c r="BWZ8" s="11"/>
      <c r="BXA8" s="11"/>
      <c r="BXB8" s="11"/>
      <c r="BXC8" s="11"/>
      <c r="BXD8" s="11"/>
      <c r="BXE8" s="11"/>
      <c r="BXF8" s="11"/>
      <c r="BXG8" s="11"/>
      <c r="BXH8" s="11"/>
      <c r="BXI8" s="11"/>
      <c r="BXJ8" s="11"/>
      <c r="BXK8" s="11"/>
      <c r="BXL8" s="11"/>
      <c r="BXM8" s="11"/>
      <c r="BXN8" s="11"/>
      <c r="BXO8" s="11"/>
      <c r="BXP8" s="11"/>
      <c r="BXQ8" s="11"/>
      <c r="BXR8" s="11"/>
      <c r="BXS8" s="11"/>
      <c r="BXT8" s="11"/>
      <c r="BXU8" s="11"/>
      <c r="BXV8" s="11"/>
      <c r="BXW8" s="11"/>
      <c r="BXX8" s="11"/>
      <c r="BXY8" s="11"/>
      <c r="BXZ8" s="11"/>
      <c r="BYA8" s="11"/>
      <c r="BYB8" s="11"/>
      <c r="BYC8" s="11"/>
      <c r="BYD8" s="11"/>
      <c r="BYE8" s="11"/>
      <c r="BYF8" s="11"/>
      <c r="BYG8" s="11"/>
      <c r="BYH8" s="11"/>
      <c r="BYI8" s="11"/>
      <c r="BYJ8" s="11"/>
      <c r="BYK8" s="11"/>
      <c r="BYL8" s="11"/>
      <c r="BYM8" s="11"/>
      <c r="BYN8" s="11"/>
      <c r="BYO8" s="11"/>
      <c r="BYP8" s="11"/>
      <c r="BYQ8" s="11"/>
      <c r="BYR8" s="11"/>
      <c r="BYS8" s="11"/>
      <c r="BYT8" s="11"/>
      <c r="BYU8" s="11"/>
      <c r="BYV8" s="11"/>
      <c r="BYW8" s="11"/>
      <c r="BYX8" s="11"/>
      <c r="BYY8" s="11"/>
      <c r="BYZ8" s="11"/>
      <c r="BZA8" s="11"/>
      <c r="BZB8" s="11"/>
      <c r="BZC8" s="11"/>
      <c r="BZD8" s="11"/>
      <c r="BZE8" s="11"/>
      <c r="BZF8" s="11"/>
      <c r="BZG8" s="11"/>
      <c r="BZH8" s="11"/>
      <c r="BZI8" s="11"/>
      <c r="BZJ8" s="11"/>
      <c r="BZK8" s="11"/>
      <c r="BZL8" s="11"/>
      <c r="BZM8" s="11"/>
      <c r="BZN8" s="11"/>
      <c r="BZO8" s="11"/>
      <c r="BZP8" s="11"/>
      <c r="BZQ8" s="11"/>
      <c r="BZR8" s="11"/>
      <c r="BZS8" s="11"/>
      <c r="BZT8" s="11"/>
      <c r="BZU8" s="11"/>
      <c r="BZV8" s="11"/>
      <c r="BZW8" s="11"/>
      <c r="BZX8" s="11"/>
      <c r="BZY8" s="11"/>
      <c r="BZZ8" s="11"/>
      <c r="CAA8" s="11"/>
      <c r="CAB8" s="11"/>
      <c r="CAC8" s="11"/>
      <c r="CAD8" s="11"/>
      <c r="CAE8" s="11"/>
      <c r="CAF8" s="11"/>
      <c r="CAG8" s="11"/>
      <c r="CAH8" s="11"/>
      <c r="CAI8" s="11"/>
      <c r="CAJ8" s="11"/>
      <c r="CAK8" s="11"/>
      <c r="CAL8" s="11"/>
      <c r="CAM8" s="11"/>
      <c r="CAN8" s="11"/>
      <c r="CAO8" s="11"/>
      <c r="CAP8" s="11"/>
      <c r="CAQ8" s="11"/>
      <c r="CAR8" s="11"/>
      <c r="CAS8" s="11"/>
      <c r="CAT8" s="11"/>
      <c r="CAU8" s="11"/>
      <c r="CAV8" s="11"/>
      <c r="CAW8" s="11"/>
      <c r="CAX8" s="11"/>
      <c r="CAY8" s="11"/>
      <c r="CAZ8" s="11"/>
      <c r="CBA8" s="11"/>
      <c r="CBB8" s="11"/>
      <c r="CBC8" s="11"/>
      <c r="CBD8" s="11"/>
      <c r="CBE8" s="11"/>
      <c r="CBF8" s="11"/>
      <c r="CBG8" s="11"/>
      <c r="CBH8" s="11"/>
      <c r="CBI8" s="11"/>
      <c r="CBJ8" s="11"/>
      <c r="CBK8" s="11"/>
      <c r="CBL8" s="11"/>
      <c r="CBM8" s="11"/>
      <c r="CBN8" s="11"/>
      <c r="CBO8" s="11"/>
      <c r="CBP8" s="11"/>
      <c r="CBQ8" s="11"/>
      <c r="CBR8" s="11"/>
      <c r="CBS8" s="11"/>
      <c r="CBT8" s="11"/>
      <c r="CBU8" s="11"/>
      <c r="CBV8" s="11"/>
      <c r="CBW8" s="11"/>
      <c r="CBX8" s="11"/>
      <c r="CBY8" s="11"/>
      <c r="CBZ8" s="11"/>
      <c r="CCA8" s="11"/>
      <c r="CCB8" s="11"/>
      <c r="CCC8" s="11"/>
      <c r="CCD8" s="11"/>
      <c r="CCE8" s="11"/>
      <c r="CCF8" s="11"/>
      <c r="CCG8" s="11"/>
      <c r="CCH8" s="11"/>
      <c r="CCI8" s="11"/>
      <c r="CCJ8" s="11"/>
      <c r="CCK8" s="11"/>
      <c r="CCL8" s="11"/>
      <c r="CCM8" s="11"/>
      <c r="CCN8" s="11"/>
      <c r="CCO8" s="11"/>
      <c r="CCP8" s="11"/>
      <c r="CCQ8" s="11"/>
      <c r="CCR8" s="11"/>
      <c r="CCS8" s="11"/>
      <c r="CCT8" s="11"/>
      <c r="CCU8" s="11"/>
      <c r="CCV8" s="11"/>
      <c r="CCW8" s="11"/>
      <c r="CCX8" s="11"/>
      <c r="CCY8" s="11"/>
      <c r="CCZ8" s="11"/>
      <c r="CDA8" s="11"/>
      <c r="CDB8" s="11"/>
      <c r="CDC8" s="11"/>
      <c r="CDD8" s="11"/>
      <c r="CDE8" s="11"/>
      <c r="CDF8" s="11"/>
      <c r="CDG8" s="11"/>
      <c r="CDH8" s="11"/>
      <c r="CDI8" s="11"/>
      <c r="CDJ8" s="11"/>
      <c r="CDK8" s="11"/>
      <c r="CDL8" s="11"/>
      <c r="CDM8" s="11"/>
      <c r="CDN8" s="11"/>
      <c r="CDO8" s="11"/>
      <c r="CDP8" s="11"/>
      <c r="CDQ8" s="11"/>
      <c r="CDR8" s="11"/>
      <c r="CDS8" s="11"/>
      <c r="CDT8" s="11"/>
      <c r="CDU8" s="11"/>
      <c r="CDV8" s="11"/>
      <c r="CDW8" s="11"/>
      <c r="CDX8" s="11"/>
      <c r="CDY8" s="11"/>
      <c r="CDZ8" s="11"/>
      <c r="CEA8" s="11"/>
      <c r="CEB8" s="11"/>
      <c r="CEC8" s="11"/>
      <c r="CED8" s="11"/>
      <c r="CEE8" s="11"/>
      <c r="CEF8" s="11"/>
      <c r="CEG8" s="11"/>
      <c r="CEH8" s="11"/>
      <c r="CEI8" s="11"/>
      <c r="CEJ8" s="11"/>
      <c r="CEK8" s="11"/>
      <c r="CEL8" s="11"/>
      <c r="CEM8" s="11"/>
      <c r="CEN8" s="11"/>
      <c r="CEO8" s="11"/>
      <c r="CEP8" s="11"/>
      <c r="CEQ8" s="11"/>
      <c r="CER8" s="11"/>
      <c r="CES8" s="11"/>
      <c r="CET8" s="11"/>
      <c r="CEU8" s="11"/>
      <c r="CEV8" s="11"/>
      <c r="CEW8" s="11"/>
      <c r="CEX8" s="11"/>
      <c r="CEY8" s="11"/>
      <c r="CEZ8" s="11"/>
      <c r="CFA8" s="11"/>
      <c r="CFB8" s="11"/>
      <c r="CFC8" s="11"/>
      <c r="CFD8" s="11"/>
      <c r="CFE8" s="11"/>
      <c r="CFF8" s="11"/>
      <c r="CFG8" s="11"/>
      <c r="CFH8" s="11"/>
      <c r="CFI8" s="11"/>
      <c r="CFJ8" s="11"/>
      <c r="CFK8" s="11"/>
      <c r="CFL8" s="11"/>
      <c r="CFM8" s="11"/>
      <c r="CFN8" s="11"/>
      <c r="CFO8" s="11"/>
      <c r="CFP8" s="11"/>
      <c r="CFQ8" s="11"/>
      <c r="CFR8" s="11"/>
      <c r="CFS8" s="11"/>
      <c r="CFT8" s="11"/>
      <c r="CFU8" s="11"/>
      <c r="CFV8" s="11"/>
      <c r="CFW8" s="11"/>
      <c r="CFX8" s="11"/>
      <c r="CFY8" s="11"/>
      <c r="CFZ8" s="11"/>
      <c r="CGA8" s="11"/>
      <c r="CGB8" s="11"/>
      <c r="CGC8" s="11"/>
      <c r="CGD8" s="11"/>
      <c r="CGE8" s="11"/>
      <c r="CGF8" s="11"/>
      <c r="CGG8" s="11"/>
      <c r="CGH8" s="11"/>
      <c r="CGI8" s="11"/>
      <c r="CGJ8" s="11"/>
      <c r="CGK8" s="11"/>
      <c r="CGL8" s="11"/>
      <c r="CGM8" s="11"/>
      <c r="CGN8" s="11"/>
      <c r="CGO8" s="11"/>
      <c r="CGP8" s="11"/>
      <c r="CGQ8" s="11"/>
      <c r="CGR8" s="11"/>
      <c r="CGS8" s="11"/>
      <c r="CGT8" s="11"/>
      <c r="CGU8" s="11"/>
      <c r="CGV8" s="11"/>
      <c r="CGW8" s="11"/>
      <c r="CGX8" s="11"/>
      <c r="CGY8" s="11"/>
      <c r="CGZ8" s="11"/>
      <c r="CHA8" s="11"/>
      <c r="CHB8" s="11"/>
      <c r="CHC8" s="11"/>
      <c r="CHD8" s="11"/>
      <c r="CHE8" s="11"/>
      <c r="CHF8" s="11"/>
      <c r="CHG8" s="11"/>
      <c r="CHH8" s="11"/>
      <c r="CHI8" s="11"/>
      <c r="CHJ8" s="11"/>
      <c r="CHK8" s="11"/>
      <c r="CHL8" s="11"/>
      <c r="CHM8" s="11"/>
      <c r="CHN8" s="11"/>
      <c r="CHO8" s="11"/>
      <c r="CHP8" s="11"/>
      <c r="CHQ8" s="11"/>
      <c r="CHR8" s="11"/>
      <c r="CHS8" s="11"/>
      <c r="CHT8" s="11"/>
      <c r="CHU8" s="11"/>
      <c r="CHV8" s="11"/>
      <c r="CHW8" s="11"/>
      <c r="CHX8" s="11"/>
      <c r="CHY8" s="11"/>
      <c r="CHZ8" s="11"/>
      <c r="CIA8" s="11"/>
      <c r="CIB8" s="11"/>
      <c r="CIC8" s="11"/>
      <c r="CID8" s="11"/>
      <c r="CIE8" s="11"/>
      <c r="CIF8" s="11"/>
      <c r="CIG8" s="11"/>
      <c r="CIH8" s="11"/>
      <c r="CII8" s="11"/>
      <c r="CIJ8" s="11"/>
      <c r="CIK8" s="11"/>
      <c r="CIL8" s="11"/>
      <c r="CIM8" s="11"/>
      <c r="CIN8" s="11"/>
      <c r="CIO8" s="11"/>
      <c r="CIP8" s="11"/>
      <c r="CIQ8" s="11"/>
      <c r="CIR8" s="11"/>
      <c r="CIS8" s="11"/>
      <c r="CIT8" s="11"/>
      <c r="CIU8" s="11"/>
      <c r="CIV8" s="11"/>
      <c r="CIW8" s="11"/>
      <c r="CIX8" s="11"/>
      <c r="CIY8" s="11"/>
      <c r="CIZ8" s="11"/>
      <c r="CJA8" s="11"/>
      <c r="CJB8" s="11"/>
      <c r="CJC8" s="11"/>
      <c r="CJD8" s="11"/>
      <c r="CJE8" s="11"/>
      <c r="CJF8" s="11"/>
      <c r="CJG8" s="11"/>
      <c r="CJH8" s="11"/>
      <c r="CJI8" s="11"/>
      <c r="CJJ8" s="11"/>
      <c r="CJK8" s="11"/>
      <c r="CJL8" s="11"/>
      <c r="CJM8" s="11"/>
      <c r="CJN8" s="11"/>
      <c r="CJO8" s="11"/>
      <c r="CJP8" s="11"/>
      <c r="CJQ8" s="11"/>
      <c r="CJR8" s="11"/>
      <c r="CJS8" s="11"/>
      <c r="CJT8" s="11"/>
      <c r="CJU8" s="11"/>
      <c r="CJV8" s="11"/>
      <c r="CJW8" s="11"/>
      <c r="CJX8" s="11"/>
      <c r="CJY8" s="11"/>
      <c r="CJZ8" s="11"/>
      <c r="CKA8" s="11"/>
      <c r="CKB8" s="11"/>
      <c r="CKC8" s="11"/>
      <c r="CKD8" s="11"/>
      <c r="CKE8" s="11"/>
      <c r="CKF8" s="11"/>
      <c r="CKG8" s="11"/>
      <c r="CKH8" s="11"/>
      <c r="CKI8" s="11"/>
      <c r="CKJ8" s="11"/>
      <c r="CKK8" s="11"/>
      <c r="CKL8" s="11"/>
      <c r="CKM8" s="11"/>
      <c r="CKN8" s="11"/>
      <c r="CKO8" s="11"/>
      <c r="CKP8" s="11"/>
      <c r="CKQ8" s="11"/>
      <c r="CKR8" s="11"/>
      <c r="CKS8" s="11"/>
      <c r="CKT8" s="11"/>
      <c r="CKU8" s="11"/>
      <c r="CKV8" s="11"/>
      <c r="CKW8" s="11"/>
      <c r="CKX8" s="11"/>
      <c r="CKY8" s="11"/>
      <c r="CKZ8" s="11"/>
      <c r="CLA8" s="11"/>
      <c r="CLB8" s="11"/>
      <c r="CLC8" s="11"/>
      <c r="CLD8" s="11"/>
      <c r="CLE8" s="11"/>
      <c r="CLF8" s="11"/>
      <c r="CLG8" s="11"/>
      <c r="CLH8" s="11"/>
      <c r="CLI8" s="11"/>
      <c r="CLJ8" s="11"/>
      <c r="CLK8" s="11"/>
      <c r="CLL8" s="11"/>
      <c r="CLM8" s="11"/>
      <c r="CLN8" s="11"/>
      <c r="CLO8" s="11"/>
      <c r="CLP8" s="11"/>
      <c r="CLQ8" s="11"/>
      <c r="CLR8" s="11"/>
      <c r="CLS8" s="11"/>
      <c r="CLT8" s="11"/>
      <c r="CLU8" s="11"/>
      <c r="CLV8" s="11"/>
      <c r="CLW8" s="11"/>
      <c r="CLX8" s="11"/>
      <c r="CLY8" s="11"/>
      <c r="CLZ8" s="11"/>
      <c r="CMA8" s="11"/>
      <c r="CMB8" s="11"/>
      <c r="CMC8" s="11"/>
      <c r="CMD8" s="11"/>
      <c r="CME8" s="11"/>
      <c r="CMF8" s="11"/>
      <c r="CMG8" s="11"/>
      <c r="CMH8" s="11"/>
      <c r="CMI8" s="11"/>
      <c r="CMJ8" s="11"/>
      <c r="CMK8" s="11"/>
      <c r="CML8" s="11"/>
      <c r="CMM8" s="11"/>
      <c r="CMN8" s="11"/>
      <c r="CMO8" s="11"/>
      <c r="CMP8" s="11"/>
      <c r="CMQ8" s="11"/>
      <c r="CMR8" s="11"/>
      <c r="CMS8" s="11"/>
      <c r="CMT8" s="11"/>
      <c r="CMU8" s="11"/>
      <c r="CMV8" s="11"/>
      <c r="CMW8" s="11"/>
      <c r="CMX8" s="11"/>
      <c r="CMY8" s="11"/>
      <c r="CMZ8" s="11"/>
      <c r="CNA8" s="11"/>
      <c r="CNB8" s="11"/>
      <c r="CNC8" s="11"/>
      <c r="CND8" s="11"/>
      <c r="CNE8" s="11"/>
      <c r="CNF8" s="11"/>
      <c r="CNG8" s="11"/>
      <c r="CNH8" s="11"/>
      <c r="CNI8" s="11"/>
      <c r="CNJ8" s="11"/>
      <c r="CNK8" s="11"/>
      <c r="CNL8" s="11"/>
      <c r="CNM8" s="11"/>
      <c r="CNN8" s="11"/>
      <c r="CNO8" s="11"/>
      <c r="CNP8" s="11"/>
      <c r="CNQ8" s="11"/>
      <c r="CNR8" s="11"/>
      <c r="CNS8" s="11"/>
      <c r="CNT8" s="11"/>
      <c r="CNU8" s="11"/>
      <c r="CNV8" s="11"/>
      <c r="CNW8" s="11"/>
      <c r="CNX8" s="11"/>
      <c r="CNY8" s="11"/>
      <c r="CNZ8" s="11"/>
      <c r="COA8" s="11"/>
      <c r="COB8" s="11"/>
      <c r="COC8" s="11"/>
      <c r="COD8" s="11"/>
      <c r="COE8" s="11"/>
      <c r="COF8" s="11"/>
      <c r="COG8" s="11"/>
      <c r="COH8" s="11"/>
      <c r="COI8" s="11"/>
      <c r="COJ8" s="11"/>
      <c r="COK8" s="11"/>
      <c r="COL8" s="11"/>
      <c r="COM8" s="11"/>
      <c r="CON8" s="11"/>
      <c r="COO8" s="11"/>
      <c r="COP8" s="11"/>
      <c r="COQ8" s="11"/>
      <c r="COR8" s="11"/>
      <c r="COS8" s="11"/>
      <c r="COT8" s="11"/>
      <c r="COU8" s="11"/>
      <c r="COV8" s="11"/>
      <c r="COW8" s="11"/>
      <c r="COX8" s="11"/>
      <c r="COY8" s="11"/>
      <c r="COZ8" s="11"/>
      <c r="CPA8" s="11"/>
      <c r="CPB8" s="11"/>
      <c r="CPC8" s="11"/>
      <c r="CPD8" s="11"/>
      <c r="CPE8" s="11"/>
      <c r="CPF8" s="11"/>
      <c r="CPG8" s="11"/>
      <c r="CPH8" s="11"/>
      <c r="CPI8" s="11"/>
      <c r="CPJ8" s="11"/>
      <c r="CPK8" s="11"/>
      <c r="CPL8" s="11"/>
      <c r="CPM8" s="11"/>
      <c r="CPN8" s="11"/>
      <c r="CPO8" s="11"/>
      <c r="CPP8" s="11"/>
      <c r="CPQ8" s="11"/>
      <c r="CPR8" s="11"/>
      <c r="CPS8" s="11"/>
      <c r="CPT8" s="11"/>
      <c r="CPU8" s="11"/>
      <c r="CPV8" s="11"/>
      <c r="CPW8" s="11"/>
      <c r="CPX8" s="11"/>
      <c r="CPY8" s="11"/>
      <c r="CPZ8" s="11"/>
      <c r="CQA8" s="11"/>
      <c r="CQB8" s="11"/>
      <c r="CQC8" s="11"/>
      <c r="CQD8" s="11"/>
      <c r="CQE8" s="11"/>
      <c r="CQF8" s="11"/>
      <c r="CQG8" s="11"/>
      <c r="CQH8" s="11"/>
      <c r="CQI8" s="11"/>
      <c r="CQJ8" s="11"/>
      <c r="CQK8" s="11"/>
      <c r="CQL8" s="11"/>
      <c r="CQM8" s="11"/>
      <c r="CQN8" s="11"/>
      <c r="CQO8" s="11"/>
      <c r="CQP8" s="11"/>
      <c r="CQQ8" s="11"/>
      <c r="CQR8" s="11"/>
      <c r="CQS8" s="11"/>
      <c r="CQT8" s="11"/>
      <c r="CQU8" s="11"/>
      <c r="CQV8" s="11"/>
      <c r="CQW8" s="11"/>
      <c r="CQX8" s="11"/>
      <c r="CQY8" s="11"/>
      <c r="CQZ8" s="11"/>
      <c r="CRA8" s="11"/>
      <c r="CRB8" s="11"/>
      <c r="CRC8" s="11"/>
      <c r="CRD8" s="11"/>
      <c r="CRE8" s="11"/>
      <c r="CRF8" s="11"/>
      <c r="CRG8" s="11"/>
      <c r="CRH8" s="11"/>
      <c r="CRI8" s="11"/>
      <c r="CRJ8" s="11"/>
      <c r="CRK8" s="11"/>
      <c r="CRL8" s="11"/>
      <c r="CRM8" s="11"/>
      <c r="CRN8" s="11"/>
      <c r="CRO8" s="11"/>
      <c r="CRP8" s="11"/>
      <c r="CRQ8" s="11"/>
      <c r="CRR8" s="11"/>
      <c r="CRS8" s="11"/>
      <c r="CRT8" s="11"/>
      <c r="CRU8" s="11"/>
      <c r="CRV8" s="11"/>
      <c r="CRW8" s="11"/>
      <c r="CRX8" s="11"/>
      <c r="CRY8" s="11"/>
      <c r="CRZ8" s="11"/>
      <c r="CSA8" s="11"/>
      <c r="CSB8" s="11"/>
      <c r="CSC8" s="11"/>
      <c r="CSD8" s="11"/>
      <c r="CSE8" s="11"/>
      <c r="CSF8" s="11"/>
      <c r="CSG8" s="11"/>
      <c r="CSH8" s="11"/>
      <c r="CSI8" s="11"/>
      <c r="CSJ8" s="11"/>
      <c r="CSK8" s="11"/>
      <c r="CSL8" s="11"/>
      <c r="CSM8" s="11"/>
      <c r="CSN8" s="11"/>
      <c r="CSO8" s="11"/>
      <c r="CSP8" s="11"/>
      <c r="CSQ8" s="11"/>
      <c r="CSR8" s="11"/>
      <c r="CSS8" s="11"/>
      <c r="CST8" s="11"/>
      <c r="CSU8" s="11"/>
      <c r="CSV8" s="11"/>
      <c r="CSW8" s="11"/>
      <c r="CSX8" s="11"/>
      <c r="CSY8" s="11"/>
      <c r="CSZ8" s="11"/>
      <c r="CTA8" s="11"/>
      <c r="CTB8" s="11"/>
      <c r="CTC8" s="11"/>
      <c r="CTD8" s="11"/>
      <c r="CTE8" s="11"/>
      <c r="CTF8" s="11"/>
      <c r="CTG8" s="11"/>
      <c r="CTH8" s="11"/>
      <c r="CTI8" s="11"/>
      <c r="CTJ8" s="11"/>
      <c r="CTK8" s="11"/>
      <c r="CTL8" s="11"/>
      <c r="CTM8" s="11"/>
      <c r="CTN8" s="11"/>
      <c r="CTO8" s="11"/>
      <c r="CTP8" s="11"/>
      <c r="CTQ8" s="11"/>
      <c r="CTR8" s="11"/>
      <c r="CTS8" s="11"/>
      <c r="CTT8" s="11"/>
      <c r="CTU8" s="11"/>
      <c r="CTV8" s="11"/>
      <c r="CTW8" s="11"/>
      <c r="CTX8" s="11"/>
      <c r="CTY8" s="11"/>
      <c r="CTZ8" s="11"/>
      <c r="CUA8" s="11"/>
      <c r="CUB8" s="11"/>
      <c r="CUC8" s="11"/>
      <c r="CUD8" s="11"/>
      <c r="CUE8" s="11"/>
      <c r="CUF8" s="11"/>
      <c r="CUG8" s="11"/>
      <c r="CUH8" s="11"/>
      <c r="CUI8" s="11"/>
      <c r="CUJ8" s="11"/>
      <c r="CUK8" s="11"/>
      <c r="CUL8" s="11"/>
      <c r="CUM8" s="11"/>
      <c r="CUN8" s="11"/>
      <c r="CUO8" s="11"/>
      <c r="CUP8" s="11"/>
      <c r="CUQ8" s="11"/>
      <c r="CUR8" s="11"/>
      <c r="CUS8" s="11"/>
      <c r="CUT8" s="11"/>
      <c r="CUU8" s="11"/>
      <c r="CUV8" s="11"/>
      <c r="CUW8" s="11"/>
      <c r="CUX8" s="11"/>
      <c r="CUY8" s="11"/>
      <c r="CUZ8" s="11"/>
      <c r="CVA8" s="11"/>
      <c r="CVB8" s="11"/>
      <c r="CVC8" s="11"/>
      <c r="CVD8" s="11"/>
      <c r="CVE8" s="11"/>
      <c r="CVF8" s="11"/>
      <c r="CVG8" s="11"/>
      <c r="CVH8" s="11"/>
      <c r="CVI8" s="11"/>
      <c r="CVJ8" s="11"/>
      <c r="CVK8" s="11"/>
      <c r="CVL8" s="11"/>
      <c r="CVM8" s="11"/>
      <c r="CVN8" s="11"/>
      <c r="CVO8" s="11"/>
      <c r="CVP8" s="11"/>
      <c r="CVQ8" s="11"/>
      <c r="CVR8" s="11"/>
      <c r="CVS8" s="11"/>
      <c r="CVT8" s="11"/>
      <c r="CVU8" s="11"/>
      <c r="CVV8" s="11"/>
      <c r="CVW8" s="11"/>
      <c r="CVX8" s="11"/>
      <c r="CVY8" s="11"/>
      <c r="CVZ8" s="11"/>
      <c r="CWA8" s="11"/>
      <c r="CWB8" s="11"/>
      <c r="CWC8" s="11"/>
      <c r="CWD8" s="11"/>
      <c r="CWE8" s="11"/>
      <c r="CWF8" s="11"/>
      <c r="CWG8" s="11"/>
      <c r="CWH8" s="11"/>
      <c r="CWI8" s="11"/>
      <c r="CWJ8" s="11"/>
      <c r="CWK8" s="11"/>
      <c r="CWL8" s="11"/>
      <c r="CWM8" s="11"/>
      <c r="CWN8" s="11"/>
      <c r="CWO8" s="11"/>
      <c r="CWP8" s="11"/>
      <c r="CWQ8" s="11"/>
      <c r="CWR8" s="11"/>
      <c r="CWS8" s="11"/>
      <c r="CWT8" s="11"/>
      <c r="CWU8" s="11"/>
      <c r="CWV8" s="11"/>
      <c r="CWW8" s="11"/>
      <c r="CWX8" s="11"/>
      <c r="CWY8" s="11"/>
      <c r="CWZ8" s="11"/>
      <c r="CXA8" s="11"/>
      <c r="CXB8" s="11"/>
      <c r="CXC8" s="11"/>
      <c r="CXD8" s="11"/>
      <c r="CXE8" s="11"/>
      <c r="CXF8" s="11"/>
      <c r="CXG8" s="11"/>
      <c r="CXH8" s="11"/>
      <c r="CXI8" s="11"/>
      <c r="CXJ8" s="11"/>
      <c r="CXK8" s="11"/>
      <c r="CXL8" s="11"/>
      <c r="CXM8" s="11"/>
      <c r="CXN8" s="11"/>
      <c r="CXO8" s="11"/>
      <c r="CXP8" s="11"/>
      <c r="CXQ8" s="11"/>
      <c r="CXR8" s="11"/>
      <c r="CXS8" s="11"/>
      <c r="CXT8" s="11"/>
      <c r="CXU8" s="11"/>
      <c r="CXV8" s="11"/>
      <c r="CXW8" s="11"/>
      <c r="CXX8" s="11"/>
      <c r="CXY8" s="11"/>
      <c r="CXZ8" s="11"/>
      <c r="CYA8" s="11"/>
      <c r="CYB8" s="11"/>
      <c r="CYC8" s="11"/>
      <c r="CYD8" s="11"/>
      <c r="CYE8" s="11"/>
      <c r="CYF8" s="11"/>
      <c r="CYG8" s="11"/>
      <c r="CYH8" s="11"/>
      <c r="CYI8" s="11"/>
      <c r="CYJ8" s="11"/>
      <c r="CYK8" s="11"/>
      <c r="CYL8" s="11"/>
      <c r="CYM8" s="11"/>
      <c r="CYN8" s="11"/>
      <c r="CYO8" s="11"/>
      <c r="CYP8" s="11"/>
      <c r="CYQ8" s="11"/>
      <c r="CYR8" s="11"/>
      <c r="CYS8" s="11"/>
      <c r="CYT8" s="11"/>
      <c r="CYU8" s="11"/>
      <c r="CYV8" s="11"/>
      <c r="CYW8" s="11"/>
      <c r="CYX8" s="11"/>
      <c r="CYY8" s="11"/>
      <c r="CYZ8" s="11"/>
      <c r="CZA8" s="11"/>
      <c r="CZB8" s="11"/>
      <c r="CZC8" s="11"/>
      <c r="CZD8" s="11"/>
      <c r="CZE8" s="11"/>
      <c r="CZF8" s="11"/>
      <c r="CZG8" s="11"/>
      <c r="CZH8" s="11"/>
      <c r="CZI8" s="11"/>
      <c r="CZJ8" s="11"/>
      <c r="CZK8" s="11"/>
      <c r="CZL8" s="11"/>
      <c r="CZM8" s="11"/>
      <c r="CZN8" s="11"/>
      <c r="CZO8" s="11"/>
      <c r="CZP8" s="11"/>
      <c r="CZQ8" s="11"/>
      <c r="CZR8" s="11"/>
      <c r="CZS8" s="11"/>
      <c r="CZT8" s="11"/>
      <c r="CZU8" s="11"/>
      <c r="CZV8" s="11"/>
      <c r="CZW8" s="11"/>
      <c r="CZX8" s="11"/>
      <c r="CZY8" s="11"/>
      <c r="CZZ8" s="11"/>
      <c r="DAA8" s="11"/>
      <c r="DAB8" s="11"/>
      <c r="DAC8" s="11"/>
      <c r="DAD8" s="11"/>
      <c r="DAE8" s="11"/>
      <c r="DAF8" s="11"/>
      <c r="DAG8" s="11"/>
      <c r="DAH8" s="11"/>
      <c r="DAI8" s="11"/>
      <c r="DAJ8" s="11"/>
      <c r="DAK8" s="11"/>
      <c r="DAL8" s="11"/>
      <c r="DAM8" s="11"/>
      <c r="DAN8" s="11"/>
      <c r="DAO8" s="11"/>
      <c r="DAP8" s="11"/>
      <c r="DAQ8" s="11"/>
      <c r="DAR8" s="11"/>
      <c r="DAS8" s="11"/>
      <c r="DAT8" s="11"/>
      <c r="DAU8" s="11"/>
      <c r="DAV8" s="11"/>
      <c r="DAW8" s="11"/>
      <c r="DAX8" s="11"/>
      <c r="DAY8" s="11"/>
      <c r="DAZ8" s="11"/>
      <c r="DBA8" s="11"/>
      <c r="DBB8" s="11"/>
      <c r="DBC8" s="11"/>
      <c r="DBD8" s="11"/>
      <c r="DBE8" s="11"/>
      <c r="DBF8" s="11"/>
      <c r="DBG8" s="11"/>
      <c r="DBH8" s="11"/>
      <c r="DBI8" s="11"/>
      <c r="DBJ8" s="11"/>
      <c r="DBK8" s="11"/>
      <c r="DBL8" s="11"/>
      <c r="DBM8" s="11"/>
      <c r="DBN8" s="11"/>
      <c r="DBO8" s="11"/>
      <c r="DBP8" s="11"/>
      <c r="DBQ8" s="11"/>
      <c r="DBR8" s="11"/>
      <c r="DBS8" s="11"/>
      <c r="DBT8" s="11"/>
      <c r="DBU8" s="11"/>
      <c r="DBV8" s="11"/>
      <c r="DBW8" s="11"/>
      <c r="DBX8" s="11"/>
      <c r="DBY8" s="11"/>
      <c r="DBZ8" s="11"/>
      <c r="DCA8" s="11"/>
      <c r="DCB8" s="11"/>
      <c r="DCC8" s="11"/>
      <c r="DCD8" s="11"/>
      <c r="DCE8" s="11"/>
      <c r="DCF8" s="11"/>
      <c r="DCG8" s="11"/>
      <c r="DCH8" s="11"/>
      <c r="DCI8" s="11"/>
      <c r="DCJ8" s="11"/>
      <c r="DCK8" s="11"/>
      <c r="DCL8" s="11"/>
      <c r="DCM8" s="11"/>
      <c r="DCN8" s="11"/>
      <c r="DCO8" s="11"/>
      <c r="DCP8" s="11"/>
      <c r="DCQ8" s="11"/>
      <c r="DCR8" s="11"/>
      <c r="DCS8" s="11"/>
      <c r="DCT8" s="11"/>
      <c r="DCU8" s="11"/>
      <c r="DCV8" s="11"/>
      <c r="DCW8" s="11"/>
      <c r="DCX8" s="11"/>
      <c r="DCY8" s="11"/>
      <c r="DCZ8" s="11"/>
      <c r="DDA8" s="11"/>
      <c r="DDB8" s="11"/>
      <c r="DDC8" s="11"/>
      <c r="DDD8" s="11"/>
      <c r="DDE8" s="11"/>
      <c r="DDF8" s="11"/>
      <c r="DDG8" s="11"/>
      <c r="DDH8" s="11"/>
      <c r="DDI8" s="11"/>
      <c r="DDJ8" s="11"/>
      <c r="DDK8" s="11"/>
      <c r="DDL8" s="11"/>
      <c r="DDM8" s="11"/>
      <c r="DDN8" s="11"/>
      <c r="DDO8" s="11"/>
      <c r="DDP8" s="11"/>
      <c r="DDQ8" s="11"/>
      <c r="DDR8" s="11"/>
      <c r="DDS8" s="11"/>
      <c r="DDT8" s="11"/>
      <c r="DDU8" s="11"/>
      <c r="DDV8" s="11"/>
      <c r="DDW8" s="11"/>
      <c r="DDX8" s="11"/>
      <c r="DDY8" s="11"/>
      <c r="DDZ8" s="11"/>
      <c r="DEA8" s="11"/>
      <c r="DEB8" s="11"/>
      <c r="DEC8" s="11"/>
      <c r="DED8" s="11"/>
      <c r="DEE8" s="11"/>
      <c r="DEF8" s="11"/>
      <c r="DEG8" s="11"/>
      <c r="DEH8" s="11"/>
      <c r="DEI8" s="11"/>
      <c r="DEJ8" s="11"/>
      <c r="DEK8" s="11"/>
      <c r="DEL8" s="11"/>
      <c r="DEM8" s="11"/>
      <c r="DEN8" s="11"/>
      <c r="DEO8" s="11"/>
      <c r="DEP8" s="11"/>
      <c r="DEQ8" s="11"/>
      <c r="DER8" s="11"/>
      <c r="DES8" s="11"/>
      <c r="DET8" s="11"/>
      <c r="DEU8" s="11"/>
      <c r="DEV8" s="11"/>
      <c r="DEW8" s="11"/>
      <c r="DEX8" s="11"/>
      <c r="DEY8" s="11"/>
      <c r="DEZ8" s="11"/>
      <c r="DFA8" s="11"/>
      <c r="DFB8" s="11"/>
      <c r="DFC8" s="11"/>
      <c r="DFD8" s="11"/>
      <c r="DFE8" s="11"/>
      <c r="DFF8" s="11"/>
      <c r="DFG8" s="11"/>
      <c r="DFH8" s="11"/>
      <c r="DFI8" s="11"/>
      <c r="DFJ8" s="11"/>
      <c r="DFK8" s="11"/>
      <c r="DFL8" s="11"/>
      <c r="DFM8" s="11"/>
      <c r="DFN8" s="11"/>
      <c r="DFO8" s="11"/>
      <c r="DFP8" s="11"/>
      <c r="DFQ8" s="11"/>
      <c r="DFR8" s="11"/>
      <c r="DFS8" s="11"/>
      <c r="DFT8" s="11"/>
      <c r="DFU8" s="11"/>
      <c r="DFV8" s="11"/>
      <c r="DFW8" s="11"/>
      <c r="DFX8" s="11"/>
      <c r="DFY8" s="11"/>
      <c r="DFZ8" s="11"/>
      <c r="DGA8" s="11"/>
      <c r="DGB8" s="11"/>
      <c r="DGC8" s="11"/>
      <c r="DGD8" s="11"/>
      <c r="DGE8" s="11"/>
      <c r="DGF8" s="11"/>
      <c r="DGG8" s="11"/>
      <c r="DGH8" s="11"/>
      <c r="DGI8" s="11"/>
      <c r="DGJ8" s="11"/>
      <c r="DGK8" s="11"/>
      <c r="DGL8" s="11"/>
      <c r="DGM8" s="11"/>
      <c r="DGN8" s="11"/>
      <c r="DGO8" s="11"/>
      <c r="DGP8" s="11"/>
      <c r="DGQ8" s="11"/>
      <c r="DGR8" s="11"/>
      <c r="DGS8" s="11"/>
      <c r="DGT8" s="11"/>
      <c r="DGU8" s="11"/>
      <c r="DGV8" s="11"/>
      <c r="DGW8" s="11"/>
      <c r="DGX8" s="11"/>
      <c r="DGY8" s="11"/>
      <c r="DGZ8" s="11"/>
      <c r="DHA8" s="11"/>
      <c r="DHB8" s="11"/>
      <c r="DHC8" s="11"/>
      <c r="DHD8" s="11"/>
      <c r="DHE8" s="11"/>
      <c r="DHF8" s="11"/>
      <c r="DHG8" s="11"/>
      <c r="DHH8" s="11"/>
      <c r="DHI8" s="11"/>
      <c r="DHJ8" s="11"/>
      <c r="DHK8" s="11"/>
      <c r="DHL8" s="11"/>
      <c r="DHM8" s="11"/>
      <c r="DHN8" s="11"/>
      <c r="DHO8" s="11"/>
      <c r="DHP8" s="11"/>
      <c r="DHQ8" s="11"/>
      <c r="DHR8" s="11"/>
      <c r="DHS8" s="11"/>
      <c r="DHT8" s="11"/>
      <c r="DHU8" s="11"/>
      <c r="DHV8" s="11"/>
      <c r="DHW8" s="11"/>
      <c r="DHX8" s="11"/>
      <c r="DHY8" s="11"/>
      <c r="DHZ8" s="11"/>
      <c r="DIA8" s="11"/>
      <c r="DIB8" s="11"/>
      <c r="DIC8" s="11"/>
      <c r="DID8" s="11"/>
      <c r="DIE8" s="11"/>
      <c r="DIF8" s="11"/>
      <c r="DIG8" s="11"/>
      <c r="DIH8" s="11"/>
      <c r="DII8" s="11"/>
      <c r="DIJ8" s="11"/>
      <c r="DIK8" s="11"/>
      <c r="DIL8" s="11"/>
      <c r="DIM8" s="11"/>
      <c r="DIN8" s="11"/>
      <c r="DIO8" s="11"/>
      <c r="DIP8" s="11"/>
      <c r="DIQ8" s="11"/>
      <c r="DIR8" s="11"/>
      <c r="DIS8" s="11"/>
      <c r="DIT8" s="11"/>
      <c r="DIU8" s="11"/>
      <c r="DIV8" s="11"/>
      <c r="DIW8" s="11"/>
      <c r="DIX8" s="11"/>
      <c r="DIY8" s="11"/>
      <c r="DIZ8" s="11"/>
      <c r="DJA8" s="11"/>
      <c r="DJB8" s="11"/>
      <c r="DJC8" s="11"/>
      <c r="DJD8" s="11"/>
      <c r="DJE8" s="11"/>
      <c r="DJF8" s="11"/>
      <c r="DJG8" s="11"/>
      <c r="DJH8" s="11"/>
      <c r="DJI8" s="11"/>
      <c r="DJJ8" s="11"/>
      <c r="DJK8" s="11"/>
      <c r="DJL8" s="11"/>
      <c r="DJM8" s="11"/>
      <c r="DJN8" s="11"/>
      <c r="DJO8" s="11"/>
      <c r="DJP8" s="11"/>
      <c r="DJQ8" s="11"/>
      <c r="DJR8" s="11"/>
      <c r="DJS8" s="11"/>
      <c r="DJT8" s="11"/>
      <c r="DJU8" s="11"/>
      <c r="DJV8" s="11"/>
      <c r="DJW8" s="11"/>
      <c r="DJX8" s="11"/>
      <c r="DJY8" s="11"/>
      <c r="DJZ8" s="11"/>
      <c r="DKA8" s="11"/>
      <c r="DKB8" s="11"/>
      <c r="DKC8" s="11"/>
      <c r="DKD8" s="11"/>
      <c r="DKE8" s="11"/>
      <c r="DKF8" s="11"/>
      <c r="DKG8" s="11"/>
      <c r="DKH8" s="11"/>
      <c r="DKI8" s="11"/>
      <c r="DKJ8" s="11"/>
      <c r="DKK8" s="11"/>
      <c r="DKL8" s="11"/>
      <c r="DKM8" s="11"/>
      <c r="DKN8" s="11"/>
      <c r="DKO8" s="11"/>
      <c r="DKP8" s="11"/>
      <c r="DKQ8" s="11"/>
      <c r="DKR8" s="11"/>
      <c r="DKS8" s="11"/>
      <c r="DKT8" s="11"/>
      <c r="DKU8" s="11"/>
      <c r="DKV8" s="11"/>
      <c r="DKW8" s="11"/>
      <c r="DKX8" s="11"/>
      <c r="DKY8" s="11"/>
      <c r="DKZ8" s="11"/>
      <c r="DLA8" s="11"/>
      <c r="DLB8" s="11"/>
      <c r="DLC8" s="11"/>
      <c r="DLD8" s="11"/>
      <c r="DLE8" s="11"/>
      <c r="DLF8" s="11"/>
      <c r="DLG8" s="11"/>
      <c r="DLH8" s="11"/>
      <c r="DLI8" s="11"/>
      <c r="DLJ8" s="11"/>
      <c r="DLK8" s="11"/>
      <c r="DLL8" s="11"/>
      <c r="DLM8" s="11"/>
      <c r="DLN8" s="11"/>
      <c r="DLO8" s="11"/>
      <c r="DLP8" s="11"/>
      <c r="DLQ8" s="11"/>
      <c r="DLR8" s="11"/>
      <c r="DLS8" s="11"/>
      <c r="DLT8" s="11"/>
      <c r="DLU8" s="11"/>
      <c r="DLV8" s="11"/>
      <c r="DLW8" s="11"/>
      <c r="DLX8" s="11"/>
      <c r="DLY8" s="11"/>
      <c r="DLZ8" s="11"/>
      <c r="DMA8" s="11"/>
      <c r="DMB8" s="11"/>
      <c r="DMC8" s="11"/>
      <c r="DMD8" s="11"/>
      <c r="DME8" s="11"/>
      <c r="DMF8" s="11"/>
      <c r="DMG8" s="11"/>
      <c r="DMH8" s="11"/>
      <c r="DMI8" s="11"/>
      <c r="DMJ8" s="11"/>
      <c r="DMK8" s="11"/>
      <c r="DML8" s="11"/>
      <c r="DMM8" s="11"/>
      <c r="DMN8" s="11"/>
      <c r="DMO8" s="11"/>
      <c r="DMP8" s="11"/>
      <c r="DMQ8" s="11"/>
      <c r="DMR8" s="11"/>
      <c r="DMS8" s="11"/>
      <c r="DMT8" s="11"/>
      <c r="DMU8" s="11"/>
      <c r="DMV8" s="11"/>
      <c r="DMW8" s="11"/>
      <c r="DMX8" s="11"/>
      <c r="DMY8" s="11"/>
      <c r="DMZ8" s="11"/>
      <c r="DNA8" s="11"/>
      <c r="DNB8" s="11"/>
      <c r="DNC8" s="11"/>
      <c r="DND8" s="11"/>
      <c r="DNE8" s="11"/>
      <c r="DNF8" s="11"/>
      <c r="DNG8" s="11"/>
      <c r="DNH8" s="11"/>
      <c r="DNI8" s="11"/>
      <c r="DNJ8" s="11"/>
      <c r="DNK8" s="11"/>
      <c r="DNL8" s="11"/>
      <c r="DNM8" s="11"/>
      <c r="DNN8" s="11"/>
      <c r="DNO8" s="11"/>
      <c r="DNP8" s="11"/>
      <c r="DNQ8" s="11"/>
      <c r="DNR8" s="11"/>
      <c r="DNS8" s="11"/>
      <c r="DNT8" s="11"/>
      <c r="DNU8" s="11"/>
      <c r="DNV8" s="11"/>
      <c r="DNW8" s="11"/>
      <c r="DNX8" s="11"/>
      <c r="DNY8" s="11"/>
      <c r="DNZ8" s="11"/>
      <c r="DOA8" s="11"/>
      <c r="DOB8" s="11"/>
      <c r="DOC8" s="11"/>
      <c r="DOD8" s="11"/>
      <c r="DOE8" s="11"/>
      <c r="DOF8" s="11"/>
      <c r="DOG8" s="11"/>
      <c r="DOH8" s="11"/>
      <c r="DOI8" s="11"/>
      <c r="DOJ8" s="11"/>
      <c r="DOK8" s="11"/>
      <c r="DOL8" s="11"/>
      <c r="DOM8" s="11"/>
      <c r="DON8" s="11"/>
      <c r="DOO8" s="11"/>
      <c r="DOP8" s="11"/>
      <c r="DOQ8" s="11"/>
      <c r="DOR8" s="11"/>
      <c r="DOS8" s="11"/>
      <c r="DOT8" s="11"/>
      <c r="DOU8" s="11"/>
      <c r="DOV8" s="11"/>
      <c r="DOW8" s="11"/>
      <c r="DOX8" s="11"/>
      <c r="DOY8" s="11"/>
      <c r="DOZ8" s="11"/>
      <c r="DPA8" s="11"/>
      <c r="DPB8" s="11"/>
      <c r="DPC8" s="11"/>
      <c r="DPD8" s="11"/>
      <c r="DPE8" s="11"/>
      <c r="DPF8" s="11"/>
      <c r="DPG8" s="11"/>
      <c r="DPH8" s="11"/>
      <c r="DPI8" s="11"/>
      <c r="DPJ8" s="11"/>
      <c r="DPK8" s="11"/>
      <c r="DPL8" s="11"/>
      <c r="DPM8" s="11"/>
      <c r="DPN8" s="11"/>
      <c r="DPO8" s="11"/>
      <c r="DPP8" s="11"/>
      <c r="DPQ8" s="11"/>
      <c r="DPR8" s="11"/>
      <c r="DPS8" s="11"/>
      <c r="DPT8" s="11"/>
      <c r="DPU8" s="11"/>
      <c r="DPV8" s="11"/>
      <c r="DPW8" s="11"/>
      <c r="DPX8" s="11"/>
      <c r="DPY8" s="11"/>
      <c r="DPZ8" s="11"/>
      <c r="DQA8" s="11"/>
      <c r="DQB8" s="11"/>
      <c r="DQC8" s="11"/>
      <c r="DQD8" s="11"/>
      <c r="DQE8" s="11"/>
      <c r="DQF8" s="11"/>
      <c r="DQG8" s="11"/>
      <c r="DQH8" s="11"/>
      <c r="DQI8" s="11"/>
      <c r="DQJ8" s="11"/>
      <c r="DQK8" s="11"/>
      <c r="DQL8" s="11"/>
      <c r="DQM8" s="11"/>
      <c r="DQN8" s="11"/>
      <c r="DQO8" s="11"/>
      <c r="DQP8" s="11"/>
      <c r="DQQ8" s="11"/>
      <c r="DQR8" s="11"/>
      <c r="DQS8" s="11"/>
      <c r="DQT8" s="11"/>
      <c r="DQU8" s="11"/>
      <c r="DQV8" s="11"/>
      <c r="DQW8" s="11"/>
      <c r="DQX8" s="11"/>
      <c r="DQY8" s="11"/>
      <c r="DQZ8" s="11"/>
      <c r="DRA8" s="11"/>
      <c r="DRB8" s="11"/>
      <c r="DRC8" s="11"/>
      <c r="DRD8" s="11"/>
      <c r="DRE8" s="11"/>
      <c r="DRF8" s="11"/>
      <c r="DRG8" s="11"/>
      <c r="DRH8" s="11"/>
      <c r="DRI8" s="11"/>
      <c r="DRJ8" s="11"/>
      <c r="DRK8" s="11"/>
      <c r="DRL8" s="11"/>
      <c r="DRM8" s="11"/>
      <c r="DRN8" s="11"/>
      <c r="DRO8" s="11"/>
      <c r="DRP8" s="11"/>
      <c r="DRQ8" s="11"/>
      <c r="DRR8" s="11"/>
      <c r="DRS8" s="11"/>
      <c r="DRT8" s="11"/>
      <c r="DRU8" s="11"/>
      <c r="DRV8" s="11"/>
      <c r="DRW8" s="11"/>
      <c r="DRX8" s="11"/>
      <c r="DRY8" s="11"/>
      <c r="DRZ8" s="11"/>
      <c r="DSA8" s="11"/>
      <c r="DSB8" s="11"/>
      <c r="DSC8" s="11"/>
      <c r="DSD8" s="11"/>
      <c r="DSE8" s="11"/>
      <c r="DSF8" s="11"/>
      <c r="DSG8" s="11"/>
      <c r="DSH8" s="11"/>
      <c r="DSI8" s="11"/>
      <c r="DSJ8" s="11"/>
      <c r="DSK8" s="11"/>
      <c r="DSL8" s="11"/>
      <c r="DSM8" s="11"/>
      <c r="DSN8" s="11"/>
      <c r="DSO8" s="11"/>
      <c r="DSP8" s="11"/>
      <c r="DSQ8" s="11"/>
      <c r="DSR8" s="11"/>
      <c r="DSS8" s="11"/>
      <c r="DST8" s="11"/>
      <c r="DSU8" s="11"/>
      <c r="DSV8" s="11"/>
      <c r="DSW8" s="11"/>
      <c r="DSX8" s="11"/>
      <c r="DSY8" s="11"/>
      <c r="DSZ8" s="11"/>
      <c r="DTA8" s="11"/>
      <c r="DTB8" s="11"/>
      <c r="DTC8" s="11"/>
      <c r="DTD8" s="11"/>
      <c r="DTE8" s="11"/>
      <c r="DTF8" s="11"/>
      <c r="DTG8" s="11"/>
      <c r="DTH8" s="11"/>
      <c r="DTI8" s="11"/>
      <c r="DTJ8" s="11"/>
      <c r="DTK8" s="11"/>
      <c r="DTL8" s="11"/>
      <c r="DTM8" s="11"/>
      <c r="DTN8" s="11"/>
      <c r="DTO8" s="11"/>
      <c r="DTP8" s="11"/>
      <c r="DTQ8" s="11"/>
      <c r="DTR8" s="11"/>
      <c r="DTS8" s="11"/>
      <c r="DTT8" s="11"/>
      <c r="DTU8" s="11"/>
      <c r="DTV8" s="11"/>
      <c r="DTW8" s="11"/>
      <c r="DTX8" s="11"/>
      <c r="DTY8" s="11"/>
      <c r="DTZ8" s="11"/>
      <c r="DUA8" s="11"/>
      <c r="DUB8" s="11"/>
      <c r="DUC8" s="11"/>
      <c r="DUD8" s="11"/>
      <c r="DUE8" s="11"/>
      <c r="DUF8" s="11"/>
      <c r="DUG8" s="11"/>
      <c r="DUH8" s="11"/>
      <c r="DUI8" s="11"/>
      <c r="DUJ8" s="11"/>
      <c r="DUK8" s="11"/>
      <c r="DUL8" s="11"/>
      <c r="DUM8" s="11"/>
      <c r="DUN8" s="11"/>
      <c r="DUO8" s="11"/>
      <c r="DUP8" s="11"/>
      <c r="DUQ8" s="11"/>
      <c r="DUR8" s="11"/>
      <c r="DUS8" s="11"/>
      <c r="DUT8" s="11"/>
      <c r="DUU8" s="11"/>
      <c r="DUV8" s="11"/>
      <c r="DUW8" s="11"/>
      <c r="DUX8" s="11"/>
      <c r="DUY8" s="11"/>
      <c r="DUZ8" s="11"/>
      <c r="DVA8" s="11"/>
      <c r="DVB8" s="11"/>
      <c r="DVC8" s="11"/>
      <c r="DVD8" s="11"/>
      <c r="DVE8" s="11"/>
      <c r="DVF8" s="11"/>
      <c r="DVG8" s="11"/>
      <c r="DVH8" s="11"/>
      <c r="DVI8" s="11"/>
      <c r="DVJ8" s="11"/>
      <c r="DVK8" s="11"/>
      <c r="DVL8" s="11"/>
      <c r="DVM8" s="11"/>
      <c r="DVN8" s="11"/>
      <c r="DVO8" s="11"/>
      <c r="DVP8" s="11"/>
      <c r="DVQ8" s="11"/>
      <c r="DVR8" s="11"/>
      <c r="DVS8" s="11"/>
      <c r="DVT8" s="11"/>
      <c r="DVU8" s="11"/>
      <c r="DVV8" s="11"/>
      <c r="DVW8" s="11"/>
      <c r="DVX8" s="11"/>
      <c r="DVY8" s="11"/>
      <c r="DVZ8" s="11"/>
      <c r="DWA8" s="11"/>
      <c r="DWB8" s="11"/>
      <c r="DWC8" s="11"/>
      <c r="DWD8" s="11"/>
      <c r="DWE8" s="11"/>
      <c r="DWF8" s="11"/>
      <c r="DWG8" s="11"/>
      <c r="DWH8" s="11"/>
      <c r="DWI8" s="11"/>
      <c r="DWJ8" s="11"/>
      <c r="DWK8" s="11"/>
      <c r="DWL8" s="11"/>
      <c r="DWM8" s="11"/>
      <c r="DWN8" s="11"/>
      <c r="DWO8" s="11"/>
      <c r="DWP8" s="11"/>
      <c r="DWQ8" s="11"/>
      <c r="DWR8" s="11"/>
      <c r="DWS8" s="11"/>
      <c r="DWT8" s="11"/>
      <c r="DWU8" s="11"/>
      <c r="DWV8" s="11"/>
      <c r="DWW8" s="11"/>
      <c r="DWX8" s="11"/>
      <c r="DWY8" s="11"/>
      <c r="DWZ8" s="11"/>
      <c r="DXA8" s="11"/>
      <c r="DXB8" s="11"/>
      <c r="DXC8" s="11"/>
      <c r="DXD8" s="11"/>
      <c r="DXE8" s="11"/>
      <c r="DXF8" s="11"/>
      <c r="DXG8" s="11"/>
      <c r="DXH8" s="11"/>
      <c r="DXI8" s="11"/>
      <c r="DXJ8" s="11"/>
      <c r="DXK8" s="11"/>
      <c r="DXL8" s="11"/>
      <c r="DXM8" s="11"/>
      <c r="DXN8" s="11"/>
      <c r="DXO8" s="11"/>
      <c r="DXP8" s="11"/>
      <c r="DXQ8" s="11"/>
      <c r="DXR8" s="11"/>
      <c r="DXS8" s="11"/>
      <c r="DXT8" s="11"/>
      <c r="DXU8" s="11"/>
      <c r="DXV8" s="11"/>
      <c r="DXW8" s="11"/>
      <c r="DXX8" s="11"/>
      <c r="DXY8" s="11"/>
      <c r="DXZ8" s="11"/>
      <c r="DYA8" s="11"/>
      <c r="DYB8" s="11"/>
      <c r="DYC8" s="11"/>
      <c r="DYD8" s="11"/>
      <c r="DYE8" s="11"/>
      <c r="DYF8" s="11"/>
      <c r="DYG8" s="11"/>
      <c r="DYH8" s="11"/>
      <c r="DYI8" s="11"/>
      <c r="DYJ8" s="11"/>
      <c r="DYK8" s="11"/>
      <c r="DYL8" s="11"/>
      <c r="DYM8" s="11"/>
      <c r="DYN8" s="11"/>
      <c r="DYO8" s="11"/>
      <c r="DYP8" s="11"/>
      <c r="DYQ8" s="11"/>
      <c r="DYR8" s="11"/>
      <c r="DYS8" s="11"/>
      <c r="DYT8" s="11"/>
      <c r="DYU8" s="11"/>
      <c r="DYV8" s="11"/>
      <c r="DYW8" s="11"/>
      <c r="DYX8" s="11"/>
      <c r="DYY8" s="11"/>
      <c r="DYZ8" s="11"/>
      <c r="DZA8" s="11"/>
      <c r="DZB8" s="11"/>
      <c r="DZC8" s="11"/>
      <c r="DZD8" s="11"/>
      <c r="DZE8" s="11"/>
      <c r="DZF8" s="11"/>
      <c r="DZG8" s="11"/>
      <c r="DZH8" s="11"/>
      <c r="DZI8" s="11"/>
      <c r="DZJ8" s="11"/>
      <c r="DZK8" s="11"/>
      <c r="DZL8" s="11"/>
      <c r="DZM8" s="11"/>
      <c r="DZN8" s="11"/>
      <c r="DZO8" s="11"/>
      <c r="DZP8" s="11"/>
      <c r="DZQ8" s="11"/>
      <c r="DZR8" s="11"/>
      <c r="DZS8" s="11"/>
      <c r="DZT8" s="11"/>
      <c r="DZU8" s="11"/>
      <c r="DZV8" s="11"/>
      <c r="DZW8" s="11"/>
      <c r="DZX8" s="11"/>
      <c r="DZY8" s="11"/>
      <c r="DZZ8" s="11"/>
      <c r="EAA8" s="11"/>
      <c r="EAB8" s="11"/>
      <c r="EAC8" s="11"/>
      <c r="EAD8" s="11"/>
      <c r="EAE8" s="11"/>
      <c r="EAF8" s="11"/>
      <c r="EAG8" s="11"/>
      <c r="EAH8" s="11"/>
      <c r="EAI8" s="11"/>
      <c r="EAJ8" s="11"/>
      <c r="EAK8" s="11"/>
      <c r="EAL8" s="11"/>
      <c r="EAM8" s="11"/>
      <c r="EAN8" s="11"/>
      <c r="EAO8" s="11"/>
      <c r="EAP8" s="11"/>
      <c r="EAQ8" s="11"/>
      <c r="EAR8" s="11"/>
      <c r="EAS8" s="11"/>
      <c r="EAT8" s="11"/>
      <c r="EAU8" s="11"/>
      <c r="EAV8" s="11"/>
      <c r="EAW8" s="11"/>
      <c r="EAX8" s="11"/>
      <c r="EAY8" s="11"/>
      <c r="EAZ8" s="11"/>
      <c r="EBA8" s="11"/>
      <c r="EBB8" s="11"/>
      <c r="EBC8" s="11"/>
      <c r="EBD8" s="11"/>
      <c r="EBE8" s="11"/>
      <c r="EBF8" s="11"/>
      <c r="EBG8" s="11"/>
      <c r="EBH8" s="11"/>
      <c r="EBI8" s="11"/>
      <c r="EBJ8" s="11"/>
      <c r="EBK8" s="11"/>
      <c r="EBL8" s="11"/>
      <c r="EBM8" s="11"/>
      <c r="EBN8" s="11"/>
      <c r="EBO8" s="11"/>
      <c r="EBP8" s="11"/>
      <c r="EBQ8" s="11"/>
      <c r="EBR8" s="11"/>
      <c r="EBS8" s="11"/>
      <c r="EBT8" s="11"/>
      <c r="EBU8" s="11"/>
      <c r="EBV8" s="11"/>
      <c r="EBW8" s="11"/>
      <c r="EBX8" s="11"/>
      <c r="EBY8" s="11"/>
      <c r="EBZ8" s="11"/>
      <c r="ECA8" s="11"/>
      <c r="ECB8" s="11"/>
      <c r="ECC8" s="11"/>
      <c r="ECD8" s="11"/>
      <c r="ECE8" s="11"/>
      <c r="ECF8" s="11"/>
      <c r="ECG8" s="11"/>
      <c r="ECH8" s="11"/>
      <c r="ECI8" s="11"/>
      <c r="ECJ8" s="11"/>
      <c r="ECK8" s="11"/>
      <c r="ECL8" s="11"/>
      <c r="ECM8" s="11"/>
      <c r="ECN8" s="11"/>
      <c r="ECO8" s="11"/>
      <c r="ECP8" s="11"/>
      <c r="ECQ8" s="11"/>
      <c r="ECR8" s="11"/>
      <c r="ECS8" s="11"/>
      <c r="ECT8" s="11"/>
      <c r="ECU8" s="11"/>
      <c r="ECV8" s="11"/>
      <c r="ECW8" s="11"/>
      <c r="ECX8" s="11"/>
      <c r="ECY8" s="11"/>
      <c r="ECZ8" s="11"/>
      <c r="EDA8" s="11"/>
      <c r="EDB8" s="11"/>
      <c r="EDC8" s="11"/>
      <c r="EDD8" s="11"/>
      <c r="EDE8" s="11"/>
      <c r="EDF8" s="11"/>
      <c r="EDG8" s="11"/>
      <c r="EDH8" s="11"/>
      <c r="EDI8" s="11"/>
      <c r="EDJ8" s="11"/>
      <c r="EDK8" s="11"/>
      <c r="EDL8" s="11"/>
      <c r="EDM8" s="11"/>
      <c r="EDN8" s="11"/>
      <c r="EDO8" s="11"/>
      <c r="EDP8" s="11"/>
      <c r="EDQ8" s="11"/>
      <c r="EDR8" s="11"/>
      <c r="EDS8" s="11"/>
      <c r="EDT8" s="11"/>
      <c r="EDU8" s="11"/>
      <c r="EDV8" s="11"/>
      <c r="EDW8" s="11"/>
      <c r="EDX8" s="11"/>
      <c r="EDY8" s="11"/>
      <c r="EDZ8" s="11"/>
      <c r="EEA8" s="11"/>
      <c r="EEB8" s="11"/>
      <c r="EEC8" s="11"/>
      <c r="EED8" s="11"/>
      <c r="EEE8" s="11"/>
      <c r="EEF8" s="11"/>
      <c r="EEG8" s="11"/>
      <c r="EEH8" s="11"/>
      <c r="EEI8" s="11"/>
      <c r="EEJ8" s="11"/>
      <c r="EEK8" s="11"/>
      <c r="EEL8" s="11"/>
      <c r="EEM8" s="11"/>
      <c r="EEN8" s="11"/>
      <c r="EEO8" s="11"/>
      <c r="EEP8" s="11"/>
      <c r="EEQ8" s="11"/>
      <c r="EER8" s="11"/>
      <c r="EES8" s="11"/>
      <c r="EET8" s="11"/>
      <c r="EEU8" s="11"/>
      <c r="EEV8" s="11"/>
      <c r="EEW8" s="11"/>
      <c r="EEX8" s="11"/>
      <c r="EEY8" s="11"/>
      <c r="EEZ8" s="11"/>
      <c r="EFA8" s="11"/>
      <c r="EFB8" s="11"/>
      <c r="EFC8" s="11"/>
      <c r="EFD8" s="11"/>
      <c r="EFE8" s="11"/>
      <c r="EFF8" s="11"/>
      <c r="EFG8" s="11"/>
      <c r="EFH8" s="11"/>
      <c r="EFI8" s="11"/>
      <c r="EFJ8" s="11"/>
      <c r="EFK8" s="11"/>
      <c r="EFL8" s="11"/>
      <c r="EFM8" s="11"/>
      <c r="EFN8" s="11"/>
      <c r="EFO8" s="11"/>
      <c r="EFP8" s="11"/>
      <c r="EFQ8" s="11"/>
      <c r="EFR8" s="11"/>
      <c r="EFS8" s="11"/>
      <c r="EFT8" s="11"/>
      <c r="EFU8" s="11"/>
      <c r="EFV8" s="11"/>
      <c r="EFW8" s="11"/>
      <c r="EFX8" s="11"/>
      <c r="EFY8" s="11"/>
      <c r="EFZ8" s="11"/>
      <c r="EGA8" s="11"/>
      <c r="EGB8" s="11"/>
      <c r="EGC8" s="11"/>
      <c r="EGD8" s="11"/>
      <c r="EGE8" s="11"/>
      <c r="EGF8" s="11"/>
      <c r="EGG8" s="11"/>
      <c r="EGH8" s="11"/>
      <c r="EGI8" s="11"/>
      <c r="EGJ8" s="11"/>
      <c r="EGK8" s="11"/>
      <c r="EGL8" s="11"/>
      <c r="EGM8" s="11"/>
      <c r="EGN8" s="11"/>
      <c r="EGO8" s="11"/>
      <c r="EGP8" s="11"/>
      <c r="EGQ8" s="11"/>
      <c r="EGR8" s="11"/>
      <c r="EGS8" s="11"/>
      <c r="EGT8" s="11"/>
      <c r="EGU8" s="11"/>
      <c r="EGV8" s="11"/>
      <c r="EGW8" s="11"/>
      <c r="EGX8" s="11"/>
      <c r="EGY8" s="11"/>
      <c r="EGZ8" s="11"/>
      <c r="EHA8" s="11"/>
      <c r="EHB8" s="11"/>
      <c r="EHC8" s="11"/>
      <c r="EHD8" s="11"/>
      <c r="EHE8" s="11"/>
      <c r="EHF8" s="11"/>
      <c r="EHG8" s="11"/>
      <c r="EHH8" s="11"/>
      <c r="EHI8" s="11"/>
      <c r="EHJ8" s="11"/>
      <c r="EHK8" s="11"/>
      <c r="EHL8" s="11"/>
      <c r="EHM8" s="11"/>
      <c r="EHN8" s="11"/>
      <c r="EHO8" s="11"/>
      <c r="EHP8" s="11"/>
      <c r="EHQ8" s="11"/>
      <c r="EHR8" s="11"/>
      <c r="EHS8" s="11"/>
      <c r="EHT8" s="11"/>
      <c r="EHU8" s="11"/>
      <c r="EHV8" s="11"/>
      <c r="EHW8" s="11"/>
      <c r="EHX8" s="11"/>
      <c r="EHY8" s="11"/>
      <c r="EHZ8" s="11"/>
      <c r="EIA8" s="11"/>
      <c r="EIB8" s="11"/>
      <c r="EIC8" s="11"/>
      <c r="EID8" s="11"/>
      <c r="EIE8" s="11"/>
      <c r="EIF8" s="11"/>
      <c r="EIG8" s="11"/>
      <c r="EIH8" s="11"/>
      <c r="EII8" s="11"/>
      <c r="EIJ8" s="11"/>
      <c r="EIK8" s="11"/>
      <c r="EIL8" s="11"/>
      <c r="EIM8" s="11"/>
      <c r="EIN8" s="11"/>
      <c r="EIO8" s="11"/>
      <c r="EIP8" s="11"/>
      <c r="EIQ8" s="11"/>
      <c r="EIR8" s="11"/>
      <c r="EIS8" s="11"/>
      <c r="EIT8" s="11"/>
      <c r="EIU8" s="11"/>
      <c r="EIV8" s="11"/>
      <c r="EIW8" s="11"/>
      <c r="EIX8" s="11"/>
      <c r="EIY8" s="11"/>
      <c r="EIZ8" s="11"/>
      <c r="EJA8" s="11"/>
      <c r="EJB8" s="11"/>
      <c r="EJC8" s="11"/>
      <c r="EJD8" s="11"/>
      <c r="EJE8" s="11"/>
      <c r="EJF8" s="11"/>
      <c r="EJG8" s="11"/>
      <c r="EJH8" s="11"/>
      <c r="EJI8" s="11"/>
      <c r="EJJ8" s="11"/>
      <c r="EJK8" s="11"/>
      <c r="EJL8" s="11"/>
      <c r="EJM8" s="11"/>
      <c r="EJN8" s="11"/>
      <c r="EJO8" s="11"/>
      <c r="EJP8" s="11"/>
      <c r="EJQ8" s="11"/>
      <c r="EJR8" s="11"/>
      <c r="EJS8" s="11"/>
      <c r="EJT8" s="11"/>
      <c r="EJU8" s="11"/>
      <c r="EJV8" s="11"/>
      <c r="EJW8" s="11"/>
      <c r="EJX8" s="11"/>
      <c r="EJY8" s="11"/>
      <c r="EJZ8" s="11"/>
      <c r="EKA8" s="11"/>
      <c r="EKB8" s="11"/>
      <c r="EKC8" s="11"/>
      <c r="EKD8" s="11"/>
      <c r="EKE8" s="11"/>
      <c r="EKF8" s="11"/>
      <c r="EKG8" s="11"/>
      <c r="EKH8" s="11"/>
      <c r="EKI8" s="11"/>
      <c r="EKJ8" s="11"/>
      <c r="EKK8" s="11"/>
      <c r="EKL8" s="11"/>
      <c r="EKM8" s="11"/>
      <c r="EKN8" s="11"/>
      <c r="EKO8" s="11"/>
      <c r="EKP8" s="11"/>
      <c r="EKQ8" s="11"/>
      <c r="EKR8" s="11"/>
      <c r="EKS8" s="11"/>
      <c r="EKT8" s="11"/>
      <c r="EKU8" s="11"/>
      <c r="EKV8" s="11"/>
      <c r="EKW8" s="11"/>
      <c r="EKX8" s="11"/>
      <c r="EKY8" s="11"/>
      <c r="EKZ8" s="11"/>
      <c r="ELA8" s="11"/>
      <c r="ELB8" s="11"/>
      <c r="ELC8" s="11"/>
      <c r="ELD8" s="11"/>
      <c r="ELE8" s="11"/>
      <c r="ELF8" s="11"/>
      <c r="ELG8" s="11"/>
      <c r="ELH8" s="11"/>
      <c r="ELI8" s="11"/>
      <c r="ELJ8" s="11"/>
      <c r="ELK8" s="11"/>
      <c r="ELL8" s="11"/>
      <c r="ELM8" s="11"/>
      <c r="ELN8" s="11"/>
      <c r="ELO8" s="11"/>
      <c r="ELP8" s="11"/>
      <c r="ELQ8" s="11"/>
      <c r="ELR8" s="11"/>
      <c r="ELS8" s="11"/>
      <c r="ELT8" s="11"/>
      <c r="ELU8" s="11"/>
      <c r="ELV8" s="11"/>
      <c r="ELW8" s="11"/>
      <c r="ELX8" s="11"/>
      <c r="ELY8" s="11"/>
      <c r="ELZ8" s="11"/>
      <c r="EMA8" s="11"/>
      <c r="EMB8" s="11"/>
      <c r="EMC8" s="11"/>
      <c r="EMD8" s="11"/>
      <c r="EME8" s="11"/>
      <c r="EMF8" s="11"/>
      <c r="EMG8" s="11"/>
      <c r="EMH8" s="11"/>
      <c r="EMI8" s="11"/>
      <c r="EMJ8" s="11"/>
      <c r="EMK8" s="11"/>
      <c r="EML8" s="11"/>
      <c r="EMM8" s="11"/>
      <c r="EMN8" s="11"/>
      <c r="EMO8" s="11"/>
      <c r="EMP8" s="11"/>
      <c r="EMQ8" s="11"/>
      <c r="EMR8" s="11"/>
      <c r="EMS8" s="11"/>
      <c r="EMT8" s="11"/>
      <c r="EMU8" s="11"/>
      <c r="EMV8" s="11"/>
      <c r="EMW8" s="11"/>
      <c r="EMX8" s="11"/>
      <c r="EMY8" s="11"/>
      <c r="EMZ8" s="11"/>
      <c r="ENA8" s="11"/>
      <c r="ENB8" s="11"/>
      <c r="ENC8" s="11"/>
      <c r="END8" s="11"/>
      <c r="ENE8" s="11"/>
      <c r="ENF8" s="11"/>
      <c r="ENG8" s="11"/>
      <c r="ENH8" s="11"/>
      <c r="ENI8" s="11"/>
      <c r="ENJ8" s="11"/>
      <c r="ENK8" s="11"/>
      <c r="ENL8" s="11"/>
      <c r="ENM8" s="11"/>
      <c r="ENN8" s="11"/>
      <c r="ENO8" s="11"/>
      <c r="ENP8" s="11"/>
      <c r="ENQ8" s="11"/>
      <c r="ENR8" s="11"/>
      <c r="ENS8" s="11"/>
      <c r="ENT8" s="11"/>
      <c r="ENU8" s="11"/>
      <c r="ENV8" s="11"/>
      <c r="ENW8" s="11"/>
      <c r="ENX8" s="11"/>
      <c r="ENY8" s="11"/>
      <c r="ENZ8" s="11"/>
      <c r="EOA8" s="11"/>
      <c r="EOB8" s="11"/>
      <c r="EOC8" s="11"/>
      <c r="EOD8" s="11"/>
      <c r="EOE8" s="11"/>
      <c r="EOF8" s="11"/>
      <c r="EOG8" s="11"/>
      <c r="EOH8" s="11"/>
      <c r="EOI8" s="11"/>
      <c r="EOJ8" s="11"/>
      <c r="EOK8" s="11"/>
      <c r="EOL8" s="11"/>
      <c r="EOM8" s="11"/>
      <c r="EON8" s="11"/>
      <c r="EOO8" s="11"/>
      <c r="EOP8" s="11"/>
      <c r="EOQ8" s="11"/>
      <c r="EOR8" s="11"/>
      <c r="EOS8" s="11"/>
      <c r="EOT8" s="11"/>
      <c r="EOU8" s="11"/>
      <c r="EOV8" s="11"/>
      <c r="EOW8" s="11"/>
      <c r="EOX8" s="11"/>
      <c r="EOY8" s="11"/>
      <c r="EOZ8" s="11"/>
      <c r="EPA8" s="11"/>
      <c r="EPB8" s="11"/>
      <c r="EPC8" s="11"/>
      <c r="EPD8" s="11"/>
      <c r="EPE8" s="11"/>
      <c r="EPF8" s="11"/>
      <c r="EPG8" s="11"/>
      <c r="EPH8" s="11"/>
      <c r="EPI8" s="11"/>
      <c r="EPJ8" s="11"/>
      <c r="EPK8" s="11"/>
      <c r="EPL8" s="11"/>
      <c r="EPM8" s="11"/>
      <c r="EPN8" s="11"/>
      <c r="EPO8" s="11"/>
      <c r="EPP8" s="11"/>
      <c r="EPQ8" s="11"/>
      <c r="EPR8" s="11"/>
      <c r="EPS8" s="11"/>
      <c r="EPT8" s="11"/>
      <c r="EPU8" s="11"/>
      <c r="EPV8" s="11"/>
      <c r="EPW8" s="11"/>
      <c r="EPX8" s="11"/>
      <c r="EPY8" s="11"/>
      <c r="EPZ8" s="11"/>
      <c r="EQA8" s="11"/>
      <c r="EQB8" s="11"/>
      <c r="EQC8" s="11"/>
      <c r="EQD8" s="11"/>
      <c r="EQE8" s="11"/>
      <c r="EQF8" s="11"/>
      <c r="EQG8" s="11"/>
      <c r="EQH8" s="11"/>
      <c r="EQI8" s="11"/>
      <c r="EQJ8" s="11"/>
      <c r="EQK8" s="11"/>
      <c r="EQL8" s="11"/>
      <c r="EQM8" s="11"/>
      <c r="EQN8" s="11"/>
      <c r="EQO8" s="11"/>
      <c r="EQP8" s="11"/>
      <c r="EQQ8" s="11"/>
      <c r="EQR8" s="11"/>
      <c r="EQS8" s="11"/>
      <c r="EQT8" s="11"/>
      <c r="EQU8" s="11"/>
      <c r="EQV8" s="11"/>
      <c r="EQW8" s="11"/>
      <c r="EQX8" s="11"/>
      <c r="EQY8" s="11"/>
      <c r="EQZ8" s="11"/>
      <c r="ERA8" s="11"/>
      <c r="ERB8" s="11"/>
      <c r="ERC8" s="11"/>
      <c r="ERD8" s="11"/>
      <c r="ERE8" s="11"/>
      <c r="ERF8" s="11"/>
      <c r="ERG8" s="11"/>
      <c r="ERH8" s="11"/>
      <c r="ERI8" s="11"/>
      <c r="ERJ8" s="11"/>
      <c r="ERK8" s="11"/>
      <c r="ERL8" s="11"/>
      <c r="ERM8" s="11"/>
      <c r="ERN8" s="11"/>
      <c r="ERO8" s="11"/>
      <c r="ERP8" s="11"/>
      <c r="ERQ8" s="11"/>
      <c r="ERR8" s="11"/>
      <c r="ERS8" s="11"/>
      <c r="ERT8" s="11"/>
      <c r="ERU8" s="11"/>
      <c r="ERV8" s="11"/>
      <c r="ERW8" s="11"/>
      <c r="ERX8" s="11"/>
      <c r="ERY8" s="11"/>
      <c r="ERZ8" s="11"/>
      <c r="ESA8" s="11"/>
      <c r="ESB8" s="11"/>
      <c r="ESC8" s="11"/>
      <c r="ESD8" s="11"/>
      <c r="ESE8" s="11"/>
      <c r="ESF8" s="11"/>
      <c r="ESG8" s="11"/>
      <c r="ESH8" s="11"/>
      <c r="ESI8" s="11"/>
      <c r="ESJ8" s="11"/>
      <c r="ESK8" s="11"/>
      <c r="ESL8" s="11"/>
      <c r="ESM8" s="11"/>
      <c r="ESN8" s="11"/>
      <c r="ESO8" s="11"/>
      <c r="ESP8" s="11"/>
      <c r="ESQ8" s="11"/>
      <c r="ESR8" s="11"/>
      <c r="ESS8" s="11"/>
      <c r="EST8" s="11"/>
      <c r="ESU8" s="11"/>
      <c r="ESV8" s="11"/>
      <c r="ESW8" s="11"/>
      <c r="ESX8" s="11"/>
      <c r="ESY8" s="11"/>
      <c r="ESZ8" s="11"/>
      <c r="ETA8" s="11"/>
      <c r="ETB8" s="11"/>
      <c r="ETC8" s="11"/>
      <c r="ETD8" s="11"/>
      <c r="ETE8" s="11"/>
      <c r="ETF8" s="11"/>
      <c r="ETG8" s="11"/>
      <c r="ETH8" s="11"/>
      <c r="ETI8" s="11"/>
      <c r="ETJ8" s="11"/>
      <c r="ETK8" s="11"/>
      <c r="ETL8" s="11"/>
      <c r="ETM8" s="11"/>
      <c r="ETN8" s="11"/>
      <c r="ETO8" s="11"/>
      <c r="ETP8" s="11"/>
      <c r="ETQ8" s="11"/>
      <c r="ETR8" s="11"/>
      <c r="ETS8" s="11"/>
      <c r="ETT8" s="11"/>
      <c r="ETU8" s="11"/>
      <c r="ETV8" s="11"/>
      <c r="ETW8" s="11"/>
      <c r="ETX8" s="11"/>
      <c r="ETY8" s="11"/>
      <c r="ETZ8" s="11"/>
      <c r="EUA8" s="11"/>
      <c r="EUB8" s="11"/>
      <c r="EUC8" s="11"/>
      <c r="EUD8" s="11"/>
      <c r="EUE8" s="11"/>
      <c r="EUF8" s="11"/>
      <c r="EUG8" s="11"/>
      <c r="EUH8" s="11"/>
      <c r="EUI8" s="11"/>
      <c r="EUJ8" s="11"/>
      <c r="EUK8" s="11"/>
      <c r="EUL8" s="11"/>
      <c r="EUM8" s="11"/>
      <c r="EUN8" s="11"/>
      <c r="EUO8" s="11"/>
      <c r="EUP8" s="11"/>
      <c r="EUQ8" s="11"/>
      <c r="EUR8" s="11"/>
      <c r="EUS8" s="11"/>
      <c r="EUT8" s="11"/>
      <c r="EUU8" s="11"/>
      <c r="EUV8" s="11"/>
      <c r="EUW8" s="11"/>
      <c r="EUX8" s="11"/>
      <c r="EUY8" s="11"/>
      <c r="EUZ8" s="11"/>
      <c r="EVA8" s="11"/>
      <c r="EVB8" s="11"/>
      <c r="EVC8" s="11"/>
      <c r="EVD8" s="11"/>
      <c r="EVE8" s="11"/>
      <c r="EVF8" s="11"/>
      <c r="EVG8" s="11"/>
      <c r="EVH8" s="11"/>
      <c r="EVI8" s="11"/>
      <c r="EVJ8" s="11"/>
      <c r="EVK8" s="11"/>
      <c r="EVL8" s="11"/>
      <c r="EVM8" s="11"/>
      <c r="EVN8" s="11"/>
      <c r="EVO8" s="11"/>
      <c r="EVP8" s="11"/>
      <c r="EVQ8" s="11"/>
      <c r="EVR8" s="11"/>
      <c r="EVS8" s="11"/>
      <c r="EVT8" s="11"/>
      <c r="EVU8" s="11"/>
      <c r="EVV8" s="11"/>
      <c r="EVW8" s="11"/>
      <c r="EVX8" s="11"/>
      <c r="EVY8" s="11"/>
      <c r="EVZ8" s="11"/>
      <c r="EWA8" s="11"/>
      <c r="EWB8" s="11"/>
      <c r="EWC8" s="11"/>
      <c r="EWD8" s="11"/>
      <c r="EWE8" s="11"/>
      <c r="EWF8" s="11"/>
      <c r="EWG8" s="11"/>
      <c r="EWH8" s="11"/>
      <c r="EWI8" s="11"/>
      <c r="EWJ8" s="11"/>
      <c r="EWK8" s="11"/>
      <c r="EWL8" s="11"/>
      <c r="EWM8" s="11"/>
      <c r="EWN8" s="11"/>
      <c r="EWO8" s="11"/>
      <c r="EWP8" s="11"/>
      <c r="EWQ8" s="11"/>
      <c r="EWR8" s="11"/>
      <c r="EWS8" s="11"/>
      <c r="EWT8" s="11"/>
      <c r="EWU8" s="11"/>
      <c r="EWV8" s="11"/>
      <c r="EWW8" s="11"/>
      <c r="EWX8" s="11"/>
      <c r="EWY8" s="11"/>
      <c r="EWZ8" s="11"/>
      <c r="EXA8" s="11"/>
      <c r="EXB8" s="11"/>
      <c r="EXC8" s="11"/>
      <c r="EXD8" s="11"/>
      <c r="EXE8" s="11"/>
      <c r="EXF8" s="11"/>
      <c r="EXG8" s="11"/>
      <c r="EXH8" s="11"/>
      <c r="EXI8" s="11"/>
      <c r="EXJ8" s="11"/>
      <c r="EXK8" s="11"/>
      <c r="EXL8" s="11"/>
      <c r="EXM8" s="11"/>
      <c r="EXN8" s="11"/>
      <c r="EXO8" s="11"/>
      <c r="EXP8" s="11"/>
      <c r="EXQ8" s="11"/>
      <c r="EXR8" s="11"/>
      <c r="EXS8" s="11"/>
      <c r="EXT8" s="11"/>
      <c r="EXU8" s="11"/>
      <c r="EXV8" s="11"/>
      <c r="EXW8" s="11"/>
      <c r="EXX8" s="11"/>
      <c r="EXY8" s="11"/>
      <c r="EXZ8" s="11"/>
      <c r="EYA8" s="11"/>
      <c r="EYB8" s="11"/>
      <c r="EYC8" s="11"/>
      <c r="EYD8" s="11"/>
      <c r="EYE8" s="11"/>
      <c r="EYF8" s="11"/>
      <c r="EYG8" s="11"/>
      <c r="EYH8" s="11"/>
      <c r="EYI8" s="11"/>
      <c r="EYJ8" s="11"/>
      <c r="EYK8" s="11"/>
      <c r="EYL8" s="11"/>
      <c r="EYM8" s="11"/>
      <c r="EYN8" s="11"/>
      <c r="EYO8" s="11"/>
      <c r="EYP8" s="11"/>
      <c r="EYQ8" s="11"/>
      <c r="EYR8" s="11"/>
      <c r="EYS8" s="11"/>
      <c r="EYT8" s="11"/>
      <c r="EYU8" s="11"/>
      <c r="EYV8" s="11"/>
      <c r="EYW8" s="11"/>
      <c r="EYX8" s="11"/>
      <c r="EYY8" s="11"/>
      <c r="EYZ8" s="11"/>
      <c r="EZA8" s="11"/>
      <c r="EZB8" s="11"/>
      <c r="EZC8" s="11"/>
      <c r="EZD8" s="11"/>
      <c r="EZE8" s="11"/>
      <c r="EZF8" s="11"/>
      <c r="EZG8" s="11"/>
      <c r="EZH8" s="11"/>
      <c r="EZI8" s="11"/>
      <c r="EZJ8" s="11"/>
      <c r="EZK8" s="11"/>
      <c r="EZL8" s="11"/>
      <c r="EZM8" s="11"/>
      <c r="EZN8" s="11"/>
      <c r="EZO8" s="11"/>
      <c r="EZP8" s="11"/>
      <c r="EZQ8" s="11"/>
      <c r="EZR8" s="11"/>
      <c r="EZS8" s="11"/>
      <c r="EZT8" s="11"/>
      <c r="EZU8" s="11"/>
      <c r="EZV8" s="11"/>
      <c r="EZW8" s="11"/>
      <c r="EZX8" s="11"/>
      <c r="EZY8" s="11"/>
      <c r="EZZ8" s="11"/>
      <c r="FAA8" s="11"/>
      <c r="FAB8" s="11"/>
      <c r="FAC8" s="11"/>
      <c r="FAD8" s="11"/>
      <c r="FAE8" s="11"/>
      <c r="FAF8" s="11"/>
      <c r="FAG8" s="11"/>
      <c r="FAH8" s="11"/>
      <c r="FAI8" s="11"/>
      <c r="FAJ8" s="11"/>
      <c r="FAK8" s="11"/>
      <c r="FAL8" s="11"/>
      <c r="FAM8" s="11"/>
      <c r="FAN8" s="11"/>
      <c r="FAO8" s="11"/>
      <c r="FAP8" s="11"/>
      <c r="FAQ8" s="11"/>
      <c r="FAR8" s="11"/>
      <c r="FAS8" s="11"/>
      <c r="FAT8" s="11"/>
      <c r="FAU8" s="11"/>
      <c r="FAV8" s="11"/>
      <c r="FAW8" s="11"/>
      <c r="FAX8" s="11"/>
      <c r="FAY8" s="11"/>
      <c r="FAZ8" s="11"/>
      <c r="FBA8" s="11"/>
      <c r="FBB8" s="11"/>
      <c r="FBC8" s="11"/>
      <c r="FBD8" s="11"/>
      <c r="FBE8" s="11"/>
      <c r="FBF8" s="11"/>
      <c r="FBG8" s="11"/>
      <c r="FBH8" s="11"/>
      <c r="FBI8" s="11"/>
      <c r="FBJ8" s="11"/>
      <c r="FBK8" s="11"/>
      <c r="FBL8" s="11"/>
      <c r="FBM8" s="11"/>
      <c r="FBN8" s="11"/>
      <c r="FBO8" s="11"/>
      <c r="FBP8" s="11"/>
      <c r="FBQ8" s="11"/>
      <c r="FBR8" s="11"/>
      <c r="FBS8" s="11"/>
      <c r="FBT8" s="11"/>
      <c r="FBU8" s="11"/>
      <c r="FBV8" s="11"/>
      <c r="FBW8" s="11"/>
      <c r="FBX8" s="11"/>
      <c r="FBY8" s="11"/>
      <c r="FBZ8" s="11"/>
      <c r="FCA8" s="11"/>
      <c r="FCB8" s="11"/>
      <c r="FCC8" s="11"/>
      <c r="FCD8" s="11"/>
      <c r="FCE8" s="11"/>
      <c r="FCF8" s="11"/>
      <c r="FCG8" s="11"/>
      <c r="FCH8" s="11"/>
      <c r="FCI8" s="11"/>
      <c r="FCJ8" s="11"/>
      <c r="FCK8" s="11"/>
      <c r="FCL8" s="11"/>
      <c r="FCM8" s="11"/>
      <c r="FCN8" s="11"/>
      <c r="FCO8" s="11"/>
      <c r="FCP8" s="11"/>
      <c r="FCQ8" s="11"/>
      <c r="FCR8" s="11"/>
      <c r="FCS8" s="11"/>
      <c r="FCT8" s="11"/>
      <c r="FCU8" s="11"/>
      <c r="FCV8" s="11"/>
      <c r="FCW8" s="11"/>
      <c r="FCX8" s="11"/>
      <c r="FCY8" s="11"/>
      <c r="FCZ8" s="11"/>
      <c r="FDA8" s="11"/>
      <c r="FDB8" s="11"/>
      <c r="FDC8" s="11"/>
      <c r="FDD8" s="11"/>
      <c r="FDE8" s="11"/>
      <c r="FDF8" s="11"/>
      <c r="FDG8" s="11"/>
      <c r="FDH8" s="11"/>
      <c r="FDI8" s="11"/>
      <c r="FDJ8" s="11"/>
      <c r="FDK8" s="11"/>
      <c r="FDL8" s="11"/>
      <c r="FDM8" s="11"/>
      <c r="FDN8" s="11"/>
      <c r="FDO8" s="11"/>
      <c r="FDP8" s="11"/>
      <c r="FDQ8" s="11"/>
      <c r="FDR8" s="11"/>
      <c r="FDS8" s="11"/>
      <c r="FDT8" s="11"/>
      <c r="FDU8" s="11"/>
      <c r="FDV8" s="11"/>
      <c r="FDW8" s="11"/>
      <c r="FDX8" s="11"/>
      <c r="FDY8" s="11"/>
      <c r="FDZ8" s="11"/>
      <c r="FEA8" s="11"/>
      <c r="FEB8" s="11"/>
      <c r="FEC8" s="11"/>
      <c r="FED8" s="11"/>
      <c r="FEE8" s="11"/>
      <c r="FEF8" s="11"/>
      <c r="FEG8" s="11"/>
      <c r="FEH8" s="11"/>
      <c r="FEI8" s="11"/>
      <c r="FEJ8" s="11"/>
      <c r="FEK8" s="11"/>
      <c r="FEL8" s="11"/>
      <c r="FEM8" s="11"/>
      <c r="FEN8" s="11"/>
      <c r="FEO8" s="11"/>
      <c r="FEP8" s="11"/>
      <c r="FEQ8" s="11"/>
      <c r="FER8" s="11"/>
      <c r="FES8" s="11"/>
      <c r="FET8" s="11"/>
      <c r="FEU8" s="11"/>
      <c r="FEV8" s="11"/>
      <c r="FEW8" s="11"/>
      <c r="FEX8" s="11"/>
      <c r="FEY8" s="11"/>
      <c r="FEZ8" s="11"/>
      <c r="FFA8" s="11"/>
      <c r="FFB8" s="11"/>
      <c r="FFC8" s="11"/>
      <c r="FFD8" s="11"/>
      <c r="FFE8" s="11"/>
      <c r="FFF8" s="11"/>
      <c r="FFG8" s="11"/>
      <c r="FFH8" s="11"/>
      <c r="FFI8" s="11"/>
      <c r="FFJ8" s="11"/>
      <c r="FFK8" s="11"/>
      <c r="FFL8" s="11"/>
      <c r="FFM8" s="11"/>
      <c r="FFN8" s="11"/>
      <c r="FFO8" s="11"/>
      <c r="FFP8" s="11"/>
      <c r="FFQ8" s="11"/>
      <c r="FFR8" s="11"/>
      <c r="FFS8" s="11"/>
      <c r="FFT8" s="11"/>
      <c r="FFU8" s="11"/>
      <c r="FFV8" s="11"/>
      <c r="FFW8" s="11"/>
      <c r="FFX8" s="11"/>
      <c r="FFY8" s="11"/>
      <c r="FFZ8" s="11"/>
      <c r="FGA8" s="11"/>
      <c r="FGB8" s="11"/>
      <c r="FGC8" s="11"/>
      <c r="FGD8" s="11"/>
      <c r="FGE8" s="11"/>
      <c r="FGF8" s="11"/>
      <c r="FGG8" s="11"/>
      <c r="FGH8" s="11"/>
      <c r="FGI8" s="11"/>
      <c r="FGJ8" s="11"/>
      <c r="FGK8" s="11"/>
      <c r="FGL8" s="11"/>
      <c r="FGM8" s="11"/>
      <c r="FGN8" s="11"/>
      <c r="FGO8" s="11"/>
      <c r="FGP8" s="11"/>
      <c r="FGQ8" s="11"/>
      <c r="FGR8" s="11"/>
      <c r="FGS8" s="11"/>
      <c r="FGT8" s="11"/>
      <c r="FGU8" s="11"/>
      <c r="FGV8" s="11"/>
      <c r="FGW8" s="11"/>
      <c r="FGX8" s="11"/>
      <c r="FGY8" s="11"/>
      <c r="FGZ8" s="11"/>
      <c r="FHA8" s="11"/>
      <c r="FHB8" s="11"/>
      <c r="FHC8" s="11"/>
      <c r="FHD8" s="11"/>
      <c r="FHE8" s="11"/>
      <c r="FHF8" s="11"/>
      <c r="FHG8" s="11"/>
      <c r="FHH8" s="11"/>
      <c r="FHI8" s="11"/>
      <c r="FHJ8" s="11"/>
      <c r="FHK8" s="11"/>
      <c r="FHL8" s="11"/>
      <c r="FHM8" s="11"/>
      <c r="FHN8" s="11"/>
      <c r="FHO8" s="11"/>
      <c r="FHP8" s="11"/>
      <c r="FHQ8" s="11"/>
      <c r="FHR8" s="11"/>
      <c r="FHS8" s="11"/>
      <c r="FHT8" s="11"/>
      <c r="FHU8" s="11"/>
      <c r="FHV8" s="11"/>
      <c r="FHW8" s="11"/>
      <c r="FHX8" s="11"/>
      <c r="FHY8" s="11"/>
      <c r="FHZ8" s="11"/>
      <c r="FIA8" s="11"/>
      <c r="FIB8" s="11"/>
      <c r="FIC8" s="11"/>
      <c r="FID8" s="11"/>
      <c r="FIE8" s="11"/>
      <c r="FIF8" s="11"/>
      <c r="FIG8" s="11"/>
      <c r="FIH8" s="11"/>
      <c r="FII8" s="11"/>
      <c r="FIJ8" s="11"/>
      <c r="FIK8" s="11"/>
      <c r="FIL8" s="11"/>
      <c r="FIM8" s="11"/>
      <c r="FIN8" s="11"/>
      <c r="FIO8" s="11"/>
      <c r="FIP8" s="11"/>
      <c r="FIQ8" s="11"/>
      <c r="FIR8" s="11"/>
      <c r="FIS8" s="11"/>
      <c r="FIT8" s="11"/>
      <c r="FIU8" s="11"/>
      <c r="FIV8" s="11"/>
      <c r="FIW8" s="11"/>
      <c r="FIX8" s="11"/>
      <c r="FIY8" s="11"/>
      <c r="FIZ8" s="11"/>
      <c r="FJA8" s="11"/>
      <c r="FJB8" s="11"/>
      <c r="FJC8" s="11"/>
      <c r="FJD8" s="11"/>
      <c r="FJE8" s="11"/>
      <c r="FJF8" s="11"/>
      <c r="FJG8" s="11"/>
      <c r="FJH8" s="11"/>
      <c r="FJI8" s="11"/>
      <c r="FJJ8" s="11"/>
      <c r="FJK8" s="11"/>
      <c r="FJL8" s="11"/>
      <c r="FJM8" s="11"/>
      <c r="FJN8" s="11"/>
      <c r="FJO8" s="11"/>
      <c r="FJP8" s="11"/>
      <c r="FJQ8" s="11"/>
      <c r="FJR8" s="11"/>
      <c r="FJS8" s="11"/>
      <c r="FJT8" s="11"/>
      <c r="FJU8" s="11"/>
      <c r="FJV8" s="11"/>
      <c r="FJW8" s="11"/>
      <c r="FJX8" s="11"/>
      <c r="FJY8" s="11"/>
      <c r="FJZ8" s="11"/>
      <c r="FKA8" s="11"/>
      <c r="FKB8" s="11"/>
      <c r="FKC8" s="11"/>
      <c r="FKD8" s="11"/>
      <c r="FKE8" s="11"/>
      <c r="FKF8" s="11"/>
      <c r="FKG8" s="11"/>
      <c r="FKH8" s="11"/>
      <c r="FKI8" s="11"/>
      <c r="FKJ8" s="11"/>
      <c r="FKK8" s="11"/>
      <c r="FKL8" s="11"/>
      <c r="FKM8" s="11"/>
      <c r="FKN8" s="11"/>
      <c r="FKO8" s="11"/>
      <c r="FKP8" s="11"/>
      <c r="FKQ8" s="11"/>
      <c r="FKR8" s="11"/>
      <c r="FKS8" s="11"/>
      <c r="FKT8" s="11"/>
      <c r="FKU8" s="11"/>
      <c r="FKV8" s="11"/>
      <c r="FKW8" s="11"/>
      <c r="FKX8" s="11"/>
      <c r="FKY8" s="11"/>
      <c r="FKZ8" s="11"/>
      <c r="FLA8" s="11"/>
      <c r="FLB8" s="11"/>
      <c r="FLC8" s="11"/>
      <c r="FLD8" s="11"/>
      <c r="FLE8" s="11"/>
      <c r="FLF8" s="11"/>
      <c r="FLG8" s="11"/>
      <c r="FLH8" s="11"/>
      <c r="FLI8" s="11"/>
      <c r="FLJ8" s="11"/>
      <c r="FLK8" s="11"/>
      <c r="FLL8" s="11"/>
      <c r="FLM8" s="11"/>
      <c r="FLN8" s="11"/>
      <c r="FLO8" s="11"/>
      <c r="FLP8" s="11"/>
      <c r="FLQ8" s="11"/>
      <c r="FLR8" s="11"/>
      <c r="FLS8" s="11"/>
      <c r="FLT8" s="11"/>
      <c r="FLU8" s="11"/>
      <c r="FLV8" s="11"/>
      <c r="FLW8" s="11"/>
      <c r="FLX8" s="11"/>
      <c r="FLY8" s="11"/>
      <c r="FLZ8" s="11"/>
      <c r="FMA8" s="11"/>
      <c r="FMB8" s="11"/>
      <c r="FMC8" s="11"/>
      <c r="FMD8" s="11"/>
      <c r="FME8" s="11"/>
      <c r="FMF8" s="11"/>
      <c r="FMG8" s="11"/>
      <c r="FMH8" s="11"/>
      <c r="FMI8" s="11"/>
      <c r="FMJ8" s="11"/>
      <c r="FMK8" s="11"/>
      <c r="FML8" s="11"/>
      <c r="FMM8" s="11"/>
      <c r="FMN8" s="11"/>
      <c r="FMO8" s="11"/>
      <c r="FMP8" s="11"/>
      <c r="FMQ8" s="11"/>
      <c r="FMR8" s="11"/>
      <c r="FMS8" s="11"/>
      <c r="FMT8" s="11"/>
      <c r="FMU8" s="11"/>
      <c r="FMV8" s="11"/>
      <c r="FMW8" s="11"/>
      <c r="FMX8" s="11"/>
      <c r="FMY8" s="11"/>
      <c r="FMZ8" s="11"/>
      <c r="FNA8" s="11"/>
      <c r="FNB8" s="11"/>
      <c r="FNC8" s="11"/>
      <c r="FND8" s="11"/>
      <c r="FNE8" s="11"/>
      <c r="FNF8" s="11"/>
      <c r="FNG8" s="11"/>
      <c r="FNH8" s="11"/>
      <c r="FNI8" s="11"/>
      <c r="FNJ8" s="11"/>
      <c r="FNK8" s="11"/>
      <c r="FNL8" s="11"/>
      <c r="FNM8" s="11"/>
      <c r="FNN8" s="11"/>
      <c r="FNO8" s="11"/>
      <c r="FNP8" s="11"/>
      <c r="FNQ8" s="11"/>
      <c r="FNR8" s="11"/>
      <c r="FNS8" s="11"/>
      <c r="FNT8" s="11"/>
      <c r="FNU8" s="11"/>
      <c r="FNV8" s="11"/>
      <c r="FNW8" s="11"/>
      <c r="FNX8" s="11"/>
      <c r="FNY8" s="11"/>
      <c r="FNZ8" s="11"/>
      <c r="FOA8" s="11"/>
      <c r="FOB8" s="11"/>
      <c r="FOC8" s="11"/>
      <c r="FOD8" s="11"/>
      <c r="FOE8" s="11"/>
      <c r="FOF8" s="11"/>
      <c r="FOG8" s="11"/>
      <c r="FOH8" s="11"/>
      <c r="FOI8" s="11"/>
      <c r="FOJ8" s="11"/>
      <c r="FOK8" s="11"/>
      <c r="FOL8" s="11"/>
      <c r="FOM8" s="11"/>
      <c r="FON8" s="11"/>
      <c r="FOO8" s="11"/>
      <c r="FOP8" s="11"/>
      <c r="FOQ8" s="11"/>
      <c r="FOR8" s="11"/>
      <c r="FOS8" s="11"/>
      <c r="FOT8" s="11"/>
      <c r="FOU8" s="11"/>
      <c r="FOV8" s="11"/>
      <c r="FOW8" s="11"/>
      <c r="FOX8" s="11"/>
      <c r="FOY8" s="11"/>
      <c r="FOZ8" s="11"/>
      <c r="FPA8" s="11"/>
      <c r="FPB8" s="11"/>
      <c r="FPC8" s="11"/>
      <c r="FPD8" s="11"/>
      <c r="FPE8" s="11"/>
      <c r="FPF8" s="11"/>
      <c r="FPG8" s="11"/>
      <c r="FPH8" s="11"/>
      <c r="FPI8" s="11"/>
      <c r="FPJ8" s="11"/>
      <c r="FPK8" s="11"/>
      <c r="FPL8" s="11"/>
      <c r="FPM8" s="11"/>
      <c r="FPN8" s="11"/>
      <c r="FPO8" s="11"/>
      <c r="FPP8" s="11"/>
      <c r="FPQ8" s="11"/>
      <c r="FPR8" s="11"/>
      <c r="FPS8" s="11"/>
      <c r="FPT8" s="11"/>
      <c r="FPU8" s="11"/>
      <c r="FPV8" s="11"/>
      <c r="FPW8" s="11"/>
      <c r="FPX8" s="11"/>
      <c r="FPY8" s="11"/>
      <c r="FPZ8" s="11"/>
      <c r="FQA8" s="11"/>
      <c r="FQB8" s="11"/>
      <c r="FQC8" s="11"/>
      <c r="FQD8" s="11"/>
      <c r="FQE8" s="11"/>
      <c r="FQF8" s="11"/>
      <c r="FQG8" s="11"/>
      <c r="FQH8" s="11"/>
      <c r="FQI8" s="11"/>
      <c r="FQJ8" s="11"/>
      <c r="FQK8" s="11"/>
      <c r="FQL8" s="11"/>
      <c r="FQM8" s="11"/>
      <c r="FQN8" s="11"/>
      <c r="FQO8" s="11"/>
      <c r="FQP8" s="11"/>
      <c r="FQQ8" s="11"/>
      <c r="FQR8" s="11"/>
      <c r="FQS8" s="11"/>
      <c r="FQT8" s="11"/>
      <c r="FQU8" s="11"/>
      <c r="FQV8" s="11"/>
      <c r="FQW8" s="11"/>
      <c r="FQX8" s="11"/>
      <c r="FQY8" s="11"/>
      <c r="FQZ8" s="11"/>
      <c r="FRA8" s="11"/>
      <c r="FRB8" s="11"/>
      <c r="FRC8" s="11"/>
      <c r="FRD8" s="11"/>
      <c r="FRE8" s="11"/>
      <c r="FRF8" s="11"/>
      <c r="FRG8" s="11"/>
      <c r="FRH8" s="11"/>
      <c r="FRI8" s="11"/>
      <c r="FRJ8" s="11"/>
      <c r="FRK8" s="11"/>
      <c r="FRL8" s="11"/>
      <c r="FRM8" s="11"/>
      <c r="FRN8" s="11"/>
      <c r="FRO8" s="11"/>
      <c r="FRP8" s="11"/>
      <c r="FRQ8" s="11"/>
      <c r="FRR8" s="11"/>
      <c r="FRS8" s="11"/>
      <c r="FRT8" s="11"/>
      <c r="FRU8" s="11"/>
      <c r="FRV8" s="11"/>
      <c r="FRW8" s="11"/>
      <c r="FRX8" s="11"/>
      <c r="FRY8" s="11"/>
      <c r="FRZ8" s="11"/>
      <c r="FSA8" s="11"/>
      <c r="FSB8" s="11"/>
      <c r="FSC8" s="11"/>
      <c r="FSD8" s="11"/>
      <c r="FSE8" s="11"/>
      <c r="FSF8" s="11"/>
      <c r="FSG8" s="11"/>
      <c r="FSH8" s="11"/>
      <c r="FSI8" s="11"/>
      <c r="FSJ8" s="11"/>
      <c r="FSK8" s="11"/>
      <c r="FSL8" s="11"/>
      <c r="FSM8" s="11"/>
      <c r="FSN8" s="11"/>
      <c r="FSO8" s="11"/>
      <c r="FSP8" s="11"/>
      <c r="FSQ8" s="11"/>
      <c r="FSR8" s="11"/>
      <c r="FSS8" s="11"/>
      <c r="FST8" s="11"/>
      <c r="FSU8" s="11"/>
      <c r="FSV8" s="11"/>
      <c r="FSW8" s="11"/>
      <c r="FSX8" s="11"/>
      <c r="FSY8" s="11"/>
      <c r="FSZ8" s="11"/>
      <c r="FTA8" s="11"/>
      <c r="FTB8" s="11"/>
      <c r="FTC8" s="11"/>
      <c r="FTD8" s="11"/>
      <c r="FTE8" s="11"/>
      <c r="FTF8" s="11"/>
      <c r="FTG8" s="11"/>
      <c r="FTH8" s="11"/>
      <c r="FTI8" s="11"/>
      <c r="FTJ8" s="11"/>
      <c r="FTK8" s="11"/>
      <c r="FTL8" s="11"/>
      <c r="FTM8" s="11"/>
      <c r="FTN8" s="11"/>
      <c r="FTO8" s="11"/>
      <c r="FTP8" s="11"/>
      <c r="FTQ8" s="11"/>
      <c r="FTR8" s="11"/>
      <c r="FTS8" s="11"/>
      <c r="FTT8" s="11"/>
      <c r="FTU8" s="11"/>
      <c r="FTV8" s="11"/>
      <c r="FTW8" s="11"/>
      <c r="FTX8" s="11"/>
      <c r="FTY8" s="11"/>
      <c r="FTZ8" s="11"/>
      <c r="FUA8" s="11"/>
      <c r="FUB8" s="11"/>
      <c r="FUC8" s="11"/>
      <c r="FUD8" s="11"/>
      <c r="FUE8" s="11"/>
      <c r="FUF8" s="11"/>
      <c r="FUG8" s="11"/>
      <c r="FUH8" s="11"/>
      <c r="FUI8" s="11"/>
      <c r="FUJ8" s="11"/>
      <c r="FUK8" s="11"/>
      <c r="FUL8" s="11"/>
      <c r="FUM8" s="11"/>
      <c r="FUN8" s="11"/>
      <c r="FUO8" s="11"/>
      <c r="FUP8" s="11"/>
      <c r="FUQ8" s="11"/>
      <c r="FUR8" s="11"/>
      <c r="FUS8" s="11"/>
      <c r="FUT8" s="11"/>
      <c r="FUU8" s="11"/>
      <c r="FUV8" s="11"/>
      <c r="FUW8" s="11"/>
      <c r="FUX8" s="11"/>
      <c r="FUY8" s="11"/>
      <c r="FUZ8" s="11"/>
      <c r="FVA8" s="11"/>
      <c r="FVB8" s="11"/>
      <c r="FVC8" s="11"/>
      <c r="FVD8" s="11"/>
      <c r="FVE8" s="11"/>
      <c r="FVF8" s="11"/>
      <c r="FVG8" s="11"/>
      <c r="FVH8" s="11"/>
      <c r="FVI8" s="11"/>
      <c r="FVJ8" s="11"/>
      <c r="FVK8" s="11"/>
      <c r="FVL8" s="11"/>
      <c r="FVM8" s="11"/>
      <c r="FVN8" s="11"/>
      <c r="FVO8" s="11"/>
      <c r="FVP8" s="11"/>
      <c r="FVQ8" s="11"/>
      <c r="FVR8" s="11"/>
      <c r="FVS8" s="11"/>
      <c r="FVT8" s="11"/>
      <c r="FVU8" s="11"/>
      <c r="FVV8" s="11"/>
      <c r="FVW8" s="11"/>
      <c r="FVX8" s="11"/>
      <c r="FVY8" s="11"/>
      <c r="FVZ8" s="11"/>
      <c r="FWA8" s="11"/>
      <c r="FWB8" s="11"/>
      <c r="FWC8" s="11"/>
      <c r="FWD8" s="11"/>
      <c r="FWE8" s="11"/>
      <c r="FWF8" s="11"/>
      <c r="FWG8" s="11"/>
      <c r="FWH8" s="11"/>
      <c r="FWI8" s="11"/>
      <c r="FWJ8" s="11"/>
      <c r="FWK8" s="11"/>
      <c r="FWL8" s="11"/>
      <c r="FWM8" s="11"/>
      <c r="FWN8" s="11"/>
      <c r="FWO8" s="11"/>
      <c r="FWP8" s="11"/>
      <c r="FWQ8" s="11"/>
      <c r="FWR8" s="11"/>
      <c r="FWS8" s="11"/>
      <c r="FWT8" s="11"/>
      <c r="FWU8" s="11"/>
      <c r="FWV8" s="11"/>
      <c r="FWW8" s="11"/>
      <c r="FWX8" s="11"/>
      <c r="FWY8" s="11"/>
      <c r="FWZ8" s="11"/>
      <c r="FXA8" s="11"/>
      <c r="FXB8" s="11"/>
      <c r="FXC8" s="11"/>
      <c r="FXD8" s="11"/>
      <c r="FXE8" s="11"/>
      <c r="FXF8" s="11"/>
      <c r="FXG8" s="11"/>
      <c r="FXH8" s="11"/>
      <c r="FXI8" s="11"/>
      <c r="FXJ8" s="11"/>
      <c r="FXK8" s="11"/>
      <c r="FXL8" s="11"/>
      <c r="FXM8" s="11"/>
      <c r="FXN8" s="11"/>
      <c r="FXO8" s="11"/>
      <c r="FXP8" s="11"/>
      <c r="FXQ8" s="11"/>
      <c r="FXR8" s="11"/>
      <c r="FXS8" s="11"/>
      <c r="FXT8" s="11"/>
      <c r="FXU8" s="11"/>
      <c r="FXV8" s="11"/>
      <c r="FXW8" s="11"/>
      <c r="FXX8" s="11"/>
      <c r="FXY8" s="11"/>
      <c r="FXZ8" s="11"/>
      <c r="FYA8" s="11"/>
      <c r="FYB8" s="11"/>
      <c r="FYC8" s="11"/>
      <c r="FYD8" s="11"/>
      <c r="FYE8" s="11"/>
      <c r="FYF8" s="11"/>
      <c r="FYG8" s="11"/>
      <c r="FYH8" s="11"/>
      <c r="FYI8" s="11"/>
      <c r="FYJ8" s="11"/>
      <c r="FYK8" s="11"/>
      <c r="FYL8" s="11"/>
      <c r="FYM8" s="11"/>
      <c r="FYN8" s="11"/>
      <c r="FYO8" s="11"/>
      <c r="FYP8" s="11"/>
      <c r="FYQ8" s="11"/>
      <c r="FYR8" s="11"/>
      <c r="FYS8" s="11"/>
      <c r="FYT8" s="11"/>
      <c r="FYU8" s="11"/>
      <c r="FYV8" s="11"/>
      <c r="FYW8" s="11"/>
      <c r="FYX8" s="11"/>
      <c r="FYY8" s="11"/>
      <c r="FYZ8" s="11"/>
      <c r="FZA8" s="11"/>
      <c r="FZB8" s="11"/>
      <c r="FZC8" s="11"/>
      <c r="FZD8" s="11"/>
      <c r="FZE8" s="11"/>
      <c r="FZF8" s="11"/>
      <c r="FZG8" s="11"/>
      <c r="FZH8" s="11"/>
      <c r="FZI8" s="11"/>
      <c r="FZJ8" s="11"/>
      <c r="FZK8" s="11"/>
      <c r="FZL8" s="11"/>
      <c r="FZM8" s="11"/>
      <c r="FZN8" s="11"/>
      <c r="FZO8" s="11"/>
      <c r="FZP8" s="11"/>
      <c r="FZQ8" s="11"/>
      <c r="FZR8" s="11"/>
      <c r="FZS8" s="11"/>
      <c r="FZT8" s="11"/>
      <c r="FZU8" s="11"/>
      <c r="FZV8" s="11"/>
      <c r="FZW8" s="11"/>
      <c r="FZX8" s="11"/>
      <c r="FZY8" s="11"/>
      <c r="FZZ8" s="11"/>
      <c r="GAA8" s="11"/>
      <c r="GAB8" s="11"/>
      <c r="GAC8" s="11"/>
      <c r="GAD8" s="11"/>
      <c r="GAE8" s="11"/>
      <c r="GAF8" s="11"/>
      <c r="GAG8" s="11"/>
      <c r="GAH8" s="11"/>
      <c r="GAI8" s="11"/>
      <c r="GAJ8" s="11"/>
      <c r="GAK8" s="11"/>
      <c r="GAL8" s="11"/>
      <c r="GAM8" s="11"/>
      <c r="GAN8" s="11"/>
      <c r="GAO8" s="11"/>
      <c r="GAP8" s="11"/>
      <c r="GAQ8" s="11"/>
      <c r="GAR8" s="11"/>
      <c r="GAS8" s="11"/>
      <c r="GAT8" s="11"/>
      <c r="GAU8" s="11"/>
      <c r="GAV8" s="11"/>
      <c r="GAW8" s="11"/>
      <c r="GAX8" s="11"/>
      <c r="GAY8" s="11"/>
      <c r="GAZ8" s="11"/>
      <c r="GBA8" s="11"/>
      <c r="GBB8" s="11"/>
      <c r="GBC8" s="11"/>
      <c r="GBD8" s="11"/>
      <c r="GBE8" s="11"/>
      <c r="GBF8" s="11"/>
      <c r="GBG8" s="11"/>
      <c r="GBH8" s="11"/>
      <c r="GBI8" s="11"/>
      <c r="GBJ8" s="11"/>
      <c r="GBK8" s="11"/>
      <c r="GBL8" s="11"/>
      <c r="GBM8" s="11"/>
      <c r="GBN8" s="11"/>
      <c r="GBO8" s="11"/>
      <c r="GBP8" s="11"/>
      <c r="GBQ8" s="11"/>
      <c r="GBR8" s="11"/>
      <c r="GBS8" s="11"/>
      <c r="GBT8" s="11"/>
      <c r="GBU8" s="11"/>
      <c r="GBV8" s="11"/>
      <c r="GBW8" s="11"/>
      <c r="GBX8" s="11"/>
      <c r="GBY8" s="11"/>
      <c r="GBZ8" s="11"/>
      <c r="GCA8" s="11"/>
      <c r="GCB8" s="11"/>
      <c r="GCC8" s="11"/>
      <c r="GCD8" s="11"/>
      <c r="GCE8" s="11"/>
      <c r="GCF8" s="11"/>
      <c r="GCG8" s="11"/>
      <c r="GCH8" s="11"/>
      <c r="GCI8" s="11"/>
      <c r="GCJ8" s="11"/>
      <c r="GCK8" s="11"/>
      <c r="GCL8" s="11"/>
      <c r="GCM8" s="11"/>
      <c r="GCN8" s="11"/>
      <c r="GCO8" s="11"/>
      <c r="GCP8" s="11"/>
      <c r="GCQ8" s="11"/>
      <c r="GCR8" s="11"/>
      <c r="GCS8" s="11"/>
      <c r="GCT8" s="11"/>
      <c r="GCU8" s="11"/>
      <c r="GCV8" s="11"/>
      <c r="GCW8" s="11"/>
      <c r="GCX8" s="11"/>
      <c r="GCY8" s="11"/>
      <c r="GCZ8" s="11"/>
      <c r="GDA8" s="11"/>
      <c r="GDB8" s="11"/>
      <c r="GDC8" s="11"/>
      <c r="GDD8" s="11"/>
      <c r="GDE8" s="11"/>
      <c r="GDF8" s="11"/>
      <c r="GDG8" s="11"/>
      <c r="GDH8" s="11"/>
      <c r="GDI8" s="11"/>
      <c r="GDJ8" s="11"/>
      <c r="GDK8" s="11"/>
      <c r="GDL8" s="11"/>
      <c r="GDM8" s="11"/>
      <c r="GDN8" s="11"/>
      <c r="GDO8" s="11"/>
      <c r="GDP8" s="11"/>
      <c r="GDQ8" s="11"/>
      <c r="GDR8" s="11"/>
      <c r="GDS8" s="11"/>
      <c r="GDT8" s="11"/>
      <c r="GDU8" s="11"/>
      <c r="GDV8" s="11"/>
      <c r="GDW8" s="11"/>
      <c r="GDX8" s="11"/>
      <c r="GDY8" s="11"/>
      <c r="GDZ8" s="11"/>
      <c r="GEA8" s="11"/>
      <c r="GEB8" s="11"/>
      <c r="GEC8" s="11"/>
      <c r="GED8" s="11"/>
      <c r="GEE8" s="11"/>
      <c r="GEF8" s="11"/>
      <c r="GEG8" s="11"/>
      <c r="GEH8" s="11"/>
      <c r="GEI8" s="11"/>
      <c r="GEJ8" s="11"/>
      <c r="GEK8" s="11"/>
      <c r="GEL8" s="11"/>
      <c r="GEM8" s="11"/>
      <c r="GEN8" s="11"/>
      <c r="GEO8" s="11"/>
      <c r="GEP8" s="11"/>
      <c r="GEQ8" s="11"/>
      <c r="GER8" s="11"/>
      <c r="GES8" s="11"/>
      <c r="GET8" s="11"/>
      <c r="GEU8" s="11"/>
      <c r="GEV8" s="11"/>
      <c r="GEW8" s="11"/>
      <c r="GEX8" s="11"/>
      <c r="GEY8" s="11"/>
      <c r="GEZ8" s="11"/>
      <c r="GFA8" s="11"/>
      <c r="GFB8" s="11"/>
      <c r="GFC8" s="11"/>
      <c r="GFD8" s="11"/>
      <c r="GFE8" s="11"/>
      <c r="GFF8" s="11"/>
      <c r="GFG8" s="11"/>
      <c r="GFH8" s="11"/>
      <c r="GFI8" s="11"/>
      <c r="GFJ8" s="11"/>
      <c r="GFK8" s="11"/>
      <c r="GFL8" s="11"/>
      <c r="GFM8" s="11"/>
      <c r="GFN8" s="11"/>
      <c r="GFO8" s="11"/>
      <c r="GFP8" s="11"/>
      <c r="GFQ8" s="11"/>
      <c r="GFR8" s="11"/>
      <c r="GFS8" s="11"/>
      <c r="GFT8" s="11"/>
      <c r="GFU8" s="11"/>
      <c r="GFV8" s="11"/>
      <c r="GFW8" s="11"/>
      <c r="GFX8" s="11"/>
      <c r="GFY8" s="11"/>
      <c r="GFZ8" s="11"/>
      <c r="GGA8" s="11"/>
      <c r="GGB8" s="11"/>
      <c r="GGC8" s="11"/>
      <c r="GGD8" s="11"/>
      <c r="GGE8" s="11"/>
      <c r="GGF8" s="11"/>
      <c r="GGG8" s="11"/>
      <c r="GGH8" s="11"/>
      <c r="GGI8" s="11"/>
      <c r="GGJ8" s="11"/>
      <c r="GGK8" s="11"/>
      <c r="GGL8" s="11"/>
      <c r="GGM8" s="11"/>
      <c r="GGN8" s="11"/>
      <c r="GGO8" s="11"/>
      <c r="GGP8" s="11"/>
      <c r="GGQ8" s="11"/>
      <c r="GGR8" s="11"/>
      <c r="GGS8" s="11"/>
      <c r="GGT8" s="11"/>
      <c r="GGU8" s="11"/>
      <c r="GGV8" s="11"/>
      <c r="GGW8" s="11"/>
      <c r="GGX8" s="11"/>
      <c r="GGY8" s="11"/>
      <c r="GGZ8" s="11"/>
      <c r="GHA8" s="11"/>
      <c r="GHB8" s="11"/>
      <c r="GHC8" s="11"/>
      <c r="GHD8" s="11"/>
      <c r="GHE8" s="11"/>
      <c r="GHF8" s="11"/>
      <c r="GHG8" s="11"/>
      <c r="GHH8" s="11"/>
      <c r="GHI8" s="11"/>
      <c r="GHJ8" s="11"/>
      <c r="GHK8" s="11"/>
      <c r="GHL8" s="11"/>
      <c r="GHM8" s="11"/>
      <c r="GHN8" s="11"/>
      <c r="GHO8" s="11"/>
      <c r="GHP8" s="11"/>
      <c r="GHQ8" s="11"/>
      <c r="GHR8" s="11"/>
      <c r="GHS8" s="11"/>
      <c r="GHT8" s="11"/>
      <c r="GHU8" s="11"/>
      <c r="GHV8" s="11"/>
      <c r="GHW8" s="11"/>
      <c r="GHX8" s="11"/>
      <c r="GHY8" s="11"/>
      <c r="GHZ8" s="11"/>
      <c r="GIA8" s="11"/>
      <c r="GIB8" s="11"/>
      <c r="GIC8" s="11"/>
      <c r="GID8" s="11"/>
      <c r="GIE8" s="11"/>
      <c r="GIF8" s="11"/>
      <c r="GIG8" s="11"/>
      <c r="GIH8" s="11"/>
      <c r="GII8" s="11"/>
      <c r="GIJ8" s="11"/>
      <c r="GIK8" s="11"/>
      <c r="GIL8" s="11"/>
      <c r="GIM8" s="11"/>
      <c r="GIN8" s="11"/>
      <c r="GIO8" s="11"/>
      <c r="GIP8" s="11"/>
      <c r="GIQ8" s="11"/>
      <c r="GIR8" s="11"/>
      <c r="GIS8" s="11"/>
      <c r="GIT8" s="11"/>
      <c r="GIU8" s="11"/>
      <c r="GIV8" s="11"/>
      <c r="GIW8" s="11"/>
      <c r="GIX8" s="11"/>
      <c r="GIY8" s="11"/>
      <c r="GIZ8" s="11"/>
      <c r="GJA8" s="11"/>
      <c r="GJB8" s="11"/>
      <c r="GJC8" s="11"/>
      <c r="GJD8" s="11"/>
      <c r="GJE8" s="11"/>
      <c r="GJF8" s="11"/>
      <c r="GJG8" s="11"/>
      <c r="GJH8" s="11"/>
      <c r="GJI8" s="11"/>
      <c r="GJJ8" s="11"/>
      <c r="GJK8" s="11"/>
      <c r="GJL8" s="11"/>
      <c r="GJM8" s="11"/>
      <c r="GJN8" s="11"/>
      <c r="GJO8" s="11"/>
      <c r="GJP8" s="11"/>
      <c r="GJQ8" s="11"/>
      <c r="GJR8" s="11"/>
      <c r="GJS8" s="11"/>
      <c r="GJT8" s="11"/>
      <c r="GJU8" s="11"/>
      <c r="GJV8" s="11"/>
      <c r="GJW8" s="11"/>
      <c r="GJX8" s="11"/>
      <c r="GJY8" s="11"/>
      <c r="GJZ8" s="11"/>
      <c r="GKA8" s="11"/>
      <c r="GKB8" s="11"/>
      <c r="GKC8" s="11"/>
      <c r="GKD8" s="11"/>
      <c r="GKE8" s="11"/>
      <c r="GKF8" s="11"/>
      <c r="GKG8" s="11"/>
      <c r="GKH8" s="11"/>
      <c r="GKI8" s="11"/>
      <c r="GKJ8" s="11"/>
      <c r="GKK8" s="11"/>
      <c r="GKL8" s="11"/>
      <c r="GKM8" s="11"/>
      <c r="GKN8" s="11"/>
      <c r="GKO8" s="11"/>
      <c r="GKP8" s="11"/>
      <c r="GKQ8" s="11"/>
      <c r="GKR8" s="11"/>
      <c r="GKS8" s="11"/>
      <c r="GKT8" s="11"/>
      <c r="GKU8" s="11"/>
      <c r="GKV8" s="11"/>
      <c r="GKW8" s="11"/>
      <c r="GKX8" s="11"/>
      <c r="GKY8" s="11"/>
      <c r="GKZ8" s="11"/>
      <c r="GLA8" s="11"/>
      <c r="GLB8" s="11"/>
      <c r="GLC8" s="11"/>
      <c r="GLD8" s="11"/>
      <c r="GLE8" s="11"/>
      <c r="GLF8" s="11"/>
      <c r="GLG8" s="11"/>
      <c r="GLH8" s="11"/>
      <c r="GLI8" s="11"/>
      <c r="GLJ8" s="11"/>
      <c r="GLK8" s="11"/>
      <c r="GLL8" s="11"/>
      <c r="GLM8" s="11"/>
      <c r="GLN8" s="11"/>
      <c r="GLO8" s="11"/>
      <c r="GLP8" s="11"/>
      <c r="GLQ8" s="11"/>
      <c r="GLR8" s="11"/>
      <c r="GLS8" s="11"/>
      <c r="GLT8" s="11"/>
      <c r="GLU8" s="11"/>
      <c r="GLV8" s="11"/>
      <c r="GLW8" s="11"/>
      <c r="GLX8" s="11"/>
      <c r="GLY8" s="11"/>
      <c r="GLZ8" s="11"/>
      <c r="GMA8" s="11"/>
      <c r="GMB8" s="11"/>
      <c r="GMC8" s="11"/>
      <c r="GMD8" s="11"/>
      <c r="GME8" s="11"/>
      <c r="GMF8" s="11"/>
      <c r="GMG8" s="11"/>
      <c r="GMH8" s="11"/>
      <c r="GMI8" s="11"/>
      <c r="GMJ8" s="11"/>
      <c r="GMK8" s="11"/>
      <c r="GML8" s="11"/>
      <c r="GMM8" s="11"/>
      <c r="GMN8" s="11"/>
      <c r="GMO8" s="11"/>
      <c r="GMP8" s="11"/>
      <c r="GMQ8" s="11"/>
      <c r="GMR8" s="11"/>
      <c r="GMS8" s="11"/>
      <c r="GMT8" s="11"/>
      <c r="GMU8" s="11"/>
      <c r="GMV8" s="11"/>
      <c r="GMW8" s="11"/>
      <c r="GMX8" s="11"/>
      <c r="GMY8" s="11"/>
      <c r="GMZ8" s="11"/>
      <c r="GNA8" s="11"/>
      <c r="GNB8" s="11"/>
      <c r="GNC8" s="11"/>
      <c r="GND8" s="11"/>
      <c r="GNE8" s="11"/>
      <c r="GNF8" s="11"/>
      <c r="GNG8" s="11"/>
      <c r="GNH8" s="11"/>
      <c r="GNI8" s="11"/>
      <c r="GNJ8" s="11"/>
      <c r="GNK8" s="11"/>
      <c r="GNL8" s="11"/>
      <c r="GNM8" s="11"/>
      <c r="GNN8" s="11"/>
      <c r="GNO8" s="11"/>
      <c r="GNP8" s="11"/>
      <c r="GNQ8" s="11"/>
      <c r="GNR8" s="11"/>
      <c r="GNS8" s="11"/>
      <c r="GNT8" s="11"/>
      <c r="GNU8" s="11"/>
      <c r="GNV8" s="11"/>
      <c r="GNW8" s="11"/>
      <c r="GNX8" s="11"/>
      <c r="GNY8" s="11"/>
      <c r="GNZ8" s="11"/>
      <c r="GOA8" s="11"/>
      <c r="GOB8" s="11"/>
      <c r="GOC8" s="11"/>
      <c r="GOD8" s="11"/>
      <c r="GOE8" s="11"/>
      <c r="GOF8" s="11"/>
      <c r="GOG8" s="11"/>
      <c r="GOH8" s="11"/>
      <c r="GOI8" s="11"/>
      <c r="GOJ8" s="11"/>
      <c r="GOK8" s="11"/>
      <c r="GOL8" s="11"/>
      <c r="GOM8" s="11"/>
      <c r="GON8" s="11"/>
      <c r="GOO8" s="11"/>
      <c r="GOP8" s="11"/>
      <c r="GOQ8" s="11"/>
      <c r="GOR8" s="11"/>
      <c r="GOS8" s="11"/>
      <c r="GOT8" s="11"/>
      <c r="GOU8" s="11"/>
      <c r="GOV8" s="11"/>
      <c r="GOW8" s="11"/>
      <c r="GOX8" s="11"/>
      <c r="GOY8" s="11"/>
      <c r="GOZ8" s="11"/>
      <c r="GPA8" s="11"/>
      <c r="GPB8" s="11"/>
      <c r="GPC8" s="11"/>
      <c r="GPD8" s="11"/>
      <c r="GPE8" s="11"/>
      <c r="GPF8" s="11"/>
      <c r="GPG8" s="11"/>
      <c r="GPH8" s="11"/>
      <c r="GPI8" s="11"/>
      <c r="GPJ8" s="11"/>
      <c r="GPK8" s="11"/>
      <c r="GPL8" s="11"/>
      <c r="GPM8" s="11"/>
      <c r="GPN8" s="11"/>
      <c r="GPO8" s="11"/>
      <c r="GPP8" s="11"/>
      <c r="GPQ8" s="11"/>
      <c r="GPR8" s="11"/>
      <c r="GPS8" s="11"/>
      <c r="GPT8" s="11"/>
      <c r="GPU8" s="11"/>
      <c r="GPV8" s="11"/>
      <c r="GPW8" s="11"/>
      <c r="GPX8" s="11"/>
      <c r="GPY8" s="11"/>
      <c r="GPZ8" s="11"/>
      <c r="GQA8" s="11"/>
      <c r="GQB8" s="11"/>
      <c r="GQC8" s="11"/>
      <c r="GQD8" s="11"/>
      <c r="GQE8" s="11"/>
      <c r="GQF8" s="11"/>
      <c r="GQG8" s="11"/>
      <c r="GQH8" s="11"/>
      <c r="GQI8" s="11"/>
      <c r="GQJ8" s="11"/>
      <c r="GQK8" s="11"/>
      <c r="GQL8" s="11"/>
      <c r="GQM8" s="11"/>
      <c r="GQN8" s="11"/>
      <c r="GQO8" s="11"/>
      <c r="GQP8" s="11"/>
      <c r="GQQ8" s="11"/>
      <c r="GQR8" s="11"/>
      <c r="GQS8" s="11"/>
      <c r="GQT8" s="11"/>
      <c r="GQU8" s="11"/>
      <c r="GQV8" s="11"/>
      <c r="GQW8" s="11"/>
      <c r="GQX8" s="11"/>
      <c r="GQY8" s="11"/>
      <c r="GQZ8" s="11"/>
      <c r="GRA8" s="11"/>
      <c r="GRB8" s="11"/>
      <c r="GRC8" s="11"/>
      <c r="GRD8" s="11"/>
      <c r="GRE8" s="11"/>
      <c r="GRF8" s="11"/>
      <c r="GRG8" s="11"/>
      <c r="GRH8" s="11"/>
      <c r="GRI8" s="11"/>
      <c r="GRJ8" s="11"/>
      <c r="GRK8" s="11"/>
      <c r="GRL8" s="11"/>
      <c r="GRM8" s="11"/>
      <c r="GRN8" s="11"/>
      <c r="GRO8" s="11"/>
      <c r="GRP8" s="11"/>
      <c r="GRQ8" s="11"/>
      <c r="GRR8" s="11"/>
      <c r="GRS8" s="11"/>
      <c r="GRT8" s="11"/>
      <c r="GRU8" s="11"/>
      <c r="GRV8" s="11"/>
      <c r="GRW8" s="11"/>
      <c r="GRX8" s="11"/>
      <c r="GRY8" s="11"/>
      <c r="GRZ8" s="11"/>
      <c r="GSA8" s="11"/>
      <c r="GSB8" s="11"/>
      <c r="GSC8" s="11"/>
      <c r="GSD8" s="11"/>
      <c r="GSE8" s="11"/>
      <c r="GSF8" s="11"/>
      <c r="GSG8" s="11"/>
      <c r="GSH8" s="11"/>
      <c r="GSI8" s="11"/>
      <c r="GSJ8" s="11"/>
      <c r="GSK8" s="11"/>
      <c r="GSL8" s="11"/>
      <c r="GSM8" s="11"/>
      <c r="GSN8" s="11"/>
      <c r="GSO8" s="11"/>
      <c r="GSP8" s="11"/>
      <c r="GSQ8" s="11"/>
      <c r="GSR8" s="11"/>
      <c r="GSS8" s="11"/>
      <c r="GST8" s="11"/>
      <c r="GSU8" s="11"/>
      <c r="GSV8" s="11"/>
      <c r="GSW8" s="11"/>
      <c r="GSX8" s="11"/>
      <c r="GSY8" s="11"/>
      <c r="GSZ8" s="11"/>
      <c r="GTA8" s="11"/>
      <c r="GTB8" s="11"/>
      <c r="GTC8" s="11"/>
      <c r="GTD8" s="11"/>
      <c r="GTE8" s="11"/>
      <c r="GTF8" s="11"/>
      <c r="GTG8" s="11"/>
      <c r="GTH8" s="11"/>
      <c r="GTI8" s="11"/>
      <c r="GTJ8" s="11"/>
      <c r="GTK8" s="11"/>
      <c r="GTL8" s="11"/>
      <c r="GTM8" s="11"/>
      <c r="GTN8" s="11"/>
      <c r="GTO8" s="11"/>
      <c r="GTP8" s="11"/>
      <c r="GTQ8" s="11"/>
      <c r="GTR8" s="11"/>
      <c r="GTS8" s="11"/>
      <c r="GTT8" s="11"/>
      <c r="GTU8" s="11"/>
      <c r="GTV8" s="11"/>
      <c r="GTW8" s="11"/>
      <c r="GTX8" s="11"/>
      <c r="GTY8" s="11"/>
      <c r="GTZ8" s="11"/>
      <c r="GUA8" s="11"/>
      <c r="GUB8" s="11"/>
      <c r="GUC8" s="11"/>
      <c r="GUD8" s="11"/>
      <c r="GUE8" s="11"/>
      <c r="GUF8" s="11"/>
      <c r="GUG8" s="11"/>
      <c r="GUH8" s="11"/>
      <c r="GUI8" s="11"/>
      <c r="GUJ8" s="11"/>
      <c r="GUK8" s="11"/>
      <c r="GUL8" s="11"/>
      <c r="GUM8" s="11"/>
      <c r="GUN8" s="11"/>
      <c r="GUO8" s="11"/>
      <c r="GUP8" s="11"/>
      <c r="GUQ8" s="11"/>
      <c r="GUR8" s="11"/>
      <c r="GUS8" s="11"/>
      <c r="GUT8" s="11"/>
      <c r="GUU8" s="11"/>
      <c r="GUV8" s="11"/>
      <c r="GUW8" s="11"/>
      <c r="GUX8" s="11"/>
      <c r="GUY8" s="11"/>
      <c r="GUZ8" s="11"/>
      <c r="GVA8" s="11"/>
      <c r="GVB8" s="11"/>
      <c r="GVC8" s="11"/>
      <c r="GVD8" s="11"/>
      <c r="GVE8" s="11"/>
      <c r="GVF8" s="11"/>
      <c r="GVG8" s="11"/>
      <c r="GVH8" s="11"/>
      <c r="GVI8" s="11"/>
      <c r="GVJ8" s="11"/>
      <c r="GVK8" s="11"/>
      <c r="GVL8" s="11"/>
      <c r="GVM8" s="11"/>
      <c r="GVN8" s="11"/>
      <c r="GVO8" s="11"/>
      <c r="GVP8" s="11"/>
      <c r="GVQ8" s="11"/>
      <c r="GVR8" s="11"/>
      <c r="GVS8" s="11"/>
      <c r="GVT8" s="11"/>
      <c r="GVU8" s="11"/>
      <c r="GVV8" s="11"/>
      <c r="GVW8" s="11"/>
      <c r="GVX8" s="11"/>
      <c r="GVY8" s="11"/>
      <c r="GVZ8" s="11"/>
      <c r="GWA8" s="11"/>
      <c r="GWB8" s="11"/>
      <c r="GWC8" s="11"/>
      <c r="GWD8" s="11"/>
      <c r="GWE8" s="11"/>
      <c r="GWF8" s="11"/>
      <c r="GWG8" s="11"/>
      <c r="GWH8" s="11"/>
      <c r="GWI8" s="11"/>
      <c r="GWJ8" s="11"/>
      <c r="GWK8" s="11"/>
      <c r="GWL8" s="11"/>
      <c r="GWM8" s="11"/>
      <c r="GWN8" s="11"/>
      <c r="GWO8" s="11"/>
      <c r="GWP8" s="11"/>
      <c r="GWQ8" s="11"/>
      <c r="GWR8" s="11"/>
      <c r="GWS8" s="11"/>
      <c r="GWT8" s="11"/>
      <c r="GWU8" s="11"/>
      <c r="GWV8" s="11"/>
      <c r="GWW8" s="11"/>
      <c r="GWX8" s="11"/>
      <c r="GWY8" s="11"/>
      <c r="GWZ8" s="11"/>
      <c r="GXA8" s="11"/>
      <c r="GXB8" s="11"/>
      <c r="GXC8" s="11"/>
      <c r="GXD8" s="11"/>
      <c r="GXE8" s="11"/>
      <c r="GXF8" s="11"/>
      <c r="GXG8" s="11"/>
      <c r="GXH8" s="11"/>
      <c r="GXI8" s="11"/>
      <c r="GXJ8" s="11"/>
      <c r="GXK8" s="11"/>
      <c r="GXL8" s="11"/>
      <c r="GXM8" s="11"/>
      <c r="GXN8" s="11"/>
      <c r="GXO8" s="11"/>
      <c r="GXP8" s="11"/>
      <c r="GXQ8" s="11"/>
      <c r="GXR8" s="11"/>
      <c r="GXS8" s="11"/>
      <c r="GXT8" s="11"/>
      <c r="GXU8" s="11"/>
      <c r="GXV8" s="11"/>
      <c r="GXW8" s="11"/>
      <c r="GXX8" s="11"/>
      <c r="GXY8" s="11"/>
      <c r="GXZ8" s="11"/>
      <c r="GYA8" s="11"/>
      <c r="GYB8" s="11"/>
      <c r="GYC8" s="11"/>
      <c r="GYD8" s="11"/>
      <c r="GYE8" s="11"/>
      <c r="GYF8" s="11"/>
      <c r="GYG8" s="11"/>
      <c r="GYH8" s="11"/>
      <c r="GYI8" s="11"/>
      <c r="GYJ8" s="11"/>
      <c r="GYK8" s="11"/>
      <c r="GYL8" s="11"/>
      <c r="GYM8" s="11"/>
      <c r="GYN8" s="11"/>
      <c r="GYO8" s="11"/>
      <c r="GYP8" s="11"/>
      <c r="GYQ8" s="11"/>
      <c r="GYR8" s="11"/>
      <c r="GYS8" s="11"/>
      <c r="GYT8" s="11"/>
      <c r="GYU8" s="11"/>
      <c r="GYV8" s="11"/>
      <c r="GYW8" s="11"/>
      <c r="GYX8" s="11"/>
      <c r="GYY8" s="11"/>
      <c r="GYZ8" s="11"/>
      <c r="GZA8" s="11"/>
      <c r="GZB8" s="11"/>
      <c r="GZC8" s="11"/>
      <c r="GZD8" s="11"/>
      <c r="GZE8" s="11"/>
      <c r="GZF8" s="11"/>
      <c r="GZG8" s="11"/>
      <c r="GZH8" s="11"/>
      <c r="GZI8" s="11"/>
      <c r="GZJ8" s="11"/>
      <c r="GZK8" s="11"/>
      <c r="GZL8" s="11"/>
      <c r="GZM8" s="11"/>
      <c r="GZN8" s="11"/>
      <c r="GZO8" s="11"/>
      <c r="GZP8" s="11"/>
      <c r="GZQ8" s="11"/>
      <c r="GZR8" s="11"/>
      <c r="GZS8" s="11"/>
      <c r="GZT8" s="11"/>
      <c r="GZU8" s="11"/>
      <c r="GZV8" s="11"/>
      <c r="GZW8" s="11"/>
      <c r="GZX8" s="11"/>
      <c r="GZY8" s="11"/>
      <c r="GZZ8" s="11"/>
      <c r="HAA8" s="11"/>
      <c r="HAB8" s="11"/>
      <c r="HAC8" s="11"/>
      <c r="HAD8" s="11"/>
      <c r="HAE8" s="11"/>
      <c r="HAF8" s="11"/>
      <c r="HAG8" s="11"/>
      <c r="HAH8" s="11"/>
      <c r="HAI8" s="11"/>
      <c r="HAJ8" s="11"/>
      <c r="HAK8" s="11"/>
      <c r="HAL8" s="11"/>
      <c r="HAM8" s="11"/>
      <c r="HAN8" s="11"/>
      <c r="HAO8" s="11"/>
      <c r="HAP8" s="11"/>
      <c r="HAQ8" s="11"/>
      <c r="HAR8" s="11"/>
      <c r="HAS8" s="11"/>
      <c r="HAT8" s="11"/>
      <c r="HAU8" s="11"/>
      <c r="HAV8" s="11"/>
      <c r="HAW8" s="11"/>
      <c r="HAX8" s="11"/>
      <c r="HAY8" s="11"/>
      <c r="HAZ8" s="11"/>
      <c r="HBA8" s="11"/>
      <c r="HBB8" s="11"/>
      <c r="HBC8" s="11"/>
      <c r="HBD8" s="11"/>
      <c r="HBE8" s="11"/>
      <c r="HBF8" s="11"/>
      <c r="HBG8" s="11"/>
      <c r="HBH8" s="11"/>
      <c r="HBI8" s="11"/>
      <c r="HBJ8" s="11"/>
      <c r="HBK8" s="11"/>
      <c r="HBL8" s="11"/>
      <c r="HBM8" s="11"/>
      <c r="HBN8" s="11"/>
      <c r="HBO8" s="11"/>
      <c r="HBP8" s="11"/>
      <c r="HBQ8" s="11"/>
      <c r="HBR8" s="11"/>
      <c r="HBS8" s="11"/>
      <c r="HBT8" s="11"/>
      <c r="HBU8" s="11"/>
      <c r="HBV8" s="11"/>
      <c r="HBW8" s="11"/>
      <c r="HBX8" s="11"/>
      <c r="HBY8" s="11"/>
      <c r="HBZ8" s="11"/>
      <c r="HCA8" s="11"/>
      <c r="HCB8" s="11"/>
      <c r="HCC8" s="11"/>
      <c r="HCD8" s="11"/>
      <c r="HCE8" s="11"/>
      <c r="HCF8" s="11"/>
      <c r="HCG8" s="11"/>
      <c r="HCH8" s="11"/>
      <c r="HCI8" s="11"/>
      <c r="HCJ8" s="11"/>
      <c r="HCK8" s="11"/>
      <c r="HCL8" s="11"/>
      <c r="HCM8" s="11"/>
      <c r="HCN8" s="11"/>
      <c r="HCO8" s="11"/>
      <c r="HCP8" s="11"/>
      <c r="HCQ8" s="11"/>
      <c r="HCR8" s="11"/>
      <c r="HCS8" s="11"/>
      <c r="HCT8" s="11"/>
      <c r="HCU8" s="11"/>
      <c r="HCV8" s="11"/>
      <c r="HCW8" s="11"/>
      <c r="HCX8" s="11"/>
      <c r="HCY8" s="11"/>
      <c r="HCZ8" s="11"/>
      <c r="HDA8" s="11"/>
      <c r="HDB8" s="11"/>
      <c r="HDC8" s="11"/>
      <c r="HDD8" s="11"/>
      <c r="HDE8" s="11"/>
      <c r="HDF8" s="11"/>
      <c r="HDG8" s="11"/>
      <c r="HDH8" s="11"/>
      <c r="HDI8" s="11"/>
      <c r="HDJ8" s="11"/>
      <c r="HDK8" s="11"/>
      <c r="HDL8" s="11"/>
      <c r="HDM8" s="11"/>
      <c r="HDN8" s="11"/>
      <c r="HDO8" s="11"/>
      <c r="HDP8" s="11"/>
      <c r="HDQ8" s="11"/>
      <c r="HDR8" s="11"/>
      <c r="HDS8" s="11"/>
      <c r="HDT8" s="11"/>
      <c r="HDU8" s="11"/>
      <c r="HDV8" s="11"/>
      <c r="HDW8" s="11"/>
      <c r="HDX8" s="11"/>
      <c r="HDY8" s="11"/>
      <c r="HDZ8" s="11"/>
      <c r="HEA8" s="11"/>
      <c r="HEB8" s="11"/>
      <c r="HEC8" s="11"/>
      <c r="HED8" s="11"/>
      <c r="HEE8" s="11"/>
      <c r="HEF8" s="11"/>
      <c r="HEG8" s="11"/>
      <c r="HEH8" s="11"/>
      <c r="HEI8" s="11"/>
      <c r="HEJ8" s="11"/>
      <c r="HEK8" s="11"/>
      <c r="HEL8" s="11"/>
      <c r="HEM8" s="11"/>
      <c r="HEN8" s="11"/>
      <c r="HEO8" s="11"/>
      <c r="HEP8" s="11"/>
      <c r="HEQ8" s="11"/>
      <c r="HER8" s="11"/>
      <c r="HES8" s="11"/>
      <c r="HET8" s="11"/>
      <c r="HEU8" s="11"/>
      <c r="HEV8" s="11"/>
      <c r="HEW8" s="11"/>
      <c r="HEX8" s="11"/>
      <c r="HEY8" s="11"/>
      <c r="HEZ8" s="11"/>
      <c r="HFA8" s="11"/>
      <c r="HFB8" s="11"/>
      <c r="HFC8" s="11"/>
      <c r="HFD8" s="11"/>
      <c r="HFE8" s="11"/>
      <c r="HFF8" s="11"/>
      <c r="HFG8" s="11"/>
      <c r="HFH8" s="11"/>
      <c r="HFI8" s="11"/>
      <c r="HFJ8" s="11"/>
      <c r="HFK8" s="11"/>
      <c r="HFL8" s="11"/>
      <c r="HFM8" s="11"/>
      <c r="HFN8" s="11"/>
      <c r="HFO8" s="11"/>
      <c r="HFP8" s="11"/>
      <c r="HFQ8" s="11"/>
      <c r="HFR8" s="11"/>
      <c r="HFS8" s="11"/>
      <c r="HFT8" s="11"/>
      <c r="HFU8" s="11"/>
      <c r="HFV8" s="11"/>
      <c r="HFW8" s="11"/>
      <c r="HFX8" s="11"/>
      <c r="HFY8" s="11"/>
      <c r="HFZ8" s="11"/>
      <c r="HGA8" s="11"/>
      <c r="HGB8" s="11"/>
      <c r="HGC8" s="11"/>
      <c r="HGD8" s="11"/>
      <c r="HGE8" s="11"/>
      <c r="HGF8" s="11"/>
      <c r="HGG8" s="11"/>
      <c r="HGH8" s="11"/>
      <c r="HGI8" s="11"/>
      <c r="HGJ8" s="11"/>
      <c r="HGK8" s="11"/>
      <c r="HGL8" s="11"/>
      <c r="HGM8" s="11"/>
      <c r="HGN8" s="11"/>
      <c r="HGO8" s="11"/>
      <c r="HGP8" s="11"/>
      <c r="HGQ8" s="11"/>
      <c r="HGR8" s="11"/>
      <c r="HGS8" s="11"/>
      <c r="HGT8" s="11"/>
      <c r="HGU8" s="11"/>
      <c r="HGV8" s="11"/>
      <c r="HGW8" s="11"/>
      <c r="HGX8" s="11"/>
      <c r="HGY8" s="11"/>
      <c r="HGZ8" s="11"/>
      <c r="HHA8" s="11"/>
      <c r="HHB8" s="11"/>
      <c r="HHC8" s="11"/>
      <c r="HHD8" s="11"/>
      <c r="HHE8" s="11"/>
      <c r="HHF8" s="11"/>
      <c r="HHG8" s="11"/>
      <c r="HHH8" s="11"/>
      <c r="HHI8" s="11"/>
      <c r="HHJ8" s="11"/>
      <c r="HHK8" s="11"/>
      <c r="HHL8" s="11"/>
      <c r="HHM8" s="11"/>
      <c r="HHN8" s="11"/>
      <c r="HHO8" s="11"/>
      <c r="HHP8" s="11"/>
      <c r="HHQ8" s="11"/>
      <c r="HHR8" s="11"/>
      <c r="HHS8" s="11"/>
      <c r="HHT8" s="11"/>
      <c r="HHU8" s="11"/>
      <c r="HHV8" s="11"/>
      <c r="HHW8" s="11"/>
      <c r="HHX8" s="11"/>
      <c r="HHY8" s="11"/>
      <c r="HHZ8" s="11"/>
      <c r="HIA8" s="11"/>
      <c r="HIB8" s="11"/>
      <c r="HIC8" s="11"/>
      <c r="HID8" s="11"/>
      <c r="HIE8" s="11"/>
      <c r="HIF8" s="11"/>
      <c r="HIG8" s="11"/>
      <c r="HIH8" s="11"/>
      <c r="HII8" s="11"/>
      <c r="HIJ8" s="11"/>
      <c r="HIK8" s="11"/>
      <c r="HIL8" s="11"/>
      <c r="HIM8" s="11"/>
      <c r="HIN8" s="11"/>
      <c r="HIO8" s="11"/>
      <c r="HIP8" s="11"/>
      <c r="HIQ8" s="11"/>
      <c r="HIR8" s="11"/>
      <c r="HIS8" s="11"/>
      <c r="HIT8" s="11"/>
      <c r="HIU8" s="11"/>
      <c r="HIV8" s="11"/>
      <c r="HIW8" s="11"/>
      <c r="HIX8" s="11"/>
      <c r="HIY8" s="11"/>
      <c r="HIZ8" s="11"/>
      <c r="HJA8" s="11"/>
      <c r="HJB8" s="11"/>
      <c r="HJC8" s="11"/>
      <c r="HJD8" s="11"/>
      <c r="HJE8" s="11"/>
      <c r="HJF8" s="11"/>
      <c r="HJG8" s="11"/>
      <c r="HJH8" s="11"/>
      <c r="HJI8" s="11"/>
      <c r="HJJ8" s="11"/>
      <c r="HJK8" s="11"/>
      <c r="HJL8" s="11"/>
      <c r="HJM8" s="11"/>
      <c r="HJN8" s="11"/>
      <c r="HJO8" s="11"/>
      <c r="HJP8" s="11"/>
      <c r="HJQ8" s="11"/>
      <c r="HJR8" s="11"/>
      <c r="HJS8" s="11"/>
      <c r="HJT8" s="11"/>
      <c r="HJU8" s="11"/>
      <c r="HJV8" s="11"/>
      <c r="HJW8" s="11"/>
      <c r="HJX8" s="11"/>
      <c r="HJY8" s="11"/>
      <c r="HJZ8" s="11"/>
      <c r="HKA8" s="11"/>
      <c r="HKB8" s="11"/>
      <c r="HKC8" s="11"/>
      <c r="HKD8" s="11"/>
      <c r="HKE8" s="11"/>
      <c r="HKF8" s="11"/>
      <c r="HKG8" s="11"/>
      <c r="HKH8" s="11"/>
      <c r="HKI8" s="11"/>
      <c r="HKJ8" s="11"/>
      <c r="HKK8" s="11"/>
      <c r="HKL8" s="11"/>
      <c r="HKM8" s="11"/>
      <c r="HKN8" s="11"/>
      <c r="HKO8" s="11"/>
      <c r="HKP8" s="11"/>
      <c r="HKQ8" s="11"/>
      <c r="HKR8" s="11"/>
      <c r="HKS8" s="11"/>
      <c r="HKT8" s="11"/>
      <c r="HKU8" s="11"/>
      <c r="HKV8" s="11"/>
      <c r="HKW8" s="11"/>
      <c r="HKX8" s="11"/>
      <c r="HKY8" s="11"/>
      <c r="HKZ8" s="11"/>
      <c r="HLA8" s="11"/>
      <c r="HLB8" s="11"/>
      <c r="HLC8" s="11"/>
      <c r="HLD8" s="11"/>
      <c r="HLE8" s="11"/>
      <c r="HLF8" s="11"/>
      <c r="HLG8" s="11"/>
      <c r="HLH8" s="11"/>
      <c r="HLI8" s="11"/>
      <c r="HLJ8" s="11"/>
      <c r="HLK8" s="11"/>
      <c r="HLL8" s="11"/>
      <c r="HLM8" s="11"/>
      <c r="HLN8" s="11"/>
      <c r="HLO8" s="11"/>
      <c r="HLP8" s="11"/>
      <c r="HLQ8" s="11"/>
      <c r="HLR8" s="11"/>
      <c r="HLS8" s="11"/>
      <c r="HLT8" s="11"/>
      <c r="HLU8" s="11"/>
      <c r="HLV8" s="11"/>
      <c r="HLW8" s="11"/>
      <c r="HLX8" s="11"/>
      <c r="HLY8" s="11"/>
      <c r="HLZ8" s="11"/>
      <c r="HMA8" s="11"/>
      <c r="HMB8" s="11"/>
      <c r="HMC8" s="11"/>
      <c r="HMD8" s="11"/>
      <c r="HME8" s="11"/>
      <c r="HMF8" s="11"/>
      <c r="HMG8" s="11"/>
      <c r="HMH8" s="11"/>
      <c r="HMI8" s="11"/>
      <c r="HMJ8" s="11"/>
      <c r="HMK8" s="11"/>
      <c r="HML8" s="11"/>
      <c r="HMM8" s="11"/>
      <c r="HMN8" s="11"/>
      <c r="HMO8" s="11"/>
      <c r="HMP8" s="11"/>
      <c r="HMQ8" s="11"/>
      <c r="HMR8" s="11"/>
      <c r="HMS8" s="11"/>
      <c r="HMT8" s="11"/>
      <c r="HMU8" s="11"/>
      <c r="HMV8" s="11"/>
      <c r="HMW8" s="11"/>
      <c r="HMX8" s="11"/>
      <c r="HMY8" s="11"/>
      <c r="HMZ8" s="11"/>
      <c r="HNA8" s="11"/>
      <c r="HNB8" s="11"/>
      <c r="HNC8" s="11"/>
      <c r="HND8" s="11"/>
      <c r="HNE8" s="11"/>
      <c r="HNF8" s="11"/>
      <c r="HNG8" s="11"/>
      <c r="HNH8" s="11"/>
      <c r="HNI8" s="11"/>
      <c r="HNJ8" s="11"/>
      <c r="HNK8" s="11"/>
      <c r="HNL8" s="11"/>
      <c r="HNM8" s="11"/>
      <c r="HNN8" s="11"/>
      <c r="HNO8" s="11"/>
      <c r="HNP8" s="11"/>
      <c r="HNQ8" s="11"/>
      <c r="HNR8" s="11"/>
      <c r="HNS8" s="11"/>
      <c r="HNT8" s="11"/>
      <c r="HNU8" s="11"/>
      <c r="HNV8" s="11"/>
      <c r="HNW8" s="11"/>
      <c r="HNX8" s="11"/>
      <c r="HNY8" s="11"/>
      <c r="HNZ8" s="11"/>
      <c r="HOA8" s="11"/>
      <c r="HOB8" s="11"/>
      <c r="HOC8" s="11"/>
      <c r="HOD8" s="11"/>
      <c r="HOE8" s="11"/>
      <c r="HOF8" s="11"/>
      <c r="HOG8" s="11"/>
      <c r="HOH8" s="11"/>
      <c r="HOI8" s="11"/>
      <c r="HOJ8" s="11"/>
      <c r="HOK8" s="11"/>
      <c r="HOL8" s="11"/>
      <c r="HOM8" s="11"/>
      <c r="HON8" s="11"/>
      <c r="HOO8" s="11"/>
      <c r="HOP8" s="11"/>
      <c r="HOQ8" s="11"/>
      <c r="HOR8" s="11"/>
      <c r="HOS8" s="11"/>
      <c r="HOT8" s="11"/>
      <c r="HOU8" s="11"/>
      <c r="HOV8" s="11"/>
      <c r="HOW8" s="11"/>
      <c r="HOX8" s="11"/>
      <c r="HOY8" s="11"/>
      <c r="HOZ8" s="11"/>
      <c r="HPA8" s="11"/>
      <c r="HPB8" s="11"/>
      <c r="HPC8" s="11"/>
      <c r="HPD8" s="11"/>
      <c r="HPE8" s="11"/>
      <c r="HPF8" s="11"/>
      <c r="HPG8" s="11"/>
      <c r="HPH8" s="11"/>
      <c r="HPI8" s="11"/>
      <c r="HPJ8" s="11"/>
      <c r="HPK8" s="11"/>
      <c r="HPL8" s="11"/>
      <c r="HPM8" s="11"/>
      <c r="HPN8" s="11"/>
      <c r="HPO8" s="11"/>
      <c r="HPP8" s="11"/>
      <c r="HPQ8" s="11"/>
      <c r="HPR8" s="11"/>
      <c r="HPS8" s="11"/>
      <c r="HPT8" s="11"/>
      <c r="HPU8" s="11"/>
      <c r="HPV8" s="11"/>
      <c r="HPW8" s="11"/>
      <c r="HPX8" s="11"/>
      <c r="HPY8" s="11"/>
      <c r="HPZ8" s="11"/>
      <c r="HQA8" s="11"/>
      <c r="HQB8" s="11"/>
      <c r="HQC8" s="11"/>
      <c r="HQD8" s="11"/>
      <c r="HQE8" s="11"/>
      <c r="HQF8" s="11"/>
      <c r="HQG8" s="11"/>
      <c r="HQH8" s="11"/>
      <c r="HQI8" s="11"/>
      <c r="HQJ8" s="11"/>
      <c r="HQK8" s="11"/>
      <c r="HQL8" s="11"/>
      <c r="HQM8" s="11"/>
      <c r="HQN8" s="11"/>
      <c r="HQO8" s="11"/>
      <c r="HQP8" s="11"/>
      <c r="HQQ8" s="11"/>
      <c r="HQR8" s="11"/>
      <c r="HQS8" s="11"/>
      <c r="HQT8" s="11"/>
      <c r="HQU8" s="11"/>
      <c r="HQV8" s="11"/>
      <c r="HQW8" s="11"/>
      <c r="HQX8" s="11"/>
      <c r="HQY8" s="11"/>
      <c r="HQZ8" s="11"/>
      <c r="HRA8" s="11"/>
      <c r="HRB8" s="11"/>
      <c r="HRC8" s="11"/>
      <c r="HRD8" s="11"/>
      <c r="HRE8" s="11"/>
      <c r="HRF8" s="11"/>
      <c r="HRG8" s="11"/>
      <c r="HRH8" s="11"/>
      <c r="HRI8" s="11"/>
      <c r="HRJ8" s="11"/>
      <c r="HRK8" s="11"/>
      <c r="HRL8" s="11"/>
      <c r="HRM8" s="11"/>
      <c r="HRN8" s="11"/>
      <c r="HRO8" s="11"/>
      <c r="HRP8" s="11"/>
      <c r="HRQ8" s="11"/>
      <c r="HRR8" s="11"/>
      <c r="HRS8" s="11"/>
      <c r="HRT8" s="11"/>
      <c r="HRU8" s="11"/>
      <c r="HRV8" s="11"/>
      <c r="HRW8" s="11"/>
      <c r="HRX8" s="11"/>
      <c r="HRY8" s="11"/>
      <c r="HRZ8" s="11"/>
      <c r="HSA8" s="11"/>
      <c r="HSB8" s="11"/>
      <c r="HSC8" s="11"/>
      <c r="HSD8" s="11"/>
      <c r="HSE8" s="11"/>
      <c r="HSF8" s="11"/>
      <c r="HSG8" s="11"/>
      <c r="HSH8" s="11"/>
      <c r="HSI8" s="11"/>
      <c r="HSJ8" s="11"/>
      <c r="HSK8" s="11"/>
      <c r="HSL8" s="11"/>
      <c r="HSM8" s="11"/>
      <c r="HSN8" s="11"/>
      <c r="HSO8" s="11"/>
      <c r="HSP8" s="11"/>
      <c r="HSQ8" s="11"/>
      <c r="HSR8" s="11"/>
      <c r="HSS8" s="11"/>
      <c r="HST8" s="11"/>
      <c r="HSU8" s="11"/>
      <c r="HSV8" s="11"/>
      <c r="HSW8" s="11"/>
      <c r="HSX8" s="11"/>
      <c r="HSY8" s="11"/>
      <c r="HSZ8" s="11"/>
      <c r="HTA8" s="11"/>
      <c r="HTB8" s="11"/>
      <c r="HTC8" s="11"/>
      <c r="HTD8" s="11"/>
      <c r="HTE8" s="11"/>
      <c r="HTF8" s="11"/>
      <c r="HTG8" s="11"/>
      <c r="HTH8" s="11"/>
      <c r="HTI8" s="11"/>
      <c r="HTJ8" s="11"/>
      <c r="HTK8" s="11"/>
      <c r="HTL8" s="11"/>
      <c r="HTM8" s="11"/>
      <c r="HTN8" s="11"/>
      <c r="HTO8" s="11"/>
      <c r="HTP8" s="11"/>
      <c r="HTQ8" s="11"/>
      <c r="HTR8" s="11"/>
      <c r="HTS8" s="11"/>
      <c r="HTT8" s="11"/>
      <c r="HTU8" s="11"/>
      <c r="HTV8" s="11"/>
      <c r="HTW8" s="11"/>
      <c r="HTX8" s="11"/>
      <c r="HTY8" s="11"/>
      <c r="HTZ8" s="11"/>
      <c r="HUA8" s="11"/>
      <c r="HUB8" s="11"/>
      <c r="HUC8" s="11"/>
      <c r="HUD8" s="11"/>
      <c r="HUE8" s="11"/>
      <c r="HUF8" s="11"/>
      <c r="HUG8" s="11"/>
      <c r="HUH8" s="11"/>
      <c r="HUI8" s="11"/>
      <c r="HUJ8" s="11"/>
      <c r="HUK8" s="11"/>
      <c r="HUL8" s="11"/>
      <c r="HUM8" s="11"/>
      <c r="HUN8" s="11"/>
      <c r="HUO8" s="11"/>
      <c r="HUP8" s="11"/>
      <c r="HUQ8" s="11"/>
      <c r="HUR8" s="11"/>
      <c r="HUS8" s="11"/>
      <c r="HUT8" s="11"/>
      <c r="HUU8" s="11"/>
      <c r="HUV8" s="11"/>
      <c r="HUW8" s="11"/>
      <c r="HUX8" s="11"/>
      <c r="HUY8" s="11"/>
      <c r="HUZ8" s="11"/>
      <c r="HVA8" s="11"/>
      <c r="HVB8" s="11"/>
      <c r="HVC8" s="11"/>
      <c r="HVD8" s="11"/>
      <c r="HVE8" s="11"/>
      <c r="HVF8" s="11"/>
      <c r="HVG8" s="11"/>
      <c r="HVH8" s="11"/>
      <c r="HVI8" s="11"/>
      <c r="HVJ8" s="11"/>
      <c r="HVK8" s="11"/>
      <c r="HVL8" s="11"/>
      <c r="HVM8" s="11"/>
      <c r="HVN8" s="11"/>
      <c r="HVO8" s="11"/>
      <c r="HVP8" s="11"/>
      <c r="HVQ8" s="11"/>
      <c r="HVR8" s="11"/>
      <c r="HVS8" s="11"/>
      <c r="HVT8" s="11"/>
      <c r="HVU8" s="11"/>
      <c r="HVV8" s="11"/>
      <c r="HVW8" s="11"/>
      <c r="HVX8" s="11"/>
      <c r="HVY8" s="11"/>
      <c r="HVZ8" s="11"/>
      <c r="HWA8" s="11"/>
      <c r="HWB8" s="11"/>
      <c r="HWC8" s="11"/>
      <c r="HWD8" s="11"/>
      <c r="HWE8" s="11"/>
      <c r="HWF8" s="11"/>
      <c r="HWG8" s="11"/>
      <c r="HWH8" s="11"/>
      <c r="HWI8" s="11"/>
      <c r="HWJ8" s="11"/>
      <c r="HWK8" s="11"/>
      <c r="HWL8" s="11"/>
      <c r="HWM8" s="11"/>
      <c r="HWN8" s="11"/>
      <c r="HWO8" s="11"/>
      <c r="HWP8" s="11"/>
      <c r="HWQ8" s="11"/>
      <c r="HWR8" s="11"/>
      <c r="HWS8" s="11"/>
      <c r="HWT8" s="11"/>
      <c r="HWU8" s="11"/>
      <c r="HWV8" s="11"/>
      <c r="HWW8" s="11"/>
      <c r="HWX8" s="11"/>
      <c r="HWY8" s="11"/>
      <c r="HWZ8" s="11"/>
      <c r="HXA8" s="11"/>
      <c r="HXB8" s="11"/>
      <c r="HXC8" s="11"/>
      <c r="HXD8" s="11"/>
      <c r="HXE8" s="11"/>
      <c r="HXF8" s="11"/>
      <c r="HXG8" s="11"/>
      <c r="HXH8" s="11"/>
      <c r="HXI8" s="11"/>
      <c r="HXJ8" s="11"/>
      <c r="HXK8" s="11"/>
      <c r="HXL8" s="11"/>
      <c r="HXM8" s="11"/>
      <c r="HXN8" s="11"/>
      <c r="HXO8" s="11"/>
      <c r="HXP8" s="11"/>
      <c r="HXQ8" s="11"/>
      <c r="HXR8" s="11"/>
      <c r="HXS8" s="11"/>
      <c r="HXT8" s="11"/>
      <c r="HXU8" s="11"/>
      <c r="HXV8" s="11"/>
      <c r="HXW8" s="11"/>
      <c r="HXX8" s="11"/>
      <c r="HXY8" s="11"/>
      <c r="HXZ8" s="11"/>
      <c r="HYA8" s="11"/>
      <c r="HYB8" s="11"/>
      <c r="HYC8" s="11"/>
      <c r="HYD8" s="11"/>
      <c r="HYE8" s="11"/>
      <c r="HYF8" s="11"/>
      <c r="HYG8" s="11"/>
      <c r="HYH8" s="11"/>
      <c r="HYI8" s="11"/>
      <c r="HYJ8" s="11"/>
      <c r="HYK8" s="11"/>
      <c r="HYL8" s="11"/>
      <c r="HYM8" s="11"/>
      <c r="HYN8" s="11"/>
      <c r="HYO8" s="11"/>
      <c r="HYP8" s="11"/>
      <c r="HYQ8" s="11"/>
      <c r="HYR8" s="11"/>
      <c r="HYS8" s="11"/>
      <c r="HYT8" s="11"/>
      <c r="HYU8" s="11"/>
      <c r="HYV8" s="11"/>
      <c r="HYW8" s="11"/>
      <c r="HYX8" s="11"/>
      <c r="HYY8" s="11"/>
      <c r="HYZ8" s="11"/>
      <c r="HZA8" s="11"/>
      <c r="HZB8" s="11"/>
      <c r="HZC8" s="11"/>
      <c r="HZD8" s="11"/>
      <c r="HZE8" s="11"/>
      <c r="HZF8" s="11"/>
      <c r="HZG8" s="11"/>
      <c r="HZH8" s="11"/>
      <c r="HZI8" s="11"/>
      <c r="HZJ8" s="11"/>
      <c r="HZK8" s="11"/>
      <c r="HZL8" s="11"/>
      <c r="HZM8" s="11"/>
      <c r="HZN8" s="11"/>
      <c r="HZO8" s="11"/>
      <c r="HZP8" s="11"/>
      <c r="HZQ8" s="11"/>
      <c r="HZR8" s="11"/>
      <c r="HZS8" s="11"/>
      <c r="HZT8" s="11"/>
      <c r="HZU8" s="11"/>
      <c r="HZV8" s="11"/>
      <c r="HZW8" s="11"/>
      <c r="HZX8" s="11"/>
      <c r="HZY8" s="11"/>
      <c r="HZZ8" s="11"/>
      <c r="IAA8" s="11"/>
      <c r="IAB8" s="11"/>
      <c r="IAC8" s="11"/>
      <c r="IAD8" s="11"/>
      <c r="IAE8" s="11"/>
      <c r="IAF8" s="11"/>
      <c r="IAG8" s="11"/>
      <c r="IAH8" s="11"/>
      <c r="IAI8" s="11"/>
      <c r="IAJ8" s="11"/>
      <c r="IAK8" s="11"/>
      <c r="IAL8" s="11"/>
      <c r="IAM8" s="11"/>
      <c r="IAN8" s="11"/>
      <c r="IAO8" s="11"/>
      <c r="IAP8" s="11"/>
      <c r="IAQ8" s="11"/>
      <c r="IAR8" s="11"/>
      <c r="IAS8" s="11"/>
      <c r="IAT8" s="11"/>
      <c r="IAU8" s="11"/>
      <c r="IAV8" s="11"/>
      <c r="IAW8" s="11"/>
      <c r="IAX8" s="11"/>
      <c r="IAY8" s="11"/>
      <c r="IAZ8" s="11"/>
      <c r="IBA8" s="11"/>
      <c r="IBB8" s="11"/>
      <c r="IBC8" s="11"/>
      <c r="IBD8" s="11"/>
      <c r="IBE8" s="11"/>
      <c r="IBF8" s="11"/>
      <c r="IBG8" s="11"/>
      <c r="IBH8" s="11"/>
      <c r="IBI8" s="11"/>
      <c r="IBJ8" s="11"/>
      <c r="IBK8" s="11"/>
      <c r="IBL8" s="11"/>
      <c r="IBM8" s="11"/>
      <c r="IBN8" s="11"/>
      <c r="IBO8" s="11"/>
      <c r="IBP8" s="11"/>
      <c r="IBQ8" s="11"/>
      <c r="IBR8" s="11"/>
      <c r="IBS8" s="11"/>
      <c r="IBT8" s="11"/>
      <c r="IBU8" s="11"/>
      <c r="IBV8" s="11"/>
      <c r="IBW8" s="11"/>
      <c r="IBX8" s="11"/>
      <c r="IBY8" s="11"/>
      <c r="IBZ8" s="11"/>
      <c r="ICA8" s="11"/>
      <c r="ICB8" s="11"/>
      <c r="ICC8" s="11"/>
      <c r="ICD8" s="11"/>
      <c r="ICE8" s="11"/>
      <c r="ICF8" s="11"/>
      <c r="ICG8" s="11"/>
      <c r="ICH8" s="11"/>
      <c r="ICI8" s="11"/>
      <c r="ICJ8" s="11"/>
      <c r="ICK8" s="11"/>
      <c r="ICL8" s="11"/>
      <c r="ICM8" s="11"/>
      <c r="ICN8" s="11"/>
      <c r="ICO8" s="11"/>
      <c r="ICP8" s="11"/>
      <c r="ICQ8" s="11"/>
      <c r="ICR8" s="11"/>
      <c r="ICS8" s="11"/>
      <c r="ICT8" s="11"/>
      <c r="ICU8" s="11"/>
      <c r="ICV8" s="11"/>
      <c r="ICW8" s="11"/>
      <c r="ICX8" s="11"/>
      <c r="ICY8" s="11"/>
      <c r="ICZ8" s="11"/>
      <c r="IDA8" s="11"/>
      <c r="IDB8" s="11"/>
      <c r="IDC8" s="11"/>
      <c r="IDD8" s="11"/>
      <c r="IDE8" s="11"/>
      <c r="IDF8" s="11"/>
      <c r="IDG8" s="11"/>
      <c r="IDH8" s="11"/>
      <c r="IDI8" s="11"/>
      <c r="IDJ8" s="11"/>
      <c r="IDK8" s="11"/>
      <c r="IDL8" s="11"/>
      <c r="IDM8" s="11"/>
      <c r="IDN8" s="11"/>
      <c r="IDO8" s="11"/>
      <c r="IDP8" s="11"/>
      <c r="IDQ8" s="11"/>
      <c r="IDR8" s="11"/>
      <c r="IDS8" s="11"/>
      <c r="IDT8" s="11"/>
      <c r="IDU8" s="11"/>
      <c r="IDV8" s="11"/>
      <c r="IDW8" s="11"/>
      <c r="IDX8" s="11"/>
      <c r="IDY8" s="11"/>
      <c r="IDZ8" s="11"/>
      <c r="IEA8" s="11"/>
      <c r="IEB8" s="11"/>
      <c r="IEC8" s="11"/>
      <c r="IED8" s="11"/>
      <c r="IEE8" s="11"/>
      <c r="IEF8" s="11"/>
      <c r="IEG8" s="11"/>
      <c r="IEH8" s="11"/>
      <c r="IEI8" s="11"/>
      <c r="IEJ8" s="11"/>
      <c r="IEK8" s="11"/>
      <c r="IEL8" s="11"/>
      <c r="IEM8" s="11"/>
      <c r="IEN8" s="11"/>
      <c r="IEO8" s="11"/>
      <c r="IEP8" s="11"/>
      <c r="IEQ8" s="11"/>
      <c r="IER8" s="11"/>
      <c r="IES8" s="11"/>
      <c r="IET8" s="11"/>
      <c r="IEU8" s="11"/>
      <c r="IEV8" s="11"/>
      <c r="IEW8" s="11"/>
      <c r="IEX8" s="11"/>
      <c r="IEY8" s="11"/>
      <c r="IEZ8" s="11"/>
      <c r="IFA8" s="11"/>
      <c r="IFB8" s="11"/>
      <c r="IFC8" s="11"/>
      <c r="IFD8" s="11"/>
      <c r="IFE8" s="11"/>
      <c r="IFF8" s="11"/>
      <c r="IFG8" s="11"/>
      <c r="IFH8" s="11"/>
      <c r="IFI8" s="11"/>
      <c r="IFJ8" s="11"/>
      <c r="IFK8" s="11"/>
      <c r="IFL8" s="11"/>
      <c r="IFM8" s="11"/>
      <c r="IFN8" s="11"/>
      <c r="IFO8" s="11"/>
      <c r="IFP8" s="11"/>
      <c r="IFQ8" s="11"/>
      <c r="IFR8" s="11"/>
      <c r="IFS8" s="11"/>
      <c r="IFT8" s="11"/>
      <c r="IFU8" s="11"/>
      <c r="IFV8" s="11"/>
      <c r="IFW8" s="11"/>
      <c r="IFX8" s="11"/>
      <c r="IFY8" s="11"/>
      <c r="IFZ8" s="11"/>
      <c r="IGA8" s="11"/>
      <c r="IGB8" s="11"/>
      <c r="IGC8" s="11"/>
      <c r="IGD8" s="11"/>
      <c r="IGE8" s="11"/>
      <c r="IGF8" s="11"/>
      <c r="IGG8" s="11"/>
      <c r="IGH8" s="11"/>
      <c r="IGI8" s="11"/>
      <c r="IGJ8" s="11"/>
      <c r="IGK8" s="11"/>
      <c r="IGL8" s="11"/>
      <c r="IGM8" s="11"/>
      <c r="IGN8" s="11"/>
      <c r="IGO8" s="11"/>
      <c r="IGP8" s="11"/>
      <c r="IGQ8" s="11"/>
      <c r="IGR8" s="11"/>
      <c r="IGS8" s="11"/>
      <c r="IGT8" s="11"/>
      <c r="IGU8" s="11"/>
      <c r="IGV8" s="11"/>
      <c r="IGW8" s="11"/>
      <c r="IGX8" s="11"/>
      <c r="IGY8" s="11"/>
      <c r="IGZ8" s="11"/>
      <c r="IHA8" s="11"/>
      <c r="IHB8" s="11"/>
      <c r="IHC8" s="11"/>
      <c r="IHD8" s="11"/>
      <c r="IHE8" s="11"/>
      <c r="IHF8" s="11"/>
      <c r="IHG8" s="11"/>
      <c r="IHH8" s="11"/>
      <c r="IHI8" s="11"/>
      <c r="IHJ8" s="11"/>
      <c r="IHK8" s="11"/>
      <c r="IHL8" s="11"/>
      <c r="IHM8" s="11"/>
      <c r="IHN8" s="11"/>
      <c r="IHO8" s="11"/>
      <c r="IHP8" s="11"/>
      <c r="IHQ8" s="11"/>
      <c r="IHR8" s="11"/>
      <c r="IHS8" s="11"/>
      <c r="IHT8" s="11"/>
      <c r="IHU8" s="11"/>
      <c r="IHV8" s="11"/>
      <c r="IHW8" s="11"/>
      <c r="IHX8" s="11"/>
      <c r="IHY8" s="11"/>
      <c r="IHZ8" s="11"/>
      <c r="IIA8" s="11"/>
      <c r="IIB8" s="11"/>
      <c r="IIC8" s="11"/>
      <c r="IID8" s="11"/>
      <c r="IIE8" s="11"/>
      <c r="IIF8" s="11"/>
      <c r="IIG8" s="11"/>
      <c r="IIH8" s="11"/>
      <c r="III8" s="11"/>
      <c r="IIJ8" s="11"/>
      <c r="IIK8" s="11"/>
      <c r="IIL8" s="11"/>
      <c r="IIM8" s="11"/>
      <c r="IIN8" s="11"/>
      <c r="IIO8" s="11"/>
      <c r="IIP8" s="11"/>
      <c r="IIQ8" s="11"/>
      <c r="IIR8" s="11"/>
      <c r="IIS8" s="11"/>
      <c r="IIT8" s="11"/>
      <c r="IIU8" s="11"/>
      <c r="IIV8" s="11"/>
      <c r="IIW8" s="11"/>
      <c r="IIX8" s="11"/>
      <c r="IIY8" s="11"/>
      <c r="IIZ8" s="11"/>
      <c r="IJA8" s="11"/>
      <c r="IJB8" s="11"/>
      <c r="IJC8" s="11"/>
      <c r="IJD8" s="11"/>
      <c r="IJE8" s="11"/>
      <c r="IJF8" s="11"/>
      <c r="IJG8" s="11"/>
      <c r="IJH8" s="11"/>
      <c r="IJI8" s="11"/>
      <c r="IJJ8" s="11"/>
      <c r="IJK8" s="11"/>
      <c r="IJL8" s="11"/>
      <c r="IJM8" s="11"/>
      <c r="IJN8" s="11"/>
      <c r="IJO8" s="11"/>
      <c r="IJP8" s="11"/>
      <c r="IJQ8" s="11"/>
      <c r="IJR8" s="11"/>
      <c r="IJS8" s="11"/>
      <c r="IJT8" s="11"/>
      <c r="IJU8" s="11"/>
      <c r="IJV8" s="11"/>
      <c r="IJW8" s="11"/>
      <c r="IJX8" s="11"/>
      <c r="IJY8" s="11"/>
      <c r="IJZ8" s="11"/>
      <c r="IKA8" s="11"/>
      <c r="IKB8" s="11"/>
      <c r="IKC8" s="11"/>
      <c r="IKD8" s="11"/>
      <c r="IKE8" s="11"/>
      <c r="IKF8" s="11"/>
      <c r="IKG8" s="11"/>
      <c r="IKH8" s="11"/>
      <c r="IKI8" s="11"/>
      <c r="IKJ8" s="11"/>
      <c r="IKK8" s="11"/>
      <c r="IKL8" s="11"/>
      <c r="IKM8" s="11"/>
      <c r="IKN8" s="11"/>
      <c r="IKO8" s="11"/>
      <c r="IKP8" s="11"/>
      <c r="IKQ8" s="11"/>
      <c r="IKR8" s="11"/>
      <c r="IKS8" s="11"/>
      <c r="IKT8" s="11"/>
      <c r="IKU8" s="11"/>
      <c r="IKV8" s="11"/>
      <c r="IKW8" s="11"/>
      <c r="IKX8" s="11"/>
      <c r="IKY8" s="11"/>
      <c r="IKZ8" s="11"/>
      <c r="ILA8" s="11"/>
      <c r="ILB8" s="11"/>
      <c r="ILC8" s="11"/>
      <c r="ILD8" s="11"/>
      <c r="ILE8" s="11"/>
      <c r="ILF8" s="11"/>
      <c r="ILG8" s="11"/>
      <c r="ILH8" s="11"/>
      <c r="ILI8" s="11"/>
      <c r="ILJ8" s="11"/>
      <c r="ILK8" s="11"/>
      <c r="ILL8" s="11"/>
      <c r="ILM8" s="11"/>
      <c r="ILN8" s="11"/>
      <c r="ILO8" s="11"/>
      <c r="ILP8" s="11"/>
      <c r="ILQ8" s="11"/>
      <c r="ILR8" s="11"/>
      <c r="ILS8" s="11"/>
      <c r="ILT8" s="11"/>
      <c r="ILU8" s="11"/>
      <c r="ILV8" s="11"/>
      <c r="ILW8" s="11"/>
      <c r="ILX8" s="11"/>
      <c r="ILY8" s="11"/>
      <c r="ILZ8" s="11"/>
      <c r="IMA8" s="11"/>
      <c r="IMB8" s="11"/>
      <c r="IMC8" s="11"/>
      <c r="IMD8" s="11"/>
      <c r="IME8" s="11"/>
      <c r="IMF8" s="11"/>
      <c r="IMG8" s="11"/>
      <c r="IMH8" s="11"/>
      <c r="IMI8" s="11"/>
      <c r="IMJ8" s="11"/>
      <c r="IMK8" s="11"/>
      <c r="IML8" s="11"/>
      <c r="IMM8" s="11"/>
      <c r="IMN8" s="11"/>
      <c r="IMO8" s="11"/>
      <c r="IMP8" s="11"/>
      <c r="IMQ8" s="11"/>
      <c r="IMR8" s="11"/>
      <c r="IMS8" s="11"/>
      <c r="IMT8" s="11"/>
      <c r="IMU8" s="11"/>
      <c r="IMV8" s="11"/>
      <c r="IMW8" s="11"/>
      <c r="IMX8" s="11"/>
      <c r="IMY8" s="11"/>
      <c r="IMZ8" s="11"/>
      <c r="INA8" s="11"/>
      <c r="INB8" s="11"/>
      <c r="INC8" s="11"/>
      <c r="IND8" s="11"/>
      <c r="INE8" s="11"/>
      <c r="INF8" s="11"/>
      <c r="ING8" s="11"/>
      <c r="INH8" s="11"/>
      <c r="INI8" s="11"/>
      <c r="INJ8" s="11"/>
      <c r="INK8" s="11"/>
      <c r="INL8" s="11"/>
      <c r="INM8" s="11"/>
      <c r="INN8" s="11"/>
      <c r="INO8" s="11"/>
      <c r="INP8" s="11"/>
      <c r="INQ8" s="11"/>
      <c r="INR8" s="11"/>
      <c r="INS8" s="11"/>
      <c r="INT8" s="11"/>
      <c r="INU8" s="11"/>
      <c r="INV8" s="11"/>
      <c r="INW8" s="11"/>
      <c r="INX8" s="11"/>
      <c r="INY8" s="11"/>
      <c r="INZ8" s="11"/>
      <c r="IOA8" s="11"/>
      <c r="IOB8" s="11"/>
      <c r="IOC8" s="11"/>
      <c r="IOD8" s="11"/>
      <c r="IOE8" s="11"/>
      <c r="IOF8" s="11"/>
      <c r="IOG8" s="11"/>
      <c r="IOH8" s="11"/>
      <c r="IOI8" s="11"/>
      <c r="IOJ8" s="11"/>
      <c r="IOK8" s="11"/>
      <c r="IOL8" s="11"/>
      <c r="IOM8" s="11"/>
      <c r="ION8" s="11"/>
      <c r="IOO8" s="11"/>
      <c r="IOP8" s="11"/>
      <c r="IOQ8" s="11"/>
      <c r="IOR8" s="11"/>
      <c r="IOS8" s="11"/>
      <c r="IOT8" s="11"/>
      <c r="IOU8" s="11"/>
      <c r="IOV8" s="11"/>
      <c r="IOW8" s="11"/>
      <c r="IOX8" s="11"/>
      <c r="IOY8" s="11"/>
      <c r="IOZ8" s="11"/>
      <c r="IPA8" s="11"/>
      <c r="IPB8" s="11"/>
      <c r="IPC8" s="11"/>
      <c r="IPD8" s="11"/>
      <c r="IPE8" s="11"/>
      <c r="IPF8" s="11"/>
      <c r="IPG8" s="11"/>
      <c r="IPH8" s="11"/>
      <c r="IPI8" s="11"/>
      <c r="IPJ8" s="11"/>
      <c r="IPK8" s="11"/>
      <c r="IPL8" s="11"/>
      <c r="IPM8" s="11"/>
      <c r="IPN8" s="11"/>
      <c r="IPO8" s="11"/>
      <c r="IPP8" s="11"/>
      <c r="IPQ8" s="11"/>
      <c r="IPR8" s="11"/>
      <c r="IPS8" s="11"/>
      <c r="IPT8" s="11"/>
      <c r="IPU8" s="11"/>
      <c r="IPV8" s="11"/>
      <c r="IPW8" s="11"/>
      <c r="IPX8" s="11"/>
      <c r="IPY8" s="11"/>
      <c r="IPZ8" s="11"/>
      <c r="IQA8" s="11"/>
      <c r="IQB8" s="11"/>
      <c r="IQC8" s="11"/>
      <c r="IQD8" s="11"/>
      <c r="IQE8" s="11"/>
      <c r="IQF8" s="11"/>
      <c r="IQG8" s="11"/>
      <c r="IQH8" s="11"/>
      <c r="IQI8" s="11"/>
      <c r="IQJ8" s="11"/>
      <c r="IQK8" s="11"/>
      <c r="IQL8" s="11"/>
      <c r="IQM8" s="11"/>
      <c r="IQN8" s="11"/>
      <c r="IQO8" s="11"/>
      <c r="IQP8" s="11"/>
      <c r="IQQ8" s="11"/>
      <c r="IQR8" s="11"/>
      <c r="IQS8" s="11"/>
      <c r="IQT8" s="11"/>
      <c r="IQU8" s="11"/>
      <c r="IQV8" s="11"/>
      <c r="IQW8" s="11"/>
      <c r="IQX8" s="11"/>
      <c r="IQY8" s="11"/>
      <c r="IQZ8" s="11"/>
      <c r="IRA8" s="11"/>
      <c r="IRB8" s="11"/>
      <c r="IRC8" s="11"/>
      <c r="IRD8" s="11"/>
      <c r="IRE8" s="11"/>
      <c r="IRF8" s="11"/>
      <c r="IRG8" s="11"/>
      <c r="IRH8" s="11"/>
      <c r="IRI8" s="11"/>
      <c r="IRJ8" s="11"/>
      <c r="IRK8" s="11"/>
      <c r="IRL8" s="11"/>
      <c r="IRM8" s="11"/>
      <c r="IRN8" s="11"/>
      <c r="IRO8" s="11"/>
      <c r="IRP8" s="11"/>
      <c r="IRQ8" s="11"/>
      <c r="IRR8" s="11"/>
      <c r="IRS8" s="11"/>
      <c r="IRT8" s="11"/>
      <c r="IRU8" s="11"/>
      <c r="IRV8" s="11"/>
      <c r="IRW8" s="11"/>
      <c r="IRX8" s="11"/>
      <c r="IRY8" s="11"/>
      <c r="IRZ8" s="11"/>
      <c r="ISA8" s="11"/>
      <c r="ISB8" s="11"/>
      <c r="ISC8" s="11"/>
      <c r="ISD8" s="11"/>
      <c r="ISE8" s="11"/>
      <c r="ISF8" s="11"/>
      <c r="ISG8" s="11"/>
      <c r="ISH8" s="11"/>
      <c r="ISI8" s="11"/>
      <c r="ISJ8" s="11"/>
      <c r="ISK8" s="11"/>
      <c r="ISL8" s="11"/>
      <c r="ISM8" s="11"/>
      <c r="ISN8" s="11"/>
      <c r="ISO8" s="11"/>
      <c r="ISP8" s="11"/>
      <c r="ISQ8" s="11"/>
      <c r="ISR8" s="11"/>
      <c r="ISS8" s="11"/>
      <c r="IST8" s="11"/>
      <c r="ISU8" s="11"/>
      <c r="ISV8" s="11"/>
      <c r="ISW8" s="11"/>
      <c r="ISX8" s="11"/>
      <c r="ISY8" s="11"/>
      <c r="ISZ8" s="11"/>
      <c r="ITA8" s="11"/>
      <c r="ITB8" s="11"/>
      <c r="ITC8" s="11"/>
      <c r="ITD8" s="11"/>
      <c r="ITE8" s="11"/>
      <c r="ITF8" s="11"/>
      <c r="ITG8" s="11"/>
      <c r="ITH8" s="11"/>
      <c r="ITI8" s="11"/>
      <c r="ITJ8" s="11"/>
      <c r="ITK8" s="11"/>
      <c r="ITL8" s="11"/>
      <c r="ITM8" s="11"/>
      <c r="ITN8" s="11"/>
      <c r="ITO8" s="11"/>
      <c r="ITP8" s="11"/>
      <c r="ITQ8" s="11"/>
      <c r="ITR8" s="11"/>
      <c r="ITS8" s="11"/>
      <c r="ITT8" s="11"/>
      <c r="ITU8" s="11"/>
      <c r="ITV8" s="11"/>
      <c r="ITW8" s="11"/>
      <c r="ITX8" s="11"/>
      <c r="ITY8" s="11"/>
      <c r="ITZ8" s="11"/>
      <c r="IUA8" s="11"/>
      <c r="IUB8" s="11"/>
      <c r="IUC8" s="11"/>
      <c r="IUD8" s="11"/>
      <c r="IUE8" s="11"/>
      <c r="IUF8" s="11"/>
      <c r="IUG8" s="11"/>
      <c r="IUH8" s="11"/>
      <c r="IUI8" s="11"/>
      <c r="IUJ8" s="11"/>
      <c r="IUK8" s="11"/>
      <c r="IUL8" s="11"/>
      <c r="IUM8" s="11"/>
      <c r="IUN8" s="11"/>
      <c r="IUO8" s="11"/>
      <c r="IUP8" s="11"/>
      <c r="IUQ8" s="11"/>
      <c r="IUR8" s="11"/>
      <c r="IUS8" s="11"/>
      <c r="IUT8" s="11"/>
      <c r="IUU8" s="11"/>
      <c r="IUV8" s="11"/>
      <c r="IUW8" s="11"/>
      <c r="IUX8" s="11"/>
      <c r="IUY8" s="11"/>
      <c r="IUZ8" s="11"/>
      <c r="IVA8" s="11"/>
      <c r="IVB8" s="11"/>
      <c r="IVC8" s="11"/>
      <c r="IVD8" s="11"/>
      <c r="IVE8" s="11"/>
      <c r="IVF8" s="11"/>
      <c r="IVG8" s="11"/>
      <c r="IVH8" s="11"/>
      <c r="IVI8" s="11"/>
      <c r="IVJ8" s="11"/>
      <c r="IVK8" s="11"/>
      <c r="IVL8" s="11"/>
      <c r="IVM8" s="11"/>
      <c r="IVN8" s="11"/>
      <c r="IVO8" s="11"/>
      <c r="IVP8" s="11"/>
      <c r="IVQ8" s="11"/>
      <c r="IVR8" s="11"/>
      <c r="IVS8" s="11"/>
      <c r="IVT8" s="11"/>
      <c r="IVU8" s="11"/>
      <c r="IVV8" s="11"/>
      <c r="IVW8" s="11"/>
      <c r="IVX8" s="11"/>
      <c r="IVY8" s="11"/>
      <c r="IVZ8" s="11"/>
      <c r="IWA8" s="11"/>
      <c r="IWB8" s="11"/>
      <c r="IWC8" s="11"/>
      <c r="IWD8" s="11"/>
      <c r="IWE8" s="11"/>
      <c r="IWF8" s="11"/>
      <c r="IWG8" s="11"/>
      <c r="IWH8" s="11"/>
      <c r="IWI8" s="11"/>
      <c r="IWJ8" s="11"/>
      <c r="IWK8" s="11"/>
      <c r="IWL8" s="11"/>
      <c r="IWM8" s="11"/>
      <c r="IWN8" s="11"/>
      <c r="IWO8" s="11"/>
      <c r="IWP8" s="11"/>
      <c r="IWQ8" s="11"/>
      <c r="IWR8" s="11"/>
      <c r="IWS8" s="11"/>
      <c r="IWT8" s="11"/>
      <c r="IWU8" s="11"/>
      <c r="IWV8" s="11"/>
      <c r="IWW8" s="11"/>
      <c r="IWX8" s="11"/>
      <c r="IWY8" s="11"/>
      <c r="IWZ8" s="11"/>
      <c r="IXA8" s="11"/>
      <c r="IXB8" s="11"/>
      <c r="IXC8" s="11"/>
      <c r="IXD8" s="11"/>
      <c r="IXE8" s="11"/>
      <c r="IXF8" s="11"/>
      <c r="IXG8" s="11"/>
      <c r="IXH8" s="11"/>
      <c r="IXI8" s="11"/>
      <c r="IXJ8" s="11"/>
      <c r="IXK8" s="11"/>
      <c r="IXL8" s="11"/>
      <c r="IXM8" s="11"/>
      <c r="IXN8" s="11"/>
      <c r="IXO8" s="11"/>
      <c r="IXP8" s="11"/>
      <c r="IXQ8" s="11"/>
      <c r="IXR8" s="11"/>
      <c r="IXS8" s="11"/>
      <c r="IXT8" s="11"/>
      <c r="IXU8" s="11"/>
      <c r="IXV8" s="11"/>
      <c r="IXW8" s="11"/>
      <c r="IXX8" s="11"/>
      <c r="IXY8" s="11"/>
      <c r="IXZ8" s="11"/>
      <c r="IYA8" s="11"/>
      <c r="IYB8" s="11"/>
      <c r="IYC8" s="11"/>
      <c r="IYD8" s="11"/>
      <c r="IYE8" s="11"/>
      <c r="IYF8" s="11"/>
      <c r="IYG8" s="11"/>
      <c r="IYH8" s="11"/>
      <c r="IYI8" s="11"/>
      <c r="IYJ8" s="11"/>
      <c r="IYK8" s="11"/>
      <c r="IYL8" s="11"/>
      <c r="IYM8" s="11"/>
      <c r="IYN8" s="11"/>
      <c r="IYO8" s="11"/>
      <c r="IYP8" s="11"/>
      <c r="IYQ8" s="11"/>
      <c r="IYR8" s="11"/>
      <c r="IYS8" s="11"/>
      <c r="IYT8" s="11"/>
      <c r="IYU8" s="11"/>
      <c r="IYV8" s="11"/>
      <c r="IYW8" s="11"/>
      <c r="IYX8" s="11"/>
      <c r="IYY8" s="11"/>
      <c r="IYZ8" s="11"/>
      <c r="IZA8" s="11"/>
      <c r="IZB8" s="11"/>
      <c r="IZC8" s="11"/>
      <c r="IZD8" s="11"/>
      <c r="IZE8" s="11"/>
      <c r="IZF8" s="11"/>
      <c r="IZG8" s="11"/>
      <c r="IZH8" s="11"/>
      <c r="IZI8" s="11"/>
      <c r="IZJ8" s="11"/>
      <c r="IZK8" s="11"/>
      <c r="IZL8" s="11"/>
      <c r="IZM8" s="11"/>
      <c r="IZN8" s="11"/>
      <c r="IZO8" s="11"/>
      <c r="IZP8" s="11"/>
      <c r="IZQ8" s="11"/>
      <c r="IZR8" s="11"/>
      <c r="IZS8" s="11"/>
      <c r="IZT8" s="11"/>
      <c r="IZU8" s="11"/>
      <c r="IZV8" s="11"/>
      <c r="IZW8" s="11"/>
      <c r="IZX8" s="11"/>
      <c r="IZY8" s="11"/>
      <c r="IZZ8" s="11"/>
      <c r="JAA8" s="11"/>
      <c r="JAB8" s="11"/>
      <c r="JAC8" s="11"/>
      <c r="JAD8" s="11"/>
      <c r="JAE8" s="11"/>
      <c r="JAF8" s="11"/>
      <c r="JAG8" s="11"/>
      <c r="JAH8" s="11"/>
      <c r="JAI8" s="11"/>
      <c r="JAJ8" s="11"/>
      <c r="JAK8" s="11"/>
      <c r="JAL8" s="11"/>
      <c r="JAM8" s="11"/>
      <c r="JAN8" s="11"/>
      <c r="JAO8" s="11"/>
      <c r="JAP8" s="11"/>
      <c r="JAQ8" s="11"/>
      <c r="JAR8" s="11"/>
      <c r="JAS8" s="11"/>
      <c r="JAT8" s="11"/>
      <c r="JAU8" s="11"/>
      <c r="JAV8" s="11"/>
      <c r="JAW8" s="11"/>
      <c r="JAX8" s="11"/>
      <c r="JAY8" s="11"/>
      <c r="JAZ8" s="11"/>
      <c r="JBA8" s="11"/>
      <c r="JBB8" s="11"/>
      <c r="JBC8" s="11"/>
      <c r="JBD8" s="11"/>
      <c r="JBE8" s="11"/>
      <c r="JBF8" s="11"/>
      <c r="JBG8" s="11"/>
      <c r="JBH8" s="11"/>
      <c r="JBI8" s="11"/>
      <c r="JBJ8" s="11"/>
      <c r="JBK8" s="11"/>
      <c r="JBL8" s="11"/>
      <c r="JBM8" s="11"/>
      <c r="JBN8" s="11"/>
      <c r="JBO8" s="11"/>
      <c r="JBP8" s="11"/>
      <c r="JBQ8" s="11"/>
      <c r="JBR8" s="11"/>
      <c r="JBS8" s="11"/>
      <c r="JBT8" s="11"/>
      <c r="JBU8" s="11"/>
      <c r="JBV8" s="11"/>
      <c r="JBW8" s="11"/>
      <c r="JBX8" s="11"/>
      <c r="JBY8" s="11"/>
      <c r="JBZ8" s="11"/>
      <c r="JCA8" s="11"/>
      <c r="JCB8" s="11"/>
      <c r="JCC8" s="11"/>
      <c r="JCD8" s="11"/>
      <c r="JCE8" s="11"/>
      <c r="JCF8" s="11"/>
      <c r="JCG8" s="11"/>
      <c r="JCH8" s="11"/>
      <c r="JCI8" s="11"/>
      <c r="JCJ8" s="11"/>
      <c r="JCK8" s="11"/>
      <c r="JCL8" s="11"/>
      <c r="JCM8" s="11"/>
      <c r="JCN8" s="11"/>
      <c r="JCO8" s="11"/>
      <c r="JCP8" s="11"/>
      <c r="JCQ8" s="11"/>
      <c r="JCR8" s="11"/>
      <c r="JCS8" s="11"/>
      <c r="JCT8" s="11"/>
      <c r="JCU8" s="11"/>
      <c r="JCV8" s="11"/>
      <c r="JCW8" s="11"/>
      <c r="JCX8" s="11"/>
      <c r="JCY8" s="11"/>
      <c r="JCZ8" s="11"/>
      <c r="JDA8" s="11"/>
      <c r="JDB8" s="11"/>
      <c r="JDC8" s="11"/>
      <c r="JDD8" s="11"/>
      <c r="JDE8" s="11"/>
      <c r="JDF8" s="11"/>
      <c r="JDG8" s="11"/>
      <c r="JDH8" s="11"/>
      <c r="JDI8" s="11"/>
      <c r="JDJ8" s="11"/>
      <c r="JDK8" s="11"/>
      <c r="JDL8" s="11"/>
      <c r="JDM8" s="11"/>
      <c r="JDN8" s="11"/>
      <c r="JDO8" s="11"/>
      <c r="JDP8" s="11"/>
      <c r="JDQ8" s="11"/>
      <c r="JDR8" s="11"/>
      <c r="JDS8" s="11"/>
      <c r="JDT8" s="11"/>
      <c r="JDU8" s="11"/>
      <c r="JDV8" s="11"/>
      <c r="JDW8" s="11"/>
      <c r="JDX8" s="11"/>
      <c r="JDY8" s="11"/>
      <c r="JDZ8" s="11"/>
      <c r="JEA8" s="11"/>
      <c r="JEB8" s="11"/>
      <c r="JEC8" s="11"/>
      <c r="JED8" s="11"/>
      <c r="JEE8" s="11"/>
      <c r="JEF8" s="11"/>
      <c r="JEG8" s="11"/>
      <c r="JEH8" s="11"/>
      <c r="JEI8" s="11"/>
      <c r="JEJ8" s="11"/>
      <c r="JEK8" s="11"/>
      <c r="JEL8" s="11"/>
      <c r="JEM8" s="11"/>
      <c r="JEN8" s="11"/>
      <c r="JEO8" s="11"/>
      <c r="JEP8" s="11"/>
      <c r="JEQ8" s="11"/>
      <c r="JER8" s="11"/>
      <c r="JES8" s="11"/>
      <c r="JET8" s="11"/>
      <c r="JEU8" s="11"/>
      <c r="JEV8" s="11"/>
      <c r="JEW8" s="11"/>
      <c r="JEX8" s="11"/>
      <c r="JEY8" s="11"/>
      <c r="JEZ8" s="11"/>
      <c r="JFA8" s="11"/>
      <c r="JFB8" s="11"/>
      <c r="JFC8" s="11"/>
      <c r="JFD8" s="11"/>
      <c r="JFE8" s="11"/>
      <c r="JFF8" s="11"/>
      <c r="JFG8" s="11"/>
      <c r="JFH8" s="11"/>
      <c r="JFI8" s="11"/>
      <c r="JFJ8" s="11"/>
      <c r="JFK8" s="11"/>
      <c r="JFL8" s="11"/>
      <c r="JFM8" s="11"/>
      <c r="JFN8" s="11"/>
      <c r="JFO8" s="11"/>
      <c r="JFP8" s="11"/>
      <c r="JFQ8" s="11"/>
      <c r="JFR8" s="11"/>
      <c r="JFS8" s="11"/>
      <c r="JFT8" s="11"/>
      <c r="JFU8" s="11"/>
      <c r="JFV8" s="11"/>
      <c r="JFW8" s="11"/>
      <c r="JFX8" s="11"/>
      <c r="JFY8" s="11"/>
      <c r="JFZ8" s="11"/>
      <c r="JGA8" s="11"/>
      <c r="JGB8" s="11"/>
      <c r="JGC8" s="11"/>
      <c r="JGD8" s="11"/>
      <c r="JGE8" s="11"/>
      <c r="JGF8" s="11"/>
      <c r="JGG8" s="11"/>
      <c r="JGH8" s="11"/>
      <c r="JGI8" s="11"/>
      <c r="JGJ8" s="11"/>
      <c r="JGK8" s="11"/>
      <c r="JGL8" s="11"/>
      <c r="JGM8" s="11"/>
      <c r="JGN8" s="11"/>
      <c r="JGO8" s="11"/>
      <c r="JGP8" s="11"/>
      <c r="JGQ8" s="11"/>
      <c r="JGR8" s="11"/>
      <c r="JGS8" s="11"/>
      <c r="JGT8" s="11"/>
      <c r="JGU8" s="11"/>
      <c r="JGV8" s="11"/>
      <c r="JGW8" s="11"/>
      <c r="JGX8" s="11"/>
      <c r="JGY8" s="11"/>
      <c r="JGZ8" s="11"/>
      <c r="JHA8" s="11"/>
      <c r="JHB8" s="11"/>
      <c r="JHC8" s="11"/>
      <c r="JHD8" s="11"/>
      <c r="JHE8" s="11"/>
      <c r="JHF8" s="11"/>
      <c r="JHG8" s="11"/>
      <c r="JHH8" s="11"/>
      <c r="JHI8" s="11"/>
      <c r="JHJ8" s="11"/>
      <c r="JHK8" s="11"/>
      <c r="JHL8" s="11"/>
      <c r="JHM8" s="11"/>
      <c r="JHN8" s="11"/>
      <c r="JHO8" s="11"/>
      <c r="JHP8" s="11"/>
      <c r="JHQ8" s="11"/>
      <c r="JHR8" s="11"/>
      <c r="JHS8" s="11"/>
      <c r="JHT8" s="11"/>
      <c r="JHU8" s="11"/>
      <c r="JHV8" s="11"/>
      <c r="JHW8" s="11"/>
      <c r="JHX8" s="11"/>
      <c r="JHY8" s="11"/>
      <c r="JHZ8" s="11"/>
      <c r="JIA8" s="11"/>
      <c r="JIB8" s="11"/>
      <c r="JIC8" s="11"/>
      <c r="JID8" s="11"/>
      <c r="JIE8" s="11"/>
      <c r="JIF8" s="11"/>
      <c r="JIG8" s="11"/>
      <c r="JIH8" s="11"/>
      <c r="JII8" s="11"/>
      <c r="JIJ8" s="11"/>
      <c r="JIK8" s="11"/>
      <c r="JIL8" s="11"/>
      <c r="JIM8" s="11"/>
      <c r="JIN8" s="11"/>
      <c r="JIO8" s="11"/>
      <c r="JIP8" s="11"/>
      <c r="JIQ8" s="11"/>
      <c r="JIR8" s="11"/>
      <c r="JIS8" s="11"/>
      <c r="JIT8" s="11"/>
      <c r="JIU8" s="11"/>
      <c r="JIV8" s="11"/>
      <c r="JIW8" s="11"/>
      <c r="JIX8" s="11"/>
      <c r="JIY8" s="11"/>
      <c r="JIZ8" s="11"/>
      <c r="JJA8" s="11"/>
      <c r="JJB8" s="11"/>
      <c r="JJC8" s="11"/>
      <c r="JJD8" s="11"/>
      <c r="JJE8" s="11"/>
      <c r="JJF8" s="11"/>
      <c r="JJG8" s="11"/>
      <c r="JJH8" s="11"/>
      <c r="JJI8" s="11"/>
      <c r="JJJ8" s="11"/>
      <c r="JJK8" s="11"/>
      <c r="JJL8" s="11"/>
      <c r="JJM8" s="11"/>
      <c r="JJN8" s="11"/>
      <c r="JJO8" s="11"/>
      <c r="JJP8" s="11"/>
      <c r="JJQ8" s="11"/>
      <c r="JJR8" s="11"/>
      <c r="JJS8" s="11"/>
      <c r="JJT8" s="11"/>
      <c r="JJU8" s="11"/>
      <c r="JJV8" s="11"/>
      <c r="JJW8" s="11"/>
      <c r="JJX8" s="11"/>
      <c r="JJY8" s="11"/>
      <c r="JJZ8" s="11"/>
      <c r="JKA8" s="11"/>
      <c r="JKB8" s="11"/>
      <c r="JKC8" s="11"/>
      <c r="JKD8" s="11"/>
      <c r="JKE8" s="11"/>
      <c r="JKF8" s="11"/>
      <c r="JKG8" s="11"/>
      <c r="JKH8" s="11"/>
      <c r="JKI8" s="11"/>
      <c r="JKJ8" s="11"/>
      <c r="JKK8" s="11"/>
      <c r="JKL8" s="11"/>
      <c r="JKM8" s="11"/>
      <c r="JKN8" s="11"/>
      <c r="JKO8" s="11"/>
      <c r="JKP8" s="11"/>
      <c r="JKQ8" s="11"/>
      <c r="JKR8" s="11"/>
      <c r="JKS8" s="11"/>
      <c r="JKT8" s="11"/>
      <c r="JKU8" s="11"/>
      <c r="JKV8" s="11"/>
      <c r="JKW8" s="11"/>
      <c r="JKX8" s="11"/>
      <c r="JKY8" s="11"/>
      <c r="JKZ8" s="11"/>
      <c r="JLA8" s="11"/>
      <c r="JLB8" s="11"/>
      <c r="JLC8" s="11"/>
      <c r="JLD8" s="11"/>
      <c r="JLE8" s="11"/>
      <c r="JLF8" s="11"/>
      <c r="JLG8" s="11"/>
      <c r="JLH8" s="11"/>
      <c r="JLI8" s="11"/>
      <c r="JLJ8" s="11"/>
      <c r="JLK8" s="11"/>
      <c r="JLL8" s="11"/>
      <c r="JLM8" s="11"/>
      <c r="JLN8" s="11"/>
      <c r="JLO8" s="11"/>
      <c r="JLP8" s="11"/>
      <c r="JLQ8" s="11"/>
      <c r="JLR8" s="11"/>
      <c r="JLS8" s="11"/>
      <c r="JLT8" s="11"/>
      <c r="JLU8" s="11"/>
      <c r="JLV8" s="11"/>
      <c r="JLW8" s="11"/>
      <c r="JLX8" s="11"/>
      <c r="JLY8" s="11"/>
      <c r="JLZ8" s="11"/>
      <c r="JMA8" s="11"/>
      <c r="JMB8" s="11"/>
      <c r="JMC8" s="11"/>
      <c r="JMD8" s="11"/>
      <c r="JME8" s="11"/>
      <c r="JMF8" s="11"/>
      <c r="JMG8" s="11"/>
      <c r="JMH8" s="11"/>
      <c r="JMI8" s="11"/>
      <c r="JMJ8" s="11"/>
      <c r="JMK8" s="11"/>
      <c r="JML8" s="11"/>
      <c r="JMM8" s="11"/>
      <c r="JMN8" s="11"/>
      <c r="JMO8" s="11"/>
      <c r="JMP8" s="11"/>
      <c r="JMQ8" s="11"/>
      <c r="JMR8" s="11"/>
      <c r="JMS8" s="11"/>
      <c r="JMT8" s="11"/>
      <c r="JMU8" s="11"/>
      <c r="JMV8" s="11"/>
      <c r="JMW8" s="11"/>
      <c r="JMX8" s="11"/>
      <c r="JMY8" s="11"/>
      <c r="JMZ8" s="11"/>
      <c r="JNA8" s="11"/>
      <c r="JNB8" s="11"/>
      <c r="JNC8" s="11"/>
      <c r="JND8" s="11"/>
      <c r="JNE8" s="11"/>
      <c r="JNF8" s="11"/>
      <c r="JNG8" s="11"/>
      <c r="JNH8" s="11"/>
      <c r="JNI8" s="11"/>
      <c r="JNJ8" s="11"/>
      <c r="JNK8" s="11"/>
      <c r="JNL8" s="11"/>
      <c r="JNM8" s="11"/>
      <c r="JNN8" s="11"/>
      <c r="JNO8" s="11"/>
      <c r="JNP8" s="11"/>
      <c r="JNQ8" s="11"/>
      <c r="JNR8" s="11"/>
      <c r="JNS8" s="11"/>
      <c r="JNT8" s="11"/>
      <c r="JNU8" s="11"/>
      <c r="JNV8" s="11"/>
      <c r="JNW8" s="11"/>
      <c r="JNX8" s="11"/>
      <c r="JNY8" s="11"/>
      <c r="JNZ8" s="11"/>
      <c r="JOA8" s="11"/>
      <c r="JOB8" s="11"/>
      <c r="JOC8" s="11"/>
      <c r="JOD8" s="11"/>
      <c r="JOE8" s="11"/>
      <c r="JOF8" s="11"/>
      <c r="JOG8" s="11"/>
      <c r="JOH8" s="11"/>
      <c r="JOI8" s="11"/>
      <c r="JOJ8" s="11"/>
      <c r="JOK8" s="11"/>
      <c r="JOL8" s="11"/>
      <c r="JOM8" s="11"/>
      <c r="JON8" s="11"/>
      <c r="JOO8" s="11"/>
      <c r="JOP8" s="11"/>
      <c r="JOQ8" s="11"/>
      <c r="JOR8" s="11"/>
      <c r="JOS8" s="11"/>
      <c r="JOT8" s="11"/>
      <c r="JOU8" s="11"/>
      <c r="JOV8" s="11"/>
      <c r="JOW8" s="11"/>
      <c r="JOX8" s="11"/>
      <c r="JOY8" s="11"/>
      <c r="JOZ8" s="11"/>
      <c r="JPA8" s="11"/>
      <c r="JPB8" s="11"/>
      <c r="JPC8" s="11"/>
      <c r="JPD8" s="11"/>
      <c r="JPE8" s="11"/>
      <c r="JPF8" s="11"/>
      <c r="JPG8" s="11"/>
      <c r="JPH8" s="11"/>
      <c r="JPI8" s="11"/>
      <c r="JPJ8" s="11"/>
      <c r="JPK8" s="11"/>
      <c r="JPL8" s="11"/>
      <c r="JPM8" s="11"/>
      <c r="JPN8" s="11"/>
      <c r="JPO8" s="11"/>
      <c r="JPP8" s="11"/>
      <c r="JPQ8" s="11"/>
      <c r="JPR8" s="11"/>
      <c r="JPS8" s="11"/>
      <c r="JPT8" s="11"/>
      <c r="JPU8" s="11"/>
      <c r="JPV8" s="11"/>
      <c r="JPW8" s="11"/>
      <c r="JPX8" s="11"/>
      <c r="JPY8" s="11"/>
      <c r="JPZ8" s="11"/>
      <c r="JQA8" s="11"/>
      <c r="JQB8" s="11"/>
      <c r="JQC8" s="11"/>
      <c r="JQD8" s="11"/>
      <c r="JQE8" s="11"/>
      <c r="JQF8" s="11"/>
      <c r="JQG8" s="11"/>
      <c r="JQH8" s="11"/>
      <c r="JQI8" s="11"/>
      <c r="JQJ8" s="11"/>
      <c r="JQK8" s="11"/>
      <c r="JQL8" s="11"/>
      <c r="JQM8" s="11"/>
      <c r="JQN8" s="11"/>
      <c r="JQO8" s="11"/>
      <c r="JQP8" s="11"/>
      <c r="JQQ8" s="11"/>
      <c r="JQR8" s="11"/>
      <c r="JQS8" s="11"/>
      <c r="JQT8" s="11"/>
      <c r="JQU8" s="11"/>
      <c r="JQV8" s="11"/>
      <c r="JQW8" s="11"/>
      <c r="JQX8" s="11"/>
      <c r="JQY8" s="11"/>
      <c r="JQZ8" s="11"/>
      <c r="JRA8" s="11"/>
      <c r="JRB8" s="11"/>
      <c r="JRC8" s="11"/>
      <c r="JRD8" s="11"/>
      <c r="JRE8" s="11"/>
      <c r="JRF8" s="11"/>
      <c r="JRG8" s="11"/>
      <c r="JRH8" s="11"/>
      <c r="JRI8" s="11"/>
      <c r="JRJ8" s="11"/>
      <c r="JRK8" s="11"/>
      <c r="JRL8" s="11"/>
      <c r="JRM8" s="11"/>
      <c r="JRN8" s="11"/>
      <c r="JRO8" s="11"/>
      <c r="JRP8" s="11"/>
      <c r="JRQ8" s="11"/>
      <c r="JRR8" s="11"/>
      <c r="JRS8" s="11"/>
      <c r="JRT8" s="11"/>
      <c r="JRU8" s="11"/>
      <c r="JRV8" s="11"/>
      <c r="JRW8" s="11"/>
      <c r="JRX8" s="11"/>
      <c r="JRY8" s="11"/>
      <c r="JRZ8" s="11"/>
      <c r="JSA8" s="11"/>
      <c r="JSB8" s="11"/>
      <c r="JSC8" s="11"/>
      <c r="JSD8" s="11"/>
      <c r="JSE8" s="11"/>
      <c r="JSF8" s="11"/>
      <c r="JSG8" s="11"/>
      <c r="JSH8" s="11"/>
      <c r="JSI8" s="11"/>
      <c r="JSJ8" s="11"/>
      <c r="JSK8" s="11"/>
      <c r="JSL8" s="11"/>
      <c r="JSM8" s="11"/>
      <c r="JSN8" s="11"/>
      <c r="JSO8" s="11"/>
      <c r="JSP8" s="11"/>
      <c r="JSQ8" s="11"/>
      <c r="JSR8" s="11"/>
      <c r="JSS8" s="11"/>
      <c r="JST8" s="11"/>
      <c r="JSU8" s="11"/>
      <c r="JSV8" s="11"/>
      <c r="JSW8" s="11"/>
      <c r="JSX8" s="11"/>
      <c r="JSY8" s="11"/>
      <c r="JSZ8" s="11"/>
      <c r="JTA8" s="11"/>
      <c r="JTB8" s="11"/>
      <c r="JTC8" s="11"/>
      <c r="JTD8" s="11"/>
      <c r="JTE8" s="11"/>
      <c r="JTF8" s="11"/>
      <c r="JTG8" s="11"/>
      <c r="JTH8" s="11"/>
      <c r="JTI8" s="11"/>
      <c r="JTJ8" s="11"/>
      <c r="JTK8" s="11"/>
      <c r="JTL8" s="11"/>
      <c r="JTM8" s="11"/>
      <c r="JTN8" s="11"/>
      <c r="JTO8" s="11"/>
      <c r="JTP8" s="11"/>
      <c r="JTQ8" s="11"/>
      <c r="JTR8" s="11"/>
      <c r="JTS8" s="11"/>
      <c r="JTT8" s="11"/>
      <c r="JTU8" s="11"/>
      <c r="JTV8" s="11"/>
      <c r="JTW8" s="11"/>
      <c r="JTX8" s="11"/>
      <c r="JTY8" s="11"/>
      <c r="JTZ8" s="11"/>
      <c r="JUA8" s="11"/>
      <c r="JUB8" s="11"/>
      <c r="JUC8" s="11"/>
      <c r="JUD8" s="11"/>
      <c r="JUE8" s="11"/>
      <c r="JUF8" s="11"/>
      <c r="JUG8" s="11"/>
      <c r="JUH8" s="11"/>
      <c r="JUI8" s="11"/>
      <c r="JUJ8" s="11"/>
      <c r="JUK8" s="11"/>
      <c r="JUL8" s="11"/>
      <c r="JUM8" s="11"/>
      <c r="JUN8" s="11"/>
      <c r="JUO8" s="11"/>
      <c r="JUP8" s="11"/>
      <c r="JUQ8" s="11"/>
      <c r="JUR8" s="11"/>
      <c r="JUS8" s="11"/>
      <c r="JUT8" s="11"/>
      <c r="JUU8" s="11"/>
      <c r="JUV8" s="11"/>
      <c r="JUW8" s="11"/>
      <c r="JUX8" s="11"/>
      <c r="JUY8" s="11"/>
      <c r="JUZ8" s="11"/>
      <c r="JVA8" s="11"/>
      <c r="JVB8" s="11"/>
      <c r="JVC8" s="11"/>
      <c r="JVD8" s="11"/>
      <c r="JVE8" s="11"/>
      <c r="JVF8" s="11"/>
      <c r="JVG8" s="11"/>
      <c r="JVH8" s="11"/>
      <c r="JVI8" s="11"/>
      <c r="JVJ8" s="11"/>
      <c r="JVK8" s="11"/>
      <c r="JVL8" s="11"/>
      <c r="JVM8" s="11"/>
      <c r="JVN8" s="11"/>
      <c r="JVO8" s="11"/>
      <c r="JVP8" s="11"/>
      <c r="JVQ8" s="11"/>
      <c r="JVR8" s="11"/>
      <c r="JVS8" s="11"/>
      <c r="JVT8" s="11"/>
      <c r="JVU8" s="11"/>
      <c r="JVV8" s="11"/>
      <c r="JVW8" s="11"/>
      <c r="JVX8" s="11"/>
      <c r="JVY8" s="11"/>
      <c r="JVZ8" s="11"/>
      <c r="JWA8" s="11"/>
      <c r="JWB8" s="11"/>
      <c r="JWC8" s="11"/>
      <c r="JWD8" s="11"/>
      <c r="JWE8" s="11"/>
      <c r="JWF8" s="11"/>
      <c r="JWG8" s="11"/>
      <c r="JWH8" s="11"/>
      <c r="JWI8" s="11"/>
      <c r="JWJ8" s="11"/>
      <c r="JWK8" s="11"/>
      <c r="JWL8" s="11"/>
      <c r="JWM8" s="11"/>
      <c r="JWN8" s="11"/>
      <c r="JWO8" s="11"/>
      <c r="JWP8" s="11"/>
      <c r="JWQ8" s="11"/>
      <c r="JWR8" s="11"/>
      <c r="JWS8" s="11"/>
      <c r="JWT8" s="11"/>
      <c r="JWU8" s="11"/>
      <c r="JWV8" s="11"/>
      <c r="JWW8" s="11"/>
      <c r="JWX8" s="11"/>
      <c r="JWY8" s="11"/>
      <c r="JWZ8" s="11"/>
      <c r="JXA8" s="11"/>
      <c r="JXB8" s="11"/>
      <c r="JXC8" s="11"/>
      <c r="JXD8" s="11"/>
      <c r="JXE8" s="11"/>
      <c r="JXF8" s="11"/>
      <c r="JXG8" s="11"/>
      <c r="JXH8" s="11"/>
      <c r="JXI8" s="11"/>
      <c r="JXJ8" s="11"/>
      <c r="JXK8" s="11"/>
      <c r="JXL8" s="11"/>
      <c r="JXM8" s="11"/>
      <c r="JXN8" s="11"/>
      <c r="JXO8" s="11"/>
      <c r="JXP8" s="11"/>
      <c r="JXQ8" s="11"/>
      <c r="JXR8" s="11"/>
      <c r="JXS8" s="11"/>
      <c r="JXT8" s="11"/>
      <c r="JXU8" s="11"/>
      <c r="JXV8" s="11"/>
      <c r="JXW8" s="11"/>
      <c r="JXX8" s="11"/>
      <c r="JXY8" s="11"/>
      <c r="JXZ8" s="11"/>
      <c r="JYA8" s="11"/>
      <c r="JYB8" s="11"/>
      <c r="JYC8" s="11"/>
      <c r="JYD8" s="11"/>
      <c r="JYE8" s="11"/>
      <c r="JYF8" s="11"/>
      <c r="JYG8" s="11"/>
      <c r="JYH8" s="11"/>
      <c r="JYI8" s="11"/>
      <c r="JYJ8" s="11"/>
      <c r="JYK8" s="11"/>
      <c r="JYL8" s="11"/>
      <c r="JYM8" s="11"/>
      <c r="JYN8" s="11"/>
      <c r="JYO8" s="11"/>
      <c r="JYP8" s="11"/>
      <c r="JYQ8" s="11"/>
      <c r="JYR8" s="11"/>
      <c r="JYS8" s="11"/>
      <c r="JYT8" s="11"/>
      <c r="JYU8" s="11"/>
      <c r="JYV8" s="11"/>
      <c r="JYW8" s="11"/>
      <c r="JYX8" s="11"/>
      <c r="JYY8" s="11"/>
      <c r="JYZ8" s="11"/>
      <c r="JZA8" s="11"/>
      <c r="JZB8" s="11"/>
      <c r="JZC8" s="11"/>
      <c r="JZD8" s="11"/>
      <c r="JZE8" s="11"/>
      <c r="JZF8" s="11"/>
      <c r="JZG8" s="11"/>
      <c r="JZH8" s="11"/>
      <c r="JZI8" s="11"/>
      <c r="JZJ8" s="11"/>
      <c r="JZK8" s="11"/>
      <c r="JZL8" s="11"/>
      <c r="JZM8" s="11"/>
      <c r="JZN8" s="11"/>
      <c r="JZO8" s="11"/>
      <c r="JZP8" s="11"/>
      <c r="JZQ8" s="11"/>
      <c r="JZR8" s="11"/>
      <c r="JZS8" s="11"/>
      <c r="JZT8" s="11"/>
      <c r="JZU8" s="11"/>
      <c r="JZV8" s="11"/>
      <c r="JZW8" s="11"/>
      <c r="JZX8" s="11"/>
      <c r="JZY8" s="11"/>
      <c r="JZZ8" s="11"/>
      <c r="KAA8" s="11"/>
      <c r="KAB8" s="11"/>
      <c r="KAC8" s="11"/>
      <c r="KAD8" s="11"/>
      <c r="KAE8" s="11"/>
      <c r="KAF8" s="11"/>
      <c r="KAG8" s="11"/>
      <c r="KAH8" s="11"/>
      <c r="KAI8" s="11"/>
      <c r="KAJ8" s="11"/>
      <c r="KAK8" s="11"/>
      <c r="KAL8" s="11"/>
      <c r="KAM8" s="11"/>
      <c r="KAN8" s="11"/>
      <c r="KAO8" s="11"/>
      <c r="KAP8" s="11"/>
      <c r="KAQ8" s="11"/>
      <c r="KAR8" s="11"/>
      <c r="KAS8" s="11"/>
      <c r="KAT8" s="11"/>
      <c r="KAU8" s="11"/>
      <c r="KAV8" s="11"/>
      <c r="KAW8" s="11"/>
      <c r="KAX8" s="11"/>
      <c r="KAY8" s="11"/>
      <c r="KAZ8" s="11"/>
      <c r="KBA8" s="11"/>
      <c r="KBB8" s="11"/>
      <c r="KBC8" s="11"/>
      <c r="KBD8" s="11"/>
      <c r="KBE8" s="11"/>
      <c r="KBF8" s="11"/>
      <c r="KBG8" s="11"/>
      <c r="KBH8" s="11"/>
      <c r="KBI8" s="11"/>
      <c r="KBJ8" s="11"/>
      <c r="KBK8" s="11"/>
      <c r="KBL8" s="11"/>
      <c r="KBM8" s="11"/>
      <c r="KBN8" s="11"/>
      <c r="KBO8" s="11"/>
      <c r="KBP8" s="11"/>
      <c r="KBQ8" s="11"/>
      <c r="KBR8" s="11"/>
      <c r="KBS8" s="11"/>
      <c r="KBT8" s="11"/>
      <c r="KBU8" s="11"/>
      <c r="KBV8" s="11"/>
      <c r="KBW8" s="11"/>
      <c r="KBX8" s="11"/>
      <c r="KBY8" s="11"/>
      <c r="KBZ8" s="11"/>
      <c r="KCA8" s="11"/>
      <c r="KCB8" s="11"/>
      <c r="KCC8" s="11"/>
      <c r="KCD8" s="11"/>
      <c r="KCE8" s="11"/>
      <c r="KCF8" s="11"/>
      <c r="KCG8" s="11"/>
      <c r="KCH8" s="11"/>
      <c r="KCI8" s="11"/>
      <c r="KCJ8" s="11"/>
      <c r="KCK8" s="11"/>
      <c r="KCL8" s="11"/>
      <c r="KCM8" s="11"/>
      <c r="KCN8" s="11"/>
      <c r="KCO8" s="11"/>
      <c r="KCP8" s="11"/>
      <c r="KCQ8" s="11"/>
      <c r="KCR8" s="11"/>
      <c r="KCS8" s="11"/>
      <c r="KCT8" s="11"/>
      <c r="KCU8" s="11"/>
      <c r="KCV8" s="11"/>
      <c r="KCW8" s="11"/>
      <c r="KCX8" s="11"/>
      <c r="KCY8" s="11"/>
      <c r="KCZ8" s="11"/>
      <c r="KDA8" s="11"/>
      <c r="KDB8" s="11"/>
      <c r="KDC8" s="11"/>
      <c r="KDD8" s="11"/>
      <c r="KDE8" s="11"/>
      <c r="KDF8" s="11"/>
      <c r="KDG8" s="11"/>
      <c r="KDH8" s="11"/>
      <c r="KDI8" s="11"/>
      <c r="KDJ8" s="11"/>
      <c r="KDK8" s="11"/>
      <c r="KDL8" s="11"/>
      <c r="KDM8" s="11"/>
      <c r="KDN8" s="11"/>
      <c r="KDO8" s="11"/>
      <c r="KDP8" s="11"/>
      <c r="KDQ8" s="11"/>
      <c r="KDR8" s="11"/>
      <c r="KDS8" s="11"/>
      <c r="KDT8" s="11"/>
      <c r="KDU8" s="11"/>
      <c r="KDV8" s="11"/>
      <c r="KDW8" s="11"/>
      <c r="KDX8" s="11"/>
      <c r="KDY8" s="11"/>
      <c r="KDZ8" s="11"/>
      <c r="KEA8" s="11"/>
      <c r="KEB8" s="11"/>
      <c r="KEC8" s="11"/>
      <c r="KED8" s="11"/>
      <c r="KEE8" s="11"/>
      <c r="KEF8" s="11"/>
      <c r="KEG8" s="11"/>
      <c r="KEH8" s="11"/>
      <c r="KEI8" s="11"/>
      <c r="KEJ8" s="11"/>
      <c r="KEK8" s="11"/>
      <c r="KEL8" s="11"/>
      <c r="KEM8" s="11"/>
      <c r="KEN8" s="11"/>
      <c r="KEO8" s="11"/>
      <c r="KEP8" s="11"/>
      <c r="KEQ8" s="11"/>
      <c r="KER8" s="11"/>
      <c r="KES8" s="11"/>
      <c r="KET8" s="11"/>
      <c r="KEU8" s="11"/>
      <c r="KEV8" s="11"/>
      <c r="KEW8" s="11"/>
      <c r="KEX8" s="11"/>
      <c r="KEY8" s="11"/>
      <c r="KEZ8" s="11"/>
      <c r="KFA8" s="11"/>
      <c r="KFB8" s="11"/>
      <c r="KFC8" s="11"/>
      <c r="KFD8" s="11"/>
      <c r="KFE8" s="11"/>
      <c r="KFF8" s="11"/>
      <c r="KFG8" s="11"/>
      <c r="KFH8" s="11"/>
      <c r="KFI8" s="11"/>
      <c r="KFJ8" s="11"/>
      <c r="KFK8" s="11"/>
      <c r="KFL8" s="11"/>
      <c r="KFM8" s="11"/>
      <c r="KFN8" s="11"/>
      <c r="KFO8" s="11"/>
      <c r="KFP8" s="11"/>
      <c r="KFQ8" s="11"/>
      <c r="KFR8" s="11"/>
      <c r="KFS8" s="11"/>
      <c r="KFT8" s="11"/>
      <c r="KFU8" s="11"/>
      <c r="KFV8" s="11"/>
      <c r="KFW8" s="11"/>
      <c r="KFX8" s="11"/>
      <c r="KFY8" s="11"/>
      <c r="KFZ8" s="11"/>
      <c r="KGA8" s="11"/>
      <c r="KGB8" s="11"/>
      <c r="KGC8" s="11"/>
      <c r="KGD8" s="11"/>
      <c r="KGE8" s="11"/>
      <c r="KGF8" s="11"/>
      <c r="KGG8" s="11"/>
      <c r="KGH8" s="11"/>
      <c r="KGI8" s="11"/>
      <c r="KGJ8" s="11"/>
      <c r="KGK8" s="11"/>
      <c r="KGL8" s="11"/>
      <c r="KGM8" s="11"/>
      <c r="KGN8" s="11"/>
      <c r="KGO8" s="11"/>
      <c r="KGP8" s="11"/>
      <c r="KGQ8" s="11"/>
      <c r="KGR8" s="11"/>
      <c r="KGS8" s="11"/>
      <c r="KGT8" s="11"/>
      <c r="KGU8" s="11"/>
      <c r="KGV8" s="11"/>
      <c r="KGW8" s="11"/>
      <c r="KGX8" s="11"/>
      <c r="KGY8" s="11"/>
      <c r="KGZ8" s="11"/>
      <c r="KHA8" s="11"/>
      <c r="KHB8" s="11"/>
      <c r="KHC8" s="11"/>
      <c r="KHD8" s="11"/>
      <c r="KHE8" s="11"/>
      <c r="KHF8" s="11"/>
      <c r="KHG8" s="11"/>
      <c r="KHH8" s="11"/>
      <c r="KHI8" s="11"/>
      <c r="KHJ8" s="11"/>
      <c r="KHK8" s="11"/>
      <c r="KHL8" s="11"/>
      <c r="KHM8" s="11"/>
      <c r="KHN8" s="11"/>
      <c r="KHO8" s="11"/>
      <c r="KHP8" s="11"/>
      <c r="KHQ8" s="11"/>
      <c r="KHR8" s="11"/>
      <c r="KHS8" s="11"/>
      <c r="KHT8" s="11"/>
      <c r="KHU8" s="11"/>
      <c r="KHV8" s="11"/>
      <c r="KHW8" s="11"/>
      <c r="KHX8" s="11"/>
      <c r="KHY8" s="11"/>
      <c r="KHZ8" s="11"/>
      <c r="KIA8" s="11"/>
      <c r="KIB8" s="11"/>
      <c r="KIC8" s="11"/>
      <c r="KID8" s="11"/>
      <c r="KIE8" s="11"/>
      <c r="KIF8" s="11"/>
      <c r="KIG8" s="11"/>
      <c r="KIH8" s="11"/>
      <c r="KII8" s="11"/>
      <c r="KIJ8" s="11"/>
      <c r="KIK8" s="11"/>
      <c r="KIL8" s="11"/>
      <c r="KIM8" s="11"/>
      <c r="KIN8" s="11"/>
      <c r="KIO8" s="11"/>
      <c r="KIP8" s="11"/>
      <c r="KIQ8" s="11"/>
      <c r="KIR8" s="11"/>
      <c r="KIS8" s="11"/>
      <c r="KIT8" s="11"/>
      <c r="KIU8" s="11"/>
      <c r="KIV8" s="11"/>
      <c r="KIW8" s="11"/>
      <c r="KIX8" s="11"/>
      <c r="KIY8" s="11"/>
      <c r="KIZ8" s="11"/>
      <c r="KJA8" s="11"/>
      <c r="KJB8" s="11"/>
      <c r="KJC8" s="11"/>
      <c r="KJD8" s="11"/>
      <c r="KJE8" s="11"/>
      <c r="KJF8" s="11"/>
      <c r="KJG8" s="11"/>
      <c r="KJH8" s="11"/>
      <c r="KJI8" s="11"/>
      <c r="KJJ8" s="11"/>
      <c r="KJK8" s="11"/>
      <c r="KJL8" s="11"/>
      <c r="KJM8" s="11"/>
      <c r="KJN8" s="11"/>
      <c r="KJO8" s="11"/>
      <c r="KJP8" s="11"/>
      <c r="KJQ8" s="11"/>
      <c r="KJR8" s="11"/>
      <c r="KJS8" s="11"/>
      <c r="KJT8" s="11"/>
      <c r="KJU8" s="11"/>
      <c r="KJV8" s="11"/>
      <c r="KJW8" s="11"/>
      <c r="KJX8" s="11"/>
      <c r="KJY8" s="11"/>
      <c r="KJZ8" s="11"/>
      <c r="KKA8" s="11"/>
      <c r="KKB8" s="11"/>
      <c r="KKC8" s="11"/>
      <c r="KKD8" s="11"/>
      <c r="KKE8" s="11"/>
      <c r="KKF8" s="11"/>
      <c r="KKG8" s="11"/>
      <c r="KKH8" s="11"/>
      <c r="KKI8" s="11"/>
      <c r="KKJ8" s="11"/>
      <c r="KKK8" s="11"/>
      <c r="KKL8" s="11"/>
      <c r="KKM8" s="11"/>
      <c r="KKN8" s="11"/>
      <c r="KKO8" s="11"/>
      <c r="KKP8" s="11"/>
      <c r="KKQ8" s="11"/>
      <c r="KKR8" s="11"/>
      <c r="KKS8" s="11"/>
      <c r="KKT8" s="11"/>
      <c r="KKU8" s="11"/>
      <c r="KKV8" s="11"/>
      <c r="KKW8" s="11"/>
      <c r="KKX8" s="11"/>
      <c r="KKY8" s="11"/>
      <c r="KKZ8" s="11"/>
      <c r="KLA8" s="11"/>
      <c r="KLB8" s="11"/>
      <c r="KLC8" s="11"/>
      <c r="KLD8" s="11"/>
      <c r="KLE8" s="11"/>
      <c r="KLF8" s="11"/>
      <c r="KLG8" s="11"/>
      <c r="KLH8" s="11"/>
      <c r="KLI8" s="11"/>
      <c r="KLJ8" s="11"/>
      <c r="KLK8" s="11"/>
      <c r="KLL8" s="11"/>
      <c r="KLM8" s="11"/>
      <c r="KLN8" s="11"/>
      <c r="KLO8" s="11"/>
      <c r="KLP8" s="11"/>
      <c r="KLQ8" s="11"/>
      <c r="KLR8" s="11"/>
      <c r="KLS8" s="11"/>
      <c r="KLT8" s="11"/>
      <c r="KLU8" s="11"/>
      <c r="KLV8" s="11"/>
      <c r="KLW8" s="11"/>
      <c r="KLX8" s="11"/>
      <c r="KLY8" s="11"/>
      <c r="KLZ8" s="11"/>
      <c r="KMA8" s="11"/>
      <c r="KMB8" s="11"/>
      <c r="KMC8" s="11"/>
      <c r="KMD8" s="11"/>
      <c r="KME8" s="11"/>
      <c r="KMF8" s="11"/>
      <c r="KMG8" s="11"/>
      <c r="KMH8" s="11"/>
      <c r="KMI8" s="11"/>
      <c r="KMJ8" s="11"/>
      <c r="KMK8" s="11"/>
      <c r="KML8" s="11"/>
      <c r="KMM8" s="11"/>
      <c r="KMN8" s="11"/>
      <c r="KMO8" s="11"/>
      <c r="KMP8" s="11"/>
      <c r="KMQ8" s="11"/>
      <c r="KMR8" s="11"/>
      <c r="KMS8" s="11"/>
      <c r="KMT8" s="11"/>
      <c r="KMU8" s="11"/>
      <c r="KMV8" s="11"/>
      <c r="KMW8" s="11"/>
      <c r="KMX8" s="11"/>
      <c r="KMY8" s="11"/>
      <c r="KMZ8" s="11"/>
      <c r="KNA8" s="11"/>
      <c r="KNB8" s="11"/>
      <c r="KNC8" s="11"/>
      <c r="KND8" s="11"/>
      <c r="KNE8" s="11"/>
      <c r="KNF8" s="11"/>
      <c r="KNG8" s="11"/>
      <c r="KNH8" s="11"/>
      <c r="KNI8" s="11"/>
      <c r="KNJ8" s="11"/>
      <c r="KNK8" s="11"/>
      <c r="KNL8" s="11"/>
      <c r="KNM8" s="11"/>
      <c r="KNN8" s="11"/>
      <c r="KNO8" s="11"/>
      <c r="KNP8" s="11"/>
      <c r="KNQ8" s="11"/>
      <c r="KNR8" s="11"/>
      <c r="KNS8" s="11"/>
      <c r="KNT8" s="11"/>
      <c r="KNU8" s="11"/>
      <c r="KNV8" s="11"/>
      <c r="KNW8" s="11"/>
      <c r="KNX8" s="11"/>
      <c r="KNY8" s="11"/>
      <c r="KNZ8" s="11"/>
      <c r="KOA8" s="11"/>
      <c r="KOB8" s="11"/>
      <c r="KOC8" s="11"/>
      <c r="KOD8" s="11"/>
      <c r="KOE8" s="11"/>
      <c r="KOF8" s="11"/>
      <c r="KOG8" s="11"/>
      <c r="KOH8" s="11"/>
      <c r="KOI8" s="11"/>
      <c r="KOJ8" s="11"/>
      <c r="KOK8" s="11"/>
      <c r="KOL8" s="11"/>
      <c r="KOM8" s="11"/>
      <c r="KON8" s="11"/>
      <c r="KOO8" s="11"/>
      <c r="KOP8" s="11"/>
      <c r="KOQ8" s="11"/>
      <c r="KOR8" s="11"/>
      <c r="KOS8" s="11"/>
      <c r="KOT8" s="11"/>
      <c r="KOU8" s="11"/>
      <c r="KOV8" s="11"/>
      <c r="KOW8" s="11"/>
      <c r="KOX8" s="11"/>
      <c r="KOY8" s="11"/>
      <c r="KOZ8" s="11"/>
      <c r="KPA8" s="11"/>
      <c r="KPB8" s="11"/>
      <c r="KPC8" s="11"/>
      <c r="KPD8" s="11"/>
      <c r="KPE8" s="11"/>
      <c r="KPF8" s="11"/>
      <c r="KPG8" s="11"/>
      <c r="KPH8" s="11"/>
      <c r="KPI8" s="11"/>
      <c r="KPJ8" s="11"/>
      <c r="KPK8" s="11"/>
      <c r="KPL8" s="11"/>
      <c r="KPM8" s="11"/>
      <c r="KPN8" s="11"/>
      <c r="KPO8" s="11"/>
      <c r="KPP8" s="11"/>
      <c r="KPQ8" s="11"/>
      <c r="KPR8" s="11"/>
      <c r="KPS8" s="11"/>
      <c r="KPT8" s="11"/>
      <c r="KPU8" s="11"/>
      <c r="KPV8" s="11"/>
      <c r="KPW8" s="11"/>
      <c r="KPX8" s="11"/>
      <c r="KPY8" s="11"/>
      <c r="KPZ8" s="11"/>
      <c r="KQA8" s="11"/>
      <c r="KQB8" s="11"/>
      <c r="KQC8" s="11"/>
      <c r="KQD8" s="11"/>
      <c r="KQE8" s="11"/>
      <c r="KQF8" s="11"/>
      <c r="KQG8" s="11"/>
      <c r="KQH8" s="11"/>
      <c r="KQI8" s="11"/>
      <c r="KQJ8" s="11"/>
      <c r="KQK8" s="11"/>
      <c r="KQL8" s="11"/>
      <c r="KQM8" s="11"/>
      <c r="KQN8" s="11"/>
      <c r="KQO8" s="11"/>
      <c r="KQP8" s="11"/>
      <c r="KQQ8" s="11"/>
      <c r="KQR8" s="11"/>
      <c r="KQS8" s="11"/>
      <c r="KQT8" s="11"/>
      <c r="KQU8" s="11"/>
      <c r="KQV8" s="11"/>
      <c r="KQW8" s="11"/>
      <c r="KQX8" s="11"/>
      <c r="KQY8" s="11"/>
      <c r="KQZ8" s="11"/>
      <c r="KRA8" s="11"/>
      <c r="KRB8" s="11"/>
      <c r="KRC8" s="11"/>
      <c r="KRD8" s="11"/>
      <c r="KRE8" s="11"/>
      <c r="KRF8" s="11"/>
      <c r="KRG8" s="11"/>
      <c r="KRH8" s="11"/>
      <c r="KRI8" s="11"/>
      <c r="KRJ8" s="11"/>
      <c r="KRK8" s="11"/>
      <c r="KRL8" s="11"/>
      <c r="KRM8" s="11"/>
      <c r="KRN8" s="11"/>
      <c r="KRO8" s="11"/>
      <c r="KRP8" s="11"/>
      <c r="KRQ8" s="11"/>
      <c r="KRR8" s="11"/>
      <c r="KRS8" s="11"/>
      <c r="KRT8" s="11"/>
      <c r="KRU8" s="11"/>
      <c r="KRV8" s="11"/>
      <c r="KRW8" s="11"/>
      <c r="KRX8" s="11"/>
      <c r="KRY8" s="11"/>
      <c r="KRZ8" s="11"/>
      <c r="KSA8" s="11"/>
      <c r="KSB8" s="11"/>
      <c r="KSC8" s="11"/>
      <c r="KSD8" s="11"/>
      <c r="KSE8" s="11"/>
      <c r="KSF8" s="11"/>
      <c r="KSG8" s="11"/>
      <c r="KSH8" s="11"/>
      <c r="KSI8" s="11"/>
      <c r="KSJ8" s="11"/>
      <c r="KSK8" s="11"/>
      <c r="KSL8" s="11"/>
      <c r="KSM8" s="11"/>
      <c r="KSN8" s="11"/>
      <c r="KSO8" s="11"/>
      <c r="KSP8" s="11"/>
      <c r="KSQ8" s="11"/>
      <c r="KSR8" s="11"/>
      <c r="KSS8" s="11"/>
      <c r="KST8" s="11"/>
      <c r="KSU8" s="11"/>
      <c r="KSV8" s="11"/>
      <c r="KSW8" s="11"/>
      <c r="KSX8" s="11"/>
      <c r="KSY8" s="11"/>
      <c r="KSZ8" s="11"/>
      <c r="KTA8" s="11"/>
      <c r="KTB8" s="11"/>
      <c r="KTC8" s="11"/>
      <c r="KTD8" s="11"/>
      <c r="KTE8" s="11"/>
      <c r="KTF8" s="11"/>
      <c r="KTG8" s="11"/>
      <c r="KTH8" s="11"/>
      <c r="KTI8" s="11"/>
      <c r="KTJ8" s="11"/>
      <c r="KTK8" s="11"/>
      <c r="KTL8" s="11"/>
      <c r="KTM8" s="11"/>
      <c r="KTN8" s="11"/>
      <c r="KTO8" s="11"/>
      <c r="KTP8" s="11"/>
      <c r="KTQ8" s="11"/>
      <c r="KTR8" s="11"/>
      <c r="KTS8" s="11"/>
      <c r="KTT8" s="11"/>
      <c r="KTU8" s="11"/>
      <c r="KTV8" s="11"/>
      <c r="KTW8" s="11"/>
      <c r="KTX8" s="11"/>
      <c r="KTY8" s="11"/>
      <c r="KTZ8" s="11"/>
      <c r="KUA8" s="11"/>
      <c r="KUB8" s="11"/>
      <c r="KUC8" s="11"/>
      <c r="KUD8" s="11"/>
      <c r="KUE8" s="11"/>
      <c r="KUF8" s="11"/>
      <c r="KUG8" s="11"/>
      <c r="KUH8" s="11"/>
      <c r="KUI8" s="11"/>
      <c r="KUJ8" s="11"/>
      <c r="KUK8" s="11"/>
      <c r="KUL8" s="11"/>
      <c r="KUM8" s="11"/>
      <c r="KUN8" s="11"/>
      <c r="KUO8" s="11"/>
      <c r="KUP8" s="11"/>
      <c r="KUQ8" s="11"/>
      <c r="KUR8" s="11"/>
      <c r="KUS8" s="11"/>
      <c r="KUT8" s="11"/>
      <c r="KUU8" s="11"/>
      <c r="KUV8" s="11"/>
      <c r="KUW8" s="11"/>
      <c r="KUX8" s="11"/>
      <c r="KUY8" s="11"/>
      <c r="KUZ8" s="11"/>
      <c r="KVA8" s="11"/>
      <c r="KVB8" s="11"/>
      <c r="KVC8" s="11"/>
      <c r="KVD8" s="11"/>
      <c r="KVE8" s="11"/>
      <c r="KVF8" s="11"/>
      <c r="KVG8" s="11"/>
      <c r="KVH8" s="11"/>
      <c r="KVI8" s="11"/>
      <c r="KVJ8" s="11"/>
      <c r="KVK8" s="11"/>
      <c r="KVL8" s="11"/>
      <c r="KVM8" s="11"/>
      <c r="KVN8" s="11"/>
      <c r="KVO8" s="11"/>
      <c r="KVP8" s="11"/>
      <c r="KVQ8" s="11"/>
      <c r="KVR8" s="11"/>
      <c r="KVS8" s="11"/>
      <c r="KVT8" s="11"/>
      <c r="KVU8" s="11"/>
      <c r="KVV8" s="11"/>
      <c r="KVW8" s="11"/>
      <c r="KVX8" s="11"/>
      <c r="KVY8" s="11"/>
      <c r="KVZ8" s="11"/>
      <c r="KWA8" s="11"/>
      <c r="KWB8" s="11"/>
      <c r="KWC8" s="11"/>
      <c r="KWD8" s="11"/>
      <c r="KWE8" s="11"/>
      <c r="KWF8" s="11"/>
      <c r="KWG8" s="11"/>
      <c r="KWH8" s="11"/>
      <c r="KWI8" s="11"/>
      <c r="KWJ8" s="11"/>
      <c r="KWK8" s="11"/>
      <c r="KWL8" s="11"/>
      <c r="KWM8" s="11"/>
      <c r="KWN8" s="11"/>
      <c r="KWO8" s="11"/>
      <c r="KWP8" s="11"/>
      <c r="KWQ8" s="11"/>
      <c r="KWR8" s="11"/>
      <c r="KWS8" s="11"/>
      <c r="KWT8" s="11"/>
      <c r="KWU8" s="11"/>
      <c r="KWV8" s="11"/>
      <c r="KWW8" s="11"/>
      <c r="KWX8" s="11"/>
      <c r="KWY8" s="11"/>
      <c r="KWZ8" s="11"/>
      <c r="KXA8" s="11"/>
      <c r="KXB8" s="11"/>
      <c r="KXC8" s="11"/>
      <c r="KXD8" s="11"/>
      <c r="KXE8" s="11"/>
      <c r="KXF8" s="11"/>
      <c r="KXG8" s="11"/>
      <c r="KXH8" s="11"/>
      <c r="KXI8" s="11"/>
      <c r="KXJ8" s="11"/>
      <c r="KXK8" s="11"/>
      <c r="KXL8" s="11"/>
      <c r="KXM8" s="11"/>
      <c r="KXN8" s="11"/>
      <c r="KXO8" s="11"/>
      <c r="KXP8" s="11"/>
      <c r="KXQ8" s="11"/>
      <c r="KXR8" s="11"/>
      <c r="KXS8" s="11"/>
      <c r="KXT8" s="11"/>
      <c r="KXU8" s="11"/>
      <c r="KXV8" s="11"/>
      <c r="KXW8" s="11"/>
      <c r="KXX8" s="11"/>
      <c r="KXY8" s="11"/>
      <c r="KXZ8" s="11"/>
      <c r="KYA8" s="11"/>
      <c r="KYB8" s="11"/>
      <c r="KYC8" s="11"/>
      <c r="KYD8" s="11"/>
      <c r="KYE8" s="11"/>
      <c r="KYF8" s="11"/>
      <c r="KYG8" s="11"/>
      <c r="KYH8" s="11"/>
      <c r="KYI8" s="11"/>
      <c r="KYJ8" s="11"/>
      <c r="KYK8" s="11"/>
      <c r="KYL8" s="11"/>
      <c r="KYM8" s="11"/>
      <c r="KYN8" s="11"/>
      <c r="KYO8" s="11"/>
      <c r="KYP8" s="11"/>
      <c r="KYQ8" s="11"/>
      <c r="KYR8" s="11"/>
      <c r="KYS8" s="11"/>
      <c r="KYT8" s="11"/>
      <c r="KYU8" s="11"/>
      <c r="KYV8" s="11"/>
      <c r="KYW8" s="11"/>
      <c r="KYX8" s="11"/>
      <c r="KYY8" s="11"/>
      <c r="KYZ8" s="11"/>
      <c r="KZA8" s="11"/>
      <c r="KZB8" s="11"/>
      <c r="KZC8" s="11"/>
      <c r="KZD8" s="11"/>
      <c r="KZE8" s="11"/>
      <c r="KZF8" s="11"/>
      <c r="KZG8" s="11"/>
      <c r="KZH8" s="11"/>
      <c r="KZI8" s="11"/>
      <c r="KZJ8" s="11"/>
      <c r="KZK8" s="11"/>
      <c r="KZL8" s="11"/>
      <c r="KZM8" s="11"/>
      <c r="KZN8" s="11"/>
      <c r="KZO8" s="11"/>
      <c r="KZP8" s="11"/>
      <c r="KZQ8" s="11"/>
      <c r="KZR8" s="11"/>
      <c r="KZS8" s="11"/>
      <c r="KZT8" s="11"/>
      <c r="KZU8" s="11"/>
      <c r="KZV8" s="11"/>
      <c r="KZW8" s="11"/>
      <c r="KZX8" s="11"/>
      <c r="KZY8" s="11"/>
      <c r="KZZ8" s="11"/>
      <c r="LAA8" s="11"/>
      <c r="LAB8" s="11"/>
      <c r="LAC8" s="11"/>
      <c r="LAD8" s="11"/>
      <c r="LAE8" s="11"/>
      <c r="LAF8" s="11"/>
      <c r="LAG8" s="11"/>
      <c r="LAH8" s="11"/>
      <c r="LAI8" s="11"/>
      <c r="LAJ8" s="11"/>
      <c r="LAK8" s="11"/>
      <c r="LAL8" s="11"/>
      <c r="LAM8" s="11"/>
      <c r="LAN8" s="11"/>
      <c r="LAO8" s="11"/>
      <c r="LAP8" s="11"/>
      <c r="LAQ8" s="11"/>
      <c r="LAR8" s="11"/>
      <c r="LAS8" s="11"/>
      <c r="LAT8" s="11"/>
      <c r="LAU8" s="11"/>
      <c r="LAV8" s="11"/>
      <c r="LAW8" s="11"/>
      <c r="LAX8" s="11"/>
      <c r="LAY8" s="11"/>
      <c r="LAZ8" s="11"/>
      <c r="LBA8" s="11"/>
      <c r="LBB8" s="11"/>
      <c r="LBC8" s="11"/>
      <c r="LBD8" s="11"/>
      <c r="LBE8" s="11"/>
      <c r="LBF8" s="11"/>
      <c r="LBG8" s="11"/>
      <c r="LBH8" s="11"/>
      <c r="LBI8" s="11"/>
      <c r="LBJ8" s="11"/>
      <c r="LBK8" s="11"/>
      <c r="LBL8" s="11"/>
      <c r="LBM8" s="11"/>
      <c r="LBN8" s="11"/>
      <c r="LBO8" s="11"/>
      <c r="LBP8" s="11"/>
      <c r="LBQ8" s="11"/>
      <c r="LBR8" s="11"/>
      <c r="LBS8" s="11"/>
      <c r="LBT8" s="11"/>
      <c r="LBU8" s="11"/>
      <c r="LBV8" s="11"/>
      <c r="LBW8" s="11"/>
      <c r="LBX8" s="11"/>
      <c r="LBY8" s="11"/>
      <c r="LBZ8" s="11"/>
      <c r="LCA8" s="11"/>
      <c r="LCB8" s="11"/>
      <c r="LCC8" s="11"/>
      <c r="LCD8" s="11"/>
      <c r="LCE8" s="11"/>
      <c r="LCF8" s="11"/>
      <c r="LCG8" s="11"/>
      <c r="LCH8" s="11"/>
      <c r="LCI8" s="11"/>
      <c r="LCJ8" s="11"/>
      <c r="LCK8" s="11"/>
      <c r="LCL8" s="11"/>
      <c r="LCM8" s="11"/>
      <c r="LCN8" s="11"/>
      <c r="LCO8" s="11"/>
      <c r="LCP8" s="11"/>
      <c r="LCQ8" s="11"/>
      <c r="LCR8" s="11"/>
      <c r="LCS8" s="11"/>
      <c r="LCT8" s="11"/>
      <c r="LCU8" s="11"/>
      <c r="LCV8" s="11"/>
      <c r="LCW8" s="11"/>
      <c r="LCX8" s="11"/>
      <c r="LCY8" s="11"/>
      <c r="LCZ8" s="11"/>
      <c r="LDA8" s="11"/>
      <c r="LDB8" s="11"/>
      <c r="LDC8" s="11"/>
      <c r="LDD8" s="11"/>
      <c r="LDE8" s="11"/>
      <c r="LDF8" s="11"/>
      <c r="LDG8" s="11"/>
      <c r="LDH8" s="11"/>
      <c r="LDI8" s="11"/>
      <c r="LDJ8" s="11"/>
      <c r="LDK8" s="11"/>
      <c r="LDL8" s="11"/>
      <c r="LDM8" s="11"/>
      <c r="LDN8" s="11"/>
      <c r="LDO8" s="11"/>
      <c r="LDP8" s="11"/>
      <c r="LDQ8" s="11"/>
      <c r="LDR8" s="11"/>
      <c r="LDS8" s="11"/>
      <c r="LDT8" s="11"/>
      <c r="LDU8" s="11"/>
      <c r="LDV8" s="11"/>
      <c r="LDW8" s="11"/>
      <c r="LDX8" s="11"/>
      <c r="LDY8" s="11"/>
      <c r="LDZ8" s="11"/>
      <c r="LEA8" s="11"/>
      <c r="LEB8" s="11"/>
      <c r="LEC8" s="11"/>
      <c r="LED8" s="11"/>
      <c r="LEE8" s="11"/>
      <c r="LEF8" s="11"/>
      <c r="LEG8" s="11"/>
      <c r="LEH8" s="11"/>
      <c r="LEI8" s="11"/>
      <c r="LEJ8" s="11"/>
      <c r="LEK8" s="11"/>
      <c r="LEL8" s="11"/>
      <c r="LEM8" s="11"/>
      <c r="LEN8" s="11"/>
      <c r="LEO8" s="11"/>
      <c r="LEP8" s="11"/>
      <c r="LEQ8" s="11"/>
      <c r="LER8" s="11"/>
      <c r="LES8" s="11"/>
      <c r="LET8" s="11"/>
      <c r="LEU8" s="11"/>
      <c r="LEV8" s="11"/>
      <c r="LEW8" s="11"/>
      <c r="LEX8" s="11"/>
      <c r="LEY8" s="11"/>
      <c r="LEZ8" s="11"/>
      <c r="LFA8" s="11"/>
      <c r="LFB8" s="11"/>
      <c r="LFC8" s="11"/>
      <c r="LFD8" s="11"/>
      <c r="LFE8" s="11"/>
      <c r="LFF8" s="11"/>
      <c r="LFG8" s="11"/>
      <c r="LFH8" s="11"/>
      <c r="LFI8" s="11"/>
      <c r="LFJ8" s="11"/>
      <c r="LFK8" s="11"/>
      <c r="LFL8" s="11"/>
      <c r="LFM8" s="11"/>
      <c r="LFN8" s="11"/>
      <c r="LFO8" s="11"/>
      <c r="LFP8" s="11"/>
      <c r="LFQ8" s="11"/>
      <c r="LFR8" s="11"/>
      <c r="LFS8" s="11"/>
      <c r="LFT8" s="11"/>
      <c r="LFU8" s="11"/>
      <c r="LFV8" s="11"/>
      <c r="LFW8" s="11"/>
      <c r="LFX8" s="11"/>
      <c r="LFY8" s="11"/>
      <c r="LFZ8" s="11"/>
      <c r="LGA8" s="11"/>
      <c r="LGB8" s="11"/>
      <c r="LGC8" s="11"/>
      <c r="LGD8" s="11"/>
      <c r="LGE8" s="11"/>
      <c r="LGF8" s="11"/>
      <c r="LGG8" s="11"/>
      <c r="LGH8" s="11"/>
      <c r="LGI8" s="11"/>
      <c r="LGJ8" s="11"/>
      <c r="LGK8" s="11"/>
      <c r="LGL8" s="11"/>
      <c r="LGM8" s="11"/>
      <c r="LGN8" s="11"/>
      <c r="LGO8" s="11"/>
      <c r="LGP8" s="11"/>
      <c r="LGQ8" s="11"/>
      <c r="LGR8" s="11"/>
      <c r="LGS8" s="11"/>
      <c r="LGT8" s="11"/>
      <c r="LGU8" s="11"/>
      <c r="LGV8" s="11"/>
      <c r="LGW8" s="11"/>
      <c r="LGX8" s="11"/>
      <c r="LGY8" s="11"/>
      <c r="LGZ8" s="11"/>
      <c r="LHA8" s="11"/>
      <c r="LHB8" s="11"/>
      <c r="LHC8" s="11"/>
      <c r="LHD8" s="11"/>
      <c r="LHE8" s="11"/>
      <c r="LHF8" s="11"/>
      <c r="LHG8" s="11"/>
      <c r="LHH8" s="11"/>
      <c r="LHI8" s="11"/>
      <c r="LHJ8" s="11"/>
      <c r="LHK8" s="11"/>
      <c r="LHL8" s="11"/>
      <c r="LHM8" s="11"/>
      <c r="LHN8" s="11"/>
      <c r="LHO8" s="11"/>
      <c r="LHP8" s="11"/>
      <c r="LHQ8" s="11"/>
      <c r="LHR8" s="11"/>
      <c r="LHS8" s="11"/>
      <c r="LHT8" s="11"/>
      <c r="LHU8" s="11"/>
      <c r="LHV8" s="11"/>
      <c r="LHW8" s="11"/>
      <c r="LHX8" s="11"/>
      <c r="LHY8" s="11"/>
      <c r="LHZ8" s="11"/>
      <c r="LIA8" s="11"/>
      <c r="LIB8" s="11"/>
      <c r="LIC8" s="11"/>
      <c r="LID8" s="11"/>
      <c r="LIE8" s="11"/>
      <c r="LIF8" s="11"/>
      <c r="LIG8" s="11"/>
      <c r="LIH8" s="11"/>
      <c r="LII8" s="11"/>
      <c r="LIJ8" s="11"/>
      <c r="LIK8" s="11"/>
      <c r="LIL8" s="11"/>
      <c r="LIM8" s="11"/>
      <c r="LIN8" s="11"/>
      <c r="LIO8" s="11"/>
      <c r="LIP8" s="11"/>
      <c r="LIQ8" s="11"/>
      <c r="LIR8" s="11"/>
      <c r="LIS8" s="11"/>
      <c r="LIT8" s="11"/>
      <c r="LIU8" s="11"/>
      <c r="LIV8" s="11"/>
      <c r="LIW8" s="11"/>
      <c r="LIX8" s="11"/>
      <c r="LIY8" s="11"/>
      <c r="LIZ8" s="11"/>
      <c r="LJA8" s="11"/>
      <c r="LJB8" s="11"/>
      <c r="LJC8" s="11"/>
      <c r="LJD8" s="11"/>
      <c r="LJE8" s="11"/>
      <c r="LJF8" s="11"/>
      <c r="LJG8" s="11"/>
      <c r="LJH8" s="11"/>
      <c r="LJI8" s="11"/>
      <c r="LJJ8" s="11"/>
      <c r="LJK8" s="11"/>
      <c r="LJL8" s="11"/>
      <c r="LJM8" s="11"/>
      <c r="LJN8" s="11"/>
      <c r="LJO8" s="11"/>
      <c r="LJP8" s="11"/>
      <c r="LJQ8" s="11"/>
      <c r="LJR8" s="11"/>
      <c r="LJS8" s="11"/>
      <c r="LJT8" s="11"/>
      <c r="LJU8" s="11"/>
      <c r="LJV8" s="11"/>
      <c r="LJW8" s="11"/>
      <c r="LJX8" s="11"/>
      <c r="LJY8" s="11"/>
      <c r="LJZ8" s="11"/>
      <c r="LKA8" s="11"/>
      <c r="LKB8" s="11"/>
      <c r="LKC8" s="11"/>
      <c r="LKD8" s="11"/>
      <c r="LKE8" s="11"/>
      <c r="LKF8" s="11"/>
      <c r="LKG8" s="11"/>
      <c r="LKH8" s="11"/>
      <c r="LKI8" s="11"/>
      <c r="LKJ8" s="11"/>
      <c r="LKK8" s="11"/>
      <c r="LKL8" s="11"/>
      <c r="LKM8" s="11"/>
      <c r="LKN8" s="11"/>
      <c r="LKO8" s="11"/>
      <c r="LKP8" s="11"/>
      <c r="LKQ8" s="11"/>
      <c r="LKR8" s="11"/>
      <c r="LKS8" s="11"/>
      <c r="LKT8" s="11"/>
      <c r="LKU8" s="11"/>
      <c r="LKV8" s="11"/>
      <c r="LKW8" s="11"/>
      <c r="LKX8" s="11"/>
      <c r="LKY8" s="11"/>
      <c r="LKZ8" s="11"/>
      <c r="LLA8" s="11"/>
      <c r="LLB8" s="11"/>
      <c r="LLC8" s="11"/>
      <c r="LLD8" s="11"/>
      <c r="LLE8" s="11"/>
      <c r="LLF8" s="11"/>
      <c r="LLG8" s="11"/>
      <c r="LLH8" s="11"/>
      <c r="LLI8" s="11"/>
      <c r="LLJ8" s="11"/>
      <c r="LLK8" s="11"/>
      <c r="LLL8" s="11"/>
      <c r="LLM8" s="11"/>
      <c r="LLN8" s="11"/>
      <c r="LLO8" s="11"/>
      <c r="LLP8" s="11"/>
      <c r="LLQ8" s="11"/>
      <c r="LLR8" s="11"/>
      <c r="LLS8" s="11"/>
      <c r="LLT8" s="11"/>
      <c r="LLU8" s="11"/>
      <c r="LLV8" s="11"/>
      <c r="LLW8" s="11"/>
      <c r="LLX8" s="11"/>
      <c r="LLY8" s="11"/>
      <c r="LLZ8" s="11"/>
      <c r="LMA8" s="11"/>
      <c r="LMB8" s="11"/>
      <c r="LMC8" s="11"/>
      <c r="LMD8" s="11"/>
      <c r="LME8" s="11"/>
      <c r="LMF8" s="11"/>
      <c r="LMG8" s="11"/>
      <c r="LMH8" s="11"/>
      <c r="LMI8" s="11"/>
      <c r="LMJ8" s="11"/>
      <c r="LMK8" s="11"/>
      <c r="LML8" s="11"/>
      <c r="LMM8" s="11"/>
      <c r="LMN8" s="11"/>
      <c r="LMO8" s="11"/>
      <c r="LMP8" s="11"/>
      <c r="LMQ8" s="11"/>
      <c r="LMR8" s="11"/>
      <c r="LMS8" s="11"/>
      <c r="LMT8" s="11"/>
      <c r="LMU8" s="11"/>
      <c r="LMV8" s="11"/>
      <c r="LMW8" s="11"/>
      <c r="LMX8" s="11"/>
      <c r="LMY8" s="11"/>
      <c r="LMZ8" s="11"/>
      <c r="LNA8" s="11"/>
      <c r="LNB8" s="11"/>
      <c r="LNC8" s="11"/>
      <c r="LND8" s="11"/>
      <c r="LNE8" s="11"/>
      <c r="LNF8" s="11"/>
      <c r="LNG8" s="11"/>
      <c r="LNH8" s="11"/>
      <c r="LNI8" s="11"/>
      <c r="LNJ8" s="11"/>
      <c r="LNK8" s="11"/>
      <c r="LNL8" s="11"/>
      <c r="LNM8" s="11"/>
      <c r="LNN8" s="11"/>
      <c r="LNO8" s="11"/>
      <c r="LNP8" s="11"/>
      <c r="LNQ8" s="11"/>
      <c r="LNR8" s="11"/>
      <c r="LNS8" s="11"/>
      <c r="LNT8" s="11"/>
      <c r="LNU8" s="11"/>
      <c r="LNV8" s="11"/>
      <c r="LNW8" s="11"/>
      <c r="LNX8" s="11"/>
      <c r="LNY8" s="11"/>
      <c r="LNZ8" s="11"/>
      <c r="LOA8" s="11"/>
      <c r="LOB8" s="11"/>
      <c r="LOC8" s="11"/>
      <c r="LOD8" s="11"/>
      <c r="LOE8" s="11"/>
      <c r="LOF8" s="11"/>
      <c r="LOG8" s="11"/>
      <c r="LOH8" s="11"/>
      <c r="LOI8" s="11"/>
      <c r="LOJ8" s="11"/>
      <c r="LOK8" s="11"/>
      <c r="LOL8" s="11"/>
      <c r="LOM8" s="11"/>
      <c r="LON8" s="11"/>
      <c r="LOO8" s="11"/>
      <c r="LOP8" s="11"/>
      <c r="LOQ8" s="11"/>
      <c r="LOR8" s="11"/>
      <c r="LOS8" s="11"/>
      <c r="LOT8" s="11"/>
      <c r="LOU8" s="11"/>
      <c r="LOV8" s="11"/>
      <c r="LOW8" s="11"/>
      <c r="LOX8" s="11"/>
      <c r="LOY8" s="11"/>
      <c r="LOZ8" s="11"/>
      <c r="LPA8" s="11"/>
      <c r="LPB8" s="11"/>
      <c r="LPC8" s="11"/>
      <c r="LPD8" s="11"/>
      <c r="LPE8" s="11"/>
      <c r="LPF8" s="11"/>
      <c r="LPG8" s="11"/>
      <c r="LPH8" s="11"/>
      <c r="LPI8" s="11"/>
      <c r="LPJ8" s="11"/>
      <c r="LPK8" s="11"/>
      <c r="LPL8" s="11"/>
      <c r="LPM8" s="11"/>
      <c r="LPN8" s="11"/>
      <c r="LPO8" s="11"/>
      <c r="LPP8" s="11"/>
      <c r="LPQ8" s="11"/>
      <c r="LPR8" s="11"/>
      <c r="LPS8" s="11"/>
      <c r="LPT8" s="11"/>
      <c r="LPU8" s="11"/>
      <c r="LPV8" s="11"/>
      <c r="LPW8" s="11"/>
      <c r="LPX8" s="11"/>
      <c r="LPY8" s="11"/>
      <c r="LPZ8" s="11"/>
      <c r="LQA8" s="11"/>
      <c r="LQB8" s="11"/>
      <c r="LQC8" s="11"/>
      <c r="LQD8" s="11"/>
      <c r="LQE8" s="11"/>
      <c r="LQF8" s="11"/>
      <c r="LQG8" s="11"/>
      <c r="LQH8" s="11"/>
      <c r="LQI8" s="11"/>
      <c r="LQJ8" s="11"/>
      <c r="LQK8" s="11"/>
      <c r="LQL8" s="11"/>
      <c r="LQM8" s="11"/>
      <c r="LQN8" s="11"/>
      <c r="LQO8" s="11"/>
      <c r="LQP8" s="11"/>
      <c r="LQQ8" s="11"/>
      <c r="LQR8" s="11"/>
      <c r="LQS8" s="11"/>
      <c r="LQT8" s="11"/>
      <c r="LQU8" s="11"/>
      <c r="LQV8" s="11"/>
      <c r="LQW8" s="11"/>
      <c r="LQX8" s="11"/>
      <c r="LQY8" s="11"/>
      <c r="LQZ8" s="11"/>
      <c r="LRA8" s="11"/>
      <c r="LRB8" s="11"/>
      <c r="LRC8" s="11"/>
      <c r="LRD8" s="11"/>
      <c r="LRE8" s="11"/>
      <c r="LRF8" s="11"/>
      <c r="LRG8" s="11"/>
      <c r="LRH8" s="11"/>
      <c r="LRI8" s="11"/>
      <c r="LRJ8" s="11"/>
      <c r="LRK8" s="11"/>
      <c r="LRL8" s="11"/>
      <c r="LRM8" s="11"/>
      <c r="LRN8" s="11"/>
      <c r="LRO8" s="11"/>
      <c r="LRP8" s="11"/>
      <c r="LRQ8" s="11"/>
      <c r="LRR8" s="11"/>
      <c r="LRS8" s="11"/>
      <c r="LRT8" s="11"/>
      <c r="LRU8" s="11"/>
      <c r="LRV8" s="11"/>
      <c r="LRW8" s="11"/>
      <c r="LRX8" s="11"/>
      <c r="LRY8" s="11"/>
      <c r="LRZ8" s="11"/>
      <c r="LSA8" s="11"/>
      <c r="LSB8" s="11"/>
      <c r="LSC8" s="11"/>
      <c r="LSD8" s="11"/>
      <c r="LSE8" s="11"/>
      <c r="LSF8" s="11"/>
      <c r="LSG8" s="11"/>
      <c r="LSH8" s="11"/>
      <c r="LSI8" s="11"/>
      <c r="LSJ8" s="11"/>
      <c r="LSK8" s="11"/>
      <c r="LSL8" s="11"/>
      <c r="LSM8" s="11"/>
      <c r="LSN8" s="11"/>
      <c r="LSO8" s="11"/>
      <c r="LSP8" s="11"/>
      <c r="LSQ8" s="11"/>
      <c r="LSR8" s="11"/>
      <c r="LSS8" s="11"/>
      <c r="LST8" s="11"/>
      <c r="LSU8" s="11"/>
      <c r="LSV8" s="11"/>
      <c r="LSW8" s="11"/>
      <c r="LSX8" s="11"/>
      <c r="LSY8" s="11"/>
      <c r="LSZ8" s="11"/>
      <c r="LTA8" s="11"/>
      <c r="LTB8" s="11"/>
      <c r="LTC8" s="11"/>
      <c r="LTD8" s="11"/>
      <c r="LTE8" s="11"/>
      <c r="LTF8" s="11"/>
      <c r="LTG8" s="11"/>
      <c r="LTH8" s="11"/>
      <c r="LTI8" s="11"/>
      <c r="LTJ8" s="11"/>
      <c r="LTK8" s="11"/>
      <c r="LTL8" s="11"/>
      <c r="LTM8" s="11"/>
      <c r="LTN8" s="11"/>
      <c r="LTO8" s="11"/>
      <c r="LTP8" s="11"/>
      <c r="LTQ8" s="11"/>
      <c r="LTR8" s="11"/>
      <c r="LTS8" s="11"/>
      <c r="LTT8" s="11"/>
      <c r="LTU8" s="11"/>
      <c r="LTV8" s="11"/>
      <c r="LTW8" s="11"/>
      <c r="LTX8" s="11"/>
      <c r="LTY8" s="11"/>
      <c r="LTZ8" s="11"/>
      <c r="LUA8" s="11"/>
      <c r="LUB8" s="11"/>
      <c r="LUC8" s="11"/>
      <c r="LUD8" s="11"/>
      <c r="LUE8" s="11"/>
      <c r="LUF8" s="11"/>
      <c r="LUG8" s="11"/>
      <c r="LUH8" s="11"/>
      <c r="LUI8" s="11"/>
      <c r="LUJ8" s="11"/>
      <c r="LUK8" s="11"/>
      <c r="LUL8" s="11"/>
      <c r="LUM8" s="11"/>
      <c r="LUN8" s="11"/>
      <c r="LUO8" s="11"/>
      <c r="LUP8" s="11"/>
      <c r="LUQ8" s="11"/>
      <c r="LUR8" s="11"/>
      <c r="LUS8" s="11"/>
      <c r="LUT8" s="11"/>
      <c r="LUU8" s="11"/>
      <c r="LUV8" s="11"/>
      <c r="LUW8" s="11"/>
      <c r="LUX8" s="11"/>
      <c r="LUY8" s="11"/>
      <c r="LUZ8" s="11"/>
      <c r="LVA8" s="11"/>
      <c r="LVB8" s="11"/>
      <c r="LVC8" s="11"/>
      <c r="LVD8" s="11"/>
      <c r="LVE8" s="11"/>
      <c r="LVF8" s="11"/>
      <c r="LVG8" s="11"/>
      <c r="LVH8" s="11"/>
      <c r="LVI8" s="11"/>
      <c r="LVJ8" s="11"/>
      <c r="LVK8" s="11"/>
      <c r="LVL8" s="11"/>
      <c r="LVM8" s="11"/>
      <c r="LVN8" s="11"/>
      <c r="LVO8" s="11"/>
      <c r="LVP8" s="11"/>
      <c r="LVQ8" s="11"/>
      <c r="LVR8" s="11"/>
      <c r="LVS8" s="11"/>
      <c r="LVT8" s="11"/>
      <c r="LVU8" s="11"/>
      <c r="LVV8" s="11"/>
      <c r="LVW8" s="11"/>
      <c r="LVX8" s="11"/>
      <c r="LVY8" s="11"/>
      <c r="LVZ8" s="11"/>
      <c r="LWA8" s="11"/>
      <c r="LWB8" s="11"/>
      <c r="LWC8" s="11"/>
      <c r="LWD8" s="11"/>
      <c r="LWE8" s="11"/>
      <c r="LWF8" s="11"/>
      <c r="LWG8" s="11"/>
      <c r="LWH8" s="11"/>
      <c r="LWI8" s="11"/>
      <c r="LWJ8" s="11"/>
      <c r="LWK8" s="11"/>
      <c r="LWL8" s="11"/>
      <c r="LWM8" s="11"/>
      <c r="LWN8" s="11"/>
      <c r="LWO8" s="11"/>
      <c r="LWP8" s="11"/>
      <c r="LWQ8" s="11"/>
      <c r="LWR8" s="11"/>
      <c r="LWS8" s="11"/>
      <c r="LWT8" s="11"/>
      <c r="LWU8" s="11"/>
      <c r="LWV8" s="11"/>
      <c r="LWW8" s="11"/>
      <c r="LWX8" s="11"/>
      <c r="LWY8" s="11"/>
      <c r="LWZ8" s="11"/>
      <c r="LXA8" s="11"/>
      <c r="LXB8" s="11"/>
      <c r="LXC8" s="11"/>
      <c r="LXD8" s="11"/>
      <c r="LXE8" s="11"/>
      <c r="LXF8" s="11"/>
      <c r="LXG8" s="11"/>
      <c r="LXH8" s="11"/>
      <c r="LXI8" s="11"/>
      <c r="LXJ8" s="11"/>
      <c r="LXK8" s="11"/>
      <c r="LXL8" s="11"/>
      <c r="LXM8" s="11"/>
      <c r="LXN8" s="11"/>
      <c r="LXO8" s="11"/>
      <c r="LXP8" s="11"/>
      <c r="LXQ8" s="11"/>
      <c r="LXR8" s="11"/>
      <c r="LXS8" s="11"/>
      <c r="LXT8" s="11"/>
      <c r="LXU8" s="11"/>
      <c r="LXV8" s="11"/>
      <c r="LXW8" s="11"/>
      <c r="LXX8" s="11"/>
      <c r="LXY8" s="11"/>
      <c r="LXZ8" s="11"/>
      <c r="LYA8" s="11"/>
      <c r="LYB8" s="11"/>
      <c r="LYC8" s="11"/>
      <c r="LYD8" s="11"/>
      <c r="LYE8" s="11"/>
      <c r="LYF8" s="11"/>
      <c r="LYG8" s="11"/>
      <c r="LYH8" s="11"/>
      <c r="LYI8" s="11"/>
      <c r="LYJ8" s="11"/>
      <c r="LYK8" s="11"/>
      <c r="LYL8" s="11"/>
      <c r="LYM8" s="11"/>
      <c r="LYN8" s="11"/>
      <c r="LYO8" s="11"/>
      <c r="LYP8" s="11"/>
      <c r="LYQ8" s="11"/>
      <c r="LYR8" s="11"/>
      <c r="LYS8" s="11"/>
      <c r="LYT8" s="11"/>
      <c r="LYU8" s="11"/>
      <c r="LYV8" s="11"/>
      <c r="LYW8" s="11"/>
      <c r="LYX8" s="11"/>
      <c r="LYY8" s="11"/>
      <c r="LYZ8" s="11"/>
      <c r="LZA8" s="11"/>
      <c r="LZB8" s="11"/>
      <c r="LZC8" s="11"/>
      <c r="LZD8" s="11"/>
      <c r="LZE8" s="11"/>
      <c r="LZF8" s="11"/>
      <c r="LZG8" s="11"/>
      <c r="LZH8" s="11"/>
      <c r="LZI8" s="11"/>
      <c r="LZJ8" s="11"/>
      <c r="LZK8" s="11"/>
      <c r="LZL8" s="11"/>
      <c r="LZM8" s="11"/>
      <c r="LZN8" s="11"/>
      <c r="LZO8" s="11"/>
      <c r="LZP8" s="11"/>
      <c r="LZQ8" s="11"/>
      <c r="LZR8" s="11"/>
      <c r="LZS8" s="11"/>
      <c r="LZT8" s="11"/>
      <c r="LZU8" s="11"/>
      <c r="LZV8" s="11"/>
      <c r="LZW8" s="11"/>
      <c r="LZX8" s="11"/>
      <c r="LZY8" s="11"/>
      <c r="LZZ8" s="11"/>
      <c r="MAA8" s="11"/>
      <c r="MAB8" s="11"/>
      <c r="MAC8" s="11"/>
      <c r="MAD8" s="11"/>
      <c r="MAE8" s="11"/>
      <c r="MAF8" s="11"/>
      <c r="MAG8" s="11"/>
      <c r="MAH8" s="11"/>
      <c r="MAI8" s="11"/>
      <c r="MAJ8" s="11"/>
      <c r="MAK8" s="11"/>
      <c r="MAL8" s="11"/>
      <c r="MAM8" s="11"/>
      <c r="MAN8" s="11"/>
      <c r="MAO8" s="11"/>
      <c r="MAP8" s="11"/>
      <c r="MAQ8" s="11"/>
      <c r="MAR8" s="11"/>
      <c r="MAS8" s="11"/>
      <c r="MAT8" s="11"/>
      <c r="MAU8" s="11"/>
      <c r="MAV8" s="11"/>
      <c r="MAW8" s="11"/>
      <c r="MAX8" s="11"/>
      <c r="MAY8" s="11"/>
      <c r="MAZ8" s="11"/>
      <c r="MBA8" s="11"/>
      <c r="MBB8" s="11"/>
      <c r="MBC8" s="11"/>
      <c r="MBD8" s="11"/>
      <c r="MBE8" s="11"/>
      <c r="MBF8" s="11"/>
      <c r="MBG8" s="11"/>
      <c r="MBH8" s="11"/>
      <c r="MBI8" s="11"/>
      <c r="MBJ8" s="11"/>
      <c r="MBK8" s="11"/>
      <c r="MBL8" s="11"/>
      <c r="MBM8" s="11"/>
      <c r="MBN8" s="11"/>
      <c r="MBO8" s="11"/>
      <c r="MBP8" s="11"/>
      <c r="MBQ8" s="11"/>
      <c r="MBR8" s="11"/>
      <c r="MBS8" s="11"/>
      <c r="MBT8" s="11"/>
      <c r="MBU8" s="11"/>
      <c r="MBV8" s="11"/>
      <c r="MBW8" s="11"/>
      <c r="MBX8" s="11"/>
      <c r="MBY8" s="11"/>
      <c r="MBZ8" s="11"/>
      <c r="MCA8" s="11"/>
      <c r="MCB8" s="11"/>
      <c r="MCC8" s="11"/>
      <c r="MCD8" s="11"/>
      <c r="MCE8" s="11"/>
      <c r="MCF8" s="11"/>
      <c r="MCG8" s="11"/>
      <c r="MCH8" s="11"/>
      <c r="MCI8" s="11"/>
      <c r="MCJ8" s="11"/>
      <c r="MCK8" s="11"/>
      <c r="MCL8" s="11"/>
      <c r="MCM8" s="11"/>
      <c r="MCN8" s="11"/>
      <c r="MCO8" s="11"/>
      <c r="MCP8" s="11"/>
      <c r="MCQ8" s="11"/>
      <c r="MCR8" s="11"/>
      <c r="MCS8" s="11"/>
      <c r="MCT8" s="11"/>
      <c r="MCU8" s="11"/>
      <c r="MCV8" s="11"/>
      <c r="MCW8" s="11"/>
      <c r="MCX8" s="11"/>
      <c r="MCY8" s="11"/>
      <c r="MCZ8" s="11"/>
      <c r="MDA8" s="11"/>
      <c r="MDB8" s="11"/>
      <c r="MDC8" s="11"/>
      <c r="MDD8" s="11"/>
      <c r="MDE8" s="11"/>
      <c r="MDF8" s="11"/>
      <c r="MDG8" s="11"/>
      <c r="MDH8" s="11"/>
      <c r="MDI8" s="11"/>
      <c r="MDJ8" s="11"/>
      <c r="MDK8" s="11"/>
      <c r="MDL8" s="11"/>
      <c r="MDM8" s="11"/>
      <c r="MDN8" s="11"/>
      <c r="MDO8" s="11"/>
      <c r="MDP8" s="11"/>
      <c r="MDQ8" s="11"/>
      <c r="MDR8" s="11"/>
      <c r="MDS8" s="11"/>
      <c r="MDT8" s="11"/>
      <c r="MDU8" s="11"/>
      <c r="MDV8" s="11"/>
      <c r="MDW8" s="11"/>
      <c r="MDX8" s="11"/>
      <c r="MDY8" s="11"/>
      <c r="MDZ8" s="11"/>
      <c r="MEA8" s="11"/>
      <c r="MEB8" s="11"/>
      <c r="MEC8" s="11"/>
      <c r="MED8" s="11"/>
      <c r="MEE8" s="11"/>
      <c r="MEF8" s="11"/>
      <c r="MEG8" s="11"/>
      <c r="MEH8" s="11"/>
      <c r="MEI8" s="11"/>
      <c r="MEJ8" s="11"/>
      <c r="MEK8" s="11"/>
      <c r="MEL8" s="11"/>
      <c r="MEM8" s="11"/>
      <c r="MEN8" s="11"/>
      <c r="MEO8" s="11"/>
      <c r="MEP8" s="11"/>
      <c r="MEQ8" s="11"/>
      <c r="MER8" s="11"/>
      <c r="MES8" s="11"/>
      <c r="MET8" s="11"/>
      <c r="MEU8" s="11"/>
      <c r="MEV8" s="11"/>
      <c r="MEW8" s="11"/>
      <c r="MEX8" s="11"/>
      <c r="MEY8" s="11"/>
      <c r="MEZ8" s="11"/>
      <c r="MFA8" s="11"/>
      <c r="MFB8" s="11"/>
      <c r="MFC8" s="11"/>
      <c r="MFD8" s="11"/>
      <c r="MFE8" s="11"/>
      <c r="MFF8" s="11"/>
      <c r="MFG8" s="11"/>
      <c r="MFH8" s="11"/>
      <c r="MFI8" s="11"/>
      <c r="MFJ8" s="11"/>
      <c r="MFK8" s="11"/>
      <c r="MFL8" s="11"/>
      <c r="MFM8" s="11"/>
      <c r="MFN8" s="11"/>
      <c r="MFO8" s="11"/>
      <c r="MFP8" s="11"/>
      <c r="MFQ8" s="11"/>
      <c r="MFR8" s="11"/>
      <c r="MFS8" s="11"/>
      <c r="MFT8" s="11"/>
      <c r="MFU8" s="11"/>
      <c r="MFV8" s="11"/>
      <c r="MFW8" s="11"/>
      <c r="MFX8" s="11"/>
      <c r="MFY8" s="11"/>
      <c r="MFZ8" s="11"/>
      <c r="MGA8" s="11"/>
      <c r="MGB8" s="11"/>
      <c r="MGC8" s="11"/>
      <c r="MGD8" s="11"/>
      <c r="MGE8" s="11"/>
      <c r="MGF8" s="11"/>
      <c r="MGG8" s="11"/>
      <c r="MGH8" s="11"/>
      <c r="MGI8" s="11"/>
      <c r="MGJ8" s="11"/>
      <c r="MGK8" s="11"/>
      <c r="MGL8" s="11"/>
      <c r="MGM8" s="11"/>
      <c r="MGN8" s="11"/>
      <c r="MGO8" s="11"/>
      <c r="MGP8" s="11"/>
      <c r="MGQ8" s="11"/>
      <c r="MGR8" s="11"/>
      <c r="MGS8" s="11"/>
      <c r="MGT8" s="11"/>
      <c r="MGU8" s="11"/>
      <c r="MGV8" s="11"/>
      <c r="MGW8" s="11"/>
      <c r="MGX8" s="11"/>
      <c r="MGY8" s="11"/>
      <c r="MGZ8" s="11"/>
      <c r="MHA8" s="11"/>
      <c r="MHB8" s="11"/>
      <c r="MHC8" s="11"/>
      <c r="MHD8" s="11"/>
      <c r="MHE8" s="11"/>
      <c r="MHF8" s="11"/>
      <c r="MHG8" s="11"/>
      <c r="MHH8" s="11"/>
      <c r="MHI8" s="11"/>
      <c r="MHJ8" s="11"/>
      <c r="MHK8" s="11"/>
      <c r="MHL8" s="11"/>
      <c r="MHM8" s="11"/>
      <c r="MHN8" s="11"/>
      <c r="MHO8" s="11"/>
      <c r="MHP8" s="11"/>
      <c r="MHQ8" s="11"/>
      <c r="MHR8" s="11"/>
      <c r="MHS8" s="11"/>
      <c r="MHT8" s="11"/>
      <c r="MHU8" s="11"/>
      <c r="MHV8" s="11"/>
      <c r="MHW8" s="11"/>
      <c r="MHX8" s="11"/>
      <c r="MHY8" s="11"/>
      <c r="MHZ8" s="11"/>
      <c r="MIA8" s="11"/>
      <c r="MIB8" s="11"/>
      <c r="MIC8" s="11"/>
      <c r="MID8" s="11"/>
      <c r="MIE8" s="11"/>
      <c r="MIF8" s="11"/>
      <c r="MIG8" s="11"/>
      <c r="MIH8" s="11"/>
      <c r="MII8" s="11"/>
      <c r="MIJ8" s="11"/>
      <c r="MIK8" s="11"/>
      <c r="MIL8" s="11"/>
      <c r="MIM8" s="11"/>
      <c r="MIN8" s="11"/>
      <c r="MIO8" s="11"/>
      <c r="MIP8" s="11"/>
      <c r="MIQ8" s="11"/>
      <c r="MIR8" s="11"/>
      <c r="MIS8" s="11"/>
      <c r="MIT8" s="11"/>
      <c r="MIU8" s="11"/>
      <c r="MIV8" s="11"/>
      <c r="MIW8" s="11"/>
      <c r="MIX8" s="11"/>
      <c r="MIY8" s="11"/>
      <c r="MIZ8" s="11"/>
      <c r="MJA8" s="11"/>
      <c r="MJB8" s="11"/>
      <c r="MJC8" s="11"/>
      <c r="MJD8" s="11"/>
      <c r="MJE8" s="11"/>
      <c r="MJF8" s="11"/>
      <c r="MJG8" s="11"/>
      <c r="MJH8" s="11"/>
      <c r="MJI8" s="11"/>
      <c r="MJJ8" s="11"/>
      <c r="MJK8" s="11"/>
      <c r="MJL8" s="11"/>
      <c r="MJM8" s="11"/>
      <c r="MJN8" s="11"/>
      <c r="MJO8" s="11"/>
      <c r="MJP8" s="11"/>
      <c r="MJQ8" s="11"/>
      <c r="MJR8" s="11"/>
      <c r="MJS8" s="11"/>
      <c r="MJT8" s="11"/>
      <c r="MJU8" s="11"/>
      <c r="MJV8" s="11"/>
      <c r="MJW8" s="11"/>
      <c r="MJX8" s="11"/>
      <c r="MJY8" s="11"/>
      <c r="MJZ8" s="11"/>
      <c r="MKA8" s="11"/>
      <c r="MKB8" s="11"/>
      <c r="MKC8" s="11"/>
      <c r="MKD8" s="11"/>
      <c r="MKE8" s="11"/>
      <c r="MKF8" s="11"/>
      <c r="MKG8" s="11"/>
      <c r="MKH8" s="11"/>
      <c r="MKI8" s="11"/>
      <c r="MKJ8" s="11"/>
      <c r="MKK8" s="11"/>
      <c r="MKL8" s="11"/>
      <c r="MKM8" s="11"/>
      <c r="MKN8" s="11"/>
      <c r="MKO8" s="11"/>
      <c r="MKP8" s="11"/>
      <c r="MKQ8" s="11"/>
      <c r="MKR8" s="11"/>
      <c r="MKS8" s="11"/>
      <c r="MKT8" s="11"/>
      <c r="MKU8" s="11"/>
      <c r="MKV8" s="11"/>
      <c r="MKW8" s="11"/>
      <c r="MKX8" s="11"/>
      <c r="MKY8" s="11"/>
      <c r="MKZ8" s="11"/>
      <c r="MLA8" s="11"/>
      <c r="MLB8" s="11"/>
      <c r="MLC8" s="11"/>
      <c r="MLD8" s="11"/>
      <c r="MLE8" s="11"/>
      <c r="MLF8" s="11"/>
      <c r="MLG8" s="11"/>
      <c r="MLH8" s="11"/>
      <c r="MLI8" s="11"/>
      <c r="MLJ8" s="11"/>
      <c r="MLK8" s="11"/>
      <c r="MLL8" s="11"/>
      <c r="MLM8" s="11"/>
      <c r="MLN8" s="11"/>
      <c r="MLO8" s="11"/>
      <c r="MLP8" s="11"/>
      <c r="MLQ8" s="11"/>
      <c r="MLR8" s="11"/>
      <c r="MLS8" s="11"/>
      <c r="MLT8" s="11"/>
      <c r="MLU8" s="11"/>
      <c r="MLV8" s="11"/>
      <c r="MLW8" s="11"/>
      <c r="MLX8" s="11"/>
      <c r="MLY8" s="11"/>
      <c r="MLZ8" s="11"/>
      <c r="MMA8" s="11"/>
      <c r="MMB8" s="11"/>
      <c r="MMC8" s="11"/>
      <c r="MMD8" s="11"/>
      <c r="MME8" s="11"/>
      <c r="MMF8" s="11"/>
      <c r="MMG8" s="11"/>
      <c r="MMH8" s="11"/>
      <c r="MMI8" s="11"/>
      <c r="MMJ8" s="11"/>
      <c r="MMK8" s="11"/>
      <c r="MML8" s="11"/>
      <c r="MMM8" s="11"/>
      <c r="MMN8" s="11"/>
      <c r="MMO8" s="11"/>
      <c r="MMP8" s="11"/>
      <c r="MMQ8" s="11"/>
      <c r="MMR8" s="11"/>
      <c r="MMS8" s="11"/>
      <c r="MMT8" s="11"/>
      <c r="MMU8" s="11"/>
      <c r="MMV8" s="11"/>
      <c r="MMW8" s="11"/>
      <c r="MMX8" s="11"/>
      <c r="MMY8" s="11"/>
      <c r="MMZ8" s="11"/>
      <c r="MNA8" s="11"/>
      <c r="MNB8" s="11"/>
      <c r="MNC8" s="11"/>
      <c r="MND8" s="11"/>
      <c r="MNE8" s="11"/>
      <c r="MNF8" s="11"/>
      <c r="MNG8" s="11"/>
      <c r="MNH8" s="11"/>
      <c r="MNI8" s="11"/>
      <c r="MNJ8" s="11"/>
      <c r="MNK8" s="11"/>
      <c r="MNL8" s="11"/>
      <c r="MNM8" s="11"/>
      <c r="MNN8" s="11"/>
      <c r="MNO8" s="11"/>
      <c r="MNP8" s="11"/>
      <c r="MNQ8" s="11"/>
      <c r="MNR8" s="11"/>
      <c r="MNS8" s="11"/>
      <c r="MNT8" s="11"/>
      <c r="MNU8" s="11"/>
      <c r="MNV8" s="11"/>
      <c r="MNW8" s="11"/>
      <c r="MNX8" s="11"/>
      <c r="MNY8" s="11"/>
      <c r="MNZ8" s="11"/>
      <c r="MOA8" s="11"/>
      <c r="MOB8" s="11"/>
      <c r="MOC8" s="11"/>
      <c r="MOD8" s="11"/>
      <c r="MOE8" s="11"/>
      <c r="MOF8" s="11"/>
      <c r="MOG8" s="11"/>
      <c r="MOH8" s="11"/>
      <c r="MOI8" s="11"/>
      <c r="MOJ8" s="11"/>
      <c r="MOK8" s="11"/>
      <c r="MOL8" s="11"/>
      <c r="MOM8" s="11"/>
      <c r="MON8" s="11"/>
      <c r="MOO8" s="11"/>
      <c r="MOP8" s="11"/>
      <c r="MOQ8" s="11"/>
      <c r="MOR8" s="11"/>
      <c r="MOS8" s="11"/>
      <c r="MOT8" s="11"/>
      <c r="MOU8" s="11"/>
      <c r="MOV8" s="11"/>
      <c r="MOW8" s="11"/>
      <c r="MOX8" s="11"/>
      <c r="MOY8" s="11"/>
      <c r="MOZ8" s="11"/>
      <c r="MPA8" s="11"/>
      <c r="MPB8" s="11"/>
      <c r="MPC8" s="11"/>
      <c r="MPD8" s="11"/>
      <c r="MPE8" s="11"/>
      <c r="MPF8" s="11"/>
      <c r="MPG8" s="11"/>
      <c r="MPH8" s="11"/>
      <c r="MPI8" s="11"/>
      <c r="MPJ8" s="11"/>
      <c r="MPK8" s="11"/>
      <c r="MPL8" s="11"/>
      <c r="MPM8" s="11"/>
      <c r="MPN8" s="11"/>
      <c r="MPO8" s="11"/>
      <c r="MPP8" s="11"/>
      <c r="MPQ8" s="11"/>
      <c r="MPR8" s="11"/>
      <c r="MPS8" s="11"/>
      <c r="MPT8" s="11"/>
      <c r="MPU8" s="11"/>
      <c r="MPV8" s="11"/>
      <c r="MPW8" s="11"/>
      <c r="MPX8" s="11"/>
      <c r="MPY8" s="11"/>
      <c r="MPZ8" s="11"/>
      <c r="MQA8" s="11"/>
      <c r="MQB8" s="11"/>
      <c r="MQC8" s="11"/>
      <c r="MQD8" s="11"/>
      <c r="MQE8" s="11"/>
      <c r="MQF8" s="11"/>
      <c r="MQG8" s="11"/>
      <c r="MQH8" s="11"/>
      <c r="MQI8" s="11"/>
      <c r="MQJ8" s="11"/>
      <c r="MQK8" s="11"/>
      <c r="MQL8" s="11"/>
      <c r="MQM8" s="11"/>
      <c r="MQN8" s="11"/>
      <c r="MQO8" s="11"/>
      <c r="MQP8" s="11"/>
      <c r="MQQ8" s="11"/>
      <c r="MQR8" s="11"/>
      <c r="MQS8" s="11"/>
      <c r="MQT8" s="11"/>
      <c r="MQU8" s="11"/>
      <c r="MQV8" s="11"/>
      <c r="MQW8" s="11"/>
      <c r="MQX8" s="11"/>
      <c r="MQY8" s="11"/>
      <c r="MQZ8" s="11"/>
      <c r="MRA8" s="11"/>
      <c r="MRB8" s="11"/>
      <c r="MRC8" s="11"/>
      <c r="MRD8" s="11"/>
      <c r="MRE8" s="11"/>
      <c r="MRF8" s="11"/>
      <c r="MRG8" s="11"/>
      <c r="MRH8" s="11"/>
      <c r="MRI8" s="11"/>
      <c r="MRJ8" s="11"/>
      <c r="MRK8" s="11"/>
      <c r="MRL8" s="11"/>
      <c r="MRM8" s="11"/>
      <c r="MRN8" s="11"/>
      <c r="MRO8" s="11"/>
      <c r="MRP8" s="11"/>
      <c r="MRQ8" s="11"/>
      <c r="MRR8" s="11"/>
      <c r="MRS8" s="11"/>
      <c r="MRT8" s="11"/>
      <c r="MRU8" s="11"/>
      <c r="MRV8" s="11"/>
      <c r="MRW8" s="11"/>
      <c r="MRX8" s="11"/>
      <c r="MRY8" s="11"/>
      <c r="MRZ8" s="11"/>
      <c r="MSA8" s="11"/>
      <c r="MSB8" s="11"/>
      <c r="MSC8" s="11"/>
      <c r="MSD8" s="11"/>
      <c r="MSE8" s="11"/>
      <c r="MSF8" s="11"/>
      <c r="MSG8" s="11"/>
      <c r="MSH8" s="11"/>
      <c r="MSI8" s="11"/>
      <c r="MSJ8" s="11"/>
      <c r="MSK8" s="11"/>
      <c r="MSL8" s="11"/>
      <c r="MSM8" s="11"/>
      <c r="MSN8" s="11"/>
      <c r="MSO8" s="11"/>
      <c r="MSP8" s="11"/>
      <c r="MSQ8" s="11"/>
      <c r="MSR8" s="11"/>
      <c r="MSS8" s="11"/>
      <c r="MST8" s="11"/>
      <c r="MSU8" s="11"/>
      <c r="MSV8" s="11"/>
      <c r="MSW8" s="11"/>
      <c r="MSX8" s="11"/>
      <c r="MSY8" s="11"/>
      <c r="MSZ8" s="11"/>
      <c r="MTA8" s="11"/>
      <c r="MTB8" s="11"/>
      <c r="MTC8" s="11"/>
      <c r="MTD8" s="11"/>
      <c r="MTE8" s="11"/>
      <c r="MTF8" s="11"/>
      <c r="MTG8" s="11"/>
      <c r="MTH8" s="11"/>
      <c r="MTI8" s="11"/>
      <c r="MTJ8" s="11"/>
      <c r="MTK8" s="11"/>
      <c r="MTL8" s="11"/>
      <c r="MTM8" s="11"/>
      <c r="MTN8" s="11"/>
      <c r="MTO8" s="11"/>
      <c r="MTP8" s="11"/>
      <c r="MTQ8" s="11"/>
      <c r="MTR8" s="11"/>
      <c r="MTS8" s="11"/>
      <c r="MTT8" s="11"/>
      <c r="MTU8" s="11"/>
      <c r="MTV8" s="11"/>
      <c r="MTW8" s="11"/>
      <c r="MTX8" s="11"/>
      <c r="MTY8" s="11"/>
      <c r="MTZ8" s="11"/>
      <c r="MUA8" s="11"/>
      <c r="MUB8" s="11"/>
      <c r="MUC8" s="11"/>
      <c r="MUD8" s="11"/>
      <c r="MUE8" s="11"/>
      <c r="MUF8" s="11"/>
      <c r="MUG8" s="11"/>
      <c r="MUH8" s="11"/>
      <c r="MUI8" s="11"/>
      <c r="MUJ8" s="11"/>
      <c r="MUK8" s="11"/>
      <c r="MUL8" s="11"/>
      <c r="MUM8" s="11"/>
      <c r="MUN8" s="11"/>
      <c r="MUO8" s="11"/>
      <c r="MUP8" s="11"/>
      <c r="MUQ8" s="11"/>
      <c r="MUR8" s="11"/>
      <c r="MUS8" s="11"/>
      <c r="MUT8" s="11"/>
      <c r="MUU8" s="11"/>
      <c r="MUV8" s="11"/>
      <c r="MUW8" s="11"/>
      <c r="MUX8" s="11"/>
      <c r="MUY8" s="11"/>
      <c r="MUZ8" s="11"/>
      <c r="MVA8" s="11"/>
      <c r="MVB8" s="11"/>
      <c r="MVC8" s="11"/>
      <c r="MVD8" s="11"/>
      <c r="MVE8" s="11"/>
      <c r="MVF8" s="11"/>
      <c r="MVG8" s="11"/>
      <c r="MVH8" s="11"/>
      <c r="MVI8" s="11"/>
      <c r="MVJ8" s="11"/>
      <c r="MVK8" s="11"/>
      <c r="MVL8" s="11"/>
      <c r="MVM8" s="11"/>
      <c r="MVN8" s="11"/>
      <c r="MVO8" s="11"/>
      <c r="MVP8" s="11"/>
      <c r="MVQ8" s="11"/>
      <c r="MVR8" s="11"/>
      <c r="MVS8" s="11"/>
      <c r="MVT8" s="11"/>
      <c r="MVU8" s="11"/>
      <c r="MVV8" s="11"/>
      <c r="MVW8" s="11"/>
      <c r="MVX8" s="11"/>
      <c r="MVY8" s="11"/>
      <c r="MVZ8" s="11"/>
      <c r="MWA8" s="11"/>
      <c r="MWB8" s="11"/>
      <c r="MWC8" s="11"/>
      <c r="MWD8" s="11"/>
      <c r="MWE8" s="11"/>
      <c r="MWF8" s="11"/>
      <c r="MWG8" s="11"/>
      <c r="MWH8" s="11"/>
      <c r="MWI8" s="11"/>
      <c r="MWJ8" s="11"/>
      <c r="MWK8" s="11"/>
      <c r="MWL8" s="11"/>
      <c r="MWM8" s="11"/>
      <c r="MWN8" s="11"/>
      <c r="MWO8" s="11"/>
      <c r="MWP8" s="11"/>
      <c r="MWQ8" s="11"/>
      <c r="MWR8" s="11"/>
      <c r="MWS8" s="11"/>
      <c r="MWT8" s="11"/>
      <c r="MWU8" s="11"/>
      <c r="MWV8" s="11"/>
      <c r="MWW8" s="11"/>
      <c r="MWX8" s="11"/>
      <c r="MWY8" s="11"/>
      <c r="MWZ8" s="11"/>
      <c r="MXA8" s="11"/>
      <c r="MXB8" s="11"/>
      <c r="MXC8" s="11"/>
      <c r="MXD8" s="11"/>
      <c r="MXE8" s="11"/>
      <c r="MXF8" s="11"/>
      <c r="MXG8" s="11"/>
      <c r="MXH8" s="11"/>
      <c r="MXI8" s="11"/>
      <c r="MXJ8" s="11"/>
      <c r="MXK8" s="11"/>
      <c r="MXL8" s="11"/>
      <c r="MXM8" s="11"/>
      <c r="MXN8" s="11"/>
      <c r="MXO8" s="11"/>
      <c r="MXP8" s="11"/>
      <c r="MXQ8" s="11"/>
      <c r="MXR8" s="11"/>
      <c r="MXS8" s="11"/>
      <c r="MXT8" s="11"/>
      <c r="MXU8" s="11"/>
      <c r="MXV8" s="11"/>
      <c r="MXW8" s="11"/>
      <c r="MXX8" s="11"/>
      <c r="MXY8" s="11"/>
      <c r="MXZ8" s="11"/>
      <c r="MYA8" s="11"/>
      <c r="MYB8" s="11"/>
      <c r="MYC8" s="11"/>
      <c r="MYD8" s="11"/>
      <c r="MYE8" s="11"/>
      <c r="MYF8" s="11"/>
      <c r="MYG8" s="11"/>
      <c r="MYH8" s="11"/>
      <c r="MYI8" s="11"/>
      <c r="MYJ8" s="11"/>
      <c r="MYK8" s="11"/>
      <c r="MYL8" s="11"/>
      <c r="MYM8" s="11"/>
      <c r="MYN8" s="11"/>
      <c r="MYO8" s="11"/>
      <c r="MYP8" s="11"/>
      <c r="MYQ8" s="11"/>
      <c r="MYR8" s="11"/>
      <c r="MYS8" s="11"/>
      <c r="MYT8" s="11"/>
      <c r="MYU8" s="11"/>
      <c r="MYV8" s="11"/>
      <c r="MYW8" s="11"/>
      <c r="MYX8" s="11"/>
      <c r="MYY8" s="11"/>
      <c r="MYZ8" s="11"/>
      <c r="MZA8" s="11"/>
      <c r="MZB8" s="11"/>
      <c r="MZC8" s="11"/>
      <c r="MZD8" s="11"/>
      <c r="MZE8" s="11"/>
      <c r="MZF8" s="11"/>
      <c r="MZG8" s="11"/>
      <c r="MZH8" s="11"/>
      <c r="MZI8" s="11"/>
      <c r="MZJ8" s="11"/>
      <c r="MZK8" s="11"/>
      <c r="MZL8" s="11"/>
      <c r="MZM8" s="11"/>
      <c r="MZN8" s="11"/>
      <c r="MZO8" s="11"/>
      <c r="MZP8" s="11"/>
      <c r="MZQ8" s="11"/>
      <c r="MZR8" s="11"/>
      <c r="MZS8" s="11"/>
      <c r="MZT8" s="11"/>
      <c r="MZU8" s="11"/>
      <c r="MZV8" s="11"/>
      <c r="MZW8" s="11"/>
      <c r="MZX8" s="11"/>
      <c r="MZY8" s="11"/>
      <c r="MZZ8" s="11"/>
      <c r="NAA8" s="11"/>
      <c r="NAB8" s="11"/>
      <c r="NAC8" s="11"/>
      <c r="NAD8" s="11"/>
      <c r="NAE8" s="11"/>
      <c r="NAF8" s="11"/>
      <c r="NAG8" s="11"/>
      <c r="NAH8" s="11"/>
      <c r="NAI8" s="11"/>
      <c r="NAJ8" s="11"/>
      <c r="NAK8" s="11"/>
      <c r="NAL8" s="11"/>
      <c r="NAM8" s="11"/>
      <c r="NAN8" s="11"/>
      <c r="NAO8" s="11"/>
      <c r="NAP8" s="11"/>
      <c r="NAQ8" s="11"/>
      <c r="NAR8" s="11"/>
      <c r="NAS8" s="11"/>
      <c r="NAT8" s="11"/>
      <c r="NAU8" s="11"/>
      <c r="NAV8" s="11"/>
      <c r="NAW8" s="11"/>
      <c r="NAX8" s="11"/>
      <c r="NAY8" s="11"/>
      <c r="NAZ8" s="11"/>
      <c r="NBA8" s="11"/>
      <c r="NBB8" s="11"/>
      <c r="NBC8" s="11"/>
      <c r="NBD8" s="11"/>
      <c r="NBE8" s="11"/>
      <c r="NBF8" s="11"/>
      <c r="NBG8" s="11"/>
      <c r="NBH8" s="11"/>
      <c r="NBI8" s="11"/>
      <c r="NBJ8" s="11"/>
      <c r="NBK8" s="11"/>
      <c r="NBL8" s="11"/>
      <c r="NBM8" s="11"/>
      <c r="NBN8" s="11"/>
      <c r="NBO8" s="11"/>
      <c r="NBP8" s="11"/>
      <c r="NBQ8" s="11"/>
      <c r="NBR8" s="11"/>
      <c r="NBS8" s="11"/>
      <c r="NBT8" s="11"/>
      <c r="NBU8" s="11"/>
      <c r="NBV8" s="11"/>
      <c r="NBW8" s="11"/>
      <c r="NBX8" s="11"/>
      <c r="NBY8" s="11"/>
      <c r="NBZ8" s="11"/>
      <c r="NCA8" s="11"/>
      <c r="NCB8" s="11"/>
      <c r="NCC8" s="11"/>
      <c r="NCD8" s="11"/>
      <c r="NCE8" s="11"/>
      <c r="NCF8" s="11"/>
      <c r="NCG8" s="11"/>
      <c r="NCH8" s="11"/>
      <c r="NCI8" s="11"/>
      <c r="NCJ8" s="11"/>
      <c r="NCK8" s="11"/>
      <c r="NCL8" s="11"/>
      <c r="NCM8" s="11"/>
      <c r="NCN8" s="11"/>
      <c r="NCO8" s="11"/>
      <c r="NCP8" s="11"/>
      <c r="NCQ8" s="11"/>
      <c r="NCR8" s="11"/>
      <c r="NCS8" s="11"/>
      <c r="NCT8" s="11"/>
      <c r="NCU8" s="11"/>
      <c r="NCV8" s="11"/>
      <c r="NCW8" s="11"/>
      <c r="NCX8" s="11"/>
      <c r="NCY8" s="11"/>
      <c r="NCZ8" s="11"/>
      <c r="NDA8" s="11"/>
      <c r="NDB8" s="11"/>
      <c r="NDC8" s="11"/>
      <c r="NDD8" s="11"/>
      <c r="NDE8" s="11"/>
      <c r="NDF8" s="11"/>
      <c r="NDG8" s="11"/>
      <c r="NDH8" s="11"/>
      <c r="NDI8" s="11"/>
      <c r="NDJ8" s="11"/>
      <c r="NDK8" s="11"/>
      <c r="NDL8" s="11"/>
      <c r="NDM8" s="11"/>
      <c r="NDN8" s="11"/>
      <c r="NDO8" s="11"/>
      <c r="NDP8" s="11"/>
      <c r="NDQ8" s="11"/>
      <c r="NDR8" s="11"/>
      <c r="NDS8" s="11"/>
      <c r="NDT8" s="11"/>
      <c r="NDU8" s="11"/>
      <c r="NDV8" s="11"/>
      <c r="NDW8" s="11"/>
      <c r="NDX8" s="11"/>
      <c r="NDY8" s="11"/>
      <c r="NDZ8" s="11"/>
      <c r="NEA8" s="11"/>
      <c r="NEB8" s="11"/>
      <c r="NEC8" s="11"/>
      <c r="NED8" s="11"/>
      <c r="NEE8" s="11"/>
      <c r="NEF8" s="11"/>
      <c r="NEG8" s="11"/>
      <c r="NEH8" s="11"/>
      <c r="NEI8" s="11"/>
      <c r="NEJ8" s="11"/>
      <c r="NEK8" s="11"/>
      <c r="NEL8" s="11"/>
      <c r="NEM8" s="11"/>
      <c r="NEN8" s="11"/>
      <c r="NEO8" s="11"/>
      <c r="NEP8" s="11"/>
      <c r="NEQ8" s="11"/>
      <c r="NER8" s="11"/>
      <c r="NES8" s="11"/>
      <c r="NET8" s="11"/>
      <c r="NEU8" s="11"/>
      <c r="NEV8" s="11"/>
      <c r="NEW8" s="11"/>
      <c r="NEX8" s="11"/>
      <c r="NEY8" s="11"/>
      <c r="NEZ8" s="11"/>
      <c r="NFA8" s="11"/>
      <c r="NFB8" s="11"/>
      <c r="NFC8" s="11"/>
      <c r="NFD8" s="11"/>
      <c r="NFE8" s="11"/>
      <c r="NFF8" s="11"/>
      <c r="NFG8" s="11"/>
      <c r="NFH8" s="11"/>
      <c r="NFI8" s="11"/>
      <c r="NFJ8" s="11"/>
      <c r="NFK8" s="11"/>
      <c r="NFL8" s="11"/>
      <c r="NFM8" s="11"/>
      <c r="NFN8" s="11"/>
      <c r="NFO8" s="11"/>
      <c r="NFP8" s="11"/>
      <c r="NFQ8" s="11"/>
      <c r="NFR8" s="11"/>
      <c r="NFS8" s="11"/>
      <c r="NFT8" s="11"/>
      <c r="NFU8" s="11"/>
      <c r="NFV8" s="11"/>
      <c r="NFW8" s="11"/>
      <c r="NFX8" s="11"/>
      <c r="NFY8" s="11"/>
      <c r="NFZ8" s="11"/>
      <c r="NGA8" s="11"/>
      <c r="NGB8" s="11"/>
      <c r="NGC8" s="11"/>
      <c r="NGD8" s="11"/>
      <c r="NGE8" s="11"/>
      <c r="NGF8" s="11"/>
      <c r="NGG8" s="11"/>
      <c r="NGH8" s="11"/>
      <c r="NGI8" s="11"/>
      <c r="NGJ8" s="11"/>
      <c r="NGK8" s="11"/>
      <c r="NGL8" s="11"/>
      <c r="NGM8" s="11"/>
      <c r="NGN8" s="11"/>
      <c r="NGO8" s="11"/>
      <c r="NGP8" s="11"/>
      <c r="NGQ8" s="11"/>
      <c r="NGR8" s="11"/>
      <c r="NGS8" s="11"/>
      <c r="NGT8" s="11"/>
      <c r="NGU8" s="11"/>
      <c r="NGV8" s="11"/>
      <c r="NGW8" s="11"/>
      <c r="NGX8" s="11"/>
      <c r="NGY8" s="11"/>
      <c r="NGZ8" s="11"/>
      <c r="NHA8" s="11"/>
      <c r="NHB8" s="11"/>
      <c r="NHC8" s="11"/>
      <c r="NHD8" s="11"/>
      <c r="NHE8" s="11"/>
      <c r="NHF8" s="11"/>
      <c r="NHG8" s="11"/>
      <c r="NHH8" s="11"/>
      <c r="NHI8" s="11"/>
      <c r="NHJ8" s="11"/>
      <c r="NHK8" s="11"/>
      <c r="NHL8" s="11"/>
      <c r="NHM8" s="11"/>
      <c r="NHN8" s="11"/>
      <c r="NHO8" s="11"/>
      <c r="NHP8" s="11"/>
      <c r="NHQ8" s="11"/>
      <c r="NHR8" s="11"/>
      <c r="NHS8" s="11"/>
      <c r="NHT8" s="11"/>
      <c r="NHU8" s="11"/>
      <c r="NHV8" s="11"/>
      <c r="NHW8" s="11"/>
      <c r="NHX8" s="11"/>
      <c r="NHY8" s="11"/>
      <c r="NHZ8" s="11"/>
      <c r="NIA8" s="11"/>
      <c r="NIB8" s="11"/>
      <c r="NIC8" s="11"/>
      <c r="NID8" s="11"/>
      <c r="NIE8" s="11"/>
      <c r="NIF8" s="11"/>
      <c r="NIG8" s="11"/>
      <c r="NIH8" s="11"/>
      <c r="NII8" s="11"/>
      <c r="NIJ8" s="11"/>
      <c r="NIK8" s="11"/>
      <c r="NIL8" s="11"/>
      <c r="NIM8" s="11"/>
      <c r="NIN8" s="11"/>
      <c r="NIO8" s="11"/>
      <c r="NIP8" s="11"/>
      <c r="NIQ8" s="11"/>
      <c r="NIR8" s="11"/>
      <c r="NIS8" s="11"/>
      <c r="NIT8" s="11"/>
      <c r="NIU8" s="11"/>
      <c r="NIV8" s="11"/>
      <c r="NIW8" s="11"/>
      <c r="NIX8" s="11"/>
      <c r="NIY8" s="11"/>
      <c r="NIZ8" s="11"/>
      <c r="NJA8" s="11"/>
      <c r="NJB8" s="11"/>
      <c r="NJC8" s="11"/>
      <c r="NJD8" s="11"/>
      <c r="NJE8" s="11"/>
      <c r="NJF8" s="11"/>
      <c r="NJG8" s="11"/>
      <c r="NJH8" s="11"/>
      <c r="NJI8" s="11"/>
      <c r="NJJ8" s="11"/>
      <c r="NJK8" s="11"/>
      <c r="NJL8" s="11"/>
      <c r="NJM8" s="11"/>
      <c r="NJN8" s="11"/>
      <c r="NJO8" s="11"/>
      <c r="NJP8" s="11"/>
      <c r="NJQ8" s="11"/>
      <c r="NJR8" s="11"/>
      <c r="NJS8" s="11"/>
      <c r="NJT8" s="11"/>
      <c r="NJU8" s="11"/>
      <c r="NJV8" s="11"/>
      <c r="NJW8" s="11"/>
      <c r="NJX8" s="11"/>
      <c r="NJY8" s="11"/>
      <c r="NJZ8" s="11"/>
      <c r="NKA8" s="11"/>
      <c r="NKB8" s="11"/>
      <c r="NKC8" s="11"/>
      <c r="NKD8" s="11"/>
      <c r="NKE8" s="11"/>
      <c r="NKF8" s="11"/>
      <c r="NKG8" s="11"/>
      <c r="NKH8" s="11"/>
      <c r="NKI8" s="11"/>
      <c r="NKJ8" s="11"/>
      <c r="NKK8" s="11"/>
      <c r="NKL8" s="11"/>
      <c r="NKM8" s="11"/>
      <c r="NKN8" s="11"/>
      <c r="NKO8" s="11"/>
      <c r="NKP8" s="11"/>
      <c r="NKQ8" s="11"/>
      <c r="NKR8" s="11"/>
      <c r="NKS8" s="11"/>
      <c r="NKT8" s="11"/>
      <c r="NKU8" s="11"/>
      <c r="NKV8" s="11"/>
      <c r="NKW8" s="11"/>
      <c r="NKX8" s="11"/>
      <c r="NKY8" s="11"/>
      <c r="NKZ8" s="11"/>
      <c r="NLA8" s="11"/>
      <c r="NLB8" s="11"/>
      <c r="NLC8" s="11"/>
      <c r="NLD8" s="11"/>
      <c r="NLE8" s="11"/>
      <c r="NLF8" s="11"/>
      <c r="NLG8" s="11"/>
      <c r="NLH8" s="11"/>
      <c r="NLI8" s="11"/>
      <c r="NLJ8" s="11"/>
      <c r="NLK8" s="11"/>
      <c r="NLL8" s="11"/>
      <c r="NLM8" s="11"/>
      <c r="NLN8" s="11"/>
      <c r="NLO8" s="11"/>
      <c r="NLP8" s="11"/>
      <c r="NLQ8" s="11"/>
      <c r="NLR8" s="11"/>
      <c r="NLS8" s="11"/>
      <c r="NLT8" s="11"/>
      <c r="NLU8" s="11"/>
      <c r="NLV8" s="11"/>
      <c r="NLW8" s="11"/>
      <c r="NLX8" s="11"/>
      <c r="NLY8" s="11"/>
      <c r="NLZ8" s="11"/>
      <c r="NMA8" s="11"/>
      <c r="NMB8" s="11"/>
      <c r="NMC8" s="11"/>
      <c r="NMD8" s="11"/>
      <c r="NME8" s="11"/>
      <c r="NMF8" s="11"/>
      <c r="NMG8" s="11"/>
      <c r="NMH8" s="11"/>
      <c r="NMI8" s="11"/>
      <c r="NMJ8" s="11"/>
      <c r="NMK8" s="11"/>
      <c r="NML8" s="11"/>
      <c r="NMM8" s="11"/>
      <c r="NMN8" s="11"/>
      <c r="NMO8" s="11"/>
      <c r="NMP8" s="11"/>
      <c r="NMQ8" s="11"/>
      <c r="NMR8" s="11"/>
      <c r="NMS8" s="11"/>
      <c r="NMT8" s="11"/>
      <c r="NMU8" s="11"/>
      <c r="NMV8" s="11"/>
      <c r="NMW8" s="11"/>
      <c r="NMX8" s="11"/>
      <c r="NMY8" s="11"/>
      <c r="NMZ8" s="11"/>
      <c r="NNA8" s="11"/>
      <c r="NNB8" s="11"/>
      <c r="NNC8" s="11"/>
      <c r="NND8" s="11"/>
      <c r="NNE8" s="11"/>
      <c r="NNF8" s="11"/>
      <c r="NNG8" s="11"/>
      <c r="NNH8" s="11"/>
      <c r="NNI8" s="11"/>
      <c r="NNJ8" s="11"/>
      <c r="NNK8" s="11"/>
      <c r="NNL8" s="11"/>
      <c r="NNM8" s="11"/>
      <c r="NNN8" s="11"/>
      <c r="NNO8" s="11"/>
      <c r="NNP8" s="11"/>
      <c r="NNQ8" s="11"/>
      <c r="NNR8" s="11"/>
      <c r="NNS8" s="11"/>
      <c r="NNT8" s="11"/>
      <c r="NNU8" s="11"/>
      <c r="NNV8" s="11"/>
      <c r="NNW8" s="11"/>
      <c r="NNX8" s="11"/>
      <c r="NNY8" s="11"/>
      <c r="NNZ8" s="11"/>
      <c r="NOA8" s="11"/>
      <c r="NOB8" s="11"/>
      <c r="NOC8" s="11"/>
      <c r="NOD8" s="11"/>
      <c r="NOE8" s="11"/>
      <c r="NOF8" s="11"/>
      <c r="NOG8" s="11"/>
      <c r="NOH8" s="11"/>
      <c r="NOI8" s="11"/>
      <c r="NOJ8" s="11"/>
      <c r="NOK8" s="11"/>
      <c r="NOL8" s="11"/>
      <c r="NOM8" s="11"/>
      <c r="NON8" s="11"/>
      <c r="NOO8" s="11"/>
      <c r="NOP8" s="11"/>
      <c r="NOQ8" s="11"/>
      <c r="NOR8" s="11"/>
      <c r="NOS8" s="11"/>
      <c r="NOT8" s="11"/>
      <c r="NOU8" s="11"/>
      <c r="NOV8" s="11"/>
      <c r="NOW8" s="11"/>
      <c r="NOX8" s="11"/>
      <c r="NOY8" s="11"/>
      <c r="NOZ8" s="11"/>
      <c r="NPA8" s="11"/>
      <c r="NPB8" s="11"/>
      <c r="NPC8" s="11"/>
      <c r="NPD8" s="11"/>
      <c r="NPE8" s="11"/>
      <c r="NPF8" s="11"/>
      <c r="NPG8" s="11"/>
      <c r="NPH8" s="11"/>
      <c r="NPI8" s="11"/>
      <c r="NPJ8" s="11"/>
      <c r="NPK8" s="11"/>
      <c r="NPL8" s="11"/>
      <c r="NPM8" s="11"/>
      <c r="NPN8" s="11"/>
      <c r="NPO8" s="11"/>
      <c r="NPP8" s="11"/>
      <c r="NPQ8" s="11"/>
      <c r="NPR8" s="11"/>
      <c r="NPS8" s="11"/>
      <c r="NPT8" s="11"/>
      <c r="NPU8" s="11"/>
      <c r="NPV8" s="11"/>
      <c r="NPW8" s="11"/>
      <c r="NPX8" s="11"/>
      <c r="NPY8" s="11"/>
      <c r="NPZ8" s="11"/>
      <c r="NQA8" s="11"/>
      <c r="NQB8" s="11"/>
      <c r="NQC8" s="11"/>
      <c r="NQD8" s="11"/>
      <c r="NQE8" s="11"/>
      <c r="NQF8" s="11"/>
      <c r="NQG8" s="11"/>
      <c r="NQH8" s="11"/>
      <c r="NQI8" s="11"/>
      <c r="NQJ8" s="11"/>
      <c r="NQK8" s="11"/>
      <c r="NQL8" s="11"/>
      <c r="NQM8" s="11"/>
      <c r="NQN8" s="11"/>
      <c r="NQO8" s="11"/>
      <c r="NQP8" s="11"/>
      <c r="NQQ8" s="11"/>
      <c r="NQR8" s="11"/>
      <c r="NQS8" s="11"/>
      <c r="NQT8" s="11"/>
      <c r="NQU8" s="11"/>
      <c r="NQV8" s="11"/>
      <c r="NQW8" s="11"/>
      <c r="NQX8" s="11"/>
      <c r="NQY8" s="11"/>
      <c r="NQZ8" s="11"/>
      <c r="NRA8" s="11"/>
      <c r="NRB8" s="11"/>
      <c r="NRC8" s="11"/>
      <c r="NRD8" s="11"/>
      <c r="NRE8" s="11"/>
      <c r="NRF8" s="11"/>
      <c r="NRG8" s="11"/>
      <c r="NRH8" s="11"/>
      <c r="NRI8" s="11"/>
      <c r="NRJ8" s="11"/>
      <c r="NRK8" s="11"/>
      <c r="NRL8" s="11"/>
      <c r="NRM8" s="11"/>
      <c r="NRN8" s="11"/>
      <c r="NRO8" s="11"/>
      <c r="NRP8" s="11"/>
      <c r="NRQ8" s="11"/>
      <c r="NRR8" s="11"/>
      <c r="NRS8" s="11"/>
      <c r="NRT8" s="11"/>
      <c r="NRU8" s="11"/>
      <c r="NRV8" s="11"/>
      <c r="NRW8" s="11"/>
      <c r="NRX8" s="11"/>
      <c r="NRY8" s="11"/>
      <c r="NRZ8" s="11"/>
      <c r="NSA8" s="11"/>
      <c r="NSB8" s="11"/>
      <c r="NSC8" s="11"/>
      <c r="NSD8" s="11"/>
      <c r="NSE8" s="11"/>
      <c r="NSF8" s="11"/>
      <c r="NSG8" s="11"/>
      <c r="NSH8" s="11"/>
      <c r="NSI8" s="11"/>
      <c r="NSJ8" s="11"/>
      <c r="NSK8" s="11"/>
      <c r="NSL8" s="11"/>
      <c r="NSM8" s="11"/>
      <c r="NSN8" s="11"/>
      <c r="NSO8" s="11"/>
      <c r="NSP8" s="11"/>
      <c r="NSQ8" s="11"/>
      <c r="NSR8" s="11"/>
      <c r="NSS8" s="11"/>
      <c r="NST8" s="11"/>
      <c r="NSU8" s="11"/>
      <c r="NSV8" s="11"/>
      <c r="NSW8" s="11"/>
      <c r="NSX8" s="11"/>
      <c r="NSY8" s="11"/>
      <c r="NSZ8" s="11"/>
      <c r="NTA8" s="11"/>
      <c r="NTB8" s="11"/>
      <c r="NTC8" s="11"/>
      <c r="NTD8" s="11"/>
      <c r="NTE8" s="11"/>
      <c r="NTF8" s="11"/>
      <c r="NTG8" s="11"/>
      <c r="NTH8" s="11"/>
      <c r="NTI8" s="11"/>
      <c r="NTJ8" s="11"/>
      <c r="NTK8" s="11"/>
      <c r="NTL8" s="11"/>
      <c r="NTM8" s="11"/>
      <c r="NTN8" s="11"/>
      <c r="NTO8" s="11"/>
      <c r="NTP8" s="11"/>
      <c r="NTQ8" s="11"/>
      <c r="NTR8" s="11"/>
      <c r="NTS8" s="11"/>
      <c r="NTT8" s="11"/>
      <c r="NTU8" s="11"/>
      <c r="NTV8" s="11"/>
      <c r="NTW8" s="11"/>
      <c r="NTX8" s="11"/>
      <c r="NTY8" s="11"/>
      <c r="NTZ8" s="11"/>
      <c r="NUA8" s="11"/>
      <c r="NUB8" s="11"/>
      <c r="NUC8" s="11"/>
      <c r="NUD8" s="11"/>
      <c r="NUE8" s="11"/>
      <c r="NUF8" s="11"/>
      <c r="NUG8" s="11"/>
      <c r="NUH8" s="11"/>
      <c r="NUI8" s="11"/>
      <c r="NUJ8" s="11"/>
      <c r="NUK8" s="11"/>
      <c r="NUL8" s="11"/>
      <c r="NUM8" s="11"/>
      <c r="NUN8" s="11"/>
      <c r="NUO8" s="11"/>
      <c r="NUP8" s="11"/>
      <c r="NUQ8" s="11"/>
      <c r="NUR8" s="11"/>
      <c r="NUS8" s="11"/>
      <c r="NUT8" s="11"/>
      <c r="NUU8" s="11"/>
      <c r="NUV8" s="11"/>
      <c r="NUW8" s="11"/>
      <c r="NUX8" s="11"/>
      <c r="NUY8" s="11"/>
      <c r="NUZ8" s="11"/>
      <c r="NVA8" s="11"/>
      <c r="NVB8" s="11"/>
      <c r="NVC8" s="11"/>
      <c r="NVD8" s="11"/>
      <c r="NVE8" s="11"/>
      <c r="NVF8" s="11"/>
      <c r="NVG8" s="11"/>
      <c r="NVH8" s="11"/>
      <c r="NVI8" s="11"/>
      <c r="NVJ8" s="11"/>
      <c r="NVK8" s="11"/>
      <c r="NVL8" s="11"/>
      <c r="NVM8" s="11"/>
      <c r="NVN8" s="11"/>
      <c r="NVO8" s="11"/>
      <c r="NVP8" s="11"/>
      <c r="NVQ8" s="11"/>
      <c r="NVR8" s="11"/>
      <c r="NVS8" s="11"/>
      <c r="NVT8" s="11"/>
      <c r="NVU8" s="11"/>
      <c r="NVV8" s="11"/>
      <c r="NVW8" s="11"/>
      <c r="NVX8" s="11"/>
      <c r="NVY8" s="11"/>
      <c r="NVZ8" s="11"/>
      <c r="NWA8" s="11"/>
      <c r="NWB8" s="11"/>
      <c r="NWC8" s="11"/>
      <c r="NWD8" s="11"/>
      <c r="NWE8" s="11"/>
      <c r="NWF8" s="11"/>
      <c r="NWG8" s="11"/>
      <c r="NWH8" s="11"/>
      <c r="NWI8" s="11"/>
      <c r="NWJ8" s="11"/>
      <c r="NWK8" s="11"/>
      <c r="NWL8" s="11"/>
      <c r="NWM8" s="11"/>
      <c r="NWN8" s="11"/>
      <c r="NWO8" s="11"/>
      <c r="NWP8" s="11"/>
      <c r="NWQ8" s="11"/>
      <c r="NWR8" s="11"/>
      <c r="NWS8" s="11"/>
      <c r="NWT8" s="11"/>
      <c r="NWU8" s="11"/>
      <c r="NWV8" s="11"/>
      <c r="NWW8" s="11"/>
      <c r="NWX8" s="11"/>
      <c r="NWY8" s="11"/>
      <c r="NWZ8" s="11"/>
      <c r="NXA8" s="11"/>
      <c r="NXB8" s="11"/>
      <c r="NXC8" s="11"/>
      <c r="NXD8" s="11"/>
      <c r="NXE8" s="11"/>
      <c r="NXF8" s="11"/>
      <c r="NXG8" s="11"/>
      <c r="NXH8" s="11"/>
      <c r="NXI8" s="11"/>
      <c r="NXJ8" s="11"/>
      <c r="NXK8" s="11"/>
      <c r="NXL8" s="11"/>
      <c r="NXM8" s="11"/>
      <c r="NXN8" s="11"/>
      <c r="NXO8" s="11"/>
      <c r="NXP8" s="11"/>
      <c r="NXQ8" s="11"/>
      <c r="NXR8" s="11"/>
      <c r="NXS8" s="11"/>
      <c r="NXT8" s="11"/>
      <c r="NXU8" s="11"/>
      <c r="NXV8" s="11"/>
      <c r="NXW8" s="11"/>
      <c r="NXX8" s="11"/>
      <c r="NXY8" s="11"/>
      <c r="NXZ8" s="11"/>
      <c r="NYA8" s="11"/>
      <c r="NYB8" s="11"/>
      <c r="NYC8" s="11"/>
      <c r="NYD8" s="11"/>
      <c r="NYE8" s="11"/>
      <c r="NYF8" s="11"/>
      <c r="NYG8" s="11"/>
      <c r="NYH8" s="11"/>
      <c r="NYI8" s="11"/>
      <c r="NYJ8" s="11"/>
      <c r="NYK8" s="11"/>
      <c r="NYL8" s="11"/>
      <c r="NYM8" s="11"/>
      <c r="NYN8" s="11"/>
      <c r="NYO8" s="11"/>
      <c r="NYP8" s="11"/>
      <c r="NYQ8" s="11"/>
      <c r="NYR8" s="11"/>
      <c r="NYS8" s="11"/>
      <c r="NYT8" s="11"/>
      <c r="NYU8" s="11"/>
      <c r="NYV8" s="11"/>
      <c r="NYW8" s="11"/>
      <c r="NYX8" s="11"/>
      <c r="NYY8" s="11"/>
      <c r="NYZ8" s="11"/>
      <c r="NZA8" s="11"/>
      <c r="NZB8" s="11"/>
      <c r="NZC8" s="11"/>
      <c r="NZD8" s="11"/>
      <c r="NZE8" s="11"/>
      <c r="NZF8" s="11"/>
      <c r="NZG8" s="11"/>
      <c r="NZH8" s="11"/>
      <c r="NZI8" s="11"/>
      <c r="NZJ8" s="11"/>
      <c r="NZK8" s="11"/>
      <c r="NZL8" s="11"/>
      <c r="NZM8" s="11"/>
      <c r="NZN8" s="11"/>
      <c r="NZO8" s="11"/>
      <c r="NZP8" s="11"/>
      <c r="NZQ8" s="11"/>
      <c r="NZR8" s="11"/>
      <c r="NZS8" s="11"/>
      <c r="NZT8" s="11"/>
      <c r="NZU8" s="11"/>
      <c r="NZV8" s="11"/>
      <c r="NZW8" s="11"/>
      <c r="NZX8" s="11"/>
      <c r="NZY8" s="11"/>
      <c r="NZZ8" s="11"/>
      <c r="OAA8" s="11"/>
      <c r="OAB8" s="11"/>
      <c r="OAC8" s="11"/>
      <c r="OAD8" s="11"/>
      <c r="OAE8" s="11"/>
      <c r="OAF8" s="11"/>
      <c r="OAG8" s="11"/>
      <c r="OAH8" s="11"/>
      <c r="OAI8" s="11"/>
      <c r="OAJ8" s="11"/>
      <c r="OAK8" s="11"/>
      <c r="OAL8" s="11"/>
      <c r="OAM8" s="11"/>
      <c r="OAN8" s="11"/>
      <c r="OAO8" s="11"/>
      <c r="OAP8" s="11"/>
      <c r="OAQ8" s="11"/>
      <c r="OAR8" s="11"/>
      <c r="OAS8" s="11"/>
      <c r="OAT8" s="11"/>
      <c r="OAU8" s="11"/>
      <c r="OAV8" s="11"/>
      <c r="OAW8" s="11"/>
      <c r="OAX8" s="11"/>
      <c r="OAY8" s="11"/>
      <c r="OAZ8" s="11"/>
      <c r="OBA8" s="11"/>
      <c r="OBB8" s="11"/>
      <c r="OBC8" s="11"/>
      <c r="OBD8" s="11"/>
      <c r="OBE8" s="11"/>
      <c r="OBF8" s="11"/>
      <c r="OBG8" s="11"/>
      <c r="OBH8" s="11"/>
      <c r="OBI8" s="11"/>
      <c r="OBJ8" s="11"/>
      <c r="OBK8" s="11"/>
      <c r="OBL8" s="11"/>
      <c r="OBM8" s="11"/>
      <c r="OBN8" s="11"/>
      <c r="OBO8" s="11"/>
      <c r="OBP8" s="11"/>
      <c r="OBQ8" s="11"/>
      <c r="OBR8" s="11"/>
      <c r="OBS8" s="11"/>
      <c r="OBT8" s="11"/>
      <c r="OBU8" s="11"/>
      <c r="OBV8" s="11"/>
      <c r="OBW8" s="11"/>
      <c r="OBX8" s="11"/>
      <c r="OBY8" s="11"/>
      <c r="OBZ8" s="11"/>
      <c r="OCA8" s="11"/>
      <c r="OCB8" s="11"/>
      <c r="OCC8" s="11"/>
      <c r="OCD8" s="11"/>
      <c r="OCE8" s="11"/>
      <c r="OCF8" s="11"/>
      <c r="OCG8" s="11"/>
      <c r="OCH8" s="11"/>
      <c r="OCI8" s="11"/>
      <c r="OCJ8" s="11"/>
      <c r="OCK8" s="11"/>
      <c r="OCL8" s="11"/>
      <c r="OCM8" s="11"/>
      <c r="OCN8" s="11"/>
      <c r="OCO8" s="11"/>
      <c r="OCP8" s="11"/>
      <c r="OCQ8" s="11"/>
      <c r="OCR8" s="11"/>
      <c r="OCS8" s="11"/>
      <c r="OCT8" s="11"/>
      <c r="OCU8" s="11"/>
      <c r="OCV8" s="11"/>
      <c r="OCW8" s="11"/>
      <c r="OCX8" s="11"/>
      <c r="OCY8" s="11"/>
      <c r="OCZ8" s="11"/>
      <c r="ODA8" s="11"/>
      <c r="ODB8" s="11"/>
      <c r="ODC8" s="11"/>
      <c r="ODD8" s="11"/>
      <c r="ODE8" s="11"/>
      <c r="ODF8" s="11"/>
      <c r="ODG8" s="11"/>
      <c r="ODH8" s="11"/>
      <c r="ODI8" s="11"/>
      <c r="ODJ8" s="11"/>
      <c r="ODK8" s="11"/>
      <c r="ODL8" s="11"/>
      <c r="ODM8" s="11"/>
      <c r="ODN8" s="11"/>
      <c r="ODO8" s="11"/>
      <c r="ODP8" s="11"/>
      <c r="ODQ8" s="11"/>
      <c r="ODR8" s="11"/>
      <c r="ODS8" s="11"/>
      <c r="ODT8" s="11"/>
      <c r="ODU8" s="11"/>
      <c r="ODV8" s="11"/>
      <c r="ODW8" s="11"/>
      <c r="ODX8" s="11"/>
      <c r="ODY8" s="11"/>
      <c r="ODZ8" s="11"/>
      <c r="OEA8" s="11"/>
      <c r="OEB8" s="11"/>
      <c r="OEC8" s="11"/>
      <c r="OED8" s="11"/>
      <c r="OEE8" s="11"/>
      <c r="OEF8" s="11"/>
      <c r="OEG8" s="11"/>
      <c r="OEH8" s="11"/>
      <c r="OEI8" s="11"/>
      <c r="OEJ8" s="11"/>
      <c r="OEK8" s="11"/>
      <c r="OEL8" s="11"/>
      <c r="OEM8" s="11"/>
      <c r="OEN8" s="11"/>
      <c r="OEO8" s="11"/>
      <c r="OEP8" s="11"/>
      <c r="OEQ8" s="11"/>
      <c r="OER8" s="11"/>
      <c r="OES8" s="11"/>
      <c r="OET8" s="11"/>
      <c r="OEU8" s="11"/>
      <c r="OEV8" s="11"/>
      <c r="OEW8" s="11"/>
      <c r="OEX8" s="11"/>
      <c r="OEY8" s="11"/>
      <c r="OEZ8" s="11"/>
      <c r="OFA8" s="11"/>
      <c r="OFB8" s="11"/>
      <c r="OFC8" s="11"/>
      <c r="OFD8" s="11"/>
      <c r="OFE8" s="11"/>
      <c r="OFF8" s="11"/>
      <c r="OFG8" s="11"/>
      <c r="OFH8" s="11"/>
      <c r="OFI8" s="11"/>
      <c r="OFJ8" s="11"/>
      <c r="OFK8" s="11"/>
      <c r="OFL8" s="11"/>
      <c r="OFM8" s="11"/>
      <c r="OFN8" s="11"/>
      <c r="OFO8" s="11"/>
      <c r="OFP8" s="11"/>
      <c r="OFQ8" s="11"/>
      <c r="OFR8" s="11"/>
      <c r="OFS8" s="11"/>
      <c r="OFT8" s="11"/>
      <c r="OFU8" s="11"/>
      <c r="OFV8" s="11"/>
      <c r="OFW8" s="11"/>
      <c r="OFX8" s="11"/>
      <c r="OFY8" s="11"/>
      <c r="OFZ8" s="11"/>
      <c r="OGA8" s="11"/>
      <c r="OGB8" s="11"/>
      <c r="OGC8" s="11"/>
      <c r="OGD8" s="11"/>
      <c r="OGE8" s="11"/>
      <c r="OGF8" s="11"/>
      <c r="OGG8" s="11"/>
      <c r="OGH8" s="11"/>
      <c r="OGI8" s="11"/>
      <c r="OGJ8" s="11"/>
      <c r="OGK8" s="11"/>
      <c r="OGL8" s="11"/>
      <c r="OGM8" s="11"/>
      <c r="OGN8" s="11"/>
      <c r="OGO8" s="11"/>
      <c r="OGP8" s="11"/>
      <c r="OGQ8" s="11"/>
      <c r="OGR8" s="11"/>
      <c r="OGS8" s="11"/>
      <c r="OGT8" s="11"/>
      <c r="OGU8" s="11"/>
      <c r="OGV8" s="11"/>
      <c r="OGW8" s="11"/>
      <c r="OGX8" s="11"/>
      <c r="OGY8" s="11"/>
      <c r="OGZ8" s="11"/>
      <c r="OHA8" s="11"/>
      <c r="OHB8" s="11"/>
      <c r="OHC8" s="11"/>
      <c r="OHD8" s="11"/>
      <c r="OHE8" s="11"/>
      <c r="OHF8" s="11"/>
      <c r="OHG8" s="11"/>
      <c r="OHH8" s="11"/>
      <c r="OHI8" s="11"/>
      <c r="OHJ8" s="11"/>
      <c r="OHK8" s="11"/>
      <c r="OHL8" s="11"/>
      <c r="OHM8" s="11"/>
      <c r="OHN8" s="11"/>
      <c r="OHO8" s="11"/>
      <c r="OHP8" s="11"/>
      <c r="OHQ8" s="11"/>
      <c r="OHR8" s="11"/>
      <c r="OHS8" s="11"/>
      <c r="OHT8" s="11"/>
      <c r="OHU8" s="11"/>
      <c r="OHV8" s="11"/>
      <c r="OHW8" s="11"/>
      <c r="OHX8" s="11"/>
      <c r="OHY8" s="11"/>
      <c r="OHZ8" s="11"/>
      <c r="OIA8" s="11"/>
      <c r="OIB8" s="11"/>
      <c r="OIC8" s="11"/>
      <c r="OID8" s="11"/>
      <c r="OIE8" s="11"/>
      <c r="OIF8" s="11"/>
      <c r="OIG8" s="11"/>
      <c r="OIH8" s="11"/>
      <c r="OII8" s="11"/>
      <c r="OIJ8" s="11"/>
      <c r="OIK8" s="11"/>
      <c r="OIL8" s="11"/>
      <c r="OIM8" s="11"/>
      <c r="OIN8" s="11"/>
      <c r="OIO8" s="11"/>
      <c r="OIP8" s="11"/>
      <c r="OIQ8" s="11"/>
      <c r="OIR8" s="11"/>
      <c r="OIS8" s="11"/>
      <c r="OIT8" s="11"/>
      <c r="OIU8" s="11"/>
      <c r="OIV8" s="11"/>
      <c r="OIW8" s="11"/>
      <c r="OIX8" s="11"/>
      <c r="OIY8" s="11"/>
      <c r="OIZ8" s="11"/>
      <c r="OJA8" s="11"/>
      <c r="OJB8" s="11"/>
      <c r="OJC8" s="11"/>
      <c r="OJD8" s="11"/>
      <c r="OJE8" s="11"/>
      <c r="OJF8" s="11"/>
      <c r="OJG8" s="11"/>
      <c r="OJH8" s="11"/>
      <c r="OJI8" s="11"/>
      <c r="OJJ8" s="11"/>
      <c r="OJK8" s="11"/>
      <c r="OJL8" s="11"/>
      <c r="OJM8" s="11"/>
      <c r="OJN8" s="11"/>
      <c r="OJO8" s="11"/>
      <c r="OJP8" s="11"/>
      <c r="OJQ8" s="11"/>
      <c r="OJR8" s="11"/>
      <c r="OJS8" s="11"/>
      <c r="OJT8" s="11"/>
      <c r="OJU8" s="11"/>
      <c r="OJV8" s="11"/>
      <c r="OJW8" s="11"/>
      <c r="OJX8" s="11"/>
      <c r="OJY8" s="11"/>
      <c r="OJZ8" s="11"/>
      <c r="OKA8" s="11"/>
      <c r="OKB8" s="11"/>
      <c r="OKC8" s="11"/>
      <c r="OKD8" s="11"/>
      <c r="OKE8" s="11"/>
      <c r="OKF8" s="11"/>
      <c r="OKG8" s="11"/>
      <c r="OKH8" s="11"/>
      <c r="OKI8" s="11"/>
      <c r="OKJ8" s="11"/>
      <c r="OKK8" s="11"/>
      <c r="OKL8" s="11"/>
      <c r="OKM8" s="11"/>
      <c r="OKN8" s="11"/>
      <c r="OKO8" s="11"/>
      <c r="OKP8" s="11"/>
      <c r="OKQ8" s="11"/>
      <c r="OKR8" s="11"/>
      <c r="OKS8" s="11"/>
      <c r="OKT8" s="11"/>
      <c r="OKU8" s="11"/>
      <c r="OKV8" s="11"/>
      <c r="OKW8" s="11"/>
      <c r="OKX8" s="11"/>
      <c r="OKY8" s="11"/>
      <c r="OKZ8" s="11"/>
      <c r="OLA8" s="11"/>
      <c r="OLB8" s="11"/>
      <c r="OLC8" s="11"/>
      <c r="OLD8" s="11"/>
      <c r="OLE8" s="11"/>
      <c r="OLF8" s="11"/>
      <c r="OLG8" s="11"/>
      <c r="OLH8" s="11"/>
      <c r="OLI8" s="11"/>
      <c r="OLJ8" s="11"/>
      <c r="OLK8" s="11"/>
      <c r="OLL8" s="11"/>
      <c r="OLM8" s="11"/>
      <c r="OLN8" s="11"/>
      <c r="OLO8" s="11"/>
      <c r="OLP8" s="11"/>
      <c r="OLQ8" s="11"/>
      <c r="OLR8" s="11"/>
      <c r="OLS8" s="11"/>
      <c r="OLT8" s="11"/>
      <c r="OLU8" s="11"/>
      <c r="OLV8" s="11"/>
      <c r="OLW8" s="11"/>
      <c r="OLX8" s="11"/>
      <c r="OLY8" s="11"/>
      <c r="OLZ8" s="11"/>
      <c r="OMA8" s="11"/>
      <c r="OMB8" s="11"/>
      <c r="OMC8" s="11"/>
      <c r="OMD8" s="11"/>
      <c r="OME8" s="11"/>
      <c r="OMF8" s="11"/>
      <c r="OMG8" s="11"/>
      <c r="OMH8" s="11"/>
      <c r="OMI8" s="11"/>
      <c r="OMJ8" s="11"/>
      <c r="OMK8" s="11"/>
      <c r="OML8" s="11"/>
      <c r="OMM8" s="11"/>
      <c r="OMN8" s="11"/>
      <c r="OMO8" s="11"/>
      <c r="OMP8" s="11"/>
      <c r="OMQ8" s="11"/>
      <c r="OMR8" s="11"/>
      <c r="OMS8" s="11"/>
      <c r="OMT8" s="11"/>
      <c r="OMU8" s="11"/>
      <c r="OMV8" s="11"/>
      <c r="OMW8" s="11"/>
      <c r="OMX8" s="11"/>
      <c r="OMY8" s="11"/>
      <c r="OMZ8" s="11"/>
      <c r="ONA8" s="11"/>
      <c r="ONB8" s="11"/>
      <c r="ONC8" s="11"/>
      <c r="OND8" s="11"/>
      <c r="ONE8" s="11"/>
      <c r="ONF8" s="11"/>
      <c r="ONG8" s="11"/>
      <c r="ONH8" s="11"/>
      <c r="ONI8" s="11"/>
      <c r="ONJ8" s="11"/>
      <c r="ONK8" s="11"/>
      <c r="ONL8" s="11"/>
      <c r="ONM8" s="11"/>
      <c r="ONN8" s="11"/>
      <c r="ONO8" s="11"/>
      <c r="ONP8" s="11"/>
      <c r="ONQ8" s="11"/>
      <c r="ONR8" s="11"/>
      <c r="ONS8" s="11"/>
      <c r="ONT8" s="11"/>
      <c r="ONU8" s="11"/>
      <c r="ONV8" s="11"/>
      <c r="ONW8" s="11"/>
      <c r="ONX8" s="11"/>
      <c r="ONY8" s="11"/>
      <c r="ONZ8" s="11"/>
      <c r="OOA8" s="11"/>
      <c r="OOB8" s="11"/>
      <c r="OOC8" s="11"/>
      <c r="OOD8" s="11"/>
      <c r="OOE8" s="11"/>
      <c r="OOF8" s="11"/>
      <c r="OOG8" s="11"/>
      <c r="OOH8" s="11"/>
      <c r="OOI8" s="11"/>
      <c r="OOJ8" s="11"/>
      <c r="OOK8" s="11"/>
      <c r="OOL8" s="11"/>
      <c r="OOM8" s="11"/>
      <c r="OON8" s="11"/>
      <c r="OOO8" s="11"/>
      <c r="OOP8" s="11"/>
      <c r="OOQ8" s="11"/>
      <c r="OOR8" s="11"/>
      <c r="OOS8" s="11"/>
      <c r="OOT8" s="11"/>
      <c r="OOU8" s="11"/>
      <c r="OOV8" s="11"/>
      <c r="OOW8" s="11"/>
      <c r="OOX8" s="11"/>
      <c r="OOY8" s="11"/>
      <c r="OOZ8" s="11"/>
      <c r="OPA8" s="11"/>
      <c r="OPB8" s="11"/>
      <c r="OPC8" s="11"/>
      <c r="OPD8" s="11"/>
      <c r="OPE8" s="11"/>
      <c r="OPF8" s="11"/>
      <c r="OPG8" s="11"/>
      <c r="OPH8" s="11"/>
      <c r="OPI8" s="11"/>
      <c r="OPJ8" s="11"/>
      <c r="OPK8" s="11"/>
      <c r="OPL8" s="11"/>
      <c r="OPM8" s="11"/>
      <c r="OPN8" s="11"/>
      <c r="OPO8" s="11"/>
      <c r="OPP8" s="11"/>
      <c r="OPQ8" s="11"/>
      <c r="OPR8" s="11"/>
      <c r="OPS8" s="11"/>
      <c r="OPT8" s="11"/>
      <c r="OPU8" s="11"/>
      <c r="OPV8" s="11"/>
      <c r="OPW8" s="11"/>
      <c r="OPX8" s="11"/>
      <c r="OPY8" s="11"/>
      <c r="OPZ8" s="11"/>
      <c r="OQA8" s="11"/>
      <c r="OQB8" s="11"/>
      <c r="OQC8" s="11"/>
      <c r="OQD8" s="11"/>
      <c r="OQE8" s="11"/>
      <c r="OQF8" s="11"/>
      <c r="OQG8" s="11"/>
      <c r="OQH8" s="11"/>
      <c r="OQI8" s="11"/>
      <c r="OQJ8" s="11"/>
      <c r="OQK8" s="11"/>
      <c r="OQL8" s="11"/>
      <c r="OQM8" s="11"/>
      <c r="OQN8" s="11"/>
      <c r="OQO8" s="11"/>
      <c r="OQP8" s="11"/>
      <c r="OQQ8" s="11"/>
      <c r="OQR8" s="11"/>
      <c r="OQS8" s="11"/>
      <c r="OQT8" s="11"/>
      <c r="OQU8" s="11"/>
      <c r="OQV8" s="11"/>
      <c r="OQW8" s="11"/>
      <c r="OQX8" s="11"/>
      <c r="OQY8" s="11"/>
      <c r="OQZ8" s="11"/>
      <c r="ORA8" s="11"/>
      <c r="ORB8" s="11"/>
      <c r="ORC8" s="11"/>
      <c r="ORD8" s="11"/>
      <c r="ORE8" s="11"/>
      <c r="ORF8" s="11"/>
      <c r="ORG8" s="11"/>
      <c r="ORH8" s="11"/>
      <c r="ORI8" s="11"/>
      <c r="ORJ8" s="11"/>
      <c r="ORK8" s="11"/>
      <c r="ORL8" s="11"/>
      <c r="ORM8" s="11"/>
      <c r="ORN8" s="11"/>
      <c r="ORO8" s="11"/>
      <c r="ORP8" s="11"/>
      <c r="ORQ8" s="11"/>
      <c r="ORR8" s="11"/>
      <c r="ORS8" s="11"/>
      <c r="ORT8" s="11"/>
      <c r="ORU8" s="11"/>
      <c r="ORV8" s="11"/>
      <c r="ORW8" s="11"/>
      <c r="ORX8" s="11"/>
      <c r="ORY8" s="11"/>
      <c r="ORZ8" s="11"/>
      <c r="OSA8" s="11"/>
      <c r="OSB8" s="11"/>
      <c r="OSC8" s="11"/>
      <c r="OSD8" s="11"/>
      <c r="OSE8" s="11"/>
      <c r="OSF8" s="11"/>
      <c r="OSG8" s="11"/>
      <c r="OSH8" s="11"/>
      <c r="OSI8" s="11"/>
      <c r="OSJ8" s="11"/>
      <c r="OSK8" s="11"/>
      <c r="OSL8" s="11"/>
      <c r="OSM8" s="11"/>
      <c r="OSN8" s="11"/>
      <c r="OSO8" s="11"/>
      <c r="OSP8" s="11"/>
      <c r="OSQ8" s="11"/>
      <c r="OSR8" s="11"/>
      <c r="OSS8" s="11"/>
      <c r="OST8" s="11"/>
      <c r="OSU8" s="11"/>
      <c r="OSV8" s="11"/>
      <c r="OSW8" s="11"/>
      <c r="OSX8" s="11"/>
      <c r="OSY8" s="11"/>
      <c r="OSZ8" s="11"/>
      <c r="OTA8" s="11"/>
      <c r="OTB8" s="11"/>
      <c r="OTC8" s="11"/>
      <c r="OTD8" s="11"/>
      <c r="OTE8" s="11"/>
      <c r="OTF8" s="11"/>
      <c r="OTG8" s="11"/>
      <c r="OTH8" s="11"/>
      <c r="OTI8" s="11"/>
      <c r="OTJ8" s="11"/>
      <c r="OTK8" s="11"/>
      <c r="OTL8" s="11"/>
      <c r="OTM8" s="11"/>
      <c r="OTN8" s="11"/>
      <c r="OTO8" s="11"/>
      <c r="OTP8" s="11"/>
      <c r="OTQ8" s="11"/>
      <c r="OTR8" s="11"/>
      <c r="OTS8" s="11"/>
      <c r="OTT8" s="11"/>
      <c r="OTU8" s="11"/>
      <c r="OTV8" s="11"/>
      <c r="OTW8" s="11"/>
      <c r="OTX8" s="11"/>
      <c r="OTY8" s="11"/>
      <c r="OTZ8" s="11"/>
      <c r="OUA8" s="11"/>
      <c r="OUB8" s="11"/>
      <c r="OUC8" s="11"/>
      <c r="OUD8" s="11"/>
      <c r="OUE8" s="11"/>
      <c r="OUF8" s="11"/>
      <c r="OUG8" s="11"/>
      <c r="OUH8" s="11"/>
      <c r="OUI8" s="11"/>
      <c r="OUJ8" s="11"/>
      <c r="OUK8" s="11"/>
      <c r="OUL8" s="11"/>
      <c r="OUM8" s="11"/>
      <c r="OUN8" s="11"/>
      <c r="OUO8" s="11"/>
      <c r="OUP8" s="11"/>
      <c r="OUQ8" s="11"/>
      <c r="OUR8" s="11"/>
      <c r="OUS8" s="11"/>
      <c r="OUT8" s="11"/>
      <c r="OUU8" s="11"/>
      <c r="OUV8" s="11"/>
      <c r="OUW8" s="11"/>
      <c r="OUX8" s="11"/>
      <c r="OUY8" s="11"/>
      <c r="OUZ8" s="11"/>
      <c r="OVA8" s="11"/>
      <c r="OVB8" s="11"/>
      <c r="OVC8" s="11"/>
      <c r="OVD8" s="11"/>
      <c r="OVE8" s="11"/>
      <c r="OVF8" s="11"/>
      <c r="OVG8" s="11"/>
      <c r="OVH8" s="11"/>
      <c r="OVI8" s="11"/>
      <c r="OVJ8" s="11"/>
      <c r="OVK8" s="11"/>
      <c r="OVL8" s="11"/>
      <c r="OVM8" s="11"/>
      <c r="OVN8" s="11"/>
      <c r="OVO8" s="11"/>
      <c r="OVP8" s="11"/>
      <c r="OVQ8" s="11"/>
      <c r="OVR8" s="11"/>
      <c r="OVS8" s="11"/>
      <c r="OVT8" s="11"/>
      <c r="OVU8" s="11"/>
      <c r="OVV8" s="11"/>
      <c r="OVW8" s="11"/>
      <c r="OVX8" s="11"/>
      <c r="OVY8" s="11"/>
      <c r="OVZ8" s="11"/>
      <c r="OWA8" s="11"/>
      <c r="OWB8" s="11"/>
      <c r="OWC8" s="11"/>
      <c r="OWD8" s="11"/>
      <c r="OWE8" s="11"/>
      <c r="OWF8" s="11"/>
      <c r="OWG8" s="11"/>
      <c r="OWH8" s="11"/>
      <c r="OWI8" s="11"/>
      <c r="OWJ8" s="11"/>
      <c r="OWK8" s="11"/>
      <c r="OWL8" s="11"/>
      <c r="OWM8" s="11"/>
      <c r="OWN8" s="11"/>
      <c r="OWO8" s="11"/>
      <c r="OWP8" s="11"/>
      <c r="OWQ8" s="11"/>
      <c r="OWR8" s="11"/>
      <c r="OWS8" s="11"/>
      <c r="OWT8" s="11"/>
      <c r="OWU8" s="11"/>
      <c r="OWV8" s="11"/>
      <c r="OWW8" s="11"/>
      <c r="OWX8" s="11"/>
      <c r="OWY8" s="11"/>
      <c r="OWZ8" s="11"/>
      <c r="OXA8" s="11"/>
      <c r="OXB8" s="11"/>
      <c r="OXC8" s="11"/>
      <c r="OXD8" s="11"/>
      <c r="OXE8" s="11"/>
      <c r="OXF8" s="11"/>
      <c r="OXG8" s="11"/>
      <c r="OXH8" s="11"/>
      <c r="OXI8" s="11"/>
      <c r="OXJ8" s="11"/>
      <c r="OXK8" s="11"/>
      <c r="OXL8" s="11"/>
      <c r="OXM8" s="11"/>
      <c r="OXN8" s="11"/>
      <c r="OXO8" s="11"/>
      <c r="OXP8" s="11"/>
      <c r="OXQ8" s="11"/>
      <c r="OXR8" s="11"/>
      <c r="OXS8" s="11"/>
      <c r="OXT8" s="11"/>
      <c r="OXU8" s="11"/>
      <c r="OXV8" s="11"/>
      <c r="OXW8" s="11"/>
      <c r="OXX8" s="11"/>
      <c r="OXY8" s="11"/>
      <c r="OXZ8" s="11"/>
      <c r="OYA8" s="11"/>
      <c r="OYB8" s="11"/>
      <c r="OYC8" s="11"/>
      <c r="OYD8" s="11"/>
      <c r="OYE8" s="11"/>
      <c r="OYF8" s="11"/>
      <c r="OYG8" s="11"/>
      <c r="OYH8" s="11"/>
      <c r="OYI8" s="11"/>
      <c r="OYJ8" s="11"/>
      <c r="OYK8" s="11"/>
      <c r="OYL8" s="11"/>
      <c r="OYM8" s="11"/>
      <c r="OYN8" s="11"/>
      <c r="OYO8" s="11"/>
      <c r="OYP8" s="11"/>
      <c r="OYQ8" s="11"/>
      <c r="OYR8" s="11"/>
      <c r="OYS8" s="11"/>
      <c r="OYT8" s="11"/>
      <c r="OYU8" s="11"/>
      <c r="OYV8" s="11"/>
      <c r="OYW8" s="11"/>
      <c r="OYX8" s="11"/>
      <c r="OYY8" s="11"/>
      <c r="OYZ8" s="11"/>
      <c r="OZA8" s="11"/>
      <c r="OZB8" s="11"/>
      <c r="OZC8" s="11"/>
      <c r="OZD8" s="11"/>
      <c r="OZE8" s="11"/>
      <c r="OZF8" s="11"/>
      <c r="OZG8" s="11"/>
      <c r="OZH8" s="11"/>
      <c r="OZI8" s="11"/>
      <c r="OZJ8" s="11"/>
      <c r="OZK8" s="11"/>
      <c r="OZL8" s="11"/>
      <c r="OZM8" s="11"/>
      <c r="OZN8" s="11"/>
      <c r="OZO8" s="11"/>
      <c r="OZP8" s="11"/>
      <c r="OZQ8" s="11"/>
      <c r="OZR8" s="11"/>
      <c r="OZS8" s="11"/>
      <c r="OZT8" s="11"/>
      <c r="OZU8" s="11"/>
      <c r="OZV8" s="11"/>
      <c r="OZW8" s="11"/>
      <c r="OZX8" s="11"/>
      <c r="OZY8" s="11"/>
      <c r="OZZ8" s="11"/>
      <c r="PAA8" s="11"/>
      <c r="PAB8" s="11"/>
      <c r="PAC8" s="11"/>
      <c r="PAD8" s="11"/>
      <c r="PAE8" s="11"/>
      <c r="PAF8" s="11"/>
      <c r="PAG8" s="11"/>
      <c r="PAH8" s="11"/>
      <c r="PAI8" s="11"/>
      <c r="PAJ8" s="11"/>
      <c r="PAK8" s="11"/>
      <c r="PAL8" s="11"/>
      <c r="PAM8" s="11"/>
      <c r="PAN8" s="11"/>
      <c r="PAO8" s="11"/>
      <c r="PAP8" s="11"/>
      <c r="PAQ8" s="11"/>
      <c r="PAR8" s="11"/>
      <c r="PAS8" s="11"/>
      <c r="PAT8" s="11"/>
      <c r="PAU8" s="11"/>
      <c r="PAV8" s="11"/>
      <c r="PAW8" s="11"/>
      <c r="PAX8" s="11"/>
      <c r="PAY8" s="11"/>
      <c r="PAZ8" s="11"/>
      <c r="PBA8" s="11"/>
      <c r="PBB8" s="11"/>
      <c r="PBC8" s="11"/>
      <c r="PBD8" s="11"/>
      <c r="PBE8" s="11"/>
      <c r="PBF8" s="11"/>
      <c r="PBG8" s="11"/>
      <c r="PBH8" s="11"/>
      <c r="PBI8" s="11"/>
      <c r="PBJ8" s="11"/>
      <c r="PBK8" s="11"/>
      <c r="PBL8" s="11"/>
      <c r="PBM8" s="11"/>
      <c r="PBN8" s="11"/>
      <c r="PBO8" s="11"/>
      <c r="PBP8" s="11"/>
      <c r="PBQ8" s="11"/>
      <c r="PBR8" s="11"/>
      <c r="PBS8" s="11"/>
      <c r="PBT8" s="11"/>
      <c r="PBU8" s="11"/>
      <c r="PBV8" s="11"/>
      <c r="PBW8" s="11"/>
      <c r="PBX8" s="11"/>
      <c r="PBY8" s="11"/>
      <c r="PBZ8" s="11"/>
      <c r="PCA8" s="11"/>
      <c r="PCB8" s="11"/>
      <c r="PCC8" s="11"/>
      <c r="PCD8" s="11"/>
      <c r="PCE8" s="11"/>
      <c r="PCF8" s="11"/>
      <c r="PCG8" s="11"/>
      <c r="PCH8" s="11"/>
      <c r="PCI8" s="11"/>
      <c r="PCJ8" s="11"/>
      <c r="PCK8" s="11"/>
      <c r="PCL8" s="11"/>
      <c r="PCM8" s="11"/>
      <c r="PCN8" s="11"/>
      <c r="PCO8" s="11"/>
      <c r="PCP8" s="11"/>
      <c r="PCQ8" s="11"/>
      <c r="PCR8" s="11"/>
      <c r="PCS8" s="11"/>
      <c r="PCT8" s="11"/>
      <c r="PCU8" s="11"/>
      <c r="PCV8" s="11"/>
      <c r="PCW8" s="11"/>
      <c r="PCX8" s="11"/>
      <c r="PCY8" s="11"/>
      <c r="PCZ8" s="11"/>
      <c r="PDA8" s="11"/>
      <c r="PDB8" s="11"/>
      <c r="PDC8" s="11"/>
      <c r="PDD8" s="11"/>
      <c r="PDE8" s="11"/>
      <c r="PDF8" s="11"/>
      <c r="PDG8" s="11"/>
      <c r="PDH8" s="11"/>
      <c r="PDI8" s="11"/>
      <c r="PDJ8" s="11"/>
      <c r="PDK8" s="11"/>
      <c r="PDL8" s="11"/>
      <c r="PDM8" s="11"/>
      <c r="PDN8" s="11"/>
      <c r="PDO8" s="11"/>
      <c r="PDP8" s="11"/>
      <c r="PDQ8" s="11"/>
      <c r="PDR8" s="11"/>
      <c r="PDS8" s="11"/>
      <c r="PDT8" s="11"/>
      <c r="PDU8" s="11"/>
      <c r="PDV8" s="11"/>
      <c r="PDW8" s="11"/>
      <c r="PDX8" s="11"/>
      <c r="PDY8" s="11"/>
      <c r="PDZ8" s="11"/>
      <c r="PEA8" s="11"/>
      <c r="PEB8" s="11"/>
      <c r="PEC8" s="11"/>
      <c r="PED8" s="11"/>
      <c r="PEE8" s="11"/>
      <c r="PEF8" s="11"/>
      <c r="PEG8" s="11"/>
      <c r="PEH8" s="11"/>
      <c r="PEI8" s="11"/>
      <c r="PEJ8" s="11"/>
      <c r="PEK8" s="11"/>
      <c r="PEL8" s="11"/>
      <c r="PEM8" s="11"/>
      <c r="PEN8" s="11"/>
      <c r="PEO8" s="11"/>
      <c r="PEP8" s="11"/>
      <c r="PEQ8" s="11"/>
      <c r="PER8" s="11"/>
      <c r="PES8" s="11"/>
      <c r="PET8" s="11"/>
      <c r="PEU8" s="11"/>
      <c r="PEV8" s="11"/>
      <c r="PEW8" s="11"/>
      <c r="PEX8" s="11"/>
      <c r="PEY8" s="11"/>
      <c r="PEZ8" s="11"/>
      <c r="PFA8" s="11"/>
      <c r="PFB8" s="11"/>
      <c r="PFC8" s="11"/>
      <c r="PFD8" s="11"/>
      <c r="PFE8" s="11"/>
      <c r="PFF8" s="11"/>
      <c r="PFG8" s="11"/>
      <c r="PFH8" s="11"/>
      <c r="PFI8" s="11"/>
      <c r="PFJ8" s="11"/>
      <c r="PFK8" s="11"/>
      <c r="PFL8" s="11"/>
      <c r="PFM8" s="11"/>
      <c r="PFN8" s="11"/>
      <c r="PFO8" s="11"/>
      <c r="PFP8" s="11"/>
      <c r="PFQ8" s="11"/>
      <c r="PFR8" s="11"/>
      <c r="PFS8" s="11"/>
      <c r="PFT8" s="11"/>
      <c r="PFU8" s="11"/>
      <c r="PFV8" s="11"/>
      <c r="PFW8" s="11"/>
      <c r="PFX8" s="11"/>
      <c r="PFY8" s="11"/>
      <c r="PFZ8" s="11"/>
      <c r="PGA8" s="11"/>
      <c r="PGB8" s="11"/>
      <c r="PGC8" s="11"/>
      <c r="PGD8" s="11"/>
      <c r="PGE8" s="11"/>
      <c r="PGF8" s="11"/>
      <c r="PGG8" s="11"/>
      <c r="PGH8" s="11"/>
      <c r="PGI8" s="11"/>
      <c r="PGJ8" s="11"/>
      <c r="PGK8" s="11"/>
      <c r="PGL8" s="11"/>
      <c r="PGM8" s="11"/>
      <c r="PGN8" s="11"/>
      <c r="PGO8" s="11"/>
      <c r="PGP8" s="11"/>
      <c r="PGQ8" s="11"/>
      <c r="PGR8" s="11"/>
      <c r="PGS8" s="11"/>
      <c r="PGT8" s="11"/>
      <c r="PGU8" s="11"/>
      <c r="PGV8" s="11"/>
      <c r="PGW8" s="11"/>
      <c r="PGX8" s="11"/>
      <c r="PGY8" s="11"/>
      <c r="PGZ8" s="11"/>
      <c r="PHA8" s="11"/>
      <c r="PHB8" s="11"/>
      <c r="PHC8" s="11"/>
      <c r="PHD8" s="11"/>
      <c r="PHE8" s="11"/>
      <c r="PHF8" s="11"/>
      <c r="PHG8" s="11"/>
      <c r="PHH8" s="11"/>
      <c r="PHI8" s="11"/>
      <c r="PHJ8" s="11"/>
      <c r="PHK8" s="11"/>
      <c r="PHL8" s="11"/>
      <c r="PHM8" s="11"/>
      <c r="PHN8" s="11"/>
      <c r="PHO8" s="11"/>
      <c r="PHP8" s="11"/>
      <c r="PHQ8" s="11"/>
      <c r="PHR8" s="11"/>
      <c r="PHS8" s="11"/>
      <c r="PHT8" s="11"/>
      <c r="PHU8" s="11"/>
      <c r="PHV8" s="11"/>
      <c r="PHW8" s="11"/>
      <c r="PHX8" s="11"/>
      <c r="PHY8" s="11"/>
      <c r="PHZ8" s="11"/>
      <c r="PIA8" s="11"/>
      <c r="PIB8" s="11"/>
      <c r="PIC8" s="11"/>
      <c r="PID8" s="11"/>
      <c r="PIE8" s="11"/>
      <c r="PIF8" s="11"/>
      <c r="PIG8" s="11"/>
      <c r="PIH8" s="11"/>
      <c r="PII8" s="11"/>
      <c r="PIJ8" s="11"/>
      <c r="PIK8" s="11"/>
      <c r="PIL8" s="11"/>
      <c r="PIM8" s="11"/>
      <c r="PIN8" s="11"/>
      <c r="PIO8" s="11"/>
      <c r="PIP8" s="11"/>
      <c r="PIQ8" s="11"/>
      <c r="PIR8" s="11"/>
      <c r="PIS8" s="11"/>
      <c r="PIT8" s="11"/>
      <c r="PIU8" s="11"/>
      <c r="PIV8" s="11"/>
      <c r="PIW8" s="11"/>
      <c r="PIX8" s="11"/>
      <c r="PIY8" s="11"/>
      <c r="PIZ8" s="11"/>
      <c r="PJA8" s="11"/>
      <c r="PJB8" s="11"/>
      <c r="PJC8" s="11"/>
      <c r="PJD8" s="11"/>
      <c r="PJE8" s="11"/>
      <c r="PJF8" s="11"/>
      <c r="PJG8" s="11"/>
      <c r="PJH8" s="11"/>
      <c r="PJI8" s="11"/>
      <c r="PJJ8" s="11"/>
      <c r="PJK8" s="11"/>
      <c r="PJL8" s="11"/>
      <c r="PJM8" s="11"/>
      <c r="PJN8" s="11"/>
      <c r="PJO8" s="11"/>
      <c r="PJP8" s="11"/>
      <c r="PJQ8" s="11"/>
      <c r="PJR8" s="11"/>
      <c r="PJS8" s="11"/>
      <c r="PJT8" s="11"/>
      <c r="PJU8" s="11"/>
      <c r="PJV8" s="11"/>
      <c r="PJW8" s="11"/>
      <c r="PJX8" s="11"/>
      <c r="PJY8" s="11"/>
      <c r="PJZ8" s="11"/>
      <c r="PKA8" s="11"/>
      <c r="PKB8" s="11"/>
      <c r="PKC8" s="11"/>
      <c r="PKD8" s="11"/>
      <c r="PKE8" s="11"/>
      <c r="PKF8" s="11"/>
      <c r="PKG8" s="11"/>
      <c r="PKH8" s="11"/>
      <c r="PKI8" s="11"/>
      <c r="PKJ8" s="11"/>
      <c r="PKK8" s="11"/>
      <c r="PKL8" s="11"/>
      <c r="PKM8" s="11"/>
      <c r="PKN8" s="11"/>
      <c r="PKO8" s="11"/>
      <c r="PKP8" s="11"/>
      <c r="PKQ8" s="11"/>
      <c r="PKR8" s="11"/>
      <c r="PKS8" s="11"/>
      <c r="PKT8" s="11"/>
      <c r="PKU8" s="11"/>
      <c r="PKV8" s="11"/>
      <c r="PKW8" s="11"/>
      <c r="PKX8" s="11"/>
      <c r="PKY8" s="11"/>
      <c r="PKZ8" s="11"/>
      <c r="PLA8" s="11"/>
      <c r="PLB8" s="11"/>
      <c r="PLC8" s="11"/>
      <c r="PLD8" s="11"/>
      <c r="PLE8" s="11"/>
      <c r="PLF8" s="11"/>
      <c r="PLG8" s="11"/>
      <c r="PLH8" s="11"/>
      <c r="PLI8" s="11"/>
      <c r="PLJ8" s="11"/>
      <c r="PLK8" s="11"/>
      <c r="PLL8" s="11"/>
      <c r="PLM8" s="11"/>
      <c r="PLN8" s="11"/>
      <c r="PLO8" s="11"/>
      <c r="PLP8" s="11"/>
      <c r="PLQ8" s="11"/>
      <c r="PLR8" s="11"/>
      <c r="PLS8" s="11"/>
      <c r="PLT8" s="11"/>
      <c r="PLU8" s="11"/>
      <c r="PLV8" s="11"/>
      <c r="PLW8" s="11"/>
      <c r="PLX8" s="11"/>
      <c r="PLY8" s="11"/>
      <c r="PLZ8" s="11"/>
      <c r="PMA8" s="11"/>
      <c r="PMB8" s="11"/>
      <c r="PMC8" s="11"/>
      <c r="PMD8" s="11"/>
      <c r="PME8" s="11"/>
      <c r="PMF8" s="11"/>
      <c r="PMG8" s="11"/>
      <c r="PMH8" s="11"/>
      <c r="PMI8" s="11"/>
      <c r="PMJ8" s="11"/>
      <c r="PMK8" s="11"/>
      <c r="PML8" s="11"/>
      <c r="PMM8" s="11"/>
      <c r="PMN8" s="11"/>
      <c r="PMO8" s="11"/>
      <c r="PMP8" s="11"/>
      <c r="PMQ8" s="11"/>
      <c r="PMR8" s="11"/>
      <c r="PMS8" s="11"/>
      <c r="PMT8" s="11"/>
      <c r="PMU8" s="11"/>
      <c r="PMV8" s="11"/>
      <c r="PMW8" s="11"/>
      <c r="PMX8" s="11"/>
      <c r="PMY8" s="11"/>
      <c r="PMZ8" s="11"/>
      <c r="PNA8" s="11"/>
      <c r="PNB8" s="11"/>
      <c r="PNC8" s="11"/>
      <c r="PND8" s="11"/>
      <c r="PNE8" s="11"/>
      <c r="PNF8" s="11"/>
      <c r="PNG8" s="11"/>
      <c r="PNH8" s="11"/>
      <c r="PNI8" s="11"/>
      <c r="PNJ8" s="11"/>
      <c r="PNK8" s="11"/>
      <c r="PNL8" s="11"/>
      <c r="PNM8" s="11"/>
      <c r="PNN8" s="11"/>
      <c r="PNO8" s="11"/>
      <c r="PNP8" s="11"/>
      <c r="PNQ8" s="11"/>
      <c r="PNR8" s="11"/>
      <c r="PNS8" s="11"/>
      <c r="PNT8" s="11"/>
      <c r="PNU8" s="11"/>
      <c r="PNV8" s="11"/>
      <c r="PNW8" s="11"/>
      <c r="PNX8" s="11"/>
      <c r="PNY8" s="11"/>
      <c r="PNZ8" s="11"/>
      <c r="POA8" s="11"/>
      <c r="POB8" s="11"/>
      <c r="POC8" s="11"/>
      <c r="POD8" s="11"/>
      <c r="POE8" s="11"/>
      <c r="POF8" s="11"/>
      <c r="POG8" s="11"/>
      <c r="POH8" s="11"/>
      <c r="POI8" s="11"/>
      <c r="POJ8" s="11"/>
      <c r="POK8" s="11"/>
      <c r="POL8" s="11"/>
      <c r="POM8" s="11"/>
      <c r="PON8" s="11"/>
      <c r="POO8" s="11"/>
      <c r="POP8" s="11"/>
      <c r="POQ8" s="11"/>
      <c r="POR8" s="11"/>
      <c r="POS8" s="11"/>
      <c r="POT8" s="11"/>
      <c r="POU8" s="11"/>
      <c r="POV8" s="11"/>
      <c r="POW8" s="11"/>
      <c r="POX8" s="11"/>
      <c r="POY8" s="11"/>
      <c r="POZ8" s="11"/>
      <c r="PPA8" s="11"/>
      <c r="PPB8" s="11"/>
      <c r="PPC8" s="11"/>
      <c r="PPD8" s="11"/>
      <c r="PPE8" s="11"/>
      <c r="PPF8" s="11"/>
      <c r="PPG8" s="11"/>
      <c r="PPH8" s="11"/>
      <c r="PPI8" s="11"/>
      <c r="PPJ8" s="11"/>
      <c r="PPK8" s="11"/>
      <c r="PPL8" s="11"/>
      <c r="PPM8" s="11"/>
      <c r="PPN8" s="11"/>
      <c r="PPO8" s="11"/>
      <c r="PPP8" s="11"/>
      <c r="PPQ8" s="11"/>
      <c r="PPR8" s="11"/>
      <c r="PPS8" s="11"/>
      <c r="PPT8" s="11"/>
      <c r="PPU8" s="11"/>
      <c r="PPV8" s="11"/>
      <c r="PPW8" s="11"/>
      <c r="PPX8" s="11"/>
      <c r="PPY8" s="11"/>
      <c r="PPZ8" s="11"/>
      <c r="PQA8" s="11"/>
      <c r="PQB8" s="11"/>
      <c r="PQC8" s="11"/>
      <c r="PQD8" s="11"/>
      <c r="PQE8" s="11"/>
      <c r="PQF8" s="11"/>
      <c r="PQG8" s="11"/>
      <c r="PQH8" s="11"/>
      <c r="PQI8" s="11"/>
      <c r="PQJ8" s="11"/>
      <c r="PQK8" s="11"/>
      <c r="PQL8" s="11"/>
      <c r="PQM8" s="11"/>
      <c r="PQN8" s="11"/>
      <c r="PQO8" s="11"/>
      <c r="PQP8" s="11"/>
      <c r="PQQ8" s="11"/>
      <c r="PQR8" s="11"/>
      <c r="PQS8" s="11"/>
      <c r="PQT8" s="11"/>
      <c r="PQU8" s="11"/>
      <c r="PQV8" s="11"/>
      <c r="PQW8" s="11"/>
      <c r="PQX8" s="11"/>
      <c r="PQY8" s="11"/>
      <c r="PQZ8" s="11"/>
      <c r="PRA8" s="11"/>
      <c r="PRB8" s="11"/>
      <c r="PRC8" s="11"/>
      <c r="PRD8" s="11"/>
      <c r="PRE8" s="11"/>
      <c r="PRF8" s="11"/>
      <c r="PRG8" s="11"/>
      <c r="PRH8" s="11"/>
      <c r="PRI8" s="11"/>
      <c r="PRJ8" s="11"/>
      <c r="PRK8" s="11"/>
      <c r="PRL8" s="11"/>
      <c r="PRM8" s="11"/>
      <c r="PRN8" s="11"/>
      <c r="PRO8" s="11"/>
      <c r="PRP8" s="11"/>
      <c r="PRQ8" s="11"/>
      <c r="PRR8" s="11"/>
      <c r="PRS8" s="11"/>
      <c r="PRT8" s="11"/>
      <c r="PRU8" s="11"/>
      <c r="PRV8" s="11"/>
      <c r="PRW8" s="11"/>
      <c r="PRX8" s="11"/>
      <c r="PRY8" s="11"/>
      <c r="PRZ8" s="11"/>
      <c r="PSA8" s="11"/>
      <c r="PSB8" s="11"/>
      <c r="PSC8" s="11"/>
      <c r="PSD8" s="11"/>
      <c r="PSE8" s="11"/>
      <c r="PSF8" s="11"/>
      <c r="PSG8" s="11"/>
      <c r="PSH8" s="11"/>
      <c r="PSI8" s="11"/>
      <c r="PSJ8" s="11"/>
      <c r="PSK8" s="11"/>
      <c r="PSL8" s="11"/>
      <c r="PSM8" s="11"/>
      <c r="PSN8" s="11"/>
      <c r="PSO8" s="11"/>
      <c r="PSP8" s="11"/>
      <c r="PSQ8" s="11"/>
      <c r="PSR8" s="11"/>
      <c r="PSS8" s="11"/>
      <c r="PST8" s="11"/>
      <c r="PSU8" s="11"/>
      <c r="PSV8" s="11"/>
      <c r="PSW8" s="11"/>
      <c r="PSX8" s="11"/>
      <c r="PSY8" s="11"/>
      <c r="PSZ8" s="11"/>
      <c r="PTA8" s="11"/>
      <c r="PTB8" s="11"/>
      <c r="PTC8" s="11"/>
      <c r="PTD8" s="11"/>
      <c r="PTE8" s="11"/>
      <c r="PTF8" s="11"/>
      <c r="PTG8" s="11"/>
      <c r="PTH8" s="11"/>
      <c r="PTI8" s="11"/>
      <c r="PTJ8" s="11"/>
      <c r="PTK8" s="11"/>
      <c r="PTL8" s="11"/>
      <c r="PTM8" s="11"/>
      <c r="PTN8" s="11"/>
      <c r="PTO8" s="11"/>
      <c r="PTP8" s="11"/>
      <c r="PTQ8" s="11"/>
      <c r="PTR8" s="11"/>
      <c r="PTS8" s="11"/>
      <c r="PTT8" s="11"/>
      <c r="PTU8" s="11"/>
      <c r="PTV8" s="11"/>
      <c r="PTW8" s="11"/>
      <c r="PTX8" s="11"/>
      <c r="PTY8" s="11"/>
      <c r="PTZ8" s="11"/>
      <c r="PUA8" s="11"/>
      <c r="PUB8" s="11"/>
      <c r="PUC8" s="11"/>
      <c r="PUD8" s="11"/>
      <c r="PUE8" s="11"/>
      <c r="PUF8" s="11"/>
      <c r="PUG8" s="11"/>
      <c r="PUH8" s="11"/>
      <c r="PUI8" s="11"/>
      <c r="PUJ8" s="11"/>
      <c r="PUK8" s="11"/>
      <c r="PUL8" s="11"/>
      <c r="PUM8" s="11"/>
      <c r="PUN8" s="11"/>
      <c r="PUO8" s="11"/>
      <c r="PUP8" s="11"/>
      <c r="PUQ8" s="11"/>
      <c r="PUR8" s="11"/>
      <c r="PUS8" s="11"/>
      <c r="PUT8" s="11"/>
      <c r="PUU8" s="11"/>
      <c r="PUV8" s="11"/>
      <c r="PUW8" s="11"/>
      <c r="PUX8" s="11"/>
      <c r="PUY8" s="11"/>
      <c r="PUZ8" s="11"/>
      <c r="PVA8" s="11"/>
      <c r="PVB8" s="11"/>
      <c r="PVC8" s="11"/>
      <c r="PVD8" s="11"/>
      <c r="PVE8" s="11"/>
      <c r="PVF8" s="11"/>
      <c r="PVG8" s="11"/>
      <c r="PVH8" s="11"/>
      <c r="PVI8" s="11"/>
      <c r="PVJ8" s="11"/>
      <c r="PVK8" s="11"/>
      <c r="PVL8" s="11"/>
      <c r="PVM8" s="11"/>
      <c r="PVN8" s="11"/>
      <c r="PVO8" s="11"/>
      <c r="PVP8" s="11"/>
      <c r="PVQ8" s="11"/>
      <c r="PVR8" s="11"/>
      <c r="PVS8" s="11"/>
      <c r="PVT8" s="11"/>
      <c r="PVU8" s="11"/>
      <c r="PVV8" s="11"/>
      <c r="PVW8" s="11"/>
      <c r="PVX8" s="11"/>
      <c r="PVY8" s="11"/>
      <c r="PVZ8" s="11"/>
      <c r="PWA8" s="11"/>
      <c r="PWB8" s="11"/>
      <c r="PWC8" s="11"/>
      <c r="PWD8" s="11"/>
      <c r="PWE8" s="11"/>
      <c r="PWF8" s="11"/>
      <c r="PWG8" s="11"/>
      <c r="PWH8" s="11"/>
      <c r="PWI8" s="11"/>
      <c r="PWJ8" s="11"/>
      <c r="PWK8" s="11"/>
      <c r="PWL8" s="11"/>
      <c r="PWM8" s="11"/>
      <c r="PWN8" s="11"/>
      <c r="PWO8" s="11"/>
      <c r="PWP8" s="11"/>
      <c r="PWQ8" s="11"/>
      <c r="PWR8" s="11"/>
      <c r="PWS8" s="11"/>
      <c r="PWT8" s="11"/>
      <c r="PWU8" s="11"/>
      <c r="PWV8" s="11"/>
      <c r="PWW8" s="11"/>
      <c r="PWX8" s="11"/>
      <c r="PWY8" s="11"/>
      <c r="PWZ8" s="11"/>
      <c r="PXA8" s="11"/>
      <c r="PXB8" s="11"/>
      <c r="PXC8" s="11"/>
      <c r="PXD8" s="11"/>
      <c r="PXE8" s="11"/>
      <c r="PXF8" s="11"/>
      <c r="PXG8" s="11"/>
      <c r="PXH8" s="11"/>
      <c r="PXI8" s="11"/>
      <c r="PXJ8" s="11"/>
      <c r="PXK8" s="11"/>
      <c r="PXL8" s="11"/>
      <c r="PXM8" s="11"/>
      <c r="PXN8" s="11"/>
      <c r="PXO8" s="11"/>
      <c r="PXP8" s="11"/>
      <c r="PXQ8" s="11"/>
      <c r="PXR8" s="11"/>
      <c r="PXS8" s="11"/>
      <c r="PXT8" s="11"/>
      <c r="PXU8" s="11"/>
      <c r="PXV8" s="11"/>
      <c r="PXW8" s="11"/>
      <c r="PXX8" s="11"/>
      <c r="PXY8" s="11"/>
      <c r="PXZ8" s="11"/>
      <c r="PYA8" s="11"/>
      <c r="PYB8" s="11"/>
      <c r="PYC8" s="11"/>
      <c r="PYD8" s="11"/>
      <c r="PYE8" s="11"/>
      <c r="PYF8" s="11"/>
      <c r="PYG8" s="11"/>
      <c r="PYH8" s="11"/>
      <c r="PYI8" s="11"/>
      <c r="PYJ8" s="11"/>
      <c r="PYK8" s="11"/>
      <c r="PYL8" s="11"/>
      <c r="PYM8" s="11"/>
      <c r="PYN8" s="11"/>
      <c r="PYO8" s="11"/>
      <c r="PYP8" s="11"/>
      <c r="PYQ8" s="11"/>
      <c r="PYR8" s="11"/>
      <c r="PYS8" s="11"/>
      <c r="PYT8" s="11"/>
      <c r="PYU8" s="11"/>
      <c r="PYV8" s="11"/>
      <c r="PYW8" s="11"/>
      <c r="PYX8" s="11"/>
      <c r="PYY8" s="11"/>
      <c r="PYZ8" s="11"/>
      <c r="PZA8" s="11"/>
      <c r="PZB8" s="11"/>
      <c r="PZC8" s="11"/>
      <c r="PZD8" s="11"/>
      <c r="PZE8" s="11"/>
      <c r="PZF8" s="11"/>
      <c r="PZG8" s="11"/>
      <c r="PZH8" s="11"/>
      <c r="PZI8" s="11"/>
      <c r="PZJ8" s="11"/>
      <c r="PZK8" s="11"/>
      <c r="PZL8" s="11"/>
      <c r="PZM8" s="11"/>
      <c r="PZN8" s="11"/>
      <c r="PZO8" s="11"/>
      <c r="PZP8" s="11"/>
      <c r="PZQ8" s="11"/>
      <c r="PZR8" s="11"/>
      <c r="PZS8" s="11"/>
      <c r="PZT8" s="11"/>
      <c r="PZU8" s="11"/>
      <c r="PZV8" s="11"/>
      <c r="PZW8" s="11"/>
      <c r="PZX8" s="11"/>
      <c r="PZY8" s="11"/>
      <c r="PZZ8" s="11"/>
      <c r="QAA8" s="11"/>
      <c r="QAB8" s="11"/>
      <c r="QAC8" s="11"/>
      <c r="QAD8" s="11"/>
      <c r="QAE8" s="11"/>
      <c r="QAF8" s="11"/>
      <c r="QAG8" s="11"/>
      <c r="QAH8" s="11"/>
      <c r="QAI8" s="11"/>
      <c r="QAJ8" s="11"/>
      <c r="QAK8" s="11"/>
      <c r="QAL8" s="11"/>
      <c r="QAM8" s="11"/>
      <c r="QAN8" s="11"/>
      <c r="QAO8" s="11"/>
      <c r="QAP8" s="11"/>
      <c r="QAQ8" s="11"/>
      <c r="QAR8" s="11"/>
      <c r="QAS8" s="11"/>
      <c r="QAT8" s="11"/>
      <c r="QAU8" s="11"/>
      <c r="QAV8" s="11"/>
      <c r="QAW8" s="11"/>
      <c r="QAX8" s="11"/>
      <c r="QAY8" s="11"/>
      <c r="QAZ8" s="11"/>
      <c r="QBA8" s="11"/>
      <c r="QBB8" s="11"/>
      <c r="QBC8" s="11"/>
      <c r="QBD8" s="11"/>
      <c r="QBE8" s="11"/>
      <c r="QBF8" s="11"/>
      <c r="QBG8" s="11"/>
      <c r="QBH8" s="11"/>
      <c r="QBI8" s="11"/>
      <c r="QBJ8" s="11"/>
      <c r="QBK8" s="11"/>
      <c r="QBL8" s="11"/>
      <c r="QBM8" s="11"/>
      <c r="QBN8" s="11"/>
      <c r="QBO8" s="11"/>
      <c r="QBP8" s="11"/>
      <c r="QBQ8" s="11"/>
      <c r="QBR8" s="11"/>
      <c r="QBS8" s="11"/>
      <c r="QBT8" s="11"/>
      <c r="QBU8" s="11"/>
      <c r="QBV8" s="11"/>
      <c r="QBW8" s="11"/>
      <c r="QBX8" s="11"/>
      <c r="QBY8" s="11"/>
      <c r="QBZ8" s="11"/>
      <c r="QCA8" s="11"/>
      <c r="QCB8" s="11"/>
      <c r="QCC8" s="11"/>
      <c r="QCD8" s="11"/>
      <c r="QCE8" s="11"/>
      <c r="QCF8" s="11"/>
      <c r="QCG8" s="11"/>
      <c r="QCH8" s="11"/>
      <c r="QCI8" s="11"/>
      <c r="QCJ8" s="11"/>
      <c r="QCK8" s="11"/>
      <c r="QCL8" s="11"/>
      <c r="QCM8" s="11"/>
      <c r="QCN8" s="11"/>
      <c r="QCO8" s="11"/>
      <c r="QCP8" s="11"/>
      <c r="QCQ8" s="11"/>
      <c r="QCR8" s="11"/>
      <c r="QCS8" s="11"/>
      <c r="QCT8" s="11"/>
      <c r="QCU8" s="11"/>
      <c r="QCV8" s="11"/>
      <c r="QCW8" s="11"/>
      <c r="QCX8" s="11"/>
      <c r="QCY8" s="11"/>
      <c r="QCZ8" s="11"/>
      <c r="QDA8" s="11"/>
      <c r="QDB8" s="11"/>
      <c r="QDC8" s="11"/>
      <c r="QDD8" s="11"/>
      <c r="QDE8" s="11"/>
      <c r="QDF8" s="11"/>
      <c r="QDG8" s="11"/>
      <c r="QDH8" s="11"/>
      <c r="QDI8" s="11"/>
      <c r="QDJ8" s="11"/>
      <c r="QDK8" s="11"/>
      <c r="QDL8" s="11"/>
      <c r="QDM8" s="11"/>
      <c r="QDN8" s="11"/>
      <c r="QDO8" s="11"/>
      <c r="QDP8" s="11"/>
      <c r="QDQ8" s="11"/>
      <c r="QDR8" s="11"/>
      <c r="QDS8" s="11"/>
      <c r="QDT8" s="11"/>
      <c r="QDU8" s="11"/>
      <c r="QDV8" s="11"/>
      <c r="QDW8" s="11"/>
      <c r="QDX8" s="11"/>
      <c r="QDY8" s="11"/>
      <c r="QDZ8" s="11"/>
      <c r="QEA8" s="11"/>
      <c r="QEB8" s="11"/>
      <c r="QEC8" s="11"/>
      <c r="QED8" s="11"/>
      <c r="QEE8" s="11"/>
      <c r="QEF8" s="11"/>
      <c r="QEG8" s="11"/>
      <c r="QEH8" s="11"/>
      <c r="QEI8" s="11"/>
      <c r="QEJ8" s="11"/>
      <c r="QEK8" s="11"/>
      <c r="QEL8" s="11"/>
      <c r="QEM8" s="11"/>
      <c r="QEN8" s="11"/>
      <c r="QEO8" s="11"/>
      <c r="QEP8" s="11"/>
      <c r="QEQ8" s="11"/>
      <c r="QER8" s="11"/>
      <c r="QES8" s="11"/>
      <c r="QET8" s="11"/>
      <c r="QEU8" s="11"/>
      <c r="QEV8" s="11"/>
      <c r="QEW8" s="11"/>
      <c r="QEX8" s="11"/>
      <c r="QEY8" s="11"/>
      <c r="QEZ8" s="11"/>
      <c r="QFA8" s="11"/>
      <c r="QFB8" s="11"/>
      <c r="QFC8" s="11"/>
      <c r="QFD8" s="11"/>
      <c r="QFE8" s="11"/>
      <c r="QFF8" s="11"/>
      <c r="QFG8" s="11"/>
      <c r="QFH8" s="11"/>
      <c r="QFI8" s="11"/>
      <c r="QFJ8" s="11"/>
      <c r="QFK8" s="11"/>
      <c r="QFL8" s="11"/>
      <c r="QFM8" s="11"/>
      <c r="QFN8" s="11"/>
      <c r="QFO8" s="11"/>
      <c r="QFP8" s="11"/>
      <c r="QFQ8" s="11"/>
      <c r="QFR8" s="11"/>
      <c r="QFS8" s="11"/>
      <c r="QFT8" s="11"/>
      <c r="QFU8" s="11"/>
      <c r="QFV8" s="11"/>
      <c r="QFW8" s="11"/>
      <c r="QFX8" s="11"/>
      <c r="QFY8" s="11"/>
      <c r="QFZ8" s="11"/>
      <c r="QGA8" s="11"/>
      <c r="QGB8" s="11"/>
      <c r="QGC8" s="11"/>
      <c r="QGD8" s="11"/>
      <c r="QGE8" s="11"/>
      <c r="QGF8" s="11"/>
      <c r="QGG8" s="11"/>
      <c r="QGH8" s="11"/>
      <c r="QGI8" s="11"/>
      <c r="QGJ8" s="11"/>
      <c r="QGK8" s="11"/>
      <c r="QGL8" s="11"/>
      <c r="QGM8" s="11"/>
      <c r="QGN8" s="11"/>
      <c r="QGO8" s="11"/>
      <c r="QGP8" s="11"/>
      <c r="QGQ8" s="11"/>
      <c r="QGR8" s="11"/>
      <c r="QGS8" s="11"/>
      <c r="QGT8" s="11"/>
      <c r="QGU8" s="11"/>
      <c r="QGV8" s="11"/>
      <c r="QGW8" s="11"/>
      <c r="QGX8" s="11"/>
      <c r="QGY8" s="11"/>
      <c r="QGZ8" s="11"/>
      <c r="QHA8" s="11"/>
      <c r="QHB8" s="11"/>
      <c r="QHC8" s="11"/>
      <c r="QHD8" s="11"/>
      <c r="QHE8" s="11"/>
      <c r="QHF8" s="11"/>
      <c r="QHG8" s="11"/>
      <c r="QHH8" s="11"/>
      <c r="QHI8" s="11"/>
      <c r="QHJ8" s="11"/>
      <c r="QHK8" s="11"/>
      <c r="QHL8" s="11"/>
      <c r="QHM8" s="11"/>
      <c r="QHN8" s="11"/>
      <c r="QHO8" s="11"/>
      <c r="QHP8" s="11"/>
      <c r="QHQ8" s="11"/>
      <c r="QHR8" s="11"/>
      <c r="QHS8" s="11"/>
      <c r="QHT8" s="11"/>
      <c r="QHU8" s="11"/>
      <c r="QHV8" s="11"/>
      <c r="QHW8" s="11"/>
      <c r="QHX8" s="11"/>
      <c r="QHY8" s="11"/>
      <c r="QHZ8" s="11"/>
      <c r="QIA8" s="11"/>
      <c r="QIB8" s="11"/>
      <c r="QIC8" s="11"/>
      <c r="QID8" s="11"/>
      <c r="QIE8" s="11"/>
      <c r="QIF8" s="11"/>
      <c r="QIG8" s="11"/>
      <c r="QIH8" s="11"/>
      <c r="QII8" s="11"/>
      <c r="QIJ8" s="11"/>
      <c r="QIK8" s="11"/>
      <c r="QIL8" s="11"/>
      <c r="QIM8" s="11"/>
      <c r="QIN8" s="11"/>
      <c r="QIO8" s="11"/>
      <c r="QIP8" s="11"/>
      <c r="QIQ8" s="11"/>
      <c r="QIR8" s="11"/>
      <c r="QIS8" s="11"/>
      <c r="QIT8" s="11"/>
      <c r="QIU8" s="11"/>
      <c r="QIV8" s="11"/>
      <c r="QIW8" s="11"/>
      <c r="QIX8" s="11"/>
      <c r="QIY8" s="11"/>
      <c r="QIZ8" s="11"/>
      <c r="QJA8" s="11"/>
      <c r="QJB8" s="11"/>
      <c r="QJC8" s="11"/>
      <c r="QJD8" s="11"/>
      <c r="QJE8" s="11"/>
      <c r="QJF8" s="11"/>
      <c r="QJG8" s="11"/>
      <c r="QJH8" s="11"/>
      <c r="QJI8" s="11"/>
      <c r="QJJ8" s="11"/>
      <c r="QJK8" s="11"/>
      <c r="QJL8" s="11"/>
      <c r="QJM8" s="11"/>
      <c r="QJN8" s="11"/>
      <c r="QJO8" s="11"/>
      <c r="QJP8" s="11"/>
      <c r="QJQ8" s="11"/>
      <c r="QJR8" s="11"/>
      <c r="QJS8" s="11"/>
      <c r="QJT8" s="11"/>
      <c r="QJU8" s="11"/>
      <c r="QJV8" s="11"/>
      <c r="QJW8" s="11"/>
      <c r="QJX8" s="11"/>
      <c r="QJY8" s="11"/>
      <c r="QJZ8" s="11"/>
      <c r="QKA8" s="11"/>
      <c r="QKB8" s="11"/>
      <c r="QKC8" s="11"/>
      <c r="QKD8" s="11"/>
      <c r="QKE8" s="11"/>
      <c r="QKF8" s="11"/>
      <c r="QKG8" s="11"/>
      <c r="QKH8" s="11"/>
      <c r="QKI8" s="11"/>
      <c r="QKJ8" s="11"/>
      <c r="QKK8" s="11"/>
      <c r="QKL8" s="11"/>
      <c r="QKM8" s="11"/>
      <c r="QKN8" s="11"/>
      <c r="QKO8" s="11"/>
      <c r="QKP8" s="11"/>
      <c r="QKQ8" s="11"/>
      <c r="QKR8" s="11"/>
      <c r="QKS8" s="11"/>
      <c r="QKT8" s="11"/>
      <c r="QKU8" s="11"/>
      <c r="QKV8" s="11"/>
      <c r="QKW8" s="11"/>
      <c r="QKX8" s="11"/>
      <c r="QKY8" s="11"/>
      <c r="QKZ8" s="11"/>
      <c r="QLA8" s="11"/>
      <c r="QLB8" s="11"/>
      <c r="QLC8" s="11"/>
      <c r="QLD8" s="11"/>
      <c r="QLE8" s="11"/>
      <c r="QLF8" s="11"/>
      <c r="QLG8" s="11"/>
      <c r="QLH8" s="11"/>
      <c r="QLI8" s="11"/>
      <c r="QLJ8" s="11"/>
      <c r="QLK8" s="11"/>
      <c r="QLL8" s="11"/>
      <c r="QLM8" s="11"/>
      <c r="QLN8" s="11"/>
      <c r="QLO8" s="11"/>
      <c r="QLP8" s="11"/>
      <c r="QLQ8" s="11"/>
      <c r="QLR8" s="11"/>
      <c r="QLS8" s="11"/>
      <c r="QLT8" s="11"/>
      <c r="QLU8" s="11"/>
      <c r="QLV8" s="11"/>
      <c r="QLW8" s="11"/>
      <c r="QLX8" s="11"/>
      <c r="QLY8" s="11"/>
      <c r="QLZ8" s="11"/>
      <c r="QMA8" s="11"/>
      <c r="QMB8" s="11"/>
      <c r="QMC8" s="11"/>
      <c r="QMD8" s="11"/>
      <c r="QME8" s="11"/>
      <c r="QMF8" s="11"/>
      <c r="QMG8" s="11"/>
      <c r="QMH8" s="11"/>
      <c r="QMI8" s="11"/>
      <c r="QMJ8" s="11"/>
      <c r="QMK8" s="11"/>
      <c r="QML8" s="11"/>
      <c r="QMM8" s="11"/>
      <c r="QMN8" s="11"/>
      <c r="QMO8" s="11"/>
      <c r="QMP8" s="11"/>
      <c r="QMQ8" s="11"/>
      <c r="QMR8" s="11"/>
      <c r="QMS8" s="11"/>
      <c r="QMT8" s="11"/>
      <c r="QMU8" s="11"/>
      <c r="QMV8" s="11"/>
      <c r="QMW8" s="11"/>
      <c r="QMX8" s="11"/>
      <c r="QMY8" s="11"/>
      <c r="QMZ8" s="11"/>
      <c r="QNA8" s="11"/>
      <c r="QNB8" s="11"/>
      <c r="QNC8" s="11"/>
      <c r="QND8" s="11"/>
      <c r="QNE8" s="11"/>
      <c r="QNF8" s="11"/>
      <c r="QNG8" s="11"/>
      <c r="QNH8" s="11"/>
      <c r="QNI8" s="11"/>
      <c r="QNJ8" s="11"/>
      <c r="QNK8" s="11"/>
      <c r="QNL8" s="11"/>
      <c r="QNM8" s="11"/>
      <c r="QNN8" s="11"/>
      <c r="QNO8" s="11"/>
      <c r="QNP8" s="11"/>
      <c r="QNQ8" s="11"/>
      <c r="QNR8" s="11"/>
      <c r="QNS8" s="11"/>
      <c r="QNT8" s="11"/>
      <c r="QNU8" s="11"/>
      <c r="QNV8" s="11"/>
      <c r="QNW8" s="11"/>
      <c r="QNX8" s="11"/>
      <c r="QNY8" s="11"/>
      <c r="QNZ8" s="11"/>
      <c r="QOA8" s="11"/>
      <c r="QOB8" s="11"/>
      <c r="QOC8" s="11"/>
      <c r="QOD8" s="11"/>
      <c r="QOE8" s="11"/>
      <c r="QOF8" s="11"/>
      <c r="QOG8" s="11"/>
      <c r="QOH8" s="11"/>
      <c r="QOI8" s="11"/>
      <c r="QOJ8" s="11"/>
      <c r="QOK8" s="11"/>
      <c r="QOL8" s="11"/>
      <c r="QOM8" s="11"/>
      <c r="QON8" s="11"/>
      <c r="QOO8" s="11"/>
      <c r="QOP8" s="11"/>
      <c r="QOQ8" s="11"/>
      <c r="QOR8" s="11"/>
      <c r="QOS8" s="11"/>
      <c r="QOT8" s="11"/>
      <c r="QOU8" s="11"/>
      <c r="QOV8" s="11"/>
      <c r="QOW8" s="11"/>
      <c r="QOX8" s="11"/>
      <c r="QOY8" s="11"/>
      <c r="QOZ8" s="11"/>
      <c r="QPA8" s="11"/>
      <c r="QPB8" s="11"/>
      <c r="QPC8" s="11"/>
      <c r="QPD8" s="11"/>
      <c r="QPE8" s="11"/>
      <c r="QPF8" s="11"/>
      <c r="QPG8" s="11"/>
      <c r="QPH8" s="11"/>
      <c r="QPI8" s="11"/>
      <c r="QPJ8" s="11"/>
      <c r="QPK8" s="11"/>
      <c r="QPL8" s="11"/>
      <c r="QPM8" s="11"/>
      <c r="QPN8" s="11"/>
      <c r="QPO8" s="11"/>
      <c r="QPP8" s="11"/>
      <c r="QPQ8" s="11"/>
      <c r="QPR8" s="11"/>
      <c r="QPS8" s="11"/>
      <c r="QPT8" s="11"/>
      <c r="QPU8" s="11"/>
      <c r="QPV8" s="11"/>
      <c r="QPW8" s="11"/>
      <c r="QPX8" s="11"/>
      <c r="QPY8" s="11"/>
      <c r="QPZ8" s="11"/>
      <c r="QQA8" s="11"/>
      <c r="QQB8" s="11"/>
      <c r="QQC8" s="11"/>
      <c r="QQD8" s="11"/>
      <c r="QQE8" s="11"/>
      <c r="QQF8" s="11"/>
      <c r="QQG8" s="11"/>
      <c r="QQH8" s="11"/>
      <c r="QQI8" s="11"/>
      <c r="QQJ8" s="11"/>
      <c r="QQK8" s="11"/>
      <c r="QQL8" s="11"/>
      <c r="QQM8" s="11"/>
      <c r="QQN8" s="11"/>
      <c r="QQO8" s="11"/>
      <c r="QQP8" s="11"/>
      <c r="QQQ8" s="11"/>
      <c r="QQR8" s="11"/>
      <c r="QQS8" s="11"/>
      <c r="QQT8" s="11"/>
      <c r="QQU8" s="11"/>
      <c r="QQV8" s="11"/>
      <c r="QQW8" s="11"/>
      <c r="QQX8" s="11"/>
      <c r="QQY8" s="11"/>
      <c r="QQZ8" s="11"/>
      <c r="QRA8" s="11"/>
      <c r="QRB8" s="11"/>
      <c r="QRC8" s="11"/>
      <c r="QRD8" s="11"/>
      <c r="QRE8" s="11"/>
      <c r="QRF8" s="11"/>
      <c r="QRG8" s="11"/>
      <c r="QRH8" s="11"/>
      <c r="QRI8" s="11"/>
      <c r="QRJ8" s="11"/>
      <c r="QRK8" s="11"/>
      <c r="QRL8" s="11"/>
      <c r="QRM8" s="11"/>
      <c r="QRN8" s="11"/>
      <c r="QRO8" s="11"/>
      <c r="QRP8" s="11"/>
      <c r="QRQ8" s="11"/>
      <c r="QRR8" s="11"/>
      <c r="QRS8" s="11"/>
      <c r="QRT8" s="11"/>
      <c r="QRU8" s="11"/>
      <c r="QRV8" s="11"/>
      <c r="QRW8" s="11"/>
      <c r="QRX8" s="11"/>
      <c r="QRY8" s="11"/>
      <c r="QRZ8" s="11"/>
      <c r="QSA8" s="11"/>
      <c r="QSB8" s="11"/>
      <c r="QSC8" s="11"/>
      <c r="QSD8" s="11"/>
      <c r="QSE8" s="11"/>
      <c r="QSF8" s="11"/>
      <c r="QSG8" s="11"/>
      <c r="QSH8" s="11"/>
      <c r="QSI8" s="11"/>
      <c r="QSJ8" s="11"/>
      <c r="QSK8" s="11"/>
      <c r="QSL8" s="11"/>
      <c r="QSM8" s="11"/>
      <c r="QSN8" s="11"/>
      <c r="QSO8" s="11"/>
      <c r="QSP8" s="11"/>
      <c r="QSQ8" s="11"/>
      <c r="QSR8" s="11"/>
      <c r="QSS8" s="11"/>
      <c r="QST8" s="11"/>
      <c r="QSU8" s="11"/>
      <c r="QSV8" s="11"/>
      <c r="QSW8" s="11"/>
      <c r="QSX8" s="11"/>
      <c r="QSY8" s="11"/>
      <c r="QSZ8" s="11"/>
      <c r="QTA8" s="11"/>
      <c r="QTB8" s="11"/>
      <c r="QTC8" s="11"/>
      <c r="QTD8" s="11"/>
      <c r="QTE8" s="11"/>
      <c r="QTF8" s="11"/>
      <c r="QTG8" s="11"/>
      <c r="QTH8" s="11"/>
      <c r="QTI8" s="11"/>
      <c r="QTJ8" s="11"/>
      <c r="QTK8" s="11"/>
      <c r="QTL8" s="11"/>
      <c r="QTM8" s="11"/>
      <c r="QTN8" s="11"/>
      <c r="QTO8" s="11"/>
      <c r="QTP8" s="11"/>
      <c r="QTQ8" s="11"/>
      <c r="QTR8" s="11"/>
      <c r="QTS8" s="11"/>
      <c r="QTT8" s="11"/>
      <c r="QTU8" s="11"/>
      <c r="QTV8" s="11"/>
      <c r="QTW8" s="11"/>
      <c r="QTX8" s="11"/>
      <c r="QTY8" s="11"/>
      <c r="QTZ8" s="11"/>
      <c r="QUA8" s="11"/>
      <c r="QUB8" s="11"/>
      <c r="QUC8" s="11"/>
      <c r="QUD8" s="11"/>
      <c r="QUE8" s="11"/>
      <c r="QUF8" s="11"/>
      <c r="QUG8" s="11"/>
      <c r="QUH8" s="11"/>
      <c r="QUI8" s="11"/>
      <c r="QUJ8" s="11"/>
      <c r="QUK8" s="11"/>
      <c r="QUL8" s="11"/>
      <c r="QUM8" s="11"/>
      <c r="QUN8" s="11"/>
      <c r="QUO8" s="11"/>
      <c r="QUP8" s="11"/>
      <c r="QUQ8" s="11"/>
      <c r="QUR8" s="11"/>
      <c r="QUS8" s="11"/>
      <c r="QUT8" s="11"/>
      <c r="QUU8" s="11"/>
      <c r="QUV8" s="11"/>
      <c r="QUW8" s="11"/>
      <c r="QUX8" s="11"/>
      <c r="QUY8" s="11"/>
      <c r="QUZ8" s="11"/>
      <c r="QVA8" s="11"/>
      <c r="QVB8" s="11"/>
      <c r="QVC8" s="11"/>
      <c r="QVD8" s="11"/>
      <c r="QVE8" s="11"/>
      <c r="QVF8" s="11"/>
      <c r="QVG8" s="11"/>
      <c r="QVH8" s="11"/>
      <c r="QVI8" s="11"/>
      <c r="QVJ8" s="11"/>
      <c r="QVK8" s="11"/>
      <c r="QVL8" s="11"/>
      <c r="QVM8" s="11"/>
      <c r="QVN8" s="11"/>
      <c r="QVO8" s="11"/>
      <c r="QVP8" s="11"/>
      <c r="QVQ8" s="11"/>
      <c r="QVR8" s="11"/>
      <c r="QVS8" s="11"/>
      <c r="QVT8" s="11"/>
      <c r="QVU8" s="11"/>
      <c r="QVV8" s="11"/>
      <c r="QVW8" s="11"/>
      <c r="QVX8" s="11"/>
      <c r="QVY8" s="11"/>
      <c r="QVZ8" s="11"/>
      <c r="QWA8" s="11"/>
      <c r="QWB8" s="11"/>
      <c r="QWC8" s="11"/>
      <c r="QWD8" s="11"/>
      <c r="QWE8" s="11"/>
      <c r="QWF8" s="11"/>
      <c r="QWG8" s="11"/>
      <c r="QWH8" s="11"/>
      <c r="QWI8" s="11"/>
      <c r="QWJ8" s="11"/>
      <c r="QWK8" s="11"/>
      <c r="QWL8" s="11"/>
      <c r="QWM8" s="11"/>
      <c r="QWN8" s="11"/>
      <c r="QWO8" s="11"/>
      <c r="QWP8" s="11"/>
      <c r="QWQ8" s="11"/>
      <c r="QWR8" s="11"/>
      <c r="QWS8" s="11"/>
      <c r="QWT8" s="11"/>
      <c r="QWU8" s="11"/>
      <c r="QWV8" s="11"/>
      <c r="QWW8" s="11"/>
      <c r="QWX8" s="11"/>
      <c r="QWY8" s="11"/>
      <c r="QWZ8" s="11"/>
      <c r="QXA8" s="11"/>
      <c r="QXB8" s="11"/>
      <c r="QXC8" s="11"/>
      <c r="QXD8" s="11"/>
      <c r="QXE8" s="11"/>
      <c r="QXF8" s="11"/>
      <c r="QXG8" s="11"/>
      <c r="QXH8" s="11"/>
      <c r="QXI8" s="11"/>
      <c r="QXJ8" s="11"/>
      <c r="QXK8" s="11"/>
      <c r="QXL8" s="11"/>
      <c r="QXM8" s="11"/>
      <c r="QXN8" s="11"/>
      <c r="QXO8" s="11"/>
      <c r="QXP8" s="11"/>
      <c r="QXQ8" s="11"/>
      <c r="QXR8" s="11"/>
      <c r="QXS8" s="11"/>
      <c r="QXT8" s="11"/>
      <c r="QXU8" s="11"/>
      <c r="QXV8" s="11"/>
      <c r="QXW8" s="11"/>
      <c r="QXX8" s="11"/>
      <c r="QXY8" s="11"/>
      <c r="QXZ8" s="11"/>
      <c r="QYA8" s="11"/>
      <c r="QYB8" s="11"/>
      <c r="QYC8" s="11"/>
      <c r="QYD8" s="11"/>
      <c r="QYE8" s="11"/>
      <c r="QYF8" s="11"/>
      <c r="QYG8" s="11"/>
      <c r="QYH8" s="11"/>
      <c r="QYI8" s="11"/>
      <c r="QYJ8" s="11"/>
      <c r="QYK8" s="11"/>
      <c r="QYL8" s="11"/>
      <c r="QYM8" s="11"/>
      <c r="QYN8" s="11"/>
      <c r="QYO8" s="11"/>
      <c r="QYP8" s="11"/>
      <c r="QYQ8" s="11"/>
      <c r="QYR8" s="11"/>
      <c r="QYS8" s="11"/>
      <c r="QYT8" s="11"/>
      <c r="QYU8" s="11"/>
      <c r="QYV8" s="11"/>
      <c r="QYW8" s="11"/>
      <c r="QYX8" s="11"/>
      <c r="QYY8" s="11"/>
      <c r="QYZ8" s="11"/>
      <c r="QZA8" s="11"/>
      <c r="QZB8" s="11"/>
      <c r="QZC8" s="11"/>
      <c r="QZD8" s="11"/>
      <c r="QZE8" s="11"/>
      <c r="QZF8" s="11"/>
      <c r="QZG8" s="11"/>
      <c r="QZH8" s="11"/>
      <c r="QZI8" s="11"/>
      <c r="QZJ8" s="11"/>
      <c r="QZK8" s="11"/>
      <c r="QZL8" s="11"/>
      <c r="QZM8" s="11"/>
      <c r="QZN8" s="11"/>
      <c r="QZO8" s="11"/>
      <c r="QZP8" s="11"/>
      <c r="QZQ8" s="11"/>
      <c r="QZR8" s="11"/>
      <c r="QZS8" s="11"/>
      <c r="QZT8" s="11"/>
      <c r="QZU8" s="11"/>
      <c r="QZV8" s="11"/>
      <c r="QZW8" s="11"/>
      <c r="QZX8" s="11"/>
      <c r="QZY8" s="11"/>
      <c r="QZZ8" s="11"/>
      <c r="RAA8" s="11"/>
      <c r="RAB8" s="11"/>
      <c r="RAC8" s="11"/>
      <c r="RAD8" s="11"/>
      <c r="RAE8" s="11"/>
      <c r="RAF8" s="11"/>
      <c r="RAG8" s="11"/>
      <c r="RAH8" s="11"/>
      <c r="RAI8" s="11"/>
      <c r="RAJ8" s="11"/>
      <c r="RAK8" s="11"/>
      <c r="RAL8" s="11"/>
      <c r="RAM8" s="11"/>
      <c r="RAN8" s="11"/>
      <c r="RAO8" s="11"/>
      <c r="RAP8" s="11"/>
      <c r="RAQ8" s="11"/>
      <c r="RAR8" s="11"/>
      <c r="RAS8" s="11"/>
      <c r="RAT8" s="11"/>
      <c r="RAU8" s="11"/>
      <c r="RAV8" s="11"/>
      <c r="RAW8" s="11"/>
      <c r="RAX8" s="11"/>
      <c r="RAY8" s="11"/>
      <c r="RAZ8" s="11"/>
      <c r="RBA8" s="11"/>
      <c r="RBB8" s="11"/>
      <c r="RBC8" s="11"/>
      <c r="RBD8" s="11"/>
      <c r="RBE8" s="11"/>
      <c r="RBF8" s="11"/>
      <c r="RBG8" s="11"/>
      <c r="RBH8" s="11"/>
      <c r="RBI8" s="11"/>
      <c r="RBJ8" s="11"/>
      <c r="RBK8" s="11"/>
      <c r="RBL8" s="11"/>
      <c r="RBM8" s="11"/>
      <c r="RBN8" s="11"/>
      <c r="RBO8" s="11"/>
      <c r="RBP8" s="11"/>
      <c r="RBQ8" s="11"/>
      <c r="RBR8" s="11"/>
      <c r="RBS8" s="11"/>
      <c r="RBT8" s="11"/>
      <c r="RBU8" s="11"/>
      <c r="RBV8" s="11"/>
      <c r="RBW8" s="11"/>
      <c r="RBX8" s="11"/>
      <c r="RBY8" s="11"/>
      <c r="RBZ8" s="11"/>
      <c r="RCA8" s="11"/>
      <c r="RCB8" s="11"/>
      <c r="RCC8" s="11"/>
      <c r="RCD8" s="11"/>
      <c r="RCE8" s="11"/>
      <c r="RCF8" s="11"/>
      <c r="RCG8" s="11"/>
      <c r="RCH8" s="11"/>
      <c r="RCI8" s="11"/>
      <c r="RCJ8" s="11"/>
      <c r="RCK8" s="11"/>
      <c r="RCL8" s="11"/>
      <c r="RCM8" s="11"/>
      <c r="RCN8" s="11"/>
      <c r="RCO8" s="11"/>
      <c r="RCP8" s="11"/>
      <c r="RCQ8" s="11"/>
      <c r="RCR8" s="11"/>
      <c r="RCS8" s="11"/>
      <c r="RCT8" s="11"/>
      <c r="RCU8" s="11"/>
      <c r="RCV8" s="11"/>
      <c r="RCW8" s="11"/>
      <c r="RCX8" s="11"/>
      <c r="RCY8" s="11"/>
      <c r="RCZ8" s="11"/>
      <c r="RDA8" s="11"/>
      <c r="RDB8" s="11"/>
      <c r="RDC8" s="11"/>
      <c r="RDD8" s="11"/>
      <c r="RDE8" s="11"/>
      <c r="RDF8" s="11"/>
      <c r="RDG8" s="11"/>
      <c r="RDH8" s="11"/>
      <c r="RDI8" s="11"/>
      <c r="RDJ8" s="11"/>
      <c r="RDK8" s="11"/>
      <c r="RDL8" s="11"/>
      <c r="RDM8" s="11"/>
      <c r="RDN8" s="11"/>
      <c r="RDO8" s="11"/>
      <c r="RDP8" s="11"/>
      <c r="RDQ8" s="11"/>
      <c r="RDR8" s="11"/>
      <c r="RDS8" s="11"/>
      <c r="RDT8" s="11"/>
      <c r="RDU8" s="11"/>
      <c r="RDV8" s="11"/>
      <c r="RDW8" s="11"/>
      <c r="RDX8" s="11"/>
      <c r="RDY8" s="11"/>
      <c r="RDZ8" s="11"/>
      <c r="REA8" s="11"/>
      <c r="REB8" s="11"/>
      <c r="REC8" s="11"/>
      <c r="RED8" s="11"/>
      <c r="REE8" s="11"/>
      <c r="REF8" s="11"/>
      <c r="REG8" s="11"/>
      <c r="REH8" s="11"/>
      <c r="REI8" s="11"/>
      <c r="REJ8" s="11"/>
      <c r="REK8" s="11"/>
      <c r="REL8" s="11"/>
      <c r="REM8" s="11"/>
      <c r="REN8" s="11"/>
      <c r="REO8" s="11"/>
      <c r="REP8" s="11"/>
      <c r="REQ8" s="11"/>
      <c r="RER8" s="11"/>
      <c r="RES8" s="11"/>
      <c r="RET8" s="11"/>
      <c r="REU8" s="11"/>
      <c r="REV8" s="11"/>
      <c r="REW8" s="11"/>
      <c r="REX8" s="11"/>
      <c r="REY8" s="11"/>
      <c r="REZ8" s="11"/>
      <c r="RFA8" s="11"/>
      <c r="RFB8" s="11"/>
      <c r="RFC8" s="11"/>
      <c r="RFD8" s="11"/>
      <c r="RFE8" s="11"/>
      <c r="RFF8" s="11"/>
      <c r="RFG8" s="11"/>
      <c r="RFH8" s="11"/>
      <c r="RFI8" s="11"/>
      <c r="RFJ8" s="11"/>
      <c r="RFK8" s="11"/>
      <c r="RFL8" s="11"/>
      <c r="RFM8" s="11"/>
      <c r="RFN8" s="11"/>
      <c r="RFO8" s="11"/>
      <c r="RFP8" s="11"/>
      <c r="RFQ8" s="11"/>
      <c r="RFR8" s="11"/>
      <c r="RFS8" s="11"/>
      <c r="RFT8" s="11"/>
      <c r="RFU8" s="11"/>
      <c r="RFV8" s="11"/>
      <c r="RFW8" s="11"/>
      <c r="RFX8" s="11"/>
      <c r="RFY8" s="11"/>
      <c r="RFZ8" s="11"/>
      <c r="RGA8" s="11"/>
      <c r="RGB8" s="11"/>
      <c r="RGC8" s="11"/>
      <c r="RGD8" s="11"/>
      <c r="RGE8" s="11"/>
      <c r="RGF8" s="11"/>
      <c r="RGG8" s="11"/>
      <c r="RGH8" s="11"/>
      <c r="RGI8" s="11"/>
      <c r="RGJ8" s="11"/>
      <c r="RGK8" s="11"/>
      <c r="RGL8" s="11"/>
      <c r="RGM8" s="11"/>
      <c r="RGN8" s="11"/>
      <c r="RGO8" s="11"/>
      <c r="RGP8" s="11"/>
      <c r="RGQ8" s="11"/>
      <c r="RGR8" s="11"/>
      <c r="RGS8" s="11"/>
      <c r="RGT8" s="11"/>
      <c r="RGU8" s="11"/>
      <c r="RGV8" s="11"/>
      <c r="RGW8" s="11"/>
      <c r="RGX8" s="11"/>
      <c r="RGY8" s="11"/>
      <c r="RGZ8" s="11"/>
      <c r="RHA8" s="11"/>
      <c r="RHB8" s="11"/>
      <c r="RHC8" s="11"/>
      <c r="RHD8" s="11"/>
      <c r="RHE8" s="11"/>
      <c r="RHF8" s="11"/>
      <c r="RHG8" s="11"/>
      <c r="RHH8" s="11"/>
      <c r="RHI8" s="11"/>
      <c r="RHJ8" s="11"/>
      <c r="RHK8" s="11"/>
      <c r="RHL8" s="11"/>
      <c r="RHM8" s="11"/>
      <c r="RHN8" s="11"/>
      <c r="RHO8" s="11"/>
      <c r="RHP8" s="11"/>
      <c r="RHQ8" s="11"/>
      <c r="RHR8" s="11"/>
      <c r="RHS8" s="11"/>
      <c r="RHT8" s="11"/>
      <c r="RHU8" s="11"/>
      <c r="RHV8" s="11"/>
      <c r="RHW8" s="11"/>
      <c r="RHX8" s="11"/>
      <c r="RHY8" s="11"/>
      <c r="RHZ8" s="11"/>
      <c r="RIA8" s="11"/>
      <c r="RIB8" s="11"/>
      <c r="RIC8" s="11"/>
      <c r="RID8" s="11"/>
      <c r="RIE8" s="11"/>
      <c r="RIF8" s="11"/>
      <c r="RIG8" s="11"/>
      <c r="RIH8" s="11"/>
      <c r="RII8" s="11"/>
      <c r="RIJ8" s="11"/>
      <c r="RIK8" s="11"/>
      <c r="RIL8" s="11"/>
      <c r="RIM8" s="11"/>
      <c r="RIN8" s="11"/>
      <c r="RIO8" s="11"/>
      <c r="RIP8" s="11"/>
      <c r="RIQ8" s="11"/>
      <c r="RIR8" s="11"/>
      <c r="RIS8" s="11"/>
      <c r="RIT8" s="11"/>
      <c r="RIU8" s="11"/>
      <c r="RIV8" s="11"/>
      <c r="RIW8" s="11"/>
      <c r="RIX8" s="11"/>
      <c r="RIY8" s="11"/>
      <c r="RIZ8" s="11"/>
      <c r="RJA8" s="11"/>
      <c r="RJB8" s="11"/>
      <c r="RJC8" s="11"/>
      <c r="RJD8" s="11"/>
      <c r="RJE8" s="11"/>
      <c r="RJF8" s="11"/>
      <c r="RJG8" s="11"/>
      <c r="RJH8" s="11"/>
      <c r="RJI8" s="11"/>
      <c r="RJJ8" s="11"/>
      <c r="RJK8" s="11"/>
      <c r="RJL8" s="11"/>
      <c r="RJM8" s="11"/>
      <c r="RJN8" s="11"/>
      <c r="RJO8" s="11"/>
      <c r="RJP8" s="11"/>
      <c r="RJQ8" s="11"/>
      <c r="RJR8" s="11"/>
      <c r="RJS8" s="11"/>
      <c r="RJT8" s="11"/>
      <c r="RJU8" s="11"/>
      <c r="RJV8" s="11"/>
      <c r="RJW8" s="11"/>
      <c r="RJX8" s="11"/>
      <c r="RJY8" s="11"/>
      <c r="RJZ8" s="11"/>
      <c r="RKA8" s="11"/>
      <c r="RKB8" s="11"/>
      <c r="RKC8" s="11"/>
      <c r="RKD8" s="11"/>
      <c r="RKE8" s="11"/>
      <c r="RKF8" s="11"/>
      <c r="RKG8" s="11"/>
      <c r="RKH8" s="11"/>
      <c r="RKI8" s="11"/>
      <c r="RKJ8" s="11"/>
      <c r="RKK8" s="11"/>
      <c r="RKL8" s="11"/>
      <c r="RKM8" s="11"/>
      <c r="RKN8" s="11"/>
      <c r="RKO8" s="11"/>
      <c r="RKP8" s="11"/>
      <c r="RKQ8" s="11"/>
      <c r="RKR8" s="11"/>
      <c r="RKS8" s="11"/>
      <c r="RKT8" s="11"/>
      <c r="RKU8" s="11"/>
      <c r="RKV8" s="11"/>
      <c r="RKW8" s="11"/>
      <c r="RKX8" s="11"/>
      <c r="RKY8" s="11"/>
      <c r="RKZ8" s="11"/>
      <c r="RLA8" s="11"/>
      <c r="RLB8" s="11"/>
      <c r="RLC8" s="11"/>
      <c r="RLD8" s="11"/>
      <c r="RLE8" s="11"/>
      <c r="RLF8" s="11"/>
      <c r="RLG8" s="11"/>
      <c r="RLH8" s="11"/>
      <c r="RLI8" s="11"/>
      <c r="RLJ8" s="11"/>
      <c r="RLK8" s="11"/>
      <c r="RLL8" s="11"/>
      <c r="RLM8" s="11"/>
      <c r="RLN8" s="11"/>
      <c r="RLO8" s="11"/>
      <c r="RLP8" s="11"/>
      <c r="RLQ8" s="11"/>
      <c r="RLR8" s="11"/>
      <c r="RLS8" s="11"/>
      <c r="RLT8" s="11"/>
      <c r="RLU8" s="11"/>
      <c r="RLV8" s="11"/>
      <c r="RLW8" s="11"/>
      <c r="RLX8" s="11"/>
      <c r="RLY8" s="11"/>
      <c r="RLZ8" s="11"/>
      <c r="RMA8" s="11"/>
      <c r="RMB8" s="11"/>
      <c r="RMC8" s="11"/>
      <c r="RMD8" s="11"/>
      <c r="RME8" s="11"/>
      <c r="RMF8" s="11"/>
      <c r="RMG8" s="11"/>
      <c r="RMH8" s="11"/>
      <c r="RMI8" s="11"/>
      <c r="RMJ8" s="11"/>
      <c r="RMK8" s="11"/>
      <c r="RML8" s="11"/>
      <c r="RMM8" s="11"/>
      <c r="RMN8" s="11"/>
      <c r="RMO8" s="11"/>
      <c r="RMP8" s="11"/>
      <c r="RMQ8" s="11"/>
      <c r="RMR8" s="11"/>
      <c r="RMS8" s="11"/>
      <c r="RMT8" s="11"/>
      <c r="RMU8" s="11"/>
      <c r="RMV8" s="11"/>
      <c r="RMW8" s="11"/>
      <c r="RMX8" s="11"/>
      <c r="RMY8" s="11"/>
      <c r="RMZ8" s="11"/>
      <c r="RNA8" s="11"/>
      <c r="RNB8" s="11"/>
      <c r="RNC8" s="11"/>
      <c r="RND8" s="11"/>
      <c r="RNE8" s="11"/>
      <c r="RNF8" s="11"/>
      <c r="RNG8" s="11"/>
      <c r="RNH8" s="11"/>
      <c r="RNI8" s="11"/>
      <c r="RNJ8" s="11"/>
      <c r="RNK8" s="11"/>
      <c r="RNL8" s="11"/>
      <c r="RNM8" s="11"/>
      <c r="RNN8" s="11"/>
      <c r="RNO8" s="11"/>
      <c r="RNP8" s="11"/>
      <c r="RNQ8" s="11"/>
      <c r="RNR8" s="11"/>
      <c r="RNS8" s="11"/>
      <c r="RNT8" s="11"/>
      <c r="RNU8" s="11"/>
      <c r="RNV8" s="11"/>
      <c r="RNW8" s="11"/>
      <c r="RNX8" s="11"/>
      <c r="RNY8" s="11"/>
      <c r="RNZ8" s="11"/>
      <c r="ROA8" s="11"/>
      <c r="ROB8" s="11"/>
      <c r="ROC8" s="11"/>
      <c r="ROD8" s="11"/>
      <c r="ROE8" s="11"/>
      <c r="ROF8" s="11"/>
      <c r="ROG8" s="11"/>
      <c r="ROH8" s="11"/>
      <c r="ROI8" s="11"/>
      <c r="ROJ8" s="11"/>
      <c r="ROK8" s="11"/>
      <c r="ROL8" s="11"/>
      <c r="ROM8" s="11"/>
      <c r="RON8" s="11"/>
      <c r="ROO8" s="11"/>
      <c r="ROP8" s="11"/>
      <c r="ROQ8" s="11"/>
      <c r="ROR8" s="11"/>
      <c r="ROS8" s="11"/>
      <c r="ROT8" s="11"/>
      <c r="ROU8" s="11"/>
      <c r="ROV8" s="11"/>
      <c r="ROW8" s="11"/>
      <c r="ROX8" s="11"/>
      <c r="ROY8" s="11"/>
      <c r="ROZ8" s="11"/>
      <c r="RPA8" s="11"/>
      <c r="RPB8" s="11"/>
      <c r="RPC8" s="11"/>
      <c r="RPD8" s="11"/>
      <c r="RPE8" s="11"/>
      <c r="RPF8" s="11"/>
      <c r="RPG8" s="11"/>
      <c r="RPH8" s="11"/>
      <c r="RPI8" s="11"/>
      <c r="RPJ8" s="11"/>
      <c r="RPK8" s="11"/>
      <c r="RPL8" s="11"/>
      <c r="RPM8" s="11"/>
      <c r="RPN8" s="11"/>
      <c r="RPO8" s="11"/>
      <c r="RPP8" s="11"/>
      <c r="RPQ8" s="11"/>
      <c r="RPR8" s="11"/>
      <c r="RPS8" s="11"/>
      <c r="RPT8" s="11"/>
      <c r="RPU8" s="11"/>
      <c r="RPV8" s="11"/>
      <c r="RPW8" s="11"/>
      <c r="RPX8" s="11"/>
      <c r="RPY8" s="11"/>
      <c r="RPZ8" s="11"/>
      <c r="RQA8" s="11"/>
      <c r="RQB8" s="11"/>
      <c r="RQC8" s="11"/>
      <c r="RQD8" s="11"/>
      <c r="RQE8" s="11"/>
      <c r="RQF8" s="11"/>
      <c r="RQG8" s="11"/>
      <c r="RQH8" s="11"/>
      <c r="RQI8" s="11"/>
      <c r="RQJ8" s="11"/>
      <c r="RQK8" s="11"/>
      <c r="RQL8" s="11"/>
      <c r="RQM8" s="11"/>
      <c r="RQN8" s="11"/>
      <c r="RQO8" s="11"/>
      <c r="RQP8" s="11"/>
      <c r="RQQ8" s="11"/>
      <c r="RQR8" s="11"/>
      <c r="RQS8" s="11"/>
      <c r="RQT8" s="11"/>
      <c r="RQU8" s="11"/>
      <c r="RQV8" s="11"/>
      <c r="RQW8" s="11"/>
      <c r="RQX8" s="11"/>
      <c r="RQY8" s="11"/>
      <c r="RQZ8" s="11"/>
      <c r="RRA8" s="11"/>
      <c r="RRB8" s="11"/>
      <c r="RRC8" s="11"/>
      <c r="RRD8" s="11"/>
      <c r="RRE8" s="11"/>
      <c r="RRF8" s="11"/>
      <c r="RRG8" s="11"/>
      <c r="RRH8" s="11"/>
      <c r="RRI8" s="11"/>
      <c r="RRJ8" s="11"/>
      <c r="RRK8" s="11"/>
      <c r="RRL8" s="11"/>
      <c r="RRM8" s="11"/>
      <c r="RRN8" s="11"/>
      <c r="RRO8" s="11"/>
      <c r="RRP8" s="11"/>
      <c r="RRQ8" s="11"/>
      <c r="RRR8" s="11"/>
      <c r="RRS8" s="11"/>
      <c r="RRT8" s="11"/>
      <c r="RRU8" s="11"/>
      <c r="RRV8" s="11"/>
      <c r="RRW8" s="11"/>
      <c r="RRX8" s="11"/>
      <c r="RRY8" s="11"/>
      <c r="RRZ8" s="11"/>
      <c r="RSA8" s="11"/>
      <c r="RSB8" s="11"/>
      <c r="RSC8" s="11"/>
      <c r="RSD8" s="11"/>
      <c r="RSE8" s="11"/>
      <c r="RSF8" s="11"/>
      <c r="RSG8" s="11"/>
      <c r="RSH8" s="11"/>
      <c r="RSI8" s="11"/>
      <c r="RSJ8" s="11"/>
      <c r="RSK8" s="11"/>
      <c r="RSL8" s="11"/>
      <c r="RSM8" s="11"/>
      <c r="RSN8" s="11"/>
      <c r="RSO8" s="11"/>
      <c r="RSP8" s="11"/>
      <c r="RSQ8" s="11"/>
      <c r="RSR8" s="11"/>
      <c r="RSS8" s="11"/>
      <c r="RST8" s="11"/>
      <c r="RSU8" s="11"/>
      <c r="RSV8" s="11"/>
      <c r="RSW8" s="11"/>
      <c r="RSX8" s="11"/>
      <c r="RSY8" s="11"/>
      <c r="RSZ8" s="11"/>
      <c r="RTA8" s="11"/>
      <c r="RTB8" s="11"/>
      <c r="RTC8" s="11"/>
      <c r="RTD8" s="11"/>
      <c r="RTE8" s="11"/>
      <c r="RTF8" s="11"/>
      <c r="RTG8" s="11"/>
      <c r="RTH8" s="11"/>
      <c r="RTI8" s="11"/>
      <c r="RTJ8" s="11"/>
      <c r="RTK8" s="11"/>
      <c r="RTL8" s="11"/>
      <c r="RTM8" s="11"/>
      <c r="RTN8" s="11"/>
      <c r="RTO8" s="11"/>
      <c r="RTP8" s="11"/>
      <c r="RTQ8" s="11"/>
      <c r="RTR8" s="11"/>
      <c r="RTS8" s="11"/>
      <c r="RTT8" s="11"/>
      <c r="RTU8" s="11"/>
      <c r="RTV8" s="11"/>
      <c r="RTW8" s="11"/>
      <c r="RTX8" s="11"/>
      <c r="RTY8" s="11"/>
      <c r="RTZ8" s="11"/>
      <c r="RUA8" s="11"/>
      <c r="RUB8" s="11"/>
      <c r="RUC8" s="11"/>
      <c r="RUD8" s="11"/>
      <c r="RUE8" s="11"/>
      <c r="RUF8" s="11"/>
      <c r="RUG8" s="11"/>
      <c r="RUH8" s="11"/>
      <c r="RUI8" s="11"/>
      <c r="RUJ8" s="11"/>
      <c r="RUK8" s="11"/>
      <c r="RUL8" s="11"/>
      <c r="RUM8" s="11"/>
      <c r="RUN8" s="11"/>
      <c r="RUO8" s="11"/>
      <c r="RUP8" s="11"/>
      <c r="RUQ8" s="11"/>
      <c r="RUR8" s="11"/>
      <c r="RUS8" s="11"/>
      <c r="RUT8" s="11"/>
      <c r="RUU8" s="11"/>
      <c r="RUV8" s="11"/>
      <c r="RUW8" s="11"/>
      <c r="RUX8" s="11"/>
      <c r="RUY8" s="11"/>
      <c r="RUZ8" s="11"/>
      <c r="RVA8" s="11"/>
      <c r="RVB8" s="11"/>
      <c r="RVC8" s="11"/>
      <c r="RVD8" s="11"/>
      <c r="RVE8" s="11"/>
      <c r="RVF8" s="11"/>
      <c r="RVG8" s="11"/>
      <c r="RVH8" s="11"/>
      <c r="RVI8" s="11"/>
      <c r="RVJ8" s="11"/>
      <c r="RVK8" s="11"/>
      <c r="RVL8" s="11"/>
      <c r="RVM8" s="11"/>
      <c r="RVN8" s="11"/>
      <c r="RVO8" s="11"/>
      <c r="RVP8" s="11"/>
      <c r="RVQ8" s="11"/>
      <c r="RVR8" s="11"/>
      <c r="RVS8" s="11"/>
      <c r="RVT8" s="11"/>
      <c r="RVU8" s="11"/>
      <c r="RVV8" s="11"/>
      <c r="RVW8" s="11"/>
      <c r="RVX8" s="11"/>
      <c r="RVY8" s="11"/>
      <c r="RVZ8" s="11"/>
      <c r="RWA8" s="11"/>
      <c r="RWB8" s="11"/>
      <c r="RWC8" s="11"/>
      <c r="RWD8" s="11"/>
      <c r="RWE8" s="11"/>
      <c r="RWF8" s="11"/>
      <c r="RWG8" s="11"/>
      <c r="RWH8" s="11"/>
      <c r="RWI8" s="11"/>
      <c r="RWJ8" s="11"/>
      <c r="RWK8" s="11"/>
      <c r="RWL8" s="11"/>
      <c r="RWM8" s="11"/>
      <c r="RWN8" s="11"/>
      <c r="RWO8" s="11"/>
      <c r="RWP8" s="11"/>
      <c r="RWQ8" s="11"/>
      <c r="RWR8" s="11"/>
      <c r="RWS8" s="11"/>
      <c r="RWT8" s="11"/>
      <c r="RWU8" s="11"/>
      <c r="RWV8" s="11"/>
      <c r="RWW8" s="11"/>
      <c r="RWX8" s="11"/>
      <c r="RWY8" s="11"/>
      <c r="RWZ8" s="11"/>
      <c r="RXA8" s="11"/>
      <c r="RXB8" s="11"/>
      <c r="RXC8" s="11"/>
      <c r="RXD8" s="11"/>
      <c r="RXE8" s="11"/>
      <c r="RXF8" s="11"/>
      <c r="RXG8" s="11"/>
      <c r="RXH8" s="11"/>
      <c r="RXI8" s="11"/>
      <c r="RXJ8" s="11"/>
      <c r="RXK8" s="11"/>
      <c r="RXL8" s="11"/>
      <c r="RXM8" s="11"/>
      <c r="RXN8" s="11"/>
      <c r="RXO8" s="11"/>
      <c r="RXP8" s="11"/>
      <c r="RXQ8" s="11"/>
      <c r="RXR8" s="11"/>
      <c r="RXS8" s="11"/>
      <c r="RXT8" s="11"/>
      <c r="RXU8" s="11"/>
      <c r="RXV8" s="11"/>
      <c r="RXW8" s="11"/>
      <c r="RXX8" s="11"/>
      <c r="RXY8" s="11"/>
      <c r="RXZ8" s="11"/>
      <c r="RYA8" s="11"/>
      <c r="RYB8" s="11"/>
      <c r="RYC8" s="11"/>
      <c r="RYD8" s="11"/>
      <c r="RYE8" s="11"/>
      <c r="RYF8" s="11"/>
      <c r="RYG8" s="11"/>
      <c r="RYH8" s="11"/>
      <c r="RYI8" s="11"/>
      <c r="RYJ8" s="11"/>
      <c r="RYK8" s="11"/>
      <c r="RYL8" s="11"/>
      <c r="RYM8" s="11"/>
      <c r="RYN8" s="11"/>
      <c r="RYO8" s="11"/>
      <c r="RYP8" s="11"/>
      <c r="RYQ8" s="11"/>
      <c r="RYR8" s="11"/>
      <c r="RYS8" s="11"/>
      <c r="RYT8" s="11"/>
      <c r="RYU8" s="11"/>
      <c r="RYV8" s="11"/>
      <c r="RYW8" s="11"/>
      <c r="RYX8" s="11"/>
      <c r="RYY8" s="11"/>
      <c r="RYZ8" s="11"/>
      <c r="RZA8" s="11"/>
      <c r="RZB8" s="11"/>
      <c r="RZC8" s="11"/>
      <c r="RZD8" s="11"/>
      <c r="RZE8" s="11"/>
      <c r="RZF8" s="11"/>
      <c r="RZG8" s="11"/>
      <c r="RZH8" s="11"/>
      <c r="RZI8" s="11"/>
      <c r="RZJ8" s="11"/>
      <c r="RZK8" s="11"/>
      <c r="RZL8" s="11"/>
      <c r="RZM8" s="11"/>
      <c r="RZN8" s="11"/>
      <c r="RZO8" s="11"/>
      <c r="RZP8" s="11"/>
      <c r="RZQ8" s="11"/>
      <c r="RZR8" s="11"/>
      <c r="RZS8" s="11"/>
      <c r="RZT8" s="11"/>
      <c r="RZU8" s="11"/>
      <c r="RZV8" s="11"/>
      <c r="RZW8" s="11"/>
      <c r="RZX8" s="11"/>
      <c r="RZY8" s="11"/>
      <c r="RZZ8" s="11"/>
      <c r="SAA8" s="11"/>
      <c r="SAB8" s="11"/>
      <c r="SAC8" s="11"/>
      <c r="SAD8" s="11"/>
      <c r="SAE8" s="11"/>
      <c r="SAF8" s="11"/>
      <c r="SAG8" s="11"/>
      <c r="SAH8" s="11"/>
      <c r="SAI8" s="11"/>
      <c r="SAJ8" s="11"/>
      <c r="SAK8" s="11"/>
      <c r="SAL8" s="11"/>
      <c r="SAM8" s="11"/>
      <c r="SAN8" s="11"/>
      <c r="SAO8" s="11"/>
      <c r="SAP8" s="11"/>
      <c r="SAQ8" s="11"/>
      <c r="SAR8" s="11"/>
      <c r="SAS8" s="11"/>
      <c r="SAT8" s="11"/>
      <c r="SAU8" s="11"/>
      <c r="SAV8" s="11"/>
      <c r="SAW8" s="11"/>
      <c r="SAX8" s="11"/>
      <c r="SAY8" s="11"/>
      <c r="SAZ8" s="11"/>
      <c r="SBA8" s="11"/>
      <c r="SBB8" s="11"/>
      <c r="SBC8" s="11"/>
      <c r="SBD8" s="11"/>
      <c r="SBE8" s="11"/>
      <c r="SBF8" s="11"/>
      <c r="SBG8" s="11"/>
      <c r="SBH8" s="11"/>
      <c r="SBI8" s="11"/>
      <c r="SBJ8" s="11"/>
      <c r="SBK8" s="11"/>
      <c r="SBL8" s="11"/>
      <c r="SBM8" s="11"/>
      <c r="SBN8" s="11"/>
      <c r="SBO8" s="11"/>
      <c r="SBP8" s="11"/>
      <c r="SBQ8" s="11"/>
      <c r="SBR8" s="11"/>
      <c r="SBS8" s="11"/>
      <c r="SBT8" s="11"/>
      <c r="SBU8" s="11"/>
      <c r="SBV8" s="11"/>
      <c r="SBW8" s="11"/>
      <c r="SBX8" s="11"/>
      <c r="SBY8" s="11"/>
      <c r="SBZ8" s="11"/>
      <c r="SCA8" s="11"/>
      <c r="SCB8" s="11"/>
      <c r="SCC8" s="11"/>
      <c r="SCD8" s="11"/>
      <c r="SCE8" s="11"/>
      <c r="SCF8" s="11"/>
      <c r="SCG8" s="11"/>
      <c r="SCH8" s="11"/>
      <c r="SCI8" s="11"/>
      <c r="SCJ8" s="11"/>
      <c r="SCK8" s="11"/>
      <c r="SCL8" s="11"/>
      <c r="SCM8" s="11"/>
      <c r="SCN8" s="11"/>
      <c r="SCO8" s="11"/>
      <c r="SCP8" s="11"/>
      <c r="SCQ8" s="11"/>
      <c r="SCR8" s="11"/>
      <c r="SCS8" s="11"/>
      <c r="SCT8" s="11"/>
      <c r="SCU8" s="11"/>
      <c r="SCV8" s="11"/>
      <c r="SCW8" s="11"/>
      <c r="SCX8" s="11"/>
      <c r="SCY8" s="11"/>
      <c r="SCZ8" s="11"/>
      <c r="SDA8" s="11"/>
      <c r="SDB8" s="11"/>
      <c r="SDC8" s="11"/>
      <c r="SDD8" s="11"/>
      <c r="SDE8" s="11"/>
      <c r="SDF8" s="11"/>
      <c r="SDG8" s="11"/>
      <c r="SDH8" s="11"/>
      <c r="SDI8" s="11"/>
      <c r="SDJ8" s="11"/>
      <c r="SDK8" s="11"/>
      <c r="SDL8" s="11"/>
      <c r="SDM8" s="11"/>
      <c r="SDN8" s="11"/>
      <c r="SDO8" s="11"/>
      <c r="SDP8" s="11"/>
      <c r="SDQ8" s="11"/>
      <c r="SDR8" s="11"/>
      <c r="SDS8" s="11"/>
      <c r="SDT8" s="11"/>
      <c r="SDU8" s="11"/>
      <c r="SDV8" s="11"/>
      <c r="SDW8" s="11"/>
      <c r="SDX8" s="11"/>
      <c r="SDY8" s="11"/>
      <c r="SDZ8" s="11"/>
      <c r="SEA8" s="11"/>
      <c r="SEB8" s="11"/>
      <c r="SEC8" s="11"/>
      <c r="SED8" s="11"/>
      <c r="SEE8" s="11"/>
      <c r="SEF8" s="11"/>
      <c r="SEG8" s="11"/>
      <c r="SEH8" s="11"/>
      <c r="SEI8" s="11"/>
      <c r="SEJ8" s="11"/>
      <c r="SEK8" s="11"/>
      <c r="SEL8" s="11"/>
      <c r="SEM8" s="11"/>
      <c r="SEN8" s="11"/>
      <c r="SEO8" s="11"/>
      <c r="SEP8" s="11"/>
      <c r="SEQ8" s="11"/>
      <c r="SER8" s="11"/>
      <c r="SES8" s="11"/>
      <c r="SET8" s="11"/>
      <c r="SEU8" s="11"/>
      <c r="SEV8" s="11"/>
      <c r="SEW8" s="11"/>
      <c r="SEX8" s="11"/>
      <c r="SEY8" s="11"/>
      <c r="SEZ8" s="11"/>
      <c r="SFA8" s="11"/>
      <c r="SFB8" s="11"/>
      <c r="SFC8" s="11"/>
      <c r="SFD8" s="11"/>
      <c r="SFE8" s="11"/>
      <c r="SFF8" s="11"/>
      <c r="SFG8" s="11"/>
      <c r="SFH8" s="11"/>
      <c r="SFI8" s="11"/>
      <c r="SFJ8" s="11"/>
      <c r="SFK8" s="11"/>
      <c r="SFL8" s="11"/>
      <c r="SFM8" s="11"/>
      <c r="SFN8" s="11"/>
      <c r="SFO8" s="11"/>
      <c r="SFP8" s="11"/>
      <c r="SFQ8" s="11"/>
      <c r="SFR8" s="11"/>
      <c r="SFS8" s="11"/>
      <c r="SFT8" s="11"/>
      <c r="SFU8" s="11"/>
      <c r="SFV8" s="11"/>
      <c r="SFW8" s="11"/>
      <c r="SFX8" s="11"/>
      <c r="SFY8" s="11"/>
      <c r="SFZ8" s="11"/>
      <c r="SGA8" s="11"/>
      <c r="SGB8" s="11"/>
      <c r="SGC8" s="11"/>
      <c r="SGD8" s="11"/>
      <c r="SGE8" s="11"/>
      <c r="SGF8" s="11"/>
      <c r="SGG8" s="11"/>
      <c r="SGH8" s="11"/>
      <c r="SGI8" s="11"/>
      <c r="SGJ8" s="11"/>
      <c r="SGK8" s="11"/>
      <c r="SGL8" s="11"/>
      <c r="SGM8" s="11"/>
      <c r="SGN8" s="11"/>
      <c r="SGO8" s="11"/>
      <c r="SGP8" s="11"/>
      <c r="SGQ8" s="11"/>
      <c r="SGR8" s="11"/>
      <c r="SGS8" s="11"/>
      <c r="SGT8" s="11"/>
      <c r="SGU8" s="11"/>
      <c r="SGV8" s="11"/>
      <c r="SGW8" s="11"/>
      <c r="SGX8" s="11"/>
      <c r="SGY8" s="11"/>
      <c r="SGZ8" s="11"/>
      <c r="SHA8" s="11"/>
      <c r="SHB8" s="11"/>
      <c r="SHC8" s="11"/>
      <c r="SHD8" s="11"/>
      <c r="SHE8" s="11"/>
      <c r="SHF8" s="11"/>
      <c r="SHG8" s="11"/>
      <c r="SHH8" s="11"/>
      <c r="SHI8" s="11"/>
      <c r="SHJ8" s="11"/>
      <c r="SHK8" s="11"/>
      <c r="SHL8" s="11"/>
      <c r="SHM8" s="11"/>
      <c r="SHN8" s="11"/>
      <c r="SHO8" s="11"/>
      <c r="SHP8" s="11"/>
      <c r="SHQ8" s="11"/>
      <c r="SHR8" s="11"/>
      <c r="SHS8" s="11"/>
      <c r="SHT8" s="11"/>
      <c r="SHU8" s="11"/>
      <c r="SHV8" s="11"/>
      <c r="SHW8" s="11"/>
      <c r="SHX8" s="11"/>
      <c r="SHY8" s="11"/>
      <c r="SHZ8" s="11"/>
      <c r="SIA8" s="11"/>
      <c r="SIB8" s="11"/>
      <c r="SIC8" s="11"/>
      <c r="SID8" s="11"/>
      <c r="SIE8" s="11"/>
      <c r="SIF8" s="11"/>
      <c r="SIG8" s="11"/>
      <c r="SIH8" s="11"/>
      <c r="SII8" s="11"/>
      <c r="SIJ8" s="11"/>
      <c r="SIK8" s="11"/>
      <c r="SIL8" s="11"/>
      <c r="SIM8" s="11"/>
      <c r="SIN8" s="11"/>
      <c r="SIO8" s="11"/>
      <c r="SIP8" s="11"/>
      <c r="SIQ8" s="11"/>
      <c r="SIR8" s="11"/>
      <c r="SIS8" s="11"/>
      <c r="SIT8" s="11"/>
      <c r="SIU8" s="11"/>
      <c r="SIV8" s="11"/>
      <c r="SIW8" s="11"/>
      <c r="SIX8" s="11"/>
      <c r="SIY8" s="11"/>
      <c r="SIZ8" s="11"/>
      <c r="SJA8" s="11"/>
      <c r="SJB8" s="11"/>
      <c r="SJC8" s="11"/>
      <c r="SJD8" s="11"/>
      <c r="SJE8" s="11"/>
      <c r="SJF8" s="11"/>
      <c r="SJG8" s="11"/>
      <c r="SJH8" s="11"/>
      <c r="SJI8" s="11"/>
      <c r="SJJ8" s="11"/>
      <c r="SJK8" s="11"/>
      <c r="SJL8" s="11"/>
      <c r="SJM8" s="11"/>
      <c r="SJN8" s="11"/>
      <c r="SJO8" s="11"/>
      <c r="SJP8" s="11"/>
      <c r="SJQ8" s="11"/>
      <c r="SJR8" s="11"/>
      <c r="SJS8" s="11"/>
      <c r="SJT8" s="11"/>
      <c r="SJU8" s="11"/>
      <c r="SJV8" s="11"/>
      <c r="SJW8" s="11"/>
      <c r="SJX8" s="11"/>
      <c r="SJY8" s="11"/>
      <c r="SJZ8" s="11"/>
      <c r="SKA8" s="11"/>
      <c r="SKB8" s="11"/>
      <c r="SKC8" s="11"/>
      <c r="SKD8" s="11"/>
      <c r="SKE8" s="11"/>
      <c r="SKF8" s="11"/>
      <c r="SKG8" s="11"/>
      <c r="SKH8" s="11"/>
      <c r="SKI8" s="11"/>
      <c r="SKJ8" s="11"/>
      <c r="SKK8" s="11"/>
      <c r="SKL8" s="11"/>
      <c r="SKM8" s="11"/>
      <c r="SKN8" s="11"/>
      <c r="SKO8" s="11"/>
      <c r="SKP8" s="11"/>
      <c r="SKQ8" s="11"/>
      <c r="SKR8" s="11"/>
      <c r="SKS8" s="11"/>
      <c r="SKT8" s="11"/>
      <c r="SKU8" s="11"/>
      <c r="SKV8" s="11"/>
      <c r="SKW8" s="11"/>
      <c r="SKX8" s="11"/>
      <c r="SKY8" s="11"/>
      <c r="SKZ8" s="11"/>
      <c r="SLA8" s="11"/>
      <c r="SLB8" s="11"/>
      <c r="SLC8" s="11"/>
      <c r="SLD8" s="11"/>
      <c r="SLE8" s="11"/>
      <c r="SLF8" s="11"/>
      <c r="SLG8" s="11"/>
      <c r="SLH8" s="11"/>
      <c r="SLI8" s="11"/>
      <c r="SLJ8" s="11"/>
      <c r="SLK8" s="11"/>
      <c r="SLL8" s="11"/>
      <c r="SLM8" s="11"/>
      <c r="SLN8" s="11"/>
      <c r="SLO8" s="11"/>
      <c r="SLP8" s="11"/>
      <c r="SLQ8" s="11"/>
      <c r="SLR8" s="11"/>
      <c r="SLS8" s="11"/>
      <c r="SLT8" s="11"/>
      <c r="SLU8" s="11"/>
      <c r="SLV8" s="11"/>
      <c r="SLW8" s="11"/>
      <c r="SLX8" s="11"/>
      <c r="SLY8" s="11"/>
      <c r="SLZ8" s="11"/>
      <c r="SMA8" s="11"/>
      <c r="SMB8" s="11"/>
      <c r="SMC8" s="11"/>
      <c r="SMD8" s="11"/>
      <c r="SME8" s="11"/>
      <c r="SMF8" s="11"/>
      <c r="SMG8" s="11"/>
      <c r="SMH8" s="11"/>
      <c r="SMI8" s="11"/>
      <c r="SMJ8" s="11"/>
      <c r="SMK8" s="11"/>
      <c r="SML8" s="11"/>
      <c r="SMM8" s="11"/>
      <c r="SMN8" s="11"/>
      <c r="SMO8" s="11"/>
      <c r="SMP8" s="11"/>
      <c r="SMQ8" s="11"/>
      <c r="SMR8" s="11"/>
      <c r="SMS8" s="11"/>
      <c r="SMT8" s="11"/>
      <c r="SMU8" s="11"/>
      <c r="SMV8" s="11"/>
      <c r="SMW8" s="11"/>
      <c r="SMX8" s="11"/>
      <c r="SMY8" s="11"/>
      <c r="SMZ8" s="11"/>
      <c r="SNA8" s="11"/>
      <c r="SNB8" s="11"/>
      <c r="SNC8" s="11"/>
      <c r="SND8" s="11"/>
      <c r="SNE8" s="11"/>
      <c r="SNF8" s="11"/>
      <c r="SNG8" s="11"/>
      <c r="SNH8" s="11"/>
      <c r="SNI8" s="11"/>
      <c r="SNJ8" s="11"/>
      <c r="SNK8" s="11"/>
      <c r="SNL8" s="11"/>
      <c r="SNM8" s="11"/>
      <c r="SNN8" s="11"/>
      <c r="SNO8" s="11"/>
      <c r="SNP8" s="11"/>
      <c r="SNQ8" s="11"/>
      <c r="SNR8" s="11"/>
      <c r="SNS8" s="11"/>
      <c r="SNT8" s="11"/>
      <c r="SNU8" s="11"/>
      <c r="SNV8" s="11"/>
      <c r="SNW8" s="11"/>
      <c r="SNX8" s="11"/>
      <c r="SNY8" s="11"/>
      <c r="SNZ8" s="11"/>
      <c r="SOA8" s="11"/>
      <c r="SOB8" s="11"/>
      <c r="SOC8" s="11"/>
      <c r="SOD8" s="11"/>
      <c r="SOE8" s="11"/>
      <c r="SOF8" s="11"/>
      <c r="SOG8" s="11"/>
      <c r="SOH8" s="11"/>
      <c r="SOI8" s="11"/>
      <c r="SOJ8" s="11"/>
      <c r="SOK8" s="11"/>
      <c r="SOL8" s="11"/>
      <c r="SOM8" s="11"/>
      <c r="SON8" s="11"/>
      <c r="SOO8" s="11"/>
      <c r="SOP8" s="11"/>
      <c r="SOQ8" s="11"/>
      <c r="SOR8" s="11"/>
      <c r="SOS8" s="11"/>
      <c r="SOT8" s="11"/>
      <c r="SOU8" s="11"/>
      <c r="SOV8" s="11"/>
      <c r="SOW8" s="11"/>
      <c r="SOX8" s="11"/>
      <c r="SOY8" s="11"/>
      <c r="SOZ8" s="11"/>
      <c r="SPA8" s="11"/>
      <c r="SPB8" s="11"/>
      <c r="SPC8" s="11"/>
      <c r="SPD8" s="11"/>
      <c r="SPE8" s="11"/>
      <c r="SPF8" s="11"/>
      <c r="SPG8" s="11"/>
      <c r="SPH8" s="11"/>
      <c r="SPI8" s="11"/>
      <c r="SPJ8" s="11"/>
      <c r="SPK8" s="11"/>
      <c r="SPL8" s="11"/>
      <c r="SPM8" s="11"/>
      <c r="SPN8" s="11"/>
      <c r="SPO8" s="11"/>
      <c r="SPP8" s="11"/>
      <c r="SPQ8" s="11"/>
      <c r="SPR8" s="11"/>
      <c r="SPS8" s="11"/>
      <c r="SPT8" s="11"/>
      <c r="SPU8" s="11"/>
      <c r="SPV8" s="11"/>
      <c r="SPW8" s="11"/>
      <c r="SPX8" s="11"/>
      <c r="SPY8" s="11"/>
      <c r="SPZ8" s="11"/>
      <c r="SQA8" s="11"/>
      <c r="SQB8" s="11"/>
      <c r="SQC8" s="11"/>
      <c r="SQD8" s="11"/>
      <c r="SQE8" s="11"/>
      <c r="SQF8" s="11"/>
      <c r="SQG8" s="11"/>
      <c r="SQH8" s="11"/>
      <c r="SQI8" s="11"/>
      <c r="SQJ8" s="11"/>
      <c r="SQK8" s="11"/>
      <c r="SQL8" s="11"/>
      <c r="SQM8" s="11"/>
      <c r="SQN8" s="11"/>
      <c r="SQO8" s="11"/>
      <c r="SQP8" s="11"/>
      <c r="SQQ8" s="11"/>
      <c r="SQR8" s="11"/>
      <c r="SQS8" s="11"/>
      <c r="SQT8" s="11"/>
      <c r="SQU8" s="11"/>
      <c r="SQV8" s="11"/>
      <c r="SQW8" s="11"/>
      <c r="SQX8" s="11"/>
      <c r="SQY8" s="11"/>
      <c r="SQZ8" s="11"/>
      <c r="SRA8" s="11"/>
      <c r="SRB8" s="11"/>
      <c r="SRC8" s="11"/>
      <c r="SRD8" s="11"/>
      <c r="SRE8" s="11"/>
      <c r="SRF8" s="11"/>
      <c r="SRG8" s="11"/>
      <c r="SRH8" s="11"/>
      <c r="SRI8" s="11"/>
      <c r="SRJ8" s="11"/>
      <c r="SRK8" s="11"/>
      <c r="SRL8" s="11"/>
      <c r="SRM8" s="11"/>
      <c r="SRN8" s="11"/>
      <c r="SRO8" s="11"/>
      <c r="SRP8" s="11"/>
      <c r="SRQ8" s="11"/>
      <c r="SRR8" s="11"/>
      <c r="SRS8" s="11"/>
      <c r="SRT8" s="11"/>
      <c r="SRU8" s="11"/>
      <c r="SRV8" s="11"/>
      <c r="SRW8" s="11"/>
      <c r="SRX8" s="11"/>
      <c r="SRY8" s="11"/>
      <c r="SRZ8" s="11"/>
      <c r="SSA8" s="11"/>
      <c r="SSB8" s="11"/>
      <c r="SSC8" s="11"/>
      <c r="SSD8" s="11"/>
      <c r="SSE8" s="11"/>
      <c r="SSF8" s="11"/>
      <c r="SSG8" s="11"/>
      <c r="SSH8" s="11"/>
      <c r="SSI8" s="11"/>
      <c r="SSJ8" s="11"/>
      <c r="SSK8" s="11"/>
      <c r="SSL8" s="11"/>
      <c r="SSM8" s="11"/>
      <c r="SSN8" s="11"/>
      <c r="SSO8" s="11"/>
      <c r="SSP8" s="11"/>
      <c r="SSQ8" s="11"/>
      <c r="SSR8" s="11"/>
      <c r="SSS8" s="11"/>
      <c r="SST8" s="11"/>
      <c r="SSU8" s="11"/>
      <c r="SSV8" s="11"/>
      <c r="SSW8" s="11"/>
      <c r="SSX8" s="11"/>
      <c r="SSY8" s="11"/>
      <c r="SSZ8" s="11"/>
      <c r="STA8" s="11"/>
      <c r="STB8" s="11"/>
      <c r="STC8" s="11"/>
      <c r="STD8" s="11"/>
      <c r="STE8" s="11"/>
      <c r="STF8" s="11"/>
      <c r="STG8" s="11"/>
      <c r="STH8" s="11"/>
      <c r="STI8" s="11"/>
      <c r="STJ8" s="11"/>
      <c r="STK8" s="11"/>
      <c r="STL8" s="11"/>
      <c r="STM8" s="11"/>
      <c r="STN8" s="11"/>
      <c r="STO8" s="11"/>
      <c r="STP8" s="11"/>
      <c r="STQ8" s="11"/>
      <c r="STR8" s="11"/>
      <c r="STS8" s="11"/>
      <c r="STT8" s="11"/>
      <c r="STU8" s="11"/>
      <c r="STV8" s="11"/>
      <c r="STW8" s="11"/>
      <c r="STX8" s="11"/>
      <c r="STY8" s="11"/>
      <c r="STZ8" s="11"/>
      <c r="SUA8" s="11"/>
      <c r="SUB8" s="11"/>
      <c r="SUC8" s="11"/>
      <c r="SUD8" s="11"/>
      <c r="SUE8" s="11"/>
      <c r="SUF8" s="11"/>
      <c r="SUG8" s="11"/>
      <c r="SUH8" s="11"/>
      <c r="SUI8" s="11"/>
      <c r="SUJ8" s="11"/>
      <c r="SUK8" s="11"/>
      <c r="SUL8" s="11"/>
      <c r="SUM8" s="11"/>
      <c r="SUN8" s="11"/>
      <c r="SUO8" s="11"/>
      <c r="SUP8" s="11"/>
      <c r="SUQ8" s="11"/>
      <c r="SUR8" s="11"/>
      <c r="SUS8" s="11"/>
      <c r="SUT8" s="11"/>
      <c r="SUU8" s="11"/>
      <c r="SUV8" s="11"/>
      <c r="SUW8" s="11"/>
      <c r="SUX8" s="11"/>
      <c r="SUY8" s="11"/>
      <c r="SUZ8" s="11"/>
      <c r="SVA8" s="11"/>
      <c r="SVB8" s="11"/>
      <c r="SVC8" s="11"/>
      <c r="SVD8" s="11"/>
      <c r="SVE8" s="11"/>
      <c r="SVF8" s="11"/>
      <c r="SVG8" s="11"/>
      <c r="SVH8" s="11"/>
      <c r="SVI8" s="11"/>
      <c r="SVJ8" s="11"/>
      <c r="SVK8" s="11"/>
      <c r="SVL8" s="11"/>
      <c r="SVM8" s="11"/>
      <c r="SVN8" s="11"/>
      <c r="SVO8" s="11"/>
      <c r="SVP8" s="11"/>
      <c r="SVQ8" s="11"/>
      <c r="SVR8" s="11"/>
      <c r="SVS8" s="11"/>
      <c r="SVT8" s="11"/>
      <c r="SVU8" s="11"/>
      <c r="SVV8" s="11"/>
      <c r="SVW8" s="11"/>
      <c r="SVX8" s="11"/>
      <c r="SVY8" s="11"/>
      <c r="SVZ8" s="11"/>
      <c r="SWA8" s="11"/>
      <c r="SWB8" s="11"/>
      <c r="SWC8" s="11"/>
      <c r="SWD8" s="11"/>
      <c r="SWE8" s="11"/>
      <c r="SWF8" s="11"/>
      <c r="SWG8" s="11"/>
      <c r="SWH8" s="11"/>
      <c r="SWI8" s="11"/>
      <c r="SWJ8" s="11"/>
      <c r="SWK8" s="11"/>
      <c r="SWL8" s="11"/>
      <c r="SWM8" s="11"/>
      <c r="SWN8" s="11"/>
      <c r="SWO8" s="11"/>
      <c r="SWP8" s="11"/>
      <c r="SWQ8" s="11"/>
      <c r="SWR8" s="11"/>
      <c r="SWS8" s="11"/>
      <c r="SWT8" s="11"/>
      <c r="SWU8" s="11"/>
      <c r="SWV8" s="11"/>
      <c r="SWW8" s="11"/>
      <c r="SWX8" s="11"/>
      <c r="SWY8" s="11"/>
      <c r="SWZ8" s="11"/>
      <c r="SXA8" s="11"/>
      <c r="SXB8" s="11"/>
      <c r="SXC8" s="11"/>
      <c r="SXD8" s="11"/>
      <c r="SXE8" s="11"/>
      <c r="SXF8" s="11"/>
      <c r="SXG8" s="11"/>
      <c r="SXH8" s="11"/>
      <c r="SXI8" s="11"/>
      <c r="SXJ8" s="11"/>
      <c r="SXK8" s="11"/>
      <c r="SXL8" s="11"/>
      <c r="SXM8" s="11"/>
      <c r="SXN8" s="11"/>
      <c r="SXO8" s="11"/>
      <c r="SXP8" s="11"/>
      <c r="SXQ8" s="11"/>
      <c r="SXR8" s="11"/>
      <c r="SXS8" s="11"/>
      <c r="SXT8" s="11"/>
      <c r="SXU8" s="11"/>
      <c r="SXV8" s="11"/>
      <c r="SXW8" s="11"/>
      <c r="SXX8" s="11"/>
      <c r="SXY8" s="11"/>
      <c r="SXZ8" s="11"/>
      <c r="SYA8" s="11"/>
      <c r="SYB8" s="11"/>
      <c r="SYC8" s="11"/>
      <c r="SYD8" s="11"/>
      <c r="SYE8" s="11"/>
      <c r="SYF8" s="11"/>
      <c r="SYG8" s="11"/>
      <c r="SYH8" s="11"/>
      <c r="SYI8" s="11"/>
      <c r="SYJ8" s="11"/>
      <c r="SYK8" s="11"/>
      <c r="SYL8" s="11"/>
      <c r="SYM8" s="11"/>
      <c r="SYN8" s="11"/>
      <c r="SYO8" s="11"/>
      <c r="SYP8" s="11"/>
      <c r="SYQ8" s="11"/>
      <c r="SYR8" s="11"/>
      <c r="SYS8" s="11"/>
      <c r="SYT8" s="11"/>
      <c r="SYU8" s="11"/>
      <c r="SYV8" s="11"/>
      <c r="SYW8" s="11"/>
      <c r="SYX8" s="11"/>
      <c r="SYY8" s="11"/>
      <c r="SYZ8" s="11"/>
      <c r="SZA8" s="11"/>
      <c r="SZB8" s="11"/>
      <c r="SZC8" s="11"/>
      <c r="SZD8" s="11"/>
      <c r="SZE8" s="11"/>
      <c r="SZF8" s="11"/>
      <c r="SZG8" s="11"/>
      <c r="SZH8" s="11"/>
      <c r="SZI8" s="11"/>
      <c r="SZJ8" s="11"/>
      <c r="SZK8" s="11"/>
      <c r="SZL8" s="11"/>
      <c r="SZM8" s="11"/>
      <c r="SZN8" s="11"/>
      <c r="SZO8" s="11"/>
      <c r="SZP8" s="11"/>
      <c r="SZQ8" s="11"/>
      <c r="SZR8" s="11"/>
      <c r="SZS8" s="11"/>
      <c r="SZT8" s="11"/>
      <c r="SZU8" s="11"/>
      <c r="SZV8" s="11"/>
      <c r="SZW8" s="11"/>
      <c r="SZX8" s="11"/>
      <c r="SZY8" s="11"/>
      <c r="SZZ8" s="11"/>
      <c r="TAA8" s="11"/>
      <c r="TAB8" s="11"/>
      <c r="TAC8" s="11"/>
      <c r="TAD8" s="11"/>
      <c r="TAE8" s="11"/>
      <c r="TAF8" s="11"/>
      <c r="TAG8" s="11"/>
      <c r="TAH8" s="11"/>
      <c r="TAI8" s="11"/>
      <c r="TAJ8" s="11"/>
      <c r="TAK8" s="11"/>
      <c r="TAL8" s="11"/>
      <c r="TAM8" s="11"/>
      <c r="TAN8" s="11"/>
      <c r="TAO8" s="11"/>
      <c r="TAP8" s="11"/>
      <c r="TAQ8" s="11"/>
      <c r="TAR8" s="11"/>
      <c r="TAS8" s="11"/>
      <c r="TAT8" s="11"/>
      <c r="TAU8" s="11"/>
      <c r="TAV8" s="11"/>
      <c r="TAW8" s="11"/>
      <c r="TAX8" s="11"/>
      <c r="TAY8" s="11"/>
      <c r="TAZ8" s="11"/>
      <c r="TBA8" s="11"/>
      <c r="TBB8" s="11"/>
      <c r="TBC8" s="11"/>
      <c r="TBD8" s="11"/>
      <c r="TBE8" s="11"/>
      <c r="TBF8" s="11"/>
      <c r="TBG8" s="11"/>
      <c r="TBH8" s="11"/>
      <c r="TBI8" s="11"/>
      <c r="TBJ8" s="11"/>
      <c r="TBK8" s="11"/>
      <c r="TBL8" s="11"/>
      <c r="TBM8" s="11"/>
      <c r="TBN8" s="11"/>
      <c r="TBO8" s="11"/>
      <c r="TBP8" s="11"/>
      <c r="TBQ8" s="11"/>
      <c r="TBR8" s="11"/>
      <c r="TBS8" s="11"/>
      <c r="TBT8" s="11"/>
      <c r="TBU8" s="11"/>
      <c r="TBV8" s="11"/>
      <c r="TBW8" s="11"/>
      <c r="TBX8" s="11"/>
      <c r="TBY8" s="11"/>
      <c r="TBZ8" s="11"/>
      <c r="TCA8" s="11"/>
      <c r="TCB8" s="11"/>
      <c r="TCC8" s="11"/>
      <c r="TCD8" s="11"/>
      <c r="TCE8" s="11"/>
      <c r="TCF8" s="11"/>
      <c r="TCG8" s="11"/>
      <c r="TCH8" s="11"/>
      <c r="TCI8" s="11"/>
      <c r="TCJ8" s="11"/>
      <c r="TCK8" s="11"/>
      <c r="TCL8" s="11"/>
      <c r="TCM8" s="11"/>
      <c r="TCN8" s="11"/>
      <c r="TCO8" s="11"/>
      <c r="TCP8" s="11"/>
      <c r="TCQ8" s="11"/>
      <c r="TCR8" s="11"/>
      <c r="TCS8" s="11"/>
      <c r="TCT8" s="11"/>
      <c r="TCU8" s="11"/>
      <c r="TCV8" s="11"/>
      <c r="TCW8" s="11"/>
      <c r="TCX8" s="11"/>
      <c r="TCY8" s="11"/>
      <c r="TCZ8" s="11"/>
      <c r="TDA8" s="11"/>
      <c r="TDB8" s="11"/>
      <c r="TDC8" s="11"/>
      <c r="TDD8" s="11"/>
      <c r="TDE8" s="11"/>
      <c r="TDF8" s="11"/>
      <c r="TDG8" s="11"/>
      <c r="TDH8" s="11"/>
      <c r="TDI8" s="11"/>
      <c r="TDJ8" s="11"/>
      <c r="TDK8" s="11"/>
      <c r="TDL8" s="11"/>
      <c r="TDM8" s="11"/>
      <c r="TDN8" s="11"/>
      <c r="TDO8" s="11"/>
      <c r="TDP8" s="11"/>
      <c r="TDQ8" s="11"/>
      <c r="TDR8" s="11"/>
      <c r="TDS8" s="11"/>
      <c r="TDT8" s="11"/>
      <c r="TDU8" s="11"/>
      <c r="TDV8" s="11"/>
      <c r="TDW8" s="11"/>
      <c r="TDX8" s="11"/>
      <c r="TDY8" s="11"/>
      <c r="TDZ8" s="11"/>
      <c r="TEA8" s="11"/>
      <c r="TEB8" s="11"/>
      <c r="TEC8" s="11"/>
      <c r="TED8" s="11"/>
      <c r="TEE8" s="11"/>
      <c r="TEF8" s="11"/>
      <c r="TEG8" s="11"/>
      <c r="TEH8" s="11"/>
      <c r="TEI8" s="11"/>
      <c r="TEJ8" s="11"/>
      <c r="TEK8" s="11"/>
      <c r="TEL8" s="11"/>
      <c r="TEM8" s="11"/>
      <c r="TEN8" s="11"/>
      <c r="TEO8" s="11"/>
      <c r="TEP8" s="11"/>
      <c r="TEQ8" s="11"/>
      <c r="TER8" s="11"/>
      <c r="TES8" s="11"/>
      <c r="TET8" s="11"/>
      <c r="TEU8" s="11"/>
      <c r="TEV8" s="11"/>
      <c r="TEW8" s="11"/>
      <c r="TEX8" s="11"/>
      <c r="TEY8" s="11"/>
      <c r="TEZ8" s="11"/>
      <c r="TFA8" s="11"/>
      <c r="TFB8" s="11"/>
      <c r="TFC8" s="11"/>
      <c r="TFD8" s="11"/>
      <c r="TFE8" s="11"/>
      <c r="TFF8" s="11"/>
      <c r="TFG8" s="11"/>
      <c r="TFH8" s="11"/>
      <c r="TFI8" s="11"/>
      <c r="TFJ8" s="11"/>
      <c r="TFK8" s="11"/>
      <c r="TFL8" s="11"/>
      <c r="TFM8" s="11"/>
      <c r="TFN8" s="11"/>
      <c r="TFO8" s="11"/>
      <c r="TFP8" s="11"/>
      <c r="TFQ8" s="11"/>
      <c r="TFR8" s="11"/>
      <c r="TFS8" s="11"/>
      <c r="TFT8" s="11"/>
      <c r="TFU8" s="11"/>
      <c r="TFV8" s="11"/>
      <c r="TFW8" s="11"/>
      <c r="TFX8" s="11"/>
      <c r="TFY8" s="11"/>
      <c r="TFZ8" s="11"/>
      <c r="TGA8" s="11"/>
      <c r="TGB8" s="11"/>
      <c r="TGC8" s="11"/>
      <c r="TGD8" s="11"/>
      <c r="TGE8" s="11"/>
      <c r="TGF8" s="11"/>
      <c r="TGG8" s="11"/>
      <c r="TGH8" s="11"/>
      <c r="TGI8" s="11"/>
      <c r="TGJ8" s="11"/>
      <c r="TGK8" s="11"/>
      <c r="TGL8" s="11"/>
      <c r="TGM8" s="11"/>
      <c r="TGN8" s="11"/>
      <c r="TGO8" s="11"/>
      <c r="TGP8" s="11"/>
      <c r="TGQ8" s="11"/>
      <c r="TGR8" s="11"/>
      <c r="TGS8" s="11"/>
      <c r="TGT8" s="11"/>
      <c r="TGU8" s="11"/>
      <c r="TGV8" s="11"/>
      <c r="TGW8" s="11"/>
      <c r="TGX8" s="11"/>
      <c r="TGY8" s="11"/>
      <c r="TGZ8" s="11"/>
      <c r="THA8" s="11"/>
      <c r="THB8" s="11"/>
      <c r="THC8" s="11"/>
      <c r="THD8" s="11"/>
      <c r="THE8" s="11"/>
      <c r="THF8" s="11"/>
      <c r="THG8" s="11"/>
      <c r="THH8" s="11"/>
      <c r="THI8" s="11"/>
      <c r="THJ8" s="11"/>
      <c r="THK8" s="11"/>
      <c r="THL8" s="11"/>
      <c r="THM8" s="11"/>
      <c r="THN8" s="11"/>
      <c r="THO8" s="11"/>
      <c r="THP8" s="11"/>
      <c r="THQ8" s="11"/>
      <c r="THR8" s="11"/>
      <c r="THS8" s="11"/>
      <c r="THT8" s="11"/>
      <c r="THU8" s="11"/>
      <c r="THV8" s="11"/>
      <c r="THW8" s="11"/>
      <c r="THX8" s="11"/>
      <c r="THY8" s="11"/>
      <c r="THZ8" s="11"/>
      <c r="TIA8" s="11"/>
      <c r="TIB8" s="11"/>
      <c r="TIC8" s="11"/>
      <c r="TID8" s="11"/>
      <c r="TIE8" s="11"/>
      <c r="TIF8" s="11"/>
      <c r="TIG8" s="11"/>
      <c r="TIH8" s="11"/>
      <c r="TII8" s="11"/>
      <c r="TIJ8" s="11"/>
      <c r="TIK8" s="11"/>
      <c r="TIL8" s="11"/>
      <c r="TIM8" s="11"/>
      <c r="TIN8" s="11"/>
      <c r="TIO8" s="11"/>
      <c r="TIP8" s="11"/>
      <c r="TIQ8" s="11"/>
      <c r="TIR8" s="11"/>
      <c r="TIS8" s="11"/>
      <c r="TIT8" s="11"/>
      <c r="TIU8" s="11"/>
      <c r="TIV8" s="11"/>
      <c r="TIW8" s="11"/>
      <c r="TIX8" s="11"/>
      <c r="TIY8" s="11"/>
      <c r="TIZ8" s="11"/>
      <c r="TJA8" s="11"/>
      <c r="TJB8" s="11"/>
      <c r="TJC8" s="11"/>
      <c r="TJD8" s="11"/>
      <c r="TJE8" s="11"/>
      <c r="TJF8" s="11"/>
      <c r="TJG8" s="11"/>
      <c r="TJH8" s="11"/>
      <c r="TJI8" s="11"/>
      <c r="TJJ8" s="11"/>
      <c r="TJK8" s="11"/>
      <c r="TJL8" s="11"/>
      <c r="TJM8" s="11"/>
      <c r="TJN8" s="11"/>
      <c r="TJO8" s="11"/>
      <c r="TJP8" s="11"/>
      <c r="TJQ8" s="11"/>
      <c r="TJR8" s="11"/>
      <c r="TJS8" s="11"/>
      <c r="TJT8" s="11"/>
      <c r="TJU8" s="11"/>
      <c r="TJV8" s="11"/>
      <c r="TJW8" s="11"/>
      <c r="TJX8" s="11"/>
      <c r="TJY8" s="11"/>
      <c r="TJZ8" s="11"/>
      <c r="TKA8" s="11"/>
      <c r="TKB8" s="11"/>
      <c r="TKC8" s="11"/>
      <c r="TKD8" s="11"/>
      <c r="TKE8" s="11"/>
      <c r="TKF8" s="11"/>
      <c r="TKG8" s="11"/>
      <c r="TKH8" s="11"/>
      <c r="TKI8" s="11"/>
      <c r="TKJ8" s="11"/>
      <c r="TKK8" s="11"/>
      <c r="TKL8" s="11"/>
      <c r="TKM8" s="11"/>
      <c r="TKN8" s="11"/>
      <c r="TKO8" s="11"/>
      <c r="TKP8" s="11"/>
      <c r="TKQ8" s="11"/>
      <c r="TKR8" s="11"/>
      <c r="TKS8" s="11"/>
      <c r="TKT8" s="11"/>
      <c r="TKU8" s="11"/>
      <c r="TKV8" s="11"/>
      <c r="TKW8" s="11"/>
      <c r="TKX8" s="11"/>
      <c r="TKY8" s="11"/>
      <c r="TKZ8" s="11"/>
      <c r="TLA8" s="11"/>
      <c r="TLB8" s="11"/>
      <c r="TLC8" s="11"/>
      <c r="TLD8" s="11"/>
      <c r="TLE8" s="11"/>
      <c r="TLF8" s="11"/>
      <c r="TLG8" s="11"/>
      <c r="TLH8" s="11"/>
      <c r="TLI8" s="11"/>
      <c r="TLJ8" s="11"/>
      <c r="TLK8" s="11"/>
      <c r="TLL8" s="11"/>
      <c r="TLM8" s="11"/>
      <c r="TLN8" s="11"/>
      <c r="TLO8" s="11"/>
      <c r="TLP8" s="11"/>
      <c r="TLQ8" s="11"/>
      <c r="TLR8" s="11"/>
      <c r="TLS8" s="11"/>
      <c r="TLT8" s="11"/>
      <c r="TLU8" s="11"/>
      <c r="TLV8" s="11"/>
      <c r="TLW8" s="11"/>
      <c r="TLX8" s="11"/>
      <c r="TLY8" s="11"/>
      <c r="TLZ8" s="11"/>
      <c r="TMA8" s="11"/>
      <c r="TMB8" s="11"/>
      <c r="TMC8" s="11"/>
      <c r="TMD8" s="11"/>
      <c r="TME8" s="11"/>
      <c r="TMF8" s="11"/>
      <c r="TMG8" s="11"/>
      <c r="TMH8" s="11"/>
      <c r="TMI8" s="11"/>
      <c r="TMJ8" s="11"/>
      <c r="TMK8" s="11"/>
      <c r="TML8" s="11"/>
      <c r="TMM8" s="11"/>
      <c r="TMN8" s="11"/>
      <c r="TMO8" s="11"/>
      <c r="TMP8" s="11"/>
      <c r="TMQ8" s="11"/>
      <c r="TMR8" s="11"/>
      <c r="TMS8" s="11"/>
      <c r="TMT8" s="11"/>
      <c r="TMU8" s="11"/>
      <c r="TMV8" s="11"/>
      <c r="TMW8" s="11"/>
      <c r="TMX8" s="11"/>
      <c r="TMY8" s="11"/>
      <c r="TMZ8" s="11"/>
      <c r="TNA8" s="11"/>
      <c r="TNB8" s="11"/>
      <c r="TNC8" s="11"/>
      <c r="TND8" s="11"/>
      <c r="TNE8" s="11"/>
      <c r="TNF8" s="11"/>
      <c r="TNG8" s="11"/>
      <c r="TNH8" s="11"/>
      <c r="TNI8" s="11"/>
      <c r="TNJ8" s="11"/>
      <c r="TNK8" s="11"/>
      <c r="TNL8" s="11"/>
      <c r="TNM8" s="11"/>
      <c r="TNN8" s="11"/>
      <c r="TNO8" s="11"/>
      <c r="TNP8" s="11"/>
      <c r="TNQ8" s="11"/>
      <c r="TNR8" s="11"/>
      <c r="TNS8" s="11"/>
      <c r="TNT8" s="11"/>
      <c r="TNU8" s="11"/>
      <c r="TNV8" s="11"/>
      <c r="TNW8" s="11"/>
      <c r="TNX8" s="11"/>
      <c r="TNY8" s="11"/>
      <c r="TNZ8" s="11"/>
      <c r="TOA8" s="11"/>
      <c r="TOB8" s="11"/>
      <c r="TOC8" s="11"/>
      <c r="TOD8" s="11"/>
      <c r="TOE8" s="11"/>
      <c r="TOF8" s="11"/>
      <c r="TOG8" s="11"/>
      <c r="TOH8" s="11"/>
      <c r="TOI8" s="11"/>
      <c r="TOJ8" s="11"/>
      <c r="TOK8" s="11"/>
      <c r="TOL8" s="11"/>
      <c r="TOM8" s="11"/>
      <c r="TON8" s="11"/>
      <c r="TOO8" s="11"/>
      <c r="TOP8" s="11"/>
      <c r="TOQ8" s="11"/>
      <c r="TOR8" s="11"/>
      <c r="TOS8" s="11"/>
      <c r="TOT8" s="11"/>
      <c r="TOU8" s="11"/>
      <c r="TOV8" s="11"/>
      <c r="TOW8" s="11"/>
      <c r="TOX8" s="11"/>
      <c r="TOY8" s="11"/>
      <c r="TOZ8" s="11"/>
      <c r="TPA8" s="11"/>
      <c r="TPB8" s="11"/>
      <c r="TPC8" s="11"/>
      <c r="TPD8" s="11"/>
      <c r="TPE8" s="11"/>
      <c r="TPF8" s="11"/>
      <c r="TPG8" s="11"/>
      <c r="TPH8" s="11"/>
      <c r="TPI8" s="11"/>
      <c r="TPJ8" s="11"/>
      <c r="TPK8" s="11"/>
      <c r="TPL8" s="11"/>
      <c r="TPM8" s="11"/>
      <c r="TPN8" s="11"/>
      <c r="TPO8" s="11"/>
      <c r="TPP8" s="11"/>
      <c r="TPQ8" s="11"/>
      <c r="TPR8" s="11"/>
      <c r="TPS8" s="11"/>
      <c r="TPT8" s="11"/>
      <c r="TPU8" s="11"/>
      <c r="TPV8" s="11"/>
      <c r="TPW8" s="11"/>
      <c r="TPX8" s="11"/>
      <c r="TPY8" s="11"/>
      <c r="TPZ8" s="11"/>
      <c r="TQA8" s="11"/>
      <c r="TQB8" s="11"/>
      <c r="TQC8" s="11"/>
      <c r="TQD8" s="11"/>
      <c r="TQE8" s="11"/>
      <c r="TQF8" s="11"/>
      <c r="TQG8" s="11"/>
      <c r="TQH8" s="11"/>
      <c r="TQI8" s="11"/>
      <c r="TQJ8" s="11"/>
      <c r="TQK8" s="11"/>
      <c r="TQL8" s="11"/>
      <c r="TQM8" s="11"/>
      <c r="TQN8" s="11"/>
      <c r="TQO8" s="11"/>
      <c r="TQP8" s="11"/>
      <c r="TQQ8" s="11"/>
      <c r="TQR8" s="11"/>
      <c r="TQS8" s="11"/>
      <c r="TQT8" s="11"/>
      <c r="TQU8" s="11"/>
      <c r="TQV8" s="11"/>
      <c r="TQW8" s="11"/>
      <c r="TQX8" s="11"/>
      <c r="TQY8" s="11"/>
      <c r="TQZ8" s="11"/>
      <c r="TRA8" s="11"/>
      <c r="TRB8" s="11"/>
      <c r="TRC8" s="11"/>
      <c r="TRD8" s="11"/>
      <c r="TRE8" s="11"/>
      <c r="TRF8" s="11"/>
      <c r="TRG8" s="11"/>
      <c r="TRH8" s="11"/>
      <c r="TRI8" s="11"/>
      <c r="TRJ8" s="11"/>
      <c r="TRK8" s="11"/>
      <c r="TRL8" s="11"/>
      <c r="TRM8" s="11"/>
      <c r="TRN8" s="11"/>
      <c r="TRO8" s="11"/>
      <c r="TRP8" s="11"/>
      <c r="TRQ8" s="11"/>
      <c r="TRR8" s="11"/>
      <c r="TRS8" s="11"/>
      <c r="TRT8" s="11"/>
      <c r="TRU8" s="11"/>
      <c r="TRV8" s="11"/>
      <c r="TRW8" s="11"/>
      <c r="TRX8" s="11"/>
      <c r="TRY8" s="11"/>
      <c r="TRZ8" s="11"/>
      <c r="TSA8" s="11"/>
      <c r="TSB8" s="11"/>
      <c r="TSC8" s="11"/>
      <c r="TSD8" s="11"/>
      <c r="TSE8" s="11"/>
      <c r="TSF8" s="11"/>
      <c r="TSG8" s="11"/>
      <c r="TSH8" s="11"/>
      <c r="TSI8" s="11"/>
      <c r="TSJ8" s="11"/>
      <c r="TSK8" s="11"/>
      <c r="TSL8" s="11"/>
      <c r="TSM8" s="11"/>
      <c r="TSN8" s="11"/>
      <c r="TSO8" s="11"/>
      <c r="TSP8" s="11"/>
      <c r="TSQ8" s="11"/>
      <c r="TSR8" s="11"/>
      <c r="TSS8" s="11"/>
      <c r="TST8" s="11"/>
      <c r="TSU8" s="11"/>
      <c r="TSV8" s="11"/>
      <c r="TSW8" s="11"/>
      <c r="TSX8" s="11"/>
      <c r="TSY8" s="11"/>
      <c r="TSZ8" s="11"/>
      <c r="TTA8" s="11"/>
      <c r="TTB8" s="11"/>
      <c r="TTC8" s="11"/>
      <c r="TTD8" s="11"/>
      <c r="TTE8" s="11"/>
      <c r="TTF8" s="11"/>
      <c r="TTG8" s="11"/>
      <c r="TTH8" s="11"/>
      <c r="TTI8" s="11"/>
      <c r="TTJ8" s="11"/>
      <c r="TTK8" s="11"/>
      <c r="TTL8" s="11"/>
      <c r="TTM8" s="11"/>
      <c r="TTN8" s="11"/>
      <c r="TTO8" s="11"/>
      <c r="TTP8" s="11"/>
      <c r="TTQ8" s="11"/>
      <c r="TTR8" s="11"/>
      <c r="TTS8" s="11"/>
      <c r="TTT8" s="11"/>
      <c r="TTU8" s="11"/>
      <c r="TTV8" s="11"/>
      <c r="TTW8" s="11"/>
      <c r="TTX8" s="11"/>
      <c r="TTY8" s="11"/>
      <c r="TTZ8" s="11"/>
      <c r="TUA8" s="11"/>
      <c r="TUB8" s="11"/>
      <c r="TUC8" s="11"/>
      <c r="TUD8" s="11"/>
      <c r="TUE8" s="11"/>
      <c r="TUF8" s="11"/>
      <c r="TUG8" s="11"/>
      <c r="TUH8" s="11"/>
      <c r="TUI8" s="11"/>
      <c r="TUJ8" s="11"/>
      <c r="TUK8" s="11"/>
      <c r="TUL8" s="11"/>
      <c r="TUM8" s="11"/>
      <c r="TUN8" s="11"/>
      <c r="TUO8" s="11"/>
      <c r="TUP8" s="11"/>
      <c r="TUQ8" s="11"/>
      <c r="TUR8" s="11"/>
      <c r="TUS8" s="11"/>
      <c r="TUT8" s="11"/>
      <c r="TUU8" s="11"/>
      <c r="TUV8" s="11"/>
      <c r="TUW8" s="11"/>
      <c r="TUX8" s="11"/>
      <c r="TUY8" s="11"/>
      <c r="TUZ8" s="11"/>
      <c r="TVA8" s="11"/>
      <c r="TVB8" s="11"/>
      <c r="TVC8" s="11"/>
      <c r="TVD8" s="11"/>
      <c r="TVE8" s="11"/>
      <c r="TVF8" s="11"/>
      <c r="TVG8" s="11"/>
      <c r="TVH8" s="11"/>
      <c r="TVI8" s="11"/>
      <c r="TVJ8" s="11"/>
      <c r="TVK8" s="11"/>
      <c r="TVL8" s="11"/>
      <c r="TVM8" s="11"/>
      <c r="TVN8" s="11"/>
      <c r="TVO8" s="11"/>
      <c r="TVP8" s="11"/>
      <c r="TVQ8" s="11"/>
      <c r="TVR8" s="11"/>
      <c r="TVS8" s="11"/>
      <c r="TVT8" s="11"/>
      <c r="TVU8" s="11"/>
      <c r="TVV8" s="11"/>
      <c r="TVW8" s="11"/>
      <c r="TVX8" s="11"/>
      <c r="TVY8" s="11"/>
      <c r="TVZ8" s="11"/>
      <c r="TWA8" s="11"/>
      <c r="TWB8" s="11"/>
      <c r="TWC8" s="11"/>
      <c r="TWD8" s="11"/>
      <c r="TWE8" s="11"/>
      <c r="TWF8" s="11"/>
      <c r="TWG8" s="11"/>
      <c r="TWH8" s="11"/>
      <c r="TWI8" s="11"/>
      <c r="TWJ8" s="11"/>
      <c r="TWK8" s="11"/>
      <c r="TWL8" s="11"/>
      <c r="TWM8" s="11"/>
      <c r="TWN8" s="11"/>
      <c r="TWO8" s="11"/>
      <c r="TWP8" s="11"/>
      <c r="TWQ8" s="11"/>
      <c r="TWR8" s="11"/>
      <c r="TWS8" s="11"/>
      <c r="TWT8" s="11"/>
      <c r="TWU8" s="11"/>
      <c r="TWV8" s="11"/>
      <c r="TWW8" s="11"/>
      <c r="TWX8" s="11"/>
      <c r="TWY8" s="11"/>
      <c r="TWZ8" s="11"/>
      <c r="TXA8" s="11"/>
      <c r="TXB8" s="11"/>
      <c r="TXC8" s="11"/>
      <c r="TXD8" s="11"/>
      <c r="TXE8" s="11"/>
      <c r="TXF8" s="11"/>
      <c r="TXG8" s="11"/>
      <c r="TXH8" s="11"/>
      <c r="TXI8" s="11"/>
      <c r="TXJ8" s="11"/>
      <c r="TXK8" s="11"/>
      <c r="TXL8" s="11"/>
      <c r="TXM8" s="11"/>
      <c r="TXN8" s="11"/>
      <c r="TXO8" s="11"/>
      <c r="TXP8" s="11"/>
      <c r="TXQ8" s="11"/>
      <c r="TXR8" s="11"/>
      <c r="TXS8" s="11"/>
      <c r="TXT8" s="11"/>
      <c r="TXU8" s="11"/>
      <c r="TXV8" s="11"/>
      <c r="TXW8" s="11"/>
      <c r="TXX8" s="11"/>
      <c r="TXY8" s="11"/>
      <c r="TXZ8" s="11"/>
      <c r="TYA8" s="11"/>
      <c r="TYB8" s="11"/>
      <c r="TYC8" s="11"/>
      <c r="TYD8" s="11"/>
      <c r="TYE8" s="11"/>
      <c r="TYF8" s="11"/>
      <c r="TYG8" s="11"/>
      <c r="TYH8" s="11"/>
      <c r="TYI8" s="11"/>
      <c r="TYJ8" s="11"/>
      <c r="TYK8" s="11"/>
      <c r="TYL8" s="11"/>
      <c r="TYM8" s="11"/>
      <c r="TYN8" s="11"/>
      <c r="TYO8" s="11"/>
      <c r="TYP8" s="11"/>
      <c r="TYQ8" s="11"/>
      <c r="TYR8" s="11"/>
      <c r="TYS8" s="11"/>
      <c r="TYT8" s="11"/>
      <c r="TYU8" s="11"/>
      <c r="TYV8" s="11"/>
      <c r="TYW8" s="11"/>
      <c r="TYX8" s="11"/>
      <c r="TYY8" s="11"/>
      <c r="TYZ8" s="11"/>
      <c r="TZA8" s="11"/>
      <c r="TZB8" s="11"/>
      <c r="TZC8" s="11"/>
      <c r="TZD8" s="11"/>
      <c r="TZE8" s="11"/>
      <c r="TZF8" s="11"/>
      <c r="TZG8" s="11"/>
      <c r="TZH8" s="11"/>
      <c r="TZI8" s="11"/>
      <c r="TZJ8" s="11"/>
      <c r="TZK8" s="11"/>
      <c r="TZL8" s="11"/>
      <c r="TZM8" s="11"/>
      <c r="TZN8" s="11"/>
      <c r="TZO8" s="11"/>
      <c r="TZP8" s="11"/>
      <c r="TZQ8" s="11"/>
      <c r="TZR8" s="11"/>
      <c r="TZS8" s="11"/>
      <c r="TZT8" s="11"/>
      <c r="TZU8" s="11"/>
      <c r="TZV8" s="11"/>
      <c r="TZW8" s="11"/>
      <c r="TZX8" s="11"/>
      <c r="TZY8" s="11"/>
      <c r="TZZ8" s="11"/>
      <c r="UAA8" s="11"/>
      <c r="UAB8" s="11"/>
      <c r="UAC8" s="11"/>
      <c r="UAD8" s="11"/>
      <c r="UAE8" s="11"/>
      <c r="UAF8" s="11"/>
      <c r="UAG8" s="11"/>
      <c r="UAH8" s="11"/>
      <c r="UAI8" s="11"/>
      <c r="UAJ8" s="11"/>
      <c r="UAK8" s="11"/>
      <c r="UAL8" s="11"/>
      <c r="UAM8" s="11"/>
      <c r="UAN8" s="11"/>
      <c r="UAO8" s="11"/>
      <c r="UAP8" s="11"/>
      <c r="UAQ8" s="11"/>
      <c r="UAR8" s="11"/>
      <c r="UAS8" s="11"/>
      <c r="UAT8" s="11"/>
      <c r="UAU8" s="11"/>
      <c r="UAV8" s="11"/>
      <c r="UAW8" s="11"/>
      <c r="UAX8" s="11"/>
      <c r="UAY8" s="11"/>
      <c r="UAZ8" s="11"/>
      <c r="UBA8" s="11"/>
      <c r="UBB8" s="11"/>
      <c r="UBC8" s="11"/>
      <c r="UBD8" s="11"/>
      <c r="UBE8" s="11"/>
      <c r="UBF8" s="11"/>
      <c r="UBG8" s="11"/>
      <c r="UBH8" s="11"/>
      <c r="UBI8" s="11"/>
      <c r="UBJ8" s="11"/>
      <c r="UBK8" s="11"/>
      <c r="UBL8" s="11"/>
      <c r="UBM8" s="11"/>
      <c r="UBN8" s="11"/>
      <c r="UBO8" s="11"/>
      <c r="UBP8" s="11"/>
      <c r="UBQ8" s="11"/>
      <c r="UBR8" s="11"/>
      <c r="UBS8" s="11"/>
      <c r="UBT8" s="11"/>
      <c r="UBU8" s="11"/>
      <c r="UBV8" s="11"/>
      <c r="UBW8" s="11"/>
      <c r="UBX8" s="11"/>
      <c r="UBY8" s="11"/>
      <c r="UBZ8" s="11"/>
      <c r="UCA8" s="11"/>
      <c r="UCB8" s="11"/>
      <c r="UCC8" s="11"/>
      <c r="UCD8" s="11"/>
      <c r="UCE8" s="11"/>
      <c r="UCF8" s="11"/>
      <c r="UCG8" s="11"/>
      <c r="UCH8" s="11"/>
      <c r="UCI8" s="11"/>
      <c r="UCJ8" s="11"/>
      <c r="UCK8" s="11"/>
      <c r="UCL8" s="11"/>
      <c r="UCM8" s="11"/>
      <c r="UCN8" s="11"/>
      <c r="UCO8" s="11"/>
      <c r="UCP8" s="11"/>
      <c r="UCQ8" s="11"/>
      <c r="UCR8" s="11"/>
      <c r="UCS8" s="11"/>
      <c r="UCT8" s="11"/>
      <c r="UCU8" s="11"/>
      <c r="UCV8" s="11"/>
      <c r="UCW8" s="11"/>
      <c r="UCX8" s="11"/>
      <c r="UCY8" s="11"/>
      <c r="UCZ8" s="11"/>
      <c r="UDA8" s="11"/>
      <c r="UDB8" s="11"/>
      <c r="UDC8" s="11"/>
      <c r="UDD8" s="11"/>
      <c r="UDE8" s="11"/>
      <c r="UDF8" s="11"/>
      <c r="UDG8" s="11"/>
      <c r="UDH8" s="11"/>
      <c r="UDI8" s="11"/>
      <c r="UDJ8" s="11"/>
      <c r="UDK8" s="11"/>
      <c r="UDL8" s="11"/>
      <c r="UDM8" s="11"/>
      <c r="UDN8" s="11"/>
      <c r="UDO8" s="11"/>
      <c r="UDP8" s="11"/>
      <c r="UDQ8" s="11"/>
      <c r="UDR8" s="11"/>
      <c r="UDS8" s="11"/>
      <c r="UDT8" s="11"/>
      <c r="UDU8" s="11"/>
      <c r="UDV8" s="11"/>
      <c r="UDW8" s="11"/>
      <c r="UDX8" s="11"/>
      <c r="UDY8" s="11"/>
      <c r="UDZ8" s="11"/>
      <c r="UEA8" s="11"/>
      <c r="UEB8" s="11"/>
      <c r="UEC8" s="11"/>
      <c r="UED8" s="11"/>
      <c r="UEE8" s="11"/>
      <c r="UEF8" s="11"/>
      <c r="UEG8" s="11"/>
      <c r="UEH8" s="11"/>
      <c r="UEI8" s="11"/>
      <c r="UEJ8" s="11"/>
      <c r="UEK8" s="11"/>
      <c r="UEL8" s="11"/>
      <c r="UEM8" s="11"/>
      <c r="UEN8" s="11"/>
      <c r="UEO8" s="11"/>
      <c r="UEP8" s="11"/>
      <c r="UEQ8" s="11"/>
      <c r="UER8" s="11"/>
      <c r="UES8" s="11"/>
      <c r="UET8" s="11"/>
      <c r="UEU8" s="11"/>
      <c r="UEV8" s="11"/>
      <c r="UEW8" s="11"/>
      <c r="UEX8" s="11"/>
      <c r="UEY8" s="11"/>
      <c r="UEZ8" s="11"/>
      <c r="UFA8" s="11"/>
      <c r="UFB8" s="11"/>
      <c r="UFC8" s="11"/>
      <c r="UFD8" s="11"/>
      <c r="UFE8" s="11"/>
      <c r="UFF8" s="11"/>
      <c r="UFG8" s="11"/>
      <c r="UFH8" s="11"/>
      <c r="UFI8" s="11"/>
      <c r="UFJ8" s="11"/>
      <c r="UFK8" s="11"/>
      <c r="UFL8" s="11"/>
      <c r="UFM8" s="11"/>
      <c r="UFN8" s="11"/>
      <c r="UFO8" s="11"/>
      <c r="UFP8" s="11"/>
      <c r="UFQ8" s="11"/>
      <c r="UFR8" s="11"/>
      <c r="UFS8" s="11"/>
      <c r="UFT8" s="11"/>
      <c r="UFU8" s="11"/>
      <c r="UFV8" s="11"/>
      <c r="UFW8" s="11"/>
      <c r="UFX8" s="11"/>
      <c r="UFY8" s="11"/>
      <c r="UFZ8" s="11"/>
      <c r="UGA8" s="11"/>
      <c r="UGB8" s="11"/>
      <c r="UGC8" s="11"/>
      <c r="UGD8" s="11"/>
      <c r="UGE8" s="11"/>
      <c r="UGF8" s="11"/>
      <c r="UGG8" s="11"/>
      <c r="UGH8" s="11"/>
      <c r="UGI8" s="11"/>
      <c r="UGJ8" s="11"/>
      <c r="UGK8" s="11"/>
      <c r="UGL8" s="11"/>
      <c r="UGM8" s="11"/>
      <c r="UGN8" s="11"/>
      <c r="UGO8" s="11"/>
      <c r="UGP8" s="11"/>
      <c r="UGQ8" s="11"/>
      <c r="UGR8" s="11"/>
      <c r="UGS8" s="11"/>
      <c r="UGT8" s="11"/>
      <c r="UGU8" s="11"/>
      <c r="UGV8" s="11"/>
      <c r="UGW8" s="11"/>
      <c r="UGX8" s="11"/>
      <c r="UGY8" s="11"/>
      <c r="UGZ8" s="11"/>
      <c r="UHA8" s="11"/>
      <c r="UHB8" s="11"/>
      <c r="UHC8" s="11"/>
      <c r="UHD8" s="11"/>
      <c r="UHE8" s="11"/>
      <c r="UHF8" s="11"/>
      <c r="UHG8" s="11"/>
      <c r="UHH8" s="11"/>
      <c r="UHI8" s="11"/>
      <c r="UHJ8" s="11"/>
      <c r="UHK8" s="11"/>
      <c r="UHL8" s="11"/>
      <c r="UHM8" s="11"/>
      <c r="UHN8" s="11"/>
      <c r="UHO8" s="11"/>
      <c r="UHP8" s="11"/>
      <c r="UHQ8" s="11"/>
      <c r="UHR8" s="11"/>
      <c r="UHS8" s="11"/>
      <c r="UHT8" s="11"/>
      <c r="UHU8" s="11"/>
      <c r="UHV8" s="11"/>
      <c r="UHW8" s="11"/>
      <c r="UHX8" s="11"/>
      <c r="UHY8" s="11"/>
      <c r="UHZ8" s="11"/>
      <c r="UIA8" s="11"/>
      <c r="UIB8" s="11"/>
      <c r="UIC8" s="11"/>
      <c r="UID8" s="11"/>
      <c r="UIE8" s="11"/>
      <c r="UIF8" s="11"/>
      <c r="UIG8" s="11"/>
      <c r="UIH8" s="11"/>
      <c r="UII8" s="11"/>
      <c r="UIJ8" s="11"/>
      <c r="UIK8" s="11"/>
      <c r="UIL8" s="11"/>
      <c r="UIM8" s="11"/>
      <c r="UIN8" s="11"/>
      <c r="UIO8" s="11"/>
      <c r="UIP8" s="11"/>
      <c r="UIQ8" s="11"/>
      <c r="UIR8" s="11"/>
      <c r="UIS8" s="11"/>
      <c r="UIT8" s="11"/>
      <c r="UIU8" s="11"/>
      <c r="UIV8" s="11"/>
      <c r="UIW8" s="11"/>
      <c r="UIX8" s="11"/>
      <c r="UIY8" s="11"/>
      <c r="UIZ8" s="11"/>
      <c r="UJA8" s="11"/>
      <c r="UJB8" s="11"/>
      <c r="UJC8" s="11"/>
      <c r="UJD8" s="11"/>
      <c r="UJE8" s="11"/>
      <c r="UJF8" s="11"/>
      <c r="UJG8" s="11"/>
      <c r="UJH8" s="11"/>
      <c r="UJI8" s="11"/>
      <c r="UJJ8" s="11"/>
      <c r="UJK8" s="11"/>
      <c r="UJL8" s="11"/>
      <c r="UJM8" s="11"/>
      <c r="UJN8" s="11"/>
      <c r="UJO8" s="11"/>
      <c r="UJP8" s="11"/>
      <c r="UJQ8" s="11"/>
      <c r="UJR8" s="11"/>
      <c r="UJS8" s="11"/>
      <c r="UJT8" s="11"/>
      <c r="UJU8" s="11"/>
      <c r="UJV8" s="11"/>
      <c r="UJW8" s="11"/>
      <c r="UJX8" s="11"/>
      <c r="UJY8" s="11"/>
      <c r="UJZ8" s="11"/>
      <c r="UKA8" s="11"/>
      <c r="UKB8" s="11"/>
      <c r="UKC8" s="11"/>
      <c r="UKD8" s="11"/>
      <c r="UKE8" s="11"/>
      <c r="UKF8" s="11"/>
      <c r="UKG8" s="11"/>
      <c r="UKH8" s="11"/>
      <c r="UKI8" s="11"/>
      <c r="UKJ8" s="11"/>
      <c r="UKK8" s="11"/>
      <c r="UKL8" s="11"/>
      <c r="UKM8" s="11"/>
      <c r="UKN8" s="11"/>
      <c r="UKO8" s="11"/>
      <c r="UKP8" s="11"/>
      <c r="UKQ8" s="11"/>
      <c r="UKR8" s="11"/>
      <c r="UKS8" s="11"/>
      <c r="UKT8" s="11"/>
      <c r="UKU8" s="11"/>
      <c r="UKV8" s="11"/>
      <c r="UKW8" s="11"/>
      <c r="UKX8" s="11"/>
      <c r="UKY8" s="11"/>
      <c r="UKZ8" s="11"/>
      <c r="ULA8" s="11"/>
      <c r="ULB8" s="11"/>
      <c r="ULC8" s="11"/>
      <c r="ULD8" s="11"/>
      <c r="ULE8" s="11"/>
      <c r="ULF8" s="11"/>
      <c r="ULG8" s="11"/>
      <c r="ULH8" s="11"/>
      <c r="ULI8" s="11"/>
      <c r="ULJ8" s="11"/>
      <c r="ULK8" s="11"/>
      <c r="ULL8" s="11"/>
      <c r="ULM8" s="11"/>
      <c r="ULN8" s="11"/>
      <c r="ULO8" s="11"/>
      <c r="ULP8" s="11"/>
      <c r="ULQ8" s="11"/>
      <c r="ULR8" s="11"/>
      <c r="ULS8" s="11"/>
      <c r="ULT8" s="11"/>
      <c r="ULU8" s="11"/>
      <c r="ULV8" s="11"/>
      <c r="ULW8" s="11"/>
      <c r="ULX8" s="11"/>
      <c r="ULY8" s="11"/>
      <c r="ULZ8" s="11"/>
      <c r="UMA8" s="11"/>
      <c r="UMB8" s="11"/>
      <c r="UMC8" s="11"/>
      <c r="UMD8" s="11"/>
      <c r="UME8" s="11"/>
      <c r="UMF8" s="11"/>
      <c r="UMG8" s="11"/>
      <c r="UMH8" s="11"/>
      <c r="UMI8" s="11"/>
      <c r="UMJ8" s="11"/>
      <c r="UMK8" s="11"/>
      <c r="UML8" s="11"/>
      <c r="UMM8" s="11"/>
      <c r="UMN8" s="11"/>
      <c r="UMO8" s="11"/>
      <c r="UMP8" s="11"/>
      <c r="UMQ8" s="11"/>
      <c r="UMR8" s="11"/>
      <c r="UMS8" s="11"/>
      <c r="UMT8" s="11"/>
      <c r="UMU8" s="11"/>
      <c r="UMV8" s="11"/>
      <c r="UMW8" s="11"/>
      <c r="UMX8" s="11"/>
      <c r="UMY8" s="11"/>
      <c r="UMZ8" s="11"/>
      <c r="UNA8" s="11"/>
      <c r="UNB8" s="11"/>
      <c r="UNC8" s="11"/>
      <c r="UND8" s="11"/>
      <c r="UNE8" s="11"/>
      <c r="UNF8" s="11"/>
      <c r="UNG8" s="11"/>
      <c r="UNH8" s="11"/>
      <c r="UNI8" s="11"/>
      <c r="UNJ8" s="11"/>
      <c r="UNK8" s="11"/>
      <c r="UNL8" s="11"/>
      <c r="UNM8" s="11"/>
      <c r="UNN8" s="11"/>
      <c r="UNO8" s="11"/>
      <c r="UNP8" s="11"/>
      <c r="UNQ8" s="11"/>
      <c r="UNR8" s="11"/>
      <c r="UNS8" s="11"/>
      <c r="UNT8" s="11"/>
      <c r="UNU8" s="11"/>
      <c r="UNV8" s="11"/>
      <c r="UNW8" s="11"/>
      <c r="UNX8" s="11"/>
      <c r="UNY8" s="11"/>
      <c r="UNZ8" s="11"/>
      <c r="UOA8" s="11"/>
      <c r="UOB8" s="11"/>
      <c r="UOC8" s="11"/>
      <c r="UOD8" s="11"/>
      <c r="UOE8" s="11"/>
      <c r="UOF8" s="11"/>
      <c r="UOG8" s="11"/>
      <c r="UOH8" s="11"/>
      <c r="UOI8" s="11"/>
      <c r="UOJ8" s="11"/>
      <c r="UOK8" s="11"/>
      <c r="UOL8" s="11"/>
      <c r="UOM8" s="11"/>
      <c r="UON8" s="11"/>
      <c r="UOO8" s="11"/>
      <c r="UOP8" s="11"/>
      <c r="UOQ8" s="11"/>
      <c r="UOR8" s="11"/>
      <c r="UOS8" s="11"/>
      <c r="UOT8" s="11"/>
      <c r="UOU8" s="11"/>
      <c r="UOV8" s="11"/>
      <c r="UOW8" s="11"/>
      <c r="UOX8" s="11"/>
      <c r="UOY8" s="11"/>
      <c r="UOZ8" s="11"/>
      <c r="UPA8" s="11"/>
      <c r="UPB8" s="11"/>
      <c r="UPC8" s="11"/>
      <c r="UPD8" s="11"/>
      <c r="UPE8" s="11"/>
      <c r="UPF8" s="11"/>
      <c r="UPG8" s="11"/>
      <c r="UPH8" s="11"/>
      <c r="UPI8" s="11"/>
      <c r="UPJ8" s="11"/>
      <c r="UPK8" s="11"/>
      <c r="UPL8" s="11"/>
      <c r="UPM8" s="11"/>
      <c r="UPN8" s="11"/>
      <c r="UPO8" s="11"/>
      <c r="UPP8" s="11"/>
      <c r="UPQ8" s="11"/>
      <c r="UPR8" s="11"/>
      <c r="UPS8" s="11"/>
      <c r="UPT8" s="11"/>
      <c r="UPU8" s="11"/>
      <c r="UPV8" s="11"/>
      <c r="UPW8" s="11"/>
      <c r="UPX8" s="11"/>
      <c r="UPY8" s="11"/>
      <c r="UPZ8" s="11"/>
      <c r="UQA8" s="11"/>
      <c r="UQB8" s="11"/>
      <c r="UQC8" s="11"/>
      <c r="UQD8" s="11"/>
      <c r="UQE8" s="11"/>
      <c r="UQF8" s="11"/>
      <c r="UQG8" s="11"/>
      <c r="UQH8" s="11"/>
      <c r="UQI8" s="11"/>
      <c r="UQJ8" s="11"/>
      <c r="UQK8" s="11"/>
      <c r="UQL8" s="11"/>
      <c r="UQM8" s="11"/>
      <c r="UQN8" s="11"/>
      <c r="UQO8" s="11"/>
      <c r="UQP8" s="11"/>
      <c r="UQQ8" s="11"/>
      <c r="UQR8" s="11"/>
      <c r="UQS8" s="11"/>
      <c r="UQT8" s="11"/>
      <c r="UQU8" s="11"/>
      <c r="UQV8" s="11"/>
      <c r="UQW8" s="11"/>
      <c r="UQX8" s="11"/>
      <c r="UQY8" s="11"/>
      <c r="UQZ8" s="11"/>
      <c r="URA8" s="11"/>
      <c r="URB8" s="11"/>
      <c r="URC8" s="11"/>
      <c r="URD8" s="11"/>
      <c r="URE8" s="11"/>
      <c r="URF8" s="11"/>
      <c r="URG8" s="11"/>
      <c r="URH8" s="11"/>
      <c r="URI8" s="11"/>
      <c r="URJ8" s="11"/>
      <c r="URK8" s="11"/>
      <c r="URL8" s="11"/>
      <c r="URM8" s="11"/>
      <c r="URN8" s="11"/>
      <c r="URO8" s="11"/>
      <c r="URP8" s="11"/>
      <c r="URQ8" s="11"/>
      <c r="URR8" s="11"/>
      <c r="URS8" s="11"/>
      <c r="URT8" s="11"/>
      <c r="URU8" s="11"/>
      <c r="URV8" s="11"/>
      <c r="URW8" s="11"/>
      <c r="URX8" s="11"/>
      <c r="URY8" s="11"/>
      <c r="URZ8" s="11"/>
      <c r="USA8" s="11"/>
      <c r="USB8" s="11"/>
      <c r="USC8" s="11"/>
      <c r="USD8" s="11"/>
      <c r="USE8" s="11"/>
      <c r="USF8" s="11"/>
      <c r="USG8" s="11"/>
      <c r="USH8" s="11"/>
      <c r="USI8" s="11"/>
      <c r="USJ8" s="11"/>
      <c r="USK8" s="11"/>
      <c r="USL8" s="11"/>
      <c r="USM8" s="11"/>
      <c r="USN8" s="11"/>
      <c r="USO8" s="11"/>
      <c r="USP8" s="11"/>
      <c r="USQ8" s="11"/>
      <c r="USR8" s="11"/>
      <c r="USS8" s="11"/>
      <c r="UST8" s="11"/>
      <c r="USU8" s="11"/>
      <c r="USV8" s="11"/>
      <c r="USW8" s="11"/>
      <c r="USX8" s="11"/>
      <c r="USY8" s="11"/>
      <c r="USZ8" s="11"/>
      <c r="UTA8" s="11"/>
      <c r="UTB8" s="11"/>
      <c r="UTC8" s="11"/>
      <c r="UTD8" s="11"/>
      <c r="UTE8" s="11"/>
      <c r="UTF8" s="11"/>
      <c r="UTG8" s="11"/>
      <c r="UTH8" s="11"/>
      <c r="UTI8" s="11"/>
      <c r="UTJ8" s="11"/>
      <c r="UTK8" s="11"/>
      <c r="UTL8" s="11"/>
      <c r="UTM8" s="11"/>
      <c r="UTN8" s="11"/>
      <c r="UTO8" s="11"/>
      <c r="UTP8" s="11"/>
      <c r="UTQ8" s="11"/>
      <c r="UTR8" s="11"/>
      <c r="UTS8" s="11"/>
      <c r="UTT8" s="11"/>
      <c r="UTU8" s="11"/>
      <c r="UTV8" s="11"/>
      <c r="UTW8" s="11"/>
      <c r="UTX8" s="11"/>
      <c r="UTY8" s="11"/>
      <c r="UTZ8" s="11"/>
      <c r="UUA8" s="11"/>
      <c r="UUB8" s="11"/>
      <c r="UUC8" s="11"/>
      <c r="UUD8" s="11"/>
      <c r="UUE8" s="11"/>
      <c r="UUF8" s="11"/>
      <c r="UUG8" s="11"/>
      <c r="UUH8" s="11"/>
      <c r="UUI8" s="11"/>
      <c r="UUJ8" s="11"/>
      <c r="UUK8" s="11"/>
      <c r="UUL8" s="11"/>
      <c r="UUM8" s="11"/>
      <c r="UUN8" s="11"/>
      <c r="UUO8" s="11"/>
      <c r="UUP8" s="11"/>
      <c r="UUQ8" s="11"/>
      <c r="UUR8" s="11"/>
      <c r="UUS8" s="11"/>
      <c r="UUT8" s="11"/>
      <c r="UUU8" s="11"/>
      <c r="UUV8" s="11"/>
      <c r="UUW8" s="11"/>
      <c r="UUX8" s="11"/>
      <c r="UUY8" s="11"/>
      <c r="UUZ8" s="11"/>
      <c r="UVA8" s="11"/>
      <c r="UVB8" s="11"/>
      <c r="UVC8" s="11"/>
      <c r="UVD8" s="11"/>
      <c r="UVE8" s="11"/>
      <c r="UVF8" s="11"/>
      <c r="UVG8" s="11"/>
      <c r="UVH8" s="11"/>
      <c r="UVI8" s="11"/>
      <c r="UVJ8" s="11"/>
      <c r="UVK8" s="11"/>
      <c r="UVL8" s="11"/>
      <c r="UVM8" s="11"/>
      <c r="UVN8" s="11"/>
      <c r="UVO8" s="11"/>
      <c r="UVP8" s="11"/>
      <c r="UVQ8" s="11"/>
      <c r="UVR8" s="11"/>
      <c r="UVS8" s="11"/>
      <c r="UVT8" s="11"/>
      <c r="UVU8" s="11"/>
      <c r="UVV8" s="11"/>
      <c r="UVW8" s="11"/>
      <c r="UVX8" s="11"/>
      <c r="UVY8" s="11"/>
      <c r="UVZ8" s="11"/>
      <c r="UWA8" s="11"/>
      <c r="UWB8" s="11"/>
      <c r="UWC8" s="11"/>
      <c r="UWD8" s="11"/>
      <c r="UWE8" s="11"/>
      <c r="UWF8" s="11"/>
      <c r="UWG8" s="11"/>
      <c r="UWH8" s="11"/>
      <c r="UWI8" s="11"/>
      <c r="UWJ8" s="11"/>
      <c r="UWK8" s="11"/>
      <c r="UWL8" s="11"/>
      <c r="UWM8" s="11"/>
      <c r="UWN8" s="11"/>
      <c r="UWO8" s="11"/>
      <c r="UWP8" s="11"/>
      <c r="UWQ8" s="11"/>
      <c r="UWR8" s="11"/>
      <c r="UWS8" s="11"/>
      <c r="UWT8" s="11"/>
      <c r="UWU8" s="11"/>
      <c r="UWV8" s="11"/>
      <c r="UWW8" s="11"/>
      <c r="UWX8" s="11"/>
      <c r="UWY8" s="11"/>
      <c r="UWZ8" s="11"/>
      <c r="UXA8" s="11"/>
      <c r="UXB8" s="11"/>
      <c r="UXC8" s="11"/>
      <c r="UXD8" s="11"/>
      <c r="UXE8" s="11"/>
      <c r="UXF8" s="11"/>
      <c r="UXG8" s="11"/>
      <c r="UXH8" s="11"/>
      <c r="UXI8" s="11"/>
      <c r="UXJ8" s="11"/>
      <c r="UXK8" s="11"/>
      <c r="UXL8" s="11"/>
      <c r="UXM8" s="11"/>
      <c r="UXN8" s="11"/>
      <c r="UXO8" s="11"/>
      <c r="UXP8" s="11"/>
      <c r="UXQ8" s="11"/>
      <c r="UXR8" s="11"/>
      <c r="UXS8" s="11"/>
      <c r="UXT8" s="11"/>
      <c r="UXU8" s="11"/>
      <c r="UXV8" s="11"/>
      <c r="UXW8" s="11"/>
      <c r="UXX8" s="11"/>
      <c r="UXY8" s="11"/>
      <c r="UXZ8" s="11"/>
      <c r="UYA8" s="11"/>
      <c r="UYB8" s="11"/>
      <c r="UYC8" s="11"/>
      <c r="UYD8" s="11"/>
      <c r="UYE8" s="11"/>
      <c r="UYF8" s="11"/>
      <c r="UYG8" s="11"/>
      <c r="UYH8" s="11"/>
      <c r="UYI8" s="11"/>
      <c r="UYJ8" s="11"/>
      <c r="UYK8" s="11"/>
      <c r="UYL8" s="11"/>
      <c r="UYM8" s="11"/>
      <c r="UYN8" s="11"/>
      <c r="UYO8" s="11"/>
      <c r="UYP8" s="11"/>
      <c r="UYQ8" s="11"/>
      <c r="UYR8" s="11"/>
      <c r="UYS8" s="11"/>
      <c r="UYT8" s="11"/>
      <c r="UYU8" s="11"/>
      <c r="UYV8" s="11"/>
      <c r="UYW8" s="11"/>
      <c r="UYX8" s="11"/>
      <c r="UYY8" s="11"/>
      <c r="UYZ8" s="11"/>
      <c r="UZA8" s="11"/>
      <c r="UZB8" s="11"/>
      <c r="UZC8" s="11"/>
      <c r="UZD8" s="11"/>
      <c r="UZE8" s="11"/>
      <c r="UZF8" s="11"/>
      <c r="UZG8" s="11"/>
      <c r="UZH8" s="11"/>
      <c r="UZI8" s="11"/>
      <c r="UZJ8" s="11"/>
      <c r="UZK8" s="11"/>
      <c r="UZL8" s="11"/>
      <c r="UZM8" s="11"/>
      <c r="UZN8" s="11"/>
      <c r="UZO8" s="11"/>
      <c r="UZP8" s="11"/>
      <c r="UZQ8" s="11"/>
      <c r="UZR8" s="11"/>
      <c r="UZS8" s="11"/>
      <c r="UZT8" s="11"/>
      <c r="UZU8" s="11"/>
      <c r="UZV8" s="11"/>
      <c r="UZW8" s="11"/>
      <c r="UZX8" s="11"/>
      <c r="UZY8" s="11"/>
      <c r="UZZ8" s="11"/>
      <c r="VAA8" s="11"/>
      <c r="VAB8" s="11"/>
      <c r="VAC8" s="11"/>
      <c r="VAD8" s="11"/>
      <c r="VAE8" s="11"/>
      <c r="VAF8" s="11"/>
      <c r="VAG8" s="11"/>
      <c r="VAH8" s="11"/>
      <c r="VAI8" s="11"/>
      <c r="VAJ8" s="11"/>
      <c r="VAK8" s="11"/>
      <c r="VAL8" s="11"/>
      <c r="VAM8" s="11"/>
      <c r="VAN8" s="11"/>
      <c r="VAO8" s="11"/>
      <c r="VAP8" s="11"/>
      <c r="VAQ8" s="11"/>
      <c r="VAR8" s="11"/>
      <c r="VAS8" s="11"/>
      <c r="VAT8" s="11"/>
      <c r="VAU8" s="11"/>
      <c r="VAV8" s="11"/>
      <c r="VAW8" s="11"/>
      <c r="VAX8" s="11"/>
      <c r="VAY8" s="11"/>
      <c r="VAZ8" s="11"/>
      <c r="VBA8" s="11"/>
      <c r="VBB8" s="11"/>
      <c r="VBC8" s="11"/>
      <c r="VBD8" s="11"/>
      <c r="VBE8" s="11"/>
      <c r="VBF8" s="11"/>
      <c r="VBG8" s="11"/>
      <c r="VBH8" s="11"/>
      <c r="VBI8" s="11"/>
      <c r="VBJ8" s="11"/>
      <c r="VBK8" s="11"/>
      <c r="VBL8" s="11"/>
      <c r="VBM8" s="11"/>
      <c r="VBN8" s="11"/>
      <c r="VBO8" s="11"/>
      <c r="VBP8" s="11"/>
      <c r="VBQ8" s="11"/>
      <c r="VBR8" s="11"/>
      <c r="VBS8" s="11"/>
      <c r="VBT8" s="11"/>
      <c r="VBU8" s="11"/>
      <c r="VBV8" s="11"/>
      <c r="VBW8" s="11"/>
      <c r="VBX8" s="11"/>
      <c r="VBY8" s="11"/>
      <c r="VBZ8" s="11"/>
      <c r="VCA8" s="11"/>
      <c r="VCB8" s="11"/>
      <c r="VCC8" s="11"/>
      <c r="VCD8" s="11"/>
      <c r="VCE8" s="11"/>
      <c r="VCF8" s="11"/>
      <c r="VCG8" s="11"/>
      <c r="VCH8" s="11"/>
      <c r="VCI8" s="11"/>
      <c r="VCJ8" s="11"/>
      <c r="VCK8" s="11"/>
      <c r="VCL8" s="11"/>
      <c r="VCM8" s="11"/>
      <c r="VCN8" s="11"/>
      <c r="VCO8" s="11"/>
      <c r="VCP8" s="11"/>
      <c r="VCQ8" s="11"/>
      <c r="VCR8" s="11"/>
      <c r="VCS8" s="11"/>
      <c r="VCT8" s="11"/>
      <c r="VCU8" s="11"/>
      <c r="VCV8" s="11"/>
      <c r="VCW8" s="11"/>
      <c r="VCX8" s="11"/>
      <c r="VCY8" s="11"/>
      <c r="VCZ8" s="11"/>
      <c r="VDA8" s="11"/>
      <c r="VDB8" s="11"/>
      <c r="VDC8" s="11"/>
      <c r="VDD8" s="11"/>
      <c r="VDE8" s="11"/>
      <c r="VDF8" s="11"/>
      <c r="VDG8" s="11"/>
      <c r="VDH8" s="11"/>
      <c r="VDI8" s="11"/>
      <c r="VDJ8" s="11"/>
      <c r="VDK8" s="11"/>
      <c r="VDL8" s="11"/>
      <c r="VDM8" s="11"/>
      <c r="VDN8" s="11"/>
      <c r="VDO8" s="11"/>
      <c r="VDP8" s="11"/>
      <c r="VDQ8" s="11"/>
      <c r="VDR8" s="11"/>
      <c r="VDS8" s="11"/>
      <c r="VDT8" s="11"/>
      <c r="VDU8" s="11"/>
      <c r="VDV8" s="11"/>
      <c r="VDW8" s="11"/>
      <c r="VDX8" s="11"/>
      <c r="VDY8" s="11"/>
      <c r="VDZ8" s="11"/>
      <c r="VEA8" s="11"/>
      <c r="VEB8" s="11"/>
      <c r="VEC8" s="11"/>
      <c r="VED8" s="11"/>
      <c r="VEE8" s="11"/>
      <c r="VEF8" s="11"/>
      <c r="VEG8" s="11"/>
      <c r="VEH8" s="11"/>
      <c r="VEI8" s="11"/>
      <c r="VEJ8" s="11"/>
      <c r="VEK8" s="11"/>
      <c r="VEL8" s="11"/>
      <c r="VEM8" s="11"/>
      <c r="VEN8" s="11"/>
      <c r="VEO8" s="11"/>
      <c r="VEP8" s="11"/>
      <c r="VEQ8" s="11"/>
      <c r="VER8" s="11"/>
      <c r="VES8" s="11"/>
      <c r="VET8" s="11"/>
      <c r="VEU8" s="11"/>
      <c r="VEV8" s="11"/>
      <c r="VEW8" s="11"/>
      <c r="VEX8" s="11"/>
      <c r="VEY8" s="11"/>
      <c r="VEZ8" s="11"/>
      <c r="VFA8" s="11"/>
      <c r="VFB8" s="11"/>
      <c r="VFC8" s="11"/>
      <c r="VFD8" s="11"/>
      <c r="VFE8" s="11"/>
      <c r="VFF8" s="11"/>
      <c r="VFG8" s="11"/>
      <c r="VFH8" s="11"/>
      <c r="VFI8" s="11"/>
      <c r="VFJ8" s="11"/>
      <c r="VFK8" s="11"/>
      <c r="VFL8" s="11"/>
      <c r="VFM8" s="11"/>
      <c r="VFN8" s="11"/>
      <c r="VFO8" s="11"/>
      <c r="VFP8" s="11"/>
      <c r="VFQ8" s="11"/>
      <c r="VFR8" s="11"/>
      <c r="VFS8" s="11"/>
      <c r="VFT8" s="11"/>
      <c r="VFU8" s="11"/>
      <c r="VFV8" s="11"/>
      <c r="VFW8" s="11"/>
      <c r="VFX8" s="11"/>
      <c r="VFY8" s="11"/>
      <c r="VFZ8" s="11"/>
      <c r="VGA8" s="11"/>
      <c r="VGB8" s="11"/>
      <c r="VGC8" s="11"/>
      <c r="VGD8" s="11"/>
      <c r="VGE8" s="11"/>
      <c r="VGF8" s="11"/>
      <c r="VGG8" s="11"/>
      <c r="VGH8" s="11"/>
      <c r="VGI8" s="11"/>
      <c r="VGJ8" s="11"/>
      <c r="VGK8" s="11"/>
      <c r="VGL8" s="11"/>
      <c r="VGM8" s="11"/>
      <c r="VGN8" s="11"/>
      <c r="VGO8" s="11"/>
      <c r="VGP8" s="11"/>
      <c r="VGQ8" s="11"/>
      <c r="VGR8" s="11"/>
      <c r="VGS8" s="11"/>
      <c r="VGT8" s="11"/>
      <c r="VGU8" s="11"/>
      <c r="VGV8" s="11"/>
      <c r="VGW8" s="11"/>
      <c r="VGX8" s="11"/>
      <c r="VGY8" s="11"/>
      <c r="VGZ8" s="11"/>
      <c r="VHA8" s="11"/>
      <c r="VHB8" s="11"/>
      <c r="VHC8" s="11"/>
      <c r="VHD8" s="11"/>
      <c r="VHE8" s="11"/>
      <c r="VHF8" s="11"/>
      <c r="VHG8" s="11"/>
      <c r="VHH8" s="11"/>
      <c r="VHI8" s="11"/>
      <c r="VHJ8" s="11"/>
      <c r="VHK8" s="11"/>
      <c r="VHL8" s="11"/>
      <c r="VHM8" s="11"/>
      <c r="VHN8" s="11"/>
      <c r="VHO8" s="11"/>
      <c r="VHP8" s="11"/>
      <c r="VHQ8" s="11"/>
      <c r="VHR8" s="11"/>
      <c r="VHS8" s="11"/>
      <c r="VHT8" s="11"/>
      <c r="VHU8" s="11"/>
      <c r="VHV8" s="11"/>
      <c r="VHW8" s="11"/>
      <c r="VHX8" s="11"/>
      <c r="VHY8" s="11"/>
      <c r="VHZ8" s="11"/>
      <c r="VIA8" s="11"/>
      <c r="VIB8" s="11"/>
      <c r="VIC8" s="11"/>
      <c r="VID8" s="11"/>
      <c r="VIE8" s="11"/>
      <c r="VIF8" s="11"/>
      <c r="VIG8" s="11"/>
      <c r="VIH8" s="11"/>
      <c r="VII8" s="11"/>
      <c r="VIJ8" s="11"/>
      <c r="VIK8" s="11"/>
      <c r="VIL8" s="11"/>
      <c r="VIM8" s="11"/>
      <c r="VIN8" s="11"/>
      <c r="VIO8" s="11"/>
      <c r="VIP8" s="11"/>
      <c r="VIQ8" s="11"/>
      <c r="VIR8" s="11"/>
      <c r="VIS8" s="11"/>
      <c r="VIT8" s="11"/>
      <c r="VIU8" s="11"/>
      <c r="VIV8" s="11"/>
      <c r="VIW8" s="11"/>
      <c r="VIX8" s="11"/>
      <c r="VIY8" s="11"/>
      <c r="VIZ8" s="11"/>
      <c r="VJA8" s="11"/>
      <c r="VJB8" s="11"/>
      <c r="VJC8" s="11"/>
      <c r="VJD8" s="11"/>
      <c r="VJE8" s="11"/>
      <c r="VJF8" s="11"/>
      <c r="VJG8" s="11"/>
      <c r="VJH8" s="11"/>
      <c r="VJI8" s="11"/>
      <c r="VJJ8" s="11"/>
      <c r="VJK8" s="11"/>
      <c r="VJL8" s="11"/>
      <c r="VJM8" s="11"/>
      <c r="VJN8" s="11"/>
      <c r="VJO8" s="11"/>
      <c r="VJP8" s="11"/>
      <c r="VJQ8" s="11"/>
      <c r="VJR8" s="11"/>
      <c r="VJS8" s="11"/>
      <c r="VJT8" s="11"/>
      <c r="VJU8" s="11"/>
      <c r="VJV8" s="11"/>
      <c r="VJW8" s="11"/>
      <c r="VJX8" s="11"/>
      <c r="VJY8" s="11"/>
      <c r="VJZ8" s="11"/>
      <c r="VKA8" s="11"/>
      <c r="VKB8" s="11"/>
      <c r="VKC8" s="11"/>
      <c r="VKD8" s="11"/>
      <c r="VKE8" s="11"/>
      <c r="VKF8" s="11"/>
      <c r="VKG8" s="11"/>
      <c r="VKH8" s="11"/>
      <c r="VKI8" s="11"/>
      <c r="VKJ8" s="11"/>
      <c r="VKK8" s="11"/>
      <c r="VKL8" s="11"/>
      <c r="VKM8" s="11"/>
      <c r="VKN8" s="11"/>
      <c r="VKO8" s="11"/>
      <c r="VKP8" s="11"/>
      <c r="VKQ8" s="11"/>
      <c r="VKR8" s="11"/>
      <c r="VKS8" s="11"/>
      <c r="VKT8" s="11"/>
      <c r="VKU8" s="11"/>
      <c r="VKV8" s="11"/>
      <c r="VKW8" s="11"/>
      <c r="VKX8" s="11"/>
      <c r="VKY8" s="11"/>
      <c r="VKZ8" s="11"/>
      <c r="VLA8" s="11"/>
      <c r="VLB8" s="11"/>
      <c r="VLC8" s="11"/>
      <c r="VLD8" s="11"/>
      <c r="VLE8" s="11"/>
      <c r="VLF8" s="11"/>
      <c r="VLG8" s="11"/>
      <c r="VLH8" s="11"/>
      <c r="VLI8" s="11"/>
      <c r="VLJ8" s="11"/>
      <c r="VLK8" s="11"/>
      <c r="VLL8" s="11"/>
      <c r="VLM8" s="11"/>
      <c r="VLN8" s="11"/>
      <c r="VLO8" s="11"/>
      <c r="VLP8" s="11"/>
      <c r="VLQ8" s="11"/>
      <c r="VLR8" s="11"/>
      <c r="VLS8" s="11"/>
      <c r="VLT8" s="11"/>
      <c r="VLU8" s="11"/>
      <c r="VLV8" s="11"/>
      <c r="VLW8" s="11"/>
      <c r="VLX8" s="11"/>
      <c r="VLY8" s="11"/>
      <c r="VLZ8" s="11"/>
      <c r="VMA8" s="11"/>
      <c r="VMB8" s="11"/>
      <c r="VMC8" s="11"/>
      <c r="VMD8" s="11"/>
      <c r="VME8" s="11"/>
      <c r="VMF8" s="11"/>
      <c r="VMG8" s="11"/>
      <c r="VMH8" s="11"/>
      <c r="VMI8" s="11"/>
      <c r="VMJ8" s="11"/>
      <c r="VMK8" s="11"/>
      <c r="VML8" s="11"/>
      <c r="VMM8" s="11"/>
      <c r="VMN8" s="11"/>
      <c r="VMO8" s="11"/>
      <c r="VMP8" s="11"/>
      <c r="VMQ8" s="11"/>
      <c r="VMR8" s="11"/>
      <c r="VMS8" s="11"/>
      <c r="VMT8" s="11"/>
      <c r="VMU8" s="11"/>
      <c r="VMV8" s="11"/>
      <c r="VMW8" s="11"/>
      <c r="VMX8" s="11"/>
      <c r="VMY8" s="11"/>
      <c r="VMZ8" s="11"/>
      <c r="VNA8" s="11"/>
      <c r="VNB8" s="11"/>
      <c r="VNC8" s="11"/>
      <c r="VND8" s="11"/>
      <c r="VNE8" s="11"/>
      <c r="VNF8" s="11"/>
      <c r="VNG8" s="11"/>
      <c r="VNH8" s="11"/>
      <c r="VNI8" s="11"/>
      <c r="VNJ8" s="11"/>
      <c r="VNK8" s="11"/>
      <c r="VNL8" s="11"/>
      <c r="VNM8" s="11"/>
      <c r="VNN8" s="11"/>
      <c r="VNO8" s="11"/>
      <c r="VNP8" s="11"/>
      <c r="VNQ8" s="11"/>
      <c r="VNR8" s="11"/>
      <c r="VNS8" s="11"/>
      <c r="VNT8" s="11"/>
      <c r="VNU8" s="11"/>
      <c r="VNV8" s="11"/>
      <c r="VNW8" s="11"/>
      <c r="VNX8" s="11"/>
      <c r="VNY8" s="11"/>
      <c r="VNZ8" s="11"/>
      <c r="VOA8" s="11"/>
      <c r="VOB8" s="11"/>
      <c r="VOC8" s="11"/>
      <c r="VOD8" s="11"/>
      <c r="VOE8" s="11"/>
      <c r="VOF8" s="11"/>
      <c r="VOG8" s="11"/>
      <c r="VOH8" s="11"/>
      <c r="VOI8" s="11"/>
      <c r="VOJ8" s="11"/>
      <c r="VOK8" s="11"/>
      <c r="VOL8" s="11"/>
      <c r="VOM8" s="11"/>
      <c r="VON8" s="11"/>
      <c r="VOO8" s="11"/>
      <c r="VOP8" s="11"/>
      <c r="VOQ8" s="11"/>
      <c r="VOR8" s="11"/>
      <c r="VOS8" s="11"/>
      <c r="VOT8" s="11"/>
      <c r="VOU8" s="11"/>
      <c r="VOV8" s="11"/>
      <c r="VOW8" s="11"/>
      <c r="VOX8" s="11"/>
      <c r="VOY8" s="11"/>
      <c r="VOZ8" s="11"/>
      <c r="VPA8" s="11"/>
      <c r="VPB8" s="11"/>
      <c r="VPC8" s="11"/>
      <c r="VPD8" s="11"/>
      <c r="VPE8" s="11"/>
      <c r="VPF8" s="11"/>
      <c r="VPG8" s="11"/>
      <c r="VPH8" s="11"/>
      <c r="VPI8" s="11"/>
      <c r="VPJ8" s="11"/>
      <c r="VPK8" s="11"/>
      <c r="VPL8" s="11"/>
      <c r="VPM8" s="11"/>
      <c r="VPN8" s="11"/>
      <c r="VPO8" s="11"/>
      <c r="VPP8" s="11"/>
      <c r="VPQ8" s="11"/>
      <c r="VPR8" s="11"/>
      <c r="VPS8" s="11"/>
      <c r="VPT8" s="11"/>
      <c r="VPU8" s="11"/>
      <c r="VPV8" s="11"/>
      <c r="VPW8" s="11"/>
      <c r="VPX8" s="11"/>
      <c r="VPY8" s="11"/>
      <c r="VPZ8" s="11"/>
      <c r="VQA8" s="11"/>
      <c r="VQB8" s="11"/>
      <c r="VQC8" s="11"/>
      <c r="VQD8" s="11"/>
      <c r="VQE8" s="11"/>
      <c r="VQF8" s="11"/>
      <c r="VQG8" s="11"/>
      <c r="VQH8" s="11"/>
      <c r="VQI8" s="11"/>
      <c r="VQJ8" s="11"/>
      <c r="VQK8" s="11"/>
      <c r="VQL8" s="11"/>
      <c r="VQM8" s="11"/>
      <c r="VQN8" s="11"/>
      <c r="VQO8" s="11"/>
      <c r="VQP8" s="11"/>
      <c r="VQQ8" s="11"/>
      <c r="VQR8" s="11"/>
      <c r="VQS8" s="11"/>
      <c r="VQT8" s="11"/>
      <c r="VQU8" s="11"/>
      <c r="VQV8" s="11"/>
      <c r="VQW8" s="11"/>
      <c r="VQX8" s="11"/>
      <c r="VQY8" s="11"/>
      <c r="VQZ8" s="11"/>
      <c r="VRA8" s="11"/>
      <c r="VRB8" s="11"/>
      <c r="VRC8" s="11"/>
      <c r="VRD8" s="11"/>
      <c r="VRE8" s="11"/>
      <c r="VRF8" s="11"/>
      <c r="VRG8" s="11"/>
      <c r="VRH8" s="11"/>
      <c r="VRI8" s="11"/>
      <c r="VRJ8" s="11"/>
      <c r="VRK8" s="11"/>
      <c r="VRL8" s="11"/>
      <c r="VRM8" s="11"/>
      <c r="VRN8" s="11"/>
      <c r="VRO8" s="11"/>
      <c r="VRP8" s="11"/>
      <c r="VRQ8" s="11"/>
      <c r="VRR8" s="11"/>
      <c r="VRS8" s="11"/>
      <c r="VRT8" s="11"/>
      <c r="VRU8" s="11"/>
      <c r="VRV8" s="11"/>
      <c r="VRW8" s="11"/>
      <c r="VRX8" s="11"/>
      <c r="VRY8" s="11"/>
      <c r="VRZ8" s="11"/>
      <c r="VSA8" s="11"/>
      <c r="VSB8" s="11"/>
      <c r="VSC8" s="11"/>
      <c r="VSD8" s="11"/>
      <c r="VSE8" s="11"/>
      <c r="VSF8" s="11"/>
      <c r="VSG8" s="11"/>
      <c r="VSH8" s="11"/>
      <c r="VSI8" s="11"/>
      <c r="VSJ8" s="11"/>
      <c r="VSK8" s="11"/>
      <c r="VSL8" s="11"/>
      <c r="VSM8" s="11"/>
      <c r="VSN8" s="11"/>
      <c r="VSO8" s="11"/>
      <c r="VSP8" s="11"/>
      <c r="VSQ8" s="11"/>
      <c r="VSR8" s="11"/>
      <c r="VSS8" s="11"/>
      <c r="VST8" s="11"/>
      <c r="VSU8" s="11"/>
      <c r="VSV8" s="11"/>
      <c r="VSW8" s="11"/>
      <c r="VSX8" s="11"/>
      <c r="VSY8" s="11"/>
      <c r="VSZ8" s="11"/>
      <c r="VTA8" s="11"/>
      <c r="VTB8" s="11"/>
      <c r="VTC8" s="11"/>
      <c r="VTD8" s="11"/>
      <c r="VTE8" s="11"/>
      <c r="VTF8" s="11"/>
      <c r="VTG8" s="11"/>
      <c r="VTH8" s="11"/>
      <c r="VTI8" s="11"/>
      <c r="VTJ8" s="11"/>
      <c r="VTK8" s="11"/>
      <c r="VTL8" s="11"/>
      <c r="VTM8" s="11"/>
      <c r="VTN8" s="11"/>
      <c r="VTO8" s="11"/>
      <c r="VTP8" s="11"/>
      <c r="VTQ8" s="11"/>
      <c r="VTR8" s="11"/>
      <c r="VTS8" s="11"/>
      <c r="VTT8" s="11"/>
      <c r="VTU8" s="11"/>
      <c r="VTV8" s="11"/>
      <c r="VTW8" s="11"/>
      <c r="VTX8" s="11"/>
      <c r="VTY8" s="11"/>
      <c r="VTZ8" s="11"/>
      <c r="VUA8" s="11"/>
      <c r="VUB8" s="11"/>
      <c r="VUC8" s="11"/>
      <c r="VUD8" s="11"/>
      <c r="VUE8" s="11"/>
      <c r="VUF8" s="11"/>
      <c r="VUG8" s="11"/>
      <c r="VUH8" s="11"/>
      <c r="VUI8" s="11"/>
      <c r="VUJ8" s="11"/>
      <c r="VUK8" s="11"/>
      <c r="VUL8" s="11"/>
      <c r="VUM8" s="11"/>
      <c r="VUN8" s="11"/>
      <c r="VUO8" s="11"/>
      <c r="VUP8" s="11"/>
      <c r="VUQ8" s="11"/>
      <c r="VUR8" s="11"/>
      <c r="VUS8" s="11"/>
      <c r="VUT8" s="11"/>
      <c r="VUU8" s="11"/>
      <c r="VUV8" s="11"/>
      <c r="VUW8" s="11"/>
      <c r="VUX8" s="11"/>
      <c r="VUY8" s="11"/>
      <c r="VUZ8" s="11"/>
      <c r="VVA8" s="11"/>
      <c r="VVB8" s="11"/>
      <c r="VVC8" s="11"/>
      <c r="VVD8" s="11"/>
      <c r="VVE8" s="11"/>
      <c r="VVF8" s="11"/>
      <c r="VVG8" s="11"/>
      <c r="VVH8" s="11"/>
      <c r="VVI8" s="11"/>
      <c r="VVJ8" s="11"/>
      <c r="VVK8" s="11"/>
      <c r="VVL8" s="11"/>
      <c r="VVM8" s="11"/>
      <c r="VVN8" s="11"/>
      <c r="VVO8" s="11"/>
      <c r="VVP8" s="11"/>
      <c r="VVQ8" s="11"/>
      <c r="VVR8" s="11"/>
      <c r="VVS8" s="11"/>
      <c r="VVT8" s="11"/>
      <c r="VVU8" s="11"/>
      <c r="VVV8" s="11"/>
      <c r="VVW8" s="11"/>
      <c r="VVX8" s="11"/>
      <c r="VVY8" s="11"/>
      <c r="VVZ8" s="11"/>
      <c r="VWA8" s="11"/>
      <c r="VWB8" s="11"/>
      <c r="VWC8" s="11"/>
      <c r="VWD8" s="11"/>
      <c r="VWE8" s="11"/>
      <c r="VWF8" s="11"/>
      <c r="VWG8" s="11"/>
      <c r="VWH8" s="11"/>
      <c r="VWI8" s="11"/>
      <c r="VWJ8" s="11"/>
      <c r="VWK8" s="11"/>
      <c r="VWL8" s="11"/>
      <c r="VWM8" s="11"/>
      <c r="VWN8" s="11"/>
      <c r="VWO8" s="11"/>
      <c r="VWP8" s="11"/>
      <c r="VWQ8" s="11"/>
      <c r="VWR8" s="11"/>
      <c r="VWS8" s="11"/>
      <c r="VWT8" s="11"/>
      <c r="VWU8" s="11"/>
      <c r="VWV8" s="11"/>
      <c r="VWW8" s="11"/>
      <c r="VWX8" s="11"/>
      <c r="VWY8" s="11"/>
      <c r="VWZ8" s="11"/>
      <c r="VXA8" s="11"/>
      <c r="VXB8" s="11"/>
      <c r="VXC8" s="11"/>
      <c r="VXD8" s="11"/>
      <c r="VXE8" s="11"/>
      <c r="VXF8" s="11"/>
      <c r="VXG8" s="11"/>
      <c r="VXH8" s="11"/>
      <c r="VXI8" s="11"/>
      <c r="VXJ8" s="11"/>
      <c r="VXK8" s="11"/>
      <c r="VXL8" s="11"/>
      <c r="VXM8" s="11"/>
      <c r="VXN8" s="11"/>
      <c r="VXO8" s="11"/>
      <c r="VXP8" s="11"/>
      <c r="VXQ8" s="11"/>
      <c r="VXR8" s="11"/>
      <c r="VXS8" s="11"/>
      <c r="VXT8" s="11"/>
      <c r="VXU8" s="11"/>
      <c r="VXV8" s="11"/>
      <c r="VXW8" s="11"/>
      <c r="VXX8" s="11"/>
      <c r="VXY8" s="11"/>
      <c r="VXZ8" s="11"/>
      <c r="VYA8" s="11"/>
      <c r="VYB8" s="11"/>
      <c r="VYC8" s="11"/>
      <c r="VYD8" s="11"/>
      <c r="VYE8" s="11"/>
      <c r="VYF8" s="11"/>
      <c r="VYG8" s="11"/>
      <c r="VYH8" s="11"/>
      <c r="VYI8" s="11"/>
      <c r="VYJ8" s="11"/>
      <c r="VYK8" s="11"/>
      <c r="VYL8" s="11"/>
      <c r="VYM8" s="11"/>
      <c r="VYN8" s="11"/>
      <c r="VYO8" s="11"/>
      <c r="VYP8" s="11"/>
      <c r="VYQ8" s="11"/>
      <c r="VYR8" s="11"/>
      <c r="VYS8" s="11"/>
      <c r="VYT8" s="11"/>
      <c r="VYU8" s="11"/>
      <c r="VYV8" s="11"/>
      <c r="VYW8" s="11"/>
      <c r="VYX8" s="11"/>
      <c r="VYY8" s="11"/>
      <c r="VYZ8" s="11"/>
      <c r="VZA8" s="11"/>
      <c r="VZB8" s="11"/>
      <c r="VZC8" s="11"/>
      <c r="VZD8" s="11"/>
      <c r="VZE8" s="11"/>
      <c r="VZF8" s="11"/>
      <c r="VZG8" s="11"/>
      <c r="VZH8" s="11"/>
      <c r="VZI8" s="11"/>
      <c r="VZJ8" s="11"/>
      <c r="VZK8" s="11"/>
      <c r="VZL8" s="11"/>
      <c r="VZM8" s="11"/>
      <c r="VZN8" s="11"/>
      <c r="VZO8" s="11"/>
      <c r="VZP8" s="11"/>
      <c r="VZQ8" s="11"/>
      <c r="VZR8" s="11"/>
      <c r="VZS8" s="11"/>
      <c r="VZT8" s="11"/>
      <c r="VZU8" s="11"/>
      <c r="VZV8" s="11"/>
      <c r="VZW8" s="11"/>
      <c r="VZX8" s="11"/>
      <c r="VZY8" s="11"/>
      <c r="VZZ8" s="11"/>
      <c r="WAA8" s="11"/>
      <c r="WAB8" s="11"/>
      <c r="WAC8" s="11"/>
      <c r="WAD8" s="11"/>
      <c r="WAE8" s="11"/>
      <c r="WAF8" s="11"/>
      <c r="WAG8" s="11"/>
      <c r="WAH8" s="11"/>
      <c r="WAI8" s="11"/>
      <c r="WAJ8" s="11"/>
      <c r="WAK8" s="11"/>
      <c r="WAL8" s="11"/>
      <c r="WAM8" s="11"/>
      <c r="WAN8" s="11"/>
      <c r="WAO8" s="11"/>
      <c r="WAP8" s="11"/>
      <c r="WAQ8" s="11"/>
      <c r="WAR8" s="11"/>
      <c r="WAS8" s="11"/>
      <c r="WAT8" s="11"/>
      <c r="WAU8" s="11"/>
      <c r="WAV8" s="11"/>
      <c r="WAW8" s="11"/>
      <c r="WAX8" s="11"/>
      <c r="WAY8" s="11"/>
      <c r="WAZ8" s="11"/>
      <c r="WBA8" s="11"/>
      <c r="WBB8" s="11"/>
      <c r="WBC8" s="11"/>
      <c r="WBD8" s="11"/>
      <c r="WBE8" s="11"/>
      <c r="WBF8" s="11"/>
      <c r="WBG8" s="11"/>
      <c r="WBH8" s="11"/>
      <c r="WBI8" s="11"/>
      <c r="WBJ8" s="11"/>
      <c r="WBK8" s="11"/>
      <c r="WBL8" s="11"/>
      <c r="WBM8" s="11"/>
      <c r="WBN8" s="11"/>
      <c r="WBO8" s="11"/>
      <c r="WBP8" s="11"/>
      <c r="WBQ8" s="11"/>
      <c r="WBR8" s="11"/>
      <c r="WBS8" s="11"/>
      <c r="WBT8" s="11"/>
      <c r="WBU8" s="11"/>
      <c r="WBV8" s="11"/>
      <c r="WBW8" s="11"/>
      <c r="WBX8" s="11"/>
      <c r="WBY8" s="11"/>
      <c r="WBZ8" s="11"/>
      <c r="WCA8" s="11"/>
      <c r="WCB8" s="11"/>
      <c r="WCC8" s="11"/>
      <c r="WCD8" s="11"/>
      <c r="WCE8" s="11"/>
      <c r="WCF8" s="11"/>
      <c r="WCG8" s="11"/>
      <c r="WCH8" s="11"/>
      <c r="WCI8" s="11"/>
      <c r="WCJ8" s="11"/>
      <c r="WCK8" s="11"/>
      <c r="WCL8" s="11"/>
      <c r="WCM8" s="11"/>
      <c r="WCN8" s="11"/>
      <c r="WCO8" s="11"/>
      <c r="WCP8" s="11"/>
      <c r="WCQ8" s="11"/>
      <c r="WCR8" s="11"/>
      <c r="WCS8" s="11"/>
      <c r="WCT8" s="11"/>
      <c r="WCU8" s="11"/>
      <c r="WCV8" s="11"/>
      <c r="WCW8" s="11"/>
      <c r="WCX8" s="11"/>
      <c r="WCY8" s="11"/>
      <c r="WCZ8" s="11"/>
      <c r="WDA8" s="11"/>
      <c r="WDB8" s="11"/>
      <c r="WDC8" s="11"/>
      <c r="WDD8" s="11"/>
      <c r="WDE8" s="11"/>
      <c r="WDF8" s="11"/>
      <c r="WDG8" s="11"/>
      <c r="WDH8" s="11"/>
      <c r="WDI8" s="11"/>
      <c r="WDJ8" s="11"/>
      <c r="WDK8" s="11"/>
      <c r="WDL8" s="11"/>
      <c r="WDM8" s="11"/>
      <c r="WDN8" s="11"/>
      <c r="WDO8" s="11"/>
      <c r="WDP8" s="11"/>
      <c r="WDQ8" s="11"/>
      <c r="WDR8" s="11"/>
      <c r="WDS8" s="11"/>
      <c r="WDT8" s="11"/>
      <c r="WDU8" s="11"/>
      <c r="WDV8" s="11"/>
      <c r="WDW8" s="11"/>
      <c r="WDX8" s="11"/>
      <c r="WDY8" s="11"/>
      <c r="WDZ8" s="11"/>
      <c r="WEA8" s="11"/>
      <c r="WEB8" s="11"/>
      <c r="WEC8" s="11"/>
      <c r="WED8" s="11"/>
      <c r="WEE8" s="11"/>
      <c r="WEF8" s="11"/>
      <c r="WEG8" s="11"/>
      <c r="WEH8" s="11"/>
      <c r="WEI8" s="11"/>
      <c r="WEJ8" s="11"/>
      <c r="WEK8" s="11"/>
      <c r="WEL8" s="11"/>
      <c r="WEM8" s="11"/>
      <c r="WEN8" s="11"/>
      <c r="WEO8" s="11"/>
      <c r="WEP8" s="11"/>
      <c r="WEQ8" s="11"/>
      <c r="WER8" s="11"/>
      <c r="WES8" s="11"/>
      <c r="WET8" s="11"/>
      <c r="WEU8" s="11"/>
      <c r="WEV8" s="11"/>
      <c r="WEW8" s="11"/>
      <c r="WEX8" s="11"/>
      <c r="WEY8" s="11"/>
      <c r="WEZ8" s="11"/>
      <c r="WFA8" s="11"/>
      <c r="WFB8" s="11"/>
      <c r="WFC8" s="11"/>
      <c r="WFD8" s="11"/>
      <c r="WFE8" s="11"/>
      <c r="WFF8" s="11"/>
      <c r="WFG8" s="11"/>
      <c r="WFH8" s="11"/>
      <c r="WFI8" s="11"/>
      <c r="WFJ8" s="11"/>
      <c r="WFK8" s="11"/>
      <c r="WFL8" s="11"/>
      <c r="WFM8" s="11"/>
      <c r="WFN8" s="11"/>
      <c r="WFO8" s="11"/>
      <c r="WFP8" s="11"/>
      <c r="WFQ8" s="11"/>
      <c r="WFR8" s="11"/>
      <c r="WFS8" s="11"/>
      <c r="WFT8" s="11"/>
      <c r="WFU8" s="11"/>
      <c r="WFV8" s="11"/>
      <c r="WFW8" s="11"/>
      <c r="WFX8" s="11"/>
      <c r="WFY8" s="11"/>
      <c r="WFZ8" s="11"/>
      <c r="WGA8" s="11"/>
      <c r="WGB8" s="11"/>
      <c r="WGC8" s="11"/>
      <c r="WGD8" s="11"/>
      <c r="WGE8" s="11"/>
      <c r="WGF8" s="11"/>
      <c r="WGG8" s="11"/>
      <c r="WGH8" s="11"/>
      <c r="WGI8" s="11"/>
      <c r="WGJ8" s="11"/>
      <c r="WGK8" s="11"/>
      <c r="WGL8" s="11"/>
      <c r="WGM8" s="11"/>
      <c r="WGN8" s="11"/>
      <c r="WGO8" s="11"/>
      <c r="WGP8" s="11"/>
      <c r="WGQ8" s="11"/>
      <c r="WGR8" s="11"/>
      <c r="WGS8" s="11"/>
      <c r="WGT8" s="11"/>
      <c r="WGU8" s="11"/>
      <c r="WGV8" s="11"/>
      <c r="WGW8" s="11"/>
      <c r="WGX8" s="11"/>
      <c r="WGY8" s="11"/>
      <c r="WGZ8" s="11"/>
      <c r="WHA8" s="11"/>
      <c r="WHB8" s="11"/>
      <c r="WHC8" s="11"/>
      <c r="WHD8" s="11"/>
      <c r="WHE8" s="11"/>
      <c r="WHF8" s="11"/>
      <c r="WHG8" s="11"/>
      <c r="WHH8" s="11"/>
      <c r="WHI8" s="11"/>
      <c r="WHJ8" s="11"/>
      <c r="WHK8" s="11"/>
      <c r="WHL8" s="11"/>
      <c r="WHM8" s="11"/>
      <c r="WHN8" s="11"/>
      <c r="WHO8" s="11"/>
      <c r="WHP8" s="11"/>
      <c r="WHQ8" s="11"/>
      <c r="WHR8" s="11"/>
      <c r="WHS8" s="11"/>
      <c r="WHT8" s="11"/>
      <c r="WHU8" s="11"/>
      <c r="WHV8" s="11"/>
      <c r="WHW8" s="11"/>
      <c r="WHX8" s="11"/>
      <c r="WHY8" s="11"/>
      <c r="WHZ8" s="11"/>
      <c r="WIA8" s="11"/>
      <c r="WIB8" s="11"/>
      <c r="WIC8" s="11"/>
      <c r="WID8" s="11"/>
      <c r="WIE8" s="11"/>
      <c r="WIF8" s="11"/>
      <c r="WIG8" s="11"/>
      <c r="WIH8" s="11"/>
      <c r="WII8" s="11"/>
      <c r="WIJ8" s="11"/>
      <c r="WIK8" s="11"/>
      <c r="WIL8" s="11"/>
      <c r="WIM8" s="11"/>
      <c r="WIN8" s="11"/>
      <c r="WIO8" s="11"/>
      <c r="WIP8" s="11"/>
      <c r="WIQ8" s="11"/>
      <c r="WIR8" s="11"/>
      <c r="WIS8" s="11"/>
      <c r="WIT8" s="11"/>
      <c r="WIU8" s="11"/>
      <c r="WIV8" s="11"/>
      <c r="WIW8" s="11"/>
      <c r="WIX8" s="11"/>
      <c r="WIY8" s="11"/>
      <c r="WIZ8" s="11"/>
      <c r="WJA8" s="11"/>
      <c r="WJB8" s="11"/>
      <c r="WJC8" s="11"/>
      <c r="WJD8" s="11"/>
      <c r="WJE8" s="11"/>
      <c r="WJF8" s="11"/>
      <c r="WJG8" s="11"/>
      <c r="WJH8" s="11"/>
      <c r="WJI8" s="11"/>
      <c r="WJJ8" s="11"/>
      <c r="WJK8" s="11"/>
      <c r="WJL8" s="11"/>
      <c r="WJM8" s="11"/>
      <c r="WJN8" s="11"/>
      <c r="WJO8" s="11"/>
      <c r="WJP8" s="11"/>
      <c r="WJQ8" s="11"/>
      <c r="WJR8" s="11"/>
      <c r="WJS8" s="11"/>
      <c r="WJT8" s="11"/>
      <c r="WJU8" s="11"/>
      <c r="WJV8" s="11"/>
      <c r="WJW8" s="11"/>
      <c r="WJX8" s="11"/>
      <c r="WJY8" s="11"/>
      <c r="WJZ8" s="11"/>
      <c r="WKA8" s="11"/>
      <c r="WKB8" s="11"/>
      <c r="WKC8" s="11"/>
      <c r="WKD8" s="11"/>
      <c r="WKE8" s="11"/>
      <c r="WKF8" s="11"/>
      <c r="WKG8" s="11"/>
      <c r="WKH8" s="11"/>
      <c r="WKI8" s="11"/>
      <c r="WKJ8" s="11"/>
      <c r="WKK8" s="11"/>
      <c r="WKL8" s="11"/>
      <c r="WKM8" s="11"/>
      <c r="WKN8" s="11"/>
      <c r="WKO8" s="11"/>
      <c r="WKP8" s="11"/>
      <c r="WKQ8" s="11"/>
      <c r="WKR8" s="11"/>
      <c r="WKS8" s="11"/>
      <c r="WKT8" s="11"/>
      <c r="WKU8" s="11"/>
      <c r="WKV8" s="11"/>
      <c r="WKW8" s="11"/>
      <c r="WKX8" s="11"/>
      <c r="WKY8" s="11"/>
      <c r="WKZ8" s="11"/>
      <c r="WLA8" s="11"/>
      <c r="WLB8" s="11"/>
      <c r="WLC8" s="11"/>
      <c r="WLD8" s="11"/>
      <c r="WLE8" s="11"/>
      <c r="WLF8" s="11"/>
      <c r="WLG8" s="11"/>
      <c r="WLH8" s="11"/>
      <c r="WLI8" s="11"/>
      <c r="WLJ8" s="11"/>
      <c r="WLK8" s="11"/>
      <c r="WLL8" s="11"/>
      <c r="WLM8" s="11"/>
      <c r="WLN8" s="11"/>
      <c r="WLO8" s="11"/>
      <c r="WLP8" s="11"/>
      <c r="WLQ8" s="11"/>
      <c r="WLR8" s="11"/>
      <c r="WLS8" s="11"/>
      <c r="WLT8" s="11"/>
      <c r="WLU8" s="11"/>
      <c r="WLV8" s="11"/>
      <c r="WLW8" s="11"/>
      <c r="WLX8" s="11"/>
      <c r="WLY8" s="11"/>
      <c r="WLZ8" s="11"/>
      <c r="WMA8" s="11"/>
      <c r="WMB8" s="11"/>
      <c r="WMC8" s="11"/>
      <c r="WMD8" s="11"/>
      <c r="WME8" s="11"/>
      <c r="WMF8" s="11"/>
      <c r="WMG8" s="11"/>
      <c r="WMH8" s="11"/>
      <c r="WMI8" s="11"/>
      <c r="WMJ8" s="11"/>
      <c r="WMK8" s="11"/>
      <c r="WML8" s="11"/>
      <c r="WMM8" s="11"/>
      <c r="WMN8" s="11"/>
      <c r="WMO8" s="11"/>
      <c r="WMP8" s="11"/>
      <c r="WMQ8" s="11"/>
      <c r="WMR8" s="11"/>
      <c r="WMS8" s="11"/>
      <c r="WMT8" s="11"/>
      <c r="WMU8" s="11"/>
      <c r="WMV8" s="11"/>
      <c r="WMW8" s="11"/>
      <c r="WMX8" s="11"/>
      <c r="WMY8" s="11"/>
      <c r="WMZ8" s="11"/>
      <c r="WNA8" s="11"/>
      <c r="WNB8" s="11"/>
      <c r="WNC8" s="11"/>
      <c r="WND8" s="11"/>
      <c r="WNE8" s="11"/>
      <c r="WNF8" s="11"/>
      <c r="WNG8" s="11"/>
      <c r="WNH8" s="11"/>
      <c r="WNI8" s="11"/>
      <c r="WNJ8" s="11"/>
      <c r="WNK8" s="11"/>
      <c r="WNL8" s="11"/>
      <c r="WNM8" s="11"/>
      <c r="WNN8" s="11"/>
      <c r="WNO8" s="11"/>
      <c r="WNP8" s="11"/>
      <c r="WNQ8" s="11"/>
      <c r="WNR8" s="11"/>
      <c r="WNS8" s="11"/>
      <c r="WNT8" s="11"/>
      <c r="WNU8" s="11"/>
      <c r="WNV8" s="11"/>
      <c r="WNW8" s="11"/>
      <c r="WNX8" s="11"/>
      <c r="WNY8" s="11"/>
      <c r="WNZ8" s="11"/>
      <c r="WOA8" s="11"/>
      <c r="WOB8" s="11"/>
      <c r="WOC8" s="11"/>
      <c r="WOD8" s="11"/>
      <c r="WOE8" s="11"/>
      <c r="WOF8" s="11"/>
      <c r="WOG8" s="11"/>
      <c r="WOH8" s="11"/>
      <c r="WOI8" s="11"/>
      <c r="WOJ8" s="11"/>
      <c r="WOK8" s="11"/>
      <c r="WOL8" s="11"/>
      <c r="WOM8" s="11"/>
      <c r="WON8" s="11"/>
      <c r="WOO8" s="11"/>
      <c r="WOP8" s="11"/>
      <c r="WOQ8" s="11"/>
      <c r="WOR8" s="11"/>
      <c r="WOS8" s="11"/>
      <c r="WOT8" s="11"/>
      <c r="WOU8" s="11"/>
      <c r="WOV8" s="11"/>
      <c r="WOW8" s="11"/>
      <c r="WOX8" s="11"/>
      <c r="WOY8" s="11"/>
      <c r="WOZ8" s="11"/>
      <c r="WPA8" s="11"/>
      <c r="WPB8" s="11"/>
      <c r="WPC8" s="11"/>
      <c r="WPD8" s="11"/>
      <c r="WPE8" s="11"/>
      <c r="WPF8" s="11"/>
      <c r="WPG8" s="11"/>
      <c r="WPH8" s="11"/>
      <c r="WPI8" s="11"/>
      <c r="WPJ8" s="11"/>
      <c r="WPK8" s="11"/>
      <c r="WPL8" s="11"/>
      <c r="WPM8" s="11"/>
      <c r="WPN8" s="11"/>
      <c r="WPO8" s="11"/>
      <c r="WPP8" s="11"/>
      <c r="WPQ8" s="11"/>
      <c r="WPR8" s="11"/>
      <c r="WPS8" s="11"/>
      <c r="WPT8" s="11"/>
      <c r="WPU8" s="11"/>
      <c r="WPV8" s="11"/>
      <c r="WPW8" s="11"/>
      <c r="WPX8" s="11"/>
      <c r="WPY8" s="11"/>
      <c r="WPZ8" s="11"/>
      <c r="WQA8" s="11"/>
      <c r="WQB8" s="11"/>
      <c r="WQC8" s="11"/>
      <c r="WQD8" s="11"/>
      <c r="WQE8" s="11"/>
      <c r="WQF8" s="11"/>
      <c r="WQG8" s="11"/>
      <c r="WQH8" s="11"/>
      <c r="WQI8" s="11"/>
      <c r="WQJ8" s="11"/>
      <c r="WQK8" s="11"/>
      <c r="WQL8" s="11"/>
      <c r="WQM8" s="11"/>
      <c r="WQN8" s="11"/>
      <c r="WQO8" s="11"/>
      <c r="WQP8" s="11"/>
      <c r="WQQ8" s="11"/>
      <c r="WQR8" s="11"/>
      <c r="WQS8" s="11"/>
      <c r="WQT8" s="11"/>
      <c r="WQU8" s="11"/>
      <c r="WQV8" s="11"/>
      <c r="WQW8" s="11"/>
      <c r="WQX8" s="11"/>
      <c r="WQY8" s="11"/>
      <c r="WQZ8" s="11"/>
      <c r="WRA8" s="11"/>
      <c r="WRB8" s="11"/>
      <c r="WRC8" s="11"/>
      <c r="WRD8" s="11"/>
      <c r="WRE8" s="11"/>
      <c r="WRF8" s="11"/>
      <c r="WRG8" s="11"/>
      <c r="WRH8" s="11"/>
      <c r="WRI8" s="11"/>
      <c r="WRJ8" s="11"/>
      <c r="WRK8" s="11"/>
      <c r="WRL8" s="11"/>
      <c r="WRM8" s="11"/>
      <c r="WRN8" s="11"/>
      <c r="WRO8" s="11"/>
      <c r="WRP8" s="11"/>
      <c r="WRQ8" s="11"/>
      <c r="WRR8" s="11"/>
      <c r="WRS8" s="11"/>
      <c r="WRT8" s="11"/>
      <c r="WRU8" s="11"/>
      <c r="WRV8" s="11"/>
      <c r="WRW8" s="11"/>
      <c r="WRX8" s="11"/>
      <c r="WRY8" s="11"/>
      <c r="WRZ8" s="11"/>
      <c r="WSA8" s="11"/>
      <c r="WSB8" s="11"/>
      <c r="WSC8" s="11"/>
      <c r="WSD8" s="11"/>
      <c r="WSE8" s="11"/>
      <c r="WSF8" s="11"/>
      <c r="WSG8" s="11"/>
      <c r="WSH8" s="11"/>
      <c r="WSI8" s="11"/>
      <c r="WSJ8" s="11"/>
      <c r="WSK8" s="11"/>
      <c r="WSL8" s="11"/>
      <c r="WSM8" s="11"/>
      <c r="WSN8" s="11"/>
      <c r="WSO8" s="11"/>
      <c r="WSP8" s="11"/>
      <c r="WSQ8" s="11"/>
      <c r="WSR8" s="11"/>
      <c r="WSS8" s="11"/>
      <c r="WST8" s="11"/>
      <c r="WSU8" s="11"/>
      <c r="WSV8" s="11"/>
      <c r="WSW8" s="11"/>
      <c r="WSX8" s="11"/>
      <c r="WSY8" s="11"/>
      <c r="WSZ8" s="11"/>
      <c r="WTA8" s="11"/>
      <c r="WTB8" s="11"/>
      <c r="WTC8" s="11"/>
      <c r="WTD8" s="11"/>
      <c r="WTE8" s="11"/>
      <c r="WTF8" s="11"/>
      <c r="WTG8" s="11"/>
      <c r="WTH8" s="11"/>
      <c r="WTI8" s="11"/>
      <c r="WTJ8" s="11"/>
      <c r="WTK8" s="11"/>
      <c r="WTL8" s="11"/>
      <c r="WTM8" s="11"/>
      <c r="WTN8" s="11"/>
      <c r="WTO8" s="11"/>
      <c r="WTP8" s="11"/>
      <c r="WTQ8" s="11"/>
      <c r="WTR8" s="11"/>
      <c r="WTS8" s="11"/>
      <c r="WTT8" s="11"/>
      <c r="WTU8" s="11"/>
      <c r="WTV8" s="11"/>
      <c r="WTW8" s="11"/>
      <c r="WTX8" s="11"/>
      <c r="WTY8" s="11"/>
      <c r="WTZ8" s="11"/>
      <c r="WUA8" s="11"/>
      <c r="WUB8" s="11"/>
      <c r="WUC8" s="11"/>
      <c r="WUD8" s="11"/>
      <c r="WUE8" s="11"/>
      <c r="WUF8" s="11"/>
      <c r="WUG8" s="11"/>
      <c r="WUH8" s="11"/>
      <c r="WUI8" s="11"/>
      <c r="WUJ8" s="11"/>
      <c r="WUK8" s="11"/>
      <c r="WUL8" s="11"/>
      <c r="WUM8" s="11"/>
      <c r="WUN8" s="11"/>
      <c r="WUO8" s="11"/>
      <c r="WUP8" s="11"/>
      <c r="WUQ8" s="11"/>
      <c r="WUR8" s="11"/>
      <c r="WUS8" s="11"/>
      <c r="WUT8" s="11"/>
      <c r="WUU8" s="11"/>
      <c r="WUV8" s="11"/>
      <c r="WUW8" s="11"/>
      <c r="WUX8" s="11"/>
      <c r="WUY8" s="11"/>
      <c r="WUZ8" s="11"/>
      <c r="WVA8" s="11"/>
      <c r="WVB8" s="11"/>
      <c r="WVC8" s="11"/>
      <c r="WVD8" s="11"/>
      <c r="WVE8" s="11"/>
      <c r="WVF8" s="11"/>
      <c r="WVG8" s="11"/>
      <c r="WVH8" s="11"/>
      <c r="WVI8" s="11"/>
      <c r="WVJ8" s="11"/>
      <c r="WVK8" s="11"/>
      <c r="WVL8" s="11"/>
      <c r="WVM8" s="11"/>
      <c r="WVN8" s="11"/>
      <c r="WVO8" s="11"/>
      <c r="WVP8" s="11"/>
      <c r="WVQ8" s="11"/>
      <c r="WVR8" s="11"/>
      <c r="WVS8" s="11"/>
      <c r="WVT8" s="11"/>
      <c r="WVU8" s="11"/>
      <c r="WVV8" s="11"/>
      <c r="WVW8" s="11"/>
      <c r="WVX8" s="11"/>
      <c r="WVY8" s="11"/>
      <c r="WVZ8" s="11"/>
      <c r="WWA8" s="11"/>
      <c r="WWB8" s="11"/>
      <c r="WWC8" s="11"/>
      <c r="WWD8" s="11"/>
      <c r="WWE8" s="11"/>
      <c r="WWF8" s="11"/>
      <c r="WWG8" s="11"/>
      <c r="WWH8" s="11"/>
      <c r="WWI8" s="11"/>
      <c r="WWJ8" s="11"/>
      <c r="WWK8" s="11"/>
      <c r="WWL8" s="11"/>
      <c r="WWM8" s="11"/>
      <c r="WWN8" s="11"/>
      <c r="WWO8" s="11"/>
      <c r="WWP8" s="11"/>
      <c r="WWQ8" s="11"/>
      <c r="WWR8" s="11"/>
      <c r="WWS8" s="11"/>
      <c r="WWT8" s="11"/>
      <c r="WWU8" s="11"/>
      <c r="WWV8" s="11"/>
      <c r="WWW8" s="11"/>
      <c r="WWX8" s="11"/>
      <c r="WWY8" s="11"/>
      <c r="WWZ8" s="11"/>
      <c r="WXA8" s="11"/>
      <c r="WXB8" s="11"/>
      <c r="WXC8" s="11"/>
      <c r="WXD8" s="11"/>
      <c r="WXE8" s="11"/>
      <c r="WXF8" s="11"/>
      <c r="WXG8" s="11"/>
      <c r="WXH8" s="11"/>
      <c r="WXI8" s="11"/>
      <c r="WXJ8" s="11"/>
      <c r="WXK8" s="11"/>
      <c r="WXL8" s="11"/>
      <c r="WXM8" s="11"/>
      <c r="WXN8" s="11"/>
      <c r="WXO8" s="11"/>
      <c r="WXP8" s="11"/>
      <c r="WXQ8" s="11"/>
      <c r="WXR8" s="11"/>
      <c r="WXS8" s="11"/>
      <c r="WXT8" s="11"/>
      <c r="WXU8" s="11"/>
      <c r="WXV8" s="11"/>
      <c r="WXW8" s="11"/>
      <c r="WXX8" s="11"/>
      <c r="WXY8" s="11"/>
      <c r="WXZ8" s="11"/>
      <c r="WYA8" s="11"/>
      <c r="WYB8" s="11"/>
      <c r="WYC8" s="11"/>
      <c r="WYD8" s="11"/>
      <c r="WYE8" s="11"/>
      <c r="WYF8" s="11"/>
      <c r="WYG8" s="11"/>
      <c r="WYH8" s="11"/>
      <c r="WYI8" s="11"/>
      <c r="WYJ8" s="11"/>
      <c r="WYK8" s="11"/>
      <c r="WYL8" s="11"/>
      <c r="WYM8" s="11"/>
      <c r="WYN8" s="11"/>
      <c r="WYO8" s="11"/>
      <c r="WYP8" s="11"/>
      <c r="WYQ8" s="11"/>
      <c r="WYR8" s="11"/>
      <c r="WYS8" s="11"/>
      <c r="WYT8" s="11"/>
      <c r="WYU8" s="11"/>
      <c r="WYV8" s="11"/>
      <c r="WYW8" s="11"/>
      <c r="WYX8" s="11"/>
      <c r="WYY8" s="11"/>
      <c r="WYZ8" s="11"/>
      <c r="WZA8" s="11"/>
      <c r="WZB8" s="11"/>
      <c r="WZC8" s="11"/>
      <c r="WZD8" s="11"/>
      <c r="WZE8" s="11"/>
      <c r="WZF8" s="11"/>
      <c r="WZG8" s="11"/>
      <c r="WZH8" s="11"/>
      <c r="WZI8" s="11"/>
      <c r="WZJ8" s="11"/>
      <c r="WZK8" s="11"/>
      <c r="WZL8" s="11"/>
      <c r="WZM8" s="11"/>
      <c r="WZN8" s="11"/>
      <c r="WZO8" s="11"/>
      <c r="WZP8" s="11"/>
      <c r="WZQ8" s="11"/>
      <c r="WZR8" s="11"/>
      <c r="WZS8" s="11"/>
      <c r="WZT8" s="11"/>
      <c r="WZU8" s="11"/>
      <c r="WZV8" s="11"/>
      <c r="WZW8" s="11"/>
      <c r="WZX8" s="11"/>
      <c r="WZY8" s="11"/>
      <c r="WZZ8" s="11"/>
      <c r="XAA8" s="11"/>
      <c r="XAB8" s="11"/>
      <c r="XAC8" s="11"/>
      <c r="XAD8" s="11"/>
      <c r="XAE8" s="11"/>
      <c r="XAF8" s="11"/>
      <c r="XAG8" s="11"/>
      <c r="XAH8" s="11"/>
      <c r="XAI8" s="11"/>
      <c r="XAJ8" s="11"/>
      <c r="XAK8" s="11"/>
      <c r="XAL8" s="11"/>
      <c r="XAM8" s="11"/>
      <c r="XAN8" s="11"/>
      <c r="XAO8" s="11"/>
      <c r="XAP8" s="11"/>
      <c r="XAQ8" s="11"/>
      <c r="XAR8" s="11"/>
      <c r="XAS8" s="11"/>
      <c r="XAT8" s="11"/>
      <c r="XAU8" s="11"/>
      <c r="XAV8" s="11"/>
      <c r="XAW8" s="11"/>
      <c r="XAX8" s="11"/>
      <c r="XAY8" s="11"/>
      <c r="XAZ8" s="11"/>
      <c r="XBA8" s="11"/>
      <c r="XBB8" s="11"/>
      <c r="XBC8" s="11"/>
      <c r="XBD8" s="11"/>
      <c r="XBE8" s="11"/>
      <c r="XBF8" s="11"/>
      <c r="XBG8" s="11"/>
      <c r="XBH8" s="11"/>
      <c r="XBI8" s="11"/>
      <c r="XBJ8" s="11"/>
      <c r="XBK8" s="11"/>
      <c r="XBL8" s="11"/>
      <c r="XBM8" s="11"/>
      <c r="XBN8" s="11"/>
      <c r="XBO8" s="11"/>
      <c r="XBP8" s="11"/>
      <c r="XBQ8" s="11"/>
      <c r="XBR8" s="11"/>
      <c r="XBS8" s="11"/>
      <c r="XBT8" s="11"/>
      <c r="XBU8" s="11"/>
      <c r="XBV8" s="11"/>
      <c r="XBW8" s="11"/>
      <c r="XBX8" s="11"/>
      <c r="XBY8" s="11"/>
      <c r="XBZ8" s="11"/>
      <c r="XCA8" s="11"/>
      <c r="XCB8" s="11"/>
      <c r="XCC8" s="11"/>
      <c r="XCD8" s="11"/>
      <c r="XCE8" s="11"/>
      <c r="XCF8" s="11"/>
      <c r="XCG8" s="11"/>
      <c r="XCH8" s="11"/>
      <c r="XCI8" s="11"/>
      <c r="XCJ8" s="11"/>
      <c r="XCK8" s="11"/>
      <c r="XCL8" s="11"/>
      <c r="XCM8" s="11"/>
      <c r="XCN8" s="11"/>
      <c r="XCO8" s="11"/>
      <c r="XCP8" s="11"/>
      <c r="XCQ8" s="11"/>
      <c r="XCR8" s="11"/>
      <c r="XCS8" s="11"/>
      <c r="XCT8" s="11"/>
      <c r="XCU8" s="11"/>
      <c r="XCV8" s="11"/>
      <c r="XCW8" s="11"/>
      <c r="XCX8" s="11"/>
      <c r="XCY8" s="11"/>
      <c r="XCZ8" s="11"/>
      <c r="XDA8" s="11"/>
      <c r="XDB8" s="11"/>
      <c r="XDC8" s="11"/>
      <c r="XDD8" s="11"/>
      <c r="XDE8" s="11"/>
      <c r="XDF8" s="11"/>
      <c r="XDG8" s="11"/>
      <c r="XDH8" s="11"/>
      <c r="XDI8" s="11"/>
      <c r="XDJ8" s="11"/>
      <c r="XDK8" s="11"/>
      <c r="XDL8" s="11"/>
      <c r="XDM8" s="11"/>
      <c r="XDN8" s="11"/>
      <c r="XDO8" s="11"/>
      <c r="XDP8" s="11"/>
      <c r="XDQ8" s="11"/>
      <c r="XDR8" s="11"/>
      <c r="XDS8" s="11"/>
      <c r="XDT8" s="11"/>
      <c r="XDU8" s="11"/>
      <c r="XDV8" s="11"/>
      <c r="XDW8" s="11"/>
      <c r="XDX8" s="11"/>
      <c r="XDY8" s="11"/>
      <c r="XDZ8" s="11"/>
      <c r="XEA8" s="11"/>
      <c r="XEB8" s="11"/>
      <c r="XEC8" s="11"/>
      <c r="XED8" s="11"/>
      <c r="XEE8" s="11"/>
      <c r="XEF8" s="11"/>
      <c r="XEG8" s="11"/>
      <c r="XEH8" s="11"/>
      <c r="XEI8" s="11"/>
      <c r="XEJ8" s="11"/>
      <c r="XEK8" s="11"/>
      <c r="XEL8" s="11"/>
      <c r="XEM8" s="11"/>
      <c r="XEN8" s="11"/>
      <c r="XEO8" s="11"/>
      <c r="XEP8" s="11"/>
      <c r="XEQ8" s="11"/>
      <c r="XER8" s="11"/>
      <c r="XES8" s="11"/>
      <c r="XET8" s="11"/>
      <c r="XEU8" s="11"/>
      <c r="XEV8" s="11"/>
      <c r="XEW8" s="11"/>
      <c r="XEX8" s="11"/>
      <c r="XEY8" s="11"/>
      <c r="XEZ8" s="11"/>
      <c r="XFA8" s="11"/>
      <c r="XFB8" s="11"/>
      <c r="XFC8" s="11"/>
    </row>
    <row r="9" spans="1:16383" x14ac:dyDescent="0.2">
      <c r="A9" s="12" t="s">
        <v>4375</v>
      </c>
      <c r="B9" s="12">
        <v>2022</v>
      </c>
      <c r="C9" s="9" t="s">
        <v>11470</v>
      </c>
      <c r="D9" s="9">
        <v>2016</v>
      </c>
      <c r="E9" s="5" t="s">
        <v>9313</v>
      </c>
      <c r="F9" s="5" t="s">
        <v>9428</v>
      </c>
      <c r="G9" s="5" t="s">
        <v>11089</v>
      </c>
      <c r="H9" s="5" t="s">
        <v>9314</v>
      </c>
      <c r="I9" s="5" t="s">
        <v>9347</v>
      </c>
      <c r="J9" s="5" t="s">
        <v>9345</v>
      </c>
      <c r="K9" s="9">
        <v>1</v>
      </c>
      <c r="L9" s="5" t="s">
        <v>11235</v>
      </c>
      <c r="M9" s="9">
        <v>31</v>
      </c>
      <c r="N9" s="13" t="s">
        <v>2196</v>
      </c>
      <c r="O9" s="5"/>
      <c r="P9" s="5"/>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c r="IC9" s="11"/>
      <c r="ID9" s="11"/>
      <c r="IE9" s="11"/>
      <c r="IF9" s="11"/>
      <c r="IG9" s="11"/>
      <c r="IH9" s="11"/>
      <c r="II9" s="11"/>
      <c r="IJ9" s="11"/>
      <c r="IK9" s="11"/>
      <c r="IL9" s="11"/>
      <c r="IM9" s="11"/>
      <c r="IN9" s="11"/>
      <c r="IO9" s="11"/>
      <c r="IP9" s="11"/>
      <c r="IQ9" s="11"/>
      <c r="IR9" s="11"/>
      <c r="IS9" s="11"/>
      <c r="IT9" s="11"/>
      <c r="IU9" s="11"/>
      <c r="IV9" s="11"/>
      <c r="IW9" s="11"/>
      <c r="IX9" s="11"/>
      <c r="IY9" s="11"/>
      <c r="IZ9" s="11"/>
      <c r="JA9" s="11"/>
      <c r="JB9" s="11"/>
      <c r="JC9" s="11"/>
      <c r="JD9" s="11"/>
      <c r="JE9" s="11"/>
      <c r="JF9" s="11"/>
      <c r="JG9" s="11"/>
      <c r="JH9" s="11"/>
      <c r="JI9" s="11"/>
      <c r="JJ9" s="11"/>
      <c r="JK9" s="11"/>
      <c r="JL9" s="11"/>
      <c r="JM9" s="11"/>
      <c r="JN9" s="11"/>
      <c r="JO9" s="11"/>
      <c r="JP9" s="11"/>
      <c r="JQ9" s="11"/>
      <c r="JR9" s="11"/>
      <c r="JS9" s="11"/>
      <c r="JT9" s="11"/>
      <c r="JU9" s="11"/>
      <c r="JV9" s="11"/>
      <c r="JW9" s="11"/>
      <c r="JX9" s="11"/>
      <c r="JY9" s="11"/>
      <c r="JZ9" s="11"/>
      <c r="KA9" s="11"/>
      <c r="KB9" s="11"/>
      <c r="KC9" s="11"/>
      <c r="KD9" s="11"/>
      <c r="KE9" s="11"/>
      <c r="KF9" s="11"/>
      <c r="KG9" s="11"/>
      <c r="KH9" s="11"/>
      <c r="KI9" s="11"/>
      <c r="KJ9" s="11"/>
      <c r="KK9" s="11"/>
      <c r="KL9" s="11"/>
      <c r="KM9" s="11"/>
      <c r="KN9" s="11"/>
      <c r="KO9" s="11"/>
      <c r="KP9" s="11"/>
      <c r="KQ9" s="11"/>
      <c r="KR9" s="11"/>
      <c r="KS9" s="11"/>
      <c r="KT9" s="11"/>
      <c r="KU9" s="11"/>
      <c r="KV9" s="11"/>
      <c r="KW9" s="11"/>
      <c r="KX9" s="11"/>
      <c r="KY9" s="11"/>
      <c r="KZ9" s="11"/>
      <c r="LA9" s="11"/>
      <c r="LB9" s="11"/>
      <c r="LC9" s="11"/>
      <c r="LD9" s="11"/>
      <c r="LE9" s="11"/>
      <c r="LF9" s="11"/>
      <c r="LG9" s="11"/>
      <c r="LH9" s="11"/>
      <c r="LI9" s="11"/>
      <c r="LJ9" s="11"/>
      <c r="LK9" s="11"/>
      <c r="LL9" s="11"/>
      <c r="LM9" s="11"/>
      <c r="LN9" s="11"/>
      <c r="LO9" s="11"/>
      <c r="LP9" s="11"/>
      <c r="LQ9" s="11"/>
      <c r="LR9" s="11"/>
      <c r="LS9" s="11"/>
      <c r="LT9" s="11"/>
      <c r="LU9" s="11"/>
      <c r="LV9" s="11"/>
      <c r="LW9" s="11"/>
      <c r="LX9" s="11"/>
      <c r="LY9" s="11"/>
      <c r="LZ9" s="11"/>
      <c r="MA9" s="11"/>
      <c r="MB9" s="11"/>
      <c r="MC9" s="11"/>
      <c r="MD9" s="11"/>
      <c r="ME9" s="11"/>
      <c r="MF9" s="11"/>
      <c r="MG9" s="11"/>
      <c r="MH9" s="11"/>
      <c r="MI9" s="11"/>
      <c r="MJ9" s="11"/>
      <c r="MK9" s="11"/>
      <c r="ML9" s="11"/>
      <c r="MM9" s="11"/>
      <c r="MN9" s="11"/>
      <c r="MO9" s="11"/>
      <c r="MP9" s="11"/>
      <c r="MQ9" s="11"/>
      <c r="MR9" s="11"/>
      <c r="MS9" s="11"/>
      <c r="MT9" s="11"/>
      <c r="MU9" s="11"/>
      <c r="MV9" s="11"/>
      <c r="MW9" s="11"/>
      <c r="MX9" s="11"/>
      <c r="MY9" s="11"/>
      <c r="MZ9" s="11"/>
      <c r="NA9" s="11"/>
      <c r="NB9" s="11"/>
      <c r="NC9" s="11"/>
      <c r="ND9" s="11"/>
      <c r="NE9" s="11"/>
      <c r="NF9" s="11"/>
      <c r="NG9" s="11"/>
      <c r="NH9" s="11"/>
      <c r="NI9" s="11"/>
      <c r="NJ9" s="11"/>
      <c r="NK9" s="11"/>
      <c r="NL9" s="11"/>
      <c r="NM9" s="11"/>
      <c r="NN9" s="11"/>
      <c r="NO9" s="11"/>
      <c r="NP9" s="11"/>
      <c r="NQ9" s="11"/>
      <c r="NR9" s="11"/>
      <c r="NS9" s="11"/>
      <c r="NT9" s="11"/>
      <c r="NU9" s="11"/>
      <c r="NV9" s="11"/>
      <c r="NW9" s="11"/>
      <c r="NX9" s="11"/>
      <c r="NY9" s="11"/>
      <c r="NZ9" s="11"/>
      <c r="OA9" s="11"/>
      <c r="OB9" s="11"/>
      <c r="OC9" s="11"/>
      <c r="OD9" s="11"/>
      <c r="OE9" s="11"/>
      <c r="OF9" s="11"/>
      <c r="OG9" s="11"/>
      <c r="OH9" s="11"/>
      <c r="OI9" s="11"/>
      <c r="OJ9" s="11"/>
      <c r="OK9" s="11"/>
      <c r="OL9" s="11"/>
      <c r="OM9" s="11"/>
      <c r="ON9" s="11"/>
      <c r="OO9" s="11"/>
      <c r="OP9" s="11"/>
      <c r="OQ9" s="11"/>
      <c r="OR9" s="11"/>
      <c r="OS9" s="11"/>
      <c r="OT9" s="11"/>
      <c r="OU9" s="11"/>
      <c r="OV9" s="11"/>
      <c r="OW9" s="11"/>
      <c r="OX9" s="11"/>
      <c r="OY9" s="11"/>
      <c r="OZ9" s="11"/>
      <c r="PA9" s="11"/>
      <c r="PB9" s="11"/>
      <c r="PC9" s="11"/>
      <c r="PD9" s="11"/>
      <c r="PE9" s="11"/>
      <c r="PF9" s="11"/>
      <c r="PG9" s="11"/>
      <c r="PH9" s="11"/>
      <c r="PI9" s="11"/>
      <c r="PJ9" s="11"/>
      <c r="PK9" s="11"/>
      <c r="PL9" s="11"/>
      <c r="PM9" s="11"/>
      <c r="PN9" s="11"/>
      <c r="PO9" s="11"/>
      <c r="PP9" s="11"/>
      <c r="PQ9" s="11"/>
      <c r="PR9" s="11"/>
      <c r="PS9" s="11"/>
      <c r="PT9" s="11"/>
      <c r="PU9" s="11"/>
      <c r="PV9" s="11"/>
      <c r="PW9" s="11"/>
      <c r="PX9" s="11"/>
      <c r="PY9" s="11"/>
      <c r="PZ9" s="11"/>
      <c r="QA9" s="11"/>
      <c r="QB9" s="11"/>
      <c r="QC9" s="11"/>
      <c r="QD9" s="11"/>
      <c r="QE9" s="11"/>
      <c r="QF9" s="11"/>
      <c r="QG9" s="11"/>
      <c r="QH9" s="11"/>
      <c r="QI9" s="11"/>
      <c r="QJ9" s="11"/>
      <c r="QK9" s="11"/>
      <c r="QL9" s="11"/>
      <c r="QM9" s="11"/>
      <c r="QN9" s="11"/>
      <c r="QO9" s="11"/>
      <c r="QP9" s="11"/>
      <c r="QQ9" s="11"/>
      <c r="QR9" s="11"/>
      <c r="QS9" s="11"/>
      <c r="QT9" s="11"/>
      <c r="QU9" s="11"/>
      <c r="QV9" s="11"/>
      <c r="QW9" s="11"/>
      <c r="QX9" s="11"/>
      <c r="QY9" s="11"/>
      <c r="QZ9" s="11"/>
      <c r="RA9" s="11"/>
      <c r="RB9" s="11"/>
      <c r="RC9" s="11"/>
      <c r="RD9" s="11"/>
      <c r="RE9" s="11"/>
      <c r="RF9" s="11"/>
      <c r="RG9" s="11"/>
      <c r="RH9" s="11"/>
      <c r="RI9" s="11"/>
      <c r="RJ9" s="11"/>
      <c r="RK9" s="11"/>
      <c r="RL9" s="11"/>
      <c r="RM9" s="11"/>
      <c r="RN9" s="11"/>
      <c r="RO9" s="11"/>
      <c r="RP9" s="11"/>
      <c r="RQ9" s="11"/>
      <c r="RR9" s="11"/>
      <c r="RS9" s="11"/>
      <c r="RT9" s="11"/>
      <c r="RU9" s="11"/>
      <c r="RV9" s="11"/>
      <c r="RW9" s="11"/>
      <c r="RX9" s="11"/>
      <c r="RY9" s="11"/>
      <c r="RZ9" s="11"/>
      <c r="SA9" s="11"/>
      <c r="SB9" s="11"/>
      <c r="SC9" s="11"/>
      <c r="SD9" s="11"/>
      <c r="SE9" s="11"/>
      <c r="SF9" s="11"/>
      <c r="SG9" s="11"/>
      <c r="SH9" s="11"/>
      <c r="SI9" s="11"/>
      <c r="SJ9" s="11"/>
      <c r="SK9" s="11"/>
      <c r="SL9" s="11"/>
      <c r="SM9" s="11"/>
      <c r="SN9" s="11"/>
      <c r="SO9" s="11"/>
      <c r="SP9" s="11"/>
      <c r="SQ9" s="11"/>
      <c r="SR9" s="11"/>
      <c r="SS9" s="11"/>
      <c r="ST9" s="11"/>
      <c r="SU9" s="11"/>
      <c r="SV9" s="11"/>
      <c r="SW9" s="11"/>
      <c r="SX9" s="11"/>
      <c r="SY9" s="11"/>
      <c r="SZ9" s="11"/>
      <c r="TA9" s="11"/>
      <c r="TB9" s="11"/>
      <c r="TC9" s="11"/>
      <c r="TD9" s="11"/>
      <c r="TE9" s="11"/>
      <c r="TF9" s="11"/>
      <c r="TG9" s="11"/>
      <c r="TH9" s="11"/>
      <c r="TI9" s="11"/>
      <c r="TJ9" s="11"/>
      <c r="TK9" s="11"/>
      <c r="TL9" s="11"/>
      <c r="TM9" s="11"/>
      <c r="TN9" s="11"/>
      <c r="TO9" s="11"/>
      <c r="TP9" s="11"/>
      <c r="TQ9" s="11"/>
      <c r="TR9" s="11"/>
      <c r="TS9" s="11"/>
      <c r="TT9" s="11"/>
      <c r="TU9" s="11"/>
      <c r="TV9" s="11"/>
      <c r="TW9" s="11"/>
      <c r="TX9" s="11"/>
      <c r="TY9" s="11"/>
      <c r="TZ9" s="11"/>
      <c r="UA9" s="11"/>
      <c r="UB9" s="11"/>
      <c r="UC9" s="11"/>
      <c r="UD9" s="11"/>
      <c r="UE9" s="11"/>
      <c r="UF9" s="11"/>
      <c r="UG9" s="11"/>
      <c r="UH9" s="11"/>
      <c r="UI9" s="11"/>
      <c r="UJ9" s="11"/>
      <c r="UK9" s="11"/>
      <c r="UL9" s="11"/>
      <c r="UM9" s="11"/>
      <c r="UN9" s="11"/>
      <c r="UO9" s="11"/>
      <c r="UP9" s="11"/>
      <c r="UQ9" s="11"/>
      <c r="UR9" s="11"/>
      <c r="US9" s="11"/>
      <c r="UT9" s="11"/>
      <c r="UU9" s="11"/>
      <c r="UV9" s="11"/>
      <c r="UW9" s="11"/>
      <c r="UX9" s="11"/>
      <c r="UY9" s="11"/>
      <c r="UZ9" s="11"/>
      <c r="VA9" s="11"/>
      <c r="VB9" s="11"/>
      <c r="VC9" s="11"/>
      <c r="VD9" s="11"/>
      <c r="VE9" s="11"/>
      <c r="VF9" s="11"/>
      <c r="VG9" s="11"/>
      <c r="VH9" s="11"/>
      <c r="VI9" s="11"/>
      <c r="VJ9" s="11"/>
      <c r="VK9" s="11"/>
      <c r="VL9" s="11"/>
      <c r="VM9" s="11"/>
      <c r="VN9" s="11"/>
      <c r="VO9" s="11"/>
      <c r="VP9" s="11"/>
      <c r="VQ9" s="11"/>
      <c r="VR9" s="11"/>
      <c r="VS9" s="11"/>
      <c r="VT9" s="11"/>
      <c r="VU9" s="11"/>
      <c r="VV9" s="11"/>
      <c r="VW9" s="11"/>
      <c r="VX9" s="11"/>
      <c r="VY9" s="11"/>
      <c r="VZ9" s="11"/>
      <c r="WA9" s="11"/>
      <c r="WB9" s="11"/>
      <c r="WC9" s="11"/>
      <c r="WD9" s="11"/>
      <c r="WE9" s="11"/>
      <c r="WF9" s="11"/>
      <c r="WG9" s="11"/>
      <c r="WH9" s="11"/>
      <c r="WI9" s="11"/>
      <c r="WJ9" s="11"/>
      <c r="WK9" s="11"/>
      <c r="WL9" s="11"/>
      <c r="WM9" s="11"/>
      <c r="WN9" s="11"/>
      <c r="WO9" s="11"/>
      <c r="WP9" s="11"/>
      <c r="WQ9" s="11"/>
      <c r="WR9" s="11"/>
      <c r="WS9" s="11"/>
      <c r="WT9" s="11"/>
      <c r="WU9" s="11"/>
      <c r="WV9" s="11"/>
      <c r="WW9" s="11"/>
      <c r="WX9" s="11"/>
      <c r="WY9" s="11"/>
      <c r="WZ9" s="11"/>
      <c r="XA9" s="11"/>
      <c r="XB9" s="11"/>
      <c r="XC9" s="11"/>
      <c r="XD9" s="11"/>
      <c r="XE9" s="11"/>
      <c r="XF9" s="11"/>
      <c r="XG9" s="11"/>
      <c r="XH9" s="11"/>
      <c r="XI9" s="11"/>
      <c r="XJ9" s="11"/>
      <c r="XK9" s="11"/>
      <c r="XL9" s="11"/>
      <c r="XM9" s="11"/>
      <c r="XN9" s="11"/>
      <c r="XO9" s="11"/>
      <c r="XP9" s="11"/>
      <c r="XQ9" s="11"/>
      <c r="XR9" s="11"/>
      <c r="XS9" s="11"/>
      <c r="XT9" s="11"/>
      <c r="XU9" s="11"/>
      <c r="XV9" s="11"/>
      <c r="XW9" s="11"/>
      <c r="XX9" s="11"/>
      <c r="XY9" s="11"/>
      <c r="XZ9" s="11"/>
      <c r="YA9" s="11"/>
      <c r="YB9" s="11"/>
      <c r="YC9" s="11"/>
      <c r="YD9" s="11"/>
      <c r="YE9" s="11"/>
      <c r="YF9" s="11"/>
      <c r="YG9" s="11"/>
      <c r="YH9" s="11"/>
      <c r="YI9" s="11"/>
      <c r="YJ9" s="11"/>
      <c r="YK9" s="11"/>
      <c r="YL9" s="11"/>
      <c r="YM9" s="11"/>
      <c r="YN9" s="11"/>
      <c r="YO9" s="11"/>
      <c r="YP9" s="11"/>
      <c r="YQ9" s="11"/>
      <c r="YR9" s="11"/>
      <c r="YS9" s="11"/>
      <c r="YT9" s="11"/>
      <c r="YU9" s="11"/>
      <c r="YV9" s="11"/>
      <c r="YW9" s="11"/>
      <c r="YX9" s="11"/>
      <c r="YY9" s="11"/>
      <c r="YZ9" s="11"/>
      <c r="ZA9" s="11"/>
      <c r="ZB9" s="11"/>
      <c r="ZC9" s="11"/>
      <c r="ZD9" s="11"/>
      <c r="ZE9" s="11"/>
      <c r="ZF9" s="11"/>
      <c r="ZG9" s="11"/>
      <c r="ZH9" s="11"/>
      <c r="ZI9" s="11"/>
      <c r="ZJ9" s="11"/>
      <c r="ZK9" s="11"/>
      <c r="ZL9" s="11"/>
      <c r="ZM9" s="11"/>
      <c r="ZN9" s="11"/>
      <c r="ZO9" s="11"/>
      <c r="ZP9" s="11"/>
      <c r="ZQ9" s="11"/>
      <c r="ZR9" s="11"/>
      <c r="ZS9" s="11"/>
      <c r="ZT9" s="11"/>
      <c r="ZU9" s="11"/>
      <c r="ZV9" s="11"/>
      <c r="ZW9" s="11"/>
      <c r="ZX9" s="11"/>
      <c r="ZY9" s="11"/>
      <c r="ZZ9" s="11"/>
      <c r="AAA9" s="11"/>
      <c r="AAB9" s="11"/>
      <c r="AAC9" s="11"/>
      <c r="AAD9" s="11"/>
      <c r="AAE9" s="11"/>
      <c r="AAF9" s="11"/>
      <c r="AAG9" s="11"/>
      <c r="AAH9" s="11"/>
      <c r="AAI9" s="11"/>
      <c r="AAJ9" s="11"/>
      <c r="AAK9" s="11"/>
      <c r="AAL9" s="11"/>
      <c r="AAM9" s="11"/>
      <c r="AAN9" s="11"/>
      <c r="AAO9" s="11"/>
      <c r="AAP9" s="11"/>
      <c r="AAQ9" s="11"/>
      <c r="AAR9" s="11"/>
      <c r="AAS9" s="11"/>
      <c r="AAT9" s="11"/>
      <c r="AAU9" s="11"/>
      <c r="AAV9" s="11"/>
      <c r="AAW9" s="11"/>
      <c r="AAX9" s="11"/>
      <c r="AAY9" s="11"/>
      <c r="AAZ9" s="11"/>
      <c r="ABA9" s="11"/>
      <c r="ABB9" s="11"/>
      <c r="ABC9" s="11"/>
      <c r="ABD9" s="11"/>
      <c r="ABE9" s="11"/>
      <c r="ABF9" s="11"/>
      <c r="ABG9" s="11"/>
      <c r="ABH9" s="11"/>
      <c r="ABI9" s="11"/>
      <c r="ABJ9" s="11"/>
      <c r="ABK9" s="11"/>
      <c r="ABL9" s="11"/>
      <c r="ABM9" s="11"/>
      <c r="ABN9" s="11"/>
      <c r="ABO9" s="11"/>
      <c r="ABP9" s="11"/>
      <c r="ABQ9" s="11"/>
      <c r="ABR9" s="11"/>
      <c r="ABS9" s="11"/>
      <c r="ABT9" s="11"/>
      <c r="ABU9" s="11"/>
      <c r="ABV9" s="11"/>
      <c r="ABW9" s="11"/>
      <c r="ABX9" s="11"/>
      <c r="ABY9" s="11"/>
      <c r="ABZ9" s="11"/>
      <c r="ACA9" s="11"/>
      <c r="ACB9" s="11"/>
      <c r="ACC9" s="11"/>
      <c r="ACD9" s="11"/>
      <c r="ACE9" s="11"/>
      <c r="ACF9" s="11"/>
      <c r="ACG9" s="11"/>
      <c r="ACH9" s="11"/>
      <c r="ACI9" s="11"/>
      <c r="ACJ9" s="11"/>
      <c r="ACK9" s="11"/>
      <c r="ACL9" s="11"/>
      <c r="ACM9" s="11"/>
      <c r="ACN9" s="11"/>
      <c r="ACO9" s="11"/>
      <c r="ACP9" s="11"/>
      <c r="ACQ9" s="11"/>
      <c r="ACR9" s="11"/>
      <c r="ACS9" s="11"/>
      <c r="ACT9" s="11"/>
      <c r="ACU9" s="11"/>
      <c r="ACV9" s="11"/>
      <c r="ACW9" s="11"/>
      <c r="ACX9" s="11"/>
      <c r="ACY9" s="11"/>
      <c r="ACZ9" s="11"/>
      <c r="ADA9" s="11"/>
      <c r="ADB9" s="11"/>
      <c r="ADC9" s="11"/>
      <c r="ADD9" s="11"/>
      <c r="ADE9" s="11"/>
      <c r="ADF9" s="11"/>
      <c r="ADG9" s="11"/>
      <c r="ADH9" s="11"/>
      <c r="ADI9" s="11"/>
      <c r="ADJ9" s="11"/>
      <c r="ADK9" s="11"/>
      <c r="ADL9" s="11"/>
      <c r="ADM9" s="11"/>
      <c r="ADN9" s="11"/>
      <c r="ADO9" s="11"/>
      <c r="ADP9" s="11"/>
      <c r="ADQ9" s="11"/>
      <c r="ADR9" s="11"/>
      <c r="ADS9" s="11"/>
      <c r="ADT9" s="11"/>
      <c r="ADU9" s="11"/>
      <c r="ADV9" s="11"/>
      <c r="ADW9" s="11"/>
      <c r="ADX9" s="11"/>
      <c r="ADY9" s="11"/>
      <c r="ADZ9" s="11"/>
      <c r="AEA9" s="11"/>
      <c r="AEB9" s="11"/>
      <c r="AEC9" s="11"/>
      <c r="AED9" s="11"/>
      <c r="AEE9" s="11"/>
      <c r="AEF9" s="11"/>
      <c r="AEG9" s="11"/>
      <c r="AEH9" s="11"/>
      <c r="AEI9" s="11"/>
      <c r="AEJ9" s="11"/>
      <c r="AEK9" s="11"/>
      <c r="AEL9" s="11"/>
      <c r="AEM9" s="11"/>
      <c r="AEN9" s="11"/>
      <c r="AEO9" s="11"/>
      <c r="AEP9" s="11"/>
      <c r="AEQ9" s="11"/>
      <c r="AER9" s="11"/>
      <c r="AES9" s="11"/>
      <c r="AET9" s="11"/>
      <c r="AEU9" s="11"/>
      <c r="AEV9" s="11"/>
      <c r="AEW9" s="11"/>
      <c r="AEX9" s="11"/>
      <c r="AEY9" s="11"/>
      <c r="AEZ9" s="11"/>
      <c r="AFA9" s="11"/>
      <c r="AFB9" s="11"/>
      <c r="AFC9" s="11"/>
      <c r="AFD9" s="11"/>
      <c r="AFE9" s="11"/>
      <c r="AFF9" s="11"/>
      <c r="AFG9" s="11"/>
      <c r="AFH9" s="11"/>
      <c r="AFI9" s="11"/>
      <c r="AFJ9" s="11"/>
      <c r="AFK9" s="11"/>
      <c r="AFL9" s="11"/>
      <c r="AFM9" s="11"/>
      <c r="AFN9" s="11"/>
      <c r="AFO9" s="11"/>
      <c r="AFP9" s="11"/>
      <c r="AFQ9" s="11"/>
      <c r="AFR9" s="11"/>
      <c r="AFS9" s="11"/>
      <c r="AFT9" s="11"/>
      <c r="AFU9" s="11"/>
      <c r="AFV9" s="11"/>
      <c r="AFW9" s="11"/>
      <c r="AFX9" s="11"/>
      <c r="AFY9" s="11"/>
      <c r="AFZ9" s="11"/>
      <c r="AGA9" s="11"/>
      <c r="AGB9" s="11"/>
      <c r="AGC9" s="11"/>
      <c r="AGD9" s="11"/>
      <c r="AGE9" s="11"/>
      <c r="AGF9" s="11"/>
      <c r="AGG9" s="11"/>
      <c r="AGH9" s="11"/>
      <c r="AGI9" s="11"/>
      <c r="AGJ9" s="11"/>
      <c r="AGK9" s="11"/>
      <c r="AGL9" s="11"/>
      <c r="AGM9" s="11"/>
      <c r="AGN9" s="11"/>
      <c r="AGO9" s="11"/>
      <c r="AGP9" s="11"/>
      <c r="AGQ9" s="11"/>
      <c r="AGR9" s="11"/>
      <c r="AGS9" s="11"/>
      <c r="AGT9" s="11"/>
      <c r="AGU9" s="11"/>
      <c r="AGV9" s="11"/>
      <c r="AGW9" s="11"/>
      <c r="AGX9" s="11"/>
      <c r="AGY9" s="11"/>
      <c r="AGZ9" s="11"/>
      <c r="AHA9" s="11"/>
      <c r="AHB9" s="11"/>
      <c r="AHC9" s="11"/>
      <c r="AHD9" s="11"/>
      <c r="AHE9" s="11"/>
      <c r="AHF9" s="11"/>
      <c r="AHG9" s="11"/>
      <c r="AHH9" s="11"/>
      <c r="AHI9" s="11"/>
      <c r="AHJ9" s="11"/>
      <c r="AHK9" s="11"/>
      <c r="AHL9" s="11"/>
      <c r="AHM9" s="11"/>
      <c r="AHN9" s="11"/>
      <c r="AHO9" s="11"/>
      <c r="AHP9" s="11"/>
      <c r="AHQ9" s="11"/>
      <c r="AHR9" s="11"/>
      <c r="AHS9" s="11"/>
      <c r="AHT9" s="11"/>
      <c r="AHU9" s="11"/>
      <c r="AHV9" s="11"/>
      <c r="AHW9" s="11"/>
      <c r="AHX9" s="11"/>
      <c r="AHY9" s="11"/>
      <c r="AHZ9" s="11"/>
      <c r="AIA9" s="11"/>
      <c r="AIB9" s="11"/>
      <c r="AIC9" s="11"/>
      <c r="AID9" s="11"/>
      <c r="AIE9" s="11"/>
      <c r="AIF9" s="11"/>
      <c r="AIG9" s="11"/>
      <c r="AIH9" s="11"/>
      <c r="AII9" s="11"/>
      <c r="AIJ9" s="11"/>
      <c r="AIK9" s="11"/>
      <c r="AIL9" s="11"/>
      <c r="AIM9" s="11"/>
      <c r="AIN9" s="11"/>
      <c r="AIO9" s="11"/>
      <c r="AIP9" s="11"/>
      <c r="AIQ9" s="11"/>
      <c r="AIR9" s="11"/>
      <c r="AIS9" s="11"/>
      <c r="AIT9" s="11"/>
      <c r="AIU9" s="11"/>
      <c r="AIV9" s="11"/>
      <c r="AIW9" s="11"/>
      <c r="AIX9" s="11"/>
      <c r="AIY9" s="11"/>
      <c r="AIZ9" s="11"/>
      <c r="AJA9" s="11"/>
      <c r="AJB9" s="11"/>
      <c r="AJC9" s="11"/>
      <c r="AJD9" s="11"/>
      <c r="AJE9" s="11"/>
      <c r="AJF9" s="11"/>
      <c r="AJG9" s="11"/>
      <c r="AJH9" s="11"/>
      <c r="AJI9" s="11"/>
      <c r="AJJ9" s="11"/>
      <c r="AJK9" s="11"/>
      <c r="AJL9" s="11"/>
      <c r="AJM9" s="11"/>
      <c r="AJN9" s="11"/>
      <c r="AJO9" s="11"/>
      <c r="AJP9" s="11"/>
      <c r="AJQ9" s="11"/>
      <c r="AJR9" s="11"/>
      <c r="AJS9" s="11"/>
      <c r="AJT9" s="11"/>
      <c r="AJU9" s="11"/>
      <c r="AJV9" s="11"/>
      <c r="AJW9" s="11"/>
      <c r="AJX9" s="11"/>
      <c r="AJY9" s="11"/>
      <c r="AJZ9" s="11"/>
      <c r="AKA9" s="11"/>
      <c r="AKB9" s="11"/>
      <c r="AKC9" s="11"/>
      <c r="AKD9" s="11"/>
      <c r="AKE9" s="11"/>
      <c r="AKF9" s="11"/>
      <c r="AKG9" s="11"/>
      <c r="AKH9" s="11"/>
      <c r="AKI9" s="11"/>
      <c r="AKJ9" s="11"/>
      <c r="AKK9" s="11"/>
      <c r="AKL9" s="11"/>
      <c r="AKM9" s="11"/>
      <c r="AKN9" s="11"/>
      <c r="AKO9" s="11"/>
      <c r="AKP9" s="11"/>
      <c r="AKQ9" s="11"/>
      <c r="AKR9" s="11"/>
      <c r="AKS9" s="11"/>
      <c r="AKT9" s="11"/>
      <c r="AKU9" s="11"/>
      <c r="AKV9" s="11"/>
      <c r="AKW9" s="11"/>
      <c r="AKX9" s="11"/>
      <c r="AKY9" s="11"/>
      <c r="AKZ9" s="11"/>
      <c r="ALA9" s="11"/>
      <c r="ALB9" s="11"/>
      <c r="ALC9" s="11"/>
      <c r="ALD9" s="11"/>
      <c r="ALE9" s="11"/>
      <c r="ALF9" s="11"/>
      <c r="ALG9" s="11"/>
      <c r="ALH9" s="11"/>
      <c r="ALI9" s="11"/>
      <c r="ALJ9" s="11"/>
      <c r="ALK9" s="11"/>
      <c r="ALL9" s="11"/>
      <c r="ALM9" s="11"/>
      <c r="ALN9" s="11"/>
      <c r="ALO9" s="11"/>
      <c r="ALP9" s="11"/>
      <c r="ALQ9" s="11"/>
      <c r="ALR9" s="11"/>
      <c r="ALS9" s="11"/>
      <c r="ALT9" s="11"/>
      <c r="ALU9" s="11"/>
      <c r="ALV9" s="11"/>
      <c r="ALW9" s="11"/>
      <c r="ALX9" s="11"/>
      <c r="ALY9" s="11"/>
      <c r="ALZ9" s="11"/>
      <c r="AMA9" s="11"/>
      <c r="AMB9" s="11"/>
      <c r="AMC9" s="11"/>
      <c r="AMD9" s="11"/>
      <c r="AME9" s="11"/>
      <c r="AMF9" s="11"/>
      <c r="AMG9" s="11"/>
      <c r="AMH9" s="11"/>
      <c r="AMI9" s="11"/>
      <c r="AMJ9" s="11"/>
      <c r="AMK9" s="11"/>
      <c r="AML9" s="11"/>
      <c r="AMM9" s="11"/>
      <c r="AMN9" s="11"/>
      <c r="AMO9" s="11"/>
      <c r="AMP9" s="11"/>
      <c r="AMQ9" s="11"/>
      <c r="AMR9" s="11"/>
      <c r="AMS9" s="11"/>
      <c r="AMT9" s="11"/>
      <c r="AMU9" s="11"/>
      <c r="AMV9" s="11"/>
      <c r="AMW9" s="11"/>
      <c r="AMX9" s="11"/>
      <c r="AMY9" s="11"/>
      <c r="AMZ9" s="11"/>
      <c r="ANA9" s="11"/>
      <c r="ANB9" s="11"/>
      <c r="ANC9" s="11"/>
      <c r="AND9" s="11"/>
      <c r="ANE9" s="11"/>
      <c r="ANF9" s="11"/>
      <c r="ANG9" s="11"/>
      <c r="ANH9" s="11"/>
      <c r="ANI9" s="11"/>
      <c r="ANJ9" s="11"/>
      <c r="ANK9" s="11"/>
      <c r="ANL9" s="11"/>
      <c r="ANM9" s="11"/>
      <c r="ANN9" s="11"/>
      <c r="ANO9" s="11"/>
      <c r="ANP9" s="11"/>
      <c r="ANQ9" s="11"/>
      <c r="ANR9" s="11"/>
      <c r="ANS9" s="11"/>
      <c r="ANT9" s="11"/>
      <c r="ANU9" s="11"/>
      <c r="ANV9" s="11"/>
      <c r="ANW9" s="11"/>
      <c r="ANX9" s="11"/>
      <c r="ANY9" s="11"/>
      <c r="ANZ9" s="11"/>
      <c r="AOA9" s="11"/>
      <c r="AOB9" s="11"/>
      <c r="AOC9" s="11"/>
      <c r="AOD9" s="11"/>
      <c r="AOE9" s="11"/>
      <c r="AOF9" s="11"/>
      <c r="AOG9" s="11"/>
      <c r="AOH9" s="11"/>
      <c r="AOI9" s="11"/>
      <c r="AOJ9" s="11"/>
      <c r="AOK9" s="11"/>
      <c r="AOL9" s="11"/>
      <c r="AOM9" s="11"/>
      <c r="AON9" s="11"/>
      <c r="AOO9" s="11"/>
      <c r="AOP9" s="11"/>
      <c r="AOQ9" s="11"/>
      <c r="AOR9" s="11"/>
      <c r="AOS9" s="11"/>
      <c r="AOT9" s="11"/>
      <c r="AOU9" s="11"/>
      <c r="AOV9" s="11"/>
      <c r="AOW9" s="11"/>
      <c r="AOX9" s="11"/>
      <c r="AOY9" s="11"/>
      <c r="AOZ9" s="11"/>
      <c r="APA9" s="11"/>
      <c r="APB9" s="11"/>
      <c r="APC9" s="11"/>
      <c r="APD9" s="11"/>
      <c r="APE9" s="11"/>
      <c r="APF9" s="11"/>
      <c r="APG9" s="11"/>
      <c r="APH9" s="11"/>
      <c r="API9" s="11"/>
      <c r="APJ9" s="11"/>
      <c r="APK9" s="11"/>
      <c r="APL9" s="11"/>
      <c r="APM9" s="11"/>
      <c r="APN9" s="11"/>
      <c r="APO9" s="11"/>
      <c r="APP9" s="11"/>
      <c r="APQ9" s="11"/>
      <c r="APR9" s="11"/>
      <c r="APS9" s="11"/>
      <c r="APT9" s="11"/>
      <c r="APU9" s="11"/>
      <c r="APV9" s="11"/>
      <c r="APW9" s="11"/>
      <c r="APX9" s="11"/>
      <c r="APY9" s="11"/>
      <c r="APZ9" s="11"/>
      <c r="AQA9" s="11"/>
      <c r="AQB9" s="11"/>
      <c r="AQC9" s="11"/>
      <c r="AQD9" s="11"/>
      <c r="AQE9" s="11"/>
      <c r="AQF9" s="11"/>
      <c r="AQG9" s="11"/>
      <c r="AQH9" s="11"/>
      <c r="AQI9" s="11"/>
      <c r="AQJ9" s="11"/>
      <c r="AQK9" s="11"/>
      <c r="AQL9" s="11"/>
      <c r="AQM9" s="11"/>
      <c r="AQN9" s="11"/>
      <c r="AQO9" s="11"/>
      <c r="AQP9" s="11"/>
      <c r="AQQ9" s="11"/>
      <c r="AQR9" s="11"/>
      <c r="AQS9" s="11"/>
      <c r="AQT9" s="11"/>
      <c r="AQU9" s="11"/>
      <c r="AQV9" s="11"/>
      <c r="AQW9" s="11"/>
      <c r="AQX9" s="11"/>
      <c r="AQY9" s="11"/>
      <c r="AQZ9" s="11"/>
      <c r="ARA9" s="11"/>
      <c r="ARB9" s="11"/>
      <c r="ARC9" s="11"/>
      <c r="ARD9" s="11"/>
      <c r="ARE9" s="11"/>
      <c r="ARF9" s="11"/>
      <c r="ARG9" s="11"/>
      <c r="ARH9" s="11"/>
      <c r="ARI9" s="11"/>
      <c r="ARJ9" s="11"/>
      <c r="ARK9" s="11"/>
      <c r="ARL9" s="11"/>
      <c r="ARM9" s="11"/>
      <c r="ARN9" s="11"/>
      <c r="ARO9" s="11"/>
      <c r="ARP9" s="11"/>
      <c r="ARQ9" s="11"/>
      <c r="ARR9" s="11"/>
      <c r="ARS9" s="11"/>
      <c r="ART9" s="11"/>
      <c r="ARU9" s="11"/>
      <c r="ARV9" s="11"/>
      <c r="ARW9" s="11"/>
      <c r="ARX9" s="11"/>
      <c r="ARY9" s="11"/>
      <c r="ARZ9" s="11"/>
      <c r="ASA9" s="11"/>
      <c r="ASB9" s="11"/>
      <c r="ASC9" s="11"/>
      <c r="ASD9" s="11"/>
      <c r="ASE9" s="11"/>
      <c r="ASF9" s="11"/>
      <c r="ASG9" s="11"/>
      <c r="ASH9" s="11"/>
      <c r="ASI9" s="11"/>
      <c r="ASJ9" s="11"/>
      <c r="ASK9" s="11"/>
      <c r="ASL9" s="11"/>
      <c r="ASM9" s="11"/>
      <c r="ASN9" s="11"/>
      <c r="ASO9" s="11"/>
      <c r="ASP9" s="11"/>
      <c r="ASQ9" s="11"/>
      <c r="ASR9" s="11"/>
      <c r="ASS9" s="11"/>
      <c r="AST9" s="11"/>
      <c r="ASU9" s="11"/>
      <c r="ASV9" s="11"/>
      <c r="ASW9" s="11"/>
      <c r="ASX9" s="11"/>
      <c r="ASY9" s="11"/>
      <c r="ASZ9" s="11"/>
      <c r="ATA9" s="11"/>
      <c r="ATB9" s="11"/>
      <c r="ATC9" s="11"/>
      <c r="ATD9" s="11"/>
      <c r="ATE9" s="11"/>
      <c r="ATF9" s="11"/>
      <c r="ATG9" s="11"/>
      <c r="ATH9" s="11"/>
      <c r="ATI9" s="11"/>
      <c r="ATJ9" s="11"/>
      <c r="ATK9" s="11"/>
      <c r="ATL9" s="11"/>
      <c r="ATM9" s="11"/>
      <c r="ATN9" s="11"/>
      <c r="ATO9" s="11"/>
      <c r="ATP9" s="11"/>
      <c r="ATQ9" s="11"/>
      <c r="ATR9" s="11"/>
      <c r="ATS9" s="11"/>
      <c r="ATT9" s="11"/>
      <c r="ATU9" s="11"/>
      <c r="ATV9" s="11"/>
      <c r="ATW9" s="11"/>
      <c r="ATX9" s="11"/>
      <c r="ATY9" s="11"/>
      <c r="ATZ9" s="11"/>
      <c r="AUA9" s="11"/>
      <c r="AUB9" s="11"/>
      <c r="AUC9" s="11"/>
      <c r="AUD9" s="11"/>
      <c r="AUE9" s="11"/>
      <c r="AUF9" s="11"/>
      <c r="AUG9" s="11"/>
      <c r="AUH9" s="11"/>
      <c r="AUI9" s="11"/>
      <c r="AUJ9" s="11"/>
      <c r="AUK9" s="11"/>
      <c r="AUL9" s="11"/>
      <c r="AUM9" s="11"/>
      <c r="AUN9" s="11"/>
      <c r="AUO9" s="11"/>
      <c r="AUP9" s="11"/>
      <c r="AUQ9" s="11"/>
      <c r="AUR9" s="11"/>
      <c r="AUS9" s="11"/>
      <c r="AUT9" s="11"/>
      <c r="AUU9" s="11"/>
      <c r="AUV9" s="11"/>
      <c r="AUW9" s="11"/>
      <c r="AUX9" s="11"/>
      <c r="AUY9" s="11"/>
      <c r="AUZ9" s="11"/>
      <c r="AVA9" s="11"/>
      <c r="AVB9" s="11"/>
      <c r="AVC9" s="11"/>
      <c r="AVD9" s="11"/>
      <c r="AVE9" s="11"/>
      <c r="AVF9" s="11"/>
      <c r="AVG9" s="11"/>
      <c r="AVH9" s="11"/>
      <c r="AVI9" s="11"/>
      <c r="AVJ9" s="11"/>
      <c r="AVK9" s="11"/>
      <c r="AVL9" s="11"/>
      <c r="AVM9" s="11"/>
      <c r="AVN9" s="11"/>
      <c r="AVO9" s="11"/>
      <c r="AVP9" s="11"/>
      <c r="AVQ9" s="11"/>
      <c r="AVR9" s="11"/>
      <c r="AVS9" s="11"/>
      <c r="AVT9" s="11"/>
      <c r="AVU9" s="11"/>
      <c r="AVV9" s="11"/>
      <c r="AVW9" s="11"/>
      <c r="AVX9" s="11"/>
      <c r="AVY9" s="11"/>
      <c r="AVZ9" s="11"/>
      <c r="AWA9" s="11"/>
      <c r="AWB9" s="11"/>
      <c r="AWC9" s="11"/>
      <c r="AWD9" s="11"/>
      <c r="AWE9" s="11"/>
      <c r="AWF9" s="11"/>
      <c r="AWG9" s="11"/>
      <c r="AWH9" s="11"/>
      <c r="AWI9" s="11"/>
      <c r="AWJ9" s="11"/>
      <c r="AWK9" s="11"/>
      <c r="AWL9" s="11"/>
      <c r="AWM9" s="11"/>
      <c r="AWN9" s="11"/>
      <c r="AWO9" s="11"/>
      <c r="AWP9" s="11"/>
      <c r="AWQ9" s="11"/>
      <c r="AWR9" s="11"/>
      <c r="AWS9" s="11"/>
      <c r="AWT9" s="11"/>
      <c r="AWU9" s="11"/>
      <c r="AWV9" s="11"/>
      <c r="AWW9" s="11"/>
      <c r="AWX9" s="11"/>
      <c r="AWY9" s="11"/>
      <c r="AWZ9" s="11"/>
      <c r="AXA9" s="11"/>
      <c r="AXB9" s="11"/>
      <c r="AXC9" s="11"/>
      <c r="AXD9" s="11"/>
      <c r="AXE9" s="11"/>
      <c r="AXF9" s="11"/>
      <c r="AXG9" s="11"/>
      <c r="AXH9" s="11"/>
      <c r="AXI9" s="11"/>
      <c r="AXJ9" s="11"/>
      <c r="AXK9" s="11"/>
      <c r="AXL9" s="11"/>
      <c r="AXM9" s="11"/>
      <c r="AXN9" s="11"/>
      <c r="AXO9" s="11"/>
      <c r="AXP9" s="11"/>
      <c r="AXQ9" s="11"/>
      <c r="AXR9" s="11"/>
      <c r="AXS9" s="11"/>
      <c r="AXT9" s="11"/>
      <c r="AXU9" s="11"/>
      <c r="AXV9" s="11"/>
      <c r="AXW9" s="11"/>
      <c r="AXX9" s="11"/>
      <c r="AXY9" s="11"/>
      <c r="AXZ9" s="11"/>
      <c r="AYA9" s="11"/>
      <c r="AYB9" s="11"/>
      <c r="AYC9" s="11"/>
      <c r="AYD9" s="11"/>
      <c r="AYE9" s="11"/>
      <c r="AYF9" s="11"/>
      <c r="AYG9" s="11"/>
      <c r="AYH9" s="11"/>
      <c r="AYI9" s="11"/>
      <c r="AYJ9" s="11"/>
      <c r="AYK9" s="11"/>
      <c r="AYL9" s="11"/>
      <c r="AYM9" s="11"/>
      <c r="AYN9" s="11"/>
      <c r="AYO9" s="11"/>
      <c r="AYP9" s="11"/>
      <c r="AYQ9" s="11"/>
      <c r="AYR9" s="11"/>
      <c r="AYS9" s="11"/>
      <c r="AYT9" s="11"/>
      <c r="AYU9" s="11"/>
      <c r="AYV9" s="11"/>
      <c r="AYW9" s="11"/>
      <c r="AYX9" s="11"/>
      <c r="AYY9" s="11"/>
      <c r="AYZ9" s="11"/>
      <c r="AZA9" s="11"/>
      <c r="AZB9" s="11"/>
      <c r="AZC9" s="11"/>
      <c r="AZD9" s="11"/>
      <c r="AZE9" s="11"/>
      <c r="AZF9" s="11"/>
      <c r="AZG9" s="11"/>
      <c r="AZH9" s="11"/>
      <c r="AZI9" s="11"/>
      <c r="AZJ9" s="11"/>
      <c r="AZK9" s="11"/>
      <c r="AZL9" s="11"/>
      <c r="AZM9" s="11"/>
      <c r="AZN9" s="11"/>
      <c r="AZO9" s="11"/>
      <c r="AZP9" s="11"/>
      <c r="AZQ9" s="11"/>
      <c r="AZR9" s="11"/>
      <c r="AZS9" s="11"/>
      <c r="AZT9" s="11"/>
      <c r="AZU9" s="11"/>
      <c r="AZV9" s="11"/>
      <c r="AZW9" s="11"/>
      <c r="AZX9" s="11"/>
      <c r="AZY9" s="11"/>
      <c r="AZZ9" s="11"/>
      <c r="BAA9" s="11"/>
      <c r="BAB9" s="11"/>
      <c r="BAC9" s="11"/>
      <c r="BAD9" s="11"/>
      <c r="BAE9" s="11"/>
      <c r="BAF9" s="11"/>
      <c r="BAG9" s="11"/>
      <c r="BAH9" s="11"/>
      <c r="BAI9" s="11"/>
      <c r="BAJ9" s="11"/>
      <c r="BAK9" s="11"/>
      <c r="BAL9" s="11"/>
      <c r="BAM9" s="11"/>
      <c r="BAN9" s="11"/>
      <c r="BAO9" s="11"/>
      <c r="BAP9" s="11"/>
      <c r="BAQ9" s="11"/>
      <c r="BAR9" s="11"/>
      <c r="BAS9" s="11"/>
      <c r="BAT9" s="11"/>
      <c r="BAU9" s="11"/>
      <c r="BAV9" s="11"/>
      <c r="BAW9" s="11"/>
      <c r="BAX9" s="11"/>
      <c r="BAY9" s="11"/>
      <c r="BAZ9" s="11"/>
      <c r="BBA9" s="11"/>
      <c r="BBB9" s="11"/>
      <c r="BBC9" s="11"/>
      <c r="BBD9" s="11"/>
      <c r="BBE9" s="11"/>
      <c r="BBF9" s="11"/>
      <c r="BBG9" s="11"/>
      <c r="BBH9" s="11"/>
      <c r="BBI9" s="11"/>
      <c r="BBJ9" s="11"/>
      <c r="BBK9" s="11"/>
      <c r="BBL9" s="11"/>
      <c r="BBM9" s="11"/>
      <c r="BBN9" s="11"/>
      <c r="BBO9" s="11"/>
      <c r="BBP9" s="11"/>
      <c r="BBQ9" s="11"/>
      <c r="BBR9" s="11"/>
      <c r="BBS9" s="11"/>
      <c r="BBT9" s="11"/>
      <c r="BBU9" s="11"/>
      <c r="BBV9" s="11"/>
      <c r="BBW9" s="11"/>
      <c r="BBX9" s="11"/>
      <c r="BBY9" s="11"/>
      <c r="BBZ9" s="11"/>
      <c r="BCA9" s="11"/>
      <c r="BCB9" s="11"/>
      <c r="BCC9" s="11"/>
      <c r="BCD9" s="11"/>
      <c r="BCE9" s="11"/>
      <c r="BCF9" s="11"/>
      <c r="BCG9" s="11"/>
      <c r="BCH9" s="11"/>
      <c r="BCI9" s="11"/>
      <c r="BCJ9" s="11"/>
      <c r="BCK9" s="11"/>
      <c r="BCL9" s="11"/>
      <c r="BCM9" s="11"/>
      <c r="BCN9" s="11"/>
      <c r="BCO9" s="11"/>
      <c r="BCP9" s="11"/>
      <c r="BCQ9" s="11"/>
      <c r="BCR9" s="11"/>
      <c r="BCS9" s="11"/>
      <c r="BCT9" s="11"/>
      <c r="BCU9" s="11"/>
      <c r="BCV9" s="11"/>
      <c r="BCW9" s="11"/>
      <c r="BCX9" s="11"/>
      <c r="BCY9" s="11"/>
      <c r="BCZ9" s="11"/>
      <c r="BDA9" s="11"/>
      <c r="BDB9" s="11"/>
      <c r="BDC9" s="11"/>
      <c r="BDD9" s="11"/>
      <c r="BDE9" s="11"/>
      <c r="BDF9" s="11"/>
      <c r="BDG9" s="11"/>
      <c r="BDH9" s="11"/>
      <c r="BDI9" s="11"/>
      <c r="BDJ9" s="11"/>
      <c r="BDK9" s="11"/>
      <c r="BDL9" s="11"/>
      <c r="BDM9" s="11"/>
      <c r="BDN9" s="11"/>
      <c r="BDO9" s="11"/>
      <c r="BDP9" s="11"/>
      <c r="BDQ9" s="11"/>
      <c r="BDR9" s="11"/>
      <c r="BDS9" s="11"/>
      <c r="BDT9" s="11"/>
      <c r="BDU9" s="11"/>
      <c r="BDV9" s="11"/>
      <c r="BDW9" s="11"/>
      <c r="BDX9" s="11"/>
      <c r="BDY9" s="11"/>
      <c r="BDZ9" s="11"/>
      <c r="BEA9" s="11"/>
      <c r="BEB9" s="11"/>
      <c r="BEC9" s="11"/>
      <c r="BED9" s="11"/>
      <c r="BEE9" s="11"/>
      <c r="BEF9" s="11"/>
      <c r="BEG9" s="11"/>
      <c r="BEH9" s="11"/>
      <c r="BEI9" s="11"/>
      <c r="BEJ9" s="11"/>
      <c r="BEK9" s="11"/>
      <c r="BEL9" s="11"/>
      <c r="BEM9" s="11"/>
      <c r="BEN9" s="11"/>
      <c r="BEO9" s="11"/>
      <c r="BEP9" s="11"/>
      <c r="BEQ9" s="11"/>
      <c r="BER9" s="11"/>
      <c r="BES9" s="11"/>
      <c r="BET9" s="11"/>
      <c r="BEU9" s="11"/>
      <c r="BEV9" s="11"/>
      <c r="BEW9" s="11"/>
      <c r="BEX9" s="11"/>
      <c r="BEY9" s="11"/>
      <c r="BEZ9" s="11"/>
      <c r="BFA9" s="11"/>
      <c r="BFB9" s="11"/>
      <c r="BFC9" s="11"/>
      <c r="BFD9" s="11"/>
      <c r="BFE9" s="11"/>
      <c r="BFF9" s="11"/>
      <c r="BFG9" s="11"/>
      <c r="BFH9" s="11"/>
      <c r="BFI9" s="11"/>
      <c r="BFJ9" s="11"/>
      <c r="BFK9" s="11"/>
      <c r="BFL9" s="11"/>
      <c r="BFM9" s="11"/>
      <c r="BFN9" s="11"/>
      <c r="BFO9" s="11"/>
      <c r="BFP9" s="11"/>
      <c r="BFQ9" s="11"/>
      <c r="BFR9" s="11"/>
      <c r="BFS9" s="11"/>
      <c r="BFT9" s="11"/>
      <c r="BFU9" s="11"/>
      <c r="BFV9" s="11"/>
      <c r="BFW9" s="11"/>
      <c r="BFX9" s="11"/>
      <c r="BFY9" s="11"/>
      <c r="BFZ9" s="11"/>
      <c r="BGA9" s="11"/>
      <c r="BGB9" s="11"/>
      <c r="BGC9" s="11"/>
      <c r="BGD9" s="11"/>
      <c r="BGE9" s="11"/>
      <c r="BGF9" s="11"/>
      <c r="BGG9" s="11"/>
      <c r="BGH9" s="11"/>
      <c r="BGI9" s="11"/>
      <c r="BGJ9" s="11"/>
      <c r="BGK9" s="11"/>
      <c r="BGL9" s="11"/>
      <c r="BGM9" s="11"/>
      <c r="BGN9" s="11"/>
      <c r="BGO9" s="11"/>
      <c r="BGP9" s="11"/>
      <c r="BGQ9" s="11"/>
      <c r="BGR9" s="11"/>
      <c r="BGS9" s="11"/>
      <c r="BGT9" s="11"/>
      <c r="BGU9" s="11"/>
      <c r="BGV9" s="11"/>
      <c r="BGW9" s="11"/>
      <c r="BGX9" s="11"/>
      <c r="BGY9" s="11"/>
      <c r="BGZ9" s="11"/>
      <c r="BHA9" s="11"/>
      <c r="BHB9" s="11"/>
      <c r="BHC9" s="11"/>
      <c r="BHD9" s="11"/>
      <c r="BHE9" s="11"/>
      <c r="BHF9" s="11"/>
      <c r="BHG9" s="11"/>
      <c r="BHH9" s="11"/>
      <c r="BHI9" s="11"/>
      <c r="BHJ9" s="11"/>
      <c r="BHK9" s="11"/>
      <c r="BHL9" s="11"/>
      <c r="BHM9" s="11"/>
      <c r="BHN9" s="11"/>
      <c r="BHO9" s="11"/>
      <c r="BHP9" s="11"/>
      <c r="BHQ9" s="11"/>
      <c r="BHR9" s="11"/>
      <c r="BHS9" s="11"/>
      <c r="BHT9" s="11"/>
      <c r="BHU9" s="11"/>
      <c r="BHV9" s="11"/>
      <c r="BHW9" s="11"/>
      <c r="BHX9" s="11"/>
      <c r="BHY9" s="11"/>
      <c r="BHZ9" s="11"/>
      <c r="BIA9" s="11"/>
      <c r="BIB9" s="11"/>
      <c r="BIC9" s="11"/>
      <c r="BID9" s="11"/>
      <c r="BIE9" s="11"/>
      <c r="BIF9" s="11"/>
      <c r="BIG9" s="11"/>
      <c r="BIH9" s="11"/>
      <c r="BII9" s="11"/>
      <c r="BIJ9" s="11"/>
      <c r="BIK9" s="11"/>
      <c r="BIL9" s="11"/>
      <c r="BIM9" s="11"/>
      <c r="BIN9" s="11"/>
      <c r="BIO9" s="11"/>
      <c r="BIP9" s="11"/>
      <c r="BIQ9" s="11"/>
      <c r="BIR9" s="11"/>
      <c r="BIS9" s="11"/>
      <c r="BIT9" s="11"/>
      <c r="BIU9" s="11"/>
      <c r="BIV9" s="11"/>
      <c r="BIW9" s="11"/>
      <c r="BIX9" s="11"/>
      <c r="BIY9" s="11"/>
      <c r="BIZ9" s="11"/>
      <c r="BJA9" s="11"/>
      <c r="BJB9" s="11"/>
      <c r="BJC9" s="11"/>
      <c r="BJD9" s="11"/>
      <c r="BJE9" s="11"/>
      <c r="BJF9" s="11"/>
      <c r="BJG9" s="11"/>
      <c r="BJH9" s="11"/>
      <c r="BJI9" s="11"/>
      <c r="BJJ9" s="11"/>
      <c r="BJK9" s="11"/>
      <c r="BJL9" s="11"/>
      <c r="BJM9" s="11"/>
      <c r="BJN9" s="11"/>
      <c r="BJO9" s="11"/>
      <c r="BJP9" s="11"/>
      <c r="BJQ9" s="11"/>
      <c r="BJR9" s="11"/>
      <c r="BJS9" s="11"/>
      <c r="BJT9" s="11"/>
      <c r="BJU9" s="11"/>
      <c r="BJV9" s="11"/>
      <c r="BJW9" s="11"/>
      <c r="BJX9" s="11"/>
      <c r="BJY9" s="11"/>
      <c r="BJZ9" s="11"/>
      <c r="BKA9" s="11"/>
      <c r="BKB9" s="11"/>
      <c r="BKC9" s="11"/>
      <c r="BKD9" s="11"/>
      <c r="BKE9" s="11"/>
      <c r="BKF9" s="11"/>
      <c r="BKG9" s="11"/>
      <c r="BKH9" s="11"/>
      <c r="BKI9" s="11"/>
      <c r="BKJ9" s="11"/>
      <c r="BKK9" s="11"/>
      <c r="BKL9" s="11"/>
      <c r="BKM9" s="11"/>
      <c r="BKN9" s="11"/>
      <c r="BKO9" s="11"/>
      <c r="BKP9" s="11"/>
      <c r="BKQ9" s="11"/>
      <c r="BKR9" s="11"/>
      <c r="BKS9" s="11"/>
      <c r="BKT9" s="11"/>
      <c r="BKU9" s="11"/>
      <c r="BKV9" s="11"/>
      <c r="BKW9" s="11"/>
      <c r="BKX9" s="11"/>
      <c r="BKY9" s="11"/>
      <c r="BKZ9" s="11"/>
      <c r="BLA9" s="11"/>
      <c r="BLB9" s="11"/>
      <c r="BLC9" s="11"/>
      <c r="BLD9" s="11"/>
      <c r="BLE9" s="11"/>
      <c r="BLF9" s="11"/>
      <c r="BLG9" s="11"/>
      <c r="BLH9" s="11"/>
      <c r="BLI9" s="11"/>
      <c r="BLJ9" s="11"/>
      <c r="BLK9" s="11"/>
      <c r="BLL9" s="11"/>
      <c r="BLM9" s="11"/>
      <c r="BLN9" s="11"/>
      <c r="BLO9" s="11"/>
      <c r="BLP9" s="11"/>
      <c r="BLQ9" s="11"/>
      <c r="BLR9" s="11"/>
      <c r="BLS9" s="11"/>
      <c r="BLT9" s="11"/>
      <c r="BLU9" s="11"/>
      <c r="BLV9" s="11"/>
      <c r="BLW9" s="11"/>
      <c r="BLX9" s="11"/>
      <c r="BLY9" s="11"/>
      <c r="BLZ9" s="11"/>
      <c r="BMA9" s="11"/>
      <c r="BMB9" s="11"/>
      <c r="BMC9" s="11"/>
      <c r="BMD9" s="11"/>
      <c r="BME9" s="11"/>
      <c r="BMF9" s="11"/>
      <c r="BMG9" s="11"/>
      <c r="BMH9" s="11"/>
      <c r="BMI9" s="11"/>
      <c r="BMJ9" s="11"/>
      <c r="BMK9" s="11"/>
      <c r="BML9" s="11"/>
      <c r="BMM9" s="11"/>
      <c r="BMN9" s="11"/>
      <c r="BMO9" s="11"/>
      <c r="BMP9" s="11"/>
      <c r="BMQ9" s="11"/>
      <c r="BMR9" s="11"/>
      <c r="BMS9" s="11"/>
      <c r="BMT9" s="11"/>
      <c r="BMU9" s="11"/>
      <c r="BMV9" s="11"/>
      <c r="BMW9" s="11"/>
      <c r="BMX9" s="11"/>
      <c r="BMY9" s="11"/>
      <c r="BMZ9" s="11"/>
      <c r="BNA9" s="11"/>
      <c r="BNB9" s="11"/>
      <c r="BNC9" s="11"/>
      <c r="BND9" s="11"/>
      <c r="BNE9" s="11"/>
      <c r="BNF9" s="11"/>
      <c r="BNG9" s="11"/>
      <c r="BNH9" s="11"/>
      <c r="BNI9" s="11"/>
      <c r="BNJ9" s="11"/>
      <c r="BNK9" s="11"/>
      <c r="BNL9" s="11"/>
      <c r="BNM9" s="11"/>
      <c r="BNN9" s="11"/>
      <c r="BNO9" s="11"/>
      <c r="BNP9" s="11"/>
      <c r="BNQ9" s="11"/>
      <c r="BNR9" s="11"/>
      <c r="BNS9" s="11"/>
      <c r="BNT9" s="11"/>
      <c r="BNU9" s="11"/>
      <c r="BNV9" s="11"/>
      <c r="BNW9" s="11"/>
      <c r="BNX9" s="11"/>
      <c r="BNY9" s="11"/>
      <c r="BNZ9" s="11"/>
      <c r="BOA9" s="11"/>
      <c r="BOB9" s="11"/>
      <c r="BOC9" s="11"/>
      <c r="BOD9" s="11"/>
      <c r="BOE9" s="11"/>
      <c r="BOF9" s="11"/>
      <c r="BOG9" s="11"/>
      <c r="BOH9" s="11"/>
      <c r="BOI9" s="11"/>
      <c r="BOJ9" s="11"/>
      <c r="BOK9" s="11"/>
      <c r="BOL9" s="11"/>
      <c r="BOM9" s="11"/>
      <c r="BON9" s="11"/>
      <c r="BOO9" s="11"/>
      <c r="BOP9" s="11"/>
      <c r="BOQ9" s="11"/>
      <c r="BOR9" s="11"/>
      <c r="BOS9" s="11"/>
      <c r="BOT9" s="11"/>
      <c r="BOU9" s="11"/>
      <c r="BOV9" s="11"/>
      <c r="BOW9" s="11"/>
      <c r="BOX9" s="11"/>
      <c r="BOY9" s="11"/>
      <c r="BOZ9" s="11"/>
      <c r="BPA9" s="11"/>
      <c r="BPB9" s="11"/>
      <c r="BPC9" s="11"/>
      <c r="BPD9" s="11"/>
      <c r="BPE9" s="11"/>
      <c r="BPF9" s="11"/>
      <c r="BPG9" s="11"/>
      <c r="BPH9" s="11"/>
      <c r="BPI9" s="11"/>
      <c r="BPJ9" s="11"/>
      <c r="BPK9" s="11"/>
      <c r="BPL9" s="11"/>
      <c r="BPM9" s="11"/>
      <c r="BPN9" s="11"/>
      <c r="BPO9" s="11"/>
      <c r="BPP9" s="11"/>
      <c r="BPQ9" s="11"/>
      <c r="BPR9" s="11"/>
      <c r="BPS9" s="11"/>
      <c r="BPT9" s="11"/>
      <c r="BPU9" s="11"/>
      <c r="BPV9" s="11"/>
      <c r="BPW9" s="11"/>
      <c r="BPX9" s="11"/>
      <c r="BPY9" s="11"/>
      <c r="BPZ9" s="11"/>
      <c r="BQA9" s="11"/>
      <c r="BQB9" s="11"/>
      <c r="BQC9" s="11"/>
      <c r="BQD9" s="11"/>
      <c r="BQE9" s="11"/>
      <c r="BQF9" s="11"/>
      <c r="BQG9" s="11"/>
      <c r="BQH9" s="11"/>
      <c r="BQI9" s="11"/>
      <c r="BQJ9" s="11"/>
      <c r="BQK9" s="11"/>
      <c r="BQL9" s="11"/>
      <c r="BQM9" s="11"/>
      <c r="BQN9" s="11"/>
      <c r="BQO9" s="11"/>
      <c r="BQP9" s="11"/>
      <c r="BQQ9" s="11"/>
      <c r="BQR9" s="11"/>
      <c r="BQS9" s="11"/>
      <c r="BQT9" s="11"/>
      <c r="BQU9" s="11"/>
      <c r="BQV9" s="11"/>
      <c r="BQW9" s="11"/>
      <c r="BQX9" s="11"/>
      <c r="BQY9" s="11"/>
      <c r="BQZ9" s="11"/>
      <c r="BRA9" s="11"/>
      <c r="BRB9" s="11"/>
      <c r="BRC9" s="11"/>
      <c r="BRD9" s="11"/>
      <c r="BRE9" s="11"/>
      <c r="BRF9" s="11"/>
      <c r="BRG9" s="11"/>
      <c r="BRH9" s="11"/>
      <c r="BRI9" s="11"/>
      <c r="BRJ9" s="11"/>
      <c r="BRK9" s="11"/>
      <c r="BRL9" s="11"/>
      <c r="BRM9" s="11"/>
      <c r="BRN9" s="11"/>
      <c r="BRO9" s="11"/>
      <c r="BRP9" s="11"/>
      <c r="BRQ9" s="11"/>
      <c r="BRR9" s="11"/>
      <c r="BRS9" s="11"/>
      <c r="BRT9" s="11"/>
      <c r="BRU9" s="11"/>
      <c r="BRV9" s="11"/>
      <c r="BRW9" s="11"/>
      <c r="BRX9" s="11"/>
      <c r="BRY9" s="11"/>
      <c r="BRZ9" s="11"/>
      <c r="BSA9" s="11"/>
      <c r="BSB9" s="11"/>
      <c r="BSC9" s="11"/>
      <c r="BSD9" s="11"/>
      <c r="BSE9" s="11"/>
      <c r="BSF9" s="11"/>
      <c r="BSG9" s="11"/>
      <c r="BSH9" s="11"/>
      <c r="BSI9" s="11"/>
      <c r="BSJ9" s="11"/>
      <c r="BSK9" s="11"/>
      <c r="BSL9" s="11"/>
      <c r="BSM9" s="11"/>
      <c r="BSN9" s="11"/>
      <c r="BSO9" s="11"/>
      <c r="BSP9" s="11"/>
      <c r="BSQ9" s="11"/>
      <c r="BSR9" s="11"/>
      <c r="BSS9" s="11"/>
      <c r="BST9" s="11"/>
      <c r="BSU9" s="11"/>
      <c r="BSV9" s="11"/>
      <c r="BSW9" s="11"/>
      <c r="BSX9" s="11"/>
      <c r="BSY9" s="11"/>
      <c r="BSZ9" s="11"/>
      <c r="BTA9" s="11"/>
      <c r="BTB9" s="11"/>
      <c r="BTC9" s="11"/>
      <c r="BTD9" s="11"/>
      <c r="BTE9" s="11"/>
      <c r="BTF9" s="11"/>
      <c r="BTG9" s="11"/>
      <c r="BTH9" s="11"/>
      <c r="BTI9" s="11"/>
      <c r="BTJ9" s="11"/>
      <c r="BTK9" s="11"/>
      <c r="BTL9" s="11"/>
      <c r="BTM9" s="11"/>
      <c r="BTN9" s="11"/>
      <c r="BTO9" s="11"/>
      <c r="BTP9" s="11"/>
      <c r="BTQ9" s="11"/>
      <c r="BTR9" s="11"/>
      <c r="BTS9" s="11"/>
      <c r="BTT9" s="11"/>
      <c r="BTU9" s="11"/>
      <c r="BTV9" s="11"/>
      <c r="BTW9" s="11"/>
      <c r="BTX9" s="11"/>
      <c r="BTY9" s="11"/>
      <c r="BTZ9" s="11"/>
      <c r="BUA9" s="11"/>
      <c r="BUB9" s="11"/>
      <c r="BUC9" s="11"/>
      <c r="BUD9" s="11"/>
      <c r="BUE9" s="11"/>
      <c r="BUF9" s="11"/>
      <c r="BUG9" s="11"/>
      <c r="BUH9" s="11"/>
      <c r="BUI9" s="11"/>
      <c r="BUJ9" s="11"/>
      <c r="BUK9" s="11"/>
      <c r="BUL9" s="11"/>
      <c r="BUM9" s="11"/>
      <c r="BUN9" s="11"/>
      <c r="BUO9" s="11"/>
      <c r="BUP9" s="11"/>
      <c r="BUQ9" s="11"/>
      <c r="BUR9" s="11"/>
      <c r="BUS9" s="11"/>
      <c r="BUT9" s="11"/>
      <c r="BUU9" s="11"/>
      <c r="BUV9" s="11"/>
      <c r="BUW9" s="11"/>
      <c r="BUX9" s="11"/>
      <c r="BUY9" s="11"/>
      <c r="BUZ9" s="11"/>
      <c r="BVA9" s="11"/>
      <c r="BVB9" s="11"/>
      <c r="BVC9" s="11"/>
      <c r="BVD9" s="11"/>
      <c r="BVE9" s="11"/>
      <c r="BVF9" s="11"/>
      <c r="BVG9" s="11"/>
      <c r="BVH9" s="11"/>
      <c r="BVI9" s="11"/>
      <c r="BVJ9" s="11"/>
      <c r="BVK9" s="11"/>
      <c r="BVL9" s="11"/>
      <c r="BVM9" s="11"/>
      <c r="BVN9" s="11"/>
      <c r="BVO9" s="11"/>
      <c r="BVP9" s="11"/>
      <c r="BVQ9" s="11"/>
      <c r="BVR9" s="11"/>
      <c r="BVS9" s="11"/>
      <c r="BVT9" s="11"/>
      <c r="BVU9" s="11"/>
      <c r="BVV9" s="11"/>
      <c r="BVW9" s="11"/>
      <c r="BVX9" s="11"/>
      <c r="BVY9" s="11"/>
      <c r="BVZ9" s="11"/>
      <c r="BWA9" s="11"/>
      <c r="BWB9" s="11"/>
      <c r="BWC9" s="11"/>
      <c r="BWD9" s="11"/>
      <c r="BWE9" s="11"/>
      <c r="BWF9" s="11"/>
      <c r="BWG9" s="11"/>
      <c r="BWH9" s="11"/>
      <c r="BWI9" s="11"/>
      <c r="BWJ9" s="11"/>
      <c r="BWK9" s="11"/>
      <c r="BWL9" s="11"/>
      <c r="BWM9" s="11"/>
      <c r="BWN9" s="11"/>
      <c r="BWO9" s="11"/>
      <c r="BWP9" s="11"/>
      <c r="BWQ9" s="11"/>
      <c r="BWR9" s="11"/>
      <c r="BWS9" s="11"/>
      <c r="BWT9" s="11"/>
      <c r="BWU9" s="11"/>
      <c r="BWV9" s="11"/>
      <c r="BWW9" s="11"/>
      <c r="BWX9" s="11"/>
      <c r="BWY9" s="11"/>
      <c r="BWZ9" s="11"/>
      <c r="BXA9" s="11"/>
      <c r="BXB9" s="11"/>
      <c r="BXC9" s="11"/>
      <c r="BXD9" s="11"/>
      <c r="BXE9" s="11"/>
      <c r="BXF9" s="11"/>
      <c r="BXG9" s="11"/>
      <c r="BXH9" s="11"/>
      <c r="BXI9" s="11"/>
      <c r="BXJ9" s="11"/>
      <c r="BXK9" s="11"/>
      <c r="BXL9" s="11"/>
      <c r="BXM9" s="11"/>
      <c r="BXN9" s="11"/>
      <c r="BXO9" s="11"/>
      <c r="BXP9" s="11"/>
      <c r="BXQ9" s="11"/>
      <c r="BXR9" s="11"/>
      <c r="BXS9" s="11"/>
      <c r="BXT9" s="11"/>
      <c r="BXU9" s="11"/>
      <c r="BXV9" s="11"/>
      <c r="BXW9" s="11"/>
      <c r="BXX9" s="11"/>
      <c r="BXY9" s="11"/>
      <c r="BXZ9" s="11"/>
      <c r="BYA9" s="11"/>
      <c r="BYB9" s="11"/>
      <c r="BYC9" s="11"/>
      <c r="BYD9" s="11"/>
      <c r="BYE9" s="11"/>
      <c r="BYF9" s="11"/>
      <c r="BYG9" s="11"/>
      <c r="BYH9" s="11"/>
      <c r="BYI9" s="11"/>
      <c r="BYJ9" s="11"/>
      <c r="BYK9" s="11"/>
      <c r="BYL9" s="11"/>
      <c r="BYM9" s="11"/>
      <c r="BYN9" s="11"/>
      <c r="BYO9" s="11"/>
      <c r="BYP9" s="11"/>
      <c r="BYQ9" s="11"/>
      <c r="BYR9" s="11"/>
      <c r="BYS9" s="11"/>
      <c r="BYT9" s="11"/>
      <c r="BYU9" s="11"/>
      <c r="BYV9" s="11"/>
      <c r="BYW9" s="11"/>
      <c r="BYX9" s="11"/>
      <c r="BYY9" s="11"/>
      <c r="BYZ9" s="11"/>
      <c r="BZA9" s="11"/>
      <c r="BZB9" s="11"/>
      <c r="BZC9" s="11"/>
      <c r="BZD9" s="11"/>
      <c r="BZE9" s="11"/>
      <c r="BZF9" s="11"/>
      <c r="BZG9" s="11"/>
      <c r="BZH9" s="11"/>
      <c r="BZI9" s="11"/>
      <c r="BZJ9" s="11"/>
      <c r="BZK9" s="11"/>
      <c r="BZL9" s="11"/>
      <c r="BZM9" s="11"/>
      <c r="BZN9" s="11"/>
      <c r="BZO9" s="11"/>
      <c r="BZP9" s="11"/>
      <c r="BZQ9" s="11"/>
      <c r="BZR9" s="11"/>
      <c r="BZS9" s="11"/>
      <c r="BZT9" s="11"/>
      <c r="BZU9" s="11"/>
      <c r="BZV9" s="11"/>
      <c r="BZW9" s="11"/>
      <c r="BZX9" s="11"/>
      <c r="BZY9" s="11"/>
      <c r="BZZ9" s="11"/>
      <c r="CAA9" s="11"/>
      <c r="CAB9" s="11"/>
      <c r="CAC9" s="11"/>
      <c r="CAD9" s="11"/>
      <c r="CAE9" s="11"/>
      <c r="CAF9" s="11"/>
      <c r="CAG9" s="11"/>
      <c r="CAH9" s="11"/>
      <c r="CAI9" s="11"/>
      <c r="CAJ9" s="11"/>
      <c r="CAK9" s="11"/>
      <c r="CAL9" s="11"/>
      <c r="CAM9" s="11"/>
      <c r="CAN9" s="11"/>
      <c r="CAO9" s="11"/>
      <c r="CAP9" s="11"/>
      <c r="CAQ9" s="11"/>
      <c r="CAR9" s="11"/>
      <c r="CAS9" s="11"/>
      <c r="CAT9" s="11"/>
      <c r="CAU9" s="11"/>
      <c r="CAV9" s="11"/>
      <c r="CAW9" s="11"/>
      <c r="CAX9" s="11"/>
      <c r="CAY9" s="11"/>
      <c r="CAZ9" s="11"/>
      <c r="CBA9" s="11"/>
      <c r="CBB9" s="11"/>
      <c r="CBC9" s="11"/>
      <c r="CBD9" s="11"/>
      <c r="CBE9" s="11"/>
      <c r="CBF9" s="11"/>
      <c r="CBG9" s="11"/>
      <c r="CBH9" s="11"/>
      <c r="CBI9" s="11"/>
      <c r="CBJ9" s="11"/>
      <c r="CBK9" s="11"/>
      <c r="CBL9" s="11"/>
      <c r="CBM9" s="11"/>
      <c r="CBN9" s="11"/>
      <c r="CBO9" s="11"/>
      <c r="CBP9" s="11"/>
      <c r="CBQ9" s="11"/>
      <c r="CBR9" s="11"/>
      <c r="CBS9" s="11"/>
      <c r="CBT9" s="11"/>
      <c r="CBU9" s="11"/>
      <c r="CBV9" s="11"/>
      <c r="CBW9" s="11"/>
      <c r="CBX9" s="11"/>
      <c r="CBY9" s="11"/>
      <c r="CBZ9" s="11"/>
      <c r="CCA9" s="11"/>
      <c r="CCB9" s="11"/>
      <c r="CCC9" s="11"/>
      <c r="CCD9" s="11"/>
      <c r="CCE9" s="11"/>
      <c r="CCF9" s="11"/>
      <c r="CCG9" s="11"/>
      <c r="CCH9" s="11"/>
      <c r="CCI9" s="11"/>
      <c r="CCJ9" s="11"/>
      <c r="CCK9" s="11"/>
      <c r="CCL9" s="11"/>
      <c r="CCM9" s="11"/>
      <c r="CCN9" s="11"/>
      <c r="CCO9" s="11"/>
      <c r="CCP9" s="11"/>
      <c r="CCQ9" s="11"/>
      <c r="CCR9" s="11"/>
      <c r="CCS9" s="11"/>
      <c r="CCT9" s="11"/>
      <c r="CCU9" s="11"/>
      <c r="CCV9" s="11"/>
      <c r="CCW9" s="11"/>
      <c r="CCX9" s="11"/>
      <c r="CCY9" s="11"/>
      <c r="CCZ9" s="11"/>
      <c r="CDA9" s="11"/>
      <c r="CDB9" s="11"/>
      <c r="CDC9" s="11"/>
      <c r="CDD9" s="11"/>
      <c r="CDE9" s="11"/>
      <c r="CDF9" s="11"/>
      <c r="CDG9" s="11"/>
      <c r="CDH9" s="11"/>
      <c r="CDI9" s="11"/>
      <c r="CDJ9" s="11"/>
      <c r="CDK9" s="11"/>
      <c r="CDL9" s="11"/>
      <c r="CDM9" s="11"/>
      <c r="CDN9" s="11"/>
      <c r="CDO9" s="11"/>
      <c r="CDP9" s="11"/>
      <c r="CDQ9" s="11"/>
      <c r="CDR9" s="11"/>
      <c r="CDS9" s="11"/>
      <c r="CDT9" s="11"/>
      <c r="CDU9" s="11"/>
      <c r="CDV9" s="11"/>
      <c r="CDW9" s="11"/>
      <c r="CDX9" s="11"/>
      <c r="CDY9" s="11"/>
      <c r="CDZ9" s="11"/>
      <c r="CEA9" s="11"/>
      <c r="CEB9" s="11"/>
      <c r="CEC9" s="11"/>
      <c r="CED9" s="11"/>
      <c r="CEE9" s="11"/>
      <c r="CEF9" s="11"/>
      <c r="CEG9" s="11"/>
      <c r="CEH9" s="11"/>
      <c r="CEI9" s="11"/>
      <c r="CEJ9" s="11"/>
      <c r="CEK9" s="11"/>
      <c r="CEL9" s="11"/>
      <c r="CEM9" s="11"/>
      <c r="CEN9" s="11"/>
      <c r="CEO9" s="11"/>
      <c r="CEP9" s="11"/>
      <c r="CEQ9" s="11"/>
      <c r="CER9" s="11"/>
      <c r="CES9" s="11"/>
      <c r="CET9" s="11"/>
      <c r="CEU9" s="11"/>
      <c r="CEV9" s="11"/>
      <c r="CEW9" s="11"/>
      <c r="CEX9" s="11"/>
      <c r="CEY9" s="11"/>
      <c r="CEZ9" s="11"/>
      <c r="CFA9" s="11"/>
      <c r="CFB9" s="11"/>
      <c r="CFC9" s="11"/>
      <c r="CFD9" s="11"/>
      <c r="CFE9" s="11"/>
      <c r="CFF9" s="11"/>
      <c r="CFG9" s="11"/>
      <c r="CFH9" s="11"/>
      <c r="CFI9" s="11"/>
      <c r="CFJ9" s="11"/>
      <c r="CFK9" s="11"/>
      <c r="CFL9" s="11"/>
      <c r="CFM9" s="11"/>
      <c r="CFN9" s="11"/>
      <c r="CFO9" s="11"/>
      <c r="CFP9" s="11"/>
      <c r="CFQ9" s="11"/>
      <c r="CFR9" s="11"/>
      <c r="CFS9" s="11"/>
      <c r="CFT9" s="11"/>
      <c r="CFU9" s="11"/>
      <c r="CFV9" s="11"/>
      <c r="CFW9" s="11"/>
      <c r="CFX9" s="11"/>
      <c r="CFY9" s="11"/>
      <c r="CFZ9" s="11"/>
      <c r="CGA9" s="11"/>
      <c r="CGB9" s="11"/>
      <c r="CGC9" s="11"/>
      <c r="CGD9" s="11"/>
      <c r="CGE9" s="11"/>
      <c r="CGF9" s="11"/>
      <c r="CGG9" s="11"/>
      <c r="CGH9" s="11"/>
      <c r="CGI9" s="11"/>
      <c r="CGJ9" s="11"/>
      <c r="CGK9" s="11"/>
      <c r="CGL9" s="11"/>
      <c r="CGM9" s="11"/>
      <c r="CGN9" s="11"/>
      <c r="CGO9" s="11"/>
      <c r="CGP9" s="11"/>
      <c r="CGQ9" s="11"/>
      <c r="CGR9" s="11"/>
      <c r="CGS9" s="11"/>
      <c r="CGT9" s="11"/>
      <c r="CGU9" s="11"/>
      <c r="CGV9" s="11"/>
      <c r="CGW9" s="11"/>
      <c r="CGX9" s="11"/>
      <c r="CGY9" s="11"/>
      <c r="CGZ9" s="11"/>
      <c r="CHA9" s="11"/>
      <c r="CHB9" s="11"/>
      <c r="CHC9" s="11"/>
      <c r="CHD9" s="11"/>
      <c r="CHE9" s="11"/>
      <c r="CHF9" s="11"/>
      <c r="CHG9" s="11"/>
      <c r="CHH9" s="11"/>
      <c r="CHI9" s="11"/>
      <c r="CHJ9" s="11"/>
      <c r="CHK9" s="11"/>
      <c r="CHL9" s="11"/>
      <c r="CHM9" s="11"/>
      <c r="CHN9" s="11"/>
      <c r="CHO9" s="11"/>
      <c r="CHP9" s="11"/>
      <c r="CHQ9" s="11"/>
      <c r="CHR9" s="11"/>
      <c r="CHS9" s="11"/>
      <c r="CHT9" s="11"/>
      <c r="CHU9" s="11"/>
      <c r="CHV9" s="11"/>
      <c r="CHW9" s="11"/>
      <c r="CHX9" s="11"/>
      <c r="CHY9" s="11"/>
      <c r="CHZ9" s="11"/>
      <c r="CIA9" s="11"/>
      <c r="CIB9" s="11"/>
      <c r="CIC9" s="11"/>
      <c r="CID9" s="11"/>
      <c r="CIE9" s="11"/>
      <c r="CIF9" s="11"/>
      <c r="CIG9" s="11"/>
      <c r="CIH9" s="11"/>
      <c r="CII9" s="11"/>
      <c r="CIJ9" s="11"/>
      <c r="CIK9" s="11"/>
      <c r="CIL9" s="11"/>
      <c r="CIM9" s="11"/>
      <c r="CIN9" s="11"/>
      <c r="CIO9" s="11"/>
      <c r="CIP9" s="11"/>
      <c r="CIQ9" s="11"/>
      <c r="CIR9" s="11"/>
      <c r="CIS9" s="11"/>
      <c r="CIT9" s="11"/>
      <c r="CIU9" s="11"/>
      <c r="CIV9" s="11"/>
      <c r="CIW9" s="11"/>
      <c r="CIX9" s="11"/>
      <c r="CIY9" s="11"/>
      <c r="CIZ9" s="11"/>
      <c r="CJA9" s="11"/>
      <c r="CJB9" s="11"/>
      <c r="CJC9" s="11"/>
      <c r="CJD9" s="11"/>
      <c r="CJE9" s="11"/>
      <c r="CJF9" s="11"/>
      <c r="CJG9" s="11"/>
      <c r="CJH9" s="11"/>
      <c r="CJI9" s="11"/>
      <c r="CJJ9" s="11"/>
      <c r="CJK9" s="11"/>
      <c r="CJL9" s="11"/>
      <c r="CJM9" s="11"/>
      <c r="CJN9" s="11"/>
      <c r="CJO9" s="11"/>
      <c r="CJP9" s="11"/>
      <c r="CJQ9" s="11"/>
      <c r="CJR9" s="11"/>
      <c r="CJS9" s="11"/>
      <c r="CJT9" s="11"/>
      <c r="CJU9" s="11"/>
      <c r="CJV9" s="11"/>
      <c r="CJW9" s="11"/>
      <c r="CJX9" s="11"/>
      <c r="CJY9" s="11"/>
      <c r="CJZ9" s="11"/>
      <c r="CKA9" s="11"/>
      <c r="CKB9" s="11"/>
      <c r="CKC9" s="11"/>
      <c r="CKD9" s="11"/>
      <c r="CKE9" s="11"/>
      <c r="CKF9" s="11"/>
      <c r="CKG9" s="11"/>
      <c r="CKH9" s="11"/>
      <c r="CKI9" s="11"/>
      <c r="CKJ9" s="11"/>
      <c r="CKK9" s="11"/>
      <c r="CKL9" s="11"/>
      <c r="CKM9" s="11"/>
      <c r="CKN9" s="11"/>
      <c r="CKO9" s="11"/>
      <c r="CKP9" s="11"/>
      <c r="CKQ9" s="11"/>
      <c r="CKR9" s="11"/>
      <c r="CKS9" s="11"/>
      <c r="CKT9" s="11"/>
      <c r="CKU9" s="11"/>
      <c r="CKV9" s="11"/>
      <c r="CKW9" s="11"/>
      <c r="CKX9" s="11"/>
      <c r="CKY9" s="11"/>
      <c r="CKZ9" s="11"/>
      <c r="CLA9" s="11"/>
      <c r="CLB9" s="11"/>
      <c r="CLC9" s="11"/>
      <c r="CLD9" s="11"/>
      <c r="CLE9" s="11"/>
      <c r="CLF9" s="11"/>
      <c r="CLG9" s="11"/>
      <c r="CLH9" s="11"/>
      <c r="CLI9" s="11"/>
      <c r="CLJ9" s="11"/>
      <c r="CLK9" s="11"/>
      <c r="CLL9" s="11"/>
      <c r="CLM9" s="11"/>
      <c r="CLN9" s="11"/>
      <c r="CLO9" s="11"/>
      <c r="CLP9" s="11"/>
      <c r="CLQ9" s="11"/>
      <c r="CLR9" s="11"/>
      <c r="CLS9" s="11"/>
      <c r="CLT9" s="11"/>
      <c r="CLU9" s="11"/>
      <c r="CLV9" s="11"/>
      <c r="CLW9" s="11"/>
      <c r="CLX9" s="11"/>
      <c r="CLY9" s="11"/>
      <c r="CLZ9" s="11"/>
      <c r="CMA9" s="11"/>
      <c r="CMB9" s="11"/>
      <c r="CMC9" s="11"/>
      <c r="CMD9" s="11"/>
      <c r="CME9" s="11"/>
      <c r="CMF9" s="11"/>
      <c r="CMG9" s="11"/>
      <c r="CMH9" s="11"/>
      <c r="CMI9" s="11"/>
      <c r="CMJ9" s="11"/>
      <c r="CMK9" s="11"/>
      <c r="CML9" s="11"/>
      <c r="CMM9" s="11"/>
      <c r="CMN9" s="11"/>
      <c r="CMO9" s="11"/>
      <c r="CMP9" s="11"/>
      <c r="CMQ9" s="11"/>
      <c r="CMR9" s="11"/>
      <c r="CMS9" s="11"/>
      <c r="CMT9" s="11"/>
      <c r="CMU9" s="11"/>
      <c r="CMV9" s="11"/>
      <c r="CMW9" s="11"/>
      <c r="CMX9" s="11"/>
      <c r="CMY9" s="11"/>
      <c r="CMZ9" s="11"/>
      <c r="CNA9" s="11"/>
      <c r="CNB9" s="11"/>
      <c r="CNC9" s="11"/>
      <c r="CND9" s="11"/>
      <c r="CNE9" s="11"/>
      <c r="CNF9" s="11"/>
      <c r="CNG9" s="11"/>
      <c r="CNH9" s="11"/>
      <c r="CNI9" s="11"/>
      <c r="CNJ9" s="11"/>
      <c r="CNK9" s="11"/>
      <c r="CNL9" s="11"/>
      <c r="CNM9" s="11"/>
      <c r="CNN9" s="11"/>
      <c r="CNO9" s="11"/>
      <c r="CNP9" s="11"/>
      <c r="CNQ9" s="11"/>
      <c r="CNR9" s="11"/>
      <c r="CNS9" s="11"/>
      <c r="CNT9" s="11"/>
      <c r="CNU9" s="11"/>
      <c r="CNV9" s="11"/>
      <c r="CNW9" s="11"/>
      <c r="CNX9" s="11"/>
      <c r="CNY9" s="11"/>
      <c r="CNZ9" s="11"/>
      <c r="COA9" s="11"/>
      <c r="COB9" s="11"/>
      <c r="COC9" s="11"/>
      <c r="COD9" s="11"/>
      <c r="COE9" s="11"/>
      <c r="COF9" s="11"/>
      <c r="COG9" s="11"/>
      <c r="COH9" s="11"/>
      <c r="COI9" s="11"/>
      <c r="COJ9" s="11"/>
      <c r="COK9" s="11"/>
      <c r="COL9" s="11"/>
      <c r="COM9" s="11"/>
      <c r="CON9" s="11"/>
      <c r="COO9" s="11"/>
      <c r="COP9" s="11"/>
      <c r="COQ9" s="11"/>
      <c r="COR9" s="11"/>
      <c r="COS9" s="11"/>
      <c r="COT9" s="11"/>
      <c r="COU9" s="11"/>
      <c r="COV9" s="11"/>
      <c r="COW9" s="11"/>
      <c r="COX9" s="11"/>
      <c r="COY9" s="11"/>
      <c r="COZ9" s="11"/>
      <c r="CPA9" s="11"/>
      <c r="CPB9" s="11"/>
      <c r="CPC9" s="11"/>
      <c r="CPD9" s="11"/>
      <c r="CPE9" s="11"/>
      <c r="CPF9" s="11"/>
      <c r="CPG9" s="11"/>
      <c r="CPH9" s="11"/>
      <c r="CPI9" s="11"/>
      <c r="CPJ9" s="11"/>
      <c r="CPK9" s="11"/>
      <c r="CPL9" s="11"/>
      <c r="CPM9" s="11"/>
      <c r="CPN9" s="11"/>
      <c r="CPO9" s="11"/>
      <c r="CPP9" s="11"/>
      <c r="CPQ9" s="11"/>
      <c r="CPR9" s="11"/>
      <c r="CPS9" s="11"/>
      <c r="CPT9" s="11"/>
      <c r="CPU9" s="11"/>
      <c r="CPV9" s="11"/>
      <c r="CPW9" s="11"/>
      <c r="CPX9" s="11"/>
      <c r="CPY9" s="11"/>
      <c r="CPZ9" s="11"/>
      <c r="CQA9" s="11"/>
      <c r="CQB9" s="11"/>
      <c r="CQC9" s="11"/>
      <c r="CQD9" s="11"/>
      <c r="CQE9" s="11"/>
      <c r="CQF9" s="11"/>
      <c r="CQG9" s="11"/>
      <c r="CQH9" s="11"/>
      <c r="CQI9" s="11"/>
      <c r="CQJ9" s="11"/>
      <c r="CQK9" s="11"/>
      <c r="CQL9" s="11"/>
      <c r="CQM9" s="11"/>
      <c r="CQN9" s="11"/>
      <c r="CQO9" s="11"/>
      <c r="CQP9" s="11"/>
      <c r="CQQ9" s="11"/>
      <c r="CQR9" s="11"/>
      <c r="CQS9" s="11"/>
      <c r="CQT9" s="11"/>
      <c r="CQU9" s="11"/>
      <c r="CQV9" s="11"/>
      <c r="CQW9" s="11"/>
      <c r="CQX9" s="11"/>
      <c r="CQY9" s="11"/>
      <c r="CQZ9" s="11"/>
      <c r="CRA9" s="11"/>
      <c r="CRB9" s="11"/>
      <c r="CRC9" s="11"/>
      <c r="CRD9" s="11"/>
      <c r="CRE9" s="11"/>
      <c r="CRF9" s="11"/>
      <c r="CRG9" s="11"/>
      <c r="CRH9" s="11"/>
      <c r="CRI9" s="11"/>
      <c r="CRJ9" s="11"/>
      <c r="CRK9" s="11"/>
      <c r="CRL9" s="11"/>
      <c r="CRM9" s="11"/>
      <c r="CRN9" s="11"/>
      <c r="CRO9" s="11"/>
      <c r="CRP9" s="11"/>
      <c r="CRQ9" s="11"/>
      <c r="CRR9" s="11"/>
      <c r="CRS9" s="11"/>
      <c r="CRT9" s="11"/>
      <c r="CRU9" s="11"/>
      <c r="CRV9" s="11"/>
      <c r="CRW9" s="11"/>
      <c r="CRX9" s="11"/>
      <c r="CRY9" s="11"/>
      <c r="CRZ9" s="11"/>
      <c r="CSA9" s="11"/>
      <c r="CSB9" s="11"/>
      <c r="CSC9" s="11"/>
      <c r="CSD9" s="11"/>
      <c r="CSE9" s="11"/>
      <c r="CSF9" s="11"/>
      <c r="CSG9" s="11"/>
      <c r="CSH9" s="11"/>
      <c r="CSI9" s="11"/>
      <c r="CSJ9" s="11"/>
      <c r="CSK9" s="11"/>
      <c r="CSL9" s="11"/>
      <c r="CSM9" s="11"/>
      <c r="CSN9" s="11"/>
      <c r="CSO9" s="11"/>
      <c r="CSP9" s="11"/>
      <c r="CSQ9" s="11"/>
      <c r="CSR9" s="11"/>
      <c r="CSS9" s="11"/>
      <c r="CST9" s="11"/>
      <c r="CSU9" s="11"/>
      <c r="CSV9" s="11"/>
      <c r="CSW9" s="11"/>
      <c r="CSX9" s="11"/>
      <c r="CSY9" s="11"/>
      <c r="CSZ9" s="11"/>
      <c r="CTA9" s="11"/>
      <c r="CTB9" s="11"/>
      <c r="CTC9" s="11"/>
      <c r="CTD9" s="11"/>
      <c r="CTE9" s="11"/>
      <c r="CTF9" s="11"/>
      <c r="CTG9" s="11"/>
      <c r="CTH9" s="11"/>
      <c r="CTI9" s="11"/>
      <c r="CTJ9" s="11"/>
      <c r="CTK9" s="11"/>
      <c r="CTL9" s="11"/>
      <c r="CTM9" s="11"/>
      <c r="CTN9" s="11"/>
      <c r="CTO9" s="11"/>
      <c r="CTP9" s="11"/>
      <c r="CTQ9" s="11"/>
      <c r="CTR9" s="11"/>
      <c r="CTS9" s="11"/>
      <c r="CTT9" s="11"/>
      <c r="CTU9" s="11"/>
      <c r="CTV9" s="11"/>
      <c r="CTW9" s="11"/>
      <c r="CTX9" s="11"/>
      <c r="CTY9" s="11"/>
      <c r="CTZ9" s="11"/>
      <c r="CUA9" s="11"/>
      <c r="CUB9" s="11"/>
      <c r="CUC9" s="11"/>
      <c r="CUD9" s="11"/>
      <c r="CUE9" s="11"/>
      <c r="CUF9" s="11"/>
      <c r="CUG9" s="11"/>
      <c r="CUH9" s="11"/>
      <c r="CUI9" s="11"/>
      <c r="CUJ9" s="11"/>
      <c r="CUK9" s="11"/>
      <c r="CUL9" s="11"/>
      <c r="CUM9" s="11"/>
      <c r="CUN9" s="11"/>
      <c r="CUO9" s="11"/>
      <c r="CUP9" s="11"/>
      <c r="CUQ9" s="11"/>
      <c r="CUR9" s="11"/>
      <c r="CUS9" s="11"/>
      <c r="CUT9" s="11"/>
      <c r="CUU9" s="11"/>
      <c r="CUV9" s="11"/>
      <c r="CUW9" s="11"/>
      <c r="CUX9" s="11"/>
      <c r="CUY9" s="11"/>
      <c r="CUZ9" s="11"/>
      <c r="CVA9" s="11"/>
      <c r="CVB9" s="11"/>
      <c r="CVC9" s="11"/>
      <c r="CVD9" s="11"/>
      <c r="CVE9" s="11"/>
      <c r="CVF9" s="11"/>
      <c r="CVG9" s="11"/>
      <c r="CVH9" s="11"/>
      <c r="CVI9" s="11"/>
      <c r="CVJ9" s="11"/>
      <c r="CVK9" s="11"/>
      <c r="CVL9" s="11"/>
      <c r="CVM9" s="11"/>
      <c r="CVN9" s="11"/>
      <c r="CVO9" s="11"/>
      <c r="CVP9" s="11"/>
      <c r="CVQ9" s="11"/>
      <c r="CVR9" s="11"/>
      <c r="CVS9" s="11"/>
      <c r="CVT9" s="11"/>
      <c r="CVU9" s="11"/>
      <c r="CVV9" s="11"/>
      <c r="CVW9" s="11"/>
      <c r="CVX9" s="11"/>
      <c r="CVY9" s="11"/>
      <c r="CVZ9" s="11"/>
      <c r="CWA9" s="11"/>
      <c r="CWB9" s="11"/>
      <c r="CWC9" s="11"/>
      <c r="CWD9" s="11"/>
      <c r="CWE9" s="11"/>
      <c r="CWF9" s="11"/>
      <c r="CWG9" s="11"/>
      <c r="CWH9" s="11"/>
      <c r="CWI9" s="11"/>
      <c r="CWJ9" s="11"/>
      <c r="CWK9" s="11"/>
      <c r="CWL9" s="11"/>
      <c r="CWM9" s="11"/>
      <c r="CWN9" s="11"/>
      <c r="CWO9" s="11"/>
      <c r="CWP9" s="11"/>
      <c r="CWQ9" s="11"/>
      <c r="CWR9" s="11"/>
      <c r="CWS9" s="11"/>
      <c r="CWT9" s="11"/>
      <c r="CWU9" s="11"/>
      <c r="CWV9" s="11"/>
      <c r="CWW9" s="11"/>
      <c r="CWX9" s="11"/>
      <c r="CWY9" s="11"/>
      <c r="CWZ9" s="11"/>
      <c r="CXA9" s="11"/>
      <c r="CXB9" s="11"/>
      <c r="CXC9" s="11"/>
      <c r="CXD9" s="11"/>
      <c r="CXE9" s="11"/>
      <c r="CXF9" s="11"/>
      <c r="CXG9" s="11"/>
      <c r="CXH9" s="11"/>
      <c r="CXI9" s="11"/>
      <c r="CXJ9" s="11"/>
      <c r="CXK9" s="11"/>
      <c r="CXL9" s="11"/>
      <c r="CXM9" s="11"/>
      <c r="CXN9" s="11"/>
      <c r="CXO9" s="11"/>
      <c r="CXP9" s="11"/>
      <c r="CXQ9" s="11"/>
      <c r="CXR9" s="11"/>
      <c r="CXS9" s="11"/>
      <c r="CXT9" s="11"/>
      <c r="CXU9" s="11"/>
      <c r="CXV9" s="11"/>
      <c r="CXW9" s="11"/>
      <c r="CXX9" s="11"/>
      <c r="CXY9" s="11"/>
      <c r="CXZ9" s="11"/>
      <c r="CYA9" s="11"/>
      <c r="CYB9" s="11"/>
      <c r="CYC9" s="11"/>
      <c r="CYD9" s="11"/>
      <c r="CYE9" s="11"/>
      <c r="CYF9" s="11"/>
      <c r="CYG9" s="11"/>
      <c r="CYH9" s="11"/>
      <c r="CYI9" s="11"/>
      <c r="CYJ9" s="11"/>
      <c r="CYK9" s="11"/>
      <c r="CYL9" s="11"/>
      <c r="CYM9" s="11"/>
      <c r="CYN9" s="11"/>
      <c r="CYO9" s="11"/>
      <c r="CYP9" s="11"/>
      <c r="CYQ9" s="11"/>
      <c r="CYR9" s="11"/>
      <c r="CYS9" s="11"/>
      <c r="CYT9" s="11"/>
      <c r="CYU9" s="11"/>
      <c r="CYV9" s="11"/>
      <c r="CYW9" s="11"/>
      <c r="CYX9" s="11"/>
      <c r="CYY9" s="11"/>
      <c r="CYZ9" s="11"/>
      <c r="CZA9" s="11"/>
      <c r="CZB9" s="11"/>
      <c r="CZC9" s="11"/>
      <c r="CZD9" s="11"/>
      <c r="CZE9" s="11"/>
      <c r="CZF9" s="11"/>
      <c r="CZG9" s="11"/>
      <c r="CZH9" s="11"/>
      <c r="CZI9" s="11"/>
      <c r="CZJ9" s="11"/>
      <c r="CZK9" s="11"/>
      <c r="CZL9" s="11"/>
      <c r="CZM9" s="11"/>
      <c r="CZN9" s="11"/>
      <c r="CZO9" s="11"/>
      <c r="CZP9" s="11"/>
      <c r="CZQ9" s="11"/>
      <c r="CZR9" s="11"/>
      <c r="CZS9" s="11"/>
      <c r="CZT9" s="11"/>
      <c r="CZU9" s="11"/>
      <c r="CZV9" s="11"/>
      <c r="CZW9" s="11"/>
      <c r="CZX9" s="11"/>
      <c r="CZY9" s="11"/>
      <c r="CZZ9" s="11"/>
      <c r="DAA9" s="11"/>
      <c r="DAB9" s="11"/>
      <c r="DAC9" s="11"/>
      <c r="DAD9" s="11"/>
      <c r="DAE9" s="11"/>
      <c r="DAF9" s="11"/>
      <c r="DAG9" s="11"/>
      <c r="DAH9" s="11"/>
      <c r="DAI9" s="11"/>
      <c r="DAJ9" s="11"/>
      <c r="DAK9" s="11"/>
      <c r="DAL9" s="11"/>
      <c r="DAM9" s="11"/>
      <c r="DAN9" s="11"/>
      <c r="DAO9" s="11"/>
      <c r="DAP9" s="11"/>
      <c r="DAQ9" s="11"/>
      <c r="DAR9" s="11"/>
      <c r="DAS9" s="11"/>
      <c r="DAT9" s="11"/>
      <c r="DAU9" s="11"/>
      <c r="DAV9" s="11"/>
      <c r="DAW9" s="11"/>
      <c r="DAX9" s="11"/>
      <c r="DAY9" s="11"/>
      <c r="DAZ9" s="11"/>
      <c r="DBA9" s="11"/>
      <c r="DBB9" s="11"/>
      <c r="DBC9" s="11"/>
      <c r="DBD9" s="11"/>
      <c r="DBE9" s="11"/>
      <c r="DBF9" s="11"/>
      <c r="DBG9" s="11"/>
      <c r="DBH9" s="11"/>
      <c r="DBI9" s="11"/>
      <c r="DBJ9" s="11"/>
      <c r="DBK9" s="11"/>
      <c r="DBL9" s="11"/>
      <c r="DBM9" s="11"/>
      <c r="DBN9" s="11"/>
      <c r="DBO9" s="11"/>
      <c r="DBP9" s="11"/>
      <c r="DBQ9" s="11"/>
      <c r="DBR9" s="11"/>
      <c r="DBS9" s="11"/>
      <c r="DBT9" s="11"/>
      <c r="DBU9" s="11"/>
      <c r="DBV9" s="11"/>
      <c r="DBW9" s="11"/>
      <c r="DBX9" s="11"/>
      <c r="DBY9" s="11"/>
      <c r="DBZ9" s="11"/>
      <c r="DCA9" s="11"/>
      <c r="DCB9" s="11"/>
      <c r="DCC9" s="11"/>
      <c r="DCD9" s="11"/>
      <c r="DCE9" s="11"/>
      <c r="DCF9" s="11"/>
      <c r="DCG9" s="11"/>
      <c r="DCH9" s="11"/>
      <c r="DCI9" s="11"/>
      <c r="DCJ9" s="11"/>
      <c r="DCK9" s="11"/>
      <c r="DCL9" s="11"/>
      <c r="DCM9" s="11"/>
      <c r="DCN9" s="11"/>
      <c r="DCO9" s="11"/>
      <c r="DCP9" s="11"/>
      <c r="DCQ9" s="11"/>
      <c r="DCR9" s="11"/>
      <c r="DCS9" s="11"/>
      <c r="DCT9" s="11"/>
      <c r="DCU9" s="11"/>
      <c r="DCV9" s="11"/>
      <c r="DCW9" s="11"/>
      <c r="DCX9" s="11"/>
      <c r="DCY9" s="11"/>
      <c r="DCZ9" s="11"/>
      <c r="DDA9" s="11"/>
      <c r="DDB9" s="11"/>
      <c r="DDC9" s="11"/>
      <c r="DDD9" s="11"/>
      <c r="DDE9" s="11"/>
      <c r="DDF9" s="11"/>
      <c r="DDG9" s="11"/>
      <c r="DDH9" s="11"/>
      <c r="DDI9" s="11"/>
      <c r="DDJ9" s="11"/>
      <c r="DDK9" s="11"/>
      <c r="DDL9" s="11"/>
      <c r="DDM9" s="11"/>
      <c r="DDN9" s="11"/>
      <c r="DDO9" s="11"/>
      <c r="DDP9" s="11"/>
      <c r="DDQ9" s="11"/>
      <c r="DDR9" s="11"/>
      <c r="DDS9" s="11"/>
      <c r="DDT9" s="11"/>
      <c r="DDU9" s="11"/>
      <c r="DDV9" s="11"/>
      <c r="DDW9" s="11"/>
      <c r="DDX9" s="11"/>
      <c r="DDY9" s="11"/>
      <c r="DDZ9" s="11"/>
      <c r="DEA9" s="11"/>
      <c r="DEB9" s="11"/>
      <c r="DEC9" s="11"/>
      <c r="DED9" s="11"/>
      <c r="DEE9" s="11"/>
      <c r="DEF9" s="11"/>
      <c r="DEG9" s="11"/>
      <c r="DEH9" s="11"/>
      <c r="DEI9" s="11"/>
      <c r="DEJ9" s="11"/>
      <c r="DEK9" s="11"/>
      <c r="DEL9" s="11"/>
      <c r="DEM9" s="11"/>
      <c r="DEN9" s="11"/>
      <c r="DEO9" s="11"/>
      <c r="DEP9" s="11"/>
      <c r="DEQ9" s="11"/>
      <c r="DER9" s="11"/>
      <c r="DES9" s="11"/>
      <c r="DET9" s="11"/>
      <c r="DEU9" s="11"/>
      <c r="DEV9" s="11"/>
      <c r="DEW9" s="11"/>
      <c r="DEX9" s="11"/>
      <c r="DEY9" s="11"/>
      <c r="DEZ9" s="11"/>
      <c r="DFA9" s="11"/>
      <c r="DFB9" s="11"/>
      <c r="DFC9" s="11"/>
      <c r="DFD9" s="11"/>
      <c r="DFE9" s="11"/>
      <c r="DFF9" s="11"/>
      <c r="DFG9" s="11"/>
      <c r="DFH9" s="11"/>
      <c r="DFI9" s="11"/>
      <c r="DFJ9" s="11"/>
      <c r="DFK9" s="11"/>
      <c r="DFL9" s="11"/>
      <c r="DFM9" s="11"/>
      <c r="DFN9" s="11"/>
      <c r="DFO9" s="11"/>
      <c r="DFP9" s="11"/>
      <c r="DFQ9" s="11"/>
      <c r="DFR9" s="11"/>
      <c r="DFS9" s="11"/>
      <c r="DFT9" s="11"/>
      <c r="DFU9" s="11"/>
      <c r="DFV9" s="11"/>
      <c r="DFW9" s="11"/>
      <c r="DFX9" s="11"/>
      <c r="DFY9" s="11"/>
      <c r="DFZ9" s="11"/>
      <c r="DGA9" s="11"/>
      <c r="DGB9" s="11"/>
      <c r="DGC9" s="11"/>
      <c r="DGD9" s="11"/>
      <c r="DGE9" s="11"/>
      <c r="DGF9" s="11"/>
      <c r="DGG9" s="11"/>
      <c r="DGH9" s="11"/>
      <c r="DGI9" s="11"/>
      <c r="DGJ9" s="11"/>
      <c r="DGK9" s="11"/>
      <c r="DGL9" s="11"/>
      <c r="DGM9" s="11"/>
      <c r="DGN9" s="11"/>
      <c r="DGO9" s="11"/>
      <c r="DGP9" s="11"/>
      <c r="DGQ9" s="11"/>
      <c r="DGR9" s="11"/>
      <c r="DGS9" s="11"/>
      <c r="DGT9" s="11"/>
      <c r="DGU9" s="11"/>
      <c r="DGV9" s="11"/>
      <c r="DGW9" s="11"/>
      <c r="DGX9" s="11"/>
      <c r="DGY9" s="11"/>
      <c r="DGZ9" s="11"/>
      <c r="DHA9" s="11"/>
      <c r="DHB9" s="11"/>
      <c r="DHC9" s="11"/>
      <c r="DHD9" s="11"/>
      <c r="DHE9" s="11"/>
      <c r="DHF9" s="11"/>
      <c r="DHG9" s="11"/>
      <c r="DHH9" s="11"/>
      <c r="DHI9" s="11"/>
      <c r="DHJ9" s="11"/>
      <c r="DHK9" s="11"/>
      <c r="DHL9" s="11"/>
      <c r="DHM9" s="11"/>
      <c r="DHN9" s="11"/>
      <c r="DHO9" s="11"/>
      <c r="DHP9" s="11"/>
      <c r="DHQ9" s="11"/>
      <c r="DHR9" s="11"/>
      <c r="DHS9" s="11"/>
      <c r="DHT9" s="11"/>
      <c r="DHU9" s="11"/>
      <c r="DHV9" s="11"/>
      <c r="DHW9" s="11"/>
      <c r="DHX9" s="11"/>
      <c r="DHY9" s="11"/>
      <c r="DHZ9" s="11"/>
      <c r="DIA9" s="11"/>
      <c r="DIB9" s="11"/>
      <c r="DIC9" s="11"/>
      <c r="DID9" s="11"/>
      <c r="DIE9" s="11"/>
      <c r="DIF9" s="11"/>
      <c r="DIG9" s="11"/>
      <c r="DIH9" s="11"/>
      <c r="DII9" s="11"/>
      <c r="DIJ9" s="11"/>
      <c r="DIK9" s="11"/>
      <c r="DIL9" s="11"/>
      <c r="DIM9" s="11"/>
      <c r="DIN9" s="11"/>
      <c r="DIO9" s="11"/>
      <c r="DIP9" s="11"/>
      <c r="DIQ9" s="11"/>
      <c r="DIR9" s="11"/>
      <c r="DIS9" s="11"/>
      <c r="DIT9" s="11"/>
      <c r="DIU9" s="11"/>
      <c r="DIV9" s="11"/>
      <c r="DIW9" s="11"/>
      <c r="DIX9" s="11"/>
      <c r="DIY9" s="11"/>
      <c r="DIZ9" s="11"/>
      <c r="DJA9" s="11"/>
      <c r="DJB9" s="11"/>
      <c r="DJC9" s="11"/>
      <c r="DJD9" s="11"/>
      <c r="DJE9" s="11"/>
      <c r="DJF9" s="11"/>
      <c r="DJG9" s="11"/>
      <c r="DJH9" s="11"/>
      <c r="DJI9" s="11"/>
      <c r="DJJ9" s="11"/>
      <c r="DJK9" s="11"/>
      <c r="DJL9" s="11"/>
      <c r="DJM9" s="11"/>
      <c r="DJN9" s="11"/>
      <c r="DJO9" s="11"/>
      <c r="DJP9" s="11"/>
      <c r="DJQ9" s="11"/>
      <c r="DJR9" s="11"/>
      <c r="DJS9" s="11"/>
      <c r="DJT9" s="11"/>
      <c r="DJU9" s="11"/>
      <c r="DJV9" s="11"/>
      <c r="DJW9" s="11"/>
      <c r="DJX9" s="11"/>
      <c r="DJY9" s="11"/>
      <c r="DJZ9" s="11"/>
      <c r="DKA9" s="11"/>
      <c r="DKB9" s="11"/>
      <c r="DKC9" s="11"/>
      <c r="DKD9" s="11"/>
      <c r="DKE9" s="11"/>
      <c r="DKF9" s="11"/>
      <c r="DKG9" s="11"/>
      <c r="DKH9" s="11"/>
      <c r="DKI9" s="11"/>
      <c r="DKJ9" s="11"/>
      <c r="DKK9" s="11"/>
      <c r="DKL9" s="11"/>
      <c r="DKM9" s="11"/>
      <c r="DKN9" s="11"/>
      <c r="DKO9" s="11"/>
      <c r="DKP9" s="11"/>
      <c r="DKQ9" s="11"/>
      <c r="DKR9" s="11"/>
      <c r="DKS9" s="11"/>
      <c r="DKT9" s="11"/>
      <c r="DKU9" s="11"/>
      <c r="DKV9" s="11"/>
      <c r="DKW9" s="11"/>
      <c r="DKX9" s="11"/>
      <c r="DKY9" s="11"/>
      <c r="DKZ9" s="11"/>
      <c r="DLA9" s="11"/>
      <c r="DLB9" s="11"/>
      <c r="DLC9" s="11"/>
      <c r="DLD9" s="11"/>
      <c r="DLE9" s="11"/>
      <c r="DLF9" s="11"/>
      <c r="DLG9" s="11"/>
      <c r="DLH9" s="11"/>
      <c r="DLI9" s="11"/>
      <c r="DLJ9" s="11"/>
      <c r="DLK9" s="11"/>
      <c r="DLL9" s="11"/>
      <c r="DLM9" s="11"/>
      <c r="DLN9" s="11"/>
      <c r="DLO9" s="11"/>
      <c r="DLP9" s="11"/>
      <c r="DLQ9" s="11"/>
      <c r="DLR9" s="11"/>
      <c r="DLS9" s="11"/>
      <c r="DLT9" s="11"/>
      <c r="DLU9" s="11"/>
      <c r="DLV9" s="11"/>
      <c r="DLW9" s="11"/>
      <c r="DLX9" s="11"/>
      <c r="DLY9" s="11"/>
      <c r="DLZ9" s="11"/>
      <c r="DMA9" s="11"/>
      <c r="DMB9" s="11"/>
      <c r="DMC9" s="11"/>
      <c r="DMD9" s="11"/>
      <c r="DME9" s="11"/>
      <c r="DMF9" s="11"/>
      <c r="DMG9" s="11"/>
      <c r="DMH9" s="11"/>
      <c r="DMI9" s="11"/>
      <c r="DMJ9" s="11"/>
      <c r="DMK9" s="11"/>
      <c r="DML9" s="11"/>
      <c r="DMM9" s="11"/>
      <c r="DMN9" s="11"/>
      <c r="DMO9" s="11"/>
      <c r="DMP9" s="11"/>
      <c r="DMQ9" s="11"/>
      <c r="DMR9" s="11"/>
      <c r="DMS9" s="11"/>
      <c r="DMT9" s="11"/>
      <c r="DMU9" s="11"/>
      <c r="DMV9" s="11"/>
      <c r="DMW9" s="11"/>
      <c r="DMX9" s="11"/>
      <c r="DMY9" s="11"/>
      <c r="DMZ9" s="11"/>
      <c r="DNA9" s="11"/>
      <c r="DNB9" s="11"/>
      <c r="DNC9" s="11"/>
      <c r="DND9" s="11"/>
      <c r="DNE9" s="11"/>
      <c r="DNF9" s="11"/>
      <c r="DNG9" s="11"/>
      <c r="DNH9" s="11"/>
      <c r="DNI9" s="11"/>
      <c r="DNJ9" s="11"/>
      <c r="DNK9" s="11"/>
      <c r="DNL9" s="11"/>
      <c r="DNM9" s="11"/>
      <c r="DNN9" s="11"/>
      <c r="DNO9" s="11"/>
      <c r="DNP9" s="11"/>
      <c r="DNQ9" s="11"/>
      <c r="DNR9" s="11"/>
      <c r="DNS9" s="11"/>
      <c r="DNT9" s="11"/>
      <c r="DNU9" s="11"/>
      <c r="DNV9" s="11"/>
      <c r="DNW9" s="11"/>
      <c r="DNX9" s="11"/>
      <c r="DNY9" s="11"/>
      <c r="DNZ9" s="11"/>
      <c r="DOA9" s="11"/>
      <c r="DOB9" s="11"/>
      <c r="DOC9" s="11"/>
      <c r="DOD9" s="11"/>
      <c r="DOE9" s="11"/>
      <c r="DOF9" s="11"/>
      <c r="DOG9" s="11"/>
      <c r="DOH9" s="11"/>
      <c r="DOI9" s="11"/>
      <c r="DOJ9" s="11"/>
      <c r="DOK9" s="11"/>
      <c r="DOL9" s="11"/>
      <c r="DOM9" s="11"/>
      <c r="DON9" s="11"/>
      <c r="DOO9" s="11"/>
      <c r="DOP9" s="11"/>
      <c r="DOQ9" s="11"/>
      <c r="DOR9" s="11"/>
      <c r="DOS9" s="11"/>
      <c r="DOT9" s="11"/>
      <c r="DOU9" s="11"/>
      <c r="DOV9" s="11"/>
      <c r="DOW9" s="11"/>
      <c r="DOX9" s="11"/>
      <c r="DOY9" s="11"/>
      <c r="DOZ9" s="11"/>
      <c r="DPA9" s="11"/>
      <c r="DPB9" s="11"/>
      <c r="DPC9" s="11"/>
      <c r="DPD9" s="11"/>
      <c r="DPE9" s="11"/>
      <c r="DPF9" s="11"/>
      <c r="DPG9" s="11"/>
      <c r="DPH9" s="11"/>
      <c r="DPI9" s="11"/>
      <c r="DPJ9" s="11"/>
      <c r="DPK9" s="11"/>
      <c r="DPL9" s="11"/>
      <c r="DPM9" s="11"/>
      <c r="DPN9" s="11"/>
      <c r="DPO9" s="11"/>
      <c r="DPP9" s="11"/>
      <c r="DPQ9" s="11"/>
      <c r="DPR9" s="11"/>
      <c r="DPS9" s="11"/>
      <c r="DPT9" s="11"/>
      <c r="DPU9" s="11"/>
      <c r="DPV9" s="11"/>
      <c r="DPW9" s="11"/>
      <c r="DPX9" s="11"/>
      <c r="DPY9" s="11"/>
      <c r="DPZ9" s="11"/>
      <c r="DQA9" s="11"/>
      <c r="DQB9" s="11"/>
      <c r="DQC9" s="11"/>
      <c r="DQD9" s="11"/>
      <c r="DQE9" s="11"/>
      <c r="DQF9" s="11"/>
      <c r="DQG9" s="11"/>
      <c r="DQH9" s="11"/>
      <c r="DQI9" s="11"/>
      <c r="DQJ9" s="11"/>
      <c r="DQK9" s="11"/>
      <c r="DQL9" s="11"/>
      <c r="DQM9" s="11"/>
      <c r="DQN9" s="11"/>
      <c r="DQO9" s="11"/>
      <c r="DQP9" s="11"/>
      <c r="DQQ9" s="11"/>
      <c r="DQR9" s="11"/>
      <c r="DQS9" s="11"/>
      <c r="DQT9" s="11"/>
      <c r="DQU9" s="11"/>
      <c r="DQV9" s="11"/>
      <c r="DQW9" s="11"/>
      <c r="DQX9" s="11"/>
      <c r="DQY9" s="11"/>
      <c r="DQZ9" s="11"/>
      <c r="DRA9" s="11"/>
      <c r="DRB9" s="11"/>
      <c r="DRC9" s="11"/>
      <c r="DRD9" s="11"/>
      <c r="DRE9" s="11"/>
      <c r="DRF9" s="11"/>
      <c r="DRG9" s="11"/>
      <c r="DRH9" s="11"/>
      <c r="DRI9" s="11"/>
      <c r="DRJ9" s="11"/>
      <c r="DRK9" s="11"/>
      <c r="DRL9" s="11"/>
      <c r="DRM9" s="11"/>
      <c r="DRN9" s="11"/>
      <c r="DRO9" s="11"/>
      <c r="DRP9" s="11"/>
      <c r="DRQ9" s="11"/>
      <c r="DRR9" s="11"/>
      <c r="DRS9" s="11"/>
      <c r="DRT9" s="11"/>
      <c r="DRU9" s="11"/>
      <c r="DRV9" s="11"/>
      <c r="DRW9" s="11"/>
      <c r="DRX9" s="11"/>
      <c r="DRY9" s="11"/>
      <c r="DRZ9" s="11"/>
      <c r="DSA9" s="11"/>
      <c r="DSB9" s="11"/>
      <c r="DSC9" s="11"/>
      <c r="DSD9" s="11"/>
      <c r="DSE9" s="11"/>
      <c r="DSF9" s="11"/>
      <c r="DSG9" s="11"/>
      <c r="DSH9" s="11"/>
      <c r="DSI9" s="11"/>
      <c r="DSJ9" s="11"/>
      <c r="DSK9" s="11"/>
      <c r="DSL9" s="11"/>
      <c r="DSM9" s="11"/>
      <c r="DSN9" s="11"/>
      <c r="DSO9" s="11"/>
      <c r="DSP9" s="11"/>
      <c r="DSQ9" s="11"/>
      <c r="DSR9" s="11"/>
      <c r="DSS9" s="11"/>
      <c r="DST9" s="11"/>
      <c r="DSU9" s="11"/>
      <c r="DSV9" s="11"/>
      <c r="DSW9" s="11"/>
      <c r="DSX9" s="11"/>
      <c r="DSY9" s="11"/>
      <c r="DSZ9" s="11"/>
      <c r="DTA9" s="11"/>
      <c r="DTB9" s="11"/>
      <c r="DTC9" s="11"/>
      <c r="DTD9" s="11"/>
      <c r="DTE9" s="11"/>
      <c r="DTF9" s="11"/>
      <c r="DTG9" s="11"/>
      <c r="DTH9" s="11"/>
      <c r="DTI9" s="11"/>
      <c r="DTJ9" s="11"/>
      <c r="DTK9" s="11"/>
      <c r="DTL9" s="11"/>
      <c r="DTM9" s="11"/>
      <c r="DTN9" s="11"/>
      <c r="DTO9" s="11"/>
      <c r="DTP9" s="11"/>
      <c r="DTQ9" s="11"/>
      <c r="DTR9" s="11"/>
      <c r="DTS9" s="11"/>
      <c r="DTT9" s="11"/>
      <c r="DTU9" s="11"/>
      <c r="DTV9" s="11"/>
      <c r="DTW9" s="11"/>
      <c r="DTX9" s="11"/>
      <c r="DTY9" s="11"/>
      <c r="DTZ9" s="11"/>
      <c r="DUA9" s="11"/>
      <c r="DUB9" s="11"/>
      <c r="DUC9" s="11"/>
      <c r="DUD9" s="11"/>
      <c r="DUE9" s="11"/>
      <c r="DUF9" s="11"/>
      <c r="DUG9" s="11"/>
      <c r="DUH9" s="11"/>
      <c r="DUI9" s="11"/>
      <c r="DUJ9" s="11"/>
      <c r="DUK9" s="11"/>
      <c r="DUL9" s="11"/>
      <c r="DUM9" s="11"/>
      <c r="DUN9" s="11"/>
      <c r="DUO9" s="11"/>
      <c r="DUP9" s="11"/>
      <c r="DUQ9" s="11"/>
      <c r="DUR9" s="11"/>
      <c r="DUS9" s="11"/>
      <c r="DUT9" s="11"/>
      <c r="DUU9" s="11"/>
      <c r="DUV9" s="11"/>
      <c r="DUW9" s="11"/>
      <c r="DUX9" s="11"/>
      <c r="DUY9" s="11"/>
      <c r="DUZ9" s="11"/>
      <c r="DVA9" s="11"/>
      <c r="DVB9" s="11"/>
      <c r="DVC9" s="11"/>
      <c r="DVD9" s="11"/>
      <c r="DVE9" s="11"/>
      <c r="DVF9" s="11"/>
      <c r="DVG9" s="11"/>
      <c r="DVH9" s="11"/>
      <c r="DVI9" s="11"/>
      <c r="DVJ9" s="11"/>
      <c r="DVK9" s="11"/>
      <c r="DVL9" s="11"/>
      <c r="DVM9" s="11"/>
      <c r="DVN9" s="11"/>
      <c r="DVO9" s="11"/>
      <c r="DVP9" s="11"/>
      <c r="DVQ9" s="11"/>
      <c r="DVR9" s="11"/>
      <c r="DVS9" s="11"/>
      <c r="DVT9" s="11"/>
      <c r="DVU9" s="11"/>
      <c r="DVV9" s="11"/>
      <c r="DVW9" s="11"/>
      <c r="DVX9" s="11"/>
      <c r="DVY9" s="11"/>
      <c r="DVZ9" s="11"/>
      <c r="DWA9" s="11"/>
      <c r="DWB9" s="11"/>
      <c r="DWC9" s="11"/>
      <c r="DWD9" s="11"/>
      <c r="DWE9" s="11"/>
      <c r="DWF9" s="11"/>
      <c r="DWG9" s="11"/>
      <c r="DWH9" s="11"/>
      <c r="DWI9" s="11"/>
      <c r="DWJ9" s="11"/>
      <c r="DWK9" s="11"/>
      <c r="DWL9" s="11"/>
      <c r="DWM9" s="11"/>
      <c r="DWN9" s="11"/>
      <c r="DWO9" s="11"/>
      <c r="DWP9" s="11"/>
      <c r="DWQ9" s="11"/>
      <c r="DWR9" s="11"/>
      <c r="DWS9" s="11"/>
      <c r="DWT9" s="11"/>
      <c r="DWU9" s="11"/>
      <c r="DWV9" s="11"/>
      <c r="DWW9" s="11"/>
      <c r="DWX9" s="11"/>
      <c r="DWY9" s="11"/>
      <c r="DWZ9" s="11"/>
      <c r="DXA9" s="11"/>
      <c r="DXB9" s="11"/>
      <c r="DXC9" s="11"/>
      <c r="DXD9" s="11"/>
      <c r="DXE9" s="11"/>
      <c r="DXF9" s="11"/>
      <c r="DXG9" s="11"/>
      <c r="DXH9" s="11"/>
      <c r="DXI9" s="11"/>
      <c r="DXJ9" s="11"/>
      <c r="DXK9" s="11"/>
      <c r="DXL9" s="11"/>
      <c r="DXM9" s="11"/>
      <c r="DXN9" s="11"/>
      <c r="DXO9" s="11"/>
      <c r="DXP9" s="11"/>
      <c r="DXQ9" s="11"/>
      <c r="DXR9" s="11"/>
      <c r="DXS9" s="11"/>
      <c r="DXT9" s="11"/>
      <c r="DXU9" s="11"/>
      <c r="DXV9" s="11"/>
      <c r="DXW9" s="11"/>
      <c r="DXX9" s="11"/>
      <c r="DXY9" s="11"/>
      <c r="DXZ9" s="11"/>
      <c r="DYA9" s="11"/>
      <c r="DYB9" s="11"/>
      <c r="DYC9" s="11"/>
      <c r="DYD9" s="11"/>
      <c r="DYE9" s="11"/>
      <c r="DYF9" s="11"/>
      <c r="DYG9" s="11"/>
      <c r="DYH9" s="11"/>
      <c r="DYI9" s="11"/>
      <c r="DYJ9" s="11"/>
      <c r="DYK9" s="11"/>
      <c r="DYL9" s="11"/>
      <c r="DYM9" s="11"/>
      <c r="DYN9" s="11"/>
      <c r="DYO9" s="11"/>
      <c r="DYP9" s="11"/>
      <c r="DYQ9" s="11"/>
      <c r="DYR9" s="11"/>
      <c r="DYS9" s="11"/>
      <c r="DYT9" s="11"/>
      <c r="DYU9" s="11"/>
      <c r="DYV9" s="11"/>
      <c r="DYW9" s="11"/>
      <c r="DYX9" s="11"/>
      <c r="DYY9" s="11"/>
      <c r="DYZ9" s="11"/>
      <c r="DZA9" s="11"/>
      <c r="DZB9" s="11"/>
      <c r="DZC9" s="11"/>
      <c r="DZD9" s="11"/>
      <c r="DZE9" s="11"/>
      <c r="DZF9" s="11"/>
      <c r="DZG9" s="11"/>
      <c r="DZH9" s="11"/>
      <c r="DZI9" s="11"/>
      <c r="DZJ9" s="11"/>
      <c r="DZK9" s="11"/>
      <c r="DZL9" s="11"/>
      <c r="DZM9" s="11"/>
      <c r="DZN9" s="11"/>
      <c r="DZO9" s="11"/>
      <c r="DZP9" s="11"/>
      <c r="DZQ9" s="11"/>
      <c r="DZR9" s="11"/>
      <c r="DZS9" s="11"/>
      <c r="DZT9" s="11"/>
      <c r="DZU9" s="11"/>
      <c r="DZV9" s="11"/>
      <c r="DZW9" s="11"/>
      <c r="DZX9" s="11"/>
      <c r="DZY9" s="11"/>
      <c r="DZZ9" s="11"/>
      <c r="EAA9" s="11"/>
      <c r="EAB9" s="11"/>
      <c r="EAC9" s="11"/>
      <c r="EAD9" s="11"/>
      <c r="EAE9" s="11"/>
      <c r="EAF9" s="11"/>
      <c r="EAG9" s="11"/>
      <c r="EAH9" s="11"/>
      <c r="EAI9" s="11"/>
      <c r="EAJ9" s="11"/>
      <c r="EAK9" s="11"/>
      <c r="EAL9" s="11"/>
      <c r="EAM9" s="11"/>
      <c r="EAN9" s="11"/>
      <c r="EAO9" s="11"/>
      <c r="EAP9" s="11"/>
      <c r="EAQ9" s="11"/>
      <c r="EAR9" s="11"/>
      <c r="EAS9" s="11"/>
      <c r="EAT9" s="11"/>
      <c r="EAU9" s="11"/>
      <c r="EAV9" s="11"/>
      <c r="EAW9" s="11"/>
      <c r="EAX9" s="11"/>
      <c r="EAY9" s="11"/>
      <c r="EAZ9" s="11"/>
      <c r="EBA9" s="11"/>
      <c r="EBB9" s="11"/>
      <c r="EBC9" s="11"/>
      <c r="EBD9" s="11"/>
      <c r="EBE9" s="11"/>
      <c r="EBF9" s="11"/>
      <c r="EBG9" s="11"/>
      <c r="EBH9" s="11"/>
      <c r="EBI9" s="11"/>
      <c r="EBJ9" s="11"/>
      <c r="EBK9" s="11"/>
      <c r="EBL9" s="11"/>
      <c r="EBM9" s="11"/>
      <c r="EBN9" s="11"/>
      <c r="EBO9" s="11"/>
      <c r="EBP9" s="11"/>
      <c r="EBQ9" s="11"/>
      <c r="EBR9" s="11"/>
      <c r="EBS9" s="11"/>
      <c r="EBT9" s="11"/>
      <c r="EBU9" s="11"/>
      <c r="EBV9" s="11"/>
      <c r="EBW9" s="11"/>
      <c r="EBX9" s="11"/>
      <c r="EBY9" s="11"/>
      <c r="EBZ9" s="11"/>
      <c r="ECA9" s="11"/>
      <c r="ECB9" s="11"/>
      <c r="ECC9" s="11"/>
      <c r="ECD9" s="11"/>
      <c r="ECE9" s="11"/>
      <c r="ECF9" s="11"/>
      <c r="ECG9" s="11"/>
      <c r="ECH9" s="11"/>
      <c r="ECI9" s="11"/>
      <c r="ECJ9" s="11"/>
      <c r="ECK9" s="11"/>
      <c r="ECL9" s="11"/>
      <c r="ECM9" s="11"/>
      <c r="ECN9" s="11"/>
      <c r="ECO9" s="11"/>
      <c r="ECP9" s="11"/>
      <c r="ECQ9" s="11"/>
      <c r="ECR9" s="11"/>
      <c r="ECS9" s="11"/>
      <c r="ECT9" s="11"/>
      <c r="ECU9" s="11"/>
      <c r="ECV9" s="11"/>
      <c r="ECW9" s="11"/>
      <c r="ECX9" s="11"/>
      <c r="ECY9" s="11"/>
      <c r="ECZ9" s="11"/>
      <c r="EDA9" s="11"/>
      <c r="EDB9" s="11"/>
      <c r="EDC9" s="11"/>
      <c r="EDD9" s="11"/>
      <c r="EDE9" s="11"/>
      <c r="EDF9" s="11"/>
      <c r="EDG9" s="11"/>
      <c r="EDH9" s="11"/>
      <c r="EDI9" s="11"/>
      <c r="EDJ9" s="11"/>
      <c r="EDK9" s="11"/>
      <c r="EDL9" s="11"/>
      <c r="EDM9" s="11"/>
      <c r="EDN9" s="11"/>
      <c r="EDO9" s="11"/>
      <c r="EDP9" s="11"/>
      <c r="EDQ9" s="11"/>
      <c r="EDR9" s="11"/>
      <c r="EDS9" s="11"/>
      <c r="EDT9" s="11"/>
      <c r="EDU9" s="11"/>
      <c r="EDV9" s="11"/>
      <c r="EDW9" s="11"/>
      <c r="EDX9" s="11"/>
      <c r="EDY9" s="11"/>
      <c r="EDZ9" s="11"/>
      <c r="EEA9" s="11"/>
      <c r="EEB9" s="11"/>
      <c r="EEC9" s="11"/>
      <c r="EED9" s="11"/>
      <c r="EEE9" s="11"/>
      <c r="EEF9" s="11"/>
      <c r="EEG9" s="11"/>
      <c r="EEH9" s="11"/>
      <c r="EEI9" s="11"/>
      <c r="EEJ9" s="11"/>
      <c r="EEK9" s="11"/>
      <c r="EEL9" s="11"/>
      <c r="EEM9" s="11"/>
      <c r="EEN9" s="11"/>
      <c r="EEO9" s="11"/>
      <c r="EEP9" s="11"/>
      <c r="EEQ9" s="11"/>
      <c r="EER9" s="11"/>
      <c r="EES9" s="11"/>
      <c r="EET9" s="11"/>
      <c r="EEU9" s="11"/>
      <c r="EEV9" s="11"/>
      <c r="EEW9" s="11"/>
      <c r="EEX9" s="11"/>
      <c r="EEY9" s="11"/>
      <c r="EEZ9" s="11"/>
      <c r="EFA9" s="11"/>
      <c r="EFB9" s="11"/>
      <c r="EFC9" s="11"/>
      <c r="EFD9" s="11"/>
      <c r="EFE9" s="11"/>
      <c r="EFF9" s="11"/>
      <c r="EFG9" s="11"/>
      <c r="EFH9" s="11"/>
      <c r="EFI9" s="11"/>
      <c r="EFJ9" s="11"/>
      <c r="EFK9" s="11"/>
      <c r="EFL9" s="11"/>
      <c r="EFM9" s="11"/>
      <c r="EFN9" s="11"/>
      <c r="EFO9" s="11"/>
      <c r="EFP9" s="11"/>
      <c r="EFQ9" s="11"/>
      <c r="EFR9" s="11"/>
      <c r="EFS9" s="11"/>
      <c r="EFT9" s="11"/>
      <c r="EFU9" s="11"/>
      <c r="EFV9" s="11"/>
      <c r="EFW9" s="11"/>
      <c r="EFX9" s="11"/>
      <c r="EFY9" s="11"/>
      <c r="EFZ9" s="11"/>
      <c r="EGA9" s="11"/>
      <c r="EGB9" s="11"/>
      <c r="EGC9" s="11"/>
      <c r="EGD9" s="11"/>
      <c r="EGE9" s="11"/>
      <c r="EGF9" s="11"/>
      <c r="EGG9" s="11"/>
      <c r="EGH9" s="11"/>
      <c r="EGI9" s="11"/>
      <c r="EGJ9" s="11"/>
      <c r="EGK9" s="11"/>
      <c r="EGL9" s="11"/>
      <c r="EGM9" s="11"/>
      <c r="EGN9" s="11"/>
      <c r="EGO9" s="11"/>
      <c r="EGP9" s="11"/>
      <c r="EGQ9" s="11"/>
      <c r="EGR9" s="11"/>
      <c r="EGS9" s="11"/>
      <c r="EGT9" s="11"/>
      <c r="EGU9" s="11"/>
      <c r="EGV9" s="11"/>
      <c r="EGW9" s="11"/>
      <c r="EGX9" s="11"/>
      <c r="EGY9" s="11"/>
      <c r="EGZ9" s="11"/>
      <c r="EHA9" s="11"/>
      <c r="EHB9" s="11"/>
      <c r="EHC9" s="11"/>
      <c r="EHD9" s="11"/>
      <c r="EHE9" s="11"/>
      <c r="EHF9" s="11"/>
      <c r="EHG9" s="11"/>
      <c r="EHH9" s="11"/>
      <c r="EHI9" s="11"/>
      <c r="EHJ9" s="11"/>
      <c r="EHK9" s="11"/>
      <c r="EHL9" s="11"/>
      <c r="EHM9" s="11"/>
      <c r="EHN9" s="11"/>
      <c r="EHO9" s="11"/>
      <c r="EHP9" s="11"/>
      <c r="EHQ9" s="11"/>
      <c r="EHR9" s="11"/>
      <c r="EHS9" s="11"/>
      <c r="EHT9" s="11"/>
      <c r="EHU9" s="11"/>
      <c r="EHV9" s="11"/>
      <c r="EHW9" s="11"/>
      <c r="EHX9" s="11"/>
      <c r="EHY9" s="11"/>
      <c r="EHZ9" s="11"/>
      <c r="EIA9" s="11"/>
      <c r="EIB9" s="11"/>
      <c r="EIC9" s="11"/>
      <c r="EID9" s="11"/>
      <c r="EIE9" s="11"/>
      <c r="EIF9" s="11"/>
      <c r="EIG9" s="11"/>
      <c r="EIH9" s="11"/>
      <c r="EII9" s="11"/>
      <c r="EIJ9" s="11"/>
      <c r="EIK9" s="11"/>
      <c r="EIL9" s="11"/>
      <c r="EIM9" s="11"/>
      <c r="EIN9" s="11"/>
      <c r="EIO9" s="11"/>
      <c r="EIP9" s="11"/>
      <c r="EIQ9" s="11"/>
      <c r="EIR9" s="11"/>
      <c r="EIS9" s="11"/>
      <c r="EIT9" s="11"/>
      <c r="EIU9" s="11"/>
      <c r="EIV9" s="11"/>
      <c r="EIW9" s="11"/>
      <c r="EIX9" s="11"/>
      <c r="EIY9" s="11"/>
      <c r="EIZ9" s="11"/>
      <c r="EJA9" s="11"/>
      <c r="EJB9" s="11"/>
      <c r="EJC9" s="11"/>
      <c r="EJD9" s="11"/>
      <c r="EJE9" s="11"/>
      <c r="EJF9" s="11"/>
      <c r="EJG9" s="11"/>
      <c r="EJH9" s="11"/>
      <c r="EJI9" s="11"/>
      <c r="EJJ9" s="11"/>
      <c r="EJK9" s="11"/>
      <c r="EJL9" s="11"/>
      <c r="EJM9" s="11"/>
      <c r="EJN9" s="11"/>
      <c r="EJO9" s="11"/>
      <c r="EJP9" s="11"/>
      <c r="EJQ9" s="11"/>
      <c r="EJR9" s="11"/>
      <c r="EJS9" s="11"/>
      <c r="EJT9" s="11"/>
      <c r="EJU9" s="11"/>
      <c r="EJV9" s="11"/>
      <c r="EJW9" s="11"/>
      <c r="EJX9" s="11"/>
      <c r="EJY9" s="11"/>
      <c r="EJZ9" s="11"/>
      <c r="EKA9" s="11"/>
      <c r="EKB9" s="11"/>
      <c r="EKC9" s="11"/>
      <c r="EKD9" s="11"/>
      <c r="EKE9" s="11"/>
      <c r="EKF9" s="11"/>
      <c r="EKG9" s="11"/>
      <c r="EKH9" s="11"/>
      <c r="EKI9" s="11"/>
      <c r="EKJ9" s="11"/>
      <c r="EKK9" s="11"/>
      <c r="EKL9" s="11"/>
      <c r="EKM9" s="11"/>
      <c r="EKN9" s="11"/>
      <c r="EKO9" s="11"/>
      <c r="EKP9" s="11"/>
      <c r="EKQ9" s="11"/>
      <c r="EKR9" s="11"/>
      <c r="EKS9" s="11"/>
      <c r="EKT9" s="11"/>
      <c r="EKU9" s="11"/>
      <c r="EKV9" s="11"/>
      <c r="EKW9" s="11"/>
      <c r="EKX9" s="11"/>
      <c r="EKY9" s="11"/>
      <c r="EKZ9" s="11"/>
      <c r="ELA9" s="11"/>
      <c r="ELB9" s="11"/>
      <c r="ELC9" s="11"/>
      <c r="ELD9" s="11"/>
      <c r="ELE9" s="11"/>
      <c r="ELF9" s="11"/>
      <c r="ELG9" s="11"/>
      <c r="ELH9" s="11"/>
      <c r="ELI9" s="11"/>
      <c r="ELJ9" s="11"/>
      <c r="ELK9" s="11"/>
      <c r="ELL9" s="11"/>
      <c r="ELM9" s="11"/>
      <c r="ELN9" s="11"/>
      <c r="ELO9" s="11"/>
      <c r="ELP9" s="11"/>
      <c r="ELQ9" s="11"/>
      <c r="ELR9" s="11"/>
      <c r="ELS9" s="11"/>
      <c r="ELT9" s="11"/>
      <c r="ELU9" s="11"/>
      <c r="ELV9" s="11"/>
      <c r="ELW9" s="11"/>
      <c r="ELX9" s="11"/>
      <c r="ELY9" s="11"/>
      <c r="ELZ9" s="11"/>
      <c r="EMA9" s="11"/>
      <c r="EMB9" s="11"/>
      <c r="EMC9" s="11"/>
      <c r="EMD9" s="11"/>
      <c r="EME9" s="11"/>
      <c r="EMF9" s="11"/>
      <c r="EMG9" s="11"/>
      <c r="EMH9" s="11"/>
      <c r="EMI9" s="11"/>
      <c r="EMJ9" s="11"/>
      <c r="EMK9" s="11"/>
      <c r="EML9" s="11"/>
      <c r="EMM9" s="11"/>
      <c r="EMN9" s="11"/>
      <c r="EMO9" s="11"/>
      <c r="EMP9" s="11"/>
      <c r="EMQ9" s="11"/>
      <c r="EMR9" s="11"/>
      <c r="EMS9" s="11"/>
      <c r="EMT9" s="11"/>
      <c r="EMU9" s="11"/>
      <c r="EMV9" s="11"/>
      <c r="EMW9" s="11"/>
      <c r="EMX9" s="11"/>
      <c r="EMY9" s="11"/>
      <c r="EMZ9" s="11"/>
      <c r="ENA9" s="11"/>
      <c r="ENB9" s="11"/>
      <c r="ENC9" s="11"/>
      <c r="END9" s="11"/>
      <c r="ENE9" s="11"/>
      <c r="ENF9" s="11"/>
      <c r="ENG9" s="11"/>
      <c r="ENH9" s="11"/>
      <c r="ENI9" s="11"/>
      <c r="ENJ9" s="11"/>
      <c r="ENK9" s="11"/>
      <c r="ENL9" s="11"/>
      <c r="ENM9" s="11"/>
      <c r="ENN9" s="11"/>
      <c r="ENO9" s="11"/>
      <c r="ENP9" s="11"/>
      <c r="ENQ9" s="11"/>
      <c r="ENR9" s="11"/>
      <c r="ENS9" s="11"/>
      <c r="ENT9" s="11"/>
      <c r="ENU9" s="11"/>
      <c r="ENV9" s="11"/>
      <c r="ENW9" s="11"/>
      <c r="ENX9" s="11"/>
      <c r="ENY9" s="11"/>
      <c r="ENZ9" s="11"/>
      <c r="EOA9" s="11"/>
      <c r="EOB9" s="11"/>
      <c r="EOC9" s="11"/>
      <c r="EOD9" s="11"/>
      <c r="EOE9" s="11"/>
      <c r="EOF9" s="11"/>
      <c r="EOG9" s="11"/>
      <c r="EOH9" s="11"/>
      <c r="EOI9" s="11"/>
      <c r="EOJ9" s="11"/>
      <c r="EOK9" s="11"/>
      <c r="EOL9" s="11"/>
      <c r="EOM9" s="11"/>
      <c r="EON9" s="11"/>
      <c r="EOO9" s="11"/>
      <c r="EOP9" s="11"/>
      <c r="EOQ9" s="11"/>
      <c r="EOR9" s="11"/>
      <c r="EOS9" s="11"/>
      <c r="EOT9" s="11"/>
      <c r="EOU9" s="11"/>
      <c r="EOV9" s="11"/>
      <c r="EOW9" s="11"/>
      <c r="EOX9" s="11"/>
      <c r="EOY9" s="11"/>
      <c r="EOZ9" s="11"/>
      <c r="EPA9" s="11"/>
      <c r="EPB9" s="11"/>
      <c r="EPC9" s="11"/>
      <c r="EPD9" s="11"/>
      <c r="EPE9" s="11"/>
      <c r="EPF9" s="11"/>
      <c r="EPG9" s="11"/>
      <c r="EPH9" s="11"/>
      <c r="EPI9" s="11"/>
      <c r="EPJ9" s="11"/>
      <c r="EPK9" s="11"/>
      <c r="EPL9" s="11"/>
      <c r="EPM9" s="11"/>
      <c r="EPN9" s="11"/>
      <c r="EPO9" s="11"/>
      <c r="EPP9" s="11"/>
      <c r="EPQ9" s="11"/>
      <c r="EPR9" s="11"/>
      <c r="EPS9" s="11"/>
      <c r="EPT9" s="11"/>
      <c r="EPU9" s="11"/>
      <c r="EPV9" s="11"/>
      <c r="EPW9" s="11"/>
      <c r="EPX9" s="11"/>
      <c r="EPY9" s="11"/>
      <c r="EPZ9" s="11"/>
      <c r="EQA9" s="11"/>
      <c r="EQB9" s="11"/>
      <c r="EQC9" s="11"/>
      <c r="EQD9" s="11"/>
      <c r="EQE9" s="11"/>
      <c r="EQF9" s="11"/>
      <c r="EQG9" s="11"/>
      <c r="EQH9" s="11"/>
      <c r="EQI9" s="11"/>
      <c r="EQJ9" s="11"/>
      <c r="EQK9" s="11"/>
      <c r="EQL9" s="11"/>
      <c r="EQM9" s="11"/>
      <c r="EQN9" s="11"/>
      <c r="EQO9" s="11"/>
      <c r="EQP9" s="11"/>
      <c r="EQQ9" s="11"/>
      <c r="EQR9" s="11"/>
      <c r="EQS9" s="11"/>
      <c r="EQT9" s="11"/>
      <c r="EQU9" s="11"/>
      <c r="EQV9" s="11"/>
      <c r="EQW9" s="11"/>
      <c r="EQX9" s="11"/>
      <c r="EQY9" s="11"/>
      <c r="EQZ9" s="11"/>
      <c r="ERA9" s="11"/>
      <c r="ERB9" s="11"/>
      <c r="ERC9" s="11"/>
      <c r="ERD9" s="11"/>
      <c r="ERE9" s="11"/>
      <c r="ERF9" s="11"/>
      <c r="ERG9" s="11"/>
      <c r="ERH9" s="11"/>
      <c r="ERI9" s="11"/>
      <c r="ERJ9" s="11"/>
      <c r="ERK9" s="11"/>
      <c r="ERL9" s="11"/>
      <c r="ERM9" s="11"/>
      <c r="ERN9" s="11"/>
      <c r="ERO9" s="11"/>
      <c r="ERP9" s="11"/>
      <c r="ERQ9" s="11"/>
      <c r="ERR9" s="11"/>
      <c r="ERS9" s="11"/>
      <c r="ERT9" s="11"/>
      <c r="ERU9" s="11"/>
      <c r="ERV9" s="11"/>
      <c r="ERW9" s="11"/>
      <c r="ERX9" s="11"/>
      <c r="ERY9" s="11"/>
      <c r="ERZ9" s="11"/>
      <c r="ESA9" s="11"/>
      <c r="ESB9" s="11"/>
      <c r="ESC9" s="11"/>
      <c r="ESD9" s="11"/>
      <c r="ESE9" s="11"/>
      <c r="ESF9" s="11"/>
      <c r="ESG9" s="11"/>
      <c r="ESH9" s="11"/>
      <c r="ESI9" s="11"/>
      <c r="ESJ9" s="11"/>
      <c r="ESK9" s="11"/>
      <c r="ESL9" s="11"/>
      <c r="ESM9" s="11"/>
      <c r="ESN9" s="11"/>
      <c r="ESO9" s="11"/>
      <c r="ESP9" s="11"/>
      <c r="ESQ9" s="11"/>
      <c r="ESR9" s="11"/>
      <c r="ESS9" s="11"/>
      <c r="EST9" s="11"/>
      <c r="ESU9" s="11"/>
      <c r="ESV9" s="11"/>
      <c r="ESW9" s="11"/>
      <c r="ESX9" s="11"/>
      <c r="ESY9" s="11"/>
      <c r="ESZ9" s="11"/>
      <c r="ETA9" s="11"/>
      <c r="ETB9" s="11"/>
      <c r="ETC9" s="11"/>
      <c r="ETD9" s="11"/>
      <c r="ETE9" s="11"/>
      <c r="ETF9" s="11"/>
      <c r="ETG9" s="11"/>
      <c r="ETH9" s="11"/>
      <c r="ETI9" s="11"/>
      <c r="ETJ9" s="11"/>
      <c r="ETK9" s="11"/>
      <c r="ETL9" s="11"/>
      <c r="ETM9" s="11"/>
      <c r="ETN9" s="11"/>
      <c r="ETO9" s="11"/>
      <c r="ETP9" s="11"/>
      <c r="ETQ9" s="11"/>
      <c r="ETR9" s="11"/>
      <c r="ETS9" s="11"/>
      <c r="ETT9" s="11"/>
      <c r="ETU9" s="11"/>
      <c r="ETV9" s="11"/>
      <c r="ETW9" s="11"/>
      <c r="ETX9" s="11"/>
      <c r="ETY9" s="11"/>
      <c r="ETZ9" s="11"/>
      <c r="EUA9" s="11"/>
      <c r="EUB9" s="11"/>
      <c r="EUC9" s="11"/>
      <c r="EUD9" s="11"/>
      <c r="EUE9" s="11"/>
      <c r="EUF9" s="11"/>
      <c r="EUG9" s="11"/>
      <c r="EUH9" s="11"/>
      <c r="EUI9" s="11"/>
      <c r="EUJ9" s="11"/>
      <c r="EUK9" s="11"/>
      <c r="EUL9" s="11"/>
      <c r="EUM9" s="11"/>
      <c r="EUN9" s="11"/>
      <c r="EUO9" s="11"/>
      <c r="EUP9" s="11"/>
      <c r="EUQ9" s="11"/>
      <c r="EUR9" s="11"/>
      <c r="EUS9" s="11"/>
      <c r="EUT9" s="11"/>
      <c r="EUU9" s="11"/>
      <c r="EUV9" s="11"/>
      <c r="EUW9" s="11"/>
      <c r="EUX9" s="11"/>
      <c r="EUY9" s="11"/>
      <c r="EUZ9" s="11"/>
      <c r="EVA9" s="11"/>
      <c r="EVB9" s="11"/>
      <c r="EVC9" s="11"/>
      <c r="EVD9" s="11"/>
      <c r="EVE9" s="11"/>
      <c r="EVF9" s="11"/>
      <c r="EVG9" s="11"/>
      <c r="EVH9" s="11"/>
      <c r="EVI9" s="11"/>
      <c r="EVJ9" s="11"/>
      <c r="EVK9" s="11"/>
      <c r="EVL9" s="11"/>
      <c r="EVM9" s="11"/>
      <c r="EVN9" s="11"/>
      <c r="EVO9" s="11"/>
      <c r="EVP9" s="11"/>
      <c r="EVQ9" s="11"/>
      <c r="EVR9" s="11"/>
      <c r="EVS9" s="11"/>
      <c r="EVT9" s="11"/>
      <c r="EVU9" s="11"/>
      <c r="EVV9" s="11"/>
      <c r="EVW9" s="11"/>
      <c r="EVX9" s="11"/>
      <c r="EVY9" s="11"/>
      <c r="EVZ9" s="11"/>
      <c r="EWA9" s="11"/>
      <c r="EWB9" s="11"/>
      <c r="EWC9" s="11"/>
      <c r="EWD9" s="11"/>
      <c r="EWE9" s="11"/>
      <c r="EWF9" s="11"/>
      <c r="EWG9" s="11"/>
      <c r="EWH9" s="11"/>
      <c r="EWI9" s="11"/>
      <c r="EWJ9" s="11"/>
      <c r="EWK9" s="11"/>
      <c r="EWL9" s="11"/>
      <c r="EWM9" s="11"/>
      <c r="EWN9" s="11"/>
      <c r="EWO9" s="11"/>
      <c r="EWP9" s="11"/>
      <c r="EWQ9" s="11"/>
      <c r="EWR9" s="11"/>
      <c r="EWS9" s="11"/>
      <c r="EWT9" s="11"/>
      <c r="EWU9" s="11"/>
      <c r="EWV9" s="11"/>
      <c r="EWW9" s="11"/>
      <c r="EWX9" s="11"/>
      <c r="EWY9" s="11"/>
      <c r="EWZ9" s="11"/>
      <c r="EXA9" s="11"/>
      <c r="EXB9" s="11"/>
      <c r="EXC9" s="11"/>
      <c r="EXD9" s="11"/>
      <c r="EXE9" s="11"/>
      <c r="EXF9" s="11"/>
      <c r="EXG9" s="11"/>
      <c r="EXH9" s="11"/>
      <c r="EXI9" s="11"/>
      <c r="EXJ9" s="11"/>
      <c r="EXK9" s="11"/>
      <c r="EXL9" s="11"/>
      <c r="EXM9" s="11"/>
      <c r="EXN9" s="11"/>
      <c r="EXO9" s="11"/>
      <c r="EXP9" s="11"/>
      <c r="EXQ9" s="11"/>
      <c r="EXR9" s="11"/>
      <c r="EXS9" s="11"/>
      <c r="EXT9" s="11"/>
      <c r="EXU9" s="11"/>
      <c r="EXV9" s="11"/>
      <c r="EXW9" s="11"/>
      <c r="EXX9" s="11"/>
      <c r="EXY9" s="11"/>
      <c r="EXZ9" s="11"/>
      <c r="EYA9" s="11"/>
      <c r="EYB9" s="11"/>
      <c r="EYC9" s="11"/>
      <c r="EYD9" s="11"/>
      <c r="EYE9" s="11"/>
      <c r="EYF9" s="11"/>
      <c r="EYG9" s="11"/>
      <c r="EYH9" s="11"/>
      <c r="EYI9" s="11"/>
      <c r="EYJ9" s="11"/>
      <c r="EYK9" s="11"/>
      <c r="EYL9" s="11"/>
      <c r="EYM9" s="11"/>
      <c r="EYN9" s="11"/>
      <c r="EYO9" s="11"/>
      <c r="EYP9" s="11"/>
      <c r="EYQ9" s="11"/>
      <c r="EYR9" s="11"/>
      <c r="EYS9" s="11"/>
      <c r="EYT9" s="11"/>
      <c r="EYU9" s="11"/>
      <c r="EYV9" s="11"/>
      <c r="EYW9" s="11"/>
      <c r="EYX9" s="11"/>
      <c r="EYY9" s="11"/>
      <c r="EYZ9" s="11"/>
      <c r="EZA9" s="11"/>
      <c r="EZB9" s="11"/>
      <c r="EZC9" s="11"/>
      <c r="EZD9" s="11"/>
      <c r="EZE9" s="11"/>
      <c r="EZF9" s="11"/>
      <c r="EZG9" s="11"/>
      <c r="EZH9" s="11"/>
      <c r="EZI9" s="11"/>
      <c r="EZJ9" s="11"/>
      <c r="EZK9" s="11"/>
      <c r="EZL9" s="11"/>
      <c r="EZM9" s="11"/>
      <c r="EZN9" s="11"/>
      <c r="EZO9" s="11"/>
      <c r="EZP9" s="11"/>
      <c r="EZQ9" s="11"/>
      <c r="EZR9" s="11"/>
      <c r="EZS9" s="11"/>
      <c r="EZT9" s="11"/>
      <c r="EZU9" s="11"/>
      <c r="EZV9" s="11"/>
      <c r="EZW9" s="11"/>
      <c r="EZX9" s="11"/>
      <c r="EZY9" s="11"/>
      <c r="EZZ9" s="11"/>
      <c r="FAA9" s="11"/>
      <c r="FAB9" s="11"/>
      <c r="FAC9" s="11"/>
      <c r="FAD9" s="11"/>
      <c r="FAE9" s="11"/>
      <c r="FAF9" s="11"/>
      <c r="FAG9" s="11"/>
      <c r="FAH9" s="11"/>
      <c r="FAI9" s="11"/>
      <c r="FAJ9" s="11"/>
      <c r="FAK9" s="11"/>
      <c r="FAL9" s="11"/>
      <c r="FAM9" s="11"/>
      <c r="FAN9" s="11"/>
      <c r="FAO9" s="11"/>
      <c r="FAP9" s="11"/>
      <c r="FAQ9" s="11"/>
      <c r="FAR9" s="11"/>
      <c r="FAS9" s="11"/>
      <c r="FAT9" s="11"/>
      <c r="FAU9" s="11"/>
      <c r="FAV9" s="11"/>
      <c r="FAW9" s="11"/>
      <c r="FAX9" s="11"/>
      <c r="FAY9" s="11"/>
      <c r="FAZ9" s="11"/>
      <c r="FBA9" s="11"/>
      <c r="FBB9" s="11"/>
      <c r="FBC9" s="11"/>
      <c r="FBD9" s="11"/>
      <c r="FBE9" s="11"/>
      <c r="FBF9" s="11"/>
      <c r="FBG9" s="11"/>
      <c r="FBH9" s="11"/>
      <c r="FBI9" s="11"/>
      <c r="FBJ9" s="11"/>
      <c r="FBK9" s="11"/>
      <c r="FBL9" s="11"/>
      <c r="FBM9" s="11"/>
      <c r="FBN9" s="11"/>
      <c r="FBO9" s="11"/>
      <c r="FBP9" s="11"/>
      <c r="FBQ9" s="11"/>
      <c r="FBR9" s="11"/>
      <c r="FBS9" s="11"/>
      <c r="FBT9" s="11"/>
      <c r="FBU9" s="11"/>
      <c r="FBV9" s="11"/>
      <c r="FBW9" s="11"/>
      <c r="FBX9" s="11"/>
      <c r="FBY9" s="11"/>
      <c r="FBZ9" s="11"/>
      <c r="FCA9" s="11"/>
      <c r="FCB9" s="11"/>
      <c r="FCC9" s="11"/>
      <c r="FCD9" s="11"/>
      <c r="FCE9" s="11"/>
      <c r="FCF9" s="11"/>
      <c r="FCG9" s="11"/>
      <c r="FCH9" s="11"/>
      <c r="FCI9" s="11"/>
      <c r="FCJ9" s="11"/>
      <c r="FCK9" s="11"/>
      <c r="FCL9" s="11"/>
      <c r="FCM9" s="11"/>
      <c r="FCN9" s="11"/>
      <c r="FCO9" s="11"/>
      <c r="FCP9" s="11"/>
      <c r="FCQ9" s="11"/>
      <c r="FCR9" s="11"/>
      <c r="FCS9" s="11"/>
      <c r="FCT9" s="11"/>
      <c r="FCU9" s="11"/>
      <c r="FCV9" s="11"/>
      <c r="FCW9" s="11"/>
      <c r="FCX9" s="11"/>
      <c r="FCY9" s="11"/>
      <c r="FCZ9" s="11"/>
      <c r="FDA9" s="11"/>
      <c r="FDB9" s="11"/>
      <c r="FDC9" s="11"/>
      <c r="FDD9" s="11"/>
      <c r="FDE9" s="11"/>
      <c r="FDF9" s="11"/>
      <c r="FDG9" s="11"/>
      <c r="FDH9" s="11"/>
      <c r="FDI9" s="11"/>
      <c r="FDJ9" s="11"/>
      <c r="FDK9" s="11"/>
      <c r="FDL9" s="11"/>
      <c r="FDM9" s="11"/>
      <c r="FDN9" s="11"/>
      <c r="FDO9" s="11"/>
      <c r="FDP9" s="11"/>
      <c r="FDQ9" s="11"/>
      <c r="FDR9" s="11"/>
      <c r="FDS9" s="11"/>
      <c r="FDT9" s="11"/>
      <c r="FDU9" s="11"/>
      <c r="FDV9" s="11"/>
      <c r="FDW9" s="11"/>
      <c r="FDX9" s="11"/>
      <c r="FDY9" s="11"/>
      <c r="FDZ9" s="11"/>
      <c r="FEA9" s="11"/>
      <c r="FEB9" s="11"/>
      <c r="FEC9" s="11"/>
      <c r="FED9" s="11"/>
      <c r="FEE9" s="11"/>
      <c r="FEF9" s="11"/>
      <c r="FEG9" s="11"/>
      <c r="FEH9" s="11"/>
      <c r="FEI9" s="11"/>
      <c r="FEJ9" s="11"/>
      <c r="FEK9" s="11"/>
      <c r="FEL9" s="11"/>
      <c r="FEM9" s="11"/>
      <c r="FEN9" s="11"/>
      <c r="FEO9" s="11"/>
      <c r="FEP9" s="11"/>
      <c r="FEQ9" s="11"/>
      <c r="FER9" s="11"/>
      <c r="FES9" s="11"/>
      <c r="FET9" s="11"/>
      <c r="FEU9" s="11"/>
      <c r="FEV9" s="11"/>
      <c r="FEW9" s="11"/>
      <c r="FEX9" s="11"/>
      <c r="FEY9" s="11"/>
      <c r="FEZ9" s="11"/>
      <c r="FFA9" s="11"/>
      <c r="FFB9" s="11"/>
      <c r="FFC9" s="11"/>
      <c r="FFD9" s="11"/>
      <c r="FFE9" s="11"/>
      <c r="FFF9" s="11"/>
      <c r="FFG9" s="11"/>
      <c r="FFH9" s="11"/>
      <c r="FFI9" s="11"/>
      <c r="FFJ9" s="11"/>
      <c r="FFK9" s="11"/>
      <c r="FFL9" s="11"/>
      <c r="FFM9" s="11"/>
      <c r="FFN9" s="11"/>
      <c r="FFO9" s="11"/>
      <c r="FFP9" s="11"/>
      <c r="FFQ9" s="11"/>
      <c r="FFR9" s="11"/>
      <c r="FFS9" s="11"/>
      <c r="FFT9" s="11"/>
      <c r="FFU9" s="11"/>
      <c r="FFV9" s="11"/>
      <c r="FFW9" s="11"/>
      <c r="FFX9" s="11"/>
      <c r="FFY9" s="11"/>
      <c r="FFZ9" s="11"/>
      <c r="FGA9" s="11"/>
      <c r="FGB9" s="11"/>
      <c r="FGC9" s="11"/>
      <c r="FGD9" s="11"/>
      <c r="FGE9" s="11"/>
      <c r="FGF9" s="11"/>
      <c r="FGG9" s="11"/>
      <c r="FGH9" s="11"/>
      <c r="FGI9" s="11"/>
      <c r="FGJ9" s="11"/>
      <c r="FGK9" s="11"/>
      <c r="FGL9" s="11"/>
      <c r="FGM9" s="11"/>
      <c r="FGN9" s="11"/>
      <c r="FGO9" s="11"/>
      <c r="FGP9" s="11"/>
      <c r="FGQ9" s="11"/>
      <c r="FGR9" s="11"/>
      <c r="FGS9" s="11"/>
      <c r="FGT9" s="11"/>
      <c r="FGU9" s="11"/>
      <c r="FGV9" s="11"/>
      <c r="FGW9" s="11"/>
      <c r="FGX9" s="11"/>
      <c r="FGY9" s="11"/>
      <c r="FGZ9" s="11"/>
      <c r="FHA9" s="11"/>
      <c r="FHB9" s="11"/>
      <c r="FHC9" s="11"/>
      <c r="FHD9" s="11"/>
      <c r="FHE9" s="11"/>
      <c r="FHF9" s="11"/>
      <c r="FHG9" s="11"/>
      <c r="FHH9" s="11"/>
      <c r="FHI9" s="11"/>
      <c r="FHJ9" s="11"/>
      <c r="FHK9" s="11"/>
      <c r="FHL9" s="11"/>
      <c r="FHM9" s="11"/>
      <c r="FHN9" s="11"/>
      <c r="FHO9" s="11"/>
      <c r="FHP9" s="11"/>
      <c r="FHQ9" s="11"/>
      <c r="FHR9" s="11"/>
      <c r="FHS9" s="11"/>
      <c r="FHT9" s="11"/>
      <c r="FHU9" s="11"/>
      <c r="FHV9" s="11"/>
      <c r="FHW9" s="11"/>
      <c r="FHX9" s="11"/>
      <c r="FHY9" s="11"/>
      <c r="FHZ9" s="11"/>
      <c r="FIA9" s="11"/>
      <c r="FIB9" s="11"/>
      <c r="FIC9" s="11"/>
      <c r="FID9" s="11"/>
      <c r="FIE9" s="11"/>
      <c r="FIF9" s="11"/>
      <c r="FIG9" s="11"/>
      <c r="FIH9" s="11"/>
      <c r="FII9" s="11"/>
      <c r="FIJ9" s="11"/>
      <c r="FIK9" s="11"/>
      <c r="FIL9" s="11"/>
      <c r="FIM9" s="11"/>
      <c r="FIN9" s="11"/>
      <c r="FIO9" s="11"/>
      <c r="FIP9" s="11"/>
      <c r="FIQ9" s="11"/>
      <c r="FIR9" s="11"/>
      <c r="FIS9" s="11"/>
      <c r="FIT9" s="11"/>
      <c r="FIU9" s="11"/>
      <c r="FIV9" s="11"/>
      <c r="FIW9" s="11"/>
      <c r="FIX9" s="11"/>
      <c r="FIY9" s="11"/>
      <c r="FIZ9" s="11"/>
      <c r="FJA9" s="11"/>
      <c r="FJB9" s="11"/>
      <c r="FJC9" s="11"/>
      <c r="FJD9" s="11"/>
      <c r="FJE9" s="11"/>
      <c r="FJF9" s="11"/>
      <c r="FJG9" s="11"/>
      <c r="FJH9" s="11"/>
      <c r="FJI9" s="11"/>
      <c r="FJJ9" s="11"/>
      <c r="FJK9" s="11"/>
      <c r="FJL9" s="11"/>
      <c r="FJM9" s="11"/>
      <c r="FJN9" s="11"/>
      <c r="FJO9" s="11"/>
      <c r="FJP9" s="11"/>
      <c r="FJQ9" s="11"/>
      <c r="FJR9" s="11"/>
      <c r="FJS9" s="11"/>
      <c r="FJT9" s="11"/>
      <c r="FJU9" s="11"/>
      <c r="FJV9" s="11"/>
      <c r="FJW9" s="11"/>
      <c r="FJX9" s="11"/>
      <c r="FJY9" s="11"/>
      <c r="FJZ9" s="11"/>
      <c r="FKA9" s="11"/>
      <c r="FKB9" s="11"/>
      <c r="FKC9" s="11"/>
      <c r="FKD9" s="11"/>
      <c r="FKE9" s="11"/>
      <c r="FKF9" s="11"/>
      <c r="FKG9" s="11"/>
      <c r="FKH9" s="11"/>
      <c r="FKI9" s="11"/>
      <c r="FKJ9" s="11"/>
      <c r="FKK9" s="11"/>
      <c r="FKL9" s="11"/>
      <c r="FKM9" s="11"/>
      <c r="FKN9" s="11"/>
      <c r="FKO9" s="11"/>
      <c r="FKP9" s="11"/>
      <c r="FKQ9" s="11"/>
      <c r="FKR9" s="11"/>
      <c r="FKS9" s="11"/>
      <c r="FKT9" s="11"/>
      <c r="FKU9" s="11"/>
      <c r="FKV9" s="11"/>
      <c r="FKW9" s="11"/>
      <c r="FKX9" s="11"/>
      <c r="FKY9" s="11"/>
      <c r="FKZ9" s="11"/>
      <c r="FLA9" s="11"/>
      <c r="FLB9" s="11"/>
      <c r="FLC9" s="11"/>
      <c r="FLD9" s="11"/>
      <c r="FLE9" s="11"/>
      <c r="FLF9" s="11"/>
      <c r="FLG9" s="11"/>
      <c r="FLH9" s="11"/>
      <c r="FLI9" s="11"/>
      <c r="FLJ9" s="11"/>
      <c r="FLK9" s="11"/>
      <c r="FLL9" s="11"/>
      <c r="FLM9" s="11"/>
      <c r="FLN9" s="11"/>
      <c r="FLO9" s="11"/>
      <c r="FLP9" s="11"/>
      <c r="FLQ9" s="11"/>
      <c r="FLR9" s="11"/>
      <c r="FLS9" s="11"/>
      <c r="FLT9" s="11"/>
      <c r="FLU9" s="11"/>
      <c r="FLV9" s="11"/>
      <c r="FLW9" s="11"/>
      <c r="FLX9" s="11"/>
      <c r="FLY9" s="11"/>
      <c r="FLZ9" s="11"/>
      <c r="FMA9" s="11"/>
      <c r="FMB9" s="11"/>
      <c r="FMC9" s="11"/>
      <c r="FMD9" s="11"/>
      <c r="FME9" s="11"/>
      <c r="FMF9" s="11"/>
      <c r="FMG9" s="11"/>
      <c r="FMH9" s="11"/>
      <c r="FMI9" s="11"/>
      <c r="FMJ9" s="11"/>
      <c r="FMK9" s="11"/>
      <c r="FML9" s="11"/>
      <c r="FMM9" s="11"/>
      <c r="FMN9" s="11"/>
      <c r="FMO9" s="11"/>
      <c r="FMP9" s="11"/>
      <c r="FMQ9" s="11"/>
      <c r="FMR9" s="11"/>
      <c r="FMS9" s="11"/>
      <c r="FMT9" s="11"/>
      <c r="FMU9" s="11"/>
      <c r="FMV9" s="11"/>
      <c r="FMW9" s="11"/>
      <c r="FMX9" s="11"/>
      <c r="FMY9" s="11"/>
      <c r="FMZ9" s="11"/>
      <c r="FNA9" s="11"/>
      <c r="FNB9" s="11"/>
      <c r="FNC9" s="11"/>
      <c r="FND9" s="11"/>
      <c r="FNE9" s="11"/>
      <c r="FNF9" s="11"/>
      <c r="FNG9" s="11"/>
      <c r="FNH9" s="11"/>
      <c r="FNI9" s="11"/>
      <c r="FNJ9" s="11"/>
      <c r="FNK9" s="11"/>
      <c r="FNL9" s="11"/>
      <c r="FNM9" s="11"/>
      <c r="FNN9" s="11"/>
      <c r="FNO9" s="11"/>
      <c r="FNP9" s="11"/>
      <c r="FNQ9" s="11"/>
      <c r="FNR9" s="11"/>
      <c r="FNS9" s="11"/>
      <c r="FNT9" s="11"/>
      <c r="FNU9" s="11"/>
      <c r="FNV9" s="11"/>
      <c r="FNW9" s="11"/>
      <c r="FNX9" s="11"/>
      <c r="FNY9" s="11"/>
      <c r="FNZ9" s="11"/>
      <c r="FOA9" s="11"/>
      <c r="FOB9" s="11"/>
      <c r="FOC9" s="11"/>
      <c r="FOD9" s="11"/>
      <c r="FOE9" s="11"/>
      <c r="FOF9" s="11"/>
      <c r="FOG9" s="11"/>
      <c r="FOH9" s="11"/>
      <c r="FOI9" s="11"/>
      <c r="FOJ9" s="11"/>
      <c r="FOK9" s="11"/>
      <c r="FOL9" s="11"/>
      <c r="FOM9" s="11"/>
      <c r="FON9" s="11"/>
      <c r="FOO9" s="11"/>
      <c r="FOP9" s="11"/>
      <c r="FOQ9" s="11"/>
      <c r="FOR9" s="11"/>
      <c r="FOS9" s="11"/>
      <c r="FOT9" s="11"/>
      <c r="FOU9" s="11"/>
      <c r="FOV9" s="11"/>
      <c r="FOW9" s="11"/>
      <c r="FOX9" s="11"/>
      <c r="FOY9" s="11"/>
      <c r="FOZ9" s="11"/>
      <c r="FPA9" s="11"/>
      <c r="FPB9" s="11"/>
      <c r="FPC9" s="11"/>
      <c r="FPD9" s="11"/>
      <c r="FPE9" s="11"/>
      <c r="FPF9" s="11"/>
      <c r="FPG9" s="11"/>
      <c r="FPH9" s="11"/>
      <c r="FPI9" s="11"/>
      <c r="FPJ9" s="11"/>
      <c r="FPK9" s="11"/>
      <c r="FPL9" s="11"/>
      <c r="FPM9" s="11"/>
      <c r="FPN9" s="11"/>
      <c r="FPO9" s="11"/>
      <c r="FPP9" s="11"/>
      <c r="FPQ9" s="11"/>
      <c r="FPR9" s="11"/>
      <c r="FPS9" s="11"/>
      <c r="FPT9" s="11"/>
      <c r="FPU9" s="11"/>
      <c r="FPV9" s="11"/>
      <c r="FPW9" s="11"/>
      <c r="FPX9" s="11"/>
      <c r="FPY9" s="11"/>
      <c r="FPZ9" s="11"/>
      <c r="FQA9" s="11"/>
      <c r="FQB9" s="11"/>
      <c r="FQC9" s="11"/>
      <c r="FQD9" s="11"/>
      <c r="FQE9" s="11"/>
      <c r="FQF9" s="11"/>
      <c r="FQG9" s="11"/>
      <c r="FQH9" s="11"/>
      <c r="FQI9" s="11"/>
      <c r="FQJ9" s="11"/>
      <c r="FQK9" s="11"/>
      <c r="FQL9" s="11"/>
      <c r="FQM9" s="11"/>
      <c r="FQN9" s="11"/>
      <c r="FQO9" s="11"/>
      <c r="FQP9" s="11"/>
      <c r="FQQ9" s="11"/>
      <c r="FQR9" s="11"/>
      <c r="FQS9" s="11"/>
      <c r="FQT9" s="11"/>
      <c r="FQU9" s="11"/>
      <c r="FQV9" s="11"/>
      <c r="FQW9" s="11"/>
      <c r="FQX9" s="11"/>
      <c r="FQY9" s="11"/>
      <c r="FQZ9" s="11"/>
      <c r="FRA9" s="11"/>
      <c r="FRB9" s="11"/>
      <c r="FRC9" s="11"/>
      <c r="FRD9" s="11"/>
      <c r="FRE9" s="11"/>
      <c r="FRF9" s="11"/>
      <c r="FRG9" s="11"/>
      <c r="FRH9" s="11"/>
      <c r="FRI9" s="11"/>
      <c r="FRJ9" s="11"/>
      <c r="FRK9" s="11"/>
      <c r="FRL9" s="11"/>
      <c r="FRM9" s="11"/>
      <c r="FRN9" s="11"/>
      <c r="FRO9" s="11"/>
      <c r="FRP9" s="11"/>
      <c r="FRQ9" s="11"/>
      <c r="FRR9" s="11"/>
      <c r="FRS9" s="11"/>
      <c r="FRT9" s="11"/>
      <c r="FRU9" s="11"/>
      <c r="FRV9" s="11"/>
      <c r="FRW9" s="11"/>
      <c r="FRX9" s="11"/>
      <c r="FRY9" s="11"/>
      <c r="FRZ9" s="11"/>
      <c r="FSA9" s="11"/>
      <c r="FSB9" s="11"/>
      <c r="FSC9" s="11"/>
      <c r="FSD9" s="11"/>
      <c r="FSE9" s="11"/>
      <c r="FSF9" s="11"/>
      <c r="FSG9" s="11"/>
      <c r="FSH9" s="11"/>
      <c r="FSI9" s="11"/>
      <c r="FSJ9" s="11"/>
      <c r="FSK9" s="11"/>
      <c r="FSL9" s="11"/>
      <c r="FSM9" s="11"/>
      <c r="FSN9" s="11"/>
      <c r="FSO9" s="11"/>
      <c r="FSP9" s="11"/>
      <c r="FSQ9" s="11"/>
      <c r="FSR9" s="11"/>
      <c r="FSS9" s="11"/>
      <c r="FST9" s="11"/>
      <c r="FSU9" s="11"/>
      <c r="FSV9" s="11"/>
      <c r="FSW9" s="11"/>
      <c r="FSX9" s="11"/>
      <c r="FSY9" s="11"/>
      <c r="FSZ9" s="11"/>
      <c r="FTA9" s="11"/>
      <c r="FTB9" s="11"/>
      <c r="FTC9" s="11"/>
      <c r="FTD9" s="11"/>
      <c r="FTE9" s="11"/>
      <c r="FTF9" s="11"/>
      <c r="FTG9" s="11"/>
      <c r="FTH9" s="11"/>
      <c r="FTI9" s="11"/>
      <c r="FTJ9" s="11"/>
      <c r="FTK9" s="11"/>
      <c r="FTL9" s="11"/>
      <c r="FTM9" s="11"/>
      <c r="FTN9" s="11"/>
      <c r="FTO9" s="11"/>
      <c r="FTP9" s="11"/>
      <c r="FTQ9" s="11"/>
      <c r="FTR9" s="11"/>
      <c r="FTS9" s="11"/>
      <c r="FTT9" s="11"/>
      <c r="FTU9" s="11"/>
      <c r="FTV9" s="11"/>
      <c r="FTW9" s="11"/>
      <c r="FTX9" s="11"/>
      <c r="FTY9" s="11"/>
      <c r="FTZ9" s="11"/>
      <c r="FUA9" s="11"/>
      <c r="FUB9" s="11"/>
      <c r="FUC9" s="11"/>
      <c r="FUD9" s="11"/>
      <c r="FUE9" s="11"/>
      <c r="FUF9" s="11"/>
      <c r="FUG9" s="11"/>
      <c r="FUH9" s="11"/>
      <c r="FUI9" s="11"/>
      <c r="FUJ9" s="11"/>
      <c r="FUK9" s="11"/>
      <c r="FUL9" s="11"/>
      <c r="FUM9" s="11"/>
      <c r="FUN9" s="11"/>
      <c r="FUO9" s="11"/>
      <c r="FUP9" s="11"/>
      <c r="FUQ9" s="11"/>
      <c r="FUR9" s="11"/>
      <c r="FUS9" s="11"/>
      <c r="FUT9" s="11"/>
      <c r="FUU9" s="11"/>
      <c r="FUV9" s="11"/>
      <c r="FUW9" s="11"/>
      <c r="FUX9" s="11"/>
      <c r="FUY9" s="11"/>
      <c r="FUZ9" s="11"/>
      <c r="FVA9" s="11"/>
      <c r="FVB9" s="11"/>
      <c r="FVC9" s="11"/>
      <c r="FVD9" s="11"/>
      <c r="FVE9" s="11"/>
      <c r="FVF9" s="11"/>
      <c r="FVG9" s="11"/>
      <c r="FVH9" s="11"/>
      <c r="FVI9" s="11"/>
      <c r="FVJ9" s="11"/>
      <c r="FVK9" s="11"/>
      <c r="FVL9" s="11"/>
      <c r="FVM9" s="11"/>
      <c r="FVN9" s="11"/>
      <c r="FVO9" s="11"/>
      <c r="FVP9" s="11"/>
      <c r="FVQ9" s="11"/>
      <c r="FVR9" s="11"/>
      <c r="FVS9" s="11"/>
      <c r="FVT9" s="11"/>
      <c r="FVU9" s="11"/>
      <c r="FVV9" s="11"/>
      <c r="FVW9" s="11"/>
      <c r="FVX9" s="11"/>
      <c r="FVY9" s="11"/>
      <c r="FVZ9" s="11"/>
      <c r="FWA9" s="11"/>
      <c r="FWB9" s="11"/>
      <c r="FWC9" s="11"/>
      <c r="FWD9" s="11"/>
      <c r="FWE9" s="11"/>
      <c r="FWF9" s="11"/>
      <c r="FWG9" s="11"/>
      <c r="FWH9" s="11"/>
      <c r="FWI9" s="11"/>
      <c r="FWJ9" s="11"/>
      <c r="FWK9" s="11"/>
      <c r="FWL9" s="11"/>
      <c r="FWM9" s="11"/>
      <c r="FWN9" s="11"/>
      <c r="FWO9" s="11"/>
      <c r="FWP9" s="11"/>
      <c r="FWQ9" s="11"/>
      <c r="FWR9" s="11"/>
      <c r="FWS9" s="11"/>
      <c r="FWT9" s="11"/>
      <c r="FWU9" s="11"/>
      <c r="FWV9" s="11"/>
      <c r="FWW9" s="11"/>
      <c r="FWX9" s="11"/>
      <c r="FWY9" s="11"/>
      <c r="FWZ9" s="11"/>
      <c r="FXA9" s="11"/>
      <c r="FXB9" s="11"/>
      <c r="FXC9" s="11"/>
      <c r="FXD9" s="11"/>
      <c r="FXE9" s="11"/>
      <c r="FXF9" s="11"/>
      <c r="FXG9" s="11"/>
      <c r="FXH9" s="11"/>
      <c r="FXI9" s="11"/>
      <c r="FXJ9" s="11"/>
      <c r="FXK9" s="11"/>
      <c r="FXL9" s="11"/>
      <c r="FXM9" s="11"/>
      <c r="FXN9" s="11"/>
      <c r="FXO9" s="11"/>
      <c r="FXP9" s="11"/>
      <c r="FXQ9" s="11"/>
      <c r="FXR9" s="11"/>
      <c r="FXS9" s="11"/>
      <c r="FXT9" s="11"/>
      <c r="FXU9" s="11"/>
      <c r="FXV9" s="11"/>
      <c r="FXW9" s="11"/>
      <c r="FXX9" s="11"/>
      <c r="FXY9" s="11"/>
      <c r="FXZ9" s="11"/>
      <c r="FYA9" s="11"/>
      <c r="FYB9" s="11"/>
      <c r="FYC9" s="11"/>
      <c r="FYD9" s="11"/>
      <c r="FYE9" s="11"/>
      <c r="FYF9" s="11"/>
      <c r="FYG9" s="11"/>
      <c r="FYH9" s="11"/>
      <c r="FYI9" s="11"/>
      <c r="FYJ9" s="11"/>
      <c r="FYK9" s="11"/>
      <c r="FYL9" s="11"/>
      <c r="FYM9" s="11"/>
      <c r="FYN9" s="11"/>
      <c r="FYO9" s="11"/>
      <c r="FYP9" s="11"/>
      <c r="FYQ9" s="11"/>
      <c r="FYR9" s="11"/>
      <c r="FYS9" s="11"/>
      <c r="FYT9" s="11"/>
      <c r="FYU9" s="11"/>
      <c r="FYV9" s="11"/>
      <c r="FYW9" s="11"/>
      <c r="FYX9" s="11"/>
      <c r="FYY9" s="11"/>
      <c r="FYZ9" s="11"/>
      <c r="FZA9" s="11"/>
      <c r="FZB9" s="11"/>
      <c r="FZC9" s="11"/>
      <c r="FZD9" s="11"/>
      <c r="FZE9" s="11"/>
      <c r="FZF9" s="11"/>
      <c r="FZG9" s="11"/>
      <c r="FZH9" s="11"/>
      <c r="FZI9" s="11"/>
      <c r="FZJ9" s="11"/>
      <c r="FZK9" s="11"/>
      <c r="FZL9" s="11"/>
      <c r="FZM9" s="11"/>
      <c r="FZN9" s="11"/>
      <c r="FZO9" s="11"/>
      <c r="FZP9" s="11"/>
      <c r="FZQ9" s="11"/>
      <c r="FZR9" s="11"/>
      <c r="FZS9" s="11"/>
      <c r="FZT9" s="11"/>
      <c r="FZU9" s="11"/>
      <c r="FZV9" s="11"/>
      <c r="FZW9" s="11"/>
      <c r="FZX9" s="11"/>
      <c r="FZY9" s="11"/>
      <c r="FZZ9" s="11"/>
      <c r="GAA9" s="11"/>
      <c r="GAB9" s="11"/>
      <c r="GAC9" s="11"/>
      <c r="GAD9" s="11"/>
      <c r="GAE9" s="11"/>
      <c r="GAF9" s="11"/>
      <c r="GAG9" s="11"/>
      <c r="GAH9" s="11"/>
      <c r="GAI9" s="11"/>
      <c r="GAJ9" s="11"/>
      <c r="GAK9" s="11"/>
      <c r="GAL9" s="11"/>
      <c r="GAM9" s="11"/>
      <c r="GAN9" s="11"/>
      <c r="GAO9" s="11"/>
      <c r="GAP9" s="11"/>
      <c r="GAQ9" s="11"/>
      <c r="GAR9" s="11"/>
      <c r="GAS9" s="11"/>
      <c r="GAT9" s="11"/>
      <c r="GAU9" s="11"/>
      <c r="GAV9" s="11"/>
      <c r="GAW9" s="11"/>
      <c r="GAX9" s="11"/>
      <c r="GAY9" s="11"/>
      <c r="GAZ9" s="11"/>
      <c r="GBA9" s="11"/>
      <c r="GBB9" s="11"/>
      <c r="GBC9" s="11"/>
      <c r="GBD9" s="11"/>
      <c r="GBE9" s="11"/>
      <c r="GBF9" s="11"/>
      <c r="GBG9" s="11"/>
      <c r="GBH9" s="11"/>
      <c r="GBI9" s="11"/>
      <c r="GBJ9" s="11"/>
      <c r="GBK9" s="11"/>
      <c r="GBL9" s="11"/>
      <c r="GBM9" s="11"/>
      <c r="GBN9" s="11"/>
      <c r="GBO9" s="11"/>
      <c r="GBP9" s="11"/>
      <c r="GBQ9" s="11"/>
      <c r="GBR9" s="11"/>
      <c r="GBS9" s="11"/>
      <c r="GBT9" s="11"/>
      <c r="GBU9" s="11"/>
      <c r="GBV9" s="11"/>
      <c r="GBW9" s="11"/>
      <c r="GBX9" s="11"/>
      <c r="GBY9" s="11"/>
      <c r="GBZ9" s="11"/>
      <c r="GCA9" s="11"/>
      <c r="GCB9" s="11"/>
      <c r="GCC9" s="11"/>
      <c r="GCD9" s="11"/>
      <c r="GCE9" s="11"/>
      <c r="GCF9" s="11"/>
      <c r="GCG9" s="11"/>
      <c r="GCH9" s="11"/>
      <c r="GCI9" s="11"/>
      <c r="GCJ9" s="11"/>
      <c r="GCK9" s="11"/>
      <c r="GCL9" s="11"/>
      <c r="GCM9" s="11"/>
      <c r="GCN9" s="11"/>
      <c r="GCO9" s="11"/>
      <c r="GCP9" s="11"/>
      <c r="GCQ9" s="11"/>
      <c r="GCR9" s="11"/>
      <c r="GCS9" s="11"/>
      <c r="GCT9" s="11"/>
      <c r="GCU9" s="11"/>
      <c r="GCV9" s="11"/>
      <c r="GCW9" s="11"/>
      <c r="GCX9" s="11"/>
      <c r="GCY9" s="11"/>
      <c r="GCZ9" s="11"/>
      <c r="GDA9" s="11"/>
      <c r="GDB9" s="11"/>
      <c r="GDC9" s="11"/>
      <c r="GDD9" s="11"/>
      <c r="GDE9" s="11"/>
      <c r="GDF9" s="11"/>
      <c r="GDG9" s="11"/>
      <c r="GDH9" s="11"/>
      <c r="GDI9" s="11"/>
      <c r="GDJ9" s="11"/>
      <c r="GDK9" s="11"/>
      <c r="GDL9" s="11"/>
      <c r="GDM9" s="11"/>
      <c r="GDN9" s="11"/>
      <c r="GDO9" s="11"/>
      <c r="GDP9" s="11"/>
      <c r="GDQ9" s="11"/>
      <c r="GDR9" s="11"/>
      <c r="GDS9" s="11"/>
      <c r="GDT9" s="11"/>
      <c r="GDU9" s="11"/>
      <c r="GDV9" s="11"/>
      <c r="GDW9" s="11"/>
      <c r="GDX9" s="11"/>
      <c r="GDY9" s="11"/>
      <c r="GDZ9" s="11"/>
      <c r="GEA9" s="11"/>
      <c r="GEB9" s="11"/>
      <c r="GEC9" s="11"/>
      <c r="GED9" s="11"/>
      <c r="GEE9" s="11"/>
      <c r="GEF9" s="11"/>
      <c r="GEG9" s="11"/>
      <c r="GEH9" s="11"/>
      <c r="GEI9" s="11"/>
      <c r="GEJ9" s="11"/>
      <c r="GEK9" s="11"/>
      <c r="GEL9" s="11"/>
      <c r="GEM9" s="11"/>
      <c r="GEN9" s="11"/>
      <c r="GEO9" s="11"/>
      <c r="GEP9" s="11"/>
      <c r="GEQ9" s="11"/>
      <c r="GER9" s="11"/>
      <c r="GES9" s="11"/>
      <c r="GET9" s="11"/>
      <c r="GEU9" s="11"/>
      <c r="GEV9" s="11"/>
      <c r="GEW9" s="11"/>
      <c r="GEX9" s="11"/>
      <c r="GEY9" s="11"/>
      <c r="GEZ9" s="11"/>
      <c r="GFA9" s="11"/>
      <c r="GFB9" s="11"/>
      <c r="GFC9" s="11"/>
      <c r="GFD9" s="11"/>
      <c r="GFE9" s="11"/>
      <c r="GFF9" s="11"/>
      <c r="GFG9" s="11"/>
      <c r="GFH9" s="11"/>
      <c r="GFI9" s="11"/>
      <c r="GFJ9" s="11"/>
      <c r="GFK9" s="11"/>
      <c r="GFL9" s="11"/>
      <c r="GFM9" s="11"/>
      <c r="GFN9" s="11"/>
      <c r="GFO9" s="11"/>
      <c r="GFP9" s="11"/>
      <c r="GFQ9" s="11"/>
      <c r="GFR9" s="11"/>
      <c r="GFS9" s="11"/>
      <c r="GFT9" s="11"/>
      <c r="GFU9" s="11"/>
      <c r="GFV9" s="11"/>
      <c r="GFW9" s="11"/>
      <c r="GFX9" s="11"/>
      <c r="GFY9" s="11"/>
      <c r="GFZ9" s="11"/>
      <c r="GGA9" s="11"/>
      <c r="GGB9" s="11"/>
      <c r="GGC9" s="11"/>
      <c r="GGD9" s="11"/>
      <c r="GGE9" s="11"/>
      <c r="GGF9" s="11"/>
      <c r="GGG9" s="11"/>
      <c r="GGH9" s="11"/>
      <c r="GGI9" s="11"/>
      <c r="GGJ9" s="11"/>
      <c r="GGK9" s="11"/>
      <c r="GGL9" s="11"/>
      <c r="GGM9" s="11"/>
      <c r="GGN9" s="11"/>
      <c r="GGO9" s="11"/>
      <c r="GGP9" s="11"/>
      <c r="GGQ9" s="11"/>
      <c r="GGR9" s="11"/>
      <c r="GGS9" s="11"/>
      <c r="GGT9" s="11"/>
      <c r="GGU9" s="11"/>
      <c r="GGV9" s="11"/>
      <c r="GGW9" s="11"/>
      <c r="GGX9" s="11"/>
      <c r="GGY9" s="11"/>
      <c r="GGZ9" s="11"/>
      <c r="GHA9" s="11"/>
      <c r="GHB9" s="11"/>
      <c r="GHC9" s="11"/>
      <c r="GHD9" s="11"/>
      <c r="GHE9" s="11"/>
      <c r="GHF9" s="11"/>
      <c r="GHG9" s="11"/>
      <c r="GHH9" s="11"/>
      <c r="GHI9" s="11"/>
      <c r="GHJ9" s="11"/>
      <c r="GHK9" s="11"/>
      <c r="GHL9" s="11"/>
      <c r="GHM9" s="11"/>
      <c r="GHN9" s="11"/>
      <c r="GHO9" s="11"/>
      <c r="GHP9" s="11"/>
      <c r="GHQ9" s="11"/>
      <c r="GHR9" s="11"/>
      <c r="GHS9" s="11"/>
      <c r="GHT9" s="11"/>
      <c r="GHU9" s="11"/>
      <c r="GHV9" s="11"/>
      <c r="GHW9" s="11"/>
      <c r="GHX9" s="11"/>
      <c r="GHY9" s="11"/>
      <c r="GHZ9" s="11"/>
      <c r="GIA9" s="11"/>
      <c r="GIB9" s="11"/>
      <c r="GIC9" s="11"/>
      <c r="GID9" s="11"/>
      <c r="GIE9" s="11"/>
      <c r="GIF9" s="11"/>
      <c r="GIG9" s="11"/>
      <c r="GIH9" s="11"/>
      <c r="GII9" s="11"/>
      <c r="GIJ9" s="11"/>
      <c r="GIK9" s="11"/>
      <c r="GIL9" s="11"/>
      <c r="GIM9" s="11"/>
      <c r="GIN9" s="11"/>
      <c r="GIO9" s="11"/>
      <c r="GIP9" s="11"/>
      <c r="GIQ9" s="11"/>
      <c r="GIR9" s="11"/>
      <c r="GIS9" s="11"/>
      <c r="GIT9" s="11"/>
      <c r="GIU9" s="11"/>
      <c r="GIV9" s="11"/>
      <c r="GIW9" s="11"/>
      <c r="GIX9" s="11"/>
      <c r="GIY9" s="11"/>
      <c r="GIZ9" s="11"/>
      <c r="GJA9" s="11"/>
      <c r="GJB9" s="11"/>
      <c r="GJC9" s="11"/>
      <c r="GJD9" s="11"/>
      <c r="GJE9" s="11"/>
      <c r="GJF9" s="11"/>
      <c r="GJG9" s="11"/>
      <c r="GJH9" s="11"/>
      <c r="GJI9" s="11"/>
      <c r="GJJ9" s="11"/>
      <c r="GJK9" s="11"/>
      <c r="GJL9" s="11"/>
      <c r="GJM9" s="11"/>
      <c r="GJN9" s="11"/>
      <c r="GJO9" s="11"/>
      <c r="GJP9" s="11"/>
      <c r="GJQ9" s="11"/>
      <c r="GJR9" s="11"/>
      <c r="GJS9" s="11"/>
      <c r="GJT9" s="11"/>
      <c r="GJU9" s="11"/>
      <c r="GJV9" s="11"/>
      <c r="GJW9" s="11"/>
      <c r="GJX9" s="11"/>
      <c r="GJY9" s="11"/>
      <c r="GJZ9" s="11"/>
      <c r="GKA9" s="11"/>
      <c r="GKB9" s="11"/>
      <c r="GKC9" s="11"/>
      <c r="GKD9" s="11"/>
      <c r="GKE9" s="11"/>
      <c r="GKF9" s="11"/>
      <c r="GKG9" s="11"/>
      <c r="GKH9" s="11"/>
      <c r="GKI9" s="11"/>
      <c r="GKJ9" s="11"/>
      <c r="GKK9" s="11"/>
      <c r="GKL9" s="11"/>
      <c r="GKM9" s="11"/>
      <c r="GKN9" s="11"/>
      <c r="GKO9" s="11"/>
      <c r="GKP9" s="11"/>
      <c r="GKQ9" s="11"/>
      <c r="GKR9" s="11"/>
      <c r="GKS9" s="11"/>
      <c r="GKT9" s="11"/>
      <c r="GKU9" s="11"/>
      <c r="GKV9" s="11"/>
      <c r="GKW9" s="11"/>
      <c r="GKX9" s="11"/>
      <c r="GKY9" s="11"/>
      <c r="GKZ9" s="11"/>
      <c r="GLA9" s="11"/>
      <c r="GLB9" s="11"/>
      <c r="GLC9" s="11"/>
      <c r="GLD9" s="11"/>
      <c r="GLE9" s="11"/>
      <c r="GLF9" s="11"/>
      <c r="GLG9" s="11"/>
      <c r="GLH9" s="11"/>
      <c r="GLI9" s="11"/>
      <c r="GLJ9" s="11"/>
      <c r="GLK9" s="11"/>
      <c r="GLL9" s="11"/>
      <c r="GLM9" s="11"/>
      <c r="GLN9" s="11"/>
      <c r="GLO9" s="11"/>
      <c r="GLP9" s="11"/>
      <c r="GLQ9" s="11"/>
      <c r="GLR9" s="11"/>
      <c r="GLS9" s="11"/>
      <c r="GLT9" s="11"/>
      <c r="GLU9" s="11"/>
      <c r="GLV9" s="11"/>
      <c r="GLW9" s="11"/>
      <c r="GLX9" s="11"/>
      <c r="GLY9" s="11"/>
      <c r="GLZ9" s="11"/>
      <c r="GMA9" s="11"/>
      <c r="GMB9" s="11"/>
      <c r="GMC9" s="11"/>
      <c r="GMD9" s="11"/>
      <c r="GME9" s="11"/>
      <c r="GMF9" s="11"/>
      <c r="GMG9" s="11"/>
      <c r="GMH9" s="11"/>
      <c r="GMI9" s="11"/>
      <c r="GMJ9" s="11"/>
      <c r="GMK9" s="11"/>
      <c r="GML9" s="11"/>
      <c r="GMM9" s="11"/>
      <c r="GMN9" s="11"/>
      <c r="GMO9" s="11"/>
      <c r="GMP9" s="11"/>
      <c r="GMQ9" s="11"/>
      <c r="GMR9" s="11"/>
      <c r="GMS9" s="11"/>
      <c r="GMT9" s="11"/>
      <c r="GMU9" s="11"/>
      <c r="GMV9" s="11"/>
      <c r="GMW9" s="11"/>
      <c r="GMX9" s="11"/>
      <c r="GMY9" s="11"/>
      <c r="GMZ9" s="11"/>
      <c r="GNA9" s="11"/>
      <c r="GNB9" s="11"/>
      <c r="GNC9" s="11"/>
      <c r="GND9" s="11"/>
      <c r="GNE9" s="11"/>
      <c r="GNF9" s="11"/>
      <c r="GNG9" s="11"/>
      <c r="GNH9" s="11"/>
      <c r="GNI9" s="11"/>
      <c r="GNJ9" s="11"/>
      <c r="GNK9" s="11"/>
      <c r="GNL9" s="11"/>
      <c r="GNM9" s="11"/>
      <c r="GNN9" s="11"/>
      <c r="GNO9" s="11"/>
      <c r="GNP9" s="11"/>
      <c r="GNQ9" s="11"/>
      <c r="GNR9" s="11"/>
      <c r="GNS9" s="11"/>
      <c r="GNT9" s="11"/>
      <c r="GNU9" s="11"/>
      <c r="GNV9" s="11"/>
      <c r="GNW9" s="11"/>
      <c r="GNX9" s="11"/>
      <c r="GNY9" s="11"/>
      <c r="GNZ9" s="11"/>
      <c r="GOA9" s="11"/>
      <c r="GOB9" s="11"/>
      <c r="GOC9" s="11"/>
      <c r="GOD9" s="11"/>
      <c r="GOE9" s="11"/>
      <c r="GOF9" s="11"/>
      <c r="GOG9" s="11"/>
      <c r="GOH9" s="11"/>
      <c r="GOI9" s="11"/>
      <c r="GOJ9" s="11"/>
      <c r="GOK9" s="11"/>
      <c r="GOL9" s="11"/>
      <c r="GOM9" s="11"/>
      <c r="GON9" s="11"/>
      <c r="GOO9" s="11"/>
      <c r="GOP9" s="11"/>
      <c r="GOQ9" s="11"/>
      <c r="GOR9" s="11"/>
      <c r="GOS9" s="11"/>
      <c r="GOT9" s="11"/>
      <c r="GOU9" s="11"/>
      <c r="GOV9" s="11"/>
      <c r="GOW9" s="11"/>
      <c r="GOX9" s="11"/>
      <c r="GOY9" s="11"/>
      <c r="GOZ9" s="11"/>
      <c r="GPA9" s="11"/>
      <c r="GPB9" s="11"/>
      <c r="GPC9" s="11"/>
      <c r="GPD9" s="11"/>
      <c r="GPE9" s="11"/>
      <c r="GPF9" s="11"/>
      <c r="GPG9" s="11"/>
      <c r="GPH9" s="11"/>
      <c r="GPI9" s="11"/>
      <c r="GPJ9" s="11"/>
      <c r="GPK9" s="11"/>
      <c r="GPL9" s="11"/>
      <c r="GPM9" s="11"/>
      <c r="GPN9" s="11"/>
      <c r="GPO9" s="11"/>
      <c r="GPP9" s="11"/>
      <c r="GPQ9" s="11"/>
      <c r="GPR9" s="11"/>
      <c r="GPS9" s="11"/>
      <c r="GPT9" s="11"/>
      <c r="GPU9" s="11"/>
      <c r="GPV9" s="11"/>
      <c r="GPW9" s="11"/>
      <c r="GPX9" s="11"/>
      <c r="GPY9" s="11"/>
      <c r="GPZ9" s="11"/>
      <c r="GQA9" s="11"/>
      <c r="GQB9" s="11"/>
      <c r="GQC9" s="11"/>
      <c r="GQD9" s="11"/>
      <c r="GQE9" s="11"/>
      <c r="GQF9" s="11"/>
      <c r="GQG9" s="11"/>
      <c r="GQH9" s="11"/>
      <c r="GQI9" s="11"/>
      <c r="GQJ9" s="11"/>
      <c r="GQK9" s="11"/>
      <c r="GQL9" s="11"/>
      <c r="GQM9" s="11"/>
      <c r="GQN9" s="11"/>
      <c r="GQO9" s="11"/>
      <c r="GQP9" s="11"/>
      <c r="GQQ9" s="11"/>
      <c r="GQR9" s="11"/>
      <c r="GQS9" s="11"/>
      <c r="GQT9" s="11"/>
      <c r="GQU9" s="11"/>
      <c r="GQV9" s="11"/>
      <c r="GQW9" s="11"/>
      <c r="GQX9" s="11"/>
      <c r="GQY9" s="11"/>
      <c r="GQZ9" s="11"/>
      <c r="GRA9" s="11"/>
      <c r="GRB9" s="11"/>
      <c r="GRC9" s="11"/>
      <c r="GRD9" s="11"/>
      <c r="GRE9" s="11"/>
      <c r="GRF9" s="11"/>
      <c r="GRG9" s="11"/>
      <c r="GRH9" s="11"/>
      <c r="GRI9" s="11"/>
      <c r="GRJ9" s="11"/>
      <c r="GRK9" s="11"/>
      <c r="GRL9" s="11"/>
      <c r="GRM9" s="11"/>
      <c r="GRN9" s="11"/>
      <c r="GRO9" s="11"/>
      <c r="GRP9" s="11"/>
      <c r="GRQ9" s="11"/>
      <c r="GRR9" s="11"/>
      <c r="GRS9" s="11"/>
      <c r="GRT9" s="11"/>
      <c r="GRU9" s="11"/>
      <c r="GRV9" s="11"/>
      <c r="GRW9" s="11"/>
      <c r="GRX9" s="11"/>
      <c r="GRY9" s="11"/>
      <c r="GRZ9" s="11"/>
      <c r="GSA9" s="11"/>
      <c r="GSB9" s="11"/>
      <c r="GSC9" s="11"/>
      <c r="GSD9" s="11"/>
      <c r="GSE9" s="11"/>
      <c r="GSF9" s="11"/>
      <c r="GSG9" s="11"/>
      <c r="GSH9" s="11"/>
      <c r="GSI9" s="11"/>
      <c r="GSJ9" s="11"/>
      <c r="GSK9" s="11"/>
      <c r="GSL9" s="11"/>
      <c r="GSM9" s="11"/>
      <c r="GSN9" s="11"/>
      <c r="GSO9" s="11"/>
      <c r="GSP9" s="11"/>
      <c r="GSQ9" s="11"/>
      <c r="GSR9" s="11"/>
      <c r="GSS9" s="11"/>
      <c r="GST9" s="11"/>
      <c r="GSU9" s="11"/>
      <c r="GSV9" s="11"/>
      <c r="GSW9" s="11"/>
      <c r="GSX9" s="11"/>
      <c r="GSY9" s="11"/>
      <c r="GSZ9" s="11"/>
      <c r="GTA9" s="11"/>
      <c r="GTB9" s="11"/>
      <c r="GTC9" s="11"/>
      <c r="GTD9" s="11"/>
      <c r="GTE9" s="11"/>
      <c r="GTF9" s="11"/>
      <c r="GTG9" s="11"/>
      <c r="GTH9" s="11"/>
      <c r="GTI9" s="11"/>
      <c r="GTJ9" s="11"/>
      <c r="GTK9" s="11"/>
      <c r="GTL9" s="11"/>
      <c r="GTM9" s="11"/>
      <c r="GTN9" s="11"/>
      <c r="GTO9" s="11"/>
      <c r="GTP9" s="11"/>
      <c r="GTQ9" s="11"/>
      <c r="GTR9" s="11"/>
      <c r="GTS9" s="11"/>
      <c r="GTT9" s="11"/>
      <c r="GTU9" s="11"/>
      <c r="GTV9" s="11"/>
      <c r="GTW9" s="11"/>
      <c r="GTX9" s="11"/>
      <c r="GTY9" s="11"/>
      <c r="GTZ9" s="11"/>
      <c r="GUA9" s="11"/>
      <c r="GUB9" s="11"/>
      <c r="GUC9" s="11"/>
      <c r="GUD9" s="11"/>
      <c r="GUE9" s="11"/>
      <c r="GUF9" s="11"/>
      <c r="GUG9" s="11"/>
      <c r="GUH9" s="11"/>
      <c r="GUI9" s="11"/>
      <c r="GUJ9" s="11"/>
      <c r="GUK9" s="11"/>
      <c r="GUL9" s="11"/>
      <c r="GUM9" s="11"/>
      <c r="GUN9" s="11"/>
      <c r="GUO9" s="11"/>
      <c r="GUP9" s="11"/>
      <c r="GUQ9" s="11"/>
      <c r="GUR9" s="11"/>
      <c r="GUS9" s="11"/>
      <c r="GUT9" s="11"/>
      <c r="GUU9" s="11"/>
      <c r="GUV9" s="11"/>
      <c r="GUW9" s="11"/>
      <c r="GUX9" s="11"/>
      <c r="GUY9" s="11"/>
      <c r="GUZ9" s="11"/>
      <c r="GVA9" s="11"/>
      <c r="GVB9" s="11"/>
      <c r="GVC9" s="11"/>
      <c r="GVD9" s="11"/>
      <c r="GVE9" s="11"/>
      <c r="GVF9" s="11"/>
      <c r="GVG9" s="11"/>
      <c r="GVH9" s="11"/>
      <c r="GVI9" s="11"/>
      <c r="GVJ9" s="11"/>
      <c r="GVK9" s="11"/>
      <c r="GVL9" s="11"/>
      <c r="GVM9" s="11"/>
      <c r="GVN9" s="11"/>
      <c r="GVO9" s="11"/>
      <c r="GVP9" s="11"/>
      <c r="GVQ9" s="11"/>
      <c r="GVR9" s="11"/>
      <c r="GVS9" s="11"/>
      <c r="GVT9" s="11"/>
      <c r="GVU9" s="11"/>
      <c r="GVV9" s="11"/>
      <c r="GVW9" s="11"/>
      <c r="GVX9" s="11"/>
      <c r="GVY9" s="11"/>
      <c r="GVZ9" s="11"/>
      <c r="GWA9" s="11"/>
      <c r="GWB9" s="11"/>
      <c r="GWC9" s="11"/>
      <c r="GWD9" s="11"/>
      <c r="GWE9" s="11"/>
      <c r="GWF9" s="11"/>
      <c r="GWG9" s="11"/>
      <c r="GWH9" s="11"/>
      <c r="GWI9" s="11"/>
      <c r="GWJ9" s="11"/>
      <c r="GWK9" s="11"/>
      <c r="GWL9" s="11"/>
      <c r="GWM9" s="11"/>
      <c r="GWN9" s="11"/>
      <c r="GWO9" s="11"/>
      <c r="GWP9" s="11"/>
      <c r="GWQ9" s="11"/>
      <c r="GWR9" s="11"/>
      <c r="GWS9" s="11"/>
      <c r="GWT9" s="11"/>
      <c r="GWU9" s="11"/>
      <c r="GWV9" s="11"/>
      <c r="GWW9" s="11"/>
      <c r="GWX9" s="11"/>
      <c r="GWY9" s="11"/>
      <c r="GWZ9" s="11"/>
      <c r="GXA9" s="11"/>
      <c r="GXB9" s="11"/>
      <c r="GXC9" s="11"/>
      <c r="GXD9" s="11"/>
      <c r="GXE9" s="11"/>
      <c r="GXF9" s="11"/>
      <c r="GXG9" s="11"/>
      <c r="GXH9" s="11"/>
      <c r="GXI9" s="11"/>
      <c r="GXJ9" s="11"/>
      <c r="GXK9" s="11"/>
      <c r="GXL9" s="11"/>
      <c r="GXM9" s="11"/>
      <c r="GXN9" s="11"/>
      <c r="GXO9" s="11"/>
      <c r="GXP9" s="11"/>
      <c r="GXQ9" s="11"/>
      <c r="GXR9" s="11"/>
      <c r="GXS9" s="11"/>
      <c r="GXT9" s="11"/>
      <c r="GXU9" s="11"/>
      <c r="GXV9" s="11"/>
      <c r="GXW9" s="11"/>
      <c r="GXX9" s="11"/>
      <c r="GXY9" s="11"/>
      <c r="GXZ9" s="11"/>
      <c r="GYA9" s="11"/>
      <c r="GYB9" s="11"/>
      <c r="GYC9" s="11"/>
      <c r="GYD9" s="11"/>
      <c r="GYE9" s="11"/>
      <c r="GYF9" s="11"/>
      <c r="GYG9" s="11"/>
      <c r="GYH9" s="11"/>
      <c r="GYI9" s="11"/>
      <c r="GYJ9" s="11"/>
      <c r="GYK9" s="11"/>
      <c r="GYL9" s="11"/>
      <c r="GYM9" s="11"/>
      <c r="GYN9" s="11"/>
      <c r="GYO9" s="11"/>
      <c r="GYP9" s="11"/>
      <c r="GYQ9" s="11"/>
      <c r="GYR9" s="11"/>
      <c r="GYS9" s="11"/>
      <c r="GYT9" s="11"/>
      <c r="GYU9" s="11"/>
      <c r="GYV9" s="11"/>
      <c r="GYW9" s="11"/>
      <c r="GYX9" s="11"/>
      <c r="GYY9" s="11"/>
      <c r="GYZ9" s="11"/>
      <c r="GZA9" s="11"/>
      <c r="GZB9" s="11"/>
      <c r="GZC9" s="11"/>
      <c r="GZD9" s="11"/>
      <c r="GZE9" s="11"/>
      <c r="GZF9" s="11"/>
      <c r="GZG9" s="11"/>
      <c r="GZH9" s="11"/>
      <c r="GZI9" s="11"/>
      <c r="GZJ9" s="11"/>
      <c r="GZK9" s="11"/>
      <c r="GZL9" s="11"/>
      <c r="GZM9" s="11"/>
      <c r="GZN9" s="11"/>
      <c r="GZO9" s="11"/>
      <c r="GZP9" s="11"/>
      <c r="GZQ9" s="11"/>
      <c r="GZR9" s="11"/>
      <c r="GZS9" s="11"/>
      <c r="GZT9" s="11"/>
      <c r="GZU9" s="11"/>
      <c r="GZV9" s="11"/>
      <c r="GZW9" s="11"/>
      <c r="GZX9" s="11"/>
      <c r="GZY9" s="11"/>
      <c r="GZZ9" s="11"/>
      <c r="HAA9" s="11"/>
      <c r="HAB9" s="11"/>
      <c r="HAC9" s="11"/>
      <c r="HAD9" s="11"/>
      <c r="HAE9" s="11"/>
      <c r="HAF9" s="11"/>
      <c r="HAG9" s="11"/>
      <c r="HAH9" s="11"/>
      <c r="HAI9" s="11"/>
      <c r="HAJ9" s="11"/>
      <c r="HAK9" s="11"/>
      <c r="HAL9" s="11"/>
      <c r="HAM9" s="11"/>
      <c r="HAN9" s="11"/>
      <c r="HAO9" s="11"/>
      <c r="HAP9" s="11"/>
      <c r="HAQ9" s="11"/>
      <c r="HAR9" s="11"/>
      <c r="HAS9" s="11"/>
      <c r="HAT9" s="11"/>
      <c r="HAU9" s="11"/>
      <c r="HAV9" s="11"/>
      <c r="HAW9" s="11"/>
      <c r="HAX9" s="11"/>
      <c r="HAY9" s="11"/>
      <c r="HAZ9" s="11"/>
      <c r="HBA9" s="11"/>
      <c r="HBB9" s="11"/>
      <c r="HBC9" s="11"/>
      <c r="HBD9" s="11"/>
      <c r="HBE9" s="11"/>
      <c r="HBF9" s="11"/>
      <c r="HBG9" s="11"/>
      <c r="HBH9" s="11"/>
      <c r="HBI9" s="11"/>
      <c r="HBJ9" s="11"/>
      <c r="HBK9" s="11"/>
      <c r="HBL9" s="11"/>
      <c r="HBM9" s="11"/>
      <c r="HBN9" s="11"/>
      <c r="HBO9" s="11"/>
      <c r="HBP9" s="11"/>
      <c r="HBQ9" s="11"/>
      <c r="HBR9" s="11"/>
      <c r="HBS9" s="11"/>
      <c r="HBT9" s="11"/>
      <c r="HBU9" s="11"/>
      <c r="HBV9" s="11"/>
      <c r="HBW9" s="11"/>
      <c r="HBX9" s="11"/>
      <c r="HBY9" s="11"/>
      <c r="HBZ9" s="11"/>
      <c r="HCA9" s="11"/>
      <c r="HCB9" s="11"/>
      <c r="HCC9" s="11"/>
      <c r="HCD9" s="11"/>
      <c r="HCE9" s="11"/>
      <c r="HCF9" s="11"/>
      <c r="HCG9" s="11"/>
      <c r="HCH9" s="11"/>
      <c r="HCI9" s="11"/>
      <c r="HCJ9" s="11"/>
      <c r="HCK9" s="11"/>
      <c r="HCL9" s="11"/>
      <c r="HCM9" s="11"/>
      <c r="HCN9" s="11"/>
      <c r="HCO9" s="11"/>
      <c r="HCP9" s="11"/>
      <c r="HCQ9" s="11"/>
      <c r="HCR9" s="11"/>
      <c r="HCS9" s="11"/>
      <c r="HCT9" s="11"/>
      <c r="HCU9" s="11"/>
      <c r="HCV9" s="11"/>
      <c r="HCW9" s="11"/>
      <c r="HCX9" s="11"/>
      <c r="HCY9" s="11"/>
      <c r="HCZ9" s="11"/>
      <c r="HDA9" s="11"/>
      <c r="HDB9" s="11"/>
      <c r="HDC9" s="11"/>
      <c r="HDD9" s="11"/>
      <c r="HDE9" s="11"/>
      <c r="HDF9" s="11"/>
      <c r="HDG9" s="11"/>
      <c r="HDH9" s="11"/>
      <c r="HDI9" s="11"/>
      <c r="HDJ9" s="11"/>
      <c r="HDK9" s="11"/>
      <c r="HDL9" s="11"/>
      <c r="HDM9" s="11"/>
      <c r="HDN9" s="11"/>
      <c r="HDO9" s="11"/>
      <c r="HDP9" s="11"/>
      <c r="HDQ9" s="11"/>
      <c r="HDR9" s="11"/>
      <c r="HDS9" s="11"/>
      <c r="HDT9" s="11"/>
      <c r="HDU9" s="11"/>
      <c r="HDV9" s="11"/>
      <c r="HDW9" s="11"/>
      <c r="HDX9" s="11"/>
      <c r="HDY9" s="11"/>
      <c r="HDZ9" s="11"/>
      <c r="HEA9" s="11"/>
      <c r="HEB9" s="11"/>
      <c r="HEC9" s="11"/>
      <c r="HED9" s="11"/>
      <c r="HEE9" s="11"/>
      <c r="HEF9" s="11"/>
      <c r="HEG9" s="11"/>
      <c r="HEH9" s="11"/>
      <c r="HEI9" s="11"/>
      <c r="HEJ9" s="11"/>
      <c r="HEK9" s="11"/>
      <c r="HEL9" s="11"/>
      <c r="HEM9" s="11"/>
      <c r="HEN9" s="11"/>
      <c r="HEO9" s="11"/>
      <c r="HEP9" s="11"/>
      <c r="HEQ9" s="11"/>
      <c r="HER9" s="11"/>
      <c r="HES9" s="11"/>
      <c r="HET9" s="11"/>
      <c r="HEU9" s="11"/>
      <c r="HEV9" s="11"/>
      <c r="HEW9" s="11"/>
      <c r="HEX9" s="11"/>
      <c r="HEY9" s="11"/>
      <c r="HEZ9" s="11"/>
      <c r="HFA9" s="11"/>
      <c r="HFB9" s="11"/>
      <c r="HFC9" s="11"/>
      <c r="HFD9" s="11"/>
      <c r="HFE9" s="11"/>
      <c r="HFF9" s="11"/>
      <c r="HFG9" s="11"/>
      <c r="HFH9" s="11"/>
      <c r="HFI9" s="11"/>
      <c r="HFJ9" s="11"/>
      <c r="HFK9" s="11"/>
      <c r="HFL9" s="11"/>
      <c r="HFM9" s="11"/>
      <c r="HFN9" s="11"/>
      <c r="HFO9" s="11"/>
      <c r="HFP9" s="11"/>
      <c r="HFQ9" s="11"/>
      <c r="HFR9" s="11"/>
      <c r="HFS9" s="11"/>
      <c r="HFT9" s="11"/>
      <c r="HFU9" s="11"/>
      <c r="HFV9" s="11"/>
      <c r="HFW9" s="11"/>
      <c r="HFX9" s="11"/>
      <c r="HFY9" s="11"/>
      <c r="HFZ9" s="11"/>
      <c r="HGA9" s="11"/>
      <c r="HGB9" s="11"/>
      <c r="HGC9" s="11"/>
      <c r="HGD9" s="11"/>
      <c r="HGE9" s="11"/>
      <c r="HGF9" s="11"/>
      <c r="HGG9" s="11"/>
      <c r="HGH9" s="11"/>
      <c r="HGI9" s="11"/>
      <c r="HGJ9" s="11"/>
      <c r="HGK9" s="11"/>
      <c r="HGL9" s="11"/>
      <c r="HGM9" s="11"/>
      <c r="HGN9" s="11"/>
      <c r="HGO9" s="11"/>
      <c r="HGP9" s="11"/>
      <c r="HGQ9" s="11"/>
      <c r="HGR9" s="11"/>
      <c r="HGS9" s="11"/>
      <c r="HGT9" s="11"/>
      <c r="HGU9" s="11"/>
      <c r="HGV9" s="11"/>
      <c r="HGW9" s="11"/>
      <c r="HGX9" s="11"/>
      <c r="HGY9" s="11"/>
      <c r="HGZ9" s="11"/>
      <c r="HHA9" s="11"/>
      <c r="HHB9" s="11"/>
      <c r="HHC9" s="11"/>
      <c r="HHD9" s="11"/>
      <c r="HHE9" s="11"/>
      <c r="HHF9" s="11"/>
      <c r="HHG9" s="11"/>
      <c r="HHH9" s="11"/>
      <c r="HHI9" s="11"/>
      <c r="HHJ9" s="11"/>
      <c r="HHK9" s="11"/>
      <c r="HHL9" s="11"/>
      <c r="HHM9" s="11"/>
      <c r="HHN9" s="11"/>
      <c r="HHO9" s="11"/>
      <c r="HHP9" s="11"/>
      <c r="HHQ9" s="11"/>
      <c r="HHR9" s="11"/>
      <c r="HHS9" s="11"/>
      <c r="HHT9" s="11"/>
      <c r="HHU9" s="11"/>
      <c r="HHV9" s="11"/>
      <c r="HHW9" s="11"/>
      <c r="HHX9" s="11"/>
      <c r="HHY9" s="11"/>
      <c r="HHZ9" s="11"/>
      <c r="HIA9" s="11"/>
      <c r="HIB9" s="11"/>
      <c r="HIC9" s="11"/>
      <c r="HID9" s="11"/>
      <c r="HIE9" s="11"/>
      <c r="HIF9" s="11"/>
      <c r="HIG9" s="11"/>
      <c r="HIH9" s="11"/>
      <c r="HII9" s="11"/>
      <c r="HIJ9" s="11"/>
      <c r="HIK9" s="11"/>
      <c r="HIL9" s="11"/>
      <c r="HIM9" s="11"/>
      <c r="HIN9" s="11"/>
      <c r="HIO9" s="11"/>
      <c r="HIP9" s="11"/>
      <c r="HIQ9" s="11"/>
      <c r="HIR9" s="11"/>
      <c r="HIS9" s="11"/>
      <c r="HIT9" s="11"/>
      <c r="HIU9" s="11"/>
      <c r="HIV9" s="11"/>
      <c r="HIW9" s="11"/>
      <c r="HIX9" s="11"/>
      <c r="HIY9" s="11"/>
      <c r="HIZ9" s="11"/>
      <c r="HJA9" s="11"/>
      <c r="HJB9" s="11"/>
      <c r="HJC9" s="11"/>
      <c r="HJD9" s="11"/>
      <c r="HJE9" s="11"/>
      <c r="HJF9" s="11"/>
      <c r="HJG9" s="11"/>
      <c r="HJH9" s="11"/>
      <c r="HJI9" s="11"/>
      <c r="HJJ9" s="11"/>
      <c r="HJK9" s="11"/>
      <c r="HJL9" s="11"/>
      <c r="HJM9" s="11"/>
      <c r="HJN9" s="11"/>
      <c r="HJO9" s="11"/>
      <c r="HJP9" s="11"/>
      <c r="HJQ9" s="11"/>
      <c r="HJR9" s="11"/>
      <c r="HJS9" s="11"/>
      <c r="HJT9" s="11"/>
      <c r="HJU9" s="11"/>
      <c r="HJV9" s="11"/>
      <c r="HJW9" s="11"/>
      <c r="HJX9" s="11"/>
      <c r="HJY9" s="11"/>
      <c r="HJZ9" s="11"/>
      <c r="HKA9" s="11"/>
      <c r="HKB9" s="11"/>
      <c r="HKC9" s="11"/>
      <c r="HKD9" s="11"/>
      <c r="HKE9" s="11"/>
      <c r="HKF9" s="11"/>
      <c r="HKG9" s="11"/>
      <c r="HKH9" s="11"/>
      <c r="HKI9" s="11"/>
      <c r="HKJ9" s="11"/>
      <c r="HKK9" s="11"/>
      <c r="HKL9" s="11"/>
      <c r="HKM9" s="11"/>
      <c r="HKN9" s="11"/>
      <c r="HKO9" s="11"/>
      <c r="HKP9" s="11"/>
      <c r="HKQ9" s="11"/>
      <c r="HKR9" s="11"/>
      <c r="HKS9" s="11"/>
      <c r="HKT9" s="11"/>
      <c r="HKU9" s="11"/>
      <c r="HKV9" s="11"/>
      <c r="HKW9" s="11"/>
      <c r="HKX9" s="11"/>
      <c r="HKY9" s="11"/>
      <c r="HKZ9" s="11"/>
      <c r="HLA9" s="11"/>
      <c r="HLB9" s="11"/>
      <c r="HLC9" s="11"/>
      <c r="HLD9" s="11"/>
      <c r="HLE9" s="11"/>
      <c r="HLF9" s="11"/>
      <c r="HLG9" s="11"/>
      <c r="HLH9" s="11"/>
      <c r="HLI9" s="11"/>
      <c r="HLJ9" s="11"/>
      <c r="HLK9" s="11"/>
      <c r="HLL9" s="11"/>
      <c r="HLM9" s="11"/>
      <c r="HLN9" s="11"/>
      <c r="HLO9" s="11"/>
      <c r="HLP9" s="11"/>
      <c r="HLQ9" s="11"/>
      <c r="HLR9" s="11"/>
      <c r="HLS9" s="11"/>
      <c r="HLT9" s="11"/>
      <c r="HLU9" s="11"/>
      <c r="HLV9" s="11"/>
      <c r="HLW9" s="11"/>
      <c r="HLX9" s="11"/>
      <c r="HLY9" s="11"/>
      <c r="HLZ9" s="11"/>
      <c r="HMA9" s="11"/>
      <c r="HMB9" s="11"/>
      <c r="HMC9" s="11"/>
      <c r="HMD9" s="11"/>
      <c r="HME9" s="11"/>
      <c r="HMF9" s="11"/>
      <c r="HMG9" s="11"/>
      <c r="HMH9" s="11"/>
      <c r="HMI9" s="11"/>
      <c r="HMJ9" s="11"/>
      <c r="HMK9" s="11"/>
      <c r="HML9" s="11"/>
      <c r="HMM9" s="11"/>
      <c r="HMN9" s="11"/>
      <c r="HMO9" s="11"/>
      <c r="HMP9" s="11"/>
      <c r="HMQ9" s="11"/>
      <c r="HMR9" s="11"/>
      <c r="HMS9" s="11"/>
      <c r="HMT9" s="11"/>
      <c r="HMU9" s="11"/>
      <c r="HMV9" s="11"/>
      <c r="HMW9" s="11"/>
      <c r="HMX9" s="11"/>
      <c r="HMY9" s="11"/>
      <c r="HMZ9" s="11"/>
      <c r="HNA9" s="11"/>
      <c r="HNB9" s="11"/>
      <c r="HNC9" s="11"/>
      <c r="HND9" s="11"/>
      <c r="HNE9" s="11"/>
      <c r="HNF9" s="11"/>
      <c r="HNG9" s="11"/>
      <c r="HNH9" s="11"/>
      <c r="HNI9" s="11"/>
      <c r="HNJ9" s="11"/>
      <c r="HNK9" s="11"/>
      <c r="HNL9" s="11"/>
      <c r="HNM9" s="11"/>
      <c r="HNN9" s="11"/>
      <c r="HNO9" s="11"/>
      <c r="HNP9" s="11"/>
      <c r="HNQ9" s="11"/>
      <c r="HNR9" s="11"/>
      <c r="HNS9" s="11"/>
      <c r="HNT9" s="11"/>
      <c r="HNU9" s="11"/>
      <c r="HNV9" s="11"/>
      <c r="HNW9" s="11"/>
      <c r="HNX9" s="11"/>
      <c r="HNY9" s="11"/>
      <c r="HNZ9" s="11"/>
      <c r="HOA9" s="11"/>
      <c r="HOB9" s="11"/>
      <c r="HOC9" s="11"/>
      <c r="HOD9" s="11"/>
      <c r="HOE9" s="11"/>
      <c r="HOF9" s="11"/>
      <c r="HOG9" s="11"/>
      <c r="HOH9" s="11"/>
      <c r="HOI9" s="11"/>
      <c r="HOJ9" s="11"/>
      <c r="HOK9" s="11"/>
      <c r="HOL9" s="11"/>
      <c r="HOM9" s="11"/>
      <c r="HON9" s="11"/>
      <c r="HOO9" s="11"/>
      <c r="HOP9" s="11"/>
      <c r="HOQ9" s="11"/>
      <c r="HOR9" s="11"/>
      <c r="HOS9" s="11"/>
      <c r="HOT9" s="11"/>
      <c r="HOU9" s="11"/>
      <c r="HOV9" s="11"/>
      <c r="HOW9" s="11"/>
      <c r="HOX9" s="11"/>
      <c r="HOY9" s="11"/>
      <c r="HOZ9" s="11"/>
      <c r="HPA9" s="11"/>
      <c r="HPB9" s="11"/>
      <c r="HPC9" s="11"/>
      <c r="HPD9" s="11"/>
      <c r="HPE9" s="11"/>
      <c r="HPF9" s="11"/>
      <c r="HPG9" s="11"/>
      <c r="HPH9" s="11"/>
      <c r="HPI9" s="11"/>
      <c r="HPJ9" s="11"/>
      <c r="HPK9" s="11"/>
      <c r="HPL9" s="11"/>
      <c r="HPM9" s="11"/>
      <c r="HPN9" s="11"/>
      <c r="HPO9" s="11"/>
      <c r="HPP9" s="11"/>
      <c r="HPQ9" s="11"/>
      <c r="HPR9" s="11"/>
      <c r="HPS9" s="11"/>
      <c r="HPT9" s="11"/>
      <c r="HPU9" s="11"/>
      <c r="HPV9" s="11"/>
      <c r="HPW9" s="11"/>
      <c r="HPX9" s="11"/>
      <c r="HPY9" s="11"/>
      <c r="HPZ9" s="11"/>
      <c r="HQA9" s="11"/>
      <c r="HQB9" s="11"/>
      <c r="HQC9" s="11"/>
      <c r="HQD9" s="11"/>
      <c r="HQE9" s="11"/>
      <c r="HQF9" s="11"/>
      <c r="HQG9" s="11"/>
      <c r="HQH9" s="11"/>
      <c r="HQI9" s="11"/>
      <c r="HQJ9" s="11"/>
      <c r="HQK9" s="11"/>
      <c r="HQL9" s="11"/>
      <c r="HQM9" s="11"/>
      <c r="HQN9" s="11"/>
      <c r="HQO9" s="11"/>
      <c r="HQP9" s="11"/>
      <c r="HQQ9" s="11"/>
      <c r="HQR9" s="11"/>
      <c r="HQS9" s="11"/>
      <c r="HQT9" s="11"/>
      <c r="HQU9" s="11"/>
      <c r="HQV9" s="11"/>
      <c r="HQW9" s="11"/>
      <c r="HQX9" s="11"/>
      <c r="HQY9" s="11"/>
      <c r="HQZ9" s="11"/>
      <c r="HRA9" s="11"/>
      <c r="HRB9" s="11"/>
      <c r="HRC9" s="11"/>
      <c r="HRD9" s="11"/>
      <c r="HRE9" s="11"/>
      <c r="HRF9" s="11"/>
      <c r="HRG9" s="11"/>
      <c r="HRH9" s="11"/>
      <c r="HRI9" s="11"/>
      <c r="HRJ9" s="11"/>
      <c r="HRK9" s="11"/>
      <c r="HRL9" s="11"/>
      <c r="HRM9" s="11"/>
      <c r="HRN9" s="11"/>
      <c r="HRO9" s="11"/>
      <c r="HRP9" s="11"/>
      <c r="HRQ9" s="11"/>
      <c r="HRR9" s="11"/>
      <c r="HRS9" s="11"/>
      <c r="HRT9" s="11"/>
      <c r="HRU9" s="11"/>
      <c r="HRV9" s="11"/>
      <c r="HRW9" s="11"/>
      <c r="HRX9" s="11"/>
      <c r="HRY9" s="11"/>
      <c r="HRZ9" s="11"/>
      <c r="HSA9" s="11"/>
      <c r="HSB9" s="11"/>
      <c r="HSC9" s="11"/>
      <c r="HSD9" s="11"/>
      <c r="HSE9" s="11"/>
      <c r="HSF9" s="11"/>
      <c r="HSG9" s="11"/>
      <c r="HSH9" s="11"/>
      <c r="HSI9" s="11"/>
      <c r="HSJ9" s="11"/>
      <c r="HSK9" s="11"/>
      <c r="HSL9" s="11"/>
      <c r="HSM9" s="11"/>
      <c r="HSN9" s="11"/>
      <c r="HSO9" s="11"/>
      <c r="HSP9" s="11"/>
      <c r="HSQ9" s="11"/>
      <c r="HSR9" s="11"/>
      <c r="HSS9" s="11"/>
      <c r="HST9" s="11"/>
      <c r="HSU9" s="11"/>
      <c r="HSV9" s="11"/>
      <c r="HSW9" s="11"/>
      <c r="HSX9" s="11"/>
      <c r="HSY9" s="11"/>
      <c r="HSZ9" s="11"/>
      <c r="HTA9" s="11"/>
      <c r="HTB9" s="11"/>
      <c r="HTC9" s="11"/>
      <c r="HTD9" s="11"/>
      <c r="HTE9" s="11"/>
      <c r="HTF9" s="11"/>
      <c r="HTG9" s="11"/>
      <c r="HTH9" s="11"/>
      <c r="HTI9" s="11"/>
      <c r="HTJ9" s="11"/>
      <c r="HTK9" s="11"/>
      <c r="HTL9" s="11"/>
      <c r="HTM9" s="11"/>
      <c r="HTN9" s="11"/>
      <c r="HTO9" s="11"/>
      <c r="HTP9" s="11"/>
      <c r="HTQ9" s="11"/>
      <c r="HTR9" s="11"/>
      <c r="HTS9" s="11"/>
      <c r="HTT9" s="11"/>
      <c r="HTU9" s="11"/>
      <c r="HTV9" s="11"/>
      <c r="HTW9" s="11"/>
      <c r="HTX9" s="11"/>
      <c r="HTY9" s="11"/>
      <c r="HTZ9" s="11"/>
      <c r="HUA9" s="11"/>
      <c r="HUB9" s="11"/>
      <c r="HUC9" s="11"/>
      <c r="HUD9" s="11"/>
      <c r="HUE9" s="11"/>
      <c r="HUF9" s="11"/>
      <c r="HUG9" s="11"/>
      <c r="HUH9" s="11"/>
      <c r="HUI9" s="11"/>
      <c r="HUJ9" s="11"/>
      <c r="HUK9" s="11"/>
      <c r="HUL9" s="11"/>
      <c r="HUM9" s="11"/>
      <c r="HUN9" s="11"/>
      <c r="HUO9" s="11"/>
      <c r="HUP9" s="11"/>
      <c r="HUQ9" s="11"/>
      <c r="HUR9" s="11"/>
      <c r="HUS9" s="11"/>
      <c r="HUT9" s="11"/>
      <c r="HUU9" s="11"/>
      <c r="HUV9" s="11"/>
      <c r="HUW9" s="11"/>
      <c r="HUX9" s="11"/>
      <c r="HUY9" s="11"/>
      <c r="HUZ9" s="11"/>
      <c r="HVA9" s="11"/>
      <c r="HVB9" s="11"/>
      <c r="HVC9" s="11"/>
      <c r="HVD9" s="11"/>
      <c r="HVE9" s="11"/>
      <c r="HVF9" s="11"/>
      <c r="HVG9" s="11"/>
      <c r="HVH9" s="11"/>
      <c r="HVI9" s="11"/>
      <c r="HVJ9" s="11"/>
      <c r="HVK9" s="11"/>
      <c r="HVL9" s="11"/>
      <c r="HVM9" s="11"/>
      <c r="HVN9" s="11"/>
      <c r="HVO9" s="11"/>
      <c r="HVP9" s="11"/>
      <c r="HVQ9" s="11"/>
      <c r="HVR9" s="11"/>
      <c r="HVS9" s="11"/>
      <c r="HVT9" s="11"/>
      <c r="HVU9" s="11"/>
      <c r="HVV9" s="11"/>
      <c r="HVW9" s="11"/>
      <c r="HVX9" s="11"/>
      <c r="HVY9" s="11"/>
      <c r="HVZ9" s="11"/>
      <c r="HWA9" s="11"/>
      <c r="HWB9" s="11"/>
      <c r="HWC9" s="11"/>
      <c r="HWD9" s="11"/>
      <c r="HWE9" s="11"/>
      <c r="HWF9" s="11"/>
      <c r="HWG9" s="11"/>
      <c r="HWH9" s="11"/>
      <c r="HWI9" s="11"/>
      <c r="HWJ9" s="11"/>
      <c r="HWK9" s="11"/>
      <c r="HWL9" s="11"/>
      <c r="HWM9" s="11"/>
      <c r="HWN9" s="11"/>
      <c r="HWO9" s="11"/>
      <c r="HWP9" s="11"/>
      <c r="HWQ9" s="11"/>
      <c r="HWR9" s="11"/>
      <c r="HWS9" s="11"/>
      <c r="HWT9" s="11"/>
      <c r="HWU9" s="11"/>
      <c r="HWV9" s="11"/>
      <c r="HWW9" s="11"/>
      <c r="HWX9" s="11"/>
      <c r="HWY9" s="11"/>
      <c r="HWZ9" s="11"/>
      <c r="HXA9" s="11"/>
      <c r="HXB9" s="11"/>
      <c r="HXC9" s="11"/>
      <c r="HXD9" s="11"/>
      <c r="HXE9" s="11"/>
      <c r="HXF9" s="11"/>
      <c r="HXG9" s="11"/>
      <c r="HXH9" s="11"/>
      <c r="HXI9" s="11"/>
      <c r="HXJ9" s="11"/>
      <c r="HXK9" s="11"/>
      <c r="HXL9" s="11"/>
      <c r="HXM9" s="11"/>
      <c r="HXN9" s="11"/>
      <c r="HXO9" s="11"/>
      <c r="HXP9" s="11"/>
      <c r="HXQ9" s="11"/>
      <c r="HXR9" s="11"/>
      <c r="HXS9" s="11"/>
      <c r="HXT9" s="11"/>
      <c r="HXU9" s="11"/>
      <c r="HXV9" s="11"/>
      <c r="HXW9" s="11"/>
      <c r="HXX9" s="11"/>
      <c r="HXY9" s="11"/>
      <c r="HXZ9" s="11"/>
      <c r="HYA9" s="11"/>
      <c r="HYB9" s="11"/>
      <c r="HYC9" s="11"/>
      <c r="HYD9" s="11"/>
      <c r="HYE9" s="11"/>
      <c r="HYF9" s="11"/>
      <c r="HYG9" s="11"/>
      <c r="HYH9" s="11"/>
      <c r="HYI9" s="11"/>
      <c r="HYJ9" s="11"/>
      <c r="HYK9" s="11"/>
      <c r="HYL9" s="11"/>
      <c r="HYM9" s="11"/>
      <c r="HYN9" s="11"/>
      <c r="HYO9" s="11"/>
      <c r="HYP9" s="11"/>
      <c r="HYQ9" s="11"/>
      <c r="HYR9" s="11"/>
      <c r="HYS9" s="11"/>
      <c r="HYT9" s="11"/>
      <c r="HYU9" s="11"/>
      <c r="HYV9" s="11"/>
      <c r="HYW9" s="11"/>
      <c r="HYX9" s="11"/>
      <c r="HYY9" s="11"/>
      <c r="HYZ9" s="11"/>
      <c r="HZA9" s="11"/>
      <c r="HZB9" s="11"/>
      <c r="HZC9" s="11"/>
      <c r="HZD9" s="11"/>
      <c r="HZE9" s="11"/>
      <c r="HZF9" s="11"/>
      <c r="HZG9" s="11"/>
      <c r="HZH9" s="11"/>
      <c r="HZI9" s="11"/>
      <c r="HZJ9" s="11"/>
      <c r="HZK9" s="11"/>
      <c r="HZL9" s="11"/>
      <c r="HZM9" s="11"/>
      <c r="HZN9" s="11"/>
      <c r="HZO9" s="11"/>
      <c r="HZP9" s="11"/>
      <c r="HZQ9" s="11"/>
      <c r="HZR9" s="11"/>
      <c r="HZS9" s="11"/>
      <c r="HZT9" s="11"/>
      <c r="HZU9" s="11"/>
      <c r="HZV9" s="11"/>
      <c r="HZW9" s="11"/>
      <c r="HZX9" s="11"/>
      <c r="HZY9" s="11"/>
      <c r="HZZ9" s="11"/>
      <c r="IAA9" s="11"/>
      <c r="IAB9" s="11"/>
      <c r="IAC9" s="11"/>
      <c r="IAD9" s="11"/>
      <c r="IAE9" s="11"/>
      <c r="IAF9" s="11"/>
      <c r="IAG9" s="11"/>
      <c r="IAH9" s="11"/>
      <c r="IAI9" s="11"/>
      <c r="IAJ9" s="11"/>
      <c r="IAK9" s="11"/>
      <c r="IAL9" s="11"/>
      <c r="IAM9" s="11"/>
      <c r="IAN9" s="11"/>
      <c r="IAO9" s="11"/>
      <c r="IAP9" s="11"/>
      <c r="IAQ9" s="11"/>
      <c r="IAR9" s="11"/>
      <c r="IAS9" s="11"/>
      <c r="IAT9" s="11"/>
      <c r="IAU9" s="11"/>
      <c r="IAV9" s="11"/>
      <c r="IAW9" s="11"/>
      <c r="IAX9" s="11"/>
      <c r="IAY9" s="11"/>
      <c r="IAZ9" s="11"/>
      <c r="IBA9" s="11"/>
      <c r="IBB9" s="11"/>
      <c r="IBC9" s="11"/>
      <c r="IBD9" s="11"/>
      <c r="IBE9" s="11"/>
      <c r="IBF9" s="11"/>
      <c r="IBG9" s="11"/>
      <c r="IBH9" s="11"/>
      <c r="IBI9" s="11"/>
      <c r="IBJ9" s="11"/>
      <c r="IBK9" s="11"/>
      <c r="IBL9" s="11"/>
      <c r="IBM9" s="11"/>
      <c r="IBN9" s="11"/>
      <c r="IBO9" s="11"/>
      <c r="IBP9" s="11"/>
      <c r="IBQ9" s="11"/>
      <c r="IBR9" s="11"/>
      <c r="IBS9" s="11"/>
      <c r="IBT9" s="11"/>
      <c r="IBU9" s="11"/>
      <c r="IBV9" s="11"/>
      <c r="IBW9" s="11"/>
      <c r="IBX9" s="11"/>
      <c r="IBY9" s="11"/>
      <c r="IBZ9" s="11"/>
      <c r="ICA9" s="11"/>
      <c r="ICB9" s="11"/>
      <c r="ICC9" s="11"/>
      <c r="ICD9" s="11"/>
      <c r="ICE9" s="11"/>
      <c r="ICF9" s="11"/>
      <c r="ICG9" s="11"/>
      <c r="ICH9" s="11"/>
      <c r="ICI9" s="11"/>
      <c r="ICJ9" s="11"/>
      <c r="ICK9" s="11"/>
      <c r="ICL9" s="11"/>
      <c r="ICM9" s="11"/>
      <c r="ICN9" s="11"/>
      <c r="ICO9" s="11"/>
      <c r="ICP9" s="11"/>
      <c r="ICQ9" s="11"/>
      <c r="ICR9" s="11"/>
      <c r="ICS9" s="11"/>
      <c r="ICT9" s="11"/>
      <c r="ICU9" s="11"/>
      <c r="ICV9" s="11"/>
      <c r="ICW9" s="11"/>
      <c r="ICX9" s="11"/>
      <c r="ICY9" s="11"/>
      <c r="ICZ9" s="11"/>
      <c r="IDA9" s="11"/>
      <c r="IDB9" s="11"/>
      <c r="IDC9" s="11"/>
      <c r="IDD9" s="11"/>
      <c r="IDE9" s="11"/>
      <c r="IDF9" s="11"/>
      <c r="IDG9" s="11"/>
      <c r="IDH9" s="11"/>
      <c r="IDI9" s="11"/>
      <c r="IDJ9" s="11"/>
      <c r="IDK9" s="11"/>
      <c r="IDL9" s="11"/>
      <c r="IDM9" s="11"/>
      <c r="IDN9" s="11"/>
      <c r="IDO9" s="11"/>
      <c r="IDP9" s="11"/>
      <c r="IDQ9" s="11"/>
      <c r="IDR9" s="11"/>
      <c r="IDS9" s="11"/>
      <c r="IDT9" s="11"/>
      <c r="IDU9" s="11"/>
      <c r="IDV9" s="11"/>
      <c r="IDW9" s="11"/>
      <c r="IDX9" s="11"/>
      <c r="IDY9" s="11"/>
      <c r="IDZ9" s="11"/>
      <c r="IEA9" s="11"/>
      <c r="IEB9" s="11"/>
      <c r="IEC9" s="11"/>
      <c r="IED9" s="11"/>
      <c r="IEE9" s="11"/>
      <c r="IEF9" s="11"/>
      <c r="IEG9" s="11"/>
      <c r="IEH9" s="11"/>
      <c r="IEI9" s="11"/>
      <c r="IEJ9" s="11"/>
      <c r="IEK9" s="11"/>
      <c r="IEL9" s="11"/>
      <c r="IEM9" s="11"/>
      <c r="IEN9" s="11"/>
      <c r="IEO9" s="11"/>
      <c r="IEP9" s="11"/>
      <c r="IEQ9" s="11"/>
      <c r="IER9" s="11"/>
      <c r="IES9" s="11"/>
      <c r="IET9" s="11"/>
      <c r="IEU9" s="11"/>
      <c r="IEV9" s="11"/>
      <c r="IEW9" s="11"/>
      <c r="IEX9" s="11"/>
      <c r="IEY9" s="11"/>
      <c r="IEZ9" s="11"/>
      <c r="IFA9" s="11"/>
      <c r="IFB9" s="11"/>
      <c r="IFC9" s="11"/>
      <c r="IFD9" s="11"/>
      <c r="IFE9" s="11"/>
      <c r="IFF9" s="11"/>
      <c r="IFG9" s="11"/>
      <c r="IFH9" s="11"/>
      <c r="IFI9" s="11"/>
      <c r="IFJ9" s="11"/>
      <c r="IFK9" s="11"/>
      <c r="IFL9" s="11"/>
      <c r="IFM9" s="11"/>
      <c r="IFN9" s="11"/>
      <c r="IFO9" s="11"/>
      <c r="IFP9" s="11"/>
      <c r="IFQ9" s="11"/>
      <c r="IFR9" s="11"/>
      <c r="IFS9" s="11"/>
      <c r="IFT9" s="11"/>
      <c r="IFU9" s="11"/>
      <c r="IFV9" s="11"/>
      <c r="IFW9" s="11"/>
      <c r="IFX9" s="11"/>
      <c r="IFY9" s="11"/>
      <c r="IFZ9" s="11"/>
      <c r="IGA9" s="11"/>
      <c r="IGB9" s="11"/>
      <c r="IGC9" s="11"/>
      <c r="IGD9" s="11"/>
      <c r="IGE9" s="11"/>
      <c r="IGF9" s="11"/>
      <c r="IGG9" s="11"/>
      <c r="IGH9" s="11"/>
      <c r="IGI9" s="11"/>
      <c r="IGJ9" s="11"/>
      <c r="IGK9" s="11"/>
      <c r="IGL9" s="11"/>
      <c r="IGM9" s="11"/>
      <c r="IGN9" s="11"/>
      <c r="IGO9" s="11"/>
      <c r="IGP9" s="11"/>
      <c r="IGQ9" s="11"/>
      <c r="IGR9" s="11"/>
      <c r="IGS9" s="11"/>
      <c r="IGT9" s="11"/>
      <c r="IGU9" s="11"/>
      <c r="IGV9" s="11"/>
      <c r="IGW9" s="11"/>
      <c r="IGX9" s="11"/>
      <c r="IGY9" s="11"/>
      <c r="IGZ9" s="11"/>
      <c r="IHA9" s="11"/>
      <c r="IHB9" s="11"/>
      <c r="IHC9" s="11"/>
      <c r="IHD9" s="11"/>
      <c r="IHE9" s="11"/>
      <c r="IHF9" s="11"/>
      <c r="IHG9" s="11"/>
      <c r="IHH9" s="11"/>
      <c r="IHI9" s="11"/>
      <c r="IHJ9" s="11"/>
      <c r="IHK9" s="11"/>
      <c r="IHL9" s="11"/>
      <c r="IHM9" s="11"/>
      <c r="IHN9" s="11"/>
      <c r="IHO9" s="11"/>
      <c r="IHP9" s="11"/>
      <c r="IHQ9" s="11"/>
      <c r="IHR9" s="11"/>
      <c r="IHS9" s="11"/>
      <c r="IHT9" s="11"/>
      <c r="IHU9" s="11"/>
      <c r="IHV9" s="11"/>
      <c r="IHW9" s="11"/>
      <c r="IHX9" s="11"/>
      <c r="IHY9" s="11"/>
      <c r="IHZ9" s="11"/>
      <c r="IIA9" s="11"/>
      <c r="IIB9" s="11"/>
      <c r="IIC9" s="11"/>
      <c r="IID9" s="11"/>
      <c r="IIE9" s="11"/>
      <c r="IIF9" s="11"/>
      <c r="IIG9" s="11"/>
      <c r="IIH9" s="11"/>
      <c r="III9" s="11"/>
      <c r="IIJ9" s="11"/>
      <c r="IIK9" s="11"/>
      <c r="IIL9" s="11"/>
      <c r="IIM9" s="11"/>
      <c r="IIN9" s="11"/>
      <c r="IIO9" s="11"/>
      <c r="IIP9" s="11"/>
      <c r="IIQ9" s="11"/>
      <c r="IIR9" s="11"/>
      <c r="IIS9" s="11"/>
      <c r="IIT9" s="11"/>
      <c r="IIU9" s="11"/>
      <c r="IIV9" s="11"/>
      <c r="IIW9" s="11"/>
      <c r="IIX9" s="11"/>
      <c r="IIY9" s="11"/>
      <c r="IIZ9" s="11"/>
      <c r="IJA9" s="11"/>
      <c r="IJB9" s="11"/>
      <c r="IJC9" s="11"/>
      <c r="IJD9" s="11"/>
      <c r="IJE9" s="11"/>
      <c r="IJF9" s="11"/>
      <c r="IJG9" s="11"/>
      <c r="IJH9" s="11"/>
      <c r="IJI9" s="11"/>
      <c r="IJJ9" s="11"/>
      <c r="IJK9" s="11"/>
      <c r="IJL9" s="11"/>
      <c r="IJM9" s="11"/>
      <c r="IJN9" s="11"/>
      <c r="IJO9" s="11"/>
      <c r="IJP9" s="11"/>
      <c r="IJQ9" s="11"/>
      <c r="IJR9" s="11"/>
      <c r="IJS9" s="11"/>
      <c r="IJT9" s="11"/>
      <c r="IJU9" s="11"/>
      <c r="IJV9" s="11"/>
      <c r="IJW9" s="11"/>
      <c r="IJX9" s="11"/>
      <c r="IJY9" s="11"/>
      <c r="IJZ9" s="11"/>
      <c r="IKA9" s="11"/>
      <c r="IKB9" s="11"/>
      <c r="IKC9" s="11"/>
      <c r="IKD9" s="11"/>
      <c r="IKE9" s="11"/>
      <c r="IKF9" s="11"/>
      <c r="IKG9" s="11"/>
      <c r="IKH9" s="11"/>
      <c r="IKI9" s="11"/>
      <c r="IKJ9" s="11"/>
      <c r="IKK9" s="11"/>
      <c r="IKL9" s="11"/>
      <c r="IKM9" s="11"/>
      <c r="IKN9" s="11"/>
      <c r="IKO9" s="11"/>
      <c r="IKP9" s="11"/>
      <c r="IKQ9" s="11"/>
      <c r="IKR9" s="11"/>
      <c r="IKS9" s="11"/>
      <c r="IKT9" s="11"/>
      <c r="IKU9" s="11"/>
      <c r="IKV9" s="11"/>
      <c r="IKW9" s="11"/>
      <c r="IKX9" s="11"/>
      <c r="IKY9" s="11"/>
      <c r="IKZ9" s="11"/>
      <c r="ILA9" s="11"/>
      <c r="ILB9" s="11"/>
      <c r="ILC9" s="11"/>
      <c r="ILD9" s="11"/>
      <c r="ILE9" s="11"/>
      <c r="ILF9" s="11"/>
      <c r="ILG9" s="11"/>
      <c r="ILH9" s="11"/>
      <c r="ILI9" s="11"/>
      <c r="ILJ9" s="11"/>
      <c r="ILK9" s="11"/>
      <c r="ILL9" s="11"/>
      <c r="ILM9" s="11"/>
      <c r="ILN9" s="11"/>
      <c r="ILO9" s="11"/>
      <c r="ILP9" s="11"/>
      <c r="ILQ9" s="11"/>
      <c r="ILR9" s="11"/>
      <c r="ILS9" s="11"/>
      <c r="ILT9" s="11"/>
      <c r="ILU9" s="11"/>
      <c r="ILV9" s="11"/>
      <c r="ILW9" s="11"/>
      <c r="ILX9" s="11"/>
      <c r="ILY9" s="11"/>
      <c r="ILZ9" s="11"/>
      <c r="IMA9" s="11"/>
      <c r="IMB9" s="11"/>
      <c r="IMC9" s="11"/>
      <c r="IMD9" s="11"/>
      <c r="IME9" s="11"/>
      <c r="IMF9" s="11"/>
      <c r="IMG9" s="11"/>
      <c r="IMH9" s="11"/>
      <c r="IMI9" s="11"/>
      <c r="IMJ9" s="11"/>
      <c r="IMK9" s="11"/>
      <c r="IML9" s="11"/>
      <c r="IMM9" s="11"/>
      <c r="IMN9" s="11"/>
      <c r="IMO9" s="11"/>
      <c r="IMP9" s="11"/>
      <c r="IMQ9" s="11"/>
      <c r="IMR9" s="11"/>
      <c r="IMS9" s="11"/>
      <c r="IMT9" s="11"/>
      <c r="IMU9" s="11"/>
      <c r="IMV9" s="11"/>
      <c r="IMW9" s="11"/>
      <c r="IMX9" s="11"/>
      <c r="IMY9" s="11"/>
      <c r="IMZ9" s="11"/>
      <c r="INA9" s="11"/>
      <c r="INB9" s="11"/>
      <c r="INC9" s="11"/>
      <c r="IND9" s="11"/>
      <c r="INE9" s="11"/>
      <c r="INF9" s="11"/>
      <c r="ING9" s="11"/>
      <c r="INH9" s="11"/>
      <c r="INI9" s="11"/>
      <c r="INJ9" s="11"/>
      <c r="INK9" s="11"/>
      <c r="INL9" s="11"/>
      <c r="INM9" s="11"/>
      <c r="INN9" s="11"/>
      <c r="INO9" s="11"/>
      <c r="INP9" s="11"/>
      <c r="INQ9" s="11"/>
      <c r="INR9" s="11"/>
      <c r="INS9" s="11"/>
      <c r="INT9" s="11"/>
      <c r="INU9" s="11"/>
      <c r="INV9" s="11"/>
      <c r="INW9" s="11"/>
      <c r="INX9" s="11"/>
      <c r="INY9" s="11"/>
      <c r="INZ9" s="11"/>
      <c r="IOA9" s="11"/>
      <c r="IOB9" s="11"/>
      <c r="IOC9" s="11"/>
      <c r="IOD9" s="11"/>
      <c r="IOE9" s="11"/>
      <c r="IOF9" s="11"/>
      <c r="IOG9" s="11"/>
      <c r="IOH9" s="11"/>
      <c r="IOI9" s="11"/>
      <c r="IOJ9" s="11"/>
      <c r="IOK9" s="11"/>
      <c r="IOL9" s="11"/>
      <c r="IOM9" s="11"/>
      <c r="ION9" s="11"/>
      <c r="IOO9" s="11"/>
      <c r="IOP9" s="11"/>
      <c r="IOQ9" s="11"/>
      <c r="IOR9" s="11"/>
      <c r="IOS9" s="11"/>
      <c r="IOT9" s="11"/>
      <c r="IOU9" s="11"/>
      <c r="IOV9" s="11"/>
      <c r="IOW9" s="11"/>
      <c r="IOX9" s="11"/>
      <c r="IOY9" s="11"/>
      <c r="IOZ9" s="11"/>
      <c r="IPA9" s="11"/>
      <c r="IPB9" s="11"/>
      <c r="IPC9" s="11"/>
      <c r="IPD9" s="11"/>
      <c r="IPE9" s="11"/>
      <c r="IPF9" s="11"/>
      <c r="IPG9" s="11"/>
      <c r="IPH9" s="11"/>
      <c r="IPI9" s="11"/>
      <c r="IPJ9" s="11"/>
      <c r="IPK9" s="11"/>
      <c r="IPL9" s="11"/>
      <c r="IPM9" s="11"/>
      <c r="IPN9" s="11"/>
      <c r="IPO9" s="11"/>
      <c r="IPP9" s="11"/>
      <c r="IPQ9" s="11"/>
      <c r="IPR9" s="11"/>
      <c r="IPS9" s="11"/>
      <c r="IPT9" s="11"/>
      <c r="IPU9" s="11"/>
      <c r="IPV9" s="11"/>
      <c r="IPW9" s="11"/>
      <c r="IPX9" s="11"/>
      <c r="IPY9" s="11"/>
      <c r="IPZ9" s="11"/>
      <c r="IQA9" s="11"/>
      <c r="IQB9" s="11"/>
      <c r="IQC9" s="11"/>
      <c r="IQD9" s="11"/>
      <c r="IQE9" s="11"/>
      <c r="IQF9" s="11"/>
      <c r="IQG9" s="11"/>
      <c r="IQH9" s="11"/>
      <c r="IQI9" s="11"/>
      <c r="IQJ9" s="11"/>
      <c r="IQK9" s="11"/>
      <c r="IQL9" s="11"/>
      <c r="IQM9" s="11"/>
      <c r="IQN9" s="11"/>
      <c r="IQO9" s="11"/>
      <c r="IQP9" s="11"/>
      <c r="IQQ9" s="11"/>
      <c r="IQR9" s="11"/>
      <c r="IQS9" s="11"/>
      <c r="IQT9" s="11"/>
      <c r="IQU9" s="11"/>
      <c r="IQV9" s="11"/>
      <c r="IQW9" s="11"/>
      <c r="IQX9" s="11"/>
      <c r="IQY9" s="11"/>
      <c r="IQZ9" s="11"/>
      <c r="IRA9" s="11"/>
      <c r="IRB9" s="11"/>
      <c r="IRC9" s="11"/>
      <c r="IRD9" s="11"/>
      <c r="IRE9" s="11"/>
      <c r="IRF9" s="11"/>
      <c r="IRG9" s="11"/>
      <c r="IRH9" s="11"/>
      <c r="IRI9" s="11"/>
      <c r="IRJ9" s="11"/>
      <c r="IRK9" s="11"/>
      <c r="IRL9" s="11"/>
      <c r="IRM9" s="11"/>
      <c r="IRN9" s="11"/>
      <c r="IRO9" s="11"/>
      <c r="IRP9" s="11"/>
      <c r="IRQ9" s="11"/>
      <c r="IRR9" s="11"/>
      <c r="IRS9" s="11"/>
      <c r="IRT9" s="11"/>
      <c r="IRU9" s="11"/>
      <c r="IRV9" s="11"/>
      <c r="IRW9" s="11"/>
      <c r="IRX9" s="11"/>
      <c r="IRY9" s="11"/>
      <c r="IRZ9" s="11"/>
      <c r="ISA9" s="11"/>
      <c r="ISB9" s="11"/>
      <c r="ISC9" s="11"/>
      <c r="ISD9" s="11"/>
      <c r="ISE9" s="11"/>
      <c r="ISF9" s="11"/>
      <c r="ISG9" s="11"/>
      <c r="ISH9" s="11"/>
      <c r="ISI9" s="11"/>
      <c r="ISJ9" s="11"/>
      <c r="ISK9" s="11"/>
      <c r="ISL9" s="11"/>
      <c r="ISM9" s="11"/>
      <c r="ISN9" s="11"/>
      <c r="ISO9" s="11"/>
      <c r="ISP9" s="11"/>
      <c r="ISQ9" s="11"/>
      <c r="ISR9" s="11"/>
      <c r="ISS9" s="11"/>
      <c r="IST9" s="11"/>
      <c r="ISU9" s="11"/>
      <c r="ISV9" s="11"/>
      <c r="ISW9" s="11"/>
      <c r="ISX9" s="11"/>
      <c r="ISY9" s="11"/>
      <c r="ISZ9" s="11"/>
      <c r="ITA9" s="11"/>
      <c r="ITB9" s="11"/>
      <c r="ITC9" s="11"/>
      <c r="ITD9" s="11"/>
      <c r="ITE9" s="11"/>
      <c r="ITF9" s="11"/>
      <c r="ITG9" s="11"/>
      <c r="ITH9" s="11"/>
      <c r="ITI9" s="11"/>
      <c r="ITJ9" s="11"/>
      <c r="ITK9" s="11"/>
      <c r="ITL9" s="11"/>
      <c r="ITM9" s="11"/>
      <c r="ITN9" s="11"/>
      <c r="ITO9" s="11"/>
      <c r="ITP9" s="11"/>
      <c r="ITQ9" s="11"/>
      <c r="ITR9" s="11"/>
      <c r="ITS9" s="11"/>
      <c r="ITT9" s="11"/>
      <c r="ITU9" s="11"/>
      <c r="ITV9" s="11"/>
      <c r="ITW9" s="11"/>
      <c r="ITX9" s="11"/>
      <c r="ITY9" s="11"/>
      <c r="ITZ9" s="11"/>
      <c r="IUA9" s="11"/>
      <c r="IUB9" s="11"/>
      <c r="IUC9" s="11"/>
      <c r="IUD9" s="11"/>
      <c r="IUE9" s="11"/>
      <c r="IUF9" s="11"/>
      <c r="IUG9" s="11"/>
      <c r="IUH9" s="11"/>
      <c r="IUI9" s="11"/>
      <c r="IUJ9" s="11"/>
      <c r="IUK9" s="11"/>
      <c r="IUL9" s="11"/>
      <c r="IUM9" s="11"/>
      <c r="IUN9" s="11"/>
      <c r="IUO9" s="11"/>
      <c r="IUP9" s="11"/>
      <c r="IUQ9" s="11"/>
      <c r="IUR9" s="11"/>
      <c r="IUS9" s="11"/>
      <c r="IUT9" s="11"/>
      <c r="IUU9" s="11"/>
      <c r="IUV9" s="11"/>
      <c r="IUW9" s="11"/>
      <c r="IUX9" s="11"/>
      <c r="IUY9" s="11"/>
      <c r="IUZ9" s="11"/>
      <c r="IVA9" s="11"/>
      <c r="IVB9" s="11"/>
      <c r="IVC9" s="11"/>
      <c r="IVD9" s="11"/>
      <c r="IVE9" s="11"/>
      <c r="IVF9" s="11"/>
      <c r="IVG9" s="11"/>
      <c r="IVH9" s="11"/>
      <c r="IVI9" s="11"/>
      <c r="IVJ9" s="11"/>
      <c r="IVK9" s="11"/>
      <c r="IVL9" s="11"/>
      <c r="IVM9" s="11"/>
      <c r="IVN9" s="11"/>
      <c r="IVO9" s="11"/>
      <c r="IVP9" s="11"/>
      <c r="IVQ9" s="11"/>
      <c r="IVR9" s="11"/>
      <c r="IVS9" s="11"/>
      <c r="IVT9" s="11"/>
      <c r="IVU9" s="11"/>
      <c r="IVV9" s="11"/>
      <c r="IVW9" s="11"/>
      <c r="IVX9" s="11"/>
      <c r="IVY9" s="11"/>
      <c r="IVZ9" s="11"/>
      <c r="IWA9" s="11"/>
      <c r="IWB9" s="11"/>
      <c r="IWC9" s="11"/>
      <c r="IWD9" s="11"/>
      <c r="IWE9" s="11"/>
      <c r="IWF9" s="11"/>
      <c r="IWG9" s="11"/>
      <c r="IWH9" s="11"/>
      <c r="IWI9" s="11"/>
      <c r="IWJ9" s="11"/>
      <c r="IWK9" s="11"/>
      <c r="IWL9" s="11"/>
      <c r="IWM9" s="11"/>
      <c r="IWN9" s="11"/>
      <c r="IWO9" s="11"/>
      <c r="IWP9" s="11"/>
      <c r="IWQ9" s="11"/>
      <c r="IWR9" s="11"/>
      <c r="IWS9" s="11"/>
      <c r="IWT9" s="11"/>
      <c r="IWU9" s="11"/>
      <c r="IWV9" s="11"/>
      <c r="IWW9" s="11"/>
      <c r="IWX9" s="11"/>
      <c r="IWY9" s="11"/>
      <c r="IWZ9" s="11"/>
      <c r="IXA9" s="11"/>
      <c r="IXB9" s="11"/>
      <c r="IXC9" s="11"/>
      <c r="IXD9" s="11"/>
      <c r="IXE9" s="11"/>
      <c r="IXF9" s="11"/>
      <c r="IXG9" s="11"/>
      <c r="IXH9" s="11"/>
      <c r="IXI9" s="11"/>
      <c r="IXJ9" s="11"/>
      <c r="IXK9" s="11"/>
      <c r="IXL9" s="11"/>
      <c r="IXM9" s="11"/>
      <c r="IXN9" s="11"/>
      <c r="IXO9" s="11"/>
      <c r="IXP9" s="11"/>
      <c r="IXQ9" s="11"/>
      <c r="IXR9" s="11"/>
      <c r="IXS9" s="11"/>
      <c r="IXT9" s="11"/>
      <c r="IXU9" s="11"/>
      <c r="IXV9" s="11"/>
      <c r="IXW9" s="11"/>
      <c r="IXX9" s="11"/>
      <c r="IXY9" s="11"/>
      <c r="IXZ9" s="11"/>
      <c r="IYA9" s="11"/>
      <c r="IYB9" s="11"/>
      <c r="IYC9" s="11"/>
      <c r="IYD9" s="11"/>
      <c r="IYE9" s="11"/>
      <c r="IYF9" s="11"/>
      <c r="IYG9" s="11"/>
      <c r="IYH9" s="11"/>
      <c r="IYI9" s="11"/>
      <c r="IYJ9" s="11"/>
      <c r="IYK9" s="11"/>
      <c r="IYL9" s="11"/>
      <c r="IYM9" s="11"/>
      <c r="IYN9" s="11"/>
      <c r="IYO9" s="11"/>
      <c r="IYP9" s="11"/>
      <c r="IYQ9" s="11"/>
      <c r="IYR9" s="11"/>
      <c r="IYS9" s="11"/>
      <c r="IYT9" s="11"/>
      <c r="IYU9" s="11"/>
      <c r="IYV9" s="11"/>
      <c r="IYW9" s="11"/>
      <c r="IYX9" s="11"/>
      <c r="IYY9" s="11"/>
      <c r="IYZ9" s="11"/>
      <c r="IZA9" s="11"/>
      <c r="IZB9" s="11"/>
      <c r="IZC9" s="11"/>
      <c r="IZD9" s="11"/>
      <c r="IZE9" s="11"/>
      <c r="IZF9" s="11"/>
      <c r="IZG9" s="11"/>
      <c r="IZH9" s="11"/>
      <c r="IZI9" s="11"/>
      <c r="IZJ9" s="11"/>
      <c r="IZK9" s="11"/>
      <c r="IZL9" s="11"/>
      <c r="IZM9" s="11"/>
      <c r="IZN9" s="11"/>
      <c r="IZO9" s="11"/>
      <c r="IZP9" s="11"/>
      <c r="IZQ9" s="11"/>
      <c r="IZR9" s="11"/>
      <c r="IZS9" s="11"/>
      <c r="IZT9" s="11"/>
      <c r="IZU9" s="11"/>
      <c r="IZV9" s="11"/>
      <c r="IZW9" s="11"/>
      <c r="IZX9" s="11"/>
      <c r="IZY9" s="11"/>
      <c r="IZZ9" s="11"/>
      <c r="JAA9" s="11"/>
      <c r="JAB9" s="11"/>
      <c r="JAC9" s="11"/>
      <c r="JAD9" s="11"/>
      <c r="JAE9" s="11"/>
      <c r="JAF9" s="11"/>
      <c r="JAG9" s="11"/>
      <c r="JAH9" s="11"/>
      <c r="JAI9" s="11"/>
      <c r="JAJ9" s="11"/>
      <c r="JAK9" s="11"/>
      <c r="JAL9" s="11"/>
      <c r="JAM9" s="11"/>
      <c r="JAN9" s="11"/>
      <c r="JAO9" s="11"/>
      <c r="JAP9" s="11"/>
      <c r="JAQ9" s="11"/>
      <c r="JAR9" s="11"/>
      <c r="JAS9" s="11"/>
      <c r="JAT9" s="11"/>
      <c r="JAU9" s="11"/>
      <c r="JAV9" s="11"/>
      <c r="JAW9" s="11"/>
      <c r="JAX9" s="11"/>
      <c r="JAY9" s="11"/>
      <c r="JAZ9" s="11"/>
      <c r="JBA9" s="11"/>
      <c r="JBB9" s="11"/>
      <c r="JBC9" s="11"/>
      <c r="JBD9" s="11"/>
      <c r="JBE9" s="11"/>
      <c r="JBF9" s="11"/>
      <c r="JBG9" s="11"/>
      <c r="JBH9" s="11"/>
      <c r="JBI9" s="11"/>
      <c r="JBJ9" s="11"/>
      <c r="JBK9" s="11"/>
      <c r="JBL9" s="11"/>
      <c r="JBM9" s="11"/>
      <c r="JBN9" s="11"/>
      <c r="JBO9" s="11"/>
      <c r="JBP9" s="11"/>
      <c r="JBQ9" s="11"/>
      <c r="JBR9" s="11"/>
      <c r="JBS9" s="11"/>
      <c r="JBT9" s="11"/>
      <c r="JBU9" s="11"/>
      <c r="JBV9" s="11"/>
      <c r="JBW9" s="11"/>
      <c r="JBX9" s="11"/>
      <c r="JBY9" s="11"/>
      <c r="JBZ9" s="11"/>
      <c r="JCA9" s="11"/>
      <c r="JCB9" s="11"/>
      <c r="JCC9" s="11"/>
      <c r="JCD9" s="11"/>
      <c r="JCE9" s="11"/>
      <c r="JCF9" s="11"/>
      <c r="JCG9" s="11"/>
      <c r="JCH9" s="11"/>
      <c r="JCI9" s="11"/>
      <c r="JCJ9" s="11"/>
      <c r="JCK9" s="11"/>
      <c r="JCL9" s="11"/>
      <c r="JCM9" s="11"/>
      <c r="JCN9" s="11"/>
      <c r="JCO9" s="11"/>
      <c r="JCP9" s="11"/>
      <c r="JCQ9" s="11"/>
      <c r="JCR9" s="11"/>
      <c r="JCS9" s="11"/>
      <c r="JCT9" s="11"/>
      <c r="JCU9" s="11"/>
      <c r="JCV9" s="11"/>
      <c r="JCW9" s="11"/>
      <c r="JCX9" s="11"/>
      <c r="JCY9" s="11"/>
      <c r="JCZ9" s="11"/>
      <c r="JDA9" s="11"/>
      <c r="JDB9" s="11"/>
      <c r="JDC9" s="11"/>
      <c r="JDD9" s="11"/>
      <c r="JDE9" s="11"/>
      <c r="JDF9" s="11"/>
      <c r="JDG9" s="11"/>
      <c r="JDH9" s="11"/>
      <c r="JDI9" s="11"/>
      <c r="JDJ9" s="11"/>
      <c r="JDK9" s="11"/>
      <c r="JDL9" s="11"/>
      <c r="JDM9" s="11"/>
      <c r="JDN9" s="11"/>
      <c r="JDO9" s="11"/>
      <c r="JDP9" s="11"/>
      <c r="JDQ9" s="11"/>
      <c r="JDR9" s="11"/>
      <c r="JDS9" s="11"/>
      <c r="JDT9" s="11"/>
      <c r="JDU9" s="11"/>
      <c r="JDV9" s="11"/>
      <c r="JDW9" s="11"/>
      <c r="JDX9" s="11"/>
      <c r="JDY9" s="11"/>
      <c r="JDZ9" s="11"/>
      <c r="JEA9" s="11"/>
      <c r="JEB9" s="11"/>
      <c r="JEC9" s="11"/>
      <c r="JED9" s="11"/>
      <c r="JEE9" s="11"/>
      <c r="JEF9" s="11"/>
      <c r="JEG9" s="11"/>
      <c r="JEH9" s="11"/>
      <c r="JEI9" s="11"/>
      <c r="JEJ9" s="11"/>
      <c r="JEK9" s="11"/>
      <c r="JEL9" s="11"/>
      <c r="JEM9" s="11"/>
      <c r="JEN9" s="11"/>
      <c r="JEO9" s="11"/>
      <c r="JEP9" s="11"/>
      <c r="JEQ9" s="11"/>
      <c r="JER9" s="11"/>
      <c r="JES9" s="11"/>
      <c r="JET9" s="11"/>
      <c r="JEU9" s="11"/>
      <c r="JEV9" s="11"/>
      <c r="JEW9" s="11"/>
      <c r="JEX9" s="11"/>
      <c r="JEY9" s="11"/>
      <c r="JEZ9" s="11"/>
      <c r="JFA9" s="11"/>
      <c r="JFB9" s="11"/>
      <c r="JFC9" s="11"/>
      <c r="JFD9" s="11"/>
      <c r="JFE9" s="11"/>
      <c r="JFF9" s="11"/>
      <c r="JFG9" s="11"/>
      <c r="JFH9" s="11"/>
      <c r="JFI9" s="11"/>
      <c r="JFJ9" s="11"/>
      <c r="JFK9" s="11"/>
      <c r="JFL9" s="11"/>
      <c r="JFM9" s="11"/>
      <c r="JFN9" s="11"/>
      <c r="JFO9" s="11"/>
      <c r="JFP9" s="11"/>
      <c r="JFQ9" s="11"/>
      <c r="JFR9" s="11"/>
      <c r="JFS9" s="11"/>
      <c r="JFT9" s="11"/>
      <c r="JFU9" s="11"/>
      <c r="JFV9" s="11"/>
      <c r="JFW9" s="11"/>
      <c r="JFX9" s="11"/>
      <c r="JFY9" s="11"/>
      <c r="JFZ9" s="11"/>
      <c r="JGA9" s="11"/>
      <c r="JGB9" s="11"/>
      <c r="JGC9" s="11"/>
      <c r="JGD9" s="11"/>
      <c r="JGE9" s="11"/>
      <c r="JGF9" s="11"/>
      <c r="JGG9" s="11"/>
      <c r="JGH9" s="11"/>
      <c r="JGI9" s="11"/>
      <c r="JGJ9" s="11"/>
      <c r="JGK9" s="11"/>
      <c r="JGL9" s="11"/>
      <c r="JGM9" s="11"/>
      <c r="JGN9" s="11"/>
      <c r="JGO9" s="11"/>
      <c r="JGP9" s="11"/>
      <c r="JGQ9" s="11"/>
      <c r="JGR9" s="11"/>
      <c r="JGS9" s="11"/>
      <c r="JGT9" s="11"/>
      <c r="JGU9" s="11"/>
      <c r="JGV9" s="11"/>
      <c r="JGW9" s="11"/>
      <c r="JGX9" s="11"/>
      <c r="JGY9" s="11"/>
      <c r="JGZ9" s="11"/>
      <c r="JHA9" s="11"/>
      <c r="JHB9" s="11"/>
      <c r="JHC9" s="11"/>
      <c r="JHD9" s="11"/>
      <c r="JHE9" s="11"/>
      <c r="JHF9" s="11"/>
      <c r="JHG9" s="11"/>
      <c r="JHH9" s="11"/>
      <c r="JHI9" s="11"/>
      <c r="JHJ9" s="11"/>
      <c r="JHK9" s="11"/>
      <c r="JHL9" s="11"/>
      <c r="JHM9" s="11"/>
      <c r="JHN9" s="11"/>
      <c r="JHO9" s="11"/>
      <c r="JHP9" s="11"/>
      <c r="JHQ9" s="11"/>
      <c r="JHR9" s="11"/>
      <c r="JHS9" s="11"/>
      <c r="JHT9" s="11"/>
      <c r="JHU9" s="11"/>
      <c r="JHV9" s="11"/>
      <c r="JHW9" s="11"/>
      <c r="JHX9" s="11"/>
      <c r="JHY9" s="11"/>
      <c r="JHZ9" s="11"/>
      <c r="JIA9" s="11"/>
      <c r="JIB9" s="11"/>
      <c r="JIC9" s="11"/>
      <c r="JID9" s="11"/>
      <c r="JIE9" s="11"/>
      <c r="JIF9" s="11"/>
      <c r="JIG9" s="11"/>
      <c r="JIH9" s="11"/>
      <c r="JII9" s="11"/>
      <c r="JIJ9" s="11"/>
      <c r="JIK9" s="11"/>
      <c r="JIL9" s="11"/>
      <c r="JIM9" s="11"/>
      <c r="JIN9" s="11"/>
      <c r="JIO9" s="11"/>
      <c r="JIP9" s="11"/>
      <c r="JIQ9" s="11"/>
      <c r="JIR9" s="11"/>
      <c r="JIS9" s="11"/>
      <c r="JIT9" s="11"/>
      <c r="JIU9" s="11"/>
      <c r="JIV9" s="11"/>
      <c r="JIW9" s="11"/>
      <c r="JIX9" s="11"/>
      <c r="JIY9" s="11"/>
      <c r="JIZ9" s="11"/>
      <c r="JJA9" s="11"/>
      <c r="JJB9" s="11"/>
      <c r="JJC9" s="11"/>
      <c r="JJD9" s="11"/>
      <c r="JJE9" s="11"/>
      <c r="JJF9" s="11"/>
      <c r="JJG9" s="11"/>
      <c r="JJH9" s="11"/>
      <c r="JJI9" s="11"/>
      <c r="JJJ9" s="11"/>
      <c r="JJK9" s="11"/>
      <c r="JJL9" s="11"/>
      <c r="JJM9" s="11"/>
      <c r="JJN9" s="11"/>
      <c r="JJO9" s="11"/>
      <c r="JJP9" s="11"/>
      <c r="JJQ9" s="11"/>
      <c r="JJR9" s="11"/>
      <c r="JJS9" s="11"/>
      <c r="JJT9" s="11"/>
      <c r="JJU9" s="11"/>
      <c r="JJV9" s="11"/>
      <c r="JJW9" s="11"/>
      <c r="JJX9" s="11"/>
      <c r="JJY9" s="11"/>
      <c r="JJZ9" s="11"/>
      <c r="JKA9" s="11"/>
      <c r="JKB9" s="11"/>
      <c r="JKC9" s="11"/>
      <c r="JKD9" s="11"/>
      <c r="JKE9" s="11"/>
      <c r="JKF9" s="11"/>
      <c r="JKG9" s="11"/>
      <c r="JKH9" s="11"/>
      <c r="JKI9" s="11"/>
      <c r="JKJ9" s="11"/>
      <c r="JKK9" s="11"/>
      <c r="JKL9" s="11"/>
      <c r="JKM9" s="11"/>
      <c r="JKN9" s="11"/>
      <c r="JKO9" s="11"/>
      <c r="JKP9" s="11"/>
      <c r="JKQ9" s="11"/>
      <c r="JKR9" s="11"/>
      <c r="JKS9" s="11"/>
      <c r="JKT9" s="11"/>
      <c r="JKU9" s="11"/>
      <c r="JKV9" s="11"/>
      <c r="JKW9" s="11"/>
      <c r="JKX9" s="11"/>
      <c r="JKY9" s="11"/>
      <c r="JKZ9" s="11"/>
      <c r="JLA9" s="11"/>
      <c r="JLB9" s="11"/>
      <c r="JLC9" s="11"/>
      <c r="JLD9" s="11"/>
      <c r="JLE9" s="11"/>
      <c r="JLF9" s="11"/>
      <c r="JLG9" s="11"/>
      <c r="JLH9" s="11"/>
      <c r="JLI9" s="11"/>
      <c r="JLJ9" s="11"/>
      <c r="JLK9" s="11"/>
      <c r="JLL9" s="11"/>
      <c r="JLM9" s="11"/>
      <c r="JLN9" s="11"/>
      <c r="JLO9" s="11"/>
      <c r="JLP9" s="11"/>
      <c r="JLQ9" s="11"/>
      <c r="JLR9" s="11"/>
      <c r="JLS9" s="11"/>
      <c r="JLT9" s="11"/>
      <c r="JLU9" s="11"/>
      <c r="JLV9" s="11"/>
      <c r="JLW9" s="11"/>
      <c r="JLX9" s="11"/>
      <c r="JLY9" s="11"/>
      <c r="JLZ9" s="11"/>
      <c r="JMA9" s="11"/>
      <c r="JMB9" s="11"/>
      <c r="JMC9" s="11"/>
      <c r="JMD9" s="11"/>
      <c r="JME9" s="11"/>
      <c r="JMF9" s="11"/>
      <c r="JMG9" s="11"/>
      <c r="JMH9" s="11"/>
      <c r="JMI9" s="11"/>
      <c r="JMJ9" s="11"/>
      <c r="JMK9" s="11"/>
      <c r="JML9" s="11"/>
      <c r="JMM9" s="11"/>
      <c r="JMN9" s="11"/>
      <c r="JMO9" s="11"/>
      <c r="JMP9" s="11"/>
      <c r="JMQ9" s="11"/>
      <c r="JMR9" s="11"/>
      <c r="JMS9" s="11"/>
      <c r="JMT9" s="11"/>
      <c r="JMU9" s="11"/>
      <c r="JMV9" s="11"/>
      <c r="JMW9" s="11"/>
      <c r="JMX9" s="11"/>
      <c r="JMY9" s="11"/>
      <c r="JMZ9" s="11"/>
      <c r="JNA9" s="11"/>
      <c r="JNB9" s="11"/>
      <c r="JNC9" s="11"/>
      <c r="JND9" s="11"/>
      <c r="JNE9" s="11"/>
      <c r="JNF9" s="11"/>
      <c r="JNG9" s="11"/>
      <c r="JNH9" s="11"/>
      <c r="JNI9" s="11"/>
      <c r="JNJ9" s="11"/>
      <c r="JNK9" s="11"/>
      <c r="JNL9" s="11"/>
      <c r="JNM9" s="11"/>
      <c r="JNN9" s="11"/>
      <c r="JNO9" s="11"/>
      <c r="JNP9" s="11"/>
      <c r="JNQ9" s="11"/>
      <c r="JNR9" s="11"/>
      <c r="JNS9" s="11"/>
      <c r="JNT9" s="11"/>
      <c r="JNU9" s="11"/>
      <c r="JNV9" s="11"/>
      <c r="JNW9" s="11"/>
      <c r="JNX9" s="11"/>
      <c r="JNY9" s="11"/>
      <c r="JNZ9" s="11"/>
      <c r="JOA9" s="11"/>
      <c r="JOB9" s="11"/>
      <c r="JOC9" s="11"/>
      <c r="JOD9" s="11"/>
      <c r="JOE9" s="11"/>
      <c r="JOF9" s="11"/>
      <c r="JOG9" s="11"/>
      <c r="JOH9" s="11"/>
      <c r="JOI9" s="11"/>
      <c r="JOJ9" s="11"/>
      <c r="JOK9" s="11"/>
      <c r="JOL9" s="11"/>
      <c r="JOM9" s="11"/>
      <c r="JON9" s="11"/>
      <c r="JOO9" s="11"/>
      <c r="JOP9" s="11"/>
      <c r="JOQ9" s="11"/>
      <c r="JOR9" s="11"/>
      <c r="JOS9" s="11"/>
      <c r="JOT9" s="11"/>
      <c r="JOU9" s="11"/>
      <c r="JOV9" s="11"/>
      <c r="JOW9" s="11"/>
      <c r="JOX9" s="11"/>
      <c r="JOY9" s="11"/>
      <c r="JOZ9" s="11"/>
      <c r="JPA9" s="11"/>
      <c r="JPB9" s="11"/>
      <c r="JPC9" s="11"/>
      <c r="JPD9" s="11"/>
      <c r="JPE9" s="11"/>
      <c r="JPF9" s="11"/>
      <c r="JPG9" s="11"/>
      <c r="JPH9" s="11"/>
      <c r="JPI9" s="11"/>
      <c r="JPJ9" s="11"/>
      <c r="JPK9" s="11"/>
      <c r="JPL9" s="11"/>
      <c r="JPM9" s="11"/>
      <c r="JPN9" s="11"/>
      <c r="JPO9" s="11"/>
      <c r="JPP9" s="11"/>
      <c r="JPQ9" s="11"/>
      <c r="JPR9" s="11"/>
      <c r="JPS9" s="11"/>
      <c r="JPT9" s="11"/>
      <c r="JPU9" s="11"/>
      <c r="JPV9" s="11"/>
      <c r="JPW9" s="11"/>
      <c r="JPX9" s="11"/>
      <c r="JPY9" s="11"/>
      <c r="JPZ9" s="11"/>
      <c r="JQA9" s="11"/>
      <c r="JQB9" s="11"/>
      <c r="JQC9" s="11"/>
      <c r="JQD9" s="11"/>
      <c r="JQE9" s="11"/>
      <c r="JQF9" s="11"/>
      <c r="JQG9" s="11"/>
      <c r="JQH9" s="11"/>
      <c r="JQI9" s="11"/>
      <c r="JQJ9" s="11"/>
      <c r="JQK9" s="11"/>
      <c r="JQL9" s="11"/>
      <c r="JQM9" s="11"/>
      <c r="JQN9" s="11"/>
      <c r="JQO9" s="11"/>
      <c r="JQP9" s="11"/>
      <c r="JQQ9" s="11"/>
      <c r="JQR9" s="11"/>
      <c r="JQS9" s="11"/>
      <c r="JQT9" s="11"/>
      <c r="JQU9" s="11"/>
      <c r="JQV9" s="11"/>
      <c r="JQW9" s="11"/>
      <c r="JQX9" s="11"/>
      <c r="JQY9" s="11"/>
      <c r="JQZ9" s="11"/>
      <c r="JRA9" s="11"/>
      <c r="JRB9" s="11"/>
      <c r="JRC9" s="11"/>
      <c r="JRD9" s="11"/>
      <c r="JRE9" s="11"/>
      <c r="JRF9" s="11"/>
      <c r="JRG9" s="11"/>
      <c r="JRH9" s="11"/>
      <c r="JRI9" s="11"/>
      <c r="JRJ9" s="11"/>
      <c r="JRK9" s="11"/>
      <c r="JRL9" s="11"/>
      <c r="JRM9" s="11"/>
      <c r="JRN9" s="11"/>
      <c r="JRO9" s="11"/>
      <c r="JRP9" s="11"/>
      <c r="JRQ9" s="11"/>
      <c r="JRR9" s="11"/>
      <c r="JRS9" s="11"/>
      <c r="JRT9" s="11"/>
      <c r="JRU9" s="11"/>
      <c r="JRV9" s="11"/>
      <c r="JRW9" s="11"/>
      <c r="JRX9" s="11"/>
      <c r="JRY9" s="11"/>
      <c r="JRZ9" s="11"/>
      <c r="JSA9" s="11"/>
      <c r="JSB9" s="11"/>
      <c r="JSC9" s="11"/>
      <c r="JSD9" s="11"/>
      <c r="JSE9" s="11"/>
      <c r="JSF9" s="11"/>
      <c r="JSG9" s="11"/>
      <c r="JSH9" s="11"/>
      <c r="JSI9" s="11"/>
      <c r="JSJ9" s="11"/>
      <c r="JSK9" s="11"/>
      <c r="JSL9" s="11"/>
      <c r="JSM9" s="11"/>
      <c r="JSN9" s="11"/>
      <c r="JSO9" s="11"/>
      <c r="JSP9" s="11"/>
      <c r="JSQ9" s="11"/>
      <c r="JSR9" s="11"/>
      <c r="JSS9" s="11"/>
      <c r="JST9" s="11"/>
      <c r="JSU9" s="11"/>
      <c r="JSV9" s="11"/>
      <c r="JSW9" s="11"/>
      <c r="JSX9" s="11"/>
      <c r="JSY9" s="11"/>
      <c r="JSZ9" s="11"/>
      <c r="JTA9" s="11"/>
      <c r="JTB9" s="11"/>
      <c r="JTC9" s="11"/>
      <c r="JTD9" s="11"/>
      <c r="JTE9" s="11"/>
      <c r="JTF9" s="11"/>
      <c r="JTG9" s="11"/>
      <c r="JTH9" s="11"/>
      <c r="JTI9" s="11"/>
      <c r="JTJ9" s="11"/>
      <c r="JTK9" s="11"/>
      <c r="JTL9" s="11"/>
      <c r="JTM9" s="11"/>
      <c r="JTN9" s="11"/>
      <c r="JTO9" s="11"/>
      <c r="JTP9" s="11"/>
      <c r="JTQ9" s="11"/>
      <c r="JTR9" s="11"/>
      <c r="JTS9" s="11"/>
      <c r="JTT9" s="11"/>
      <c r="JTU9" s="11"/>
      <c r="JTV9" s="11"/>
      <c r="JTW9" s="11"/>
      <c r="JTX9" s="11"/>
      <c r="JTY9" s="11"/>
      <c r="JTZ9" s="11"/>
      <c r="JUA9" s="11"/>
      <c r="JUB9" s="11"/>
      <c r="JUC9" s="11"/>
      <c r="JUD9" s="11"/>
      <c r="JUE9" s="11"/>
      <c r="JUF9" s="11"/>
      <c r="JUG9" s="11"/>
      <c r="JUH9" s="11"/>
      <c r="JUI9" s="11"/>
      <c r="JUJ9" s="11"/>
      <c r="JUK9" s="11"/>
      <c r="JUL9" s="11"/>
      <c r="JUM9" s="11"/>
      <c r="JUN9" s="11"/>
      <c r="JUO9" s="11"/>
      <c r="JUP9" s="11"/>
      <c r="JUQ9" s="11"/>
      <c r="JUR9" s="11"/>
      <c r="JUS9" s="11"/>
      <c r="JUT9" s="11"/>
      <c r="JUU9" s="11"/>
      <c r="JUV9" s="11"/>
      <c r="JUW9" s="11"/>
      <c r="JUX9" s="11"/>
      <c r="JUY9" s="11"/>
      <c r="JUZ9" s="11"/>
      <c r="JVA9" s="11"/>
      <c r="JVB9" s="11"/>
      <c r="JVC9" s="11"/>
      <c r="JVD9" s="11"/>
      <c r="JVE9" s="11"/>
      <c r="JVF9" s="11"/>
      <c r="JVG9" s="11"/>
      <c r="JVH9" s="11"/>
      <c r="JVI9" s="11"/>
      <c r="JVJ9" s="11"/>
      <c r="JVK9" s="11"/>
      <c r="JVL9" s="11"/>
      <c r="JVM9" s="11"/>
      <c r="JVN9" s="11"/>
      <c r="JVO9" s="11"/>
      <c r="JVP9" s="11"/>
      <c r="JVQ9" s="11"/>
      <c r="JVR9" s="11"/>
      <c r="JVS9" s="11"/>
      <c r="JVT9" s="11"/>
      <c r="JVU9" s="11"/>
      <c r="JVV9" s="11"/>
      <c r="JVW9" s="11"/>
      <c r="JVX9" s="11"/>
      <c r="JVY9" s="11"/>
      <c r="JVZ9" s="11"/>
      <c r="JWA9" s="11"/>
      <c r="JWB9" s="11"/>
      <c r="JWC9" s="11"/>
      <c r="JWD9" s="11"/>
      <c r="JWE9" s="11"/>
      <c r="JWF9" s="11"/>
      <c r="JWG9" s="11"/>
      <c r="JWH9" s="11"/>
      <c r="JWI9" s="11"/>
      <c r="JWJ9" s="11"/>
      <c r="JWK9" s="11"/>
      <c r="JWL9" s="11"/>
      <c r="JWM9" s="11"/>
      <c r="JWN9" s="11"/>
      <c r="JWO9" s="11"/>
      <c r="JWP9" s="11"/>
      <c r="JWQ9" s="11"/>
      <c r="JWR9" s="11"/>
      <c r="JWS9" s="11"/>
      <c r="JWT9" s="11"/>
      <c r="JWU9" s="11"/>
      <c r="JWV9" s="11"/>
      <c r="JWW9" s="11"/>
      <c r="JWX9" s="11"/>
      <c r="JWY9" s="11"/>
      <c r="JWZ9" s="11"/>
      <c r="JXA9" s="11"/>
      <c r="JXB9" s="11"/>
      <c r="JXC9" s="11"/>
      <c r="JXD9" s="11"/>
      <c r="JXE9" s="11"/>
      <c r="JXF9" s="11"/>
      <c r="JXG9" s="11"/>
      <c r="JXH9" s="11"/>
      <c r="JXI9" s="11"/>
      <c r="JXJ9" s="11"/>
      <c r="JXK9" s="11"/>
      <c r="JXL9" s="11"/>
      <c r="JXM9" s="11"/>
      <c r="JXN9" s="11"/>
      <c r="JXO9" s="11"/>
      <c r="JXP9" s="11"/>
      <c r="JXQ9" s="11"/>
      <c r="JXR9" s="11"/>
      <c r="JXS9" s="11"/>
      <c r="JXT9" s="11"/>
      <c r="JXU9" s="11"/>
      <c r="JXV9" s="11"/>
      <c r="JXW9" s="11"/>
      <c r="JXX9" s="11"/>
      <c r="JXY9" s="11"/>
      <c r="JXZ9" s="11"/>
      <c r="JYA9" s="11"/>
      <c r="JYB9" s="11"/>
      <c r="JYC9" s="11"/>
      <c r="JYD9" s="11"/>
      <c r="JYE9" s="11"/>
      <c r="JYF9" s="11"/>
      <c r="JYG9" s="11"/>
      <c r="JYH9" s="11"/>
      <c r="JYI9" s="11"/>
      <c r="JYJ9" s="11"/>
      <c r="JYK9" s="11"/>
      <c r="JYL9" s="11"/>
      <c r="JYM9" s="11"/>
      <c r="JYN9" s="11"/>
      <c r="JYO9" s="11"/>
      <c r="JYP9" s="11"/>
      <c r="JYQ9" s="11"/>
      <c r="JYR9" s="11"/>
      <c r="JYS9" s="11"/>
      <c r="JYT9" s="11"/>
      <c r="JYU9" s="11"/>
      <c r="JYV9" s="11"/>
      <c r="JYW9" s="11"/>
      <c r="JYX9" s="11"/>
      <c r="JYY9" s="11"/>
      <c r="JYZ9" s="11"/>
      <c r="JZA9" s="11"/>
      <c r="JZB9" s="11"/>
      <c r="JZC9" s="11"/>
      <c r="JZD9" s="11"/>
      <c r="JZE9" s="11"/>
      <c r="JZF9" s="11"/>
      <c r="JZG9" s="11"/>
      <c r="JZH9" s="11"/>
      <c r="JZI9" s="11"/>
      <c r="JZJ9" s="11"/>
      <c r="JZK9" s="11"/>
      <c r="JZL9" s="11"/>
      <c r="JZM9" s="11"/>
      <c r="JZN9" s="11"/>
      <c r="JZO9" s="11"/>
      <c r="JZP9" s="11"/>
      <c r="JZQ9" s="11"/>
      <c r="JZR9" s="11"/>
      <c r="JZS9" s="11"/>
      <c r="JZT9" s="11"/>
      <c r="JZU9" s="11"/>
      <c r="JZV9" s="11"/>
      <c r="JZW9" s="11"/>
      <c r="JZX9" s="11"/>
      <c r="JZY9" s="11"/>
      <c r="JZZ9" s="11"/>
      <c r="KAA9" s="11"/>
      <c r="KAB9" s="11"/>
      <c r="KAC9" s="11"/>
      <c r="KAD9" s="11"/>
      <c r="KAE9" s="11"/>
      <c r="KAF9" s="11"/>
      <c r="KAG9" s="11"/>
      <c r="KAH9" s="11"/>
      <c r="KAI9" s="11"/>
      <c r="KAJ9" s="11"/>
      <c r="KAK9" s="11"/>
      <c r="KAL9" s="11"/>
      <c r="KAM9" s="11"/>
      <c r="KAN9" s="11"/>
      <c r="KAO9" s="11"/>
      <c r="KAP9" s="11"/>
      <c r="KAQ9" s="11"/>
      <c r="KAR9" s="11"/>
      <c r="KAS9" s="11"/>
      <c r="KAT9" s="11"/>
      <c r="KAU9" s="11"/>
      <c r="KAV9" s="11"/>
      <c r="KAW9" s="11"/>
      <c r="KAX9" s="11"/>
      <c r="KAY9" s="11"/>
      <c r="KAZ9" s="11"/>
      <c r="KBA9" s="11"/>
      <c r="KBB9" s="11"/>
      <c r="KBC9" s="11"/>
      <c r="KBD9" s="11"/>
      <c r="KBE9" s="11"/>
      <c r="KBF9" s="11"/>
      <c r="KBG9" s="11"/>
      <c r="KBH9" s="11"/>
      <c r="KBI9" s="11"/>
      <c r="KBJ9" s="11"/>
      <c r="KBK9" s="11"/>
      <c r="KBL9" s="11"/>
      <c r="KBM9" s="11"/>
      <c r="KBN9" s="11"/>
      <c r="KBO9" s="11"/>
      <c r="KBP9" s="11"/>
      <c r="KBQ9" s="11"/>
      <c r="KBR9" s="11"/>
      <c r="KBS9" s="11"/>
      <c r="KBT9" s="11"/>
      <c r="KBU9" s="11"/>
      <c r="KBV9" s="11"/>
      <c r="KBW9" s="11"/>
      <c r="KBX9" s="11"/>
      <c r="KBY9" s="11"/>
      <c r="KBZ9" s="11"/>
      <c r="KCA9" s="11"/>
      <c r="KCB9" s="11"/>
      <c r="KCC9" s="11"/>
      <c r="KCD9" s="11"/>
      <c r="KCE9" s="11"/>
      <c r="KCF9" s="11"/>
      <c r="KCG9" s="11"/>
      <c r="KCH9" s="11"/>
      <c r="KCI9" s="11"/>
      <c r="KCJ9" s="11"/>
      <c r="KCK9" s="11"/>
      <c r="KCL9" s="11"/>
      <c r="KCM9" s="11"/>
      <c r="KCN9" s="11"/>
      <c r="KCO9" s="11"/>
      <c r="KCP9" s="11"/>
      <c r="KCQ9" s="11"/>
      <c r="KCR9" s="11"/>
      <c r="KCS9" s="11"/>
      <c r="KCT9" s="11"/>
      <c r="KCU9" s="11"/>
      <c r="KCV9" s="11"/>
      <c r="KCW9" s="11"/>
      <c r="KCX9" s="11"/>
      <c r="KCY9" s="11"/>
      <c r="KCZ9" s="11"/>
      <c r="KDA9" s="11"/>
      <c r="KDB9" s="11"/>
      <c r="KDC9" s="11"/>
      <c r="KDD9" s="11"/>
      <c r="KDE9" s="11"/>
      <c r="KDF9" s="11"/>
      <c r="KDG9" s="11"/>
      <c r="KDH9" s="11"/>
      <c r="KDI9" s="11"/>
      <c r="KDJ9" s="11"/>
      <c r="KDK9" s="11"/>
      <c r="KDL9" s="11"/>
      <c r="KDM9" s="11"/>
      <c r="KDN9" s="11"/>
      <c r="KDO9" s="11"/>
      <c r="KDP9" s="11"/>
      <c r="KDQ9" s="11"/>
      <c r="KDR9" s="11"/>
      <c r="KDS9" s="11"/>
      <c r="KDT9" s="11"/>
      <c r="KDU9" s="11"/>
      <c r="KDV9" s="11"/>
      <c r="KDW9" s="11"/>
      <c r="KDX9" s="11"/>
      <c r="KDY9" s="11"/>
      <c r="KDZ9" s="11"/>
      <c r="KEA9" s="11"/>
      <c r="KEB9" s="11"/>
      <c r="KEC9" s="11"/>
      <c r="KED9" s="11"/>
      <c r="KEE9" s="11"/>
      <c r="KEF9" s="11"/>
      <c r="KEG9" s="11"/>
      <c r="KEH9" s="11"/>
      <c r="KEI9" s="11"/>
      <c r="KEJ9" s="11"/>
      <c r="KEK9" s="11"/>
      <c r="KEL9" s="11"/>
      <c r="KEM9" s="11"/>
      <c r="KEN9" s="11"/>
      <c r="KEO9" s="11"/>
      <c r="KEP9" s="11"/>
      <c r="KEQ9" s="11"/>
      <c r="KER9" s="11"/>
      <c r="KES9" s="11"/>
      <c r="KET9" s="11"/>
      <c r="KEU9" s="11"/>
      <c r="KEV9" s="11"/>
      <c r="KEW9" s="11"/>
      <c r="KEX9" s="11"/>
      <c r="KEY9" s="11"/>
      <c r="KEZ9" s="11"/>
      <c r="KFA9" s="11"/>
      <c r="KFB9" s="11"/>
      <c r="KFC9" s="11"/>
      <c r="KFD9" s="11"/>
      <c r="KFE9" s="11"/>
      <c r="KFF9" s="11"/>
      <c r="KFG9" s="11"/>
      <c r="KFH9" s="11"/>
      <c r="KFI9" s="11"/>
      <c r="KFJ9" s="11"/>
      <c r="KFK9" s="11"/>
      <c r="KFL9" s="11"/>
      <c r="KFM9" s="11"/>
      <c r="KFN9" s="11"/>
      <c r="KFO9" s="11"/>
      <c r="KFP9" s="11"/>
      <c r="KFQ9" s="11"/>
      <c r="KFR9" s="11"/>
      <c r="KFS9" s="11"/>
      <c r="KFT9" s="11"/>
      <c r="KFU9" s="11"/>
      <c r="KFV9" s="11"/>
      <c r="KFW9" s="11"/>
      <c r="KFX9" s="11"/>
      <c r="KFY9" s="11"/>
      <c r="KFZ9" s="11"/>
      <c r="KGA9" s="11"/>
      <c r="KGB9" s="11"/>
      <c r="KGC9" s="11"/>
      <c r="KGD9" s="11"/>
      <c r="KGE9" s="11"/>
      <c r="KGF9" s="11"/>
      <c r="KGG9" s="11"/>
      <c r="KGH9" s="11"/>
      <c r="KGI9" s="11"/>
      <c r="KGJ9" s="11"/>
      <c r="KGK9" s="11"/>
      <c r="KGL9" s="11"/>
      <c r="KGM9" s="11"/>
      <c r="KGN9" s="11"/>
      <c r="KGO9" s="11"/>
      <c r="KGP9" s="11"/>
      <c r="KGQ9" s="11"/>
      <c r="KGR9" s="11"/>
      <c r="KGS9" s="11"/>
      <c r="KGT9" s="11"/>
      <c r="KGU9" s="11"/>
      <c r="KGV9" s="11"/>
      <c r="KGW9" s="11"/>
      <c r="KGX9" s="11"/>
      <c r="KGY9" s="11"/>
      <c r="KGZ9" s="11"/>
      <c r="KHA9" s="11"/>
      <c r="KHB9" s="11"/>
      <c r="KHC9" s="11"/>
      <c r="KHD9" s="11"/>
      <c r="KHE9" s="11"/>
      <c r="KHF9" s="11"/>
      <c r="KHG9" s="11"/>
      <c r="KHH9" s="11"/>
      <c r="KHI9" s="11"/>
      <c r="KHJ9" s="11"/>
      <c r="KHK9" s="11"/>
      <c r="KHL9" s="11"/>
      <c r="KHM9" s="11"/>
      <c r="KHN9" s="11"/>
      <c r="KHO9" s="11"/>
      <c r="KHP9" s="11"/>
      <c r="KHQ9" s="11"/>
      <c r="KHR9" s="11"/>
      <c r="KHS9" s="11"/>
      <c r="KHT9" s="11"/>
      <c r="KHU9" s="11"/>
      <c r="KHV9" s="11"/>
      <c r="KHW9" s="11"/>
      <c r="KHX9" s="11"/>
      <c r="KHY9" s="11"/>
      <c r="KHZ9" s="11"/>
      <c r="KIA9" s="11"/>
      <c r="KIB9" s="11"/>
      <c r="KIC9" s="11"/>
      <c r="KID9" s="11"/>
      <c r="KIE9" s="11"/>
      <c r="KIF9" s="11"/>
      <c r="KIG9" s="11"/>
      <c r="KIH9" s="11"/>
      <c r="KII9" s="11"/>
      <c r="KIJ9" s="11"/>
      <c r="KIK9" s="11"/>
      <c r="KIL9" s="11"/>
      <c r="KIM9" s="11"/>
      <c r="KIN9" s="11"/>
      <c r="KIO9" s="11"/>
      <c r="KIP9" s="11"/>
      <c r="KIQ9" s="11"/>
      <c r="KIR9" s="11"/>
      <c r="KIS9" s="11"/>
      <c r="KIT9" s="11"/>
      <c r="KIU9" s="11"/>
      <c r="KIV9" s="11"/>
      <c r="KIW9" s="11"/>
      <c r="KIX9" s="11"/>
      <c r="KIY9" s="11"/>
      <c r="KIZ9" s="11"/>
      <c r="KJA9" s="11"/>
      <c r="KJB9" s="11"/>
      <c r="KJC9" s="11"/>
      <c r="KJD9" s="11"/>
      <c r="KJE9" s="11"/>
      <c r="KJF9" s="11"/>
      <c r="KJG9" s="11"/>
      <c r="KJH9" s="11"/>
      <c r="KJI9" s="11"/>
      <c r="KJJ9" s="11"/>
      <c r="KJK9" s="11"/>
      <c r="KJL9" s="11"/>
      <c r="KJM9" s="11"/>
      <c r="KJN9" s="11"/>
      <c r="KJO9" s="11"/>
      <c r="KJP9" s="11"/>
      <c r="KJQ9" s="11"/>
      <c r="KJR9" s="11"/>
      <c r="KJS9" s="11"/>
      <c r="KJT9" s="11"/>
      <c r="KJU9" s="11"/>
      <c r="KJV9" s="11"/>
      <c r="KJW9" s="11"/>
      <c r="KJX9" s="11"/>
      <c r="KJY9" s="11"/>
      <c r="KJZ9" s="11"/>
      <c r="KKA9" s="11"/>
      <c r="KKB9" s="11"/>
      <c r="KKC9" s="11"/>
      <c r="KKD9" s="11"/>
      <c r="KKE9" s="11"/>
      <c r="KKF9" s="11"/>
      <c r="KKG9" s="11"/>
      <c r="KKH9" s="11"/>
      <c r="KKI9" s="11"/>
      <c r="KKJ9" s="11"/>
      <c r="KKK9" s="11"/>
      <c r="KKL9" s="11"/>
      <c r="KKM9" s="11"/>
      <c r="KKN9" s="11"/>
      <c r="KKO9" s="11"/>
      <c r="KKP9" s="11"/>
      <c r="KKQ9" s="11"/>
      <c r="KKR9" s="11"/>
      <c r="KKS9" s="11"/>
      <c r="KKT9" s="11"/>
      <c r="KKU9" s="11"/>
      <c r="KKV9" s="11"/>
      <c r="KKW9" s="11"/>
      <c r="KKX9" s="11"/>
      <c r="KKY9" s="11"/>
      <c r="KKZ9" s="11"/>
      <c r="KLA9" s="11"/>
      <c r="KLB9" s="11"/>
      <c r="KLC9" s="11"/>
      <c r="KLD9" s="11"/>
      <c r="KLE9" s="11"/>
      <c r="KLF9" s="11"/>
      <c r="KLG9" s="11"/>
      <c r="KLH9" s="11"/>
      <c r="KLI9" s="11"/>
      <c r="KLJ9" s="11"/>
      <c r="KLK9" s="11"/>
      <c r="KLL9" s="11"/>
      <c r="KLM9" s="11"/>
      <c r="KLN9" s="11"/>
      <c r="KLO9" s="11"/>
      <c r="KLP9" s="11"/>
      <c r="KLQ9" s="11"/>
      <c r="KLR9" s="11"/>
      <c r="KLS9" s="11"/>
      <c r="KLT9" s="11"/>
      <c r="KLU9" s="11"/>
      <c r="KLV9" s="11"/>
      <c r="KLW9" s="11"/>
      <c r="KLX9" s="11"/>
      <c r="KLY9" s="11"/>
      <c r="KLZ9" s="11"/>
      <c r="KMA9" s="11"/>
      <c r="KMB9" s="11"/>
      <c r="KMC9" s="11"/>
      <c r="KMD9" s="11"/>
      <c r="KME9" s="11"/>
      <c r="KMF9" s="11"/>
      <c r="KMG9" s="11"/>
      <c r="KMH9" s="11"/>
      <c r="KMI9" s="11"/>
      <c r="KMJ9" s="11"/>
      <c r="KMK9" s="11"/>
      <c r="KML9" s="11"/>
      <c r="KMM9" s="11"/>
      <c r="KMN9" s="11"/>
      <c r="KMO9" s="11"/>
      <c r="KMP9" s="11"/>
      <c r="KMQ9" s="11"/>
      <c r="KMR9" s="11"/>
      <c r="KMS9" s="11"/>
      <c r="KMT9" s="11"/>
      <c r="KMU9" s="11"/>
      <c r="KMV9" s="11"/>
      <c r="KMW9" s="11"/>
      <c r="KMX9" s="11"/>
      <c r="KMY9" s="11"/>
      <c r="KMZ9" s="11"/>
      <c r="KNA9" s="11"/>
      <c r="KNB9" s="11"/>
      <c r="KNC9" s="11"/>
      <c r="KND9" s="11"/>
      <c r="KNE9" s="11"/>
      <c r="KNF9" s="11"/>
      <c r="KNG9" s="11"/>
      <c r="KNH9" s="11"/>
      <c r="KNI9" s="11"/>
      <c r="KNJ9" s="11"/>
      <c r="KNK9" s="11"/>
      <c r="KNL9" s="11"/>
      <c r="KNM9" s="11"/>
      <c r="KNN9" s="11"/>
      <c r="KNO9" s="11"/>
      <c r="KNP9" s="11"/>
      <c r="KNQ9" s="11"/>
      <c r="KNR9" s="11"/>
      <c r="KNS9" s="11"/>
      <c r="KNT9" s="11"/>
      <c r="KNU9" s="11"/>
      <c r="KNV9" s="11"/>
      <c r="KNW9" s="11"/>
      <c r="KNX9" s="11"/>
      <c r="KNY9" s="11"/>
      <c r="KNZ9" s="11"/>
      <c r="KOA9" s="11"/>
      <c r="KOB9" s="11"/>
      <c r="KOC9" s="11"/>
      <c r="KOD9" s="11"/>
      <c r="KOE9" s="11"/>
      <c r="KOF9" s="11"/>
      <c r="KOG9" s="11"/>
      <c r="KOH9" s="11"/>
      <c r="KOI9" s="11"/>
      <c r="KOJ9" s="11"/>
      <c r="KOK9" s="11"/>
      <c r="KOL9" s="11"/>
      <c r="KOM9" s="11"/>
      <c r="KON9" s="11"/>
      <c r="KOO9" s="11"/>
      <c r="KOP9" s="11"/>
      <c r="KOQ9" s="11"/>
      <c r="KOR9" s="11"/>
      <c r="KOS9" s="11"/>
      <c r="KOT9" s="11"/>
      <c r="KOU9" s="11"/>
      <c r="KOV9" s="11"/>
      <c r="KOW9" s="11"/>
      <c r="KOX9" s="11"/>
      <c r="KOY9" s="11"/>
      <c r="KOZ9" s="11"/>
      <c r="KPA9" s="11"/>
      <c r="KPB9" s="11"/>
      <c r="KPC9" s="11"/>
      <c r="KPD9" s="11"/>
      <c r="KPE9" s="11"/>
      <c r="KPF9" s="11"/>
      <c r="KPG9" s="11"/>
      <c r="KPH9" s="11"/>
      <c r="KPI9" s="11"/>
      <c r="KPJ9" s="11"/>
      <c r="KPK9" s="11"/>
      <c r="KPL9" s="11"/>
      <c r="KPM9" s="11"/>
      <c r="KPN9" s="11"/>
      <c r="KPO9" s="11"/>
      <c r="KPP9" s="11"/>
      <c r="KPQ9" s="11"/>
      <c r="KPR9" s="11"/>
      <c r="KPS9" s="11"/>
      <c r="KPT9" s="11"/>
      <c r="KPU9" s="11"/>
      <c r="KPV9" s="11"/>
      <c r="KPW9" s="11"/>
      <c r="KPX9" s="11"/>
      <c r="KPY9" s="11"/>
      <c r="KPZ9" s="11"/>
      <c r="KQA9" s="11"/>
      <c r="KQB9" s="11"/>
      <c r="KQC9" s="11"/>
      <c r="KQD9" s="11"/>
      <c r="KQE9" s="11"/>
      <c r="KQF9" s="11"/>
      <c r="KQG9" s="11"/>
      <c r="KQH9" s="11"/>
      <c r="KQI9" s="11"/>
      <c r="KQJ9" s="11"/>
      <c r="KQK9" s="11"/>
      <c r="KQL9" s="11"/>
      <c r="KQM9" s="11"/>
      <c r="KQN9" s="11"/>
      <c r="KQO9" s="11"/>
      <c r="KQP9" s="11"/>
      <c r="KQQ9" s="11"/>
      <c r="KQR9" s="11"/>
      <c r="KQS9" s="11"/>
      <c r="KQT9" s="11"/>
      <c r="KQU9" s="11"/>
      <c r="KQV9" s="11"/>
      <c r="KQW9" s="11"/>
      <c r="KQX9" s="11"/>
      <c r="KQY9" s="11"/>
      <c r="KQZ9" s="11"/>
      <c r="KRA9" s="11"/>
      <c r="KRB9" s="11"/>
      <c r="KRC9" s="11"/>
      <c r="KRD9" s="11"/>
      <c r="KRE9" s="11"/>
      <c r="KRF9" s="11"/>
      <c r="KRG9" s="11"/>
      <c r="KRH9" s="11"/>
      <c r="KRI9" s="11"/>
      <c r="KRJ9" s="11"/>
      <c r="KRK9" s="11"/>
      <c r="KRL9" s="11"/>
      <c r="KRM9" s="11"/>
      <c r="KRN9" s="11"/>
      <c r="KRO9" s="11"/>
      <c r="KRP9" s="11"/>
      <c r="KRQ9" s="11"/>
      <c r="KRR9" s="11"/>
      <c r="KRS9" s="11"/>
      <c r="KRT9" s="11"/>
      <c r="KRU9" s="11"/>
      <c r="KRV9" s="11"/>
      <c r="KRW9" s="11"/>
      <c r="KRX9" s="11"/>
      <c r="KRY9" s="11"/>
      <c r="KRZ9" s="11"/>
      <c r="KSA9" s="11"/>
      <c r="KSB9" s="11"/>
      <c r="KSC9" s="11"/>
      <c r="KSD9" s="11"/>
      <c r="KSE9" s="11"/>
      <c r="KSF9" s="11"/>
      <c r="KSG9" s="11"/>
      <c r="KSH9" s="11"/>
      <c r="KSI9" s="11"/>
      <c r="KSJ9" s="11"/>
      <c r="KSK9" s="11"/>
      <c r="KSL9" s="11"/>
      <c r="KSM9" s="11"/>
      <c r="KSN9" s="11"/>
      <c r="KSO9" s="11"/>
      <c r="KSP9" s="11"/>
      <c r="KSQ9" s="11"/>
      <c r="KSR9" s="11"/>
      <c r="KSS9" s="11"/>
      <c r="KST9" s="11"/>
      <c r="KSU9" s="11"/>
      <c r="KSV9" s="11"/>
      <c r="KSW9" s="11"/>
      <c r="KSX9" s="11"/>
      <c r="KSY9" s="11"/>
      <c r="KSZ9" s="11"/>
      <c r="KTA9" s="11"/>
      <c r="KTB9" s="11"/>
      <c r="KTC9" s="11"/>
      <c r="KTD9" s="11"/>
      <c r="KTE9" s="11"/>
      <c r="KTF9" s="11"/>
      <c r="KTG9" s="11"/>
      <c r="KTH9" s="11"/>
      <c r="KTI9" s="11"/>
      <c r="KTJ9" s="11"/>
      <c r="KTK9" s="11"/>
      <c r="KTL9" s="11"/>
      <c r="KTM9" s="11"/>
      <c r="KTN9" s="11"/>
      <c r="KTO9" s="11"/>
      <c r="KTP9" s="11"/>
      <c r="KTQ9" s="11"/>
      <c r="KTR9" s="11"/>
      <c r="KTS9" s="11"/>
      <c r="KTT9" s="11"/>
      <c r="KTU9" s="11"/>
      <c r="KTV9" s="11"/>
      <c r="KTW9" s="11"/>
      <c r="KTX9" s="11"/>
      <c r="KTY9" s="11"/>
      <c r="KTZ9" s="11"/>
      <c r="KUA9" s="11"/>
      <c r="KUB9" s="11"/>
      <c r="KUC9" s="11"/>
      <c r="KUD9" s="11"/>
      <c r="KUE9" s="11"/>
      <c r="KUF9" s="11"/>
      <c r="KUG9" s="11"/>
      <c r="KUH9" s="11"/>
      <c r="KUI9" s="11"/>
      <c r="KUJ9" s="11"/>
      <c r="KUK9" s="11"/>
      <c r="KUL9" s="11"/>
      <c r="KUM9" s="11"/>
      <c r="KUN9" s="11"/>
      <c r="KUO9" s="11"/>
      <c r="KUP9" s="11"/>
      <c r="KUQ9" s="11"/>
      <c r="KUR9" s="11"/>
      <c r="KUS9" s="11"/>
      <c r="KUT9" s="11"/>
      <c r="KUU9" s="11"/>
      <c r="KUV9" s="11"/>
      <c r="KUW9" s="11"/>
      <c r="KUX9" s="11"/>
      <c r="KUY9" s="11"/>
      <c r="KUZ9" s="11"/>
      <c r="KVA9" s="11"/>
      <c r="KVB9" s="11"/>
      <c r="KVC9" s="11"/>
      <c r="KVD9" s="11"/>
      <c r="KVE9" s="11"/>
      <c r="KVF9" s="11"/>
      <c r="KVG9" s="11"/>
      <c r="KVH9" s="11"/>
      <c r="KVI9" s="11"/>
      <c r="KVJ9" s="11"/>
      <c r="KVK9" s="11"/>
      <c r="KVL9" s="11"/>
      <c r="KVM9" s="11"/>
      <c r="KVN9" s="11"/>
      <c r="KVO9" s="11"/>
      <c r="KVP9" s="11"/>
      <c r="KVQ9" s="11"/>
      <c r="KVR9" s="11"/>
      <c r="KVS9" s="11"/>
      <c r="KVT9" s="11"/>
      <c r="KVU9" s="11"/>
      <c r="KVV9" s="11"/>
      <c r="KVW9" s="11"/>
      <c r="KVX9" s="11"/>
      <c r="KVY9" s="11"/>
      <c r="KVZ9" s="11"/>
      <c r="KWA9" s="11"/>
      <c r="KWB9" s="11"/>
      <c r="KWC9" s="11"/>
      <c r="KWD9" s="11"/>
      <c r="KWE9" s="11"/>
      <c r="KWF9" s="11"/>
      <c r="KWG9" s="11"/>
      <c r="KWH9" s="11"/>
      <c r="KWI9" s="11"/>
      <c r="KWJ9" s="11"/>
      <c r="KWK9" s="11"/>
      <c r="KWL9" s="11"/>
      <c r="KWM9" s="11"/>
      <c r="KWN9" s="11"/>
      <c r="KWO9" s="11"/>
      <c r="KWP9" s="11"/>
      <c r="KWQ9" s="11"/>
      <c r="KWR9" s="11"/>
      <c r="KWS9" s="11"/>
      <c r="KWT9" s="11"/>
      <c r="KWU9" s="11"/>
      <c r="KWV9" s="11"/>
      <c r="KWW9" s="11"/>
      <c r="KWX9" s="11"/>
      <c r="KWY9" s="11"/>
      <c r="KWZ9" s="11"/>
      <c r="KXA9" s="11"/>
      <c r="KXB9" s="11"/>
      <c r="KXC9" s="11"/>
      <c r="KXD9" s="11"/>
      <c r="KXE9" s="11"/>
      <c r="KXF9" s="11"/>
      <c r="KXG9" s="11"/>
      <c r="KXH9" s="11"/>
      <c r="KXI9" s="11"/>
      <c r="KXJ9" s="11"/>
      <c r="KXK9" s="11"/>
      <c r="KXL9" s="11"/>
      <c r="KXM9" s="11"/>
      <c r="KXN9" s="11"/>
      <c r="KXO9" s="11"/>
      <c r="KXP9" s="11"/>
      <c r="KXQ9" s="11"/>
      <c r="KXR9" s="11"/>
      <c r="KXS9" s="11"/>
      <c r="KXT9" s="11"/>
      <c r="KXU9" s="11"/>
      <c r="KXV9" s="11"/>
      <c r="KXW9" s="11"/>
      <c r="KXX9" s="11"/>
      <c r="KXY9" s="11"/>
      <c r="KXZ9" s="11"/>
      <c r="KYA9" s="11"/>
      <c r="KYB9" s="11"/>
      <c r="KYC9" s="11"/>
      <c r="KYD9" s="11"/>
      <c r="KYE9" s="11"/>
      <c r="KYF9" s="11"/>
      <c r="KYG9" s="11"/>
      <c r="KYH9" s="11"/>
      <c r="KYI9" s="11"/>
      <c r="KYJ9" s="11"/>
      <c r="KYK9" s="11"/>
      <c r="KYL9" s="11"/>
      <c r="KYM9" s="11"/>
      <c r="KYN9" s="11"/>
      <c r="KYO9" s="11"/>
      <c r="KYP9" s="11"/>
      <c r="KYQ9" s="11"/>
      <c r="KYR9" s="11"/>
      <c r="KYS9" s="11"/>
      <c r="KYT9" s="11"/>
      <c r="KYU9" s="11"/>
      <c r="KYV9" s="11"/>
      <c r="KYW9" s="11"/>
      <c r="KYX9" s="11"/>
      <c r="KYY9" s="11"/>
      <c r="KYZ9" s="11"/>
      <c r="KZA9" s="11"/>
      <c r="KZB9" s="11"/>
      <c r="KZC9" s="11"/>
      <c r="KZD9" s="11"/>
      <c r="KZE9" s="11"/>
      <c r="KZF9" s="11"/>
      <c r="KZG9" s="11"/>
      <c r="KZH9" s="11"/>
      <c r="KZI9" s="11"/>
      <c r="KZJ9" s="11"/>
      <c r="KZK9" s="11"/>
      <c r="KZL9" s="11"/>
      <c r="KZM9" s="11"/>
      <c r="KZN9" s="11"/>
      <c r="KZO9" s="11"/>
      <c r="KZP9" s="11"/>
      <c r="KZQ9" s="11"/>
      <c r="KZR9" s="11"/>
      <c r="KZS9" s="11"/>
      <c r="KZT9" s="11"/>
      <c r="KZU9" s="11"/>
      <c r="KZV9" s="11"/>
      <c r="KZW9" s="11"/>
      <c r="KZX9" s="11"/>
      <c r="KZY9" s="11"/>
      <c r="KZZ9" s="11"/>
      <c r="LAA9" s="11"/>
      <c r="LAB9" s="11"/>
      <c r="LAC9" s="11"/>
      <c r="LAD9" s="11"/>
      <c r="LAE9" s="11"/>
      <c r="LAF9" s="11"/>
      <c r="LAG9" s="11"/>
      <c r="LAH9" s="11"/>
      <c r="LAI9" s="11"/>
      <c r="LAJ9" s="11"/>
      <c r="LAK9" s="11"/>
      <c r="LAL9" s="11"/>
      <c r="LAM9" s="11"/>
      <c r="LAN9" s="11"/>
      <c r="LAO9" s="11"/>
      <c r="LAP9" s="11"/>
      <c r="LAQ9" s="11"/>
      <c r="LAR9" s="11"/>
      <c r="LAS9" s="11"/>
      <c r="LAT9" s="11"/>
      <c r="LAU9" s="11"/>
      <c r="LAV9" s="11"/>
      <c r="LAW9" s="11"/>
      <c r="LAX9" s="11"/>
      <c r="LAY9" s="11"/>
      <c r="LAZ9" s="11"/>
      <c r="LBA9" s="11"/>
      <c r="LBB9" s="11"/>
      <c r="LBC9" s="11"/>
      <c r="LBD9" s="11"/>
      <c r="LBE9" s="11"/>
      <c r="LBF9" s="11"/>
      <c r="LBG9" s="11"/>
      <c r="LBH9" s="11"/>
      <c r="LBI9" s="11"/>
      <c r="LBJ9" s="11"/>
      <c r="LBK9" s="11"/>
      <c r="LBL9" s="11"/>
      <c r="LBM9" s="11"/>
      <c r="LBN9" s="11"/>
      <c r="LBO9" s="11"/>
      <c r="LBP9" s="11"/>
      <c r="LBQ9" s="11"/>
      <c r="LBR9" s="11"/>
      <c r="LBS9" s="11"/>
      <c r="LBT9" s="11"/>
      <c r="LBU9" s="11"/>
      <c r="LBV9" s="11"/>
      <c r="LBW9" s="11"/>
      <c r="LBX9" s="11"/>
      <c r="LBY9" s="11"/>
      <c r="LBZ9" s="11"/>
      <c r="LCA9" s="11"/>
      <c r="LCB9" s="11"/>
      <c r="LCC9" s="11"/>
      <c r="LCD9" s="11"/>
      <c r="LCE9" s="11"/>
      <c r="LCF9" s="11"/>
      <c r="LCG9" s="11"/>
      <c r="LCH9" s="11"/>
      <c r="LCI9" s="11"/>
      <c r="LCJ9" s="11"/>
      <c r="LCK9" s="11"/>
      <c r="LCL9" s="11"/>
      <c r="LCM9" s="11"/>
      <c r="LCN9" s="11"/>
      <c r="LCO9" s="11"/>
      <c r="LCP9" s="11"/>
      <c r="LCQ9" s="11"/>
      <c r="LCR9" s="11"/>
      <c r="LCS9" s="11"/>
      <c r="LCT9" s="11"/>
      <c r="LCU9" s="11"/>
      <c r="LCV9" s="11"/>
      <c r="LCW9" s="11"/>
      <c r="LCX9" s="11"/>
      <c r="LCY9" s="11"/>
      <c r="LCZ9" s="11"/>
      <c r="LDA9" s="11"/>
      <c r="LDB9" s="11"/>
      <c r="LDC9" s="11"/>
      <c r="LDD9" s="11"/>
      <c r="LDE9" s="11"/>
      <c r="LDF9" s="11"/>
      <c r="LDG9" s="11"/>
      <c r="LDH9" s="11"/>
      <c r="LDI9" s="11"/>
      <c r="LDJ9" s="11"/>
      <c r="LDK9" s="11"/>
      <c r="LDL9" s="11"/>
      <c r="LDM9" s="11"/>
      <c r="LDN9" s="11"/>
      <c r="LDO9" s="11"/>
      <c r="LDP9" s="11"/>
      <c r="LDQ9" s="11"/>
      <c r="LDR9" s="11"/>
      <c r="LDS9" s="11"/>
      <c r="LDT9" s="11"/>
      <c r="LDU9" s="11"/>
      <c r="LDV9" s="11"/>
      <c r="LDW9" s="11"/>
      <c r="LDX9" s="11"/>
      <c r="LDY9" s="11"/>
      <c r="LDZ9" s="11"/>
      <c r="LEA9" s="11"/>
      <c r="LEB9" s="11"/>
      <c r="LEC9" s="11"/>
      <c r="LED9" s="11"/>
      <c r="LEE9" s="11"/>
      <c r="LEF9" s="11"/>
      <c r="LEG9" s="11"/>
      <c r="LEH9" s="11"/>
      <c r="LEI9" s="11"/>
      <c r="LEJ9" s="11"/>
      <c r="LEK9" s="11"/>
      <c r="LEL9" s="11"/>
      <c r="LEM9" s="11"/>
      <c r="LEN9" s="11"/>
      <c r="LEO9" s="11"/>
      <c r="LEP9" s="11"/>
      <c r="LEQ9" s="11"/>
      <c r="LER9" s="11"/>
      <c r="LES9" s="11"/>
      <c r="LET9" s="11"/>
      <c r="LEU9" s="11"/>
      <c r="LEV9" s="11"/>
      <c r="LEW9" s="11"/>
      <c r="LEX9" s="11"/>
      <c r="LEY9" s="11"/>
      <c r="LEZ9" s="11"/>
      <c r="LFA9" s="11"/>
      <c r="LFB9" s="11"/>
      <c r="LFC9" s="11"/>
      <c r="LFD9" s="11"/>
      <c r="LFE9" s="11"/>
      <c r="LFF9" s="11"/>
      <c r="LFG9" s="11"/>
      <c r="LFH9" s="11"/>
      <c r="LFI9" s="11"/>
      <c r="LFJ9" s="11"/>
      <c r="LFK9" s="11"/>
      <c r="LFL9" s="11"/>
      <c r="LFM9" s="11"/>
      <c r="LFN9" s="11"/>
      <c r="LFO9" s="11"/>
      <c r="LFP9" s="11"/>
      <c r="LFQ9" s="11"/>
      <c r="LFR9" s="11"/>
      <c r="LFS9" s="11"/>
      <c r="LFT9" s="11"/>
      <c r="LFU9" s="11"/>
      <c r="LFV9" s="11"/>
      <c r="LFW9" s="11"/>
      <c r="LFX9" s="11"/>
      <c r="LFY9" s="11"/>
      <c r="LFZ9" s="11"/>
      <c r="LGA9" s="11"/>
      <c r="LGB9" s="11"/>
      <c r="LGC9" s="11"/>
      <c r="LGD9" s="11"/>
      <c r="LGE9" s="11"/>
      <c r="LGF9" s="11"/>
      <c r="LGG9" s="11"/>
      <c r="LGH9" s="11"/>
      <c r="LGI9" s="11"/>
      <c r="LGJ9" s="11"/>
      <c r="LGK9" s="11"/>
      <c r="LGL9" s="11"/>
      <c r="LGM9" s="11"/>
      <c r="LGN9" s="11"/>
      <c r="LGO9" s="11"/>
      <c r="LGP9" s="11"/>
      <c r="LGQ9" s="11"/>
      <c r="LGR9" s="11"/>
      <c r="LGS9" s="11"/>
      <c r="LGT9" s="11"/>
      <c r="LGU9" s="11"/>
      <c r="LGV9" s="11"/>
      <c r="LGW9" s="11"/>
      <c r="LGX9" s="11"/>
      <c r="LGY9" s="11"/>
      <c r="LGZ9" s="11"/>
      <c r="LHA9" s="11"/>
      <c r="LHB9" s="11"/>
      <c r="LHC9" s="11"/>
      <c r="LHD9" s="11"/>
      <c r="LHE9" s="11"/>
      <c r="LHF9" s="11"/>
      <c r="LHG9" s="11"/>
      <c r="LHH9" s="11"/>
      <c r="LHI9" s="11"/>
      <c r="LHJ9" s="11"/>
      <c r="LHK9" s="11"/>
      <c r="LHL9" s="11"/>
      <c r="LHM9" s="11"/>
      <c r="LHN9" s="11"/>
      <c r="LHO9" s="11"/>
      <c r="LHP9" s="11"/>
      <c r="LHQ9" s="11"/>
      <c r="LHR9" s="11"/>
      <c r="LHS9" s="11"/>
      <c r="LHT9" s="11"/>
      <c r="LHU9" s="11"/>
      <c r="LHV9" s="11"/>
      <c r="LHW9" s="11"/>
      <c r="LHX9" s="11"/>
      <c r="LHY9" s="11"/>
      <c r="LHZ9" s="11"/>
      <c r="LIA9" s="11"/>
      <c r="LIB9" s="11"/>
      <c r="LIC9" s="11"/>
      <c r="LID9" s="11"/>
      <c r="LIE9" s="11"/>
      <c r="LIF9" s="11"/>
      <c r="LIG9" s="11"/>
      <c r="LIH9" s="11"/>
      <c r="LII9" s="11"/>
      <c r="LIJ9" s="11"/>
      <c r="LIK9" s="11"/>
      <c r="LIL9" s="11"/>
      <c r="LIM9" s="11"/>
      <c r="LIN9" s="11"/>
      <c r="LIO9" s="11"/>
      <c r="LIP9" s="11"/>
      <c r="LIQ9" s="11"/>
      <c r="LIR9" s="11"/>
      <c r="LIS9" s="11"/>
      <c r="LIT9" s="11"/>
      <c r="LIU9" s="11"/>
      <c r="LIV9" s="11"/>
      <c r="LIW9" s="11"/>
      <c r="LIX9" s="11"/>
      <c r="LIY9" s="11"/>
      <c r="LIZ9" s="11"/>
      <c r="LJA9" s="11"/>
      <c r="LJB9" s="11"/>
      <c r="LJC9" s="11"/>
      <c r="LJD9" s="11"/>
      <c r="LJE9" s="11"/>
      <c r="LJF9" s="11"/>
      <c r="LJG9" s="11"/>
      <c r="LJH9" s="11"/>
      <c r="LJI9" s="11"/>
      <c r="LJJ9" s="11"/>
      <c r="LJK9" s="11"/>
      <c r="LJL9" s="11"/>
      <c r="LJM9" s="11"/>
      <c r="LJN9" s="11"/>
      <c r="LJO9" s="11"/>
      <c r="LJP9" s="11"/>
      <c r="LJQ9" s="11"/>
      <c r="LJR9" s="11"/>
      <c r="LJS9" s="11"/>
      <c r="LJT9" s="11"/>
      <c r="LJU9" s="11"/>
      <c r="LJV9" s="11"/>
      <c r="LJW9" s="11"/>
      <c r="LJX9" s="11"/>
      <c r="LJY9" s="11"/>
      <c r="LJZ9" s="11"/>
      <c r="LKA9" s="11"/>
      <c r="LKB9" s="11"/>
      <c r="LKC9" s="11"/>
      <c r="LKD9" s="11"/>
      <c r="LKE9" s="11"/>
      <c r="LKF9" s="11"/>
      <c r="LKG9" s="11"/>
      <c r="LKH9" s="11"/>
      <c r="LKI9" s="11"/>
      <c r="LKJ9" s="11"/>
      <c r="LKK9" s="11"/>
      <c r="LKL9" s="11"/>
      <c r="LKM9" s="11"/>
      <c r="LKN9" s="11"/>
      <c r="LKO9" s="11"/>
      <c r="LKP9" s="11"/>
      <c r="LKQ9" s="11"/>
      <c r="LKR9" s="11"/>
      <c r="LKS9" s="11"/>
      <c r="LKT9" s="11"/>
      <c r="LKU9" s="11"/>
      <c r="LKV9" s="11"/>
      <c r="LKW9" s="11"/>
      <c r="LKX9" s="11"/>
      <c r="LKY9" s="11"/>
      <c r="LKZ9" s="11"/>
      <c r="LLA9" s="11"/>
      <c r="LLB9" s="11"/>
      <c r="LLC9" s="11"/>
      <c r="LLD9" s="11"/>
      <c r="LLE9" s="11"/>
      <c r="LLF9" s="11"/>
      <c r="LLG9" s="11"/>
      <c r="LLH9" s="11"/>
      <c r="LLI9" s="11"/>
      <c r="LLJ9" s="11"/>
      <c r="LLK9" s="11"/>
      <c r="LLL9" s="11"/>
      <c r="LLM9" s="11"/>
      <c r="LLN9" s="11"/>
      <c r="LLO9" s="11"/>
      <c r="LLP9" s="11"/>
      <c r="LLQ9" s="11"/>
      <c r="LLR9" s="11"/>
      <c r="LLS9" s="11"/>
      <c r="LLT9" s="11"/>
      <c r="LLU9" s="11"/>
      <c r="LLV9" s="11"/>
      <c r="LLW9" s="11"/>
      <c r="LLX9" s="11"/>
      <c r="LLY9" s="11"/>
      <c r="LLZ9" s="11"/>
      <c r="LMA9" s="11"/>
      <c r="LMB9" s="11"/>
      <c r="LMC9" s="11"/>
      <c r="LMD9" s="11"/>
      <c r="LME9" s="11"/>
      <c r="LMF9" s="11"/>
      <c r="LMG9" s="11"/>
      <c r="LMH9" s="11"/>
      <c r="LMI9" s="11"/>
      <c r="LMJ9" s="11"/>
      <c r="LMK9" s="11"/>
      <c r="LML9" s="11"/>
      <c r="LMM9" s="11"/>
      <c r="LMN9" s="11"/>
      <c r="LMO9" s="11"/>
      <c r="LMP9" s="11"/>
      <c r="LMQ9" s="11"/>
      <c r="LMR9" s="11"/>
      <c r="LMS9" s="11"/>
      <c r="LMT9" s="11"/>
      <c r="LMU9" s="11"/>
      <c r="LMV9" s="11"/>
      <c r="LMW9" s="11"/>
      <c r="LMX9" s="11"/>
      <c r="LMY9" s="11"/>
      <c r="LMZ9" s="11"/>
      <c r="LNA9" s="11"/>
      <c r="LNB9" s="11"/>
      <c r="LNC9" s="11"/>
      <c r="LND9" s="11"/>
      <c r="LNE9" s="11"/>
      <c r="LNF9" s="11"/>
      <c r="LNG9" s="11"/>
      <c r="LNH9" s="11"/>
      <c r="LNI9" s="11"/>
      <c r="LNJ9" s="11"/>
      <c r="LNK9" s="11"/>
      <c r="LNL9" s="11"/>
      <c r="LNM9" s="11"/>
      <c r="LNN9" s="11"/>
      <c r="LNO9" s="11"/>
      <c r="LNP9" s="11"/>
      <c r="LNQ9" s="11"/>
      <c r="LNR9" s="11"/>
      <c r="LNS9" s="11"/>
      <c r="LNT9" s="11"/>
      <c r="LNU9" s="11"/>
      <c r="LNV9" s="11"/>
      <c r="LNW9" s="11"/>
      <c r="LNX9" s="11"/>
      <c r="LNY9" s="11"/>
      <c r="LNZ9" s="11"/>
      <c r="LOA9" s="11"/>
      <c r="LOB9" s="11"/>
      <c r="LOC9" s="11"/>
      <c r="LOD9" s="11"/>
      <c r="LOE9" s="11"/>
      <c r="LOF9" s="11"/>
      <c r="LOG9" s="11"/>
      <c r="LOH9" s="11"/>
      <c r="LOI9" s="11"/>
      <c r="LOJ9" s="11"/>
      <c r="LOK9" s="11"/>
      <c r="LOL9" s="11"/>
      <c r="LOM9" s="11"/>
      <c r="LON9" s="11"/>
      <c r="LOO9" s="11"/>
      <c r="LOP9" s="11"/>
      <c r="LOQ9" s="11"/>
      <c r="LOR9" s="11"/>
      <c r="LOS9" s="11"/>
      <c r="LOT9" s="11"/>
      <c r="LOU9" s="11"/>
      <c r="LOV9" s="11"/>
      <c r="LOW9" s="11"/>
      <c r="LOX9" s="11"/>
      <c r="LOY9" s="11"/>
      <c r="LOZ9" s="11"/>
      <c r="LPA9" s="11"/>
      <c r="LPB9" s="11"/>
      <c r="LPC9" s="11"/>
      <c r="LPD9" s="11"/>
      <c r="LPE9" s="11"/>
      <c r="LPF9" s="11"/>
      <c r="LPG9" s="11"/>
      <c r="LPH9" s="11"/>
      <c r="LPI9" s="11"/>
      <c r="LPJ9" s="11"/>
      <c r="LPK9" s="11"/>
      <c r="LPL9" s="11"/>
      <c r="LPM9" s="11"/>
      <c r="LPN9" s="11"/>
      <c r="LPO9" s="11"/>
      <c r="LPP9" s="11"/>
      <c r="LPQ9" s="11"/>
      <c r="LPR9" s="11"/>
      <c r="LPS9" s="11"/>
      <c r="LPT9" s="11"/>
      <c r="LPU9" s="11"/>
      <c r="LPV9" s="11"/>
      <c r="LPW9" s="11"/>
      <c r="LPX9" s="11"/>
      <c r="LPY9" s="11"/>
      <c r="LPZ9" s="11"/>
      <c r="LQA9" s="11"/>
      <c r="LQB9" s="11"/>
      <c r="LQC9" s="11"/>
      <c r="LQD9" s="11"/>
      <c r="LQE9" s="11"/>
      <c r="LQF9" s="11"/>
      <c r="LQG9" s="11"/>
      <c r="LQH9" s="11"/>
      <c r="LQI9" s="11"/>
      <c r="LQJ9" s="11"/>
      <c r="LQK9" s="11"/>
      <c r="LQL9" s="11"/>
      <c r="LQM9" s="11"/>
      <c r="LQN9" s="11"/>
      <c r="LQO9" s="11"/>
      <c r="LQP9" s="11"/>
      <c r="LQQ9" s="11"/>
      <c r="LQR9" s="11"/>
      <c r="LQS9" s="11"/>
      <c r="LQT9" s="11"/>
      <c r="LQU9" s="11"/>
      <c r="LQV9" s="11"/>
      <c r="LQW9" s="11"/>
      <c r="LQX9" s="11"/>
      <c r="LQY9" s="11"/>
      <c r="LQZ9" s="11"/>
      <c r="LRA9" s="11"/>
      <c r="LRB9" s="11"/>
      <c r="LRC9" s="11"/>
      <c r="LRD9" s="11"/>
      <c r="LRE9" s="11"/>
      <c r="LRF9" s="11"/>
      <c r="LRG9" s="11"/>
      <c r="LRH9" s="11"/>
      <c r="LRI9" s="11"/>
      <c r="LRJ9" s="11"/>
      <c r="LRK9" s="11"/>
      <c r="LRL9" s="11"/>
      <c r="LRM9" s="11"/>
      <c r="LRN9" s="11"/>
      <c r="LRO9" s="11"/>
      <c r="LRP9" s="11"/>
      <c r="LRQ9" s="11"/>
      <c r="LRR9" s="11"/>
      <c r="LRS9" s="11"/>
      <c r="LRT9" s="11"/>
      <c r="LRU9" s="11"/>
      <c r="LRV9" s="11"/>
      <c r="LRW9" s="11"/>
      <c r="LRX9" s="11"/>
      <c r="LRY9" s="11"/>
      <c r="LRZ9" s="11"/>
      <c r="LSA9" s="11"/>
      <c r="LSB9" s="11"/>
      <c r="LSC9" s="11"/>
      <c r="LSD9" s="11"/>
      <c r="LSE9" s="11"/>
      <c r="LSF9" s="11"/>
      <c r="LSG9" s="11"/>
      <c r="LSH9" s="11"/>
      <c r="LSI9" s="11"/>
      <c r="LSJ9" s="11"/>
      <c r="LSK9" s="11"/>
      <c r="LSL9" s="11"/>
      <c r="LSM9" s="11"/>
      <c r="LSN9" s="11"/>
      <c r="LSO9" s="11"/>
      <c r="LSP9" s="11"/>
      <c r="LSQ9" s="11"/>
      <c r="LSR9" s="11"/>
      <c r="LSS9" s="11"/>
      <c r="LST9" s="11"/>
      <c r="LSU9" s="11"/>
      <c r="LSV9" s="11"/>
      <c r="LSW9" s="11"/>
      <c r="LSX9" s="11"/>
      <c r="LSY9" s="11"/>
      <c r="LSZ9" s="11"/>
      <c r="LTA9" s="11"/>
      <c r="LTB9" s="11"/>
      <c r="LTC9" s="11"/>
      <c r="LTD9" s="11"/>
      <c r="LTE9" s="11"/>
      <c r="LTF9" s="11"/>
      <c r="LTG9" s="11"/>
      <c r="LTH9" s="11"/>
      <c r="LTI9" s="11"/>
      <c r="LTJ9" s="11"/>
      <c r="LTK9" s="11"/>
      <c r="LTL9" s="11"/>
      <c r="LTM9" s="11"/>
      <c r="LTN9" s="11"/>
      <c r="LTO9" s="11"/>
      <c r="LTP9" s="11"/>
      <c r="LTQ9" s="11"/>
      <c r="LTR9" s="11"/>
      <c r="LTS9" s="11"/>
      <c r="LTT9" s="11"/>
      <c r="LTU9" s="11"/>
      <c r="LTV9" s="11"/>
      <c r="LTW9" s="11"/>
      <c r="LTX9" s="11"/>
      <c r="LTY9" s="11"/>
      <c r="LTZ9" s="11"/>
      <c r="LUA9" s="11"/>
      <c r="LUB9" s="11"/>
      <c r="LUC9" s="11"/>
      <c r="LUD9" s="11"/>
      <c r="LUE9" s="11"/>
      <c r="LUF9" s="11"/>
      <c r="LUG9" s="11"/>
      <c r="LUH9" s="11"/>
      <c r="LUI9" s="11"/>
      <c r="LUJ9" s="11"/>
      <c r="LUK9" s="11"/>
      <c r="LUL9" s="11"/>
      <c r="LUM9" s="11"/>
      <c r="LUN9" s="11"/>
      <c r="LUO9" s="11"/>
      <c r="LUP9" s="11"/>
      <c r="LUQ9" s="11"/>
      <c r="LUR9" s="11"/>
      <c r="LUS9" s="11"/>
      <c r="LUT9" s="11"/>
      <c r="LUU9" s="11"/>
      <c r="LUV9" s="11"/>
      <c r="LUW9" s="11"/>
      <c r="LUX9" s="11"/>
      <c r="LUY9" s="11"/>
      <c r="LUZ9" s="11"/>
      <c r="LVA9" s="11"/>
      <c r="LVB9" s="11"/>
      <c r="LVC9" s="11"/>
      <c r="LVD9" s="11"/>
      <c r="LVE9" s="11"/>
      <c r="LVF9" s="11"/>
      <c r="LVG9" s="11"/>
      <c r="LVH9" s="11"/>
      <c r="LVI9" s="11"/>
      <c r="LVJ9" s="11"/>
      <c r="LVK9" s="11"/>
      <c r="LVL9" s="11"/>
      <c r="LVM9" s="11"/>
      <c r="LVN9" s="11"/>
      <c r="LVO9" s="11"/>
      <c r="LVP9" s="11"/>
      <c r="LVQ9" s="11"/>
      <c r="LVR9" s="11"/>
      <c r="LVS9" s="11"/>
      <c r="LVT9" s="11"/>
      <c r="LVU9" s="11"/>
      <c r="LVV9" s="11"/>
      <c r="LVW9" s="11"/>
      <c r="LVX9" s="11"/>
      <c r="LVY9" s="11"/>
      <c r="LVZ9" s="11"/>
      <c r="LWA9" s="11"/>
      <c r="LWB9" s="11"/>
      <c r="LWC9" s="11"/>
      <c r="LWD9" s="11"/>
      <c r="LWE9" s="11"/>
      <c r="LWF9" s="11"/>
      <c r="LWG9" s="11"/>
      <c r="LWH9" s="11"/>
      <c r="LWI9" s="11"/>
      <c r="LWJ9" s="11"/>
      <c r="LWK9" s="11"/>
      <c r="LWL9" s="11"/>
      <c r="LWM9" s="11"/>
      <c r="LWN9" s="11"/>
      <c r="LWO9" s="11"/>
      <c r="LWP9" s="11"/>
      <c r="LWQ9" s="11"/>
      <c r="LWR9" s="11"/>
      <c r="LWS9" s="11"/>
      <c r="LWT9" s="11"/>
      <c r="LWU9" s="11"/>
      <c r="LWV9" s="11"/>
      <c r="LWW9" s="11"/>
      <c r="LWX9" s="11"/>
      <c r="LWY9" s="11"/>
      <c r="LWZ9" s="11"/>
      <c r="LXA9" s="11"/>
      <c r="LXB9" s="11"/>
      <c r="LXC9" s="11"/>
      <c r="LXD9" s="11"/>
      <c r="LXE9" s="11"/>
      <c r="LXF9" s="11"/>
      <c r="LXG9" s="11"/>
      <c r="LXH9" s="11"/>
      <c r="LXI9" s="11"/>
      <c r="LXJ9" s="11"/>
      <c r="LXK9" s="11"/>
      <c r="LXL9" s="11"/>
      <c r="LXM9" s="11"/>
      <c r="LXN9" s="11"/>
      <c r="LXO9" s="11"/>
      <c r="LXP9" s="11"/>
      <c r="LXQ9" s="11"/>
      <c r="LXR9" s="11"/>
      <c r="LXS9" s="11"/>
      <c r="LXT9" s="11"/>
      <c r="LXU9" s="11"/>
      <c r="LXV9" s="11"/>
      <c r="LXW9" s="11"/>
      <c r="LXX9" s="11"/>
      <c r="LXY9" s="11"/>
      <c r="LXZ9" s="11"/>
      <c r="LYA9" s="11"/>
      <c r="LYB9" s="11"/>
      <c r="LYC9" s="11"/>
      <c r="LYD9" s="11"/>
      <c r="LYE9" s="11"/>
      <c r="LYF9" s="11"/>
      <c r="LYG9" s="11"/>
      <c r="LYH9" s="11"/>
      <c r="LYI9" s="11"/>
      <c r="LYJ9" s="11"/>
      <c r="LYK9" s="11"/>
      <c r="LYL9" s="11"/>
      <c r="LYM9" s="11"/>
      <c r="LYN9" s="11"/>
      <c r="LYO9" s="11"/>
      <c r="LYP9" s="11"/>
      <c r="LYQ9" s="11"/>
      <c r="LYR9" s="11"/>
      <c r="LYS9" s="11"/>
      <c r="LYT9" s="11"/>
      <c r="LYU9" s="11"/>
      <c r="LYV9" s="11"/>
      <c r="LYW9" s="11"/>
      <c r="LYX9" s="11"/>
      <c r="LYY9" s="11"/>
      <c r="LYZ9" s="11"/>
      <c r="LZA9" s="11"/>
      <c r="LZB9" s="11"/>
      <c r="LZC9" s="11"/>
      <c r="LZD9" s="11"/>
      <c r="LZE9" s="11"/>
      <c r="LZF9" s="11"/>
      <c r="LZG9" s="11"/>
      <c r="LZH9" s="11"/>
      <c r="LZI9" s="11"/>
      <c r="LZJ9" s="11"/>
      <c r="LZK9" s="11"/>
      <c r="LZL9" s="11"/>
      <c r="LZM9" s="11"/>
      <c r="LZN9" s="11"/>
      <c r="LZO9" s="11"/>
      <c r="LZP9" s="11"/>
      <c r="LZQ9" s="11"/>
      <c r="LZR9" s="11"/>
      <c r="LZS9" s="11"/>
      <c r="LZT9" s="11"/>
      <c r="LZU9" s="11"/>
      <c r="LZV9" s="11"/>
      <c r="LZW9" s="11"/>
      <c r="LZX9" s="11"/>
      <c r="LZY9" s="11"/>
      <c r="LZZ9" s="11"/>
      <c r="MAA9" s="11"/>
      <c r="MAB9" s="11"/>
      <c r="MAC9" s="11"/>
      <c r="MAD9" s="11"/>
      <c r="MAE9" s="11"/>
      <c r="MAF9" s="11"/>
      <c r="MAG9" s="11"/>
      <c r="MAH9" s="11"/>
      <c r="MAI9" s="11"/>
      <c r="MAJ9" s="11"/>
      <c r="MAK9" s="11"/>
      <c r="MAL9" s="11"/>
      <c r="MAM9" s="11"/>
      <c r="MAN9" s="11"/>
      <c r="MAO9" s="11"/>
      <c r="MAP9" s="11"/>
      <c r="MAQ9" s="11"/>
      <c r="MAR9" s="11"/>
      <c r="MAS9" s="11"/>
      <c r="MAT9" s="11"/>
      <c r="MAU9" s="11"/>
      <c r="MAV9" s="11"/>
      <c r="MAW9" s="11"/>
      <c r="MAX9" s="11"/>
      <c r="MAY9" s="11"/>
      <c r="MAZ9" s="11"/>
      <c r="MBA9" s="11"/>
      <c r="MBB9" s="11"/>
      <c r="MBC9" s="11"/>
      <c r="MBD9" s="11"/>
      <c r="MBE9" s="11"/>
      <c r="MBF9" s="11"/>
      <c r="MBG9" s="11"/>
      <c r="MBH9" s="11"/>
      <c r="MBI9" s="11"/>
      <c r="MBJ9" s="11"/>
      <c r="MBK9" s="11"/>
      <c r="MBL9" s="11"/>
      <c r="MBM9" s="11"/>
      <c r="MBN9" s="11"/>
      <c r="MBO9" s="11"/>
      <c r="MBP9" s="11"/>
      <c r="MBQ9" s="11"/>
      <c r="MBR9" s="11"/>
      <c r="MBS9" s="11"/>
      <c r="MBT9" s="11"/>
      <c r="MBU9" s="11"/>
      <c r="MBV9" s="11"/>
      <c r="MBW9" s="11"/>
      <c r="MBX9" s="11"/>
      <c r="MBY9" s="11"/>
      <c r="MBZ9" s="11"/>
      <c r="MCA9" s="11"/>
      <c r="MCB9" s="11"/>
      <c r="MCC9" s="11"/>
      <c r="MCD9" s="11"/>
      <c r="MCE9" s="11"/>
      <c r="MCF9" s="11"/>
      <c r="MCG9" s="11"/>
      <c r="MCH9" s="11"/>
      <c r="MCI9" s="11"/>
      <c r="MCJ9" s="11"/>
      <c r="MCK9" s="11"/>
      <c r="MCL9" s="11"/>
      <c r="MCM9" s="11"/>
      <c r="MCN9" s="11"/>
      <c r="MCO9" s="11"/>
      <c r="MCP9" s="11"/>
      <c r="MCQ9" s="11"/>
      <c r="MCR9" s="11"/>
      <c r="MCS9" s="11"/>
      <c r="MCT9" s="11"/>
      <c r="MCU9" s="11"/>
      <c r="MCV9" s="11"/>
      <c r="MCW9" s="11"/>
      <c r="MCX9" s="11"/>
      <c r="MCY9" s="11"/>
      <c r="MCZ9" s="11"/>
      <c r="MDA9" s="11"/>
      <c r="MDB9" s="11"/>
      <c r="MDC9" s="11"/>
      <c r="MDD9" s="11"/>
      <c r="MDE9" s="11"/>
      <c r="MDF9" s="11"/>
      <c r="MDG9" s="11"/>
      <c r="MDH9" s="11"/>
      <c r="MDI9" s="11"/>
      <c r="MDJ9" s="11"/>
      <c r="MDK9" s="11"/>
      <c r="MDL9" s="11"/>
      <c r="MDM9" s="11"/>
      <c r="MDN9" s="11"/>
      <c r="MDO9" s="11"/>
      <c r="MDP9" s="11"/>
      <c r="MDQ9" s="11"/>
      <c r="MDR9" s="11"/>
      <c r="MDS9" s="11"/>
      <c r="MDT9" s="11"/>
      <c r="MDU9" s="11"/>
      <c r="MDV9" s="11"/>
      <c r="MDW9" s="11"/>
      <c r="MDX9" s="11"/>
      <c r="MDY9" s="11"/>
      <c r="MDZ9" s="11"/>
      <c r="MEA9" s="11"/>
      <c r="MEB9" s="11"/>
      <c r="MEC9" s="11"/>
      <c r="MED9" s="11"/>
      <c r="MEE9" s="11"/>
      <c r="MEF9" s="11"/>
      <c r="MEG9" s="11"/>
      <c r="MEH9" s="11"/>
      <c r="MEI9" s="11"/>
      <c r="MEJ9" s="11"/>
      <c r="MEK9" s="11"/>
      <c r="MEL9" s="11"/>
      <c r="MEM9" s="11"/>
      <c r="MEN9" s="11"/>
      <c r="MEO9" s="11"/>
      <c r="MEP9" s="11"/>
      <c r="MEQ9" s="11"/>
      <c r="MER9" s="11"/>
      <c r="MES9" s="11"/>
      <c r="MET9" s="11"/>
      <c r="MEU9" s="11"/>
      <c r="MEV9" s="11"/>
      <c r="MEW9" s="11"/>
      <c r="MEX9" s="11"/>
      <c r="MEY9" s="11"/>
      <c r="MEZ9" s="11"/>
      <c r="MFA9" s="11"/>
      <c r="MFB9" s="11"/>
      <c r="MFC9" s="11"/>
      <c r="MFD9" s="11"/>
      <c r="MFE9" s="11"/>
      <c r="MFF9" s="11"/>
      <c r="MFG9" s="11"/>
      <c r="MFH9" s="11"/>
      <c r="MFI9" s="11"/>
      <c r="MFJ9" s="11"/>
      <c r="MFK9" s="11"/>
      <c r="MFL9" s="11"/>
      <c r="MFM9" s="11"/>
      <c r="MFN9" s="11"/>
      <c r="MFO9" s="11"/>
      <c r="MFP9" s="11"/>
      <c r="MFQ9" s="11"/>
      <c r="MFR9" s="11"/>
      <c r="MFS9" s="11"/>
      <c r="MFT9" s="11"/>
      <c r="MFU9" s="11"/>
      <c r="MFV9" s="11"/>
      <c r="MFW9" s="11"/>
      <c r="MFX9" s="11"/>
      <c r="MFY9" s="11"/>
      <c r="MFZ9" s="11"/>
      <c r="MGA9" s="11"/>
      <c r="MGB9" s="11"/>
      <c r="MGC9" s="11"/>
      <c r="MGD9" s="11"/>
      <c r="MGE9" s="11"/>
      <c r="MGF9" s="11"/>
      <c r="MGG9" s="11"/>
      <c r="MGH9" s="11"/>
      <c r="MGI9" s="11"/>
      <c r="MGJ9" s="11"/>
      <c r="MGK9" s="11"/>
      <c r="MGL9" s="11"/>
      <c r="MGM9" s="11"/>
      <c r="MGN9" s="11"/>
      <c r="MGO9" s="11"/>
      <c r="MGP9" s="11"/>
      <c r="MGQ9" s="11"/>
      <c r="MGR9" s="11"/>
      <c r="MGS9" s="11"/>
      <c r="MGT9" s="11"/>
      <c r="MGU9" s="11"/>
      <c r="MGV9" s="11"/>
      <c r="MGW9" s="11"/>
      <c r="MGX9" s="11"/>
      <c r="MGY9" s="11"/>
      <c r="MGZ9" s="11"/>
      <c r="MHA9" s="11"/>
      <c r="MHB9" s="11"/>
      <c r="MHC9" s="11"/>
      <c r="MHD9" s="11"/>
      <c r="MHE9" s="11"/>
      <c r="MHF9" s="11"/>
      <c r="MHG9" s="11"/>
      <c r="MHH9" s="11"/>
      <c r="MHI9" s="11"/>
      <c r="MHJ9" s="11"/>
      <c r="MHK9" s="11"/>
      <c r="MHL9" s="11"/>
      <c r="MHM9" s="11"/>
      <c r="MHN9" s="11"/>
      <c r="MHO9" s="11"/>
      <c r="MHP9" s="11"/>
      <c r="MHQ9" s="11"/>
      <c r="MHR9" s="11"/>
      <c r="MHS9" s="11"/>
      <c r="MHT9" s="11"/>
      <c r="MHU9" s="11"/>
      <c r="MHV9" s="11"/>
      <c r="MHW9" s="11"/>
      <c r="MHX9" s="11"/>
      <c r="MHY9" s="11"/>
      <c r="MHZ9" s="11"/>
      <c r="MIA9" s="11"/>
      <c r="MIB9" s="11"/>
      <c r="MIC9" s="11"/>
      <c r="MID9" s="11"/>
      <c r="MIE9" s="11"/>
      <c r="MIF9" s="11"/>
      <c r="MIG9" s="11"/>
      <c r="MIH9" s="11"/>
      <c r="MII9" s="11"/>
      <c r="MIJ9" s="11"/>
      <c r="MIK9" s="11"/>
      <c r="MIL9" s="11"/>
      <c r="MIM9" s="11"/>
      <c r="MIN9" s="11"/>
      <c r="MIO9" s="11"/>
      <c r="MIP9" s="11"/>
      <c r="MIQ9" s="11"/>
      <c r="MIR9" s="11"/>
      <c r="MIS9" s="11"/>
      <c r="MIT9" s="11"/>
      <c r="MIU9" s="11"/>
      <c r="MIV9" s="11"/>
      <c r="MIW9" s="11"/>
      <c r="MIX9" s="11"/>
      <c r="MIY9" s="11"/>
      <c r="MIZ9" s="11"/>
      <c r="MJA9" s="11"/>
      <c r="MJB9" s="11"/>
      <c r="MJC9" s="11"/>
      <c r="MJD9" s="11"/>
      <c r="MJE9" s="11"/>
      <c r="MJF9" s="11"/>
      <c r="MJG9" s="11"/>
      <c r="MJH9" s="11"/>
      <c r="MJI9" s="11"/>
      <c r="MJJ9" s="11"/>
      <c r="MJK9" s="11"/>
      <c r="MJL9" s="11"/>
      <c r="MJM9" s="11"/>
      <c r="MJN9" s="11"/>
      <c r="MJO9" s="11"/>
      <c r="MJP9" s="11"/>
      <c r="MJQ9" s="11"/>
      <c r="MJR9" s="11"/>
      <c r="MJS9" s="11"/>
      <c r="MJT9" s="11"/>
      <c r="MJU9" s="11"/>
      <c r="MJV9" s="11"/>
      <c r="MJW9" s="11"/>
      <c r="MJX9" s="11"/>
      <c r="MJY9" s="11"/>
      <c r="MJZ9" s="11"/>
      <c r="MKA9" s="11"/>
      <c r="MKB9" s="11"/>
      <c r="MKC9" s="11"/>
      <c r="MKD9" s="11"/>
      <c r="MKE9" s="11"/>
      <c r="MKF9" s="11"/>
      <c r="MKG9" s="11"/>
      <c r="MKH9" s="11"/>
      <c r="MKI9" s="11"/>
      <c r="MKJ9" s="11"/>
      <c r="MKK9" s="11"/>
      <c r="MKL9" s="11"/>
      <c r="MKM9" s="11"/>
      <c r="MKN9" s="11"/>
      <c r="MKO9" s="11"/>
      <c r="MKP9" s="11"/>
      <c r="MKQ9" s="11"/>
      <c r="MKR9" s="11"/>
      <c r="MKS9" s="11"/>
      <c r="MKT9" s="11"/>
      <c r="MKU9" s="11"/>
      <c r="MKV9" s="11"/>
      <c r="MKW9" s="11"/>
      <c r="MKX9" s="11"/>
      <c r="MKY9" s="11"/>
      <c r="MKZ9" s="11"/>
      <c r="MLA9" s="11"/>
      <c r="MLB9" s="11"/>
      <c r="MLC9" s="11"/>
      <c r="MLD9" s="11"/>
      <c r="MLE9" s="11"/>
      <c r="MLF9" s="11"/>
      <c r="MLG9" s="11"/>
      <c r="MLH9" s="11"/>
      <c r="MLI9" s="11"/>
      <c r="MLJ9" s="11"/>
      <c r="MLK9" s="11"/>
      <c r="MLL9" s="11"/>
      <c r="MLM9" s="11"/>
      <c r="MLN9" s="11"/>
      <c r="MLO9" s="11"/>
      <c r="MLP9" s="11"/>
      <c r="MLQ9" s="11"/>
      <c r="MLR9" s="11"/>
      <c r="MLS9" s="11"/>
      <c r="MLT9" s="11"/>
      <c r="MLU9" s="11"/>
      <c r="MLV9" s="11"/>
      <c r="MLW9" s="11"/>
      <c r="MLX9" s="11"/>
      <c r="MLY9" s="11"/>
      <c r="MLZ9" s="11"/>
      <c r="MMA9" s="11"/>
      <c r="MMB9" s="11"/>
      <c r="MMC9" s="11"/>
      <c r="MMD9" s="11"/>
      <c r="MME9" s="11"/>
      <c r="MMF9" s="11"/>
      <c r="MMG9" s="11"/>
      <c r="MMH9" s="11"/>
      <c r="MMI9" s="11"/>
      <c r="MMJ9" s="11"/>
      <c r="MMK9" s="11"/>
      <c r="MML9" s="11"/>
      <c r="MMM9" s="11"/>
      <c r="MMN9" s="11"/>
      <c r="MMO9" s="11"/>
      <c r="MMP9" s="11"/>
      <c r="MMQ9" s="11"/>
      <c r="MMR9" s="11"/>
      <c r="MMS9" s="11"/>
      <c r="MMT9" s="11"/>
      <c r="MMU9" s="11"/>
      <c r="MMV9" s="11"/>
      <c r="MMW9" s="11"/>
      <c r="MMX9" s="11"/>
      <c r="MMY9" s="11"/>
      <c r="MMZ9" s="11"/>
      <c r="MNA9" s="11"/>
      <c r="MNB9" s="11"/>
      <c r="MNC9" s="11"/>
      <c r="MND9" s="11"/>
      <c r="MNE9" s="11"/>
      <c r="MNF9" s="11"/>
      <c r="MNG9" s="11"/>
      <c r="MNH9" s="11"/>
      <c r="MNI9" s="11"/>
      <c r="MNJ9" s="11"/>
      <c r="MNK9" s="11"/>
      <c r="MNL9" s="11"/>
      <c r="MNM9" s="11"/>
      <c r="MNN9" s="11"/>
      <c r="MNO9" s="11"/>
      <c r="MNP9" s="11"/>
      <c r="MNQ9" s="11"/>
      <c r="MNR9" s="11"/>
      <c r="MNS9" s="11"/>
      <c r="MNT9" s="11"/>
      <c r="MNU9" s="11"/>
      <c r="MNV9" s="11"/>
      <c r="MNW9" s="11"/>
      <c r="MNX9" s="11"/>
      <c r="MNY9" s="11"/>
      <c r="MNZ9" s="11"/>
      <c r="MOA9" s="11"/>
      <c r="MOB9" s="11"/>
      <c r="MOC9" s="11"/>
      <c r="MOD9" s="11"/>
      <c r="MOE9" s="11"/>
      <c r="MOF9" s="11"/>
      <c r="MOG9" s="11"/>
      <c r="MOH9" s="11"/>
      <c r="MOI9" s="11"/>
      <c r="MOJ9" s="11"/>
      <c r="MOK9" s="11"/>
      <c r="MOL9" s="11"/>
      <c r="MOM9" s="11"/>
      <c r="MON9" s="11"/>
      <c r="MOO9" s="11"/>
      <c r="MOP9" s="11"/>
      <c r="MOQ9" s="11"/>
      <c r="MOR9" s="11"/>
      <c r="MOS9" s="11"/>
      <c r="MOT9" s="11"/>
      <c r="MOU9" s="11"/>
      <c r="MOV9" s="11"/>
      <c r="MOW9" s="11"/>
      <c r="MOX9" s="11"/>
      <c r="MOY9" s="11"/>
      <c r="MOZ9" s="11"/>
      <c r="MPA9" s="11"/>
      <c r="MPB9" s="11"/>
      <c r="MPC9" s="11"/>
      <c r="MPD9" s="11"/>
      <c r="MPE9" s="11"/>
      <c r="MPF9" s="11"/>
      <c r="MPG9" s="11"/>
      <c r="MPH9" s="11"/>
      <c r="MPI9" s="11"/>
      <c r="MPJ9" s="11"/>
      <c r="MPK9" s="11"/>
      <c r="MPL9" s="11"/>
      <c r="MPM9" s="11"/>
      <c r="MPN9" s="11"/>
      <c r="MPO9" s="11"/>
      <c r="MPP9" s="11"/>
      <c r="MPQ9" s="11"/>
      <c r="MPR9" s="11"/>
      <c r="MPS9" s="11"/>
      <c r="MPT9" s="11"/>
      <c r="MPU9" s="11"/>
      <c r="MPV9" s="11"/>
      <c r="MPW9" s="11"/>
      <c r="MPX9" s="11"/>
      <c r="MPY9" s="11"/>
      <c r="MPZ9" s="11"/>
      <c r="MQA9" s="11"/>
      <c r="MQB9" s="11"/>
      <c r="MQC9" s="11"/>
      <c r="MQD9" s="11"/>
      <c r="MQE9" s="11"/>
      <c r="MQF9" s="11"/>
      <c r="MQG9" s="11"/>
      <c r="MQH9" s="11"/>
      <c r="MQI9" s="11"/>
      <c r="MQJ9" s="11"/>
      <c r="MQK9" s="11"/>
      <c r="MQL9" s="11"/>
      <c r="MQM9" s="11"/>
      <c r="MQN9" s="11"/>
      <c r="MQO9" s="11"/>
      <c r="MQP9" s="11"/>
      <c r="MQQ9" s="11"/>
      <c r="MQR9" s="11"/>
      <c r="MQS9" s="11"/>
      <c r="MQT9" s="11"/>
      <c r="MQU9" s="11"/>
      <c r="MQV9" s="11"/>
      <c r="MQW9" s="11"/>
      <c r="MQX9" s="11"/>
      <c r="MQY9" s="11"/>
      <c r="MQZ9" s="11"/>
      <c r="MRA9" s="11"/>
      <c r="MRB9" s="11"/>
      <c r="MRC9" s="11"/>
      <c r="MRD9" s="11"/>
      <c r="MRE9" s="11"/>
      <c r="MRF9" s="11"/>
      <c r="MRG9" s="11"/>
      <c r="MRH9" s="11"/>
      <c r="MRI9" s="11"/>
      <c r="MRJ9" s="11"/>
      <c r="MRK9" s="11"/>
      <c r="MRL9" s="11"/>
      <c r="MRM9" s="11"/>
      <c r="MRN9" s="11"/>
      <c r="MRO9" s="11"/>
      <c r="MRP9" s="11"/>
      <c r="MRQ9" s="11"/>
      <c r="MRR9" s="11"/>
      <c r="MRS9" s="11"/>
      <c r="MRT9" s="11"/>
      <c r="MRU9" s="11"/>
      <c r="MRV9" s="11"/>
      <c r="MRW9" s="11"/>
      <c r="MRX9" s="11"/>
      <c r="MRY9" s="11"/>
      <c r="MRZ9" s="11"/>
      <c r="MSA9" s="11"/>
      <c r="MSB9" s="11"/>
      <c r="MSC9" s="11"/>
      <c r="MSD9" s="11"/>
      <c r="MSE9" s="11"/>
      <c r="MSF9" s="11"/>
      <c r="MSG9" s="11"/>
      <c r="MSH9" s="11"/>
      <c r="MSI9" s="11"/>
      <c r="MSJ9" s="11"/>
      <c r="MSK9" s="11"/>
      <c r="MSL9" s="11"/>
      <c r="MSM9" s="11"/>
      <c r="MSN9" s="11"/>
      <c r="MSO9" s="11"/>
      <c r="MSP9" s="11"/>
      <c r="MSQ9" s="11"/>
      <c r="MSR9" s="11"/>
      <c r="MSS9" s="11"/>
      <c r="MST9" s="11"/>
      <c r="MSU9" s="11"/>
      <c r="MSV9" s="11"/>
      <c r="MSW9" s="11"/>
      <c r="MSX9" s="11"/>
      <c r="MSY9" s="11"/>
      <c r="MSZ9" s="11"/>
      <c r="MTA9" s="11"/>
      <c r="MTB9" s="11"/>
      <c r="MTC9" s="11"/>
      <c r="MTD9" s="11"/>
      <c r="MTE9" s="11"/>
      <c r="MTF9" s="11"/>
      <c r="MTG9" s="11"/>
      <c r="MTH9" s="11"/>
      <c r="MTI9" s="11"/>
      <c r="MTJ9" s="11"/>
      <c r="MTK9" s="11"/>
      <c r="MTL9" s="11"/>
      <c r="MTM9" s="11"/>
      <c r="MTN9" s="11"/>
      <c r="MTO9" s="11"/>
      <c r="MTP9" s="11"/>
      <c r="MTQ9" s="11"/>
      <c r="MTR9" s="11"/>
      <c r="MTS9" s="11"/>
      <c r="MTT9" s="11"/>
      <c r="MTU9" s="11"/>
      <c r="MTV9" s="11"/>
      <c r="MTW9" s="11"/>
      <c r="MTX9" s="11"/>
      <c r="MTY9" s="11"/>
      <c r="MTZ9" s="11"/>
      <c r="MUA9" s="11"/>
      <c r="MUB9" s="11"/>
      <c r="MUC9" s="11"/>
      <c r="MUD9" s="11"/>
      <c r="MUE9" s="11"/>
      <c r="MUF9" s="11"/>
      <c r="MUG9" s="11"/>
      <c r="MUH9" s="11"/>
      <c r="MUI9" s="11"/>
      <c r="MUJ9" s="11"/>
      <c r="MUK9" s="11"/>
      <c r="MUL9" s="11"/>
      <c r="MUM9" s="11"/>
      <c r="MUN9" s="11"/>
      <c r="MUO9" s="11"/>
      <c r="MUP9" s="11"/>
      <c r="MUQ9" s="11"/>
      <c r="MUR9" s="11"/>
      <c r="MUS9" s="11"/>
      <c r="MUT9" s="11"/>
      <c r="MUU9" s="11"/>
      <c r="MUV9" s="11"/>
      <c r="MUW9" s="11"/>
      <c r="MUX9" s="11"/>
      <c r="MUY9" s="11"/>
      <c r="MUZ9" s="11"/>
      <c r="MVA9" s="11"/>
      <c r="MVB9" s="11"/>
      <c r="MVC9" s="11"/>
      <c r="MVD9" s="11"/>
      <c r="MVE9" s="11"/>
      <c r="MVF9" s="11"/>
      <c r="MVG9" s="11"/>
      <c r="MVH9" s="11"/>
      <c r="MVI9" s="11"/>
      <c r="MVJ9" s="11"/>
      <c r="MVK9" s="11"/>
      <c r="MVL9" s="11"/>
      <c r="MVM9" s="11"/>
      <c r="MVN9" s="11"/>
      <c r="MVO9" s="11"/>
      <c r="MVP9" s="11"/>
      <c r="MVQ9" s="11"/>
      <c r="MVR9" s="11"/>
      <c r="MVS9" s="11"/>
      <c r="MVT9" s="11"/>
      <c r="MVU9" s="11"/>
      <c r="MVV9" s="11"/>
      <c r="MVW9" s="11"/>
      <c r="MVX9" s="11"/>
      <c r="MVY9" s="11"/>
      <c r="MVZ9" s="11"/>
      <c r="MWA9" s="11"/>
      <c r="MWB9" s="11"/>
      <c r="MWC9" s="11"/>
      <c r="MWD9" s="11"/>
      <c r="MWE9" s="11"/>
      <c r="MWF9" s="11"/>
      <c r="MWG9" s="11"/>
      <c r="MWH9" s="11"/>
      <c r="MWI9" s="11"/>
      <c r="MWJ9" s="11"/>
      <c r="MWK9" s="11"/>
      <c r="MWL9" s="11"/>
      <c r="MWM9" s="11"/>
      <c r="MWN9" s="11"/>
      <c r="MWO9" s="11"/>
      <c r="MWP9" s="11"/>
      <c r="MWQ9" s="11"/>
      <c r="MWR9" s="11"/>
      <c r="MWS9" s="11"/>
      <c r="MWT9" s="11"/>
      <c r="MWU9" s="11"/>
      <c r="MWV9" s="11"/>
      <c r="MWW9" s="11"/>
      <c r="MWX9" s="11"/>
      <c r="MWY9" s="11"/>
      <c r="MWZ9" s="11"/>
      <c r="MXA9" s="11"/>
      <c r="MXB9" s="11"/>
      <c r="MXC9" s="11"/>
      <c r="MXD9" s="11"/>
      <c r="MXE9" s="11"/>
      <c r="MXF9" s="11"/>
      <c r="MXG9" s="11"/>
      <c r="MXH9" s="11"/>
      <c r="MXI9" s="11"/>
      <c r="MXJ9" s="11"/>
      <c r="MXK9" s="11"/>
      <c r="MXL9" s="11"/>
      <c r="MXM9" s="11"/>
      <c r="MXN9" s="11"/>
      <c r="MXO9" s="11"/>
      <c r="MXP9" s="11"/>
      <c r="MXQ9" s="11"/>
      <c r="MXR9" s="11"/>
      <c r="MXS9" s="11"/>
      <c r="MXT9" s="11"/>
      <c r="MXU9" s="11"/>
      <c r="MXV9" s="11"/>
      <c r="MXW9" s="11"/>
      <c r="MXX9" s="11"/>
      <c r="MXY9" s="11"/>
      <c r="MXZ9" s="11"/>
      <c r="MYA9" s="11"/>
      <c r="MYB9" s="11"/>
      <c r="MYC9" s="11"/>
      <c r="MYD9" s="11"/>
      <c r="MYE9" s="11"/>
      <c r="MYF9" s="11"/>
      <c r="MYG9" s="11"/>
      <c r="MYH9" s="11"/>
      <c r="MYI9" s="11"/>
      <c r="MYJ9" s="11"/>
      <c r="MYK9" s="11"/>
      <c r="MYL9" s="11"/>
      <c r="MYM9" s="11"/>
      <c r="MYN9" s="11"/>
      <c r="MYO9" s="11"/>
      <c r="MYP9" s="11"/>
      <c r="MYQ9" s="11"/>
      <c r="MYR9" s="11"/>
      <c r="MYS9" s="11"/>
      <c r="MYT9" s="11"/>
      <c r="MYU9" s="11"/>
      <c r="MYV9" s="11"/>
      <c r="MYW9" s="11"/>
      <c r="MYX9" s="11"/>
      <c r="MYY9" s="11"/>
      <c r="MYZ9" s="11"/>
      <c r="MZA9" s="11"/>
      <c r="MZB9" s="11"/>
      <c r="MZC9" s="11"/>
      <c r="MZD9" s="11"/>
      <c r="MZE9" s="11"/>
      <c r="MZF9" s="11"/>
      <c r="MZG9" s="11"/>
      <c r="MZH9" s="11"/>
      <c r="MZI9" s="11"/>
      <c r="MZJ9" s="11"/>
      <c r="MZK9" s="11"/>
      <c r="MZL9" s="11"/>
      <c r="MZM9" s="11"/>
      <c r="MZN9" s="11"/>
      <c r="MZO9" s="11"/>
      <c r="MZP9" s="11"/>
      <c r="MZQ9" s="11"/>
      <c r="MZR9" s="11"/>
      <c r="MZS9" s="11"/>
      <c r="MZT9" s="11"/>
      <c r="MZU9" s="11"/>
      <c r="MZV9" s="11"/>
      <c r="MZW9" s="11"/>
      <c r="MZX9" s="11"/>
      <c r="MZY9" s="11"/>
      <c r="MZZ9" s="11"/>
      <c r="NAA9" s="11"/>
      <c r="NAB9" s="11"/>
      <c r="NAC9" s="11"/>
      <c r="NAD9" s="11"/>
      <c r="NAE9" s="11"/>
      <c r="NAF9" s="11"/>
      <c r="NAG9" s="11"/>
      <c r="NAH9" s="11"/>
      <c r="NAI9" s="11"/>
      <c r="NAJ9" s="11"/>
      <c r="NAK9" s="11"/>
      <c r="NAL9" s="11"/>
      <c r="NAM9" s="11"/>
      <c r="NAN9" s="11"/>
      <c r="NAO9" s="11"/>
      <c r="NAP9" s="11"/>
      <c r="NAQ9" s="11"/>
      <c r="NAR9" s="11"/>
      <c r="NAS9" s="11"/>
      <c r="NAT9" s="11"/>
      <c r="NAU9" s="11"/>
      <c r="NAV9" s="11"/>
      <c r="NAW9" s="11"/>
      <c r="NAX9" s="11"/>
      <c r="NAY9" s="11"/>
      <c r="NAZ9" s="11"/>
      <c r="NBA9" s="11"/>
      <c r="NBB9" s="11"/>
      <c r="NBC9" s="11"/>
      <c r="NBD9" s="11"/>
      <c r="NBE9" s="11"/>
      <c r="NBF9" s="11"/>
      <c r="NBG9" s="11"/>
      <c r="NBH9" s="11"/>
      <c r="NBI9" s="11"/>
      <c r="NBJ9" s="11"/>
      <c r="NBK9" s="11"/>
      <c r="NBL9" s="11"/>
      <c r="NBM9" s="11"/>
      <c r="NBN9" s="11"/>
      <c r="NBO9" s="11"/>
      <c r="NBP9" s="11"/>
      <c r="NBQ9" s="11"/>
      <c r="NBR9" s="11"/>
      <c r="NBS9" s="11"/>
      <c r="NBT9" s="11"/>
      <c r="NBU9" s="11"/>
      <c r="NBV9" s="11"/>
      <c r="NBW9" s="11"/>
      <c r="NBX9" s="11"/>
      <c r="NBY9" s="11"/>
      <c r="NBZ9" s="11"/>
      <c r="NCA9" s="11"/>
      <c r="NCB9" s="11"/>
      <c r="NCC9" s="11"/>
      <c r="NCD9" s="11"/>
      <c r="NCE9" s="11"/>
      <c r="NCF9" s="11"/>
      <c r="NCG9" s="11"/>
      <c r="NCH9" s="11"/>
      <c r="NCI9" s="11"/>
      <c r="NCJ9" s="11"/>
      <c r="NCK9" s="11"/>
      <c r="NCL9" s="11"/>
      <c r="NCM9" s="11"/>
      <c r="NCN9" s="11"/>
      <c r="NCO9" s="11"/>
      <c r="NCP9" s="11"/>
      <c r="NCQ9" s="11"/>
      <c r="NCR9" s="11"/>
      <c r="NCS9" s="11"/>
      <c r="NCT9" s="11"/>
      <c r="NCU9" s="11"/>
      <c r="NCV9" s="11"/>
      <c r="NCW9" s="11"/>
      <c r="NCX9" s="11"/>
      <c r="NCY9" s="11"/>
      <c r="NCZ9" s="11"/>
      <c r="NDA9" s="11"/>
      <c r="NDB9" s="11"/>
      <c r="NDC9" s="11"/>
      <c r="NDD9" s="11"/>
      <c r="NDE9" s="11"/>
      <c r="NDF9" s="11"/>
      <c r="NDG9" s="11"/>
      <c r="NDH9" s="11"/>
      <c r="NDI9" s="11"/>
      <c r="NDJ9" s="11"/>
      <c r="NDK9" s="11"/>
      <c r="NDL9" s="11"/>
      <c r="NDM9" s="11"/>
      <c r="NDN9" s="11"/>
      <c r="NDO9" s="11"/>
      <c r="NDP9" s="11"/>
      <c r="NDQ9" s="11"/>
      <c r="NDR9" s="11"/>
      <c r="NDS9" s="11"/>
      <c r="NDT9" s="11"/>
      <c r="NDU9" s="11"/>
      <c r="NDV9" s="11"/>
      <c r="NDW9" s="11"/>
      <c r="NDX9" s="11"/>
      <c r="NDY9" s="11"/>
      <c r="NDZ9" s="11"/>
      <c r="NEA9" s="11"/>
      <c r="NEB9" s="11"/>
      <c r="NEC9" s="11"/>
      <c r="NED9" s="11"/>
      <c r="NEE9" s="11"/>
      <c r="NEF9" s="11"/>
      <c r="NEG9" s="11"/>
      <c r="NEH9" s="11"/>
      <c r="NEI9" s="11"/>
      <c r="NEJ9" s="11"/>
      <c r="NEK9" s="11"/>
      <c r="NEL9" s="11"/>
      <c r="NEM9" s="11"/>
      <c r="NEN9" s="11"/>
      <c r="NEO9" s="11"/>
      <c r="NEP9" s="11"/>
      <c r="NEQ9" s="11"/>
      <c r="NER9" s="11"/>
      <c r="NES9" s="11"/>
      <c r="NET9" s="11"/>
      <c r="NEU9" s="11"/>
      <c r="NEV9" s="11"/>
      <c r="NEW9" s="11"/>
      <c r="NEX9" s="11"/>
      <c r="NEY9" s="11"/>
      <c r="NEZ9" s="11"/>
      <c r="NFA9" s="11"/>
      <c r="NFB9" s="11"/>
      <c r="NFC9" s="11"/>
      <c r="NFD9" s="11"/>
      <c r="NFE9" s="11"/>
      <c r="NFF9" s="11"/>
      <c r="NFG9" s="11"/>
      <c r="NFH9" s="11"/>
      <c r="NFI9" s="11"/>
      <c r="NFJ9" s="11"/>
      <c r="NFK9" s="11"/>
      <c r="NFL9" s="11"/>
      <c r="NFM9" s="11"/>
      <c r="NFN9" s="11"/>
      <c r="NFO9" s="11"/>
      <c r="NFP9" s="11"/>
      <c r="NFQ9" s="11"/>
      <c r="NFR9" s="11"/>
      <c r="NFS9" s="11"/>
      <c r="NFT9" s="11"/>
      <c r="NFU9" s="11"/>
      <c r="NFV9" s="11"/>
      <c r="NFW9" s="11"/>
      <c r="NFX9" s="11"/>
      <c r="NFY9" s="11"/>
      <c r="NFZ9" s="11"/>
      <c r="NGA9" s="11"/>
      <c r="NGB9" s="11"/>
      <c r="NGC9" s="11"/>
      <c r="NGD9" s="11"/>
      <c r="NGE9" s="11"/>
      <c r="NGF9" s="11"/>
      <c r="NGG9" s="11"/>
      <c r="NGH9" s="11"/>
      <c r="NGI9" s="11"/>
      <c r="NGJ9" s="11"/>
      <c r="NGK9" s="11"/>
      <c r="NGL9" s="11"/>
      <c r="NGM9" s="11"/>
      <c r="NGN9" s="11"/>
      <c r="NGO9" s="11"/>
      <c r="NGP9" s="11"/>
      <c r="NGQ9" s="11"/>
      <c r="NGR9" s="11"/>
      <c r="NGS9" s="11"/>
      <c r="NGT9" s="11"/>
      <c r="NGU9" s="11"/>
      <c r="NGV9" s="11"/>
      <c r="NGW9" s="11"/>
      <c r="NGX9" s="11"/>
      <c r="NGY9" s="11"/>
      <c r="NGZ9" s="11"/>
      <c r="NHA9" s="11"/>
      <c r="NHB9" s="11"/>
      <c r="NHC9" s="11"/>
      <c r="NHD9" s="11"/>
      <c r="NHE9" s="11"/>
      <c r="NHF9" s="11"/>
      <c r="NHG9" s="11"/>
      <c r="NHH9" s="11"/>
      <c r="NHI9" s="11"/>
      <c r="NHJ9" s="11"/>
      <c r="NHK9" s="11"/>
      <c r="NHL9" s="11"/>
      <c r="NHM9" s="11"/>
      <c r="NHN9" s="11"/>
      <c r="NHO9" s="11"/>
      <c r="NHP9" s="11"/>
      <c r="NHQ9" s="11"/>
      <c r="NHR9" s="11"/>
      <c r="NHS9" s="11"/>
      <c r="NHT9" s="11"/>
      <c r="NHU9" s="11"/>
      <c r="NHV9" s="11"/>
      <c r="NHW9" s="11"/>
      <c r="NHX9" s="11"/>
      <c r="NHY9" s="11"/>
      <c r="NHZ9" s="11"/>
      <c r="NIA9" s="11"/>
      <c r="NIB9" s="11"/>
      <c r="NIC9" s="11"/>
      <c r="NID9" s="11"/>
      <c r="NIE9" s="11"/>
      <c r="NIF9" s="11"/>
      <c r="NIG9" s="11"/>
      <c r="NIH9" s="11"/>
      <c r="NII9" s="11"/>
      <c r="NIJ9" s="11"/>
      <c r="NIK9" s="11"/>
      <c r="NIL9" s="11"/>
      <c r="NIM9" s="11"/>
      <c r="NIN9" s="11"/>
      <c r="NIO9" s="11"/>
      <c r="NIP9" s="11"/>
      <c r="NIQ9" s="11"/>
      <c r="NIR9" s="11"/>
      <c r="NIS9" s="11"/>
      <c r="NIT9" s="11"/>
      <c r="NIU9" s="11"/>
      <c r="NIV9" s="11"/>
      <c r="NIW9" s="11"/>
      <c r="NIX9" s="11"/>
      <c r="NIY9" s="11"/>
      <c r="NIZ9" s="11"/>
      <c r="NJA9" s="11"/>
      <c r="NJB9" s="11"/>
      <c r="NJC9" s="11"/>
      <c r="NJD9" s="11"/>
      <c r="NJE9" s="11"/>
      <c r="NJF9" s="11"/>
      <c r="NJG9" s="11"/>
      <c r="NJH9" s="11"/>
      <c r="NJI9" s="11"/>
      <c r="NJJ9" s="11"/>
      <c r="NJK9" s="11"/>
      <c r="NJL9" s="11"/>
      <c r="NJM9" s="11"/>
      <c r="NJN9" s="11"/>
      <c r="NJO9" s="11"/>
      <c r="NJP9" s="11"/>
      <c r="NJQ9" s="11"/>
      <c r="NJR9" s="11"/>
      <c r="NJS9" s="11"/>
      <c r="NJT9" s="11"/>
      <c r="NJU9" s="11"/>
      <c r="NJV9" s="11"/>
      <c r="NJW9" s="11"/>
      <c r="NJX9" s="11"/>
      <c r="NJY9" s="11"/>
      <c r="NJZ9" s="11"/>
      <c r="NKA9" s="11"/>
      <c r="NKB9" s="11"/>
      <c r="NKC9" s="11"/>
      <c r="NKD9" s="11"/>
      <c r="NKE9" s="11"/>
      <c r="NKF9" s="11"/>
      <c r="NKG9" s="11"/>
      <c r="NKH9" s="11"/>
      <c r="NKI9" s="11"/>
      <c r="NKJ9" s="11"/>
      <c r="NKK9" s="11"/>
      <c r="NKL9" s="11"/>
      <c r="NKM9" s="11"/>
      <c r="NKN9" s="11"/>
      <c r="NKO9" s="11"/>
      <c r="NKP9" s="11"/>
      <c r="NKQ9" s="11"/>
      <c r="NKR9" s="11"/>
      <c r="NKS9" s="11"/>
      <c r="NKT9" s="11"/>
      <c r="NKU9" s="11"/>
      <c r="NKV9" s="11"/>
      <c r="NKW9" s="11"/>
      <c r="NKX9" s="11"/>
      <c r="NKY9" s="11"/>
      <c r="NKZ9" s="11"/>
      <c r="NLA9" s="11"/>
      <c r="NLB9" s="11"/>
      <c r="NLC9" s="11"/>
      <c r="NLD9" s="11"/>
      <c r="NLE9" s="11"/>
      <c r="NLF9" s="11"/>
      <c r="NLG9" s="11"/>
      <c r="NLH9" s="11"/>
      <c r="NLI9" s="11"/>
      <c r="NLJ9" s="11"/>
      <c r="NLK9" s="11"/>
      <c r="NLL9" s="11"/>
      <c r="NLM9" s="11"/>
      <c r="NLN9" s="11"/>
      <c r="NLO9" s="11"/>
      <c r="NLP9" s="11"/>
      <c r="NLQ9" s="11"/>
      <c r="NLR9" s="11"/>
      <c r="NLS9" s="11"/>
      <c r="NLT9" s="11"/>
      <c r="NLU9" s="11"/>
      <c r="NLV9" s="11"/>
      <c r="NLW9" s="11"/>
      <c r="NLX9" s="11"/>
      <c r="NLY9" s="11"/>
      <c r="NLZ9" s="11"/>
      <c r="NMA9" s="11"/>
      <c r="NMB9" s="11"/>
      <c r="NMC9" s="11"/>
      <c r="NMD9" s="11"/>
      <c r="NME9" s="11"/>
      <c r="NMF9" s="11"/>
      <c r="NMG9" s="11"/>
      <c r="NMH9" s="11"/>
      <c r="NMI9" s="11"/>
      <c r="NMJ9" s="11"/>
      <c r="NMK9" s="11"/>
      <c r="NML9" s="11"/>
      <c r="NMM9" s="11"/>
      <c r="NMN9" s="11"/>
      <c r="NMO9" s="11"/>
      <c r="NMP9" s="11"/>
      <c r="NMQ9" s="11"/>
      <c r="NMR9" s="11"/>
      <c r="NMS9" s="11"/>
      <c r="NMT9" s="11"/>
      <c r="NMU9" s="11"/>
      <c r="NMV9" s="11"/>
      <c r="NMW9" s="11"/>
      <c r="NMX9" s="11"/>
      <c r="NMY9" s="11"/>
      <c r="NMZ9" s="11"/>
      <c r="NNA9" s="11"/>
      <c r="NNB9" s="11"/>
      <c r="NNC9" s="11"/>
      <c r="NND9" s="11"/>
      <c r="NNE9" s="11"/>
      <c r="NNF9" s="11"/>
      <c r="NNG9" s="11"/>
      <c r="NNH9" s="11"/>
      <c r="NNI9" s="11"/>
      <c r="NNJ9" s="11"/>
      <c r="NNK9" s="11"/>
      <c r="NNL9" s="11"/>
      <c r="NNM9" s="11"/>
      <c r="NNN9" s="11"/>
      <c r="NNO9" s="11"/>
      <c r="NNP9" s="11"/>
      <c r="NNQ9" s="11"/>
      <c r="NNR9" s="11"/>
      <c r="NNS9" s="11"/>
      <c r="NNT9" s="11"/>
      <c r="NNU9" s="11"/>
      <c r="NNV9" s="11"/>
      <c r="NNW9" s="11"/>
      <c r="NNX9" s="11"/>
      <c r="NNY9" s="11"/>
      <c r="NNZ9" s="11"/>
      <c r="NOA9" s="11"/>
      <c r="NOB9" s="11"/>
      <c r="NOC9" s="11"/>
      <c r="NOD9" s="11"/>
      <c r="NOE9" s="11"/>
      <c r="NOF9" s="11"/>
      <c r="NOG9" s="11"/>
      <c r="NOH9" s="11"/>
      <c r="NOI9" s="11"/>
      <c r="NOJ9" s="11"/>
      <c r="NOK9" s="11"/>
      <c r="NOL9" s="11"/>
      <c r="NOM9" s="11"/>
      <c r="NON9" s="11"/>
      <c r="NOO9" s="11"/>
      <c r="NOP9" s="11"/>
      <c r="NOQ9" s="11"/>
      <c r="NOR9" s="11"/>
      <c r="NOS9" s="11"/>
      <c r="NOT9" s="11"/>
      <c r="NOU9" s="11"/>
      <c r="NOV9" s="11"/>
      <c r="NOW9" s="11"/>
      <c r="NOX9" s="11"/>
      <c r="NOY9" s="11"/>
      <c r="NOZ9" s="11"/>
      <c r="NPA9" s="11"/>
      <c r="NPB9" s="11"/>
      <c r="NPC9" s="11"/>
      <c r="NPD9" s="11"/>
      <c r="NPE9" s="11"/>
      <c r="NPF9" s="11"/>
      <c r="NPG9" s="11"/>
      <c r="NPH9" s="11"/>
      <c r="NPI9" s="11"/>
      <c r="NPJ9" s="11"/>
      <c r="NPK9" s="11"/>
      <c r="NPL9" s="11"/>
      <c r="NPM9" s="11"/>
      <c r="NPN9" s="11"/>
      <c r="NPO9" s="11"/>
      <c r="NPP9" s="11"/>
      <c r="NPQ9" s="11"/>
      <c r="NPR9" s="11"/>
      <c r="NPS9" s="11"/>
      <c r="NPT9" s="11"/>
      <c r="NPU9" s="11"/>
      <c r="NPV9" s="11"/>
      <c r="NPW9" s="11"/>
      <c r="NPX9" s="11"/>
      <c r="NPY9" s="11"/>
      <c r="NPZ9" s="11"/>
      <c r="NQA9" s="11"/>
      <c r="NQB9" s="11"/>
      <c r="NQC9" s="11"/>
      <c r="NQD9" s="11"/>
      <c r="NQE9" s="11"/>
      <c r="NQF9" s="11"/>
      <c r="NQG9" s="11"/>
      <c r="NQH9" s="11"/>
      <c r="NQI9" s="11"/>
      <c r="NQJ9" s="11"/>
      <c r="NQK9" s="11"/>
      <c r="NQL9" s="11"/>
      <c r="NQM9" s="11"/>
      <c r="NQN9" s="11"/>
      <c r="NQO9" s="11"/>
      <c r="NQP9" s="11"/>
      <c r="NQQ9" s="11"/>
      <c r="NQR9" s="11"/>
      <c r="NQS9" s="11"/>
      <c r="NQT9" s="11"/>
      <c r="NQU9" s="11"/>
      <c r="NQV9" s="11"/>
      <c r="NQW9" s="11"/>
      <c r="NQX9" s="11"/>
      <c r="NQY9" s="11"/>
      <c r="NQZ9" s="11"/>
      <c r="NRA9" s="11"/>
      <c r="NRB9" s="11"/>
      <c r="NRC9" s="11"/>
      <c r="NRD9" s="11"/>
      <c r="NRE9" s="11"/>
      <c r="NRF9" s="11"/>
      <c r="NRG9" s="11"/>
      <c r="NRH9" s="11"/>
      <c r="NRI9" s="11"/>
      <c r="NRJ9" s="11"/>
      <c r="NRK9" s="11"/>
      <c r="NRL9" s="11"/>
      <c r="NRM9" s="11"/>
      <c r="NRN9" s="11"/>
      <c r="NRO9" s="11"/>
      <c r="NRP9" s="11"/>
      <c r="NRQ9" s="11"/>
      <c r="NRR9" s="11"/>
      <c r="NRS9" s="11"/>
      <c r="NRT9" s="11"/>
      <c r="NRU9" s="11"/>
      <c r="NRV9" s="11"/>
      <c r="NRW9" s="11"/>
      <c r="NRX9" s="11"/>
      <c r="NRY9" s="11"/>
      <c r="NRZ9" s="11"/>
      <c r="NSA9" s="11"/>
      <c r="NSB9" s="11"/>
      <c r="NSC9" s="11"/>
      <c r="NSD9" s="11"/>
      <c r="NSE9" s="11"/>
      <c r="NSF9" s="11"/>
      <c r="NSG9" s="11"/>
      <c r="NSH9" s="11"/>
      <c r="NSI9" s="11"/>
      <c r="NSJ9" s="11"/>
      <c r="NSK9" s="11"/>
      <c r="NSL9" s="11"/>
      <c r="NSM9" s="11"/>
      <c r="NSN9" s="11"/>
      <c r="NSO9" s="11"/>
      <c r="NSP9" s="11"/>
      <c r="NSQ9" s="11"/>
      <c r="NSR9" s="11"/>
      <c r="NSS9" s="11"/>
      <c r="NST9" s="11"/>
      <c r="NSU9" s="11"/>
      <c r="NSV9" s="11"/>
      <c r="NSW9" s="11"/>
      <c r="NSX9" s="11"/>
      <c r="NSY9" s="11"/>
      <c r="NSZ9" s="11"/>
      <c r="NTA9" s="11"/>
      <c r="NTB9" s="11"/>
      <c r="NTC9" s="11"/>
      <c r="NTD9" s="11"/>
      <c r="NTE9" s="11"/>
      <c r="NTF9" s="11"/>
      <c r="NTG9" s="11"/>
      <c r="NTH9" s="11"/>
      <c r="NTI9" s="11"/>
      <c r="NTJ9" s="11"/>
      <c r="NTK9" s="11"/>
      <c r="NTL9" s="11"/>
      <c r="NTM9" s="11"/>
      <c r="NTN9" s="11"/>
      <c r="NTO9" s="11"/>
      <c r="NTP9" s="11"/>
      <c r="NTQ9" s="11"/>
      <c r="NTR9" s="11"/>
      <c r="NTS9" s="11"/>
      <c r="NTT9" s="11"/>
      <c r="NTU9" s="11"/>
      <c r="NTV9" s="11"/>
      <c r="NTW9" s="11"/>
      <c r="NTX9" s="11"/>
      <c r="NTY9" s="11"/>
      <c r="NTZ9" s="11"/>
      <c r="NUA9" s="11"/>
      <c r="NUB9" s="11"/>
      <c r="NUC9" s="11"/>
      <c r="NUD9" s="11"/>
      <c r="NUE9" s="11"/>
      <c r="NUF9" s="11"/>
      <c r="NUG9" s="11"/>
      <c r="NUH9" s="11"/>
      <c r="NUI9" s="11"/>
      <c r="NUJ9" s="11"/>
      <c r="NUK9" s="11"/>
      <c r="NUL9" s="11"/>
      <c r="NUM9" s="11"/>
      <c r="NUN9" s="11"/>
      <c r="NUO9" s="11"/>
      <c r="NUP9" s="11"/>
      <c r="NUQ9" s="11"/>
      <c r="NUR9" s="11"/>
      <c r="NUS9" s="11"/>
      <c r="NUT9" s="11"/>
      <c r="NUU9" s="11"/>
      <c r="NUV9" s="11"/>
      <c r="NUW9" s="11"/>
      <c r="NUX9" s="11"/>
      <c r="NUY9" s="11"/>
      <c r="NUZ9" s="11"/>
      <c r="NVA9" s="11"/>
      <c r="NVB9" s="11"/>
      <c r="NVC9" s="11"/>
      <c r="NVD9" s="11"/>
      <c r="NVE9" s="11"/>
      <c r="NVF9" s="11"/>
      <c r="NVG9" s="11"/>
      <c r="NVH9" s="11"/>
      <c r="NVI9" s="11"/>
      <c r="NVJ9" s="11"/>
      <c r="NVK9" s="11"/>
      <c r="NVL9" s="11"/>
      <c r="NVM9" s="11"/>
      <c r="NVN9" s="11"/>
      <c r="NVO9" s="11"/>
      <c r="NVP9" s="11"/>
      <c r="NVQ9" s="11"/>
      <c r="NVR9" s="11"/>
      <c r="NVS9" s="11"/>
      <c r="NVT9" s="11"/>
      <c r="NVU9" s="11"/>
      <c r="NVV9" s="11"/>
      <c r="NVW9" s="11"/>
      <c r="NVX9" s="11"/>
      <c r="NVY9" s="11"/>
      <c r="NVZ9" s="11"/>
      <c r="NWA9" s="11"/>
      <c r="NWB9" s="11"/>
      <c r="NWC9" s="11"/>
      <c r="NWD9" s="11"/>
      <c r="NWE9" s="11"/>
      <c r="NWF9" s="11"/>
      <c r="NWG9" s="11"/>
      <c r="NWH9" s="11"/>
      <c r="NWI9" s="11"/>
      <c r="NWJ9" s="11"/>
      <c r="NWK9" s="11"/>
      <c r="NWL9" s="11"/>
      <c r="NWM9" s="11"/>
      <c r="NWN9" s="11"/>
      <c r="NWO9" s="11"/>
      <c r="NWP9" s="11"/>
      <c r="NWQ9" s="11"/>
      <c r="NWR9" s="11"/>
      <c r="NWS9" s="11"/>
      <c r="NWT9" s="11"/>
      <c r="NWU9" s="11"/>
      <c r="NWV9" s="11"/>
      <c r="NWW9" s="11"/>
      <c r="NWX9" s="11"/>
      <c r="NWY9" s="11"/>
      <c r="NWZ9" s="11"/>
      <c r="NXA9" s="11"/>
      <c r="NXB9" s="11"/>
      <c r="NXC9" s="11"/>
      <c r="NXD9" s="11"/>
      <c r="NXE9" s="11"/>
      <c r="NXF9" s="11"/>
      <c r="NXG9" s="11"/>
      <c r="NXH9" s="11"/>
      <c r="NXI9" s="11"/>
      <c r="NXJ9" s="11"/>
      <c r="NXK9" s="11"/>
      <c r="NXL9" s="11"/>
      <c r="NXM9" s="11"/>
      <c r="NXN9" s="11"/>
      <c r="NXO9" s="11"/>
      <c r="NXP9" s="11"/>
      <c r="NXQ9" s="11"/>
      <c r="NXR9" s="11"/>
      <c r="NXS9" s="11"/>
      <c r="NXT9" s="11"/>
      <c r="NXU9" s="11"/>
      <c r="NXV9" s="11"/>
      <c r="NXW9" s="11"/>
      <c r="NXX9" s="11"/>
      <c r="NXY9" s="11"/>
      <c r="NXZ9" s="11"/>
      <c r="NYA9" s="11"/>
      <c r="NYB9" s="11"/>
      <c r="NYC9" s="11"/>
      <c r="NYD9" s="11"/>
      <c r="NYE9" s="11"/>
      <c r="NYF9" s="11"/>
      <c r="NYG9" s="11"/>
      <c r="NYH9" s="11"/>
      <c r="NYI9" s="11"/>
      <c r="NYJ9" s="11"/>
      <c r="NYK9" s="11"/>
      <c r="NYL9" s="11"/>
      <c r="NYM9" s="11"/>
      <c r="NYN9" s="11"/>
      <c r="NYO9" s="11"/>
      <c r="NYP9" s="11"/>
      <c r="NYQ9" s="11"/>
      <c r="NYR9" s="11"/>
      <c r="NYS9" s="11"/>
      <c r="NYT9" s="11"/>
      <c r="NYU9" s="11"/>
      <c r="NYV9" s="11"/>
      <c r="NYW9" s="11"/>
      <c r="NYX9" s="11"/>
      <c r="NYY9" s="11"/>
      <c r="NYZ9" s="11"/>
      <c r="NZA9" s="11"/>
      <c r="NZB9" s="11"/>
      <c r="NZC9" s="11"/>
      <c r="NZD9" s="11"/>
      <c r="NZE9" s="11"/>
      <c r="NZF9" s="11"/>
      <c r="NZG9" s="11"/>
      <c r="NZH9" s="11"/>
      <c r="NZI9" s="11"/>
      <c r="NZJ9" s="11"/>
      <c r="NZK9" s="11"/>
      <c r="NZL9" s="11"/>
      <c r="NZM9" s="11"/>
      <c r="NZN9" s="11"/>
      <c r="NZO9" s="11"/>
      <c r="NZP9" s="11"/>
      <c r="NZQ9" s="11"/>
      <c r="NZR9" s="11"/>
      <c r="NZS9" s="11"/>
      <c r="NZT9" s="11"/>
      <c r="NZU9" s="11"/>
      <c r="NZV9" s="11"/>
      <c r="NZW9" s="11"/>
      <c r="NZX9" s="11"/>
      <c r="NZY9" s="11"/>
      <c r="NZZ9" s="11"/>
      <c r="OAA9" s="11"/>
      <c r="OAB9" s="11"/>
      <c r="OAC9" s="11"/>
      <c r="OAD9" s="11"/>
      <c r="OAE9" s="11"/>
      <c r="OAF9" s="11"/>
      <c r="OAG9" s="11"/>
      <c r="OAH9" s="11"/>
      <c r="OAI9" s="11"/>
      <c r="OAJ9" s="11"/>
      <c r="OAK9" s="11"/>
      <c r="OAL9" s="11"/>
      <c r="OAM9" s="11"/>
      <c r="OAN9" s="11"/>
      <c r="OAO9" s="11"/>
      <c r="OAP9" s="11"/>
      <c r="OAQ9" s="11"/>
      <c r="OAR9" s="11"/>
      <c r="OAS9" s="11"/>
      <c r="OAT9" s="11"/>
      <c r="OAU9" s="11"/>
      <c r="OAV9" s="11"/>
      <c r="OAW9" s="11"/>
      <c r="OAX9" s="11"/>
      <c r="OAY9" s="11"/>
      <c r="OAZ9" s="11"/>
      <c r="OBA9" s="11"/>
      <c r="OBB9" s="11"/>
      <c r="OBC9" s="11"/>
      <c r="OBD9" s="11"/>
      <c r="OBE9" s="11"/>
      <c r="OBF9" s="11"/>
      <c r="OBG9" s="11"/>
      <c r="OBH9" s="11"/>
      <c r="OBI9" s="11"/>
      <c r="OBJ9" s="11"/>
      <c r="OBK9" s="11"/>
      <c r="OBL9" s="11"/>
      <c r="OBM9" s="11"/>
      <c r="OBN9" s="11"/>
      <c r="OBO9" s="11"/>
      <c r="OBP9" s="11"/>
      <c r="OBQ9" s="11"/>
      <c r="OBR9" s="11"/>
      <c r="OBS9" s="11"/>
      <c r="OBT9" s="11"/>
      <c r="OBU9" s="11"/>
      <c r="OBV9" s="11"/>
      <c r="OBW9" s="11"/>
      <c r="OBX9" s="11"/>
      <c r="OBY9" s="11"/>
      <c r="OBZ9" s="11"/>
      <c r="OCA9" s="11"/>
      <c r="OCB9" s="11"/>
      <c r="OCC9" s="11"/>
      <c r="OCD9" s="11"/>
      <c r="OCE9" s="11"/>
      <c r="OCF9" s="11"/>
      <c r="OCG9" s="11"/>
      <c r="OCH9" s="11"/>
      <c r="OCI9" s="11"/>
      <c r="OCJ9" s="11"/>
      <c r="OCK9" s="11"/>
      <c r="OCL9" s="11"/>
      <c r="OCM9" s="11"/>
      <c r="OCN9" s="11"/>
      <c r="OCO9" s="11"/>
      <c r="OCP9" s="11"/>
      <c r="OCQ9" s="11"/>
      <c r="OCR9" s="11"/>
      <c r="OCS9" s="11"/>
      <c r="OCT9" s="11"/>
      <c r="OCU9" s="11"/>
      <c r="OCV9" s="11"/>
      <c r="OCW9" s="11"/>
      <c r="OCX9" s="11"/>
      <c r="OCY9" s="11"/>
      <c r="OCZ9" s="11"/>
      <c r="ODA9" s="11"/>
      <c r="ODB9" s="11"/>
      <c r="ODC9" s="11"/>
      <c r="ODD9" s="11"/>
      <c r="ODE9" s="11"/>
      <c r="ODF9" s="11"/>
      <c r="ODG9" s="11"/>
      <c r="ODH9" s="11"/>
      <c r="ODI9" s="11"/>
      <c r="ODJ9" s="11"/>
      <c r="ODK9" s="11"/>
      <c r="ODL9" s="11"/>
      <c r="ODM9" s="11"/>
      <c r="ODN9" s="11"/>
      <c r="ODO9" s="11"/>
      <c r="ODP9" s="11"/>
      <c r="ODQ9" s="11"/>
      <c r="ODR9" s="11"/>
      <c r="ODS9" s="11"/>
      <c r="ODT9" s="11"/>
      <c r="ODU9" s="11"/>
      <c r="ODV9" s="11"/>
      <c r="ODW9" s="11"/>
      <c r="ODX9" s="11"/>
      <c r="ODY9" s="11"/>
      <c r="ODZ9" s="11"/>
      <c r="OEA9" s="11"/>
      <c r="OEB9" s="11"/>
      <c r="OEC9" s="11"/>
      <c r="OED9" s="11"/>
      <c r="OEE9" s="11"/>
      <c r="OEF9" s="11"/>
      <c r="OEG9" s="11"/>
      <c r="OEH9" s="11"/>
      <c r="OEI9" s="11"/>
      <c r="OEJ9" s="11"/>
      <c r="OEK9" s="11"/>
      <c r="OEL9" s="11"/>
      <c r="OEM9" s="11"/>
      <c r="OEN9" s="11"/>
      <c r="OEO9" s="11"/>
      <c r="OEP9" s="11"/>
      <c r="OEQ9" s="11"/>
      <c r="OER9" s="11"/>
      <c r="OES9" s="11"/>
      <c r="OET9" s="11"/>
      <c r="OEU9" s="11"/>
      <c r="OEV9" s="11"/>
      <c r="OEW9" s="11"/>
      <c r="OEX9" s="11"/>
      <c r="OEY9" s="11"/>
      <c r="OEZ9" s="11"/>
      <c r="OFA9" s="11"/>
      <c r="OFB9" s="11"/>
      <c r="OFC9" s="11"/>
      <c r="OFD9" s="11"/>
      <c r="OFE9" s="11"/>
      <c r="OFF9" s="11"/>
      <c r="OFG9" s="11"/>
      <c r="OFH9" s="11"/>
      <c r="OFI9" s="11"/>
      <c r="OFJ9" s="11"/>
      <c r="OFK9" s="11"/>
      <c r="OFL9" s="11"/>
      <c r="OFM9" s="11"/>
      <c r="OFN9" s="11"/>
      <c r="OFO9" s="11"/>
      <c r="OFP9" s="11"/>
      <c r="OFQ9" s="11"/>
      <c r="OFR9" s="11"/>
      <c r="OFS9" s="11"/>
      <c r="OFT9" s="11"/>
      <c r="OFU9" s="11"/>
      <c r="OFV9" s="11"/>
      <c r="OFW9" s="11"/>
      <c r="OFX9" s="11"/>
      <c r="OFY9" s="11"/>
      <c r="OFZ9" s="11"/>
      <c r="OGA9" s="11"/>
      <c r="OGB9" s="11"/>
      <c r="OGC9" s="11"/>
      <c r="OGD9" s="11"/>
      <c r="OGE9" s="11"/>
      <c r="OGF9" s="11"/>
      <c r="OGG9" s="11"/>
      <c r="OGH9" s="11"/>
      <c r="OGI9" s="11"/>
      <c r="OGJ9" s="11"/>
      <c r="OGK9" s="11"/>
      <c r="OGL9" s="11"/>
      <c r="OGM9" s="11"/>
      <c r="OGN9" s="11"/>
      <c r="OGO9" s="11"/>
      <c r="OGP9" s="11"/>
      <c r="OGQ9" s="11"/>
      <c r="OGR9" s="11"/>
      <c r="OGS9" s="11"/>
      <c r="OGT9" s="11"/>
      <c r="OGU9" s="11"/>
      <c r="OGV9" s="11"/>
      <c r="OGW9" s="11"/>
      <c r="OGX9" s="11"/>
      <c r="OGY9" s="11"/>
      <c r="OGZ9" s="11"/>
      <c r="OHA9" s="11"/>
      <c r="OHB9" s="11"/>
      <c r="OHC9" s="11"/>
      <c r="OHD9" s="11"/>
      <c r="OHE9" s="11"/>
      <c r="OHF9" s="11"/>
      <c r="OHG9" s="11"/>
      <c r="OHH9" s="11"/>
      <c r="OHI9" s="11"/>
      <c r="OHJ9" s="11"/>
      <c r="OHK9" s="11"/>
      <c r="OHL9" s="11"/>
      <c r="OHM9" s="11"/>
      <c r="OHN9" s="11"/>
      <c r="OHO9" s="11"/>
      <c r="OHP9" s="11"/>
      <c r="OHQ9" s="11"/>
      <c r="OHR9" s="11"/>
      <c r="OHS9" s="11"/>
      <c r="OHT9" s="11"/>
      <c r="OHU9" s="11"/>
      <c r="OHV9" s="11"/>
      <c r="OHW9" s="11"/>
      <c r="OHX9" s="11"/>
      <c r="OHY9" s="11"/>
      <c r="OHZ9" s="11"/>
      <c r="OIA9" s="11"/>
      <c r="OIB9" s="11"/>
      <c r="OIC9" s="11"/>
      <c r="OID9" s="11"/>
      <c r="OIE9" s="11"/>
      <c r="OIF9" s="11"/>
      <c r="OIG9" s="11"/>
      <c r="OIH9" s="11"/>
      <c r="OII9" s="11"/>
      <c r="OIJ9" s="11"/>
      <c r="OIK9" s="11"/>
      <c r="OIL9" s="11"/>
      <c r="OIM9" s="11"/>
      <c r="OIN9" s="11"/>
      <c r="OIO9" s="11"/>
      <c r="OIP9" s="11"/>
      <c r="OIQ9" s="11"/>
      <c r="OIR9" s="11"/>
      <c r="OIS9" s="11"/>
      <c r="OIT9" s="11"/>
      <c r="OIU9" s="11"/>
      <c r="OIV9" s="11"/>
      <c r="OIW9" s="11"/>
      <c r="OIX9" s="11"/>
      <c r="OIY9" s="11"/>
      <c r="OIZ9" s="11"/>
      <c r="OJA9" s="11"/>
      <c r="OJB9" s="11"/>
      <c r="OJC9" s="11"/>
      <c r="OJD9" s="11"/>
      <c r="OJE9" s="11"/>
      <c r="OJF9" s="11"/>
      <c r="OJG9" s="11"/>
      <c r="OJH9" s="11"/>
      <c r="OJI9" s="11"/>
      <c r="OJJ9" s="11"/>
      <c r="OJK9" s="11"/>
      <c r="OJL9" s="11"/>
      <c r="OJM9" s="11"/>
      <c r="OJN9" s="11"/>
      <c r="OJO9" s="11"/>
      <c r="OJP9" s="11"/>
      <c r="OJQ9" s="11"/>
      <c r="OJR9" s="11"/>
      <c r="OJS9" s="11"/>
      <c r="OJT9" s="11"/>
      <c r="OJU9" s="11"/>
      <c r="OJV9" s="11"/>
      <c r="OJW9" s="11"/>
      <c r="OJX9" s="11"/>
      <c r="OJY9" s="11"/>
      <c r="OJZ9" s="11"/>
      <c r="OKA9" s="11"/>
      <c r="OKB9" s="11"/>
      <c r="OKC9" s="11"/>
      <c r="OKD9" s="11"/>
      <c r="OKE9" s="11"/>
      <c r="OKF9" s="11"/>
      <c r="OKG9" s="11"/>
      <c r="OKH9" s="11"/>
      <c r="OKI9" s="11"/>
      <c r="OKJ9" s="11"/>
      <c r="OKK9" s="11"/>
      <c r="OKL9" s="11"/>
      <c r="OKM9" s="11"/>
      <c r="OKN9" s="11"/>
      <c r="OKO9" s="11"/>
      <c r="OKP9" s="11"/>
      <c r="OKQ9" s="11"/>
      <c r="OKR9" s="11"/>
      <c r="OKS9" s="11"/>
      <c r="OKT9" s="11"/>
      <c r="OKU9" s="11"/>
      <c r="OKV9" s="11"/>
      <c r="OKW9" s="11"/>
      <c r="OKX9" s="11"/>
      <c r="OKY9" s="11"/>
      <c r="OKZ9" s="11"/>
      <c r="OLA9" s="11"/>
      <c r="OLB9" s="11"/>
      <c r="OLC9" s="11"/>
      <c r="OLD9" s="11"/>
      <c r="OLE9" s="11"/>
      <c r="OLF9" s="11"/>
      <c r="OLG9" s="11"/>
      <c r="OLH9" s="11"/>
      <c r="OLI9" s="11"/>
      <c r="OLJ9" s="11"/>
      <c r="OLK9" s="11"/>
      <c r="OLL9" s="11"/>
      <c r="OLM9" s="11"/>
      <c r="OLN9" s="11"/>
      <c r="OLO9" s="11"/>
      <c r="OLP9" s="11"/>
      <c r="OLQ9" s="11"/>
      <c r="OLR9" s="11"/>
      <c r="OLS9" s="11"/>
      <c r="OLT9" s="11"/>
      <c r="OLU9" s="11"/>
      <c r="OLV9" s="11"/>
      <c r="OLW9" s="11"/>
      <c r="OLX9" s="11"/>
      <c r="OLY9" s="11"/>
      <c r="OLZ9" s="11"/>
      <c r="OMA9" s="11"/>
      <c r="OMB9" s="11"/>
      <c r="OMC9" s="11"/>
      <c r="OMD9" s="11"/>
      <c r="OME9" s="11"/>
      <c r="OMF9" s="11"/>
      <c r="OMG9" s="11"/>
      <c r="OMH9" s="11"/>
      <c r="OMI9" s="11"/>
      <c r="OMJ9" s="11"/>
      <c r="OMK9" s="11"/>
      <c r="OML9" s="11"/>
      <c r="OMM9" s="11"/>
      <c r="OMN9" s="11"/>
      <c r="OMO9" s="11"/>
      <c r="OMP9" s="11"/>
      <c r="OMQ9" s="11"/>
      <c r="OMR9" s="11"/>
      <c r="OMS9" s="11"/>
      <c r="OMT9" s="11"/>
      <c r="OMU9" s="11"/>
      <c r="OMV9" s="11"/>
      <c r="OMW9" s="11"/>
      <c r="OMX9" s="11"/>
      <c r="OMY9" s="11"/>
      <c r="OMZ9" s="11"/>
      <c r="ONA9" s="11"/>
      <c r="ONB9" s="11"/>
      <c r="ONC9" s="11"/>
      <c r="OND9" s="11"/>
      <c r="ONE9" s="11"/>
      <c r="ONF9" s="11"/>
      <c r="ONG9" s="11"/>
      <c r="ONH9" s="11"/>
      <c r="ONI9" s="11"/>
      <c r="ONJ9" s="11"/>
      <c r="ONK9" s="11"/>
      <c r="ONL9" s="11"/>
      <c r="ONM9" s="11"/>
      <c r="ONN9" s="11"/>
      <c r="ONO9" s="11"/>
      <c r="ONP9" s="11"/>
      <c r="ONQ9" s="11"/>
      <c r="ONR9" s="11"/>
      <c r="ONS9" s="11"/>
      <c r="ONT9" s="11"/>
      <c r="ONU9" s="11"/>
      <c r="ONV9" s="11"/>
      <c r="ONW9" s="11"/>
      <c r="ONX9" s="11"/>
      <c r="ONY9" s="11"/>
      <c r="ONZ9" s="11"/>
      <c r="OOA9" s="11"/>
      <c r="OOB9" s="11"/>
      <c r="OOC9" s="11"/>
      <c r="OOD9" s="11"/>
      <c r="OOE9" s="11"/>
      <c r="OOF9" s="11"/>
      <c r="OOG9" s="11"/>
      <c r="OOH9" s="11"/>
      <c r="OOI9" s="11"/>
      <c r="OOJ9" s="11"/>
      <c r="OOK9" s="11"/>
      <c r="OOL9" s="11"/>
      <c r="OOM9" s="11"/>
      <c r="OON9" s="11"/>
      <c r="OOO9" s="11"/>
      <c r="OOP9" s="11"/>
      <c r="OOQ9" s="11"/>
      <c r="OOR9" s="11"/>
      <c r="OOS9" s="11"/>
      <c r="OOT9" s="11"/>
      <c r="OOU9" s="11"/>
      <c r="OOV9" s="11"/>
      <c r="OOW9" s="11"/>
      <c r="OOX9" s="11"/>
      <c r="OOY9" s="11"/>
      <c r="OOZ9" s="11"/>
      <c r="OPA9" s="11"/>
      <c r="OPB9" s="11"/>
      <c r="OPC9" s="11"/>
      <c r="OPD9" s="11"/>
      <c r="OPE9" s="11"/>
      <c r="OPF9" s="11"/>
      <c r="OPG9" s="11"/>
      <c r="OPH9" s="11"/>
      <c r="OPI9" s="11"/>
      <c r="OPJ9" s="11"/>
      <c r="OPK9" s="11"/>
      <c r="OPL9" s="11"/>
      <c r="OPM9" s="11"/>
      <c r="OPN9" s="11"/>
      <c r="OPO9" s="11"/>
      <c r="OPP9" s="11"/>
      <c r="OPQ9" s="11"/>
      <c r="OPR9" s="11"/>
      <c r="OPS9" s="11"/>
      <c r="OPT9" s="11"/>
      <c r="OPU9" s="11"/>
      <c r="OPV9" s="11"/>
      <c r="OPW9" s="11"/>
      <c r="OPX9" s="11"/>
      <c r="OPY9" s="11"/>
      <c r="OPZ9" s="11"/>
      <c r="OQA9" s="11"/>
      <c r="OQB9" s="11"/>
      <c r="OQC9" s="11"/>
      <c r="OQD9" s="11"/>
      <c r="OQE9" s="11"/>
      <c r="OQF9" s="11"/>
      <c r="OQG9" s="11"/>
      <c r="OQH9" s="11"/>
      <c r="OQI9" s="11"/>
      <c r="OQJ9" s="11"/>
      <c r="OQK9" s="11"/>
      <c r="OQL9" s="11"/>
      <c r="OQM9" s="11"/>
      <c r="OQN9" s="11"/>
      <c r="OQO9" s="11"/>
      <c r="OQP9" s="11"/>
      <c r="OQQ9" s="11"/>
      <c r="OQR9" s="11"/>
      <c r="OQS9" s="11"/>
      <c r="OQT9" s="11"/>
      <c r="OQU9" s="11"/>
      <c r="OQV9" s="11"/>
      <c r="OQW9" s="11"/>
      <c r="OQX9" s="11"/>
      <c r="OQY9" s="11"/>
      <c r="OQZ9" s="11"/>
      <c r="ORA9" s="11"/>
      <c r="ORB9" s="11"/>
      <c r="ORC9" s="11"/>
      <c r="ORD9" s="11"/>
      <c r="ORE9" s="11"/>
      <c r="ORF9" s="11"/>
      <c r="ORG9" s="11"/>
      <c r="ORH9" s="11"/>
      <c r="ORI9" s="11"/>
      <c r="ORJ9" s="11"/>
      <c r="ORK9" s="11"/>
      <c r="ORL9" s="11"/>
      <c r="ORM9" s="11"/>
      <c r="ORN9" s="11"/>
      <c r="ORO9" s="11"/>
      <c r="ORP9" s="11"/>
      <c r="ORQ9" s="11"/>
      <c r="ORR9" s="11"/>
      <c r="ORS9" s="11"/>
      <c r="ORT9" s="11"/>
      <c r="ORU9" s="11"/>
      <c r="ORV9" s="11"/>
      <c r="ORW9" s="11"/>
      <c r="ORX9" s="11"/>
      <c r="ORY9" s="11"/>
      <c r="ORZ9" s="11"/>
      <c r="OSA9" s="11"/>
      <c r="OSB9" s="11"/>
      <c r="OSC9" s="11"/>
      <c r="OSD9" s="11"/>
      <c r="OSE9" s="11"/>
      <c r="OSF9" s="11"/>
      <c r="OSG9" s="11"/>
      <c r="OSH9" s="11"/>
      <c r="OSI9" s="11"/>
      <c r="OSJ9" s="11"/>
      <c r="OSK9" s="11"/>
      <c r="OSL9" s="11"/>
      <c r="OSM9" s="11"/>
      <c r="OSN9" s="11"/>
      <c r="OSO9" s="11"/>
      <c r="OSP9" s="11"/>
      <c r="OSQ9" s="11"/>
      <c r="OSR9" s="11"/>
      <c r="OSS9" s="11"/>
      <c r="OST9" s="11"/>
      <c r="OSU9" s="11"/>
      <c r="OSV9" s="11"/>
      <c r="OSW9" s="11"/>
      <c r="OSX9" s="11"/>
      <c r="OSY9" s="11"/>
      <c r="OSZ9" s="11"/>
      <c r="OTA9" s="11"/>
      <c r="OTB9" s="11"/>
      <c r="OTC9" s="11"/>
      <c r="OTD9" s="11"/>
      <c r="OTE9" s="11"/>
      <c r="OTF9" s="11"/>
      <c r="OTG9" s="11"/>
      <c r="OTH9" s="11"/>
      <c r="OTI9" s="11"/>
      <c r="OTJ9" s="11"/>
      <c r="OTK9" s="11"/>
      <c r="OTL9" s="11"/>
      <c r="OTM9" s="11"/>
      <c r="OTN9" s="11"/>
      <c r="OTO9" s="11"/>
      <c r="OTP9" s="11"/>
      <c r="OTQ9" s="11"/>
      <c r="OTR9" s="11"/>
      <c r="OTS9" s="11"/>
      <c r="OTT9" s="11"/>
      <c r="OTU9" s="11"/>
      <c r="OTV9" s="11"/>
      <c r="OTW9" s="11"/>
      <c r="OTX9" s="11"/>
      <c r="OTY9" s="11"/>
      <c r="OTZ9" s="11"/>
      <c r="OUA9" s="11"/>
      <c r="OUB9" s="11"/>
      <c r="OUC9" s="11"/>
      <c r="OUD9" s="11"/>
      <c r="OUE9" s="11"/>
      <c r="OUF9" s="11"/>
      <c r="OUG9" s="11"/>
      <c r="OUH9" s="11"/>
      <c r="OUI9" s="11"/>
      <c r="OUJ9" s="11"/>
      <c r="OUK9" s="11"/>
      <c r="OUL9" s="11"/>
      <c r="OUM9" s="11"/>
      <c r="OUN9" s="11"/>
      <c r="OUO9" s="11"/>
      <c r="OUP9" s="11"/>
      <c r="OUQ9" s="11"/>
      <c r="OUR9" s="11"/>
      <c r="OUS9" s="11"/>
      <c r="OUT9" s="11"/>
      <c r="OUU9" s="11"/>
      <c r="OUV9" s="11"/>
      <c r="OUW9" s="11"/>
      <c r="OUX9" s="11"/>
      <c r="OUY9" s="11"/>
      <c r="OUZ9" s="11"/>
      <c r="OVA9" s="11"/>
      <c r="OVB9" s="11"/>
      <c r="OVC9" s="11"/>
      <c r="OVD9" s="11"/>
      <c r="OVE9" s="11"/>
      <c r="OVF9" s="11"/>
      <c r="OVG9" s="11"/>
      <c r="OVH9" s="11"/>
      <c r="OVI9" s="11"/>
      <c r="OVJ9" s="11"/>
      <c r="OVK9" s="11"/>
      <c r="OVL9" s="11"/>
      <c r="OVM9" s="11"/>
      <c r="OVN9" s="11"/>
      <c r="OVO9" s="11"/>
      <c r="OVP9" s="11"/>
      <c r="OVQ9" s="11"/>
      <c r="OVR9" s="11"/>
      <c r="OVS9" s="11"/>
      <c r="OVT9" s="11"/>
      <c r="OVU9" s="11"/>
      <c r="OVV9" s="11"/>
      <c r="OVW9" s="11"/>
      <c r="OVX9" s="11"/>
      <c r="OVY9" s="11"/>
      <c r="OVZ9" s="11"/>
      <c r="OWA9" s="11"/>
      <c r="OWB9" s="11"/>
      <c r="OWC9" s="11"/>
      <c r="OWD9" s="11"/>
      <c r="OWE9" s="11"/>
      <c r="OWF9" s="11"/>
      <c r="OWG9" s="11"/>
      <c r="OWH9" s="11"/>
      <c r="OWI9" s="11"/>
      <c r="OWJ9" s="11"/>
      <c r="OWK9" s="11"/>
      <c r="OWL9" s="11"/>
      <c r="OWM9" s="11"/>
      <c r="OWN9" s="11"/>
      <c r="OWO9" s="11"/>
      <c r="OWP9" s="11"/>
      <c r="OWQ9" s="11"/>
      <c r="OWR9" s="11"/>
      <c r="OWS9" s="11"/>
      <c r="OWT9" s="11"/>
      <c r="OWU9" s="11"/>
      <c r="OWV9" s="11"/>
      <c r="OWW9" s="11"/>
      <c r="OWX9" s="11"/>
      <c r="OWY9" s="11"/>
      <c r="OWZ9" s="11"/>
      <c r="OXA9" s="11"/>
      <c r="OXB9" s="11"/>
      <c r="OXC9" s="11"/>
      <c r="OXD9" s="11"/>
      <c r="OXE9" s="11"/>
      <c r="OXF9" s="11"/>
      <c r="OXG9" s="11"/>
      <c r="OXH9" s="11"/>
      <c r="OXI9" s="11"/>
      <c r="OXJ9" s="11"/>
      <c r="OXK9" s="11"/>
      <c r="OXL9" s="11"/>
      <c r="OXM9" s="11"/>
      <c r="OXN9" s="11"/>
      <c r="OXO9" s="11"/>
      <c r="OXP9" s="11"/>
      <c r="OXQ9" s="11"/>
      <c r="OXR9" s="11"/>
      <c r="OXS9" s="11"/>
      <c r="OXT9" s="11"/>
      <c r="OXU9" s="11"/>
      <c r="OXV9" s="11"/>
      <c r="OXW9" s="11"/>
      <c r="OXX9" s="11"/>
      <c r="OXY9" s="11"/>
      <c r="OXZ9" s="11"/>
      <c r="OYA9" s="11"/>
      <c r="OYB9" s="11"/>
      <c r="OYC9" s="11"/>
      <c r="OYD9" s="11"/>
      <c r="OYE9" s="11"/>
      <c r="OYF9" s="11"/>
      <c r="OYG9" s="11"/>
      <c r="OYH9" s="11"/>
      <c r="OYI9" s="11"/>
      <c r="OYJ9" s="11"/>
      <c r="OYK9" s="11"/>
      <c r="OYL9" s="11"/>
      <c r="OYM9" s="11"/>
      <c r="OYN9" s="11"/>
      <c r="OYO9" s="11"/>
      <c r="OYP9" s="11"/>
      <c r="OYQ9" s="11"/>
      <c r="OYR9" s="11"/>
      <c r="OYS9" s="11"/>
      <c r="OYT9" s="11"/>
      <c r="OYU9" s="11"/>
      <c r="OYV9" s="11"/>
      <c r="OYW9" s="11"/>
      <c r="OYX9" s="11"/>
      <c r="OYY9" s="11"/>
      <c r="OYZ9" s="11"/>
      <c r="OZA9" s="11"/>
      <c r="OZB9" s="11"/>
      <c r="OZC9" s="11"/>
      <c r="OZD9" s="11"/>
      <c r="OZE9" s="11"/>
      <c r="OZF9" s="11"/>
      <c r="OZG9" s="11"/>
      <c r="OZH9" s="11"/>
      <c r="OZI9" s="11"/>
      <c r="OZJ9" s="11"/>
      <c r="OZK9" s="11"/>
      <c r="OZL9" s="11"/>
      <c r="OZM9" s="11"/>
      <c r="OZN9" s="11"/>
      <c r="OZO9" s="11"/>
      <c r="OZP9" s="11"/>
      <c r="OZQ9" s="11"/>
      <c r="OZR9" s="11"/>
      <c r="OZS9" s="11"/>
      <c r="OZT9" s="11"/>
      <c r="OZU9" s="11"/>
      <c r="OZV9" s="11"/>
      <c r="OZW9" s="11"/>
      <c r="OZX9" s="11"/>
      <c r="OZY9" s="11"/>
      <c r="OZZ9" s="11"/>
      <c r="PAA9" s="11"/>
      <c r="PAB9" s="11"/>
      <c r="PAC9" s="11"/>
      <c r="PAD9" s="11"/>
      <c r="PAE9" s="11"/>
      <c r="PAF9" s="11"/>
      <c r="PAG9" s="11"/>
      <c r="PAH9" s="11"/>
      <c r="PAI9" s="11"/>
      <c r="PAJ9" s="11"/>
      <c r="PAK9" s="11"/>
      <c r="PAL9" s="11"/>
      <c r="PAM9" s="11"/>
      <c r="PAN9" s="11"/>
      <c r="PAO9" s="11"/>
      <c r="PAP9" s="11"/>
      <c r="PAQ9" s="11"/>
      <c r="PAR9" s="11"/>
      <c r="PAS9" s="11"/>
      <c r="PAT9" s="11"/>
      <c r="PAU9" s="11"/>
      <c r="PAV9" s="11"/>
      <c r="PAW9" s="11"/>
      <c r="PAX9" s="11"/>
      <c r="PAY9" s="11"/>
      <c r="PAZ9" s="11"/>
      <c r="PBA9" s="11"/>
      <c r="PBB9" s="11"/>
      <c r="PBC9" s="11"/>
      <c r="PBD9" s="11"/>
      <c r="PBE9" s="11"/>
      <c r="PBF9" s="11"/>
      <c r="PBG9" s="11"/>
      <c r="PBH9" s="11"/>
      <c r="PBI9" s="11"/>
      <c r="PBJ9" s="11"/>
      <c r="PBK9" s="11"/>
      <c r="PBL9" s="11"/>
      <c r="PBM9" s="11"/>
      <c r="PBN9" s="11"/>
      <c r="PBO9" s="11"/>
      <c r="PBP9" s="11"/>
      <c r="PBQ9" s="11"/>
      <c r="PBR9" s="11"/>
      <c r="PBS9" s="11"/>
      <c r="PBT9" s="11"/>
      <c r="PBU9" s="11"/>
      <c r="PBV9" s="11"/>
      <c r="PBW9" s="11"/>
      <c r="PBX9" s="11"/>
      <c r="PBY9" s="11"/>
      <c r="PBZ9" s="11"/>
      <c r="PCA9" s="11"/>
      <c r="PCB9" s="11"/>
      <c r="PCC9" s="11"/>
      <c r="PCD9" s="11"/>
      <c r="PCE9" s="11"/>
      <c r="PCF9" s="11"/>
      <c r="PCG9" s="11"/>
      <c r="PCH9" s="11"/>
      <c r="PCI9" s="11"/>
      <c r="PCJ9" s="11"/>
      <c r="PCK9" s="11"/>
      <c r="PCL9" s="11"/>
      <c r="PCM9" s="11"/>
      <c r="PCN9" s="11"/>
      <c r="PCO9" s="11"/>
      <c r="PCP9" s="11"/>
      <c r="PCQ9" s="11"/>
      <c r="PCR9" s="11"/>
      <c r="PCS9" s="11"/>
      <c r="PCT9" s="11"/>
      <c r="PCU9" s="11"/>
      <c r="PCV9" s="11"/>
      <c r="PCW9" s="11"/>
      <c r="PCX9" s="11"/>
      <c r="PCY9" s="11"/>
      <c r="PCZ9" s="11"/>
      <c r="PDA9" s="11"/>
      <c r="PDB9" s="11"/>
      <c r="PDC9" s="11"/>
      <c r="PDD9" s="11"/>
      <c r="PDE9" s="11"/>
      <c r="PDF9" s="11"/>
      <c r="PDG9" s="11"/>
      <c r="PDH9" s="11"/>
      <c r="PDI9" s="11"/>
      <c r="PDJ9" s="11"/>
      <c r="PDK9" s="11"/>
      <c r="PDL9" s="11"/>
      <c r="PDM9" s="11"/>
      <c r="PDN9" s="11"/>
      <c r="PDO9" s="11"/>
      <c r="PDP9" s="11"/>
      <c r="PDQ9" s="11"/>
      <c r="PDR9" s="11"/>
      <c r="PDS9" s="11"/>
      <c r="PDT9" s="11"/>
      <c r="PDU9" s="11"/>
      <c r="PDV9" s="11"/>
      <c r="PDW9" s="11"/>
      <c r="PDX9" s="11"/>
      <c r="PDY9" s="11"/>
      <c r="PDZ9" s="11"/>
      <c r="PEA9" s="11"/>
      <c r="PEB9" s="11"/>
      <c r="PEC9" s="11"/>
      <c r="PED9" s="11"/>
      <c r="PEE9" s="11"/>
      <c r="PEF9" s="11"/>
      <c r="PEG9" s="11"/>
      <c r="PEH9" s="11"/>
      <c r="PEI9" s="11"/>
      <c r="PEJ9" s="11"/>
      <c r="PEK9" s="11"/>
      <c r="PEL9" s="11"/>
      <c r="PEM9" s="11"/>
      <c r="PEN9" s="11"/>
      <c r="PEO9" s="11"/>
      <c r="PEP9" s="11"/>
      <c r="PEQ9" s="11"/>
      <c r="PER9" s="11"/>
      <c r="PES9" s="11"/>
      <c r="PET9" s="11"/>
      <c r="PEU9" s="11"/>
      <c r="PEV9" s="11"/>
      <c r="PEW9" s="11"/>
      <c r="PEX9" s="11"/>
      <c r="PEY9" s="11"/>
      <c r="PEZ9" s="11"/>
      <c r="PFA9" s="11"/>
      <c r="PFB9" s="11"/>
      <c r="PFC9" s="11"/>
      <c r="PFD9" s="11"/>
      <c r="PFE9" s="11"/>
      <c r="PFF9" s="11"/>
      <c r="PFG9" s="11"/>
      <c r="PFH9" s="11"/>
      <c r="PFI9" s="11"/>
      <c r="PFJ9" s="11"/>
      <c r="PFK9" s="11"/>
      <c r="PFL9" s="11"/>
      <c r="PFM9" s="11"/>
      <c r="PFN9" s="11"/>
      <c r="PFO9" s="11"/>
      <c r="PFP9" s="11"/>
      <c r="PFQ9" s="11"/>
      <c r="PFR9" s="11"/>
      <c r="PFS9" s="11"/>
      <c r="PFT9" s="11"/>
      <c r="PFU9" s="11"/>
      <c r="PFV9" s="11"/>
      <c r="PFW9" s="11"/>
      <c r="PFX9" s="11"/>
      <c r="PFY9" s="11"/>
      <c r="PFZ9" s="11"/>
      <c r="PGA9" s="11"/>
      <c r="PGB9" s="11"/>
      <c r="PGC9" s="11"/>
      <c r="PGD9" s="11"/>
      <c r="PGE9" s="11"/>
      <c r="PGF9" s="11"/>
      <c r="PGG9" s="11"/>
      <c r="PGH9" s="11"/>
      <c r="PGI9" s="11"/>
      <c r="PGJ9" s="11"/>
      <c r="PGK9" s="11"/>
      <c r="PGL9" s="11"/>
      <c r="PGM9" s="11"/>
      <c r="PGN9" s="11"/>
      <c r="PGO9" s="11"/>
      <c r="PGP9" s="11"/>
      <c r="PGQ9" s="11"/>
      <c r="PGR9" s="11"/>
      <c r="PGS9" s="11"/>
      <c r="PGT9" s="11"/>
      <c r="PGU9" s="11"/>
      <c r="PGV9" s="11"/>
      <c r="PGW9" s="11"/>
      <c r="PGX9" s="11"/>
      <c r="PGY9" s="11"/>
      <c r="PGZ9" s="11"/>
      <c r="PHA9" s="11"/>
      <c r="PHB9" s="11"/>
      <c r="PHC9" s="11"/>
      <c r="PHD9" s="11"/>
      <c r="PHE9" s="11"/>
      <c r="PHF9" s="11"/>
      <c r="PHG9" s="11"/>
      <c r="PHH9" s="11"/>
      <c r="PHI9" s="11"/>
      <c r="PHJ9" s="11"/>
      <c r="PHK9" s="11"/>
      <c r="PHL9" s="11"/>
      <c r="PHM9" s="11"/>
      <c r="PHN9" s="11"/>
      <c r="PHO9" s="11"/>
      <c r="PHP9" s="11"/>
      <c r="PHQ9" s="11"/>
      <c r="PHR9" s="11"/>
      <c r="PHS9" s="11"/>
      <c r="PHT9" s="11"/>
      <c r="PHU9" s="11"/>
      <c r="PHV9" s="11"/>
      <c r="PHW9" s="11"/>
      <c r="PHX9" s="11"/>
      <c r="PHY9" s="11"/>
      <c r="PHZ9" s="11"/>
      <c r="PIA9" s="11"/>
      <c r="PIB9" s="11"/>
      <c r="PIC9" s="11"/>
      <c r="PID9" s="11"/>
      <c r="PIE9" s="11"/>
      <c r="PIF9" s="11"/>
      <c r="PIG9" s="11"/>
      <c r="PIH9" s="11"/>
      <c r="PII9" s="11"/>
      <c r="PIJ9" s="11"/>
      <c r="PIK9" s="11"/>
      <c r="PIL9" s="11"/>
      <c r="PIM9" s="11"/>
      <c r="PIN9" s="11"/>
      <c r="PIO9" s="11"/>
      <c r="PIP9" s="11"/>
      <c r="PIQ9" s="11"/>
      <c r="PIR9" s="11"/>
      <c r="PIS9" s="11"/>
      <c r="PIT9" s="11"/>
      <c r="PIU9" s="11"/>
      <c r="PIV9" s="11"/>
      <c r="PIW9" s="11"/>
      <c r="PIX9" s="11"/>
      <c r="PIY9" s="11"/>
      <c r="PIZ9" s="11"/>
      <c r="PJA9" s="11"/>
      <c r="PJB9" s="11"/>
      <c r="PJC9" s="11"/>
      <c r="PJD9" s="11"/>
      <c r="PJE9" s="11"/>
      <c r="PJF9" s="11"/>
      <c r="PJG9" s="11"/>
      <c r="PJH9" s="11"/>
      <c r="PJI9" s="11"/>
      <c r="PJJ9" s="11"/>
      <c r="PJK9" s="11"/>
      <c r="PJL9" s="11"/>
      <c r="PJM9" s="11"/>
      <c r="PJN9" s="11"/>
      <c r="PJO9" s="11"/>
      <c r="PJP9" s="11"/>
      <c r="PJQ9" s="11"/>
      <c r="PJR9" s="11"/>
      <c r="PJS9" s="11"/>
      <c r="PJT9" s="11"/>
      <c r="PJU9" s="11"/>
      <c r="PJV9" s="11"/>
      <c r="PJW9" s="11"/>
      <c r="PJX9" s="11"/>
      <c r="PJY9" s="11"/>
      <c r="PJZ9" s="11"/>
      <c r="PKA9" s="11"/>
      <c r="PKB9" s="11"/>
      <c r="PKC9" s="11"/>
      <c r="PKD9" s="11"/>
      <c r="PKE9" s="11"/>
      <c r="PKF9" s="11"/>
      <c r="PKG9" s="11"/>
      <c r="PKH9" s="11"/>
      <c r="PKI9" s="11"/>
      <c r="PKJ9" s="11"/>
      <c r="PKK9" s="11"/>
      <c r="PKL9" s="11"/>
      <c r="PKM9" s="11"/>
      <c r="PKN9" s="11"/>
      <c r="PKO9" s="11"/>
      <c r="PKP9" s="11"/>
      <c r="PKQ9" s="11"/>
      <c r="PKR9" s="11"/>
      <c r="PKS9" s="11"/>
      <c r="PKT9" s="11"/>
      <c r="PKU9" s="11"/>
      <c r="PKV9" s="11"/>
      <c r="PKW9" s="11"/>
      <c r="PKX9" s="11"/>
      <c r="PKY9" s="11"/>
      <c r="PKZ9" s="11"/>
      <c r="PLA9" s="11"/>
      <c r="PLB9" s="11"/>
      <c r="PLC9" s="11"/>
      <c r="PLD9" s="11"/>
      <c r="PLE9" s="11"/>
      <c r="PLF9" s="11"/>
      <c r="PLG9" s="11"/>
      <c r="PLH9" s="11"/>
      <c r="PLI9" s="11"/>
      <c r="PLJ9" s="11"/>
      <c r="PLK9" s="11"/>
      <c r="PLL9" s="11"/>
      <c r="PLM9" s="11"/>
      <c r="PLN9" s="11"/>
      <c r="PLO9" s="11"/>
      <c r="PLP9" s="11"/>
      <c r="PLQ9" s="11"/>
      <c r="PLR9" s="11"/>
      <c r="PLS9" s="11"/>
      <c r="PLT9" s="11"/>
      <c r="PLU9" s="11"/>
      <c r="PLV9" s="11"/>
      <c r="PLW9" s="11"/>
      <c r="PLX9" s="11"/>
      <c r="PLY9" s="11"/>
      <c r="PLZ9" s="11"/>
      <c r="PMA9" s="11"/>
      <c r="PMB9" s="11"/>
      <c r="PMC9" s="11"/>
      <c r="PMD9" s="11"/>
      <c r="PME9" s="11"/>
      <c r="PMF9" s="11"/>
      <c r="PMG9" s="11"/>
      <c r="PMH9" s="11"/>
      <c r="PMI9" s="11"/>
      <c r="PMJ9" s="11"/>
      <c r="PMK9" s="11"/>
      <c r="PML9" s="11"/>
      <c r="PMM9" s="11"/>
      <c r="PMN9" s="11"/>
      <c r="PMO9" s="11"/>
      <c r="PMP9" s="11"/>
      <c r="PMQ9" s="11"/>
      <c r="PMR9" s="11"/>
      <c r="PMS9" s="11"/>
      <c r="PMT9" s="11"/>
      <c r="PMU9" s="11"/>
      <c r="PMV9" s="11"/>
      <c r="PMW9" s="11"/>
      <c r="PMX9" s="11"/>
      <c r="PMY9" s="11"/>
      <c r="PMZ9" s="11"/>
      <c r="PNA9" s="11"/>
      <c r="PNB9" s="11"/>
      <c r="PNC9" s="11"/>
      <c r="PND9" s="11"/>
      <c r="PNE9" s="11"/>
      <c r="PNF9" s="11"/>
      <c r="PNG9" s="11"/>
      <c r="PNH9" s="11"/>
      <c r="PNI9" s="11"/>
      <c r="PNJ9" s="11"/>
      <c r="PNK9" s="11"/>
      <c r="PNL9" s="11"/>
      <c r="PNM9" s="11"/>
      <c r="PNN9" s="11"/>
      <c r="PNO9" s="11"/>
      <c r="PNP9" s="11"/>
      <c r="PNQ9" s="11"/>
      <c r="PNR9" s="11"/>
      <c r="PNS9" s="11"/>
      <c r="PNT9" s="11"/>
      <c r="PNU9" s="11"/>
      <c r="PNV9" s="11"/>
      <c r="PNW9" s="11"/>
      <c r="PNX9" s="11"/>
      <c r="PNY9" s="11"/>
      <c r="PNZ9" s="11"/>
      <c r="POA9" s="11"/>
      <c r="POB9" s="11"/>
      <c r="POC9" s="11"/>
      <c r="POD9" s="11"/>
      <c r="POE9" s="11"/>
      <c r="POF9" s="11"/>
      <c r="POG9" s="11"/>
      <c r="POH9" s="11"/>
      <c r="POI9" s="11"/>
      <c r="POJ9" s="11"/>
      <c r="POK9" s="11"/>
      <c r="POL9" s="11"/>
      <c r="POM9" s="11"/>
      <c r="PON9" s="11"/>
      <c r="POO9" s="11"/>
      <c r="POP9" s="11"/>
      <c r="POQ9" s="11"/>
      <c r="POR9" s="11"/>
      <c r="POS9" s="11"/>
      <c r="POT9" s="11"/>
      <c r="POU9" s="11"/>
      <c r="POV9" s="11"/>
      <c r="POW9" s="11"/>
      <c r="POX9" s="11"/>
      <c r="POY9" s="11"/>
      <c r="POZ9" s="11"/>
      <c r="PPA9" s="11"/>
      <c r="PPB9" s="11"/>
      <c r="PPC9" s="11"/>
      <c r="PPD9" s="11"/>
      <c r="PPE9" s="11"/>
      <c r="PPF9" s="11"/>
      <c r="PPG9" s="11"/>
      <c r="PPH9" s="11"/>
      <c r="PPI9" s="11"/>
      <c r="PPJ9" s="11"/>
      <c r="PPK9" s="11"/>
      <c r="PPL9" s="11"/>
      <c r="PPM9" s="11"/>
      <c r="PPN9" s="11"/>
      <c r="PPO9" s="11"/>
      <c r="PPP9" s="11"/>
      <c r="PPQ9" s="11"/>
      <c r="PPR9" s="11"/>
      <c r="PPS9" s="11"/>
      <c r="PPT9" s="11"/>
      <c r="PPU9" s="11"/>
      <c r="PPV9" s="11"/>
      <c r="PPW9" s="11"/>
      <c r="PPX9" s="11"/>
      <c r="PPY9" s="11"/>
      <c r="PPZ9" s="11"/>
      <c r="PQA9" s="11"/>
      <c r="PQB9" s="11"/>
      <c r="PQC9" s="11"/>
      <c r="PQD9" s="11"/>
      <c r="PQE9" s="11"/>
      <c r="PQF9" s="11"/>
      <c r="PQG9" s="11"/>
      <c r="PQH9" s="11"/>
      <c r="PQI9" s="11"/>
      <c r="PQJ9" s="11"/>
      <c r="PQK9" s="11"/>
      <c r="PQL9" s="11"/>
      <c r="PQM9" s="11"/>
      <c r="PQN9" s="11"/>
      <c r="PQO9" s="11"/>
      <c r="PQP9" s="11"/>
      <c r="PQQ9" s="11"/>
      <c r="PQR9" s="11"/>
      <c r="PQS9" s="11"/>
      <c r="PQT9" s="11"/>
      <c r="PQU9" s="11"/>
      <c r="PQV9" s="11"/>
      <c r="PQW9" s="11"/>
      <c r="PQX9" s="11"/>
      <c r="PQY9" s="11"/>
      <c r="PQZ9" s="11"/>
      <c r="PRA9" s="11"/>
      <c r="PRB9" s="11"/>
      <c r="PRC9" s="11"/>
      <c r="PRD9" s="11"/>
      <c r="PRE9" s="11"/>
      <c r="PRF9" s="11"/>
      <c r="PRG9" s="11"/>
      <c r="PRH9" s="11"/>
      <c r="PRI9" s="11"/>
      <c r="PRJ9" s="11"/>
      <c r="PRK9" s="11"/>
      <c r="PRL9" s="11"/>
      <c r="PRM9" s="11"/>
      <c r="PRN9" s="11"/>
      <c r="PRO9" s="11"/>
      <c r="PRP9" s="11"/>
      <c r="PRQ9" s="11"/>
      <c r="PRR9" s="11"/>
      <c r="PRS9" s="11"/>
      <c r="PRT9" s="11"/>
      <c r="PRU9" s="11"/>
      <c r="PRV9" s="11"/>
      <c r="PRW9" s="11"/>
      <c r="PRX9" s="11"/>
      <c r="PRY9" s="11"/>
      <c r="PRZ9" s="11"/>
      <c r="PSA9" s="11"/>
      <c r="PSB9" s="11"/>
      <c r="PSC9" s="11"/>
      <c r="PSD9" s="11"/>
      <c r="PSE9" s="11"/>
      <c r="PSF9" s="11"/>
      <c r="PSG9" s="11"/>
      <c r="PSH9" s="11"/>
      <c r="PSI9" s="11"/>
      <c r="PSJ9" s="11"/>
      <c r="PSK9" s="11"/>
      <c r="PSL9" s="11"/>
      <c r="PSM9" s="11"/>
      <c r="PSN9" s="11"/>
      <c r="PSO9" s="11"/>
      <c r="PSP9" s="11"/>
      <c r="PSQ9" s="11"/>
      <c r="PSR9" s="11"/>
      <c r="PSS9" s="11"/>
      <c r="PST9" s="11"/>
      <c r="PSU9" s="11"/>
      <c r="PSV9" s="11"/>
      <c r="PSW9" s="11"/>
      <c r="PSX9" s="11"/>
      <c r="PSY9" s="11"/>
      <c r="PSZ9" s="11"/>
      <c r="PTA9" s="11"/>
      <c r="PTB9" s="11"/>
      <c r="PTC9" s="11"/>
      <c r="PTD9" s="11"/>
      <c r="PTE9" s="11"/>
      <c r="PTF9" s="11"/>
      <c r="PTG9" s="11"/>
      <c r="PTH9" s="11"/>
      <c r="PTI9" s="11"/>
      <c r="PTJ9" s="11"/>
      <c r="PTK9" s="11"/>
      <c r="PTL9" s="11"/>
      <c r="PTM9" s="11"/>
      <c r="PTN9" s="11"/>
      <c r="PTO9" s="11"/>
      <c r="PTP9" s="11"/>
      <c r="PTQ9" s="11"/>
      <c r="PTR9" s="11"/>
      <c r="PTS9" s="11"/>
      <c r="PTT9" s="11"/>
      <c r="PTU9" s="11"/>
      <c r="PTV9" s="11"/>
      <c r="PTW9" s="11"/>
      <c r="PTX9" s="11"/>
      <c r="PTY9" s="11"/>
      <c r="PTZ9" s="11"/>
      <c r="PUA9" s="11"/>
      <c r="PUB9" s="11"/>
      <c r="PUC9" s="11"/>
      <c r="PUD9" s="11"/>
      <c r="PUE9" s="11"/>
      <c r="PUF9" s="11"/>
      <c r="PUG9" s="11"/>
      <c r="PUH9" s="11"/>
      <c r="PUI9" s="11"/>
      <c r="PUJ9" s="11"/>
      <c r="PUK9" s="11"/>
      <c r="PUL9" s="11"/>
      <c r="PUM9" s="11"/>
      <c r="PUN9" s="11"/>
      <c r="PUO9" s="11"/>
      <c r="PUP9" s="11"/>
      <c r="PUQ9" s="11"/>
      <c r="PUR9" s="11"/>
      <c r="PUS9" s="11"/>
      <c r="PUT9" s="11"/>
      <c r="PUU9" s="11"/>
      <c r="PUV9" s="11"/>
      <c r="PUW9" s="11"/>
      <c r="PUX9" s="11"/>
      <c r="PUY9" s="11"/>
      <c r="PUZ9" s="11"/>
      <c r="PVA9" s="11"/>
      <c r="PVB9" s="11"/>
      <c r="PVC9" s="11"/>
      <c r="PVD9" s="11"/>
      <c r="PVE9" s="11"/>
      <c r="PVF9" s="11"/>
      <c r="PVG9" s="11"/>
      <c r="PVH9" s="11"/>
      <c r="PVI9" s="11"/>
      <c r="PVJ9" s="11"/>
      <c r="PVK9" s="11"/>
      <c r="PVL9" s="11"/>
      <c r="PVM9" s="11"/>
      <c r="PVN9" s="11"/>
      <c r="PVO9" s="11"/>
      <c r="PVP9" s="11"/>
      <c r="PVQ9" s="11"/>
      <c r="PVR9" s="11"/>
      <c r="PVS9" s="11"/>
      <c r="PVT9" s="11"/>
      <c r="PVU9" s="11"/>
      <c r="PVV9" s="11"/>
      <c r="PVW9" s="11"/>
      <c r="PVX9" s="11"/>
      <c r="PVY9" s="11"/>
      <c r="PVZ9" s="11"/>
      <c r="PWA9" s="11"/>
      <c r="PWB9" s="11"/>
      <c r="PWC9" s="11"/>
      <c r="PWD9" s="11"/>
      <c r="PWE9" s="11"/>
      <c r="PWF9" s="11"/>
      <c r="PWG9" s="11"/>
      <c r="PWH9" s="11"/>
      <c r="PWI9" s="11"/>
      <c r="PWJ9" s="11"/>
      <c r="PWK9" s="11"/>
      <c r="PWL9" s="11"/>
      <c r="PWM9" s="11"/>
      <c r="PWN9" s="11"/>
      <c r="PWO9" s="11"/>
      <c r="PWP9" s="11"/>
      <c r="PWQ9" s="11"/>
      <c r="PWR9" s="11"/>
      <c r="PWS9" s="11"/>
      <c r="PWT9" s="11"/>
      <c r="PWU9" s="11"/>
      <c r="PWV9" s="11"/>
      <c r="PWW9" s="11"/>
      <c r="PWX9" s="11"/>
      <c r="PWY9" s="11"/>
      <c r="PWZ9" s="11"/>
      <c r="PXA9" s="11"/>
      <c r="PXB9" s="11"/>
      <c r="PXC9" s="11"/>
      <c r="PXD9" s="11"/>
      <c r="PXE9" s="11"/>
      <c r="PXF9" s="11"/>
      <c r="PXG9" s="11"/>
      <c r="PXH9" s="11"/>
      <c r="PXI9" s="11"/>
      <c r="PXJ9" s="11"/>
      <c r="PXK9" s="11"/>
      <c r="PXL9" s="11"/>
      <c r="PXM9" s="11"/>
      <c r="PXN9" s="11"/>
      <c r="PXO9" s="11"/>
      <c r="PXP9" s="11"/>
      <c r="PXQ9" s="11"/>
      <c r="PXR9" s="11"/>
      <c r="PXS9" s="11"/>
      <c r="PXT9" s="11"/>
      <c r="PXU9" s="11"/>
      <c r="PXV9" s="11"/>
      <c r="PXW9" s="11"/>
      <c r="PXX9" s="11"/>
      <c r="PXY9" s="11"/>
      <c r="PXZ9" s="11"/>
      <c r="PYA9" s="11"/>
      <c r="PYB9" s="11"/>
      <c r="PYC9" s="11"/>
      <c r="PYD9" s="11"/>
      <c r="PYE9" s="11"/>
      <c r="PYF9" s="11"/>
      <c r="PYG9" s="11"/>
      <c r="PYH9" s="11"/>
      <c r="PYI9" s="11"/>
      <c r="PYJ9" s="11"/>
      <c r="PYK9" s="11"/>
      <c r="PYL9" s="11"/>
      <c r="PYM9" s="11"/>
      <c r="PYN9" s="11"/>
      <c r="PYO9" s="11"/>
      <c r="PYP9" s="11"/>
      <c r="PYQ9" s="11"/>
      <c r="PYR9" s="11"/>
      <c r="PYS9" s="11"/>
      <c r="PYT9" s="11"/>
      <c r="PYU9" s="11"/>
      <c r="PYV9" s="11"/>
      <c r="PYW9" s="11"/>
      <c r="PYX9" s="11"/>
      <c r="PYY9" s="11"/>
      <c r="PYZ9" s="11"/>
      <c r="PZA9" s="11"/>
      <c r="PZB9" s="11"/>
      <c r="PZC9" s="11"/>
      <c r="PZD9" s="11"/>
      <c r="PZE9" s="11"/>
      <c r="PZF9" s="11"/>
      <c r="PZG9" s="11"/>
      <c r="PZH9" s="11"/>
      <c r="PZI9" s="11"/>
      <c r="PZJ9" s="11"/>
      <c r="PZK9" s="11"/>
      <c r="PZL9" s="11"/>
      <c r="PZM9" s="11"/>
      <c r="PZN9" s="11"/>
      <c r="PZO9" s="11"/>
      <c r="PZP9" s="11"/>
      <c r="PZQ9" s="11"/>
      <c r="PZR9" s="11"/>
      <c r="PZS9" s="11"/>
      <c r="PZT9" s="11"/>
      <c r="PZU9" s="11"/>
      <c r="PZV9" s="11"/>
      <c r="PZW9" s="11"/>
      <c r="PZX9" s="11"/>
      <c r="PZY9" s="11"/>
      <c r="PZZ9" s="11"/>
      <c r="QAA9" s="11"/>
      <c r="QAB9" s="11"/>
      <c r="QAC9" s="11"/>
      <c r="QAD9" s="11"/>
      <c r="QAE9" s="11"/>
      <c r="QAF9" s="11"/>
      <c r="QAG9" s="11"/>
      <c r="QAH9" s="11"/>
      <c r="QAI9" s="11"/>
      <c r="QAJ9" s="11"/>
      <c r="QAK9" s="11"/>
      <c r="QAL9" s="11"/>
      <c r="QAM9" s="11"/>
      <c r="QAN9" s="11"/>
      <c r="QAO9" s="11"/>
      <c r="QAP9" s="11"/>
      <c r="QAQ9" s="11"/>
      <c r="QAR9" s="11"/>
      <c r="QAS9" s="11"/>
      <c r="QAT9" s="11"/>
      <c r="QAU9" s="11"/>
      <c r="QAV9" s="11"/>
      <c r="QAW9" s="11"/>
      <c r="QAX9" s="11"/>
      <c r="QAY9" s="11"/>
      <c r="QAZ9" s="11"/>
      <c r="QBA9" s="11"/>
      <c r="QBB9" s="11"/>
      <c r="QBC9" s="11"/>
      <c r="QBD9" s="11"/>
      <c r="QBE9" s="11"/>
      <c r="QBF9" s="11"/>
      <c r="QBG9" s="11"/>
      <c r="QBH9" s="11"/>
      <c r="QBI9" s="11"/>
      <c r="QBJ9" s="11"/>
      <c r="QBK9" s="11"/>
      <c r="QBL9" s="11"/>
      <c r="QBM9" s="11"/>
      <c r="QBN9" s="11"/>
      <c r="QBO9" s="11"/>
      <c r="QBP9" s="11"/>
      <c r="QBQ9" s="11"/>
      <c r="QBR9" s="11"/>
      <c r="QBS9" s="11"/>
      <c r="QBT9" s="11"/>
      <c r="QBU9" s="11"/>
      <c r="QBV9" s="11"/>
      <c r="QBW9" s="11"/>
      <c r="QBX9" s="11"/>
      <c r="QBY9" s="11"/>
      <c r="QBZ9" s="11"/>
      <c r="QCA9" s="11"/>
      <c r="QCB9" s="11"/>
      <c r="QCC9" s="11"/>
      <c r="QCD9" s="11"/>
      <c r="QCE9" s="11"/>
      <c r="QCF9" s="11"/>
      <c r="QCG9" s="11"/>
      <c r="QCH9" s="11"/>
      <c r="QCI9" s="11"/>
      <c r="QCJ9" s="11"/>
      <c r="QCK9" s="11"/>
      <c r="QCL9" s="11"/>
      <c r="QCM9" s="11"/>
      <c r="QCN9" s="11"/>
      <c r="QCO9" s="11"/>
      <c r="QCP9" s="11"/>
      <c r="QCQ9" s="11"/>
      <c r="QCR9" s="11"/>
      <c r="QCS9" s="11"/>
      <c r="QCT9" s="11"/>
      <c r="QCU9" s="11"/>
      <c r="QCV9" s="11"/>
      <c r="QCW9" s="11"/>
      <c r="QCX9" s="11"/>
      <c r="QCY9" s="11"/>
      <c r="QCZ9" s="11"/>
      <c r="QDA9" s="11"/>
      <c r="QDB9" s="11"/>
      <c r="QDC9" s="11"/>
      <c r="QDD9" s="11"/>
      <c r="QDE9" s="11"/>
      <c r="QDF9" s="11"/>
      <c r="QDG9" s="11"/>
      <c r="QDH9" s="11"/>
      <c r="QDI9" s="11"/>
      <c r="QDJ9" s="11"/>
      <c r="QDK9" s="11"/>
      <c r="QDL9" s="11"/>
      <c r="QDM9" s="11"/>
      <c r="QDN9" s="11"/>
      <c r="QDO9" s="11"/>
      <c r="QDP9" s="11"/>
      <c r="QDQ9" s="11"/>
      <c r="QDR9" s="11"/>
      <c r="QDS9" s="11"/>
      <c r="QDT9" s="11"/>
      <c r="QDU9" s="11"/>
      <c r="QDV9" s="11"/>
      <c r="QDW9" s="11"/>
      <c r="QDX9" s="11"/>
      <c r="QDY9" s="11"/>
      <c r="QDZ9" s="11"/>
      <c r="QEA9" s="11"/>
      <c r="QEB9" s="11"/>
      <c r="QEC9" s="11"/>
      <c r="QED9" s="11"/>
      <c r="QEE9" s="11"/>
      <c r="QEF9" s="11"/>
      <c r="QEG9" s="11"/>
      <c r="QEH9" s="11"/>
      <c r="QEI9" s="11"/>
      <c r="QEJ9" s="11"/>
      <c r="QEK9" s="11"/>
      <c r="QEL9" s="11"/>
      <c r="QEM9" s="11"/>
      <c r="QEN9" s="11"/>
      <c r="QEO9" s="11"/>
      <c r="QEP9" s="11"/>
      <c r="QEQ9" s="11"/>
      <c r="QER9" s="11"/>
      <c r="QES9" s="11"/>
      <c r="QET9" s="11"/>
      <c r="QEU9" s="11"/>
      <c r="QEV9" s="11"/>
      <c r="QEW9" s="11"/>
      <c r="QEX9" s="11"/>
      <c r="QEY9" s="11"/>
      <c r="QEZ9" s="11"/>
      <c r="QFA9" s="11"/>
      <c r="QFB9" s="11"/>
      <c r="QFC9" s="11"/>
      <c r="QFD9" s="11"/>
      <c r="QFE9" s="11"/>
      <c r="QFF9" s="11"/>
      <c r="QFG9" s="11"/>
      <c r="QFH9" s="11"/>
      <c r="QFI9" s="11"/>
      <c r="QFJ9" s="11"/>
      <c r="QFK9" s="11"/>
      <c r="QFL9" s="11"/>
      <c r="QFM9" s="11"/>
      <c r="QFN9" s="11"/>
      <c r="QFO9" s="11"/>
      <c r="QFP9" s="11"/>
      <c r="QFQ9" s="11"/>
      <c r="QFR9" s="11"/>
      <c r="QFS9" s="11"/>
      <c r="QFT9" s="11"/>
      <c r="QFU9" s="11"/>
      <c r="QFV9" s="11"/>
      <c r="QFW9" s="11"/>
      <c r="QFX9" s="11"/>
      <c r="QFY9" s="11"/>
      <c r="QFZ9" s="11"/>
      <c r="QGA9" s="11"/>
      <c r="QGB9" s="11"/>
      <c r="QGC9" s="11"/>
      <c r="QGD9" s="11"/>
      <c r="QGE9" s="11"/>
      <c r="QGF9" s="11"/>
      <c r="QGG9" s="11"/>
      <c r="QGH9" s="11"/>
      <c r="QGI9" s="11"/>
      <c r="QGJ9" s="11"/>
      <c r="QGK9" s="11"/>
      <c r="QGL9" s="11"/>
      <c r="QGM9" s="11"/>
      <c r="QGN9" s="11"/>
      <c r="QGO9" s="11"/>
      <c r="QGP9" s="11"/>
      <c r="QGQ9" s="11"/>
      <c r="QGR9" s="11"/>
      <c r="QGS9" s="11"/>
      <c r="QGT9" s="11"/>
      <c r="QGU9" s="11"/>
      <c r="QGV9" s="11"/>
      <c r="QGW9" s="11"/>
      <c r="QGX9" s="11"/>
      <c r="QGY9" s="11"/>
      <c r="QGZ9" s="11"/>
      <c r="QHA9" s="11"/>
      <c r="QHB9" s="11"/>
      <c r="QHC9" s="11"/>
      <c r="QHD9" s="11"/>
      <c r="QHE9" s="11"/>
      <c r="QHF9" s="11"/>
      <c r="QHG9" s="11"/>
      <c r="QHH9" s="11"/>
      <c r="QHI9" s="11"/>
      <c r="QHJ9" s="11"/>
      <c r="QHK9" s="11"/>
      <c r="QHL9" s="11"/>
      <c r="QHM9" s="11"/>
      <c r="QHN9" s="11"/>
      <c r="QHO9" s="11"/>
      <c r="QHP9" s="11"/>
      <c r="QHQ9" s="11"/>
      <c r="QHR9" s="11"/>
      <c r="QHS9" s="11"/>
      <c r="QHT9" s="11"/>
      <c r="QHU9" s="11"/>
      <c r="QHV9" s="11"/>
      <c r="QHW9" s="11"/>
      <c r="QHX9" s="11"/>
      <c r="QHY9" s="11"/>
      <c r="QHZ9" s="11"/>
      <c r="QIA9" s="11"/>
      <c r="QIB9" s="11"/>
      <c r="QIC9" s="11"/>
      <c r="QID9" s="11"/>
      <c r="QIE9" s="11"/>
      <c r="QIF9" s="11"/>
      <c r="QIG9" s="11"/>
      <c r="QIH9" s="11"/>
      <c r="QII9" s="11"/>
      <c r="QIJ9" s="11"/>
      <c r="QIK9" s="11"/>
      <c r="QIL9" s="11"/>
      <c r="QIM9" s="11"/>
      <c r="QIN9" s="11"/>
      <c r="QIO9" s="11"/>
      <c r="QIP9" s="11"/>
      <c r="QIQ9" s="11"/>
      <c r="QIR9" s="11"/>
      <c r="QIS9" s="11"/>
      <c r="QIT9" s="11"/>
      <c r="QIU9" s="11"/>
      <c r="QIV9" s="11"/>
      <c r="QIW9" s="11"/>
      <c r="QIX9" s="11"/>
      <c r="QIY9" s="11"/>
      <c r="QIZ9" s="11"/>
      <c r="QJA9" s="11"/>
      <c r="QJB9" s="11"/>
      <c r="QJC9" s="11"/>
      <c r="QJD9" s="11"/>
      <c r="QJE9" s="11"/>
      <c r="QJF9" s="11"/>
      <c r="QJG9" s="11"/>
      <c r="QJH9" s="11"/>
      <c r="QJI9" s="11"/>
      <c r="QJJ9" s="11"/>
      <c r="QJK9" s="11"/>
      <c r="QJL9" s="11"/>
      <c r="QJM9" s="11"/>
      <c r="QJN9" s="11"/>
      <c r="QJO9" s="11"/>
      <c r="QJP9" s="11"/>
      <c r="QJQ9" s="11"/>
      <c r="QJR9" s="11"/>
      <c r="QJS9" s="11"/>
      <c r="QJT9" s="11"/>
      <c r="QJU9" s="11"/>
      <c r="QJV9" s="11"/>
      <c r="QJW9" s="11"/>
      <c r="QJX9" s="11"/>
      <c r="QJY9" s="11"/>
      <c r="QJZ9" s="11"/>
      <c r="QKA9" s="11"/>
      <c r="QKB9" s="11"/>
      <c r="QKC9" s="11"/>
      <c r="QKD9" s="11"/>
      <c r="QKE9" s="11"/>
      <c r="QKF9" s="11"/>
      <c r="QKG9" s="11"/>
      <c r="QKH9" s="11"/>
      <c r="QKI9" s="11"/>
      <c r="QKJ9" s="11"/>
      <c r="QKK9" s="11"/>
      <c r="QKL9" s="11"/>
      <c r="QKM9" s="11"/>
      <c r="QKN9" s="11"/>
      <c r="QKO9" s="11"/>
      <c r="QKP9" s="11"/>
      <c r="QKQ9" s="11"/>
      <c r="QKR9" s="11"/>
      <c r="QKS9" s="11"/>
      <c r="QKT9" s="11"/>
      <c r="QKU9" s="11"/>
      <c r="QKV9" s="11"/>
      <c r="QKW9" s="11"/>
      <c r="QKX9" s="11"/>
      <c r="QKY9" s="11"/>
      <c r="QKZ9" s="11"/>
      <c r="QLA9" s="11"/>
      <c r="QLB9" s="11"/>
      <c r="QLC9" s="11"/>
      <c r="QLD9" s="11"/>
      <c r="QLE9" s="11"/>
      <c r="QLF9" s="11"/>
      <c r="QLG9" s="11"/>
      <c r="QLH9" s="11"/>
      <c r="QLI9" s="11"/>
      <c r="QLJ9" s="11"/>
      <c r="QLK9" s="11"/>
      <c r="QLL9" s="11"/>
      <c r="QLM9" s="11"/>
      <c r="QLN9" s="11"/>
      <c r="QLO9" s="11"/>
      <c r="QLP9" s="11"/>
      <c r="QLQ9" s="11"/>
      <c r="QLR9" s="11"/>
      <c r="QLS9" s="11"/>
      <c r="QLT9" s="11"/>
      <c r="QLU9" s="11"/>
      <c r="QLV9" s="11"/>
      <c r="QLW9" s="11"/>
      <c r="QLX9" s="11"/>
      <c r="QLY9" s="11"/>
      <c r="QLZ9" s="11"/>
      <c r="QMA9" s="11"/>
      <c r="QMB9" s="11"/>
      <c r="QMC9" s="11"/>
      <c r="QMD9" s="11"/>
      <c r="QME9" s="11"/>
      <c r="QMF9" s="11"/>
      <c r="QMG9" s="11"/>
      <c r="QMH9" s="11"/>
      <c r="QMI9" s="11"/>
      <c r="QMJ9" s="11"/>
      <c r="QMK9" s="11"/>
      <c r="QML9" s="11"/>
      <c r="QMM9" s="11"/>
      <c r="QMN9" s="11"/>
      <c r="QMO9" s="11"/>
      <c r="QMP9" s="11"/>
      <c r="QMQ9" s="11"/>
      <c r="QMR9" s="11"/>
      <c r="QMS9" s="11"/>
      <c r="QMT9" s="11"/>
      <c r="QMU9" s="11"/>
      <c r="QMV9" s="11"/>
      <c r="QMW9" s="11"/>
      <c r="QMX9" s="11"/>
      <c r="QMY9" s="11"/>
      <c r="QMZ9" s="11"/>
      <c r="QNA9" s="11"/>
      <c r="QNB9" s="11"/>
      <c r="QNC9" s="11"/>
      <c r="QND9" s="11"/>
      <c r="QNE9" s="11"/>
      <c r="QNF9" s="11"/>
      <c r="QNG9" s="11"/>
      <c r="QNH9" s="11"/>
      <c r="QNI9" s="11"/>
      <c r="QNJ9" s="11"/>
      <c r="QNK9" s="11"/>
      <c r="QNL9" s="11"/>
      <c r="QNM9" s="11"/>
      <c r="QNN9" s="11"/>
      <c r="QNO9" s="11"/>
      <c r="QNP9" s="11"/>
      <c r="QNQ9" s="11"/>
      <c r="QNR9" s="11"/>
      <c r="QNS9" s="11"/>
      <c r="QNT9" s="11"/>
      <c r="QNU9" s="11"/>
      <c r="QNV9" s="11"/>
      <c r="QNW9" s="11"/>
      <c r="QNX9" s="11"/>
      <c r="QNY9" s="11"/>
      <c r="QNZ9" s="11"/>
      <c r="QOA9" s="11"/>
      <c r="QOB9" s="11"/>
      <c r="QOC9" s="11"/>
      <c r="QOD9" s="11"/>
      <c r="QOE9" s="11"/>
      <c r="QOF9" s="11"/>
      <c r="QOG9" s="11"/>
      <c r="QOH9" s="11"/>
      <c r="QOI9" s="11"/>
      <c r="QOJ9" s="11"/>
      <c r="QOK9" s="11"/>
      <c r="QOL9" s="11"/>
      <c r="QOM9" s="11"/>
      <c r="QON9" s="11"/>
      <c r="QOO9" s="11"/>
      <c r="QOP9" s="11"/>
      <c r="QOQ9" s="11"/>
      <c r="QOR9" s="11"/>
      <c r="QOS9" s="11"/>
      <c r="QOT9" s="11"/>
      <c r="QOU9" s="11"/>
      <c r="QOV9" s="11"/>
      <c r="QOW9" s="11"/>
      <c r="QOX9" s="11"/>
      <c r="QOY9" s="11"/>
      <c r="QOZ9" s="11"/>
      <c r="QPA9" s="11"/>
      <c r="QPB9" s="11"/>
      <c r="QPC9" s="11"/>
      <c r="QPD9" s="11"/>
      <c r="QPE9" s="11"/>
      <c r="QPF9" s="11"/>
      <c r="QPG9" s="11"/>
      <c r="QPH9" s="11"/>
      <c r="QPI9" s="11"/>
      <c r="QPJ9" s="11"/>
      <c r="QPK9" s="11"/>
      <c r="QPL9" s="11"/>
      <c r="QPM9" s="11"/>
      <c r="QPN9" s="11"/>
      <c r="QPO9" s="11"/>
      <c r="QPP9" s="11"/>
      <c r="QPQ9" s="11"/>
      <c r="QPR9" s="11"/>
      <c r="QPS9" s="11"/>
      <c r="QPT9" s="11"/>
      <c r="QPU9" s="11"/>
      <c r="QPV9" s="11"/>
      <c r="QPW9" s="11"/>
      <c r="QPX9" s="11"/>
      <c r="QPY9" s="11"/>
      <c r="QPZ9" s="11"/>
      <c r="QQA9" s="11"/>
      <c r="QQB9" s="11"/>
      <c r="QQC9" s="11"/>
      <c r="QQD9" s="11"/>
      <c r="QQE9" s="11"/>
      <c r="QQF9" s="11"/>
      <c r="QQG9" s="11"/>
      <c r="QQH9" s="11"/>
      <c r="QQI9" s="11"/>
      <c r="QQJ9" s="11"/>
      <c r="QQK9" s="11"/>
      <c r="QQL9" s="11"/>
      <c r="QQM9" s="11"/>
      <c r="QQN9" s="11"/>
      <c r="QQO9" s="11"/>
      <c r="QQP9" s="11"/>
      <c r="QQQ9" s="11"/>
      <c r="QQR9" s="11"/>
      <c r="QQS9" s="11"/>
      <c r="QQT9" s="11"/>
      <c r="QQU9" s="11"/>
      <c r="QQV9" s="11"/>
      <c r="QQW9" s="11"/>
      <c r="QQX9" s="11"/>
      <c r="QQY9" s="11"/>
      <c r="QQZ9" s="11"/>
      <c r="QRA9" s="11"/>
      <c r="QRB9" s="11"/>
      <c r="QRC9" s="11"/>
      <c r="QRD9" s="11"/>
      <c r="QRE9" s="11"/>
      <c r="QRF9" s="11"/>
      <c r="QRG9" s="11"/>
      <c r="QRH9" s="11"/>
      <c r="QRI9" s="11"/>
      <c r="QRJ9" s="11"/>
      <c r="QRK9" s="11"/>
      <c r="QRL9" s="11"/>
      <c r="QRM9" s="11"/>
      <c r="QRN9" s="11"/>
      <c r="QRO9" s="11"/>
      <c r="QRP9" s="11"/>
      <c r="QRQ9" s="11"/>
      <c r="QRR9" s="11"/>
      <c r="QRS9" s="11"/>
      <c r="QRT9" s="11"/>
      <c r="QRU9" s="11"/>
      <c r="QRV9" s="11"/>
      <c r="QRW9" s="11"/>
      <c r="QRX9" s="11"/>
      <c r="QRY9" s="11"/>
      <c r="QRZ9" s="11"/>
      <c r="QSA9" s="11"/>
      <c r="QSB9" s="11"/>
      <c r="QSC9" s="11"/>
      <c r="QSD9" s="11"/>
      <c r="QSE9" s="11"/>
      <c r="QSF9" s="11"/>
      <c r="QSG9" s="11"/>
      <c r="QSH9" s="11"/>
      <c r="QSI9" s="11"/>
      <c r="QSJ9" s="11"/>
      <c r="QSK9" s="11"/>
      <c r="QSL9" s="11"/>
      <c r="QSM9" s="11"/>
      <c r="QSN9" s="11"/>
      <c r="QSO9" s="11"/>
      <c r="QSP9" s="11"/>
      <c r="QSQ9" s="11"/>
      <c r="QSR9" s="11"/>
      <c r="QSS9" s="11"/>
      <c r="QST9" s="11"/>
      <c r="QSU9" s="11"/>
      <c r="QSV9" s="11"/>
      <c r="QSW9" s="11"/>
      <c r="QSX9" s="11"/>
      <c r="QSY9" s="11"/>
      <c r="QSZ9" s="11"/>
      <c r="QTA9" s="11"/>
      <c r="QTB9" s="11"/>
      <c r="QTC9" s="11"/>
      <c r="QTD9" s="11"/>
      <c r="QTE9" s="11"/>
      <c r="QTF9" s="11"/>
      <c r="QTG9" s="11"/>
      <c r="QTH9" s="11"/>
      <c r="QTI9" s="11"/>
      <c r="QTJ9" s="11"/>
      <c r="QTK9" s="11"/>
      <c r="QTL9" s="11"/>
      <c r="QTM9" s="11"/>
      <c r="QTN9" s="11"/>
      <c r="QTO9" s="11"/>
      <c r="QTP9" s="11"/>
      <c r="QTQ9" s="11"/>
      <c r="QTR9" s="11"/>
      <c r="QTS9" s="11"/>
      <c r="QTT9" s="11"/>
      <c r="QTU9" s="11"/>
      <c r="QTV9" s="11"/>
      <c r="QTW9" s="11"/>
      <c r="QTX9" s="11"/>
      <c r="QTY9" s="11"/>
      <c r="QTZ9" s="11"/>
      <c r="QUA9" s="11"/>
      <c r="QUB9" s="11"/>
      <c r="QUC9" s="11"/>
      <c r="QUD9" s="11"/>
      <c r="QUE9" s="11"/>
      <c r="QUF9" s="11"/>
      <c r="QUG9" s="11"/>
      <c r="QUH9" s="11"/>
      <c r="QUI9" s="11"/>
      <c r="QUJ9" s="11"/>
      <c r="QUK9" s="11"/>
      <c r="QUL9" s="11"/>
      <c r="QUM9" s="11"/>
      <c r="QUN9" s="11"/>
      <c r="QUO9" s="11"/>
      <c r="QUP9" s="11"/>
      <c r="QUQ9" s="11"/>
      <c r="QUR9" s="11"/>
      <c r="QUS9" s="11"/>
      <c r="QUT9" s="11"/>
      <c r="QUU9" s="11"/>
      <c r="QUV9" s="11"/>
      <c r="QUW9" s="11"/>
      <c r="QUX9" s="11"/>
      <c r="QUY9" s="11"/>
      <c r="QUZ9" s="11"/>
      <c r="QVA9" s="11"/>
      <c r="QVB9" s="11"/>
      <c r="QVC9" s="11"/>
      <c r="QVD9" s="11"/>
      <c r="QVE9" s="11"/>
      <c r="QVF9" s="11"/>
      <c r="QVG9" s="11"/>
      <c r="QVH9" s="11"/>
      <c r="QVI9" s="11"/>
      <c r="QVJ9" s="11"/>
      <c r="QVK9" s="11"/>
      <c r="QVL9" s="11"/>
      <c r="QVM9" s="11"/>
      <c r="QVN9" s="11"/>
      <c r="QVO9" s="11"/>
      <c r="QVP9" s="11"/>
      <c r="QVQ9" s="11"/>
      <c r="QVR9" s="11"/>
      <c r="QVS9" s="11"/>
      <c r="QVT9" s="11"/>
      <c r="QVU9" s="11"/>
      <c r="QVV9" s="11"/>
      <c r="QVW9" s="11"/>
      <c r="QVX9" s="11"/>
      <c r="QVY9" s="11"/>
      <c r="QVZ9" s="11"/>
      <c r="QWA9" s="11"/>
      <c r="QWB9" s="11"/>
      <c r="QWC9" s="11"/>
      <c r="QWD9" s="11"/>
      <c r="QWE9" s="11"/>
      <c r="QWF9" s="11"/>
      <c r="QWG9" s="11"/>
      <c r="QWH9" s="11"/>
      <c r="QWI9" s="11"/>
      <c r="QWJ9" s="11"/>
      <c r="QWK9" s="11"/>
      <c r="QWL9" s="11"/>
      <c r="QWM9" s="11"/>
      <c r="QWN9" s="11"/>
      <c r="QWO9" s="11"/>
      <c r="QWP9" s="11"/>
      <c r="QWQ9" s="11"/>
      <c r="QWR9" s="11"/>
      <c r="QWS9" s="11"/>
      <c r="QWT9" s="11"/>
      <c r="QWU9" s="11"/>
      <c r="QWV9" s="11"/>
      <c r="QWW9" s="11"/>
      <c r="QWX9" s="11"/>
      <c r="QWY9" s="11"/>
      <c r="QWZ9" s="11"/>
      <c r="QXA9" s="11"/>
      <c r="QXB9" s="11"/>
      <c r="QXC9" s="11"/>
      <c r="QXD9" s="11"/>
      <c r="QXE9" s="11"/>
      <c r="QXF9" s="11"/>
      <c r="QXG9" s="11"/>
      <c r="QXH9" s="11"/>
      <c r="QXI9" s="11"/>
      <c r="QXJ9" s="11"/>
      <c r="QXK9" s="11"/>
      <c r="QXL9" s="11"/>
      <c r="QXM9" s="11"/>
      <c r="QXN9" s="11"/>
      <c r="QXO9" s="11"/>
      <c r="QXP9" s="11"/>
      <c r="QXQ9" s="11"/>
      <c r="QXR9" s="11"/>
      <c r="QXS9" s="11"/>
      <c r="QXT9" s="11"/>
      <c r="QXU9" s="11"/>
      <c r="QXV9" s="11"/>
      <c r="QXW9" s="11"/>
      <c r="QXX9" s="11"/>
      <c r="QXY9" s="11"/>
      <c r="QXZ9" s="11"/>
      <c r="QYA9" s="11"/>
      <c r="QYB9" s="11"/>
      <c r="QYC9" s="11"/>
      <c r="QYD9" s="11"/>
      <c r="QYE9" s="11"/>
      <c r="QYF9" s="11"/>
      <c r="QYG9" s="11"/>
      <c r="QYH9" s="11"/>
      <c r="QYI9" s="11"/>
      <c r="QYJ9" s="11"/>
      <c r="QYK9" s="11"/>
      <c r="QYL9" s="11"/>
      <c r="QYM9" s="11"/>
      <c r="QYN9" s="11"/>
      <c r="QYO9" s="11"/>
      <c r="QYP9" s="11"/>
      <c r="QYQ9" s="11"/>
      <c r="QYR9" s="11"/>
      <c r="QYS9" s="11"/>
      <c r="QYT9" s="11"/>
      <c r="QYU9" s="11"/>
      <c r="QYV9" s="11"/>
      <c r="QYW9" s="11"/>
      <c r="QYX9" s="11"/>
      <c r="QYY9" s="11"/>
      <c r="QYZ9" s="11"/>
      <c r="QZA9" s="11"/>
      <c r="QZB9" s="11"/>
      <c r="QZC9" s="11"/>
      <c r="QZD9" s="11"/>
      <c r="QZE9" s="11"/>
      <c r="QZF9" s="11"/>
      <c r="QZG9" s="11"/>
      <c r="QZH9" s="11"/>
      <c r="QZI9" s="11"/>
      <c r="QZJ9" s="11"/>
      <c r="QZK9" s="11"/>
      <c r="QZL9" s="11"/>
      <c r="QZM9" s="11"/>
      <c r="QZN9" s="11"/>
      <c r="QZO9" s="11"/>
      <c r="QZP9" s="11"/>
      <c r="QZQ9" s="11"/>
      <c r="QZR9" s="11"/>
      <c r="QZS9" s="11"/>
      <c r="QZT9" s="11"/>
      <c r="QZU9" s="11"/>
      <c r="QZV9" s="11"/>
      <c r="QZW9" s="11"/>
      <c r="QZX9" s="11"/>
      <c r="QZY9" s="11"/>
      <c r="QZZ9" s="11"/>
      <c r="RAA9" s="11"/>
      <c r="RAB9" s="11"/>
      <c r="RAC9" s="11"/>
      <c r="RAD9" s="11"/>
      <c r="RAE9" s="11"/>
      <c r="RAF9" s="11"/>
      <c r="RAG9" s="11"/>
      <c r="RAH9" s="11"/>
      <c r="RAI9" s="11"/>
      <c r="RAJ9" s="11"/>
      <c r="RAK9" s="11"/>
      <c r="RAL9" s="11"/>
      <c r="RAM9" s="11"/>
      <c r="RAN9" s="11"/>
      <c r="RAO9" s="11"/>
      <c r="RAP9" s="11"/>
      <c r="RAQ9" s="11"/>
      <c r="RAR9" s="11"/>
      <c r="RAS9" s="11"/>
      <c r="RAT9" s="11"/>
      <c r="RAU9" s="11"/>
      <c r="RAV9" s="11"/>
      <c r="RAW9" s="11"/>
      <c r="RAX9" s="11"/>
      <c r="RAY9" s="11"/>
      <c r="RAZ9" s="11"/>
      <c r="RBA9" s="11"/>
      <c r="RBB9" s="11"/>
      <c r="RBC9" s="11"/>
      <c r="RBD9" s="11"/>
      <c r="RBE9" s="11"/>
      <c r="RBF9" s="11"/>
      <c r="RBG9" s="11"/>
      <c r="RBH9" s="11"/>
      <c r="RBI9" s="11"/>
      <c r="RBJ9" s="11"/>
      <c r="RBK9" s="11"/>
      <c r="RBL9" s="11"/>
      <c r="RBM9" s="11"/>
      <c r="RBN9" s="11"/>
      <c r="RBO9" s="11"/>
      <c r="RBP9" s="11"/>
      <c r="RBQ9" s="11"/>
      <c r="RBR9" s="11"/>
      <c r="RBS9" s="11"/>
      <c r="RBT9" s="11"/>
      <c r="RBU9" s="11"/>
      <c r="RBV9" s="11"/>
      <c r="RBW9" s="11"/>
      <c r="RBX9" s="11"/>
      <c r="RBY9" s="11"/>
      <c r="RBZ9" s="11"/>
      <c r="RCA9" s="11"/>
      <c r="RCB9" s="11"/>
      <c r="RCC9" s="11"/>
      <c r="RCD9" s="11"/>
      <c r="RCE9" s="11"/>
      <c r="RCF9" s="11"/>
      <c r="RCG9" s="11"/>
      <c r="RCH9" s="11"/>
      <c r="RCI9" s="11"/>
      <c r="RCJ9" s="11"/>
      <c r="RCK9" s="11"/>
      <c r="RCL9" s="11"/>
      <c r="RCM9" s="11"/>
      <c r="RCN9" s="11"/>
      <c r="RCO9" s="11"/>
      <c r="RCP9" s="11"/>
      <c r="RCQ9" s="11"/>
      <c r="RCR9" s="11"/>
      <c r="RCS9" s="11"/>
      <c r="RCT9" s="11"/>
      <c r="RCU9" s="11"/>
      <c r="RCV9" s="11"/>
      <c r="RCW9" s="11"/>
      <c r="RCX9" s="11"/>
      <c r="RCY9" s="11"/>
      <c r="RCZ9" s="11"/>
      <c r="RDA9" s="11"/>
      <c r="RDB9" s="11"/>
      <c r="RDC9" s="11"/>
      <c r="RDD9" s="11"/>
      <c r="RDE9" s="11"/>
      <c r="RDF9" s="11"/>
      <c r="RDG9" s="11"/>
      <c r="RDH9" s="11"/>
      <c r="RDI9" s="11"/>
      <c r="RDJ9" s="11"/>
      <c r="RDK9" s="11"/>
      <c r="RDL9" s="11"/>
      <c r="RDM9" s="11"/>
      <c r="RDN9" s="11"/>
      <c r="RDO9" s="11"/>
      <c r="RDP9" s="11"/>
      <c r="RDQ9" s="11"/>
      <c r="RDR9" s="11"/>
      <c r="RDS9" s="11"/>
      <c r="RDT9" s="11"/>
      <c r="RDU9" s="11"/>
      <c r="RDV9" s="11"/>
      <c r="RDW9" s="11"/>
      <c r="RDX9" s="11"/>
      <c r="RDY9" s="11"/>
      <c r="RDZ9" s="11"/>
      <c r="REA9" s="11"/>
      <c r="REB9" s="11"/>
      <c r="REC9" s="11"/>
      <c r="RED9" s="11"/>
      <c r="REE9" s="11"/>
      <c r="REF9" s="11"/>
      <c r="REG9" s="11"/>
      <c r="REH9" s="11"/>
      <c r="REI9" s="11"/>
      <c r="REJ9" s="11"/>
      <c r="REK9" s="11"/>
      <c r="REL9" s="11"/>
      <c r="REM9" s="11"/>
      <c r="REN9" s="11"/>
      <c r="REO9" s="11"/>
      <c r="REP9" s="11"/>
      <c r="REQ9" s="11"/>
      <c r="RER9" s="11"/>
      <c r="RES9" s="11"/>
      <c r="RET9" s="11"/>
      <c r="REU9" s="11"/>
      <c r="REV9" s="11"/>
      <c r="REW9" s="11"/>
      <c r="REX9" s="11"/>
      <c r="REY9" s="11"/>
      <c r="REZ9" s="11"/>
      <c r="RFA9" s="11"/>
      <c r="RFB9" s="11"/>
      <c r="RFC9" s="11"/>
      <c r="RFD9" s="11"/>
      <c r="RFE9" s="11"/>
      <c r="RFF9" s="11"/>
      <c r="RFG9" s="11"/>
      <c r="RFH9" s="11"/>
      <c r="RFI9" s="11"/>
      <c r="RFJ9" s="11"/>
      <c r="RFK9" s="11"/>
      <c r="RFL9" s="11"/>
      <c r="RFM9" s="11"/>
      <c r="RFN9" s="11"/>
      <c r="RFO9" s="11"/>
      <c r="RFP9" s="11"/>
      <c r="RFQ9" s="11"/>
      <c r="RFR9" s="11"/>
      <c r="RFS9" s="11"/>
      <c r="RFT9" s="11"/>
      <c r="RFU9" s="11"/>
      <c r="RFV9" s="11"/>
      <c r="RFW9" s="11"/>
      <c r="RFX9" s="11"/>
      <c r="RFY9" s="11"/>
      <c r="RFZ9" s="11"/>
      <c r="RGA9" s="11"/>
      <c r="RGB9" s="11"/>
      <c r="RGC9" s="11"/>
      <c r="RGD9" s="11"/>
      <c r="RGE9" s="11"/>
      <c r="RGF9" s="11"/>
      <c r="RGG9" s="11"/>
      <c r="RGH9" s="11"/>
      <c r="RGI9" s="11"/>
      <c r="RGJ9" s="11"/>
      <c r="RGK9" s="11"/>
      <c r="RGL9" s="11"/>
      <c r="RGM9" s="11"/>
      <c r="RGN9" s="11"/>
      <c r="RGO9" s="11"/>
      <c r="RGP9" s="11"/>
      <c r="RGQ9" s="11"/>
      <c r="RGR9" s="11"/>
      <c r="RGS9" s="11"/>
      <c r="RGT9" s="11"/>
      <c r="RGU9" s="11"/>
      <c r="RGV9" s="11"/>
      <c r="RGW9" s="11"/>
      <c r="RGX9" s="11"/>
      <c r="RGY9" s="11"/>
      <c r="RGZ9" s="11"/>
      <c r="RHA9" s="11"/>
      <c r="RHB9" s="11"/>
      <c r="RHC9" s="11"/>
      <c r="RHD9" s="11"/>
      <c r="RHE9" s="11"/>
      <c r="RHF9" s="11"/>
      <c r="RHG9" s="11"/>
      <c r="RHH9" s="11"/>
      <c r="RHI9" s="11"/>
      <c r="RHJ9" s="11"/>
      <c r="RHK9" s="11"/>
      <c r="RHL9" s="11"/>
      <c r="RHM9" s="11"/>
      <c r="RHN9" s="11"/>
      <c r="RHO9" s="11"/>
      <c r="RHP9" s="11"/>
      <c r="RHQ9" s="11"/>
      <c r="RHR9" s="11"/>
      <c r="RHS9" s="11"/>
      <c r="RHT9" s="11"/>
      <c r="RHU9" s="11"/>
      <c r="RHV9" s="11"/>
      <c r="RHW9" s="11"/>
      <c r="RHX9" s="11"/>
      <c r="RHY9" s="11"/>
      <c r="RHZ9" s="11"/>
      <c r="RIA9" s="11"/>
      <c r="RIB9" s="11"/>
      <c r="RIC9" s="11"/>
      <c r="RID9" s="11"/>
      <c r="RIE9" s="11"/>
      <c r="RIF9" s="11"/>
      <c r="RIG9" s="11"/>
      <c r="RIH9" s="11"/>
      <c r="RII9" s="11"/>
      <c r="RIJ9" s="11"/>
      <c r="RIK9" s="11"/>
      <c r="RIL9" s="11"/>
      <c r="RIM9" s="11"/>
      <c r="RIN9" s="11"/>
      <c r="RIO9" s="11"/>
      <c r="RIP9" s="11"/>
      <c r="RIQ9" s="11"/>
      <c r="RIR9" s="11"/>
      <c r="RIS9" s="11"/>
      <c r="RIT9" s="11"/>
      <c r="RIU9" s="11"/>
      <c r="RIV9" s="11"/>
      <c r="RIW9" s="11"/>
      <c r="RIX9" s="11"/>
      <c r="RIY9" s="11"/>
      <c r="RIZ9" s="11"/>
      <c r="RJA9" s="11"/>
      <c r="RJB9" s="11"/>
      <c r="RJC9" s="11"/>
      <c r="RJD9" s="11"/>
      <c r="RJE9" s="11"/>
      <c r="RJF9" s="11"/>
      <c r="RJG9" s="11"/>
      <c r="RJH9" s="11"/>
      <c r="RJI9" s="11"/>
      <c r="RJJ9" s="11"/>
      <c r="RJK9" s="11"/>
      <c r="RJL9" s="11"/>
      <c r="RJM9" s="11"/>
      <c r="RJN9" s="11"/>
      <c r="RJO9" s="11"/>
      <c r="RJP9" s="11"/>
      <c r="RJQ9" s="11"/>
      <c r="RJR9" s="11"/>
      <c r="RJS9" s="11"/>
      <c r="RJT9" s="11"/>
      <c r="RJU9" s="11"/>
      <c r="RJV9" s="11"/>
      <c r="RJW9" s="11"/>
      <c r="RJX9" s="11"/>
      <c r="RJY9" s="11"/>
      <c r="RJZ9" s="11"/>
      <c r="RKA9" s="11"/>
      <c r="RKB9" s="11"/>
      <c r="RKC9" s="11"/>
      <c r="RKD9" s="11"/>
      <c r="RKE9" s="11"/>
      <c r="RKF9" s="11"/>
      <c r="RKG9" s="11"/>
      <c r="RKH9" s="11"/>
      <c r="RKI9" s="11"/>
      <c r="RKJ9" s="11"/>
      <c r="RKK9" s="11"/>
      <c r="RKL9" s="11"/>
      <c r="RKM9" s="11"/>
      <c r="RKN9" s="11"/>
      <c r="RKO9" s="11"/>
      <c r="RKP9" s="11"/>
      <c r="RKQ9" s="11"/>
      <c r="RKR9" s="11"/>
      <c r="RKS9" s="11"/>
      <c r="RKT9" s="11"/>
      <c r="RKU9" s="11"/>
      <c r="RKV9" s="11"/>
      <c r="RKW9" s="11"/>
      <c r="RKX9" s="11"/>
      <c r="RKY9" s="11"/>
      <c r="RKZ9" s="11"/>
      <c r="RLA9" s="11"/>
      <c r="RLB9" s="11"/>
      <c r="RLC9" s="11"/>
      <c r="RLD9" s="11"/>
      <c r="RLE9" s="11"/>
      <c r="RLF9" s="11"/>
      <c r="RLG9" s="11"/>
      <c r="RLH9" s="11"/>
      <c r="RLI9" s="11"/>
      <c r="RLJ9" s="11"/>
      <c r="RLK9" s="11"/>
      <c r="RLL9" s="11"/>
      <c r="RLM9" s="11"/>
      <c r="RLN9" s="11"/>
      <c r="RLO9" s="11"/>
      <c r="RLP9" s="11"/>
      <c r="RLQ9" s="11"/>
      <c r="RLR9" s="11"/>
      <c r="RLS9" s="11"/>
      <c r="RLT9" s="11"/>
      <c r="RLU9" s="11"/>
      <c r="RLV9" s="11"/>
      <c r="RLW9" s="11"/>
      <c r="RLX9" s="11"/>
      <c r="RLY9" s="11"/>
      <c r="RLZ9" s="11"/>
      <c r="RMA9" s="11"/>
      <c r="RMB9" s="11"/>
      <c r="RMC9" s="11"/>
      <c r="RMD9" s="11"/>
      <c r="RME9" s="11"/>
      <c r="RMF9" s="11"/>
      <c r="RMG9" s="11"/>
      <c r="RMH9" s="11"/>
      <c r="RMI9" s="11"/>
      <c r="RMJ9" s="11"/>
      <c r="RMK9" s="11"/>
      <c r="RML9" s="11"/>
      <c r="RMM9" s="11"/>
      <c r="RMN9" s="11"/>
      <c r="RMO9" s="11"/>
      <c r="RMP9" s="11"/>
      <c r="RMQ9" s="11"/>
      <c r="RMR9" s="11"/>
      <c r="RMS9" s="11"/>
      <c r="RMT9" s="11"/>
      <c r="RMU9" s="11"/>
      <c r="RMV9" s="11"/>
      <c r="RMW9" s="11"/>
      <c r="RMX9" s="11"/>
      <c r="RMY9" s="11"/>
      <c r="RMZ9" s="11"/>
      <c r="RNA9" s="11"/>
      <c r="RNB9" s="11"/>
      <c r="RNC9" s="11"/>
      <c r="RND9" s="11"/>
      <c r="RNE9" s="11"/>
      <c r="RNF9" s="11"/>
      <c r="RNG9" s="11"/>
      <c r="RNH9" s="11"/>
      <c r="RNI9" s="11"/>
      <c r="RNJ9" s="11"/>
      <c r="RNK9" s="11"/>
      <c r="RNL9" s="11"/>
      <c r="RNM9" s="11"/>
      <c r="RNN9" s="11"/>
      <c r="RNO9" s="11"/>
      <c r="RNP9" s="11"/>
      <c r="RNQ9" s="11"/>
      <c r="RNR9" s="11"/>
      <c r="RNS9" s="11"/>
      <c r="RNT9" s="11"/>
      <c r="RNU9" s="11"/>
      <c r="RNV9" s="11"/>
      <c r="RNW9" s="11"/>
      <c r="RNX9" s="11"/>
      <c r="RNY9" s="11"/>
      <c r="RNZ9" s="11"/>
      <c r="ROA9" s="11"/>
      <c r="ROB9" s="11"/>
      <c r="ROC9" s="11"/>
      <c r="ROD9" s="11"/>
      <c r="ROE9" s="11"/>
      <c r="ROF9" s="11"/>
      <c r="ROG9" s="11"/>
      <c r="ROH9" s="11"/>
      <c r="ROI9" s="11"/>
      <c r="ROJ9" s="11"/>
      <c r="ROK9" s="11"/>
      <c r="ROL9" s="11"/>
      <c r="ROM9" s="11"/>
      <c r="RON9" s="11"/>
      <c r="ROO9" s="11"/>
      <c r="ROP9" s="11"/>
      <c r="ROQ9" s="11"/>
      <c r="ROR9" s="11"/>
      <c r="ROS9" s="11"/>
      <c r="ROT9" s="11"/>
      <c r="ROU9" s="11"/>
      <c r="ROV9" s="11"/>
      <c r="ROW9" s="11"/>
      <c r="ROX9" s="11"/>
      <c r="ROY9" s="11"/>
      <c r="ROZ9" s="11"/>
      <c r="RPA9" s="11"/>
      <c r="RPB9" s="11"/>
      <c r="RPC9" s="11"/>
      <c r="RPD9" s="11"/>
      <c r="RPE9" s="11"/>
      <c r="RPF9" s="11"/>
      <c r="RPG9" s="11"/>
      <c r="RPH9" s="11"/>
      <c r="RPI9" s="11"/>
      <c r="RPJ9" s="11"/>
      <c r="RPK9" s="11"/>
      <c r="RPL9" s="11"/>
      <c r="RPM9" s="11"/>
      <c r="RPN9" s="11"/>
      <c r="RPO9" s="11"/>
      <c r="RPP9" s="11"/>
      <c r="RPQ9" s="11"/>
      <c r="RPR9" s="11"/>
      <c r="RPS9" s="11"/>
      <c r="RPT9" s="11"/>
      <c r="RPU9" s="11"/>
      <c r="RPV9" s="11"/>
      <c r="RPW9" s="11"/>
      <c r="RPX9" s="11"/>
      <c r="RPY9" s="11"/>
      <c r="RPZ9" s="11"/>
      <c r="RQA9" s="11"/>
      <c r="RQB9" s="11"/>
      <c r="RQC9" s="11"/>
      <c r="RQD9" s="11"/>
      <c r="RQE9" s="11"/>
      <c r="RQF9" s="11"/>
      <c r="RQG9" s="11"/>
      <c r="RQH9" s="11"/>
      <c r="RQI9" s="11"/>
      <c r="RQJ9" s="11"/>
      <c r="RQK9" s="11"/>
      <c r="RQL9" s="11"/>
      <c r="RQM9" s="11"/>
      <c r="RQN9" s="11"/>
      <c r="RQO9" s="11"/>
      <c r="RQP9" s="11"/>
      <c r="RQQ9" s="11"/>
      <c r="RQR9" s="11"/>
      <c r="RQS9" s="11"/>
      <c r="RQT9" s="11"/>
      <c r="RQU9" s="11"/>
      <c r="RQV9" s="11"/>
      <c r="RQW9" s="11"/>
      <c r="RQX9" s="11"/>
      <c r="RQY9" s="11"/>
      <c r="RQZ9" s="11"/>
      <c r="RRA9" s="11"/>
      <c r="RRB9" s="11"/>
      <c r="RRC9" s="11"/>
      <c r="RRD9" s="11"/>
      <c r="RRE9" s="11"/>
      <c r="RRF9" s="11"/>
      <c r="RRG9" s="11"/>
      <c r="RRH9" s="11"/>
      <c r="RRI9" s="11"/>
      <c r="RRJ9" s="11"/>
      <c r="RRK9" s="11"/>
      <c r="RRL9" s="11"/>
      <c r="RRM9" s="11"/>
      <c r="RRN9" s="11"/>
      <c r="RRO9" s="11"/>
      <c r="RRP9" s="11"/>
      <c r="RRQ9" s="11"/>
      <c r="RRR9" s="11"/>
      <c r="RRS9" s="11"/>
      <c r="RRT9" s="11"/>
      <c r="RRU9" s="11"/>
      <c r="RRV9" s="11"/>
      <c r="RRW9" s="11"/>
      <c r="RRX9" s="11"/>
      <c r="RRY9" s="11"/>
      <c r="RRZ9" s="11"/>
      <c r="RSA9" s="11"/>
      <c r="RSB9" s="11"/>
      <c r="RSC9" s="11"/>
      <c r="RSD9" s="11"/>
      <c r="RSE9" s="11"/>
      <c r="RSF9" s="11"/>
      <c r="RSG9" s="11"/>
      <c r="RSH9" s="11"/>
      <c r="RSI9" s="11"/>
      <c r="RSJ9" s="11"/>
      <c r="RSK9" s="11"/>
      <c r="RSL9" s="11"/>
      <c r="RSM9" s="11"/>
      <c r="RSN9" s="11"/>
      <c r="RSO9" s="11"/>
      <c r="RSP9" s="11"/>
      <c r="RSQ9" s="11"/>
      <c r="RSR9" s="11"/>
      <c r="RSS9" s="11"/>
      <c r="RST9" s="11"/>
      <c r="RSU9" s="11"/>
      <c r="RSV9" s="11"/>
      <c r="RSW9" s="11"/>
      <c r="RSX9" s="11"/>
      <c r="RSY9" s="11"/>
      <c r="RSZ9" s="11"/>
      <c r="RTA9" s="11"/>
      <c r="RTB9" s="11"/>
      <c r="RTC9" s="11"/>
      <c r="RTD9" s="11"/>
      <c r="RTE9" s="11"/>
      <c r="RTF9" s="11"/>
      <c r="RTG9" s="11"/>
      <c r="RTH9" s="11"/>
      <c r="RTI9" s="11"/>
      <c r="RTJ9" s="11"/>
      <c r="RTK9" s="11"/>
      <c r="RTL9" s="11"/>
      <c r="RTM9" s="11"/>
      <c r="RTN9" s="11"/>
      <c r="RTO9" s="11"/>
      <c r="RTP9" s="11"/>
      <c r="RTQ9" s="11"/>
      <c r="RTR9" s="11"/>
      <c r="RTS9" s="11"/>
      <c r="RTT9" s="11"/>
      <c r="RTU9" s="11"/>
      <c r="RTV9" s="11"/>
      <c r="RTW9" s="11"/>
      <c r="RTX9" s="11"/>
      <c r="RTY9" s="11"/>
      <c r="RTZ9" s="11"/>
      <c r="RUA9" s="11"/>
      <c r="RUB9" s="11"/>
      <c r="RUC9" s="11"/>
      <c r="RUD9" s="11"/>
      <c r="RUE9" s="11"/>
      <c r="RUF9" s="11"/>
      <c r="RUG9" s="11"/>
      <c r="RUH9" s="11"/>
      <c r="RUI9" s="11"/>
      <c r="RUJ9" s="11"/>
      <c r="RUK9" s="11"/>
      <c r="RUL9" s="11"/>
      <c r="RUM9" s="11"/>
      <c r="RUN9" s="11"/>
      <c r="RUO9" s="11"/>
      <c r="RUP9" s="11"/>
      <c r="RUQ9" s="11"/>
      <c r="RUR9" s="11"/>
      <c r="RUS9" s="11"/>
      <c r="RUT9" s="11"/>
      <c r="RUU9" s="11"/>
      <c r="RUV9" s="11"/>
      <c r="RUW9" s="11"/>
      <c r="RUX9" s="11"/>
      <c r="RUY9" s="11"/>
      <c r="RUZ9" s="11"/>
      <c r="RVA9" s="11"/>
      <c r="RVB9" s="11"/>
      <c r="RVC9" s="11"/>
      <c r="RVD9" s="11"/>
      <c r="RVE9" s="11"/>
      <c r="RVF9" s="11"/>
      <c r="RVG9" s="11"/>
      <c r="RVH9" s="11"/>
      <c r="RVI9" s="11"/>
      <c r="RVJ9" s="11"/>
      <c r="RVK9" s="11"/>
      <c r="RVL9" s="11"/>
      <c r="RVM9" s="11"/>
      <c r="RVN9" s="11"/>
      <c r="RVO9" s="11"/>
      <c r="RVP9" s="11"/>
      <c r="RVQ9" s="11"/>
      <c r="RVR9" s="11"/>
      <c r="RVS9" s="11"/>
      <c r="RVT9" s="11"/>
      <c r="RVU9" s="11"/>
      <c r="RVV9" s="11"/>
      <c r="RVW9" s="11"/>
      <c r="RVX9" s="11"/>
      <c r="RVY9" s="11"/>
      <c r="RVZ9" s="11"/>
      <c r="RWA9" s="11"/>
      <c r="RWB9" s="11"/>
      <c r="RWC9" s="11"/>
      <c r="RWD9" s="11"/>
      <c r="RWE9" s="11"/>
      <c r="RWF9" s="11"/>
      <c r="RWG9" s="11"/>
      <c r="RWH9" s="11"/>
      <c r="RWI9" s="11"/>
      <c r="RWJ9" s="11"/>
      <c r="RWK9" s="11"/>
      <c r="RWL9" s="11"/>
      <c r="RWM9" s="11"/>
      <c r="RWN9" s="11"/>
      <c r="RWO9" s="11"/>
      <c r="RWP9" s="11"/>
      <c r="RWQ9" s="11"/>
      <c r="RWR9" s="11"/>
      <c r="RWS9" s="11"/>
      <c r="RWT9" s="11"/>
      <c r="RWU9" s="11"/>
      <c r="RWV9" s="11"/>
      <c r="RWW9" s="11"/>
      <c r="RWX9" s="11"/>
      <c r="RWY9" s="11"/>
      <c r="RWZ9" s="11"/>
      <c r="RXA9" s="11"/>
      <c r="RXB9" s="11"/>
      <c r="RXC9" s="11"/>
      <c r="RXD9" s="11"/>
      <c r="RXE9" s="11"/>
      <c r="RXF9" s="11"/>
      <c r="RXG9" s="11"/>
      <c r="RXH9" s="11"/>
      <c r="RXI9" s="11"/>
      <c r="RXJ9" s="11"/>
      <c r="RXK9" s="11"/>
      <c r="RXL9" s="11"/>
      <c r="RXM9" s="11"/>
      <c r="RXN9" s="11"/>
      <c r="RXO9" s="11"/>
      <c r="RXP9" s="11"/>
      <c r="RXQ9" s="11"/>
      <c r="RXR9" s="11"/>
      <c r="RXS9" s="11"/>
      <c r="RXT9" s="11"/>
      <c r="RXU9" s="11"/>
      <c r="RXV9" s="11"/>
      <c r="RXW9" s="11"/>
      <c r="RXX9" s="11"/>
      <c r="RXY9" s="11"/>
      <c r="RXZ9" s="11"/>
      <c r="RYA9" s="11"/>
      <c r="RYB9" s="11"/>
      <c r="RYC9" s="11"/>
      <c r="RYD9" s="11"/>
      <c r="RYE9" s="11"/>
      <c r="RYF9" s="11"/>
      <c r="RYG9" s="11"/>
      <c r="RYH9" s="11"/>
      <c r="RYI9" s="11"/>
      <c r="RYJ9" s="11"/>
      <c r="RYK9" s="11"/>
      <c r="RYL9" s="11"/>
      <c r="RYM9" s="11"/>
      <c r="RYN9" s="11"/>
      <c r="RYO9" s="11"/>
      <c r="RYP9" s="11"/>
      <c r="RYQ9" s="11"/>
      <c r="RYR9" s="11"/>
      <c r="RYS9" s="11"/>
      <c r="RYT9" s="11"/>
      <c r="RYU9" s="11"/>
      <c r="RYV9" s="11"/>
      <c r="RYW9" s="11"/>
      <c r="RYX9" s="11"/>
      <c r="RYY9" s="11"/>
      <c r="RYZ9" s="11"/>
      <c r="RZA9" s="11"/>
      <c r="RZB9" s="11"/>
      <c r="RZC9" s="11"/>
      <c r="RZD9" s="11"/>
      <c r="RZE9" s="11"/>
      <c r="RZF9" s="11"/>
      <c r="RZG9" s="11"/>
      <c r="RZH9" s="11"/>
      <c r="RZI9" s="11"/>
      <c r="RZJ9" s="11"/>
      <c r="RZK9" s="11"/>
      <c r="RZL9" s="11"/>
      <c r="RZM9" s="11"/>
      <c r="RZN9" s="11"/>
      <c r="RZO9" s="11"/>
      <c r="RZP9" s="11"/>
      <c r="RZQ9" s="11"/>
      <c r="RZR9" s="11"/>
      <c r="RZS9" s="11"/>
      <c r="RZT9" s="11"/>
      <c r="RZU9" s="11"/>
      <c r="RZV9" s="11"/>
      <c r="RZW9" s="11"/>
      <c r="RZX9" s="11"/>
      <c r="RZY9" s="11"/>
      <c r="RZZ9" s="11"/>
      <c r="SAA9" s="11"/>
      <c r="SAB9" s="11"/>
      <c r="SAC9" s="11"/>
      <c r="SAD9" s="11"/>
      <c r="SAE9" s="11"/>
      <c r="SAF9" s="11"/>
      <c r="SAG9" s="11"/>
      <c r="SAH9" s="11"/>
      <c r="SAI9" s="11"/>
      <c r="SAJ9" s="11"/>
      <c r="SAK9" s="11"/>
      <c r="SAL9" s="11"/>
      <c r="SAM9" s="11"/>
      <c r="SAN9" s="11"/>
      <c r="SAO9" s="11"/>
      <c r="SAP9" s="11"/>
      <c r="SAQ9" s="11"/>
      <c r="SAR9" s="11"/>
      <c r="SAS9" s="11"/>
      <c r="SAT9" s="11"/>
      <c r="SAU9" s="11"/>
      <c r="SAV9" s="11"/>
      <c r="SAW9" s="11"/>
      <c r="SAX9" s="11"/>
      <c r="SAY9" s="11"/>
      <c r="SAZ9" s="11"/>
      <c r="SBA9" s="11"/>
      <c r="SBB9" s="11"/>
      <c r="SBC9" s="11"/>
      <c r="SBD9" s="11"/>
      <c r="SBE9" s="11"/>
      <c r="SBF9" s="11"/>
      <c r="SBG9" s="11"/>
      <c r="SBH9" s="11"/>
      <c r="SBI9" s="11"/>
      <c r="SBJ9" s="11"/>
      <c r="SBK9" s="11"/>
      <c r="SBL9" s="11"/>
      <c r="SBM9" s="11"/>
      <c r="SBN9" s="11"/>
      <c r="SBO9" s="11"/>
      <c r="SBP9" s="11"/>
      <c r="SBQ9" s="11"/>
      <c r="SBR9" s="11"/>
      <c r="SBS9" s="11"/>
      <c r="SBT9" s="11"/>
      <c r="SBU9" s="11"/>
      <c r="SBV9" s="11"/>
      <c r="SBW9" s="11"/>
      <c r="SBX9" s="11"/>
      <c r="SBY9" s="11"/>
      <c r="SBZ9" s="11"/>
      <c r="SCA9" s="11"/>
      <c r="SCB9" s="11"/>
      <c r="SCC9" s="11"/>
      <c r="SCD9" s="11"/>
      <c r="SCE9" s="11"/>
      <c r="SCF9" s="11"/>
      <c r="SCG9" s="11"/>
      <c r="SCH9" s="11"/>
      <c r="SCI9" s="11"/>
      <c r="SCJ9" s="11"/>
      <c r="SCK9" s="11"/>
      <c r="SCL9" s="11"/>
      <c r="SCM9" s="11"/>
      <c r="SCN9" s="11"/>
      <c r="SCO9" s="11"/>
      <c r="SCP9" s="11"/>
      <c r="SCQ9" s="11"/>
      <c r="SCR9" s="11"/>
      <c r="SCS9" s="11"/>
      <c r="SCT9" s="11"/>
      <c r="SCU9" s="11"/>
      <c r="SCV9" s="11"/>
      <c r="SCW9" s="11"/>
      <c r="SCX9" s="11"/>
      <c r="SCY9" s="11"/>
      <c r="SCZ9" s="11"/>
      <c r="SDA9" s="11"/>
      <c r="SDB9" s="11"/>
      <c r="SDC9" s="11"/>
      <c r="SDD9" s="11"/>
      <c r="SDE9" s="11"/>
      <c r="SDF9" s="11"/>
      <c r="SDG9" s="11"/>
      <c r="SDH9" s="11"/>
      <c r="SDI9" s="11"/>
      <c r="SDJ9" s="11"/>
      <c r="SDK9" s="11"/>
      <c r="SDL9" s="11"/>
      <c r="SDM9" s="11"/>
      <c r="SDN9" s="11"/>
      <c r="SDO9" s="11"/>
      <c r="SDP9" s="11"/>
      <c r="SDQ9" s="11"/>
      <c r="SDR9" s="11"/>
      <c r="SDS9" s="11"/>
      <c r="SDT9" s="11"/>
      <c r="SDU9" s="11"/>
      <c r="SDV9" s="11"/>
      <c r="SDW9" s="11"/>
      <c r="SDX9" s="11"/>
      <c r="SDY9" s="11"/>
      <c r="SDZ9" s="11"/>
      <c r="SEA9" s="11"/>
      <c r="SEB9" s="11"/>
      <c r="SEC9" s="11"/>
      <c r="SED9" s="11"/>
      <c r="SEE9" s="11"/>
      <c r="SEF9" s="11"/>
      <c r="SEG9" s="11"/>
      <c r="SEH9" s="11"/>
      <c r="SEI9" s="11"/>
      <c r="SEJ9" s="11"/>
      <c r="SEK9" s="11"/>
      <c r="SEL9" s="11"/>
      <c r="SEM9" s="11"/>
      <c r="SEN9" s="11"/>
      <c r="SEO9" s="11"/>
      <c r="SEP9" s="11"/>
      <c r="SEQ9" s="11"/>
      <c r="SER9" s="11"/>
      <c r="SES9" s="11"/>
      <c r="SET9" s="11"/>
      <c r="SEU9" s="11"/>
      <c r="SEV9" s="11"/>
      <c r="SEW9" s="11"/>
      <c r="SEX9" s="11"/>
      <c r="SEY9" s="11"/>
      <c r="SEZ9" s="11"/>
      <c r="SFA9" s="11"/>
      <c r="SFB9" s="11"/>
      <c r="SFC9" s="11"/>
      <c r="SFD9" s="11"/>
      <c r="SFE9" s="11"/>
      <c r="SFF9" s="11"/>
      <c r="SFG9" s="11"/>
      <c r="SFH9" s="11"/>
      <c r="SFI9" s="11"/>
      <c r="SFJ9" s="11"/>
      <c r="SFK9" s="11"/>
      <c r="SFL9" s="11"/>
      <c r="SFM9" s="11"/>
      <c r="SFN9" s="11"/>
      <c r="SFO9" s="11"/>
      <c r="SFP9" s="11"/>
      <c r="SFQ9" s="11"/>
      <c r="SFR9" s="11"/>
      <c r="SFS9" s="11"/>
      <c r="SFT9" s="11"/>
      <c r="SFU9" s="11"/>
      <c r="SFV9" s="11"/>
      <c r="SFW9" s="11"/>
      <c r="SFX9" s="11"/>
      <c r="SFY9" s="11"/>
      <c r="SFZ9" s="11"/>
      <c r="SGA9" s="11"/>
      <c r="SGB9" s="11"/>
      <c r="SGC9" s="11"/>
      <c r="SGD9" s="11"/>
      <c r="SGE9" s="11"/>
      <c r="SGF9" s="11"/>
      <c r="SGG9" s="11"/>
      <c r="SGH9" s="11"/>
      <c r="SGI9" s="11"/>
      <c r="SGJ9" s="11"/>
      <c r="SGK9" s="11"/>
      <c r="SGL9" s="11"/>
      <c r="SGM9" s="11"/>
      <c r="SGN9" s="11"/>
      <c r="SGO9" s="11"/>
      <c r="SGP9" s="11"/>
      <c r="SGQ9" s="11"/>
      <c r="SGR9" s="11"/>
      <c r="SGS9" s="11"/>
      <c r="SGT9" s="11"/>
      <c r="SGU9" s="11"/>
      <c r="SGV9" s="11"/>
      <c r="SGW9" s="11"/>
      <c r="SGX9" s="11"/>
      <c r="SGY9" s="11"/>
      <c r="SGZ9" s="11"/>
      <c r="SHA9" s="11"/>
      <c r="SHB9" s="11"/>
      <c r="SHC9" s="11"/>
      <c r="SHD9" s="11"/>
      <c r="SHE9" s="11"/>
      <c r="SHF9" s="11"/>
      <c r="SHG9" s="11"/>
      <c r="SHH9" s="11"/>
      <c r="SHI9" s="11"/>
      <c r="SHJ9" s="11"/>
      <c r="SHK9" s="11"/>
      <c r="SHL9" s="11"/>
      <c r="SHM9" s="11"/>
      <c r="SHN9" s="11"/>
      <c r="SHO9" s="11"/>
      <c r="SHP9" s="11"/>
      <c r="SHQ9" s="11"/>
      <c r="SHR9" s="11"/>
      <c r="SHS9" s="11"/>
      <c r="SHT9" s="11"/>
      <c r="SHU9" s="11"/>
      <c r="SHV9" s="11"/>
      <c r="SHW9" s="11"/>
      <c r="SHX9" s="11"/>
      <c r="SHY9" s="11"/>
      <c r="SHZ9" s="11"/>
      <c r="SIA9" s="11"/>
      <c r="SIB9" s="11"/>
      <c r="SIC9" s="11"/>
      <c r="SID9" s="11"/>
      <c r="SIE9" s="11"/>
      <c r="SIF9" s="11"/>
      <c r="SIG9" s="11"/>
      <c r="SIH9" s="11"/>
      <c r="SII9" s="11"/>
      <c r="SIJ9" s="11"/>
      <c r="SIK9" s="11"/>
      <c r="SIL9" s="11"/>
      <c r="SIM9" s="11"/>
      <c r="SIN9" s="11"/>
      <c r="SIO9" s="11"/>
      <c r="SIP9" s="11"/>
      <c r="SIQ9" s="11"/>
      <c r="SIR9" s="11"/>
      <c r="SIS9" s="11"/>
      <c r="SIT9" s="11"/>
      <c r="SIU9" s="11"/>
      <c r="SIV9" s="11"/>
      <c r="SIW9" s="11"/>
      <c r="SIX9" s="11"/>
      <c r="SIY9" s="11"/>
      <c r="SIZ9" s="11"/>
      <c r="SJA9" s="11"/>
      <c r="SJB9" s="11"/>
      <c r="SJC9" s="11"/>
      <c r="SJD9" s="11"/>
      <c r="SJE9" s="11"/>
      <c r="SJF9" s="11"/>
      <c r="SJG9" s="11"/>
      <c r="SJH9" s="11"/>
      <c r="SJI9" s="11"/>
      <c r="SJJ9" s="11"/>
      <c r="SJK9" s="11"/>
      <c r="SJL9" s="11"/>
      <c r="SJM9" s="11"/>
      <c r="SJN9" s="11"/>
      <c r="SJO9" s="11"/>
      <c r="SJP9" s="11"/>
      <c r="SJQ9" s="11"/>
      <c r="SJR9" s="11"/>
      <c r="SJS9" s="11"/>
      <c r="SJT9" s="11"/>
      <c r="SJU9" s="11"/>
      <c r="SJV9" s="11"/>
      <c r="SJW9" s="11"/>
      <c r="SJX9" s="11"/>
      <c r="SJY9" s="11"/>
      <c r="SJZ9" s="11"/>
      <c r="SKA9" s="11"/>
      <c r="SKB9" s="11"/>
      <c r="SKC9" s="11"/>
      <c r="SKD9" s="11"/>
      <c r="SKE9" s="11"/>
      <c r="SKF9" s="11"/>
      <c r="SKG9" s="11"/>
      <c r="SKH9" s="11"/>
      <c r="SKI9" s="11"/>
      <c r="SKJ9" s="11"/>
      <c r="SKK9" s="11"/>
      <c r="SKL9" s="11"/>
      <c r="SKM9" s="11"/>
      <c r="SKN9" s="11"/>
      <c r="SKO9" s="11"/>
      <c r="SKP9" s="11"/>
      <c r="SKQ9" s="11"/>
      <c r="SKR9" s="11"/>
      <c r="SKS9" s="11"/>
      <c r="SKT9" s="11"/>
      <c r="SKU9" s="11"/>
      <c r="SKV9" s="11"/>
      <c r="SKW9" s="11"/>
      <c r="SKX9" s="11"/>
      <c r="SKY9" s="11"/>
      <c r="SKZ9" s="11"/>
      <c r="SLA9" s="11"/>
      <c r="SLB9" s="11"/>
      <c r="SLC9" s="11"/>
      <c r="SLD9" s="11"/>
      <c r="SLE9" s="11"/>
      <c r="SLF9" s="11"/>
      <c r="SLG9" s="11"/>
      <c r="SLH9" s="11"/>
      <c r="SLI9" s="11"/>
      <c r="SLJ9" s="11"/>
      <c r="SLK9" s="11"/>
      <c r="SLL9" s="11"/>
      <c r="SLM9" s="11"/>
      <c r="SLN9" s="11"/>
      <c r="SLO9" s="11"/>
      <c r="SLP9" s="11"/>
      <c r="SLQ9" s="11"/>
      <c r="SLR9" s="11"/>
      <c r="SLS9" s="11"/>
      <c r="SLT9" s="11"/>
      <c r="SLU9" s="11"/>
      <c r="SLV9" s="11"/>
      <c r="SLW9" s="11"/>
      <c r="SLX9" s="11"/>
      <c r="SLY9" s="11"/>
      <c r="SLZ9" s="11"/>
      <c r="SMA9" s="11"/>
      <c r="SMB9" s="11"/>
      <c r="SMC9" s="11"/>
      <c r="SMD9" s="11"/>
      <c r="SME9" s="11"/>
      <c r="SMF9" s="11"/>
      <c r="SMG9" s="11"/>
      <c r="SMH9" s="11"/>
      <c r="SMI9" s="11"/>
      <c r="SMJ9" s="11"/>
      <c r="SMK9" s="11"/>
      <c r="SML9" s="11"/>
      <c r="SMM9" s="11"/>
      <c r="SMN9" s="11"/>
      <c r="SMO9" s="11"/>
      <c r="SMP9" s="11"/>
      <c r="SMQ9" s="11"/>
      <c r="SMR9" s="11"/>
      <c r="SMS9" s="11"/>
      <c r="SMT9" s="11"/>
      <c r="SMU9" s="11"/>
      <c r="SMV9" s="11"/>
      <c r="SMW9" s="11"/>
      <c r="SMX9" s="11"/>
      <c r="SMY9" s="11"/>
      <c r="SMZ9" s="11"/>
      <c r="SNA9" s="11"/>
      <c r="SNB9" s="11"/>
      <c r="SNC9" s="11"/>
      <c r="SND9" s="11"/>
      <c r="SNE9" s="11"/>
      <c r="SNF9" s="11"/>
      <c r="SNG9" s="11"/>
      <c r="SNH9" s="11"/>
      <c r="SNI9" s="11"/>
      <c r="SNJ9" s="11"/>
      <c r="SNK9" s="11"/>
      <c r="SNL9" s="11"/>
      <c r="SNM9" s="11"/>
      <c r="SNN9" s="11"/>
      <c r="SNO9" s="11"/>
      <c r="SNP9" s="11"/>
      <c r="SNQ9" s="11"/>
      <c r="SNR9" s="11"/>
      <c r="SNS9" s="11"/>
      <c r="SNT9" s="11"/>
      <c r="SNU9" s="11"/>
      <c r="SNV9" s="11"/>
      <c r="SNW9" s="11"/>
      <c r="SNX9" s="11"/>
      <c r="SNY9" s="11"/>
      <c r="SNZ9" s="11"/>
      <c r="SOA9" s="11"/>
      <c r="SOB9" s="11"/>
      <c r="SOC9" s="11"/>
      <c r="SOD9" s="11"/>
      <c r="SOE9" s="11"/>
      <c r="SOF9" s="11"/>
      <c r="SOG9" s="11"/>
      <c r="SOH9" s="11"/>
      <c r="SOI9" s="11"/>
      <c r="SOJ9" s="11"/>
      <c r="SOK9" s="11"/>
      <c r="SOL9" s="11"/>
      <c r="SOM9" s="11"/>
      <c r="SON9" s="11"/>
      <c r="SOO9" s="11"/>
      <c r="SOP9" s="11"/>
      <c r="SOQ9" s="11"/>
      <c r="SOR9" s="11"/>
      <c r="SOS9" s="11"/>
      <c r="SOT9" s="11"/>
      <c r="SOU9" s="11"/>
      <c r="SOV9" s="11"/>
      <c r="SOW9" s="11"/>
      <c r="SOX9" s="11"/>
      <c r="SOY9" s="11"/>
      <c r="SOZ9" s="11"/>
      <c r="SPA9" s="11"/>
      <c r="SPB9" s="11"/>
      <c r="SPC9" s="11"/>
      <c r="SPD9" s="11"/>
      <c r="SPE9" s="11"/>
      <c r="SPF9" s="11"/>
      <c r="SPG9" s="11"/>
      <c r="SPH9" s="11"/>
      <c r="SPI9" s="11"/>
      <c r="SPJ9" s="11"/>
      <c r="SPK9" s="11"/>
      <c r="SPL9" s="11"/>
      <c r="SPM9" s="11"/>
      <c r="SPN9" s="11"/>
      <c r="SPO9" s="11"/>
      <c r="SPP9" s="11"/>
      <c r="SPQ9" s="11"/>
      <c r="SPR9" s="11"/>
      <c r="SPS9" s="11"/>
      <c r="SPT9" s="11"/>
      <c r="SPU9" s="11"/>
      <c r="SPV9" s="11"/>
      <c r="SPW9" s="11"/>
      <c r="SPX9" s="11"/>
      <c r="SPY9" s="11"/>
      <c r="SPZ9" s="11"/>
      <c r="SQA9" s="11"/>
      <c r="SQB9" s="11"/>
      <c r="SQC9" s="11"/>
      <c r="SQD9" s="11"/>
      <c r="SQE9" s="11"/>
      <c r="SQF9" s="11"/>
      <c r="SQG9" s="11"/>
      <c r="SQH9" s="11"/>
      <c r="SQI9" s="11"/>
      <c r="SQJ9" s="11"/>
      <c r="SQK9" s="11"/>
      <c r="SQL9" s="11"/>
      <c r="SQM9" s="11"/>
      <c r="SQN9" s="11"/>
      <c r="SQO9" s="11"/>
      <c r="SQP9" s="11"/>
      <c r="SQQ9" s="11"/>
      <c r="SQR9" s="11"/>
      <c r="SQS9" s="11"/>
      <c r="SQT9" s="11"/>
      <c r="SQU9" s="11"/>
      <c r="SQV9" s="11"/>
      <c r="SQW9" s="11"/>
      <c r="SQX9" s="11"/>
      <c r="SQY9" s="11"/>
      <c r="SQZ9" s="11"/>
      <c r="SRA9" s="11"/>
      <c r="SRB9" s="11"/>
      <c r="SRC9" s="11"/>
      <c r="SRD9" s="11"/>
      <c r="SRE9" s="11"/>
      <c r="SRF9" s="11"/>
      <c r="SRG9" s="11"/>
      <c r="SRH9" s="11"/>
      <c r="SRI9" s="11"/>
      <c r="SRJ9" s="11"/>
      <c r="SRK9" s="11"/>
      <c r="SRL9" s="11"/>
      <c r="SRM9" s="11"/>
      <c r="SRN9" s="11"/>
      <c r="SRO9" s="11"/>
      <c r="SRP9" s="11"/>
      <c r="SRQ9" s="11"/>
      <c r="SRR9" s="11"/>
      <c r="SRS9" s="11"/>
      <c r="SRT9" s="11"/>
      <c r="SRU9" s="11"/>
      <c r="SRV9" s="11"/>
      <c r="SRW9" s="11"/>
      <c r="SRX9" s="11"/>
      <c r="SRY9" s="11"/>
      <c r="SRZ9" s="11"/>
      <c r="SSA9" s="11"/>
      <c r="SSB9" s="11"/>
      <c r="SSC9" s="11"/>
      <c r="SSD9" s="11"/>
      <c r="SSE9" s="11"/>
      <c r="SSF9" s="11"/>
      <c r="SSG9" s="11"/>
      <c r="SSH9" s="11"/>
      <c r="SSI9" s="11"/>
      <c r="SSJ9" s="11"/>
      <c r="SSK9" s="11"/>
      <c r="SSL9" s="11"/>
      <c r="SSM9" s="11"/>
      <c r="SSN9" s="11"/>
      <c r="SSO9" s="11"/>
      <c r="SSP9" s="11"/>
      <c r="SSQ9" s="11"/>
      <c r="SSR9" s="11"/>
      <c r="SSS9" s="11"/>
      <c r="SST9" s="11"/>
      <c r="SSU9" s="11"/>
      <c r="SSV9" s="11"/>
      <c r="SSW9" s="11"/>
      <c r="SSX9" s="11"/>
      <c r="SSY9" s="11"/>
      <c r="SSZ9" s="11"/>
      <c r="STA9" s="11"/>
      <c r="STB9" s="11"/>
      <c r="STC9" s="11"/>
      <c r="STD9" s="11"/>
      <c r="STE9" s="11"/>
      <c r="STF9" s="11"/>
      <c r="STG9" s="11"/>
      <c r="STH9" s="11"/>
      <c r="STI9" s="11"/>
      <c r="STJ9" s="11"/>
      <c r="STK9" s="11"/>
      <c r="STL9" s="11"/>
      <c r="STM9" s="11"/>
      <c r="STN9" s="11"/>
      <c r="STO9" s="11"/>
      <c r="STP9" s="11"/>
      <c r="STQ9" s="11"/>
      <c r="STR9" s="11"/>
      <c r="STS9" s="11"/>
      <c r="STT9" s="11"/>
      <c r="STU9" s="11"/>
      <c r="STV9" s="11"/>
      <c r="STW9" s="11"/>
      <c r="STX9" s="11"/>
      <c r="STY9" s="11"/>
      <c r="STZ9" s="11"/>
      <c r="SUA9" s="11"/>
      <c r="SUB9" s="11"/>
      <c r="SUC9" s="11"/>
      <c r="SUD9" s="11"/>
      <c r="SUE9" s="11"/>
      <c r="SUF9" s="11"/>
      <c r="SUG9" s="11"/>
      <c r="SUH9" s="11"/>
      <c r="SUI9" s="11"/>
      <c r="SUJ9" s="11"/>
      <c r="SUK9" s="11"/>
      <c r="SUL9" s="11"/>
      <c r="SUM9" s="11"/>
      <c r="SUN9" s="11"/>
      <c r="SUO9" s="11"/>
      <c r="SUP9" s="11"/>
      <c r="SUQ9" s="11"/>
      <c r="SUR9" s="11"/>
      <c r="SUS9" s="11"/>
      <c r="SUT9" s="11"/>
      <c r="SUU9" s="11"/>
      <c r="SUV9" s="11"/>
      <c r="SUW9" s="11"/>
      <c r="SUX9" s="11"/>
      <c r="SUY9" s="11"/>
      <c r="SUZ9" s="11"/>
      <c r="SVA9" s="11"/>
      <c r="SVB9" s="11"/>
      <c r="SVC9" s="11"/>
      <c r="SVD9" s="11"/>
      <c r="SVE9" s="11"/>
      <c r="SVF9" s="11"/>
      <c r="SVG9" s="11"/>
      <c r="SVH9" s="11"/>
      <c r="SVI9" s="11"/>
      <c r="SVJ9" s="11"/>
      <c r="SVK9" s="11"/>
      <c r="SVL9" s="11"/>
      <c r="SVM9" s="11"/>
      <c r="SVN9" s="11"/>
      <c r="SVO9" s="11"/>
      <c r="SVP9" s="11"/>
      <c r="SVQ9" s="11"/>
      <c r="SVR9" s="11"/>
      <c r="SVS9" s="11"/>
      <c r="SVT9" s="11"/>
      <c r="SVU9" s="11"/>
      <c r="SVV9" s="11"/>
      <c r="SVW9" s="11"/>
      <c r="SVX9" s="11"/>
      <c r="SVY9" s="11"/>
      <c r="SVZ9" s="11"/>
      <c r="SWA9" s="11"/>
      <c r="SWB9" s="11"/>
      <c r="SWC9" s="11"/>
      <c r="SWD9" s="11"/>
      <c r="SWE9" s="11"/>
      <c r="SWF9" s="11"/>
      <c r="SWG9" s="11"/>
      <c r="SWH9" s="11"/>
      <c r="SWI9" s="11"/>
      <c r="SWJ9" s="11"/>
      <c r="SWK9" s="11"/>
      <c r="SWL9" s="11"/>
      <c r="SWM9" s="11"/>
      <c r="SWN9" s="11"/>
      <c r="SWO9" s="11"/>
      <c r="SWP9" s="11"/>
      <c r="SWQ9" s="11"/>
      <c r="SWR9" s="11"/>
      <c r="SWS9" s="11"/>
      <c r="SWT9" s="11"/>
      <c r="SWU9" s="11"/>
      <c r="SWV9" s="11"/>
      <c r="SWW9" s="11"/>
      <c r="SWX9" s="11"/>
      <c r="SWY9" s="11"/>
      <c r="SWZ9" s="11"/>
      <c r="SXA9" s="11"/>
      <c r="SXB9" s="11"/>
      <c r="SXC9" s="11"/>
      <c r="SXD9" s="11"/>
      <c r="SXE9" s="11"/>
      <c r="SXF9" s="11"/>
      <c r="SXG9" s="11"/>
      <c r="SXH9" s="11"/>
      <c r="SXI9" s="11"/>
      <c r="SXJ9" s="11"/>
      <c r="SXK9" s="11"/>
      <c r="SXL9" s="11"/>
      <c r="SXM9" s="11"/>
      <c r="SXN9" s="11"/>
      <c r="SXO9" s="11"/>
      <c r="SXP9" s="11"/>
      <c r="SXQ9" s="11"/>
      <c r="SXR9" s="11"/>
      <c r="SXS9" s="11"/>
      <c r="SXT9" s="11"/>
      <c r="SXU9" s="11"/>
      <c r="SXV9" s="11"/>
      <c r="SXW9" s="11"/>
      <c r="SXX9" s="11"/>
      <c r="SXY9" s="11"/>
      <c r="SXZ9" s="11"/>
      <c r="SYA9" s="11"/>
      <c r="SYB9" s="11"/>
      <c r="SYC9" s="11"/>
      <c r="SYD9" s="11"/>
      <c r="SYE9" s="11"/>
      <c r="SYF9" s="11"/>
      <c r="SYG9" s="11"/>
      <c r="SYH9" s="11"/>
      <c r="SYI9" s="11"/>
      <c r="SYJ9" s="11"/>
      <c r="SYK9" s="11"/>
      <c r="SYL9" s="11"/>
      <c r="SYM9" s="11"/>
      <c r="SYN9" s="11"/>
      <c r="SYO9" s="11"/>
      <c r="SYP9" s="11"/>
      <c r="SYQ9" s="11"/>
      <c r="SYR9" s="11"/>
      <c r="SYS9" s="11"/>
      <c r="SYT9" s="11"/>
      <c r="SYU9" s="11"/>
      <c r="SYV9" s="11"/>
      <c r="SYW9" s="11"/>
      <c r="SYX9" s="11"/>
      <c r="SYY9" s="11"/>
      <c r="SYZ9" s="11"/>
      <c r="SZA9" s="11"/>
      <c r="SZB9" s="11"/>
      <c r="SZC9" s="11"/>
      <c r="SZD9" s="11"/>
      <c r="SZE9" s="11"/>
      <c r="SZF9" s="11"/>
      <c r="SZG9" s="11"/>
      <c r="SZH9" s="11"/>
      <c r="SZI9" s="11"/>
      <c r="SZJ9" s="11"/>
      <c r="SZK9" s="11"/>
      <c r="SZL9" s="11"/>
      <c r="SZM9" s="11"/>
      <c r="SZN9" s="11"/>
      <c r="SZO9" s="11"/>
      <c r="SZP9" s="11"/>
      <c r="SZQ9" s="11"/>
      <c r="SZR9" s="11"/>
      <c r="SZS9" s="11"/>
      <c r="SZT9" s="11"/>
      <c r="SZU9" s="11"/>
      <c r="SZV9" s="11"/>
      <c r="SZW9" s="11"/>
      <c r="SZX9" s="11"/>
      <c r="SZY9" s="11"/>
      <c r="SZZ9" s="11"/>
      <c r="TAA9" s="11"/>
      <c r="TAB9" s="11"/>
      <c r="TAC9" s="11"/>
      <c r="TAD9" s="11"/>
      <c r="TAE9" s="11"/>
      <c r="TAF9" s="11"/>
      <c r="TAG9" s="11"/>
      <c r="TAH9" s="11"/>
      <c r="TAI9" s="11"/>
      <c r="TAJ9" s="11"/>
      <c r="TAK9" s="11"/>
      <c r="TAL9" s="11"/>
      <c r="TAM9" s="11"/>
      <c r="TAN9" s="11"/>
      <c r="TAO9" s="11"/>
      <c r="TAP9" s="11"/>
      <c r="TAQ9" s="11"/>
      <c r="TAR9" s="11"/>
      <c r="TAS9" s="11"/>
      <c r="TAT9" s="11"/>
      <c r="TAU9" s="11"/>
      <c r="TAV9" s="11"/>
      <c r="TAW9" s="11"/>
      <c r="TAX9" s="11"/>
      <c r="TAY9" s="11"/>
      <c r="TAZ9" s="11"/>
      <c r="TBA9" s="11"/>
      <c r="TBB9" s="11"/>
      <c r="TBC9" s="11"/>
      <c r="TBD9" s="11"/>
      <c r="TBE9" s="11"/>
      <c r="TBF9" s="11"/>
      <c r="TBG9" s="11"/>
      <c r="TBH9" s="11"/>
      <c r="TBI9" s="11"/>
      <c r="TBJ9" s="11"/>
      <c r="TBK9" s="11"/>
      <c r="TBL9" s="11"/>
      <c r="TBM9" s="11"/>
      <c r="TBN9" s="11"/>
      <c r="TBO9" s="11"/>
      <c r="TBP9" s="11"/>
      <c r="TBQ9" s="11"/>
      <c r="TBR9" s="11"/>
      <c r="TBS9" s="11"/>
      <c r="TBT9" s="11"/>
      <c r="TBU9" s="11"/>
      <c r="TBV9" s="11"/>
      <c r="TBW9" s="11"/>
      <c r="TBX9" s="11"/>
      <c r="TBY9" s="11"/>
      <c r="TBZ9" s="11"/>
      <c r="TCA9" s="11"/>
      <c r="TCB9" s="11"/>
      <c r="TCC9" s="11"/>
      <c r="TCD9" s="11"/>
      <c r="TCE9" s="11"/>
      <c r="TCF9" s="11"/>
      <c r="TCG9" s="11"/>
      <c r="TCH9" s="11"/>
      <c r="TCI9" s="11"/>
      <c r="TCJ9" s="11"/>
      <c r="TCK9" s="11"/>
      <c r="TCL9" s="11"/>
      <c r="TCM9" s="11"/>
      <c r="TCN9" s="11"/>
      <c r="TCO9" s="11"/>
      <c r="TCP9" s="11"/>
      <c r="TCQ9" s="11"/>
      <c r="TCR9" s="11"/>
      <c r="TCS9" s="11"/>
      <c r="TCT9" s="11"/>
      <c r="TCU9" s="11"/>
      <c r="TCV9" s="11"/>
      <c r="TCW9" s="11"/>
      <c r="TCX9" s="11"/>
      <c r="TCY9" s="11"/>
      <c r="TCZ9" s="11"/>
      <c r="TDA9" s="11"/>
      <c r="TDB9" s="11"/>
      <c r="TDC9" s="11"/>
      <c r="TDD9" s="11"/>
      <c r="TDE9" s="11"/>
      <c r="TDF9" s="11"/>
      <c r="TDG9" s="11"/>
      <c r="TDH9" s="11"/>
      <c r="TDI9" s="11"/>
      <c r="TDJ9" s="11"/>
      <c r="TDK9" s="11"/>
      <c r="TDL9" s="11"/>
      <c r="TDM9" s="11"/>
      <c r="TDN9" s="11"/>
      <c r="TDO9" s="11"/>
      <c r="TDP9" s="11"/>
      <c r="TDQ9" s="11"/>
      <c r="TDR9" s="11"/>
      <c r="TDS9" s="11"/>
      <c r="TDT9" s="11"/>
      <c r="TDU9" s="11"/>
      <c r="TDV9" s="11"/>
      <c r="TDW9" s="11"/>
      <c r="TDX9" s="11"/>
      <c r="TDY9" s="11"/>
      <c r="TDZ9" s="11"/>
      <c r="TEA9" s="11"/>
      <c r="TEB9" s="11"/>
      <c r="TEC9" s="11"/>
      <c r="TED9" s="11"/>
      <c r="TEE9" s="11"/>
      <c r="TEF9" s="11"/>
      <c r="TEG9" s="11"/>
      <c r="TEH9" s="11"/>
      <c r="TEI9" s="11"/>
      <c r="TEJ9" s="11"/>
      <c r="TEK9" s="11"/>
      <c r="TEL9" s="11"/>
      <c r="TEM9" s="11"/>
      <c r="TEN9" s="11"/>
      <c r="TEO9" s="11"/>
      <c r="TEP9" s="11"/>
      <c r="TEQ9" s="11"/>
      <c r="TER9" s="11"/>
      <c r="TES9" s="11"/>
      <c r="TET9" s="11"/>
      <c r="TEU9" s="11"/>
      <c r="TEV9" s="11"/>
      <c r="TEW9" s="11"/>
      <c r="TEX9" s="11"/>
      <c r="TEY9" s="11"/>
      <c r="TEZ9" s="11"/>
      <c r="TFA9" s="11"/>
      <c r="TFB9" s="11"/>
      <c r="TFC9" s="11"/>
      <c r="TFD9" s="11"/>
      <c r="TFE9" s="11"/>
      <c r="TFF9" s="11"/>
      <c r="TFG9" s="11"/>
      <c r="TFH9" s="11"/>
      <c r="TFI9" s="11"/>
      <c r="TFJ9" s="11"/>
      <c r="TFK9" s="11"/>
      <c r="TFL9" s="11"/>
      <c r="TFM9" s="11"/>
      <c r="TFN9" s="11"/>
      <c r="TFO9" s="11"/>
      <c r="TFP9" s="11"/>
      <c r="TFQ9" s="11"/>
      <c r="TFR9" s="11"/>
      <c r="TFS9" s="11"/>
      <c r="TFT9" s="11"/>
      <c r="TFU9" s="11"/>
      <c r="TFV9" s="11"/>
      <c r="TFW9" s="11"/>
      <c r="TFX9" s="11"/>
      <c r="TFY9" s="11"/>
      <c r="TFZ9" s="11"/>
      <c r="TGA9" s="11"/>
      <c r="TGB9" s="11"/>
      <c r="TGC9" s="11"/>
      <c r="TGD9" s="11"/>
      <c r="TGE9" s="11"/>
      <c r="TGF9" s="11"/>
      <c r="TGG9" s="11"/>
      <c r="TGH9" s="11"/>
      <c r="TGI9" s="11"/>
      <c r="TGJ9" s="11"/>
      <c r="TGK9" s="11"/>
      <c r="TGL9" s="11"/>
      <c r="TGM9" s="11"/>
      <c r="TGN9" s="11"/>
      <c r="TGO9" s="11"/>
      <c r="TGP9" s="11"/>
      <c r="TGQ9" s="11"/>
      <c r="TGR9" s="11"/>
      <c r="TGS9" s="11"/>
      <c r="TGT9" s="11"/>
      <c r="TGU9" s="11"/>
      <c r="TGV9" s="11"/>
      <c r="TGW9" s="11"/>
      <c r="TGX9" s="11"/>
      <c r="TGY9" s="11"/>
      <c r="TGZ9" s="11"/>
      <c r="THA9" s="11"/>
      <c r="THB9" s="11"/>
      <c r="THC9" s="11"/>
      <c r="THD9" s="11"/>
      <c r="THE9" s="11"/>
      <c r="THF9" s="11"/>
      <c r="THG9" s="11"/>
      <c r="THH9" s="11"/>
      <c r="THI9" s="11"/>
      <c r="THJ9" s="11"/>
      <c r="THK9" s="11"/>
      <c r="THL9" s="11"/>
      <c r="THM9" s="11"/>
      <c r="THN9" s="11"/>
      <c r="THO9" s="11"/>
      <c r="THP9" s="11"/>
      <c r="THQ9" s="11"/>
      <c r="THR9" s="11"/>
      <c r="THS9" s="11"/>
      <c r="THT9" s="11"/>
      <c r="THU9" s="11"/>
      <c r="THV9" s="11"/>
      <c r="THW9" s="11"/>
      <c r="THX9" s="11"/>
      <c r="THY9" s="11"/>
      <c r="THZ9" s="11"/>
      <c r="TIA9" s="11"/>
      <c r="TIB9" s="11"/>
      <c r="TIC9" s="11"/>
      <c r="TID9" s="11"/>
      <c r="TIE9" s="11"/>
      <c r="TIF9" s="11"/>
      <c r="TIG9" s="11"/>
      <c r="TIH9" s="11"/>
      <c r="TII9" s="11"/>
      <c r="TIJ9" s="11"/>
      <c r="TIK9" s="11"/>
      <c r="TIL9" s="11"/>
      <c r="TIM9" s="11"/>
      <c r="TIN9" s="11"/>
      <c r="TIO9" s="11"/>
      <c r="TIP9" s="11"/>
      <c r="TIQ9" s="11"/>
      <c r="TIR9" s="11"/>
      <c r="TIS9" s="11"/>
      <c r="TIT9" s="11"/>
      <c r="TIU9" s="11"/>
      <c r="TIV9" s="11"/>
      <c r="TIW9" s="11"/>
      <c r="TIX9" s="11"/>
      <c r="TIY9" s="11"/>
      <c r="TIZ9" s="11"/>
      <c r="TJA9" s="11"/>
      <c r="TJB9" s="11"/>
      <c r="TJC9" s="11"/>
      <c r="TJD9" s="11"/>
      <c r="TJE9" s="11"/>
      <c r="TJF9" s="11"/>
      <c r="TJG9" s="11"/>
      <c r="TJH9" s="11"/>
      <c r="TJI9" s="11"/>
      <c r="TJJ9" s="11"/>
      <c r="TJK9" s="11"/>
      <c r="TJL9" s="11"/>
      <c r="TJM9" s="11"/>
      <c r="TJN9" s="11"/>
      <c r="TJO9" s="11"/>
      <c r="TJP9" s="11"/>
      <c r="TJQ9" s="11"/>
      <c r="TJR9" s="11"/>
      <c r="TJS9" s="11"/>
      <c r="TJT9" s="11"/>
      <c r="TJU9" s="11"/>
      <c r="TJV9" s="11"/>
      <c r="TJW9" s="11"/>
      <c r="TJX9" s="11"/>
      <c r="TJY9" s="11"/>
      <c r="TJZ9" s="11"/>
      <c r="TKA9" s="11"/>
      <c r="TKB9" s="11"/>
      <c r="TKC9" s="11"/>
      <c r="TKD9" s="11"/>
      <c r="TKE9" s="11"/>
      <c r="TKF9" s="11"/>
      <c r="TKG9" s="11"/>
      <c r="TKH9" s="11"/>
      <c r="TKI9" s="11"/>
      <c r="TKJ9" s="11"/>
      <c r="TKK9" s="11"/>
      <c r="TKL9" s="11"/>
      <c r="TKM9" s="11"/>
      <c r="TKN9" s="11"/>
      <c r="TKO9" s="11"/>
      <c r="TKP9" s="11"/>
      <c r="TKQ9" s="11"/>
      <c r="TKR9" s="11"/>
      <c r="TKS9" s="11"/>
      <c r="TKT9" s="11"/>
      <c r="TKU9" s="11"/>
      <c r="TKV9" s="11"/>
      <c r="TKW9" s="11"/>
      <c r="TKX9" s="11"/>
      <c r="TKY9" s="11"/>
      <c r="TKZ9" s="11"/>
      <c r="TLA9" s="11"/>
      <c r="TLB9" s="11"/>
      <c r="TLC9" s="11"/>
      <c r="TLD9" s="11"/>
      <c r="TLE9" s="11"/>
      <c r="TLF9" s="11"/>
      <c r="TLG9" s="11"/>
      <c r="TLH9" s="11"/>
      <c r="TLI9" s="11"/>
      <c r="TLJ9" s="11"/>
      <c r="TLK9" s="11"/>
      <c r="TLL9" s="11"/>
      <c r="TLM9" s="11"/>
      <c r="TLN9" s="11"/>
      <c r="TLO9" s="11"/>
      <c r="TLP9" s="11"/>
      <c r="TLQ9" s="11"/>
      <c r="TLR9" s="11"/>
      <c r="TLS9" s="11"/>
      <c r="TLT9" s="11"/>
      <c r="TLU9" s="11"/>
      <c r="TLV9" s="11"/>
      <c r="TLW9" s="11"/>
      <c r="TLX9" s="11"/>
      <c r="TLY9" s="11"/>
      <c r="TLZ9" s="11"/>
      <c r="TMA9" s="11"/>
      <c r="TMB9" s="11"/>
      <c r="TMC9" s="11"/>
      <c r="TMD9" s="11"/>
      <c r="TME9" s="11"/>
      <c r="TMF9" s="11"/>
      <c r="TMG9" s="11"/>
      <c r="TMH9" s="11"/>
      <c r="TMI9" s="11"/>
      <c r="TMJ9" s="11"/>
      <c r="TMK9" s="11"/>
      <c r="TML9" s="11"/>
      <c r="TMM9" s="11"/>
      <c r="TMN9" s="11"/>
      <c r="TMO9" s="11"/>
      <c r="TMP9" s="11"/>
      <c r="TMQ9" s="11"/>
      <c r="TMR9" s="11"/>
      <c r="TMS9" s="11"/>
      <c r="TMT9" s="11"/>
      <c r="TMU9" s="11"/>
      <c r="TMV9" s="11"/>
      <c r="TMW9" s="11"/>
      <c r="TMX9" s="11"/>
      <c r="TMY9" s="11"/>
      <c r="TMZ9" s="11"/>
      <c r="TNA9" s="11"/>
      <c r="TNB9" s="11"/>
      <c r="TNC9" s="11"/>
      <c r="TND9" s="11"/>
      <c r="TNE9" s="11"/>
      <c r="TNF9" s="11"/>
      <c r="TNG9" s="11"/>
      <c r="TNH9" s="11"/>
      <c r="TNI9" s="11"/>
      <c r="TNJ9" s="11"/>
      <c r="TNK9" s="11"/>
      <c r="TNL9" s="11"/>
      <c r="TNM9" s="11"/>
      <c r="TNN9" s="11"/>
      <c r="TNO9" s="11"/>
      <c r="TNP9" s="11"/>
      <c r="TNQ9" s="11"/>
      <c r="TNR9" s="11"/>
      <c r="TNS9" s="11"/>
      <c r="TNT9" s="11"/>
      <c r="TNU9" s="11"/>
      <c r="TNV9" s="11"/>
      <c r="TNW9" s="11"/>
      <c r="TNX9" s="11"/>
      <c r="TNY9" s="11"/>
      <c r="TNZ9" s="11"/>
      <c r="TOA9" s="11"/>
      <c r="TOB9" s="11"/>
      <c r="TOC9" s="11"/>
      <c r="TOD9" s="11"/>
      <c r="TOE9" s="11"/>
      <c r="TOF9" s="11"/>
      <c r="TOG9" s="11"/>
      <c r="TOH9" s="11"/>
      <c r="TOI9" s="11"/>
      <c r="TOJ9" s="11"/>
      <c r="TOK9" s="11"/>
      <c r="TOL9" s="11"/>
      <c r="TOM9" s="11"/>
      <c r="TON9" s="11"/>
      <c r="TOO9" s="11"/>
      <c r="TOP9" s="11"/>
      <c r="TOQ9" s="11"/>
      <c r="TOR9" s="11"/>
      <c r="TOS9" s="11"/>
      <c r="TOT9" s="11"/>
      <c r="TOU9" s="11"/>
      <c r="TOV9" s="11"/>
      <c r="TOW9" s="11"/>
      <c r="TOX9" s="11"/>
      <c r="TOY9" s="11"/>
      <c r="TOZ9" s="11"/>
      <c r="TPA9" s="11"/>
      <c r="TPB9" s="11"/>
      <c r="TPC9" s="11"/>
      <c r="TPD9" s="11"/>
      <c r="TPE9" s="11"/>
      <c r="TPF9" s="11"/>
      <c r="TPG9" s="11"/>
      <c r="TPH9" s="11"/>
      <c r="TPI9" s="11"/>
      <c r="TPJ9" s="11"/>
      <c r="TPK9" s="11"/>
      <c r="TPL9" s="11"/>
      <c r="TPM9" s="11"/>
      <c r="TPN9" s="11"/>
      <c r="TPO9" s="11"/>
      <c r="TPP9" s="11"/>
      <c r="TPQ9" s="11"/>
      <c r="TPR9" s="11"/>
      <c r="TPS9" s="11"/>
      <c r="TPT9" s="11"/>
      <c r="TPU9" s="11"/>
      <c r="TPV9" s="11"/>
      <c r="TPW9" s="11"/>
      <c r="TPX9" s="11"/>
      <c r="TPY9" s="11"/>
      <c r="TPZ9" s="11"/>
      <c r="TQA9" s="11"/>
      <c r="TQB9" s="11"/>
      <c r="TQC9" s="11"/>
      <c r="TQD9" s="11"/>
      <c r="TQE9" s="11"/>
      <c r="TQF9" s="11"/>
      <c r="TQG9" s="11"/>
      <c r="TQH9" s="11"/>
      <c r="TQI9" s="11"/>
      <c r="TQJ9" s="11"/>
      <c r="TQK9" s="11"/>
      <c r="TQL9" s="11"/>
      <c r="TQM9" s="11"/>
      <c r="TQN9" s="11"/>
      <c r="TQO9" s="11"/>
      <c r="TQP9" s="11"/>
      <c r="TQQ9" s="11"/>
      <c r="TQR9" s="11"/>
      <c r="TQS9" s="11"/>
      <c r="TQT9" s="11"/>
      <c r="TQU9" s="11"/>
      <c r="TQV9" s="11"/>
      <c r="TQW9" s="11"/>
      <c r="TQX9" s="11"/>
      <c r="TQY9" s="11"/>
      <c r="TQZ9" s="11"/>
      <c r="TRA9" s="11"/>
      <c r="TRB9" s="11"/>
      <c r="TRC9" s="11"/>
      <c r="TRD9" s="11"/>
      <c r="TRE9" s="11"/>
      <c r="TRF9" s="11"/>
      <c r="TRG9" s="11"/>
      <c r="TRH9" s="11"/>
      <c r="TRI9" s="11"/>
      <c r="TRJ9" s="11"/>
      <c r="TRK9" s="11"/>
      <c r="TRL9" s="11"/>
      <c r="TRM9" s="11"/>
      <c r="TRN9" s="11"/>
      <c r="TRO9" s="11"/>
      <c r="TRP9" s="11"/>
      <c r="TRQ9" s="11"/>
      <c r="TRR9" s="11"/>
      <c r="TRS9" s="11"/>
      <c r="TRT9" s="11"/>
      <c r="TRU9" s="11"/>
      <c r="TRV9" s="11"/>
      <c r="TRW9" s="11"/>
      <c r="TRX9" s="11"/>
      <c r="TRY9" s="11"/>
      <c r="TRZ9" s="11"/>
      <c r="TSA9" s="11"/>
      <c r="TSB9" s="11"/>
      <c r="TSC9" s="11"/>
      <c r="TSD9" s="11"/>
      <c r="TSE9" s="11"/>
      <c r="TSF9" s="11"/>
      <c r="TSG9" s="11"/>
      <c r="TSH9" s="11"/>
      <c r="TSI9" s="11"/>
      <c r="TSJ9" s="11"/>
      <c r="TSK9" s="11"/>
      <c r="TSL9" s="11"/>
      <c r="TSM9" s="11"/>
      <c r="TSN9" s="11"/>
      <c r="TSO9" s="11"/>
      <c r="TSP9" s="11"/>
      <c r="TSQ9" s="11"/>
      <c r="TSR9" s="11"/>
      <c r="TSS9" s="11"/>
      <c r="TST9" s="11"/>
      <c r="TSU9" s="11"/>
      <c r="TSV9" s="11"/>
      <c r="TSW9" s="11"/>
      <c r="TSX9" s="11"/>
      <c r="TSY9" s="11"/>
      <c r="TSZ9" s="11"/>
      <c r="TTA9" s="11"/>
      <c r="TTB9" s="11"/>
      <c r="TTC9" s="11"/>
      <c r="TTD9" s="11"/>
      <c r="TTE9" s="11"/>
      <c r="TTF9" s="11"/>
      <c r="TTG9" s="11"/>
      <c r="TTH9" s="11"/>
      <c r="TTI9" s="11"/>
      <c r="TTJ9" s="11"/>
      <c r="TTK9" s="11"/>
      <c r="TTL9" s="11"/>
      <c r="TTM9" s="11"/>
      <c r="TTN9" s="11"/>
      <c r="TTO9" s="11"/>
      <c r="TTP9" s="11"/>
      <c r="TTQ9" s="11"/>
      <c r="TTR9" s="11"/>
      <c r="TTS9" s="11"/>
      <c r="TTT9" s="11"/>
      <c r="TTU9" s="11"/>
      <c r="TTV9" s="11"/>
      <c r="TTW9" s="11"/>
      <c r="TTX9" s="11"/>
      <c r="TTY9" s="11"/>
      <c r="TTZ9" s="11"/>
      <c r="TUA9" s="11"/>
      <c r="TUB9" s="11"/>
      <c r="TUC9" s="11"/>
      <c r="TUD9" s="11"/>
      <c r="TUE9" s="11"/>
      <c r="TUF9" s="11"/>
      <c r="TUG9" s="11"/>
      <c r="TUH9" s="11"/>
      <c r="TUI9" s="11"/>
      <c r="TUJ9" s="11"/>
      <c r="TUK9" s="11"/>
      <c r="TUL9" s="11"/>
      <c r="TUM9" s="11"/>
      <c r="TUN9" s="11"/>
      <c r="TUO9" s="11"/>
      <c r="TUP9" s="11"/>
      <c r="TUQ9" s="11"/>
      <c r="TUR9" s="11"/>
      <c r="TUS9" s="11"/>
      <c r="TUT9" s="11"/>
      <c r="TUU9" s="11"/>
      <c r="TUV9" s="11"/>
      <c r="TUW9" s="11"/>
      <c r="TUX9" s="11"/>
      <c r="TUY9" s="11"/>
      <c r="TUZ9" s="11"/>
      <c r="TVA9" s="11"/>
      <c r="TVB9" s="11"/>
      <c r="TVC9" s="11"/>
      <c r="TVD9" s="11"/>
      <c r="TVE9" s="11"/>
      <c r="TVF9" s="11"/>
      <c r="TVG9" s="11"/>
      <c r="TVH9" s="11"/>
      <c r="TVI9" s="11"/>
      <c r="TVJ9" s="11"/>
      <c r="TVK9" s="11"/>
      <c r="TVL9" s="11"/>
      <c r="TVM9" s="11"/>
      <c r="TVN9" s="11"/>
      <c r="TVO9" s="11"/>
      <c r="TVP9" s="11"/>
      <c r="TVQ9" s="11"/>
      <c r="TVR9" s="11"/>
      <c r="TVS9" s="11"/>
      <c r="TVT9" s="11"/>
      <c r="TVU9" s="11"/>
      <c r="TVV9" s="11"/>
      <c r="TVW9" s="11"/>
      <c r="TVX9" s="11"/>
      <c r="TVY9" s="11"/>
      <c r="TVZ9" s="11"/>
      <c r="TWA9" s="11"/>
      <c r="TWB9" s="11"/>
      <c r="TWC9" s="11"/>
      <c r="TWD9" s="11"/>
      <c r="TWE9" s="11"/>
      <c r="TWF9" s="11"/>
      <c r="TWG9" s="11"/>
      <c r="TWH9" s="11"/>
      <c r="TWI9" s="11"/>
      <c r="TWJ9" s="11"/>
      <c r="TWK9" s="11"/>
      <c r="TWL9" s="11"/>
      <c r="TWM9" s="11"/>
      <c r="TWN9" s="11"/>
      <c r="TWO9" s="11"/>
      <c r="TWP9" s="11"/>
      <c r="TWQ9" s="11"/>
      <c r="TWR9" s="11"/>
      <c r="TWS9" s="11"/>
      <c r="TWT9" s="11"/>
      <c r="TWU9" s="11"/>
      <c r="TWV9" s="11"/>
      <c r="TWW9" s="11"/>
      <c r="TWX9" s="11"/>
      <c r="TWY9" s="11"/>
      <c r="TWZ9" s="11"/>
      <c r="TXA9" s="11"/>
      <c r="TXB9" s="11"/>
      <c r="TXC9" s="11"/>
      <c r="TXD9" s="11"/>
      <c r="TXE9" s="11"/>
      <c r="TXF9" s="11"/>
      <c r="TXG9" s="11"/>
      <c r="TXH9" s="11"/>
      <c r="TXI9" s="11"/>
      <c r="TXJ9" s="11"/>
      <c r="TXK9" s="11"/>
      <c r="TXL9" s="11"/>
      <c r="TXM9" s="11"/>
      <c r="TXN9" s="11"/>
      <c r="TXO9" s="11"/>
      <c r="TXP9" s="11"/>
      <c r="TXQ9" s="11"/>
      <c r="TXR9" s="11"/>
      <c r="TXS9" s="11"/>
      <c r="TXT9" s="11"/>
      <c r="TXU9" s="11"/>
      <c r="TXV9" s="11"/>
      <c r="TXW9" s="11"/>
      <c r="TXX9" s="11"/>
      <c r="TXY9" s="11"/>
      <c r="TXZ9" s="11"/>
      <c r="TYA9" s="11"/>
      <c r="TYB9" s="11"/>
      <c r="TYC9" s="11"/>
      <c r="TYD9" s="11"/>
      <c r="TYE9" s="11"/>
      <c r="TYF9" s="11"/>
      <c r="TYG9" s="11"/>
      <c r="TYH9" s="11"/>
      <c r="TYI9" s="11"/>
      <c r="TYJ9" s="11"/>
      <c r="TYK9" s="11"/>
      <c r="TYL9" s="11"/>
      <c r="TYM9" s="11"/>
      <c r="TYN9" s="11"/>
      <c r="TYO9" s="11"/>
      <c r="TYP9" s="11"/>
      <c r="TYQ9" s="11"/>
      <c r="TYR9" s="11"/>
      <c r="TYS9" s="11"/>
      <c r="TYT9" s="11"/>
      <c r="TYU9" s="11"/>
      <c r="TYV9" s="11"/>
      <c r="TYW9" s="11"/>
      <c r="TYX9" s="11"/>
      <c r="TYY9" s="11"/>
      <c r="TYZ9" s="11"/>
      <c r="TZA9" s="11"/>
      <c r="TZB9" s="11"/>
      <c r="TZC9" s="11"/>
      <c r="TZD9" s="11"/>
      <c r="TZE9" s="11"/>
      <c r="TZF9" s="11"/>
      <c r="TZG9" s="11"/>
      <c r="TZH9" s="11"/>
      <c r="TZI9" s="11"/>
      <c r="TZJ9" s="11"/>
      <c r="TZK9" s="11"/>
      <c r="TZL9" s="11"/>
      <c r="TZM9" s="11"/>
      <c r="TZN9" s="11"/>
      <c r="TZO9" s="11"/>
      <c r="TZP9" s="11"/>
      <c r="TZQ9" s="11"/>
      <c r="TZR9" s="11"/>
      <c r="TZS9" s="11"/>
      <c r="TZT9" s="11"/>
      <c r="TZU9" s="11"/>
      <c r="TZV9" s="11"/>
      <c r="TZW9" s="11"/>
      <c r="TZX9" s="11"/>
      <c r="TZY9" s="11"/>
      <c r="TZZ9" s="11"/>
      <c r="UAA9" s="11"/>
      <c r="UAB9" s="11"/>
      <c r="UAC9" s="11"/>
      <c r="UAD9" s="11"/>
      <c r="UAE9" s="11"/>
      <c r="UAF9" s="11"/>
      <c r="UAG9" s="11"/>
      <c r="UAH9" s="11"/>
      <c r="UAI9" s="11"/>
      <c r="UAJ9" s="11"/>
      <c r="UAK9" s="11"/>
      <c r="UAL9" s="11"/>
      <c r="UAM9" s="11"/>
      <c r="UAN9" s="11"/>
      <c r="UAO9" s="11"/>
      <c r="UAP9" s="11"/>
      <c r="UAQ9" s="11"/>
      <c r="UAR9" s="11"/>
      <c r="UAS9" s="11"/>
      <c r="UAT9" s="11"/>
      <c r="UAU9" s="11"/>
      <c r="UAV9" s="11"/>
      <c r="UAW9" s="11"/>
      <c r="UAX9" s="11"/>
      <c r="UAY9" s="11"/>
      <c r="UAZ9" s="11"/>
      <c r="UBA9" s="11"/>
      <c r="UBB9" s="11"/>
      <c r="UBC9" s="11"/>
      <c r="UBD9" s="11"/>
      <c r="UBE9" s="11"/>
      <c r="UBF9" s="11"/>
      <c r="UBG9" s="11"/>
      <c r="UBH9" s="11"/>
      <c r="UBI9" s="11"/>
      <c r="UBJ9" s="11"/>
      <c r="UBK9" s="11"/>
      <c r="UBL9" s="11"/>
      <c r="UBM9" s="11"/>
      <c r="UBN9" s="11"/>
      <c r="UBO9" s="11"/>
      <c r="UBP9" s="11"/>
      <c r="UBQ9" s="11"/>
      <c r="UBR9" s="11"/>
      <c r="UBS9" s="11"/>
      <c r="UBT9" s="11"/>
      <c r="UBU9" s="11"/>
      <c r="UBV9" s="11"/>
      <c r="UBW9" s="11"/>
      <c r="UBX9" s="11"/>
      <c r="UBY9" s="11"/>
      <c r="UBZ9" s="11"/>
      <c r="UCA9" s="11"/>
      <c r="UCB9" s="11"/>
      <c r="UCC9" s="11"/>
      <c r="UCD9" s="11"/>
      <c r="UCE9" s="11"/>
      <c r="UCF9" s="11"/>
      <c r="UCG9" s="11"/>
      <c r="UCH9" s="11"/>
      <c r="UCI9" s="11"/>
      <c r="UCJ9" s="11"/>
      <c r="UCK9" s="11"/>
      <c r="UCL9" s="11"/>
      <c r="UCM9" s="11"/>
      <c r="UCN9" s="11"/>
      <c r="UCO9" s="11"/>
      <c r="UCP9" s="11"/>
      <c r="UCQ9" s="11"/>
      <c r="UCR9" s="11"/>
      <c r="UCS9" s="11"/>
      <c r="UCT9" s="11"/>
      <c r="UCU9" s="11"/>
      <c r="UCV9" s="11"/>
      <c r="UCW9" s="11"/>
      <c r="UCX9" s="11"/>
      <c r="UCY9" s="11"/>
      <c r="UCZ9" s="11"/>
      <c r="UDA9" s="11"/>
      <c r="UDB9" s="11"/>
      <c r="UDC9" s="11"/>
      <c r="UDD9" s="11"/>
      <c r="UDE9" s="11"/>
      <c r="UDF9" s="11"/>
      <c r="UDG9" s="11"/>
      <c r="UDH9" s="11"/>
      <c r="UDI9" s="11"/>
      <c r="UDJ9" s="11"/>
      <c r="UDK9" s="11"/>
      <c r="UDL9" s="11"/>
      <c r="UDM9" s="11"/>
      <c r="UDN9" s="11"/>
      <c r="UDO9" s="11"/>
      <c r="UDP9" s="11"/>
      <c r="UDQ9" s="11"/>
      <c r="UDR9" s="11"/>
      <c r="UDS9" s="11"/>
      <c r="UDT9" s="11"/>
      <c r="UDU9" s="11"/>
      <c r="UDV9" s="11"/>
      <c r="UDW9" s="11"/>
      <c r="UDX9" s="11"/>
      <c r="UDY9" s="11"/>
      <c r="UDZ9" s="11"/>
      <c r="UEA9" s="11"/>
      <c r="UEB9" s="11"/>
      <c r="UEC9" s="11"/>
      <c r="UED9" s="11"/>
      <c r="UEE9" s="11"/>
      <c r="UEF9" s="11"/>
      <c r="UEG9" s="11"/>
      <c r="UEH9" s="11"/>
      <c r="UEI9" s="11"/>
      <c r="UEJ9" s="11"/>
      <c r="UEK9" s="11"/>
      <c r="UEL9" s="11"/>
      <c r="UEM9" s="11"/>
      <c r="UEN9" s="11"/>
      <c r="UEO9" s="11"/>
      <c r="UEP9" s="11"/>
      <c r="UEQ9" s="11"/>
      <c r="UER9" s="11"/>
      <c r="UES9" s="11"/>
      <c r="UET9" s="11"/>
      <c r="UEU9" s="11"/>
      <c r="UEV9" s="11"/>
      <c r="UEW9" s="11"/>
      <c r="UEX9" s="11"/>
      <c r="UEY9" s="11"/>
      <c r="UEZ9" s="11"/>
      <c r="UFA9" s="11"/>
      <c r="UFB9" s="11"/>
      <c r="UFC9" s="11"/>
      <c r="UFD9" s="11"/>
      <c r="UFE9" s="11"/>
      <c r="UFF9" s="11"/>
      <c r="UFG9" s="11"/>
      <c r="UFH9" s="11"/>
      <c r="UFI9" s="11"/>
      <c r="UFJ9" s="11"/>
      <c r="UFK9" s="11"/>
      <c r="UFL9" s="11"/>
      <c r="UFM9" s="11"/>
      <c r="UFN9" s="11"/>
      <c r="UFO9" s="11"/>
      <c r="UFP9" s="11"/>
      <c r="UFQ9" s="11"/>
      <c r="UFR9" s="11"/>
      <c r="UFS9" s="11"/>
      <c r="UFT9" s="11"/>
      <c r="UFU9" s="11"/>
      <c r="UFV9" s="11"/>
      <c r="UFW9" s="11"/>
      <c r="UFX9" s="11"/>
      <c r="UFY9" s="11"/>
      <c r="UFZ9" s="11"/>
      <c r="UGA9" s="11"/>
      <c r="UGB9" s="11"/>
      <c r="UGC9" s="11"/>
      <c r="UGD9" s="11"/>
      <c r="UGE9" s="11"/>
      <c r="UGF9" s="11"/>
      <c r="UGG9" s="11"/>
      <c r="UGH9" s="11"/>
      <c r="UGI9" s="11"/>
      <c r="UGJ9" s="11"/>
      <c r="UGK9" s="11"/>
      <c r="UGL9" s="11"/>
      <c r="UGM9" s="11"/>
      <c r="UGN9" s="11"/>
      <c r="UGO9" s="11"/>
      <c r="UGP9" s="11"/>
      <c r="UGQ9" s="11"/>
      <c r="UGR9" s="11"/>
      <c r="UGS9" s="11"/>
      <c r="UGT9" s="11"/>
      <c r="UGU9" s="11"/>
      <c r="UGV9" s="11"/>
      <c r="UGW9" s="11"/>
      <c r="UGX9" s="11"/>
      <c r="UGY9" s="11"/>
      <c r="UGZ9" s="11"/>
      <c r="UHA9" s="11"/>
      <c r="UHB9" s="11"/>
      <c r="UHC9" s="11"/>
      <c r="UHD9" s="11"/>
      <c r="UHE9" s="11"/>
      <c r="UHF9" s="11"/>
      <c r="UHG9" s="11"/>
      <c r="UHH9" s="11"/>
      <c r="UHI9" s="11"/>
      <c r="UHJ9" s="11"/>
      <c r="UHK9" s="11"/>
      <c r="UHL9" s="11"/>
      <c r="UHM9" s="11"/>
      <c r="UHN9" s="11"/>
      <c r="UHO9" s="11"/>
      <c r="UHP9" s="11"/>
      <c r="UHQ9" s="11"/>
      <c r="UHR9" s="11"/>
      <c r="UHS9" s="11"/>
      <c r="UHT9" s="11"/>
      <c r="UHU9" s="11"/>
      <c r="UHV9" s="11"/>
      <c r="UHW9" s="11"/>
      <c r="UHX9" s="11"/>
      <c r="UHY9" s="11"/>
      <c r="UHZ9" s="11"/>
      <c r="UIA9" s="11"/>
      <c r="UIB9" s="11"/>
      <c r="UIC9" s="11"/>
      <c r="UID9" s="11"/>
      <c r="UIE9" s="11"/>
      <c r="UIF9" s="11"/>
      <c r="UIG9" s="11"/>
      <c r="UIH9" s="11"/>
      <c r="UII9" s="11"/>
      <c r="UIJ9" s="11"/>
      <c r="UIK9" s="11"/>
      <c r="UIL9" s="11"/>
      <c r="UIM9" s="11"/>
      <c r="UIN9" s="11"/>
      <c r="UIO9" s="11"/>
      <c r="UIP9" s="11"/>
      <c r="UIQ9" s="11"/>
      <c r="UIR9" s="11"/>
      <c r="UIS9" s="11"/>
      <c r="UIT9" s="11"/>
      <c r="UIU9" s="11"/>
      <c r="UIV9" s="11"/>
      <c r="UIW9" s="11"/>
      <c r="UIX9" s="11"/>
      <c r="UIY9" s="11"/>
      <c r="UIZ9" s="11"/>
      <c r="UJA9" s="11"/>
      <c r="UJB9" s="11"/>
      <c r="UJC9" s="11"/>
      <c r="UJD9" s="11"/>
      <c r="UJE9" s="11"/>
      <c r="UJF9" s="11"/>
      <c r="UJG9" s="11"/>
      <c r="UJH9" s="11"/>
      <c r="UJI9" s="11"/>
      <c r="UJJ9" s="11"/>
      <c r="UJK9" s="11"/>
      <c r="UJL9" s="11"/>
      <c r="UJM9" s="11"/>
      <c r="UJN9" s="11"/>
      <c r="UJO9" s="11"/>
      <c r="UJP9" s="11"/>
      <c r="UJQ9" s="11"/>
      <c r="UJR9" s="11"/>
      <c r="UJS9" s="11"/>
      <c r="UJT9" s="11"/>
      <c r="UJU9" s="11"/>
      <c r="UJV9" s="11"/>
      <c r="UJW9" s="11"/>
      <c r="UJX9" s="11"/>
      <c r="UJY9" s="11"/>
      <c r="UJZ9" s="11"/>
      <c r="UKA9" s="11"/>
      <c r="UKB9" s="11"/>
      <c r="UKC9" s="11"/>
      <c r="UKD9" s="11"/>
      <c r="UKE9" s="11"/>
      <c r="UKF9" s="11"/>
      <c r="UKG9" s="11"/>
      <c r="UKH9" s="11"/>
      <c r="UKI9" s="11"/>
      <c r="UKJ9" s="11"/>
      <c r="UKK9" s="11"/>
      <c r="UKL9" s="11"/>
      <c r="UKM9" s="11"/>
      <c r="UKN9" s="11"/>
      <c r="UKO9" s="11"/>
      <c r="UKP9" s="11"/>
      <c r="UKQ9" s="11"/>
      <c r="UKR9" s="11"/>
      <c r="UKS9" s="11"/>
      <c r="UKT9" s="11"/>
      <c r="UKU9" s="11"/>
      <c r="UKV9" s="11"/>
      <c r="UKW9" s="11"/>
      <c r="UKX9" s="11"/>
      <c r="UKY9" s="11"/>
      <c r="UKZ9" s="11"/>
      <c r="ULA9" s="11"/>
      <c r="ULB9" s="11"/>
      <c r="ULC9" s="11"/>
      <c r="ULD9" s="11"/>
      <c r="ULE9" s="11"/>
      <c r="ULF9" s="11"/>
      <c r="ULG9" s="11"/>
      <c r="ULH9" s="11"/>
      <c r="ULI9" s="11"/>
      <c r="ULJ9" s="11"/>
      <c r="ULK9" s="11"/>
      <c r="ULL9" s="11"/>
      <c r="ULM9" s="11"/>
      <c r="ULN9" s="11"/>
      <c r="ULO9" s="11"/>
      <c r="ULP9" s="11"/>
      <c r="ULQ9" s="11"/>
      <c r="ULR9" s="11"/>
      <c r="ULS9" s="11"/>
      <c r="ULT9" s="11"/>
      <c r="ULU9" s="11"/>
      <c r="ULV9" s="11"/>
      <c r="ULW9" s="11"/>
      <c r="ULX9" s="11"/>
      <c r="ULY9" s="11"/>
      <c r="ULZ9" s="11"/>
      <c r="UMA9" s="11"/>
      <c r="UMB9" s="11"/>
      <c r="UMC9" s="11"/>
      <c r="UMD9" s="11"/>
      <c r="UME9" s="11"/>
      <c r="UMF9" s="11"/>
      <c r="UMG9" s="11"/>
      <c r="UMH9" s="11"/>
      <c r="UMI9" s="11"/>
      <c r="UMJ9" s="11"/>
      <c r="UMK9" s="11"/>
      <c r="UML9" s="11"/>
      <c r="UMM9" s="11"/>
      <c r="UMN9" s="11"/>
      <c r="UMO9" s="11"/>
      <c r="UMP9" s="11"/>
      <c r="UMQ9" s="11"/>
      <c r="UMR9" s="11"/>
      <c r="UMS9" s="11"/>
      <c r="UMT9" s="11"/>
      <c r="UMU9" s="11"/>
      <c r="UMV9" s="11"/>
      <c r="UMW9" s="11"/>
      <c r="UMX9" s="11"/>
      <c r="UMY9" s="11"/>
      <c r="UMZ9" s="11"/>
      <c r="UNA9" s="11"/>
      <c r="UNB9" s="11"/>
      <c r="UNC9" s="11"/>
      <c r="UND9" s="11"/>
      <c r="UNE9" s="11"/>
      <c r="UNF9" s="11"/>
      <c r="UNG9" s="11"/>
      <c r="UNH9" s="11"/>
      <c r="UNI9" s="11"/>
      <c r="UNJ9" s="11"/>
      <c r="UNK9" s="11"/>
      <c r="UNL9" s="11"/>
      <c r="UNM9" s="11"/>
      <c r="UNN9" s="11"/>
      <c r="UNO9" s="11"/>
      <c r="UNP9" s="11"/>
      <c r="UNQ9" s="11"/>
      <c r="UNR9" s="11"/>
      <c r="UNS9" s="11"/>
      <c r="UNT9" s="11"/>
      <c r="UNU9" s="11"/>
      <c r="UNV9" s="11"/>
      <c r="UNW9" s="11"/>
      <c r="UNX9" s="11"/>
      <c r="UNY9" s="11"/>
      <c r="UNZ9" s="11"/>
      <c r="UOA9" s="11"/>
      <c r="UOB9" s="11"/>
      <c r="UOC9" s="11"/>
      <c r="UOD9" s="11"/>
      <c r="UOE9" s="11"/>
      <c r="UOF9" s="11"/>
      <c r="UOG9" s="11"/>
      <c r="UOH9" s="11"/>
      <c r="UOI9" s="11"/>
      <c r="UOJ9" s="11"/>
      <c r="UOK9" s="11"/>
      <c r="UOL9" s="11"/>
      <c r="UOM9" s="11"/>
      <c r="UON9" s="11"/>
      <c r="UOO9" s="11"/>
      <c r="UOP9" s="11"/>
      <c r="UOQ9" s="11"/>
      <c r="UOR9" s="11"/>
      <c r="UOS9" s="11"/>
      <c r="UOT9" s="11"/>
      <c r="UOU9" s="11"/>
      <c r="UOV9" s="11"/>
      <c r="UOW9" s="11"/>
      <c r="UOX9" s="11"/>
      <c r="UOY9" s="11"/>
      <c r="UOZ9" s="11"/>
      <c r="UPA9" s="11"/>
      <c r="UPB9" s="11"/>
      <c r="UPC9" s="11"/>
      <c r="UPD9" s="11"/>
      <c r="UPE9" s="11"/>
      <c r="UPF9" s="11"/>
      <c r="UPG9" s="11"/>
      <c r="UPH9" s="11"/>
      <c r="UPI9" s="11"/>
      <c r="UPJ9" s="11"/>
      <c r="UPK9" s="11"/>
      <c r="UPL9" s="11"/>
      <c r="UPM9" s="11"/>
      <c r="UPN9" s="11"/>
      <c r="UPO9" s="11"/>
      <c r="UPP9" s="11"/>
      <c r="UPQ9" s="11"/>
      <c r="UPR9" s="11"/>
      <c r="UPS9" s="11"/>
      <c r="UPT9" s="11"/>
      <c r="UPU9" s="11"/>
      <c r="UPV9" s="11"/>
      <c r="UPW9" s="11"/>
      <c r="UPX9" s="11"/>
      <c r="UPY9" s="11"/>
      <c r="UPZ9" s="11"/>
      <c r="UQA9" s="11"/>
      <c r="UQB9" s="11"/>
      <c r="UQC9" s="11"/>
      <c r="UQD9" s="11"/>
      <c r="UQE9" s="11"/>
      <c r="UQF9" s="11"/>
      <c r="UQG9" s="11"/>
      <c r="UQH9" s="11"/>
      <c r="UQI9" s="11"/>
      <c r="UQJ9" s="11"/>
      <c r="UQK9" s="11"/>
      <c r="UQL9" s="11"/>
      <c r="UQM9" s="11"/>
      <c r="UQN9" s="11"/>
      <c r="UQO9" s="11"/>
      <c r="UQP9" s="11"/>
      <c r="UQQ9" s="11"/>
      <c r="UQR9" s="11"/>
      <c r="UQS9" s="11"/>
      <c r="UQT9" s="11"/>
      <c r="UQU9" s="11"/>
      <c r="UQV9" s="11"/>
      <c r="UQW9" s="11"/>
      <c r="UQX9" s="11"/>
      <c r="UQY9" s="11"/>
      <c r="UQZ9" s="11"/>
      <c r="URA9" s="11"/>
      <c r="URB9" s="11"/>
      <c r="URC9" s="11"/>
      <c r="URD9" s="11"/>
      <c r="URE9" s="11"/>
      <c r="URF9" s="11"/>
      <c r="URG9" s="11"/>
      <c r="URH9" s="11"/>
      <c r="URI9" s="11"/>
      <c r="URJ9" s="11"/>
      <c r="URK9" s="11"/>
      <c r="URL9" s="11"/>
      <c r="URM9" s="11"/>
      <c r="URN9" s="11"/>
      <c r="URO9" s="11"/>
      <c r="URP9" s="11"/>
      <c r="URQ9" s="11"/>
      <c r="URR9" s="11"/>
      <c r="URS9" s="11"/>
      <c r="URT9" s="11"/>
      <c r="URU9" s="11"/>
      <c r="URV9" s="11"/>
      <c r="URW9" s="11"/>
      <c r="URX9" s="11"/>
      <c r="URY9" s="11"/>
      <c r="URZ9" s="11"/>
      <c r="USA9" s="11"/>
      <c r="USB9" s="11"/>
      <c r="USC9" s="11"/>
      <c r="USD9" s="11"/>
      <c r="USE9" s="11"/>
      <c r="USF9" s="11"/>
      <c r="USG9" s="11"/>
      <c r="USH9" s="11"/>
      <c r="USI9" s="11"/>
      <c r="USJ9" s="11"/>
      <c r="USK9" s="11"/>
      <c r="USL9" s="11"/>
      <c r="USM9" s="11"/>
      <c r="USN9" s="11"/>
      <c r="USO9" s="11"/>
      <c r="USP9" s="11"/>
      <c r="USQ9" s="11"/>
      <c r="USR9" s="11"/>
      <c r="USS9" s="11"/>
      <c r="UST9" s="11"/>
      <c r="USU9" s="11"/>
      <c r="USV9" s="11"/>
      <c r="USW9" s="11"/>
      <c r="USX9" s="11"/>
      <c r="USY9" s="11"/>
      <c r="USZ9" s="11"/>
      <c r="UTA9" s="11"/>
      <c r="UTB9" s="11"/>
      <c r="UTC9" s="11"/>
      <c r="UTD9" s="11"/>
      <c r="UTE9" s="11"/>
      <c r="UTF9" s="11"/>
      <c r="UTG9" s="11"/>
      <c r="UTH9" s="11"/>
      <c r="UTI9" s="11"/>
      <c r="UTJ9" s="11"/>
      <c r="UTK9" s="11"/>
      <c r="UTL9" s="11"/>
      <c r="UTM9" s="11"/>
      <c r="UTN9" s="11"/>
      <c r="UTO9" s="11"/>
      <c r="UTP9" s="11"/>
      <c r="UTQ9" s="11"/>
      <c r="UTR9" s="11"/>
      <c r="UTS9" s="11"/>
      <c r="UTT9" s="11"/>
      <c r="UTU9" s="11"/>
      <c r="UTV9" s="11"/>
      <c r="UTW9" s="11"/>
      <c r="UTX9" s="11"/>
      <c r="UTY9" s="11"/>
      <c r="UTZ9" s="11"/>
      <c r="UUA9" s="11"/>
      <c r="UUB9" s="11"/>
      <c r="UUC9" s="11"/>
      <c r="UUD9" s="11"/>
      <c r="UUE9" s="11"/>
      <c r="UUF9" s="11"/>
      <c r="UUG9" s="11"/>
      <c r="UUH9" s="11"/>
      <c r="UUI9" s="11"/>
      <c r="UUJ9" s="11"/>
      <c r="UUK9" s="11"/>
      <c r="UUL9" s="11"/>
      <c r="UUM9" s="11"/>
      <c r="UUN9" s="11"/>
      <c r="UUO9" s="11"/>
      <c r="UUP9" s="11"/>
      <c r="UUQ9" s="11"/>
      <c r="UUR9" s="11"/>
      <c r="UUS9" s="11"/>
      <c r="UUT9" s="11"/>
      <c r="UUU9" s="11"/>
      <c r="UUV9" s="11"/>
      <c r="UUW9" s="11"/>
      <c r="UUX9" s="11"/>
      <c r="UUY9" s="11"/>
      <c r="UUZ9" s="11"/>
      <c r="UVA9" s="11"/>
      <c r="UVB9" s="11"/>
      <c r="UVC9" s="11"/>
      <c r="UVD9" s="11"/>
      <c r="UVE9" s="11"/>
      <c r="UVF9" s="11"/>
      <c r="UVG9" s="11"/>
      <c r="UVH9" s="11"/>
      <c r="UVI9" s="11"/>
      <c r="UVJ9" s="11"/>
      <c r="UVK9" s="11"/>
      <c r="UVL9" s="11"/>
      <c r="UVM9" s="11"/>
      <c r="UVN9" s="11"/>
      <c r="UVO9" s="11"/>
      <c r="UVP9" s="11"/>
      <c r="UVQ9" s="11"/>
      <c r="UVR9" s="11"/>
      <c r="UVS9" s="11"/>
      <c r="UVT9" s="11"/>
      <c r="UVU9" s="11"/>
      <c r="UVV9" s="11"/>
      <c r="UVW9" s="11"/>
      <c r="UVX9" s="11"/>
      <c r="UVY9" s="11"/>
      <c r="UVZ9" s="11"/>
      <c r="UWA9" s="11"/>
      <c r="UWB9" s="11"/>
      <c r="UWC9" s="11"/>
      <c r="UWD9" s="11"/>
      <c r="UWE9" s="11"/>
      <c r="UWF9" s="11"/>
      <c r="UWG9" s="11"/>
      <c r="UWH9" s="11"/>
      <c r="UWI9" s="11"/>
      <c r="UWJ9" s="11"/>
      <c r="UWK9" s="11"/>
      <c r="UWL9" s="11"/>
      <c r="UWM9" s="11"/>
      <c r="UWN9" s="11"/>
      <c r="UWO9" s="11"/>
      <c r="UWP9" s="11"/>
      <c r="UWQ9" s="11"/>
      <c r="UWR9" s="11"/>
      <c r="UWS9" s="11"/>
      <c r="UWT9" s="11"/>
      <c r="UWU9" s="11"/>
      <c r="UWV9" s="11"/>
      <c r="UWW9" s="11"/>
      <c r="UWX9" s="11"/>
      <c r="UWY9" s="11"/>
      <c r="UWZ9" s="11"/>
      <c r="UXA9" s="11"/>
      <c r="UXB9" s="11"/>
      <c r="UXC9" s="11"/>
      <c r="UXD9" s="11"/>
      <c r="UXE9" s="11"/>
      <c r="UXF9" s="11"/>
      <c r="UXG9" s="11"/>
      <c r="UXH9" s="11"/>
      <c r="UXI9" s="11"/>
      <c r="UXJ9" s="11"/>
      <c r="UXK9" s="11"/>
      <c r="UXL9" s="11"/>
      <c r="UXM9" s="11"/>
      <c r="UXN9" s="11"/>
      <c r="UXO9" s="11"/>
      <c r="UXP9" s="11"/>
      <c r="UXQ9" s="11"/>
      <c r="UXR9" s="11"/>
      <c r="UXS9" s="11"/>
      <c r="UXT9" s="11"/>
      <c r="UXU9" s="11"/>
      <c r="UXV9" s="11"/>
      <c r="UXW9" s="11"/>
      <c r="UXX9" s="11"/>
      <c r="UXY9" s="11"/>
      <c r="UXZ9" s="11"/>
      <c r="UYA9" s="11"/>
      <c r="UYB9" s="11"/>
      <c r="UYC9" s="11"/>
      <c r="UYD9" s="11"/>
      <c r="UYE9" s="11"/>
      <c r="UYF9" s="11"/>
      <c r="UYG9" s="11"/>
      <c r="UYH9" s="11"/>
      <c r="UYI9" s="11"/>
      <c r="UYJ9" s="11"/>
      <c r="UYK9" s="11"/>
      <c r="UYL9" s="11"/>
      <c r="UYM9" s="11"/>
      <c r="UYN9" s="11"/>
      <c r="UYO9" s="11"/>
      <c r="UYP9" s="11"/>
      <c r="UYQ9" s="11"/>
      <c r="UYR9" s="11"/>
      <c r="UYS9" s="11"/>
      <c r="UYT9" s="11"/>
      <c r="UYU9" s="11"/>
      <c r="UYV9" s="11"/>
      <c r="UYW9" s="11"/>
      <c r="UYX9" s="11"/>
      <c r="UYY9" s="11"/>
      <c r="UYZ9" s="11"/>
      <c r="UZA9" s="11"/>
      <c r="UZB9" s="11"/>
      <c r="UZC9" s="11"/>
      <c r="UZD9" s="11"/>
      <c r="UZE9" s="11"/>
      <c r="UZF9" s="11"/>
      <c r="UZG9" s="11"/>
      <c r="UZH9" s="11"/>
      <c r="UZI9" s="11"/>
      <c r="UZJ9" s="11"/>
      <c r="UZK9" s="11"/>
      <c r="UZL9" s="11"/>
      <c r="UZM9" s="11"/>
      <c r="UZN9" s="11"/>
      <c r="UZO9" s="11"/>
      <c r="UZP9" s="11"/>
      <c r="UZQ9" s="11"/>
      <c r="UZR9" s="11"/>
      <c r="UZS9" s="11"/>
      <c r="UZT9" s="11"/>
      <c r="UZU9" s="11"/>
      <c r="UZV9" s="11"/>
      <c r="UZW9" s="11"/>
      <c r="UZX9" s="11"/>
      <c r="UZY9" s="11"/>
      <c r="UZZ9" s="11"/>
      <c r="VAA9" s="11"/>
      <c r="VAB9" s="11"/>
      <c r="VAC9" s="11"/>
      <c r="VAD9" s="11"/>
      <c r="VAE9" s="11"/>
      <c r="VAF9" s="11"/>
      <c r="VAG9" s="11"/>
      <c r="VAH9" s="11"/>
      <c r="VAI9" s="11"/>
      <c r="VAJ9" s="11"/>
      <c r="VAK9" s="11"/>
      <c r="VAL9" s="11"/>
      <c r="VAM9" s="11"/>
      <c r="VAN9" s="11"/>
      <c r="VAO9" s="11"/>
      <c r="VAP9" s="11"/>
      <c r="VAQ9" s="11"/>
      <c r="VAR9" s="11"/>
      <c r="VAS9" s="11"/>
      <c r="VAT9" s="11"/>
      <c r="VAU9" s="11"/>
      <c r="VAV9" s="11"/>
      <c r="VAW9" s="11"/>
      <c r="VAX9" s="11"/>
      <c r="VAY9" s="11"/>
      <c r="VAZ9" s="11"/>
      <c r="VBA9" s="11"/>
      <c r="VBB9" s="11"/>
      <c r="VBC9" s="11"/>
      <c r="VBD9" s="11"/>
      <c r="VBE9" s="11"/>
      <c r="VBF9" s="11"/>
      <c r="VBG9" s="11"/>
      <c r="VBH9" s="11"/>
      <c r="VBI9" s="11"/>
      <c r="VBJ9" s="11"/>
      <c r="VBK9" s="11"/>
      <c r="VBL9" s="11"/>
      <c r="VBM9" s="11"/>
      <c r="VBN9" s="11"/>
      <c r="VBO9" s="11"/>
      <c r="VBP9" s="11"/>
      <c r="VBQ9" s="11"/>
      <c r="VBR9" s="11"/>
      <c r="VBS9" s="11"/>
      <c r="VBT9" s="11"/>
      <c r="VBU9" s="11"/>
      <c r="VBV9" s="11"/>
      <c r="VBW9" s="11"/>
      <c r="VBX9" s="11"/>
      <c r="VBY9" s="11"/>
      <c r="VBZ9" s="11"/>
      <c r="VCA9" s="11"/>
      <c r="VCB9" s="11"/>
      <c r="VCC9" s="11"/>
      <c r="VCD9" s="11"/>
      <c r="VCE9" s="11"/>
      <c r="VCF9" s="11"/>
      <c r="VCG9" s="11"/>
      <c r="VCH9" s="11"/>
      <c r="VCI9" s="11"/>
      <c r="VCJ9" s="11"/>
      <c r="VCK9" s="11"/>
      <c r="VCL9" s="11"/>
      <c r="VCM9" s="11"/>
      <c r="VCN9" s="11"/>
      <c r="VCO9" s="11"/>
      <c r="VCP9" s="11"/>
      <c r="VCQ9" s="11"/>
      <c r="VCR9" s="11"/>
      <c r="VCS9" s="11"/>
      <c r="VCT9" s="11"/>
      <c r="VCU9" s="11"/>
      <c r="VCV9" s="11"/>
      <c r="VCW9" s="11"/>
      <c r="VCX9" s="11"/>
      <c r="VCY9" s="11"/>
      <c r="VCZ9" s="11"/>
      <c r="VDA9" s="11"/>
      <c r="VDB9" s="11"/>
      <c r="VDC9" s="11"/>
      <c r="VDD9" s="11"/>
      <c r="VDE9" s="11"/>
      <c r="VDF9" s="11"/>
      <c r="VDG9" s="11"/>
      <c r="VDH9" s="11"/>
      <c r="VDI9" s="11"/>
      <c r="VDJ9" s="11"/>
      <c r="VDK9" s="11"/>
      <c r="VDL9" s="11"/>
      <c r="VDM9" s="11"/>
      <c r="VDN9" s="11"/>
      <c r="VDO9" s="11"/>
      <c r="VDP9" s="11"/>
      <c r="VDQ9" s="11"/>
      <c r="VDR9" s="11"/>
      <c r="VDS9" s="11"/>
      <c r="VDT9" s="11"/>
      <c r="VDU9" s="11"/>
      <c r="VDV9" s="11"/>
      <c r="VDW9" s="11"/>
      <c r="VDX9" s="11"/>
      <c r="VDY9" s="11"/>
      <c r="VDZ9" s="11"/>
      <c r="VEA9" s="11"/>
      <c r="VEB9" s="11"/>
      <c r="VEC9" s="11"/>
      <c r="VED9" s="11"/>
      <c r="VEE9" s="11"/>
      <c r="VEF9" s="11"/>
      <c r="VEG9" s="11"/>
      <c r="VEH9" s="11"/>
      <c r="VEI9" s="11"/>
      <c r="VEJ9" s="11"/>
      <c r="VEK9" s="11"/>
      <c r="VEL9" s="11"/>
      <c r="VEM9" s="11"/>
      <c r="VEN9" s="11"/>
      <c r="VEO9" s="11"/>
      <c r="VEP9" s="11"/>
      <c r="VEQ9" s="11"/>
      <c r="VER9" s="11"/>
      <c r="VES9" s="11"/>
      <c r="VET9" s="11"/>
      <c r="VEU9" s="11"/>
      <c r="VEV9" s="11"/>
      <c r="VEW9" s="11"/>
      <c r="VEX9" s="11"/>
      <c r="VEY9" s="11"/>
      <c r="VEZ9" s="11"/>
      <c r="VFA9" s="11"/>
      <c r="VFB9" s="11"/>
      <c r="VFC9" s="11"/>
      <c r="VFD9" s="11"/>
      <c r="VFE9" s="11"/>
      <c r="VFF9" s="11"/>
      <c r="VFG9" s="11"/>
      <c r="VFH9" s="11"/>
      <c r="VFI9" s="11"/>
      <c r="VFJ9" s="11"/>
      <c r="VFK9" s="11"/>
      <c r="VFL9" s="11"/>
      <c r="VFM9" s="11"/>
      <c r="VFN9" s="11"/>
      <c r="VFO9" s="11"/>
      <c r="VFP9" s="11"/>
      <c r="VFQ9" s="11"/>
      <c r="VFR9" s="11"/>
      <c r="VFS9" s="11"/>
      <c r="VFT9" s="11"/>
      <c r="VFU9" s="11"/>
      <c r="VFV9" s="11"/>
      <c r="VFW9" s="11"/>
      <c r="VFX9" s="11"/>
      <c r="VFY9" s="11"/>
      <c r="VFZ9" s="11"/>
      <c r="VGA9" s="11"/>
      <c r="VGB9" s="11"/>
      <c r="VGC9" s="11"/>
      <c r="VGD9" s="11"/>
      <c r="VGE9" s="11"/>
      <c r="VGF9" s="11"/>
      <c r="VGG9" s="11"/>
      <c r="VGH9" s="11"/>
      <c r="VGI9" s="11"/>
      <c r="VGJ9" s="11"/>
      <c r="VGK9" s="11"/>
      <c r="VGL9" s="11"/>
      <c r="VGM9" s="11"/>
      <c r="VGN9" s="11"/>
      <c r="VGO9" s="11"/>
      <c r="VGP9" s="11"/>
      <c r="VGQ9" s="11"/>
      <c r="VGR9" s="11"/>
      <c r="VGS9" s="11"/>
      <c r="VGT9" s="11"/>
      <c r="VGU9" s="11"/>
      <c r="VGV9" s="11"/>
      <c r="VGW9" s="11"/>
      <c r="VGX9" s="11"/>
      <c r="VGY9" s="11"/>
      <c r="VGZ9" s="11"/>
      <c r="VHA9" s="11"/>
      <c r="VHB9" s="11"/>
      <c r="VHC9" s="11"/>
      <c r="VHD9" s="11"/>
      <c r="VHE9" s="11"/>
      <c r="VHF9" s="11"/>
      <c r="VHG9" s="11"/>
      <c r="VHH9" s="11"/>
      <c r="VHI9" s="11"/>
      <c r="VHJ9" s="11"/>
      <c r="VHK9" s="11"/>
      <c r="VHL9" s="11"/>
      <c r="VHM9" s="11"/>
      <c r="VHN9" s="11"/>
      <c r="VHO9" s="11"/>
      <c r="VHP9" s="11"/>
      <c r="VHQ9" s="11"/>
      <c r="VHR9" s="11"/>
      <c r="VHS9" s="11"/>
      <c r="VHT9" s="11"/>
      <c r="VHU9" s="11"/>
      <c r="VHV9" s="11"/>
      <c r="VHW9" s="11"/>
      <c r="VHX9" s="11"/>
      <c r="VHY9" s="11"/>
      <c r="VHZ9" s="11"/>
      <c r="VIA9" s="11"/>
      <c r="VIB9" s="11"/>
      <c r="VIC9" s="11"/>
      <c r="VID9" s="11"/>
      <c r="VIE9" s="11"/>
      <c r="VIF9" s="11"/>
      <c r="VIG9" s="11"/>
      <c r="VIH9" s="11"/>
      <c r="VII9" s="11"/>
      <c r="VIJ9" s="11"/>
      <c r="VIK9" s="11"/>
      <c r="VIL9" s="11"/>
      <c r="VIM9" s="11"/>
      <c r="VIN9" s="11"/>
      <c r="VIO9" s="11"/>
      <c r="VIP9" s="11"/>
      <c r="VIQ9" s="11"/>
      <c r="VIR9" s="11"/>
      <c r="VIS9" s="11"/>
      <c r="VIT9" s="11"/>
      <c r="VIU9" s="11"/>
      <c r="VIV9" s="11"/>
      <c r="VIW9" s="11"/>
      <c r="VIX9" s="11"/>
      <c r="VIY9" s="11"/>
      <c r="VIZ9" s="11"/>
      <c r="VJA9" s="11"/>
      <c r="VJB9" s="11"/>
      <c r="VJC9" s="11"/>
      <c r="VJD9" s="11"/>
      <c r="VJE9" s="11"/>
      <c r="VJF9" s="11"/>
      <c r="VJG9" s="11"/>
      <c r="VJH9" s="11"/>
      <c r="VJI9" s="11"/>
      <c r="VJJ9" s="11"/>
      <c r="VJK9" s="11"/>
      <c r="VJL9" s="11"/>
      <c r="VJM9" s="11"/>
      <c r="VJN9" s="11"/>
      <c r="VJO9" s="11"/>
      <c r="VJP9" s="11"/>
      <c r="VJQ9" s="11"/>
      <c r="VJR9" s="11"/>
      <c r="VJS9" s="11"/>
      <c r="VJT9" s="11"/>
      <c r="VJU9" s="11"/>
      <c r="VJV9" s="11"/>
      <c r="VJW9" s="11"/>
      <c r="VJX9" s="11"/>
      <c r="VJY9" s="11"/>
      <c r="VJZ9" s="11"/>
      <c r="VKA9" s="11"/>
      <c r="VKB9" s="11"/>
      <c r="VKC9" s="11"/>
      <c r="VKD9" s="11"/>
      <c r="VKE9" s="11"/>
      <c r="VKF9" s="11"/>
      <c r="VKG9" s="11"/>
      <c r="VKH9" s="11"/>
      <c r="VKI9" s="11"/>
      <c r="VKJ9" s="11"/>
      <c r="VKK9" s="11"/>
      <c r="VKL9" s="11"/>
      <c r="VKM9" s="11"/>
      <c r="VKN9" s="11"/>
      <c r="VKO9" s="11"/>
      <c r="VKP9" s="11"/>
      <c r="VKQ9" s="11"/>
      <c r="VKR9" s="11"/>
      <c r="VKS9" s="11"/>
      <c r="VKT9" s="11"/>
      <c r="VKU9" s="11"/>
      <c r="VKV9" s="11"/>
      <c r="VKW9" s="11"/>
      <c r="VKX9" s="11"/>
      <c r="VKY9" s="11"/>
      <c r="VKZ9" s="11"/>
      <c r="VLA9" s="11"/>
      <c r="VLB9" s="11"/>
      <c r="VLC9" s="11"/>
      <c r="VLD9" s="11"/>
      <c r="VLE9" s="11"/>
      <c r="VLF9" s="11"/>
      <c r="VLG9" s="11"/>
      <c r="VLH9" s="11"/>
      <c r="VLI9" s="11"/>
      <c r="VLJ9" s="11"/>
      <c r="VLK9" s="11"/>
      <c r="VLL9" s="11"/>
      <c r="VLM9" s="11"/>
      <c r="VLN9" s="11"/>
      <c r="VLO9" s="11"/>
      <c r="VLP9" s="11"/>
      <c r="VLQ9" s="11"/>
      <c r="VLR9" s="11"/>
      <c r="VLS9" s="11"/>
      <c r="VLT9" s="11"/>
      <c r="VLU9" s="11"/>
      <c r="VLV9" s="11"/>
      <c r="VLW9" s="11"/>
      <c r="VLX9" s="11"/>
      <c r="VLY9" s="11"/>
      <c r="VLZ9" s="11"/>
      <c r="VMA9" s="11"/>
      <c r="VMB9" s="11"/>
      <c r="VMC9" s="11"/>
      <c r="VMD9" s="11"/>
      <c r="VME9" s="11"/>
      <c r="VMF9" s="11"/>
      <c r="VMG9" s="11"/>
      <c r="VMH9" s="11"/>
      <c r="VMI9" s="11"/>
      <c r="VMJ9" s="11"/>
      <c r="VMK9" s="11"/>
      <c r="VML9" s="11"/>
      <c r="VMM9" s="11"/>
      <c r="VMN9" s="11"/>
      <c r="VMO9" s="11"/>
      <c r="VMP9" s="11"/>
      <c r="VMQ9" s="11"/>
      <c r="VMR9" s="11"/>
      <c r="VMS9" s="11"/>
      <c r="VMT9" s="11"/>
      <c r="VMU9" s="11"/>
      <c r="VMV9" s="11"/>
      <c r="VMW9" s="11"/>
      <c r="VMX9" s="11"/>
      <c r="VMY9" s="11"/>
      <c r="VMZ9" s="11"/>
      <c r="VNA9" s="11"/>
      <c r="VNB9" s="11"/>
      <c r="VNC9" s="11"/>
      <c r="VND9" s="11"/>
      <c r="VNE9" s="11"/>
      <c r="VNF9" s="11"/>
      <c r="VNG9" s="11"/>
      <c r="VNH9" s="11"/>
      <c r="VNI9" s="11"/>
      <c r="VNJ9" s="11"/>
      <c r="VNK9" s="11"/>
      <c r="VNL9" s="11"/>
      <c r="VNM9" s="11"/>
      <c r="VNN9" s="11"/>
      <c r="VNO9" s="11"/>
      <c r="VNP9" s="11"/>
      <c r="VNQ9" s="11"/>
      <c r="VNR9" s="11"/>
      <c r="VNS9" s="11"/>
      <c r="VNT9" s="11"/>
      <c r="VNU9" s="11"/>
      <c r="VNV9" s="11"/>
      <c r="VNW9" s="11"/>
      <c r="VNX9" s="11"/>
      <c r="VNY9" s="11"/>
      <c r="VNZ9" s="11"/>
      <c r="VOA9" s="11"/>
      <c r="VOB9" s="11"/>
      <c r="VOC9" s="11"/>
      <c r="VOD9" s="11"/>
      <c r="VOE9" s="11"/>
      <c r="VOF9" s="11"/>
      <c r="VOG9" s="11"/>
      <c r="VOH9" s="11"/>
      <c r="VOI9" s="11"/>
      <c r="VOJ9" s="11"/>
      <c r="VOK9" s="11"/>
      <c r="VOL9" s="11"/>
      <c r="VOM9" s="11"/>
      <c r="VON9" s="11"/>
      <c r="VOO9" s="11"/>
      <c r="VOP9" s="11"/>
      <c r="VOQ9" s="11"/>
      <c r="VOR9" s="11"/>
      <c r="VOS9" s="11"/>
      <c r="VOT9" s="11"/>
      <c r="VOU9" s="11"/>
      <c r="VOV9" s="11"/>
      <c r="VOW9" s="11"/>
      <c r="VOX9" s="11"/>
      <c r="VOY9" s="11"/>
      <c r="VOZ9" s="11"/>
      <c r="VPA9" s="11"/>
      <c r="VPB9" s="11"/>
      <c r="VPC9" s="11"/>
      <c r="VPD9" s="11"/>
      <c r="VPE9" s="11"/>
      <c r="VPF9" s="11"/>
      <c r="VPG9" s="11"/>
      <c r="VPH9" s="11"/>
      <c r="VPI9" s="11"/>
      <c r="VPJ9" s="11"/>
      <c r="VPK9" s="11"/>
      <c r="VPL9" s="11"/>
      <c r="VPM9" s="11"/>
      <c r="VPN9" s="11"/>
      <c r="VPO9" s="11"/>
      <c r="VPP9" s="11"/>
      <c r="VPQ9" s="11"/>
      <c r="VPR9" s="11"/>
      <c r="VPS9" s="11"/>
      <c r="VPT9" s="11"/>
      <c r="VPU9" s="11"/>
      <c r="VPV9" s="11"/>
      <c r="VPW9" s="11"/>
      <c r="VPX9" s="11"/>
      <c r="VPY9" s="11"/>
      <c r="VPZ9" s="11"/>
      <c r="VQA9" s="11"/>
      <c r="VQB9" s="11"/>
      <c r="VQC9" s="11"/>
      <c r="VQD9" s="11"/>
      <c r="VQE9" s="11"/>
      <c r="VQF9" s="11"/>
      <c r="VQG9" s="11"/>
      <c r="VQH9" s="11"/>
      <c r="VQI9" s="11"/>
      <c r="VQJ9" s="11"/>
      <c r="VQK9" s="11"/>
      <c r="VQL9" s="11"/>
      <c r="VQM9" s="11"/>
      <c r="VQN9" s="11"/>
      <c r="VQO9" s="11"/>
      <c r="VQP9" s="11"/>
      <c r="VQQ9" s="11"/>
      <c r="VQR9" s="11"/>
      <c r="VQS9" s="11"/>
      <c r="VQT9" s="11"/>
      <c r="VQU9" s="11"/>
      <c r="VQV9" s="11"/>
      <c r="VQW9" s="11"/>
      <c r="VQX9" s="11"/>
      <c r="VQY9" s="11"/>
      <c r="VQZ9" s="11"/>
      <c r="VRA9" s="11"/>
      <c r="VRB9" s="11"/>
      <c r="VRC9" s="11"/>
      <c r="VRD9" s="11"/>
      <c r="VRE9" s="11"/>
      <c r="VRF9" s="11"/>
      <c r="VRG9" s="11"/>
      <c r="VRH9" s="11"/>
      <c r="VRI9" s="11"/>
      <c r="VRJ9" s="11"/>
      <c r="VRK9" s="11"/>
      <c r="VRL9" s="11"/>
      <c r="VRM9" s="11"/>
      <c r="VRN9" s="11"/>
      <c r="VRO9" s="11"/>
      <c r="VRP9" s="11"/>
      <c r="VRQ9" s="11"/>
      <c r="VRR9" s="11"/>
      <c r="VRS9" s="11"/>
      <c r="VRT9" s="11"/>
      <c r="VRU9" s="11"/>
      <c r="VRV9" s="11"/>
      <c r="VRW9" s="11"/>
      <c r="VRX9" s="11"/>
      <c r="VRY9" s="11"/>
      <c r="VRZ9" s="11"/>
      <c r="VSA9" s="11"/>
      <c r="VSB9" s="11"/>
      <c r="VSC9" s="11"/>
      <c r="VSD9" s="11"/>
      <c r="VSE9" s="11"/>
      <c r="VSF9" s="11"/>
      <c r="VSG9" s="11"/>
      <c r="VSH9" s="11"/>
      <c r="VSI9" s="11"/>
      <c r="VSJ9" s="11"/>
      <c r="VSK9" s="11"/>
      <c r="VSL9" s="11"/>
      <c r="VSM9" s="11"/>
      <c r="VSN9" s="11"/>
      <c r="VSO9" s="11"/>
      <c r="VSP9" s="11"/>
      <c r="VSQ9" s="11"/>
      <c r="VSR9" s="11"/>
      <c r="VSS9" s="11"/>
      <c r="VST9" s="11"/>
      <c r="VSU9" s="11"/>
      <c r="VSV9" s="11"/>
      <c r="VSW9" s="11"/>
      <c r="VSX9" s="11"/>
      <c r="VSY9" s="11"/>
      <c r="VSZ9" s="11"/>
      <c r="VTA9" s="11"/>
      <c r="VTB9" s="11"/>
      <c r="VTC9" s="11"/>
      <c r="VTD9" s="11"/>
      <c r="VTE9" s="11"/>
      <c r="VTF9" s="11"/>
      <c r="VTG9" s="11"/>
      <c r="VTH9" s="11"/>
      <c r="VTI9" s="11"/>
      <c r="VTJ9" s="11"/>
      <c r="VTK9" s="11"/>
      <c r="VTL9" s="11"/>
      <c r="VTM9" s="11"/>
      <c r="VTN9" s="11"/>
      <c r="VTO9" s="11"/>
      <c r="VTP9" s="11"/>
      <c r="VTQ9" s="11"/>
      <c r="VTR9" s="11"/>
      <c r="VTS9" s="11"/>
      <c r="VTT9" s="11"/>
      <c r="VTU9" s="11"/>
      <c r="VTV9" s="11"/>
      <c r="VTW9" s="11"/>
      <c r="VTX9" s="11"/>
      <c r="VTY9" s="11"/>
      <c r="VTZ9" s="11"/>
      <c r="VUA9" s="11"/>
      <c r="VUB9" s="11"/>
      <c r="VUC9" s="11"/>
      <c r="VUD9" s="11"/>
      <c r="VUE9" s="11"/>
      <c r="VUF9" s="11"/>
      <c r="VUG9" s="11"/>
      <c r="VUH9" s="11"/>
      <c r="VUI9" s="11"/>
      <c r="VUJ9" s="11"/>
      <c r="VUK9" s="11"/>
      <c r="VUL9" s="11"/>
      <c r="VUM9" s="11"/>
      <c r="VUN9" s="11"/>
      <c r="VUO9" s="11"/>
      <c r="VUP9" s="11"/>
      <c r="VUQ9" s="11"/>
      <c r="VUR9" s="11"/>
      <c r="VUS9" s="11"/>
      <c r="VUT9" s="11"/>
      <c r="VUU9" s="11"/>
      <c r="VUV9" s="11"/>
      <c r="VUW9" s="11"/>
      <c r="VUX9" s="11"/>
      <c r="VUY9" s="11"/>
      <c r="VUZ9" s="11"/>
      <c r="VVA9" s="11"/>
      <c r="VVB9" s="11"/>
      <c r="VVC9" s="11"/>
      <c r="VVD9" s="11"/>
      <c r="VVE9" s="11"/>
      <c r="VVF9" s="11"/>
      <c r="VVG9" s="11"/>
      <c r="VVH9" s="11"/>
      <c r="VVI9" s="11"/>
      <c r="VVJ9" s="11"/>
      <c r="VVK9" s="11"/>
      <c r="VVL9" s="11"/>
      <c r="VVM9" s="11"/>
      <c r="VVN9" s="11"/>
      <c r="VVO9" s="11"/>
      <c r="VVP9" s="11"/>
      <c r="VVQ9" s="11"/>
      <c r="VVR9" s="11"/>
      <c r="VVS9" s="11"/>
      <c r="VVT9" s="11"/>
      <c r="VVU9" s="11"/>
      <c r="VVV9" s="11"/>
      <c r="VVW9" s="11"/>
      <c r="VVX9" s="11"/>
      <c r="VVY9" s="11"/>
      <c r="VVZ9" s="11"/>
      <c r="VWA9" s="11"/>
      <c r="VWB9" s="11"/>
      <c r="VWC9" s="11"/>
      <c r="VWD9" s="11"/>
      <c r="VWE9" s="11"/>
      <c r="VWF9" s="11"/>
      <c r="VWG9" s="11"/>
      <c r="VWH9" s="11"/>
      <c r="VWI9" s="11"/>
      <c r="VWJ9" s="11"/>
      <c r="VWK9" s="11"/>
      <c r="VWL9" s="11"/>
      <c r="VWM9" s="11"/>
      <c r="VWN9" s="11"/>
      <c r="VWO9" s="11"/>
      <c r="VWP9" s="11"/>
      <c r="VWQ9" s="11"/>
      <c r="VWR9" s="11"/>
      <c r="VWS9" s="11"/>
      <c r="VWT9" s="11"/>
      <c r="VWU9" s="11"/>
      <c r="VWV9" s="11"/>
      <c r="VWW9" s="11"/>
      <c r="VWX9" s="11"/>
      <c r="VWY9" s="11"/>
      <c r="VWZ9" s="11"/>
      <c r="VXA9" s="11"/>
      <c r="VXB9" s="11"/>
      <c r="VXC9" s="11"/>
      <c r="VXD9" s="11"/>
      <c r="VXE9" s="11"/>
      <c r="VXF9" s="11"/>
      <c r="VXG9" s="11"/>
      <c r="VXH9" s="11"/>
      <c r="VXI9" s="11"/>
      <c r="VXJ9" s="11"/>
      <c r="VXK9" s="11"/>
      <c r="VXL9" s="11"/>
      <c r="VXM9" s="11"/>
      <c r="VXN9" s="11"/>
      <c r="VXO9" s="11"/>
      <c r="VXP9" s="11"/>
      <c r="VXQ9" s="11"/>
      <c r="VXR9" s="11"/>
      <c r="VXS9" s="11"/>
      <c r="VXT9" s="11"/>
      <c r="VXU9" s="11"/>
      <c r="VXV9" s="11"/>
      <c r="VXW9" s="11"/>
      <c r="VXX9" s="11"/>
      <c r="VXY9" s="11"/>
      <c r="VXZ9" s="11"/>
      <c r="VYA9" s="11"/>
      <c r="VYB9" s="11"/>
      <c r="VYC9" s="11"/>
      <c r="VYD9" s="11"/>
      <c r="VYE9" s="11"/>
      <c r="VYF9" s="11"/>
      <c r="VYG9" s="11"/>
      <c r="VYH9" s="11"/>
      <c r="VYI9" s="11"/>
      <c r="VYJ9" s="11"/>
      <c r="VYK9" s="11"/>
      <c r="VYL9" s="11"/>
      <c r="VYM9" s="11"/>
      <c r="VYN9" s="11"/>
      <c r="VYO9" s="11"/>
      <c r="VYP9" s="11"/>
      <c r="VYQ9" s="11"/>
      <c r="VYR9" s="11"/>
      <c r="VYS9" s="11"/>
      <c r="VYT9" s="11"/>
      <c r="VYU9" s="11"/>
      <c r="VYV9" s="11"/>
      <c r="VYW9" s="11"/>
      <c r="VYX9" s="11"/>
      <c r="VYY9" s="11"/>
      <c r="VYZ9" s="11"/>
      <c r="VZA9" s="11"/>
      <c r="VZB9" s="11"/>
      <c r="VZC9" s="11"/>
      <c r="VZD9" s="11"/>
      <c r="VZE9" s="11"/>
      <c r="VZF9" s="11"/>
      <c r="VZG9" s="11"/>
      <c r="VZH9" s="11"/>
      <c r="VZI9" s="11"/>
      <c r="VZJ9" s="11"/>
      <c r="VZK9" s="11"/>
      <c r="VZL9" s="11"/>
      <c r="VZM9" s="11"/>
      <c r="VZN9" s="11"/>
      <c r="VZO9" s="11"/>
      <c r="VZP9" s="11"/>
      <c r="VZQ9" s="11"/>
      <c r="VZR9" s="11"/>
      <c r="VZS9" s="11"/>
      <c r="VZT9" s="11"/>
      <c r="VZU9" s="11"/>
      <c r="VZV9" s="11"/>
      <c r="VZW9" s="11"/>
      <c r="VZX9" s="11"/>
      <c r="VZY9" s="11"/>
      <c r="VZZ9" s="11"/>
      <c r="WAA9" s="11"/>
      <c r="WAB9" s="11"/>
      <c r="WAC9" s="11"/>
      <c r="WAD9" s="11"/>
      <c r="WAE9" s="11"/>
      <c r="WAF9" s="11"/>
      <c r="WAG9" s="11"/>
      <c r="WAH9" s="11"/>
      <c r="WAI9" s="11"/>
      <c r="WAJ9" s="11"/>
      <c r="WAK9" s="11"/>
      <c r="WAL9" s="11"/>
      <c r="WAM9" s="11"/>
      <c r="WAN9" s="11"/>
      <c r="WAO9" s="11"/>
      <c r="WAP9" s="11"/>
      <c r="WAQ9" s="11"/>
      <c r="WAR9" s="11"/>
      <c r="WAS9" s="11"/>
      <c r="WAT9" s="11"/>
      <c r="WAU9" s="11"/>
      <c r="WAV9" s="11"/>
      <c r="WAW9" s="11"/>
      <c r="WAX9" s="11"/>
      <c r="WAY9" s="11"/>
      <c r="WAZ9" s="11"/>
      <c r="WBA9" s="11"/>
      <c r="WBB9" s="11"/>
      <c r="WBC9" s="11"/>
      <c r="WBD9" s="11"/>
      <c r="WBE9" s="11"/>
      <c r="WBF9" s="11"/>
      <c r="WBG9" s="11"/>
      <c r="WBH9" s="11"/>
      <c r="WBI9" s="11"/>
      <c r="WBJ9" s="11"/>
      <c r="WBK9" s="11"/>
      <c r="WBL9" s="11"/>
      <c r="WBM9" s="11"/>
      <c r="WBN9" s="11"/>
      <c r="WBO9" s="11"/>
      <c r="WBP9" s="11"/>
      <c r="WBQ9" s="11"/>
      <c r="WBR9" s="11"/>
      <c r="WBS9" s="11"/>
      <c r="WBT9" s="11"/>
      <c r="WBU9" s="11"/>
      <c r="WBV9" s="11"/>
      <c r="WBW9" s="11"/>
      <c r="WBX9" s="11"/>
      <c r="WBY9" s="11"/>
      <c r="WBZ9" s="11"/>
      <c r="WCA9" s="11"/>
      <c r="WCB9" s="11"/>
      <c r="WCC9" s="11"/>
      <c r="WCD9" s="11"/>
      <c r="WCE9" s="11"/>
      <c r="WCF9" s="11"/>
      <c r="WCG9" s="11"/>
      <c r="WCH9" s="11"/>
      <c r="WCI9" s="11"/>
      <c r="WCJ9" s="11"/>
      <c r="WCK9" s="11"/>
      <c r="WCL9" s="11"/>
      <c r="WCM9" s="11"/>
      <c r="WCN9" s="11"/>
      <c r="WCO9" s="11"/>
      <c r="WCP9" s="11"/>
      <c r="WCQ9" s="11"/>
      <c r="WCR9" s="11"/>
      <c r="WCS9" s="11"/>
      <c r="WCT9" s="11"/>
      <c r="WCU9" s="11"/>
      <c r="WCV9" s="11"/>
      <c r="WCW9" s="11"/>
      <c r="WCX9" s="11"/>
      <c r="WCY9" s="11"/>
      <c r="WCZ9" s="11"/>
      <c r="WDA9" s="11"/>
      <c r="WDB9" s="11"/>
      <c r="WDC9" s="11"/>
      <c r="WDD9" s="11"/>
      <c r="WDE9" s="11"/>
      <c r="WDF9" s="11"/>
      <c r="WDG9" s="11"/>
      <c r="WDH9" s="11"/>
      <c r="WDI9" s="11"/>
      <c r="WDJ9" s="11"/>
      <c r="WDK9" s="11"/>
      <c r="WDL9" s="11"/>
      <c r="WDM9" s="11"/>
      <c r="WDN9" s="11"/>
      <c r="WDO9" s="11"/>
      <c r="WDP9" s="11"/>
      <c r="WDQ9" s="11"/>
      <c r="WDR9" s="11"/>
      <c r="WDS9" s="11"/>
      <c r="WDT9" s="11"/>
      <c r="WDU9" s="11"/>
      <c r="WDV9" s="11"/>
      <c r="WDW9" s="11"/>
      <c r="WDX9" s="11"/>
      <c r="WDY9" s="11"/>
      <c r="WDZ9" s="11"/>
      <c r="WEA9" s="11"/>
      <c r="WEB9" s="11"/>
      <c r="WEC9" s="11"/>
      <c r="WED9" s="11"/>
      <c r="WEE9" s="11"/>
      <c r="WEF9" s="11"/>
      <c r="WEG9" s="11"/>
      <c r="WEH9" s="11"/>
      <c r="WEI9" s="11"/>
      <c r="WEJ9" s="11"/>
      <c r="WEK9" s="11"/>
      <c r="WEL9" s="11"/>
      <c r="WEM9" s="11"/>
      <c r="WEN9" s="11"/>
      <c r="WEO9" s="11"/>
      <c r="WEP9" s="11"/>
      <c r="WEQ9" s="11"/>
      <c r="WER9" s="11"/>
      <c r="WES9" s="11"/>
      <c r="WET9" s="11"/>
      <c r="WEU9" s="11"/>
      <c r="WEV9" s="11"/>
      <c r="WEW9" s="11"/>
      <c r="WEX9" s="11"/>
      <c r="WEY9" s="11"/>
      <c r="WEZ9" s="11"/>
      <c r="WFA9" s="11"/>
      <c r="WFB9" s="11"/>
      <c r="WFC9" s="11"/>
      <c r="WFD9" s="11"/>
      <c r="WFE9" s="11"/>
      <c r="WFF9" s="11"/>
      <c r="WFG9" s="11"/>
      <c r="WFH9" s="11"/>
      <c r="WFI9" s="11"/>
      <c r="WFJ9" s="11"/>
      <c r="WFK9" s="11"/>
      <c r="WFL9" s="11"/>
      <c r="WFM9" s="11"/>
      <c r="WFN9" s="11"/>
      <c r="WFO9" s="11"/>
      <c r="WFP9" s="11"/>
      <c r="WFQ9" s="11"/>
      <c r="WFR9" s="11"/>
      <c r="WFS9" s="11"/>
      <c r="WFT9" s="11"/>
      <c r="WFU9" s="11"/>
      <c r="WFV9" s="11"/>
      <c r="WFW9" s="11"/>
      <c r="WFX9" s="11"/>
      <c r="WFY9" s="11"/>
      <c r="WFZ9" s="11"/>
      <c r="WGA9" s="11"/>
      <c r="WGB9" s="11"/>
      <c r="WGC9" s="11"/>
      <c r="WGD9" s="11"/>
      <c r="WGE9" s="11"/>
      <c r="WGF9" s="11"/>
      <c r="WGG9" s="11"/>
      <c r="WGH9" s="11"/>
      <c r="WGI9" s="11"/>
      <c r="WGJ9" s="11"/>
      <c r="WGK9" s="11"/>
      <c r="WGL9" s="11"/>
      <c r="WGM9" s="11"/>
      <c r="WGN9" s="11"/>
      <c r="WGO9" s="11"/>
      <c r="WGP9" s="11"/>
      <c r="WGQ9" s="11"/>
      <c r="WGR9" s="11"/>
      <c r="WGS9" s="11"/>
      <c r="WGT9" s="11"/>
      <c r="WGU9" s="11"/>
      <c r="WGV9" s="11"/>
      <c r="WGW9" s="11"/>
      <c r="WGX9" s="11"/>
      <c r="WGY9" s="11"/>
      <c r="WGZ9" s="11"/>
      <c r="WHA9" s="11"/>
      <c r="WHB9" s="11"/>
      <c r="WHC9" s="11"/>
      <c r="WHD9" s="11"/>
      <c r="WHE9" s="11"/>
      <c r="WHF9" s="11"/>
      <c r="WHG9" s="11"/>
      <c r="WHH9" s="11"/>
      <c r="WHI9" s="11"/>
      <c r="WHJ9" s="11"/>
      <c r="WHK9" s="11"/>
      <c r="WHL9" s="11"/>
      <c r="WHM9" s="11"/>
      <c r="WHN9" s="11"/>
      <c r="WHO9" s="11"/>
      <c r="WHP9" s="11"/>
      <c r="WHQ9" s="11"/>
      <c r="WHR9" s="11"/>
      <c r="WHS9" s="11"/>
      <c r="WHT9" s="11"/>
      <c r="WHU9" s="11"/>
      <c r="WHV9" s="11"/>
      <c r="WHW9" s="11"/>
      <c r="WHX9" s="11"/>
      <c r="WHY9" s="11"/>
      <c r="WHZ9" s="11"/>
      <c r="WIA9" s="11"/>
      <c r="WIB9" s="11"/>
      <c r="WIC9" s="11"/>
      <c r="WID9" s="11"/>
      <c r="WIE9" s="11"/>
      <c r="WIF9" s="11"/>
      <c r="WIG9" s="11"/>
      <c r="WIH9" s="11"/>
      <c r="WII9" s="11"/>
      <c r="WIJ9" s="11"/>
      <c r="WIK9" s="11"/>
      <c r="WIL9" s="11"/>
      <c r="WIM9" s="11"/>
      <c r="WIN9" s="11"/>
      <c r="WIO9" s="11"/>
      <c r="WIP9" s="11"/>
      <c r="WIQ9" s="11"/>
      <c r="WIR9" s="11"/>
      <c r="WIS9" s="11"/>
      <c r="WIT9" s="11"/>
      <c r="WIU9" s="11"/>
      <c r="WIV9" s="11"/>
      <c r="WIW9" s="11"/>
      <c r="WIX9" s="11"/>
      <c r="WIY9" s="11"/>
      <c r="WIZ9" s="11"/>
      <c r="WJA9" s="11"/>
      <c r="WJB9" s="11"/>
      <c r="WJC9" s="11"/>
      <c r="WJD9" s="11"/>
      <c r="WJE9" s="11"/>
      <c r="WJF9" s="11"/>
      <c r="WJG9" s="11"/>
      <c r="WJH9" s="11"/>
      <c r="WJI9" s="11"/>
      <c r="WJJ9" s="11"/>
      <c r="WJK9" s="11"/>
      <c r="WJL9" s="11"/>
      <c r="WJM9" s="11"/>
      <c r="WJN9" s="11"/>
      <c r="WJO9" s="11"/>
      <c r="WJP9" s="11"/>
      <c r="WJQ9" s="11"/>
      <c r="WJR9" s="11"/>
      <c r="WJS9" s="11"/>
      <c r="WJT9" s="11"/>
      <c r="WJU9" s="11"/>
      <c r="WJV9" s="11"/>
      <c r="WJW9" s="11"/>
      <c r="WJX9" s="11"/>
      <c r="WJY9" s="11"/>
      <c r="WJZ9" s="11"/>
      <c r="WKA9" s="11"/>
      <c r="WKB9" s="11"/>
      <c r="WKC9" s="11"/>
      <c r="WKD9" s="11"/>
      <c r="WKE9" s="11"/>
      <c r="WKF9" s="11"/>
      <c r="WKG9" s="11"/>
      <c r="WKH9" s="11"/>
      <c r="WKI9" s="11"/>
      <c r="WKJ9" s="11"/>
      <c r="WKK9" s="11"/>
      <c r="WKL9" s="11"/>
      <c r="WKM9" s="11"/>
      <c r="WKN9" s="11"/>
      <c r="WKO9" s="11"/>
      <c r="WKP9" s="11"/>
      <c r="WKQ9" s="11"/>
      <c r="WKR9" s="11"/>
      <c r="WKS9" s="11"/>
      <c r="WKT9" s="11"/>
      <c r="WKU9" s="11"/>
      <c r="WKV9" s="11"/>
      <c r="WKW9" s="11"/>
      <c r="WKX9" s="11"/>
      <c r="WKY9" s="11"/>
      <c r="WKZ9" s="11"/>
      <c r="WLA9" s="11"/>
      <c r="WLB9" s="11"/>
      <c r="WLC9" s="11"/>
      <c r="WLD9" s="11"/>
      <c r="WLE9" s="11"/>
      <c r="WLF9" s="11"/>
      <c r="WLG9" s="11"/>
      <c r="WLH9" s="11"/>
      <c r="WLI9" s="11"/>
      <c r="WLJ9" s="11"/>
      <c r="WLK9" s="11"/>
      <c r="WLL9" s="11"/>
      <c r="WLM9" s="11"/>
      <c r="WLN9" s="11"/>
      <c r="WLO9" s="11"/>
      <c r="WLP9" s="11"/>
      <c r="WLQ9" s="11"/>
      <c r="WLR9" s="11"/>
      <c r="WLS9" s="11"/>
      <c r="WLT9" s="11"/>
      <c r="WLU9" s="11"/>
      <c r="WLV9" s="11"/>
      <c r="WLW9" s="11"/>
      <c r="WLX9" s="11"/>
      <c r="WLY9" s="11"/>
      <c r="WLZ9" s="11"/>
      <c r="WMA9" s="11"/>
      <c r="WMB9" s="11"/>
      <c r="WMC9" s="11"/>
      <c r="WMD9" s="11"/>
      <c r="WME9" s="11"/>
      <c r="WMF9" s="11"/>
      <c r="WMG9" s="11"/>
      <c r="WMH9" s="11"/>
      <c r="WMI9" s="11"/>
      <c r="WMJ9" s="11"/>
      <c r="WMK9" s="11"/>
      <c r="WML9" s="11"/>
      <c r="WMM9" s="11"/>
      <c r="WMN9" s="11"/>
      <c r="WMO9" s="11"/>
      <c r="WMP9" s="11"/>
      <c r="WMQ9" s="11"/>
      <c r="WMR9" s="11"/>
      <c r="WMS9" s="11"/>
      <c r="WMT9" s="11"/>
      <c r="WMU9" s="11"/>
      <c r="WMV9" s="11"/>
      <c r="WMW9" s="11"/>
      <c r="WMX9" s="11"/>
      <c r="WMY9" s="11"/>
      <c r="WMZ9" s="11"/>
      <c r="WNA9" s="11"/>
      <c r="WNB9" s="11"/>
      <c r="WNC9" s="11"/>
      <c r="WND9" s="11"/>
      <c r="WNE9" s="11"/>
      <c r="WNF9" s="11"/>
      <c r="WNG9" s="11"/>
      <c r="WNH9" s="11"/>
      <c r="WNI9" s="11"/>
      <c r="WNJ9" s="11"/>
      <c r="WNK9" s="11"/>
      <c r="WNL9" s="11"/>
      <c r="WNM9" s="11"/>
      <c r="WNN9" s="11"/>
      <c r="WNO9" s="11"/>
      <c r="WNP9" s="11"/>
      <c r="WNQ9" s="11"/>
      <c r="WNR9" s="11"/>
      <c r="WNS9" s="11"/>
      <c r="WNT9" s="11"/>
      <c r="WNU9" s="11"/>
      <c r="WNV9" s="11"/>
      <c r="WNW9" s="11"/>
      <c r="WNX9" s="11"/>
      <c r="WNY9" s="11"/>
      <c r="WNZ9" s="11"/>
      <c r="WOA9" s="11"/>
      <c r="WOB9" s="11"/>
      <c r="WOC9" s="11"/>
      <c r="WOD9" s="11"/>
      <c r="WOE9" s="11"/>
      <c r="WOF9" s="11"/>
      <c r="WOG9" s="11"/>
      <c r="WOH9" s="11"/>
      <c r="WOI9" s="11"/>
      <c r="WOJ9" s="11"/>
      <c r="WOK9" s="11"/>
      <c r="WOL9" s="11"/>
      <c r="WOM9" s="11"/>
      <c r="WON9" s="11"/>
      <c r="WOO9" s="11"/>
      <c r="WOP9" s="11"/>
      <c r="WOQ9" s="11"/>
      <c r="WOR9" s="11"/>
      <c r="WOS9" s="11"/>
      <c r="WOT9" s="11"/>
      <c r="WOU9" s="11"/>
      <c r="WOV9" s="11"/>
      <c r="WOW9" s="11"/>
      <c r="WOX9" s="11"/>
      <c r="WOY9" s="11"/>
      <c r="WOZ9" s="11"/>
      <c r="WPA9" s="11"/>
      <c r="WPB9" s="11"/>
      <c r="WPC9" s="11"/>
      <c r="WPD9" s="11"/>
      <c r="WPE9" s="11"/>
      <c r="WPF9" s="11"/>
      <c r="WPG9" s="11"/>
      <c r="WPH9" s="11"/>
      <c r="WPI9" s="11"/>
      <c r="WPJ9" s="11"/>
      <c r="WPK9" s="11"/>
      <c r="WPL9" s="11"/>
      <c r="WPM9" s="11"/>
      <c r="WPN9" s="11"/>
      <c r="WPO9" s="11"/>
      <c r="WPP9" s="11"/>
      <c r="WPQ9" s="11"/>
      <c r="WPR9" s="11"/>
      <c r="WPS9" s="11"/>
      <c r="WPT9" s="11"/>
      <c r="WPU9" s="11"/>
      <c r="WPV9" s="11"/>
      <c r="WPW9" s="11"/>
      <c r="WPX9" s="11"/>
      <c r="WPY9" s="11"/>
      <c r="WPZ9" s="11"/>
      <c r="WQA9" s="11"/>
      <c r="WQB9" s="11"/>
      <c r="WQC9" s="11"/>
      <c r="WQD9" s="11"/>
      <c r="WQE9" s="11"/>
      <c r="WQF9" s="11"/>
      <c r="WQG9" s="11"/>
      <c r="WQH9" s="11"/>
      <c r="WQI9" s="11"/>
      <c r="WQJ9" s="11"/>
      <c r="WQK9" s="11"/>
      <c r="WQL9" s="11"/>
      <c r="WQM9" s="11"/>
      <c r="WQN9" s="11"/>
      <c r="WQO9" s="11"/>
      <c r="WQP9" s="11"/>
      <c r="WQQ9" s="11"/>
      <c r="WQR9" s="11"/>
      <c r="WQS9" s="11"/>
      <c r="WQT9" s="11"/>
      <c r="WQU9" s="11"/>
      <c r="WQV9" s="11"/>
      <c r="WQW9" s="11"/>
      <c r="WQX9" s="11"/>
      <c r="WQY9" s="11"/>
      <c r="WQZ9" s="11"/>
      <c r="WRA9" s="11"/>
      <c r="WRB9" s="11"/>
      <c r="WRC9" s="11"/>
      <c r="WRD9" s="11"/>
      <c r="WRE9" s="11"/>
      <c r="WRF9" s="11"/>
      <c r="WRG9" s="11"/>
      <c r="WRH9" s="11"/>
      <c r="WRI9" s="11"/>
      <c r="WRJ9" s="11"/>
      <c r="WRK9" s="11"/>
      <c r="WRL9" s="11"/>
      <c r="WRM9" s="11"/>
      <c r="WRN9" s="11"/>
      <c r="WRO9" s="11"/>
      <c r="WRP9" s="11"/>
      <c r="WRQ9" s="11"/>
      <c r="WRR9" s="11"/>
      <c r="WRS9" s="11"/>
      <c r="WRT9" s="11"/>
      <c r="WRU9" s="11"/>
      <c r="WRV9" s="11"/>
      <c r="WRW9" s="11"/>
      <c r="WRX9" s="11"/>
      <c r="WRY9" s="11"/>
      <c r="WRZ9" s="11"/>
      <c r="WSA9" s="11"/>
      <c r="WSB9" s="11"/>
      <c r="WSC9" s="11"/>
      <c r="WSD9" s="11"/>
      <c r="WSE9" s="11"/>
      <c r="WSF9" s="11"/>
      <c r="WSG9" s="11"/>
      <c r="WSH9" s="11"/>
      <c r="WSI9" s="11"/>
      <c r="WSJ9" s="11"/>
      <c r="WSK9" s="11"/>
      <c r="WSL9" s="11"/>
      <c r="WSM9" s="11"/>
      <c r="WSN9" s="11"/>
      <c r="WSO9" s="11"/>
      <c r="WSP9" s="11"/>
      <c r="WSQ9" s="11"/>
      <c r="WSR9" s="11"/>
      <c r="WSS9" s="11"/>
      <c r="WST9" s="11"/>
      <c r="WSU9" s="11"/>
      <c r="WSV9" s="11"/>
      <c r="WSW9" s="11"/>
      <c r="WSX9" s="11"/>
      <c r="WSY9" s="11"/>
      <c r="WSZ9" s="11"/>
      <c r="WTA9" s="11"/>
      <c r="WTB9" s="11"/>
      <c r="WTC9" s="11"/>
      <c r="WTD9" s="11"/>
      <c r="WTE9" s="11"/>
      <c r="WTF9" s="11"/>
      <c r="WTG9" s="11"/>
      <c r="WTH9" s="11"/>
      <c r="WTI9" s="11"/>
      <c r="WTJ9" s="11"/>
      <c r="WTK9" s="11"/>
      <c r="WTL9" s="11"/>
      <c r="WTM9" s="11"/>
      <c r="WTN9" s="11"/>
      <c r="WTO9" s="11"/>
      <c r="WTP9" s="11"/>
      <c r="WTQ9" s="11"/>
      <c r="WTR9" s="11"/>
      <c r="WTS9" s="11"/>
      <c r="WTT9" s="11"/>
      <c r="WTU9" s="11"/>
      <c r="WTV9" s="11"/>
      <c r="WTW9" s="11"/>
      <c r="WTX9" s="11"/>
      <c r="WTY9" s="11"/>
      <c r="WTZ9" s="11"/>
      <c r="WUA9" s="11"/>
      <c r="WUB9" s="11"/>
      <c r="WUC9" s="11"/>
      <c r="WUD9" s="11"/>
      <c r="WUE9" s="11"/>
      <c r="WUF9" s="11"/>
      <c r="WUG9" s="11"/>
      <c r="WUH9" s="11"/>
      <c r="WUI9" s="11"/>
      <c r="WUJ9" s="11"/>
      <c r="WUK9" s="11"/>
      <c r="WUL9" s="11"/>
      <c r="WUM9" s="11"/>
      <c r="WUN9" s="11"/>
      <c r="WUO9" s="11"/>
      <c r="WUP9" s="11"/>
      <c r="WUQ9" s="11"/>
      <c r="WUR9" s="11"/>
      <c r="WUS9" s="11"/>
      <c r="WUT9" s="11"/>
      <c r="WUU9" s="11"/>
      <c r="WUV9" s="11"/>
      <c r="WUW9" s="11"/>
      <c r="WUX9" s="11"/>
      <c r="WUY9" s="11"/>
      <c r="WUZ9" s="11"/>
      <c r="WVA9" s="11"/>
      <c r="WVB9" s="11"/>
      <c r="WVC9" s="11"/>
      <c r="WVD9" s="11"/>
      <c r="WVE9" s="11"/>
      <c r="WVF9" s="11"/>
      <c r="WVG9" s="11"/>
      <c r="WVH9" s="11"/>
      <c r="WVI9" s="11"/>
      <c r="WVJ9" s="11"/>
      <c r="WVK9" s="11"/>
      <c r="WVL9" s="11"/>
      <c r="WVM9" s="11"/>
      <c r="WVN9" s="11"/>
      <c r="WVO9" s="11"/>
      <c r="WVP9" s="11"/>
      <c r="WVQ9" s="11"/>
      <c r="WVR9" s="11"/>
      <c r="WVS9" s="11"/>
      <c r="WVT9" s="11"/>
      <c r="WVU9" s="11"/>
      <c r="WVV9" s="11"/>
      <c r="WVW9" s="11"/>
      <c r="WVX9" s="11"/>
      <c r="WVY9" s="11"/>
      <c r="WVZ9" s="11"/>
      <c r="WWA9" s="11"/>
      <c r="WWB9" s="11"/>
      <c r="WWC9" s="11"/>
      <c r="WWD9" s="11"/>
      <c r="WWE9" s="11"/>
      <c r="WWF9" s="11"/>
      <c r="WWG9" s="11"/>
      <c r="WWH9" s="11"/>
      <c r="WWI9" s="11"/>
      <c r="WWJ9" s="11"/>
      <c r="WWK9" s="11"/>
      <c r="WWL9" s="11"/>
      <c r="WWM9" s="11"/>
      <c r="WWN9" s="11"/>
      <c r="WWO9" s="11"/>
      <c r="WWP9" s="11"/>
      <c r="WWQ9" s="11"/>
      <c r="WWR9" s="11"/>
      <c r="WWS9" s="11"/>
      <c r="WWT9" s="11"/>
      <c r="WWU9" s="11"/>
      <c r="WWV9" s="11"/>
      <c r="WWW9" s="11"/>
      <c r="WWX9" s="11"/>
      <c r="WWY9" s="11"/>
      <c r="WWZ9" s="11"/>
      <c r="WXA9" s="11"/>
      <c r="WXB9" s="11"/>
      <c r="WXC9" s="11"/>
      <c r="WXD9" s="11"/>
      <c r="WXE9" s="11"/>
      <c r="WXF9" s="11"/>
      <c r="WXG9" s="11"/>
      <c r="WXH9" s="11"/>
      <c r="WXI9" s="11"/>
      <c r="WXJ9" s="11"/>
      <c r="WXK9" s="11"/>
      <c r="WXL9" s="11"/>
      <c r="WXM9" s="11"/>
      <c r="WXN9" s="11"/>
      <c r="WXO9" s="11"/>
      <c r="WXP9" s="11"/>
      <c r="WXQ9" s="11"/>
      <c r="WXR9" s="11"/>
      <c r="WXS9" s="11"/>
      <c r="WXT9" s="11"/>
      <c r="WXU9" s="11"/>
      <c r="WXV9" s="11"/>
      <c r="WXW9" s="11"/>
      <c r="WXX9" s="11"/>
      <c r="WXY9" s="11"/>
      <c r="WXZ9" s="11"/>
      <c r="WYA9" s="11"/>
      <c r="WYB9" s="11"/>
      <c r="WYC9" s="11"/>
      <c r="WYD9" s="11"/>
      <c r="WYE9" s="11"/>
      <c r="WYF9" s="11"/>
      <c r="WYG9" s="11"/>
      <c r="WYH9" s="11"/>
      <c r="WYI9" s="11"/>
      <c r="WYJ9" s="11"/>
      <c r="WYK9" s="11"/>
      <c r="WYL9" s="11"/>
      <c r="WYM9" s="11"/>
      <c r="WYN9" s="11"/>
      <c r="WYO9" s="11"/>
      <c r="WYP9" s="11"/>
      <c r="WYQ9" s="11"/>
      <c r="WYR9" s="11"/>
      <c r="WYS9" s="11"/>
      <c r="WYT9" s="11"/>
      <c r="WYU9" s="11"/>
      <c r="WYV9" s="11"/>
      <c r="WYW9" s="11"/>
      <c r="WYX9" s="11"/>
      <c r="WYY9" s="11"/>
      <c r="WYZ9" s="11"/>
      <c r="WZA9" s="11"/>
      <c r="WZB9" s="11"/>
      <c r="WZC9" s="11"/>
      <c r="WZD9" s="11"/>
      <c r="WZE9" s="11"/>
      <c r="WZF9" s="11"/>
      <c r="WZG9" s="11"/>
      <c r="WZH9" s="11"/>
      <c r="WZI9" s="11"/>
      <c r="WZJ9" s="11"/>
      <c r="WZK9" s="11"/>
      <c r="WZL9" s="11"/>
      <c r="WZM9" s="11"/>
      <c r="WZN9" s="11"/>
      <c r="WZO9" s="11"/>
      <c r="WZP9" s="11"/>
      <c r="WZQ9" s="11"/>
      <c r="WZR9" s="11"/>
      <c r="WZS9" s="11"/>
      <c r="WZT9" s="11"/>
      <c r="WZU9" s="11"/>
      <c r="WZV9" s="11"/>
      <c r="WZW9" s="11"/>
      <c r="WZX9" s="11"/>
      <c r="WZY9" s="11"/>
      <c r="WZZ9" s="11"/>
      <c r="XAA9" s="11"/>
      <c r="XAB9" s="11"/>
      <c r="XAC9" s="11"/>
      <c r="XAD9" s="11"/>
      <c r="XAE9" s="11"/>
      <c r="XAF9" s="11"/>
      <c r="XAG9" s="11"/>
      <c r="XAH9" s="11"/>
      <c r="XAI9" s="11"/>
      <c r="XAJ9" s="11"/>
      <c r="XAK9" s="11"/>
      <c r="XAL9" s="11"/>
      <c r="XAM9" s="11"/>
      <c r="XAN9" s="11"/>
      <c r="XAO9" s="11"/>
      <c r="XAP9" s="11"/>
      <c r="XAQ9" s="11"/>
      <c r="XAR9" s="11"/>
      <c r="XAS9" s="11"/>
      <c r="XAT9" s="11"/>
      <c r="XAU9" s="11"/>
      <c r="XAV9" s="11"/>
      <c r="XAW9" s="11"/>
      <c r="XAX9" s="11"/>
      <c r="XAY9" s="11"/>
      <c r="XAZ9" s="11"/>
      <c r="XBA9" s="11"/>
      <c r="XBB9" s="11"/>
      <c r="XBC9" s="11"/>
      <c r="XBD9" s="11"/>
      <c r="XBE9" s="11"/>
      <c r="XBF9" s="11"/>
      <c r="XBG9" s="11"/>
      <c r="XBH9" s="11"/>
      <c r="XBI9" s="11"/>
      <c r="XBJ9" s="11"/>
      <c r="XBK9" s="11"/>
      <c r="XBL9" s="11"/>
      <c r="XBM9" s="11"/>
      <c r="XBN9" s="11"/>
      <c r="XBO9" s="11"/>
      <c r="XBP9" s="11"/>
      <c r="XBQ9" s="11"/>
      <c r="XBR9" s="11"/>
      <c r="XBS9" s="11"/>
      <c r="XBT9" s="11"/>
      <c r="XBU9" s="11"/>
      <c r="XBV9" s="11"/>
      <c r="XBW9" s="11"/>
      <c r="XBX9" s="11"/>
      <c r="XBY9" s="11"/>
      <c r="XBZ9" s="11"/>
      <c r="XCA9" s="11"/>
      <c r="XCB9" s="11"/>
      <c r="XCC9" s="11"/>
      <c r="XCD9" s="11"/>
      <c r="XCE9" s="11"/>
      <c r="XCF9" s="11"/>
      <c r="XCG9" s="11"/>
      <c r="XCH9" s="11"/>
      <c r="XCI9" s="11"/>
      <c r="XCJ9" s="11"/>
      <c r="XCK9" s="11"/>
      <c r="XCL9" s="11"/>
      <c r="XCM9" s="11"/>
      <c r="XCN9" s="11"/>
      <c r="XCO9" s="11"/>
      <c r="XCP9" s="11"/>
      <c r="XCQ9" s="11"/>
      <c r="XCR9" s="11"/>
      <c r="XCS9" s="11"/>
      <c r="XCT9" s="11"/>
      <c r="XCU9" s="11"/>
      <c r="XCV9" s="11"/>
      <c r="XCW9" s="11"/>
      <c r="XCX9" s="11"/>
      <c r="XCY9" s="11"/>
      <c r="XCZ9" s="11"/>
      <c r="XDA9" s="11"/>
      <c r="XDB9" s="11"/>
      <c r="XDC9" s="11"/>
      <c r="XDD9" s="11"/>
      <c r="XDE9" s="11"/>
      <c r="XDF9" s="11"/>
      <c r="XDG9" s="11"/>
      <c r="XDH9" s="11"/>
      <c r="XDI9" s="11"/>
      <c r="XDJ9" s="11"/>
      <c r="XDK9" s="11"/>
      <c r="XDL9" s="11"/>
      <c r="XDM9" s="11"/>
      <c r="XDN9" s="11"/>
      <c r="XDO9" s="11"/>
      <c r="XDP9" s="11"/>
      <c r="XDQ9" s="11"/>
      <c r="XDR9" s="11"/>
      <c r="XDS9" s="11"/>
      <c r="XDT9" s="11"/>
      <c r="XDU9" s="11"/>
      <c r="XDV9" s="11"/>
      <c r="XDW9" s="11"/>
      <c r="XDX9" s="11"/>
      <c r="XDY9" s="11"/>
      <c r="XDZ9" s="11"/>
      <c r="XEA9" s="11"/>
      <c r="XEB9" s="11"/>
      <c r="XEC9" s="11"/>
      <c r="XED9" s="11"/>
      <c r="XEE9" s="11"/>
      <c r="XEF9" s="11"/>
      <c r="XEG9" s="11"/>
      <c r="XEH9" s="11"/>
      <c r="XEI9" s="11"/>
      <c r="XEJ9" s="11"/>
      <c r="XEK9" s="11"/>
      <c r="XEL9" s="11"/>
      <c r="XEM9" s="11"/>
      <c r="XEN9" s="11"/>
      <c r="XEO9" s="11"/>
      <c r="XEP9" s="11"/>
      <c r="XEQ9" s="11"/>
      <c r="XER9" s="11"/>
      <c r="XES9" s="11"/>
      <c r="XET9" s="11"/>
      <c r="XEU9" s="11"/>
      <c r="XEV9" s="11"/>
      <c r="XEW9" s="11"/>
      <c r="XEX9" s="11"/>
      <c r="XEY9" s="11"/>
      <c r="XEZ9" s="11"/>
      <c r="XFA9" s="11"/>
      <c r="XFB9" s="11"/>
      <c r="XFC9" s="11"/>
    </row>
    <row r="10" spans="1:16383" x14ac:dyDescent="0.2">
      <c r="A10" s="12" t="s">
        <v>4402</v>
      </c>
      <c r="B10" s="12">
        <v>2049</v>
      </c>
      <c r="C10" s="88" t="s">
        <v>11520</v>
      </c>
      <c r="D10" s="9">
        <v>2016</v>
      </c>
      <c r="E10" s="5" t="s">
        <v>9313</v>
      </c>
      <c r="F10" s="5" t="s">
        <v>11238</v>
      </c>
      <c r="G10" s="5" t="s">
        <v>11089</v>
      </c>
      <c r="H10" s="5" t="s">
        <v>9314</v>
      </c>
      <c r="I10" s="5" t="s">
        <v>9347</v>
      </c>
      <c r="J10" s="5" t="s">
        <v>9346</v>
      </c>
      <c r="K10" s="9">
        <v>1</v>
      </c>
      <c r="L10" s="5" t="s">
        <v>11235</v>
      </c>
      <c r="M10" s="9">
        <v>70</v>
      </c>
      <c r="N10" s="5" t="s">
        <v>2223</v>
      </c>
      <c r="O10" s="5"/>
      <c r="P10" s="5"/>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c r="IQ10" s="11"/>
      <c r="IR10" s="11"/>
      <c r="IS10" s="11"/>
      <c r="IT10" s="11"/>
      <c r="IU10" s="11"/>
      <c r="IV10" s="11"/>
      <c r="IW10" s="11"/>
      <c r="IX10" s="11"/>
      <c r="IY10" s="11"/>
      <c r="IZ10" s="11"/>
      <c r="JA10" s="11"/>
      <c r="JB10" s="11"/>
      <c r="JC10" s="11"/>
      <c r="JD10" s="11"/>
      <c r="JE10" s="11"/>
      <c r="JF10" s="11"/>
      <c r="JG10" s="11"/>
      <c r="JH10" s="11"/>
      <c r="JI10" s="11"/>
      <c r="JJ10" s="11"/>
      <c r="JK10" s="11"/>
      <c r="JL10" s="11"/>
      <c r="JM10" s="11"/>
      <c r="JN10" s="11"/>
      <c r="JO10" s="11"/>
      <c r="JP10" s="11"/>
      <c r="JQ10" s="11"/>
      <c r="JR10" s="11"/>
      <c r="JS10" s="11"/>
      <c r="JT10" s="11"/>
      <c r="JU10" s="11"/>
      <c r="JV10" s="11"/>
      <c r="JW10" s="11"/>
      <c r="JX10" s="11"/>
      <c r="JY10" s="11"/>
      <c r="JZ10" s="11"/>
      <c r="KA10" s="11"/>
      <c r="KB10" s="11"/>
      <c r="KC10" s="11"/>
      <c r="KD10" s="11"/>
      <c r="KE10" s="11"/>
      <c r="KF10" s="11"/>
      <c r="KG10" s="11"/>
      <c r="KH10" s="11"/>
      <c r="KI10" s="11"/>
      <c r="KJ10" s="11"/>
      <c r="KK10" s="11"/>
      <c r="KL10" s="11"/>
      <c r="KM10" s="11"/>
      <c r="KN10" s="11"/>
      <c r="KO10" s="11"/>
      <c r="KP10" s="11"/>
      <c r="KQ10" s="11"/>
      <c r="KR10" s="11"/>
      <c r="KS10" s="11"/>
      <c r="KT10" s="11"/>
      <c r="KU10" s="11"/>
      <c r="KV10" s="11"/>
      <c r="KW10" s="11"/>
      <c r="KX10" s="11"/>
      <c r="KY10" s="11"/>
      <c r="KZ10" s="11"/>
      <c r="LA10" s="11"/>
      <c r="LB10" s="11"/>
      <c r="LC10" s="11"/>
      <c r="LD10" s="11"/>
      <c r="LE10" s="11"/>
      <c r="LF10" s="11"/>
      <c r="LG10" s="11"/>
      <c r="LH10" s="11"/>
      <c r="LI10" s="11"/>
      <c r="LJ10" s="11"/>
      <c r="LK10" s="11"/>
      <c r="LL10" s="11"/>
      <c r="LM10" s="11"/>
      <c r="LN10" s="11"/>
      <c r="LO10" s="11"/>
      <c r="LP10" s="11"/>
      <c r="LQ10" s="11"/>
      <c r="LR10" s="11"/>
      <c r="LS10" s="11"/>
      <c r="LT10" s="11"/>
      <c r="LU10" s="11"/>
      <c r="LV10" s="11"/>
      <c r="LW10" s="11"/>
      <c r="LX10" s="11"/>
      <c r="LY10" s="11"/>
      <c r="LZ10" s="11"/>
      <c r="MA10" s="11"/>
      <c r="MB10" s="11"/>
      <c r="MC10" s="11"/>
      <c r="MD10" s="11"/>
      <c r="ME10" s="11"/>
      <c r="MF10" s="11"/>
      <c r="MG10" s="11"/>
      <c r="MH10" s="11"/>
      <c r="MI10" s="11"/>
      <c r="MJ10" s="11"/>
      <c r="MK10" s="11"/>
      <c r="ML10" s="11"/>
      <c r="MM10" s="11"/>
      <c r="MN10" s="11"/>
      <c r="MO10" s="11"/>
      <c r="MP10" s="11"/>
      <c r="MQ10" s="11"/>
      <c r="MR10" s="11"/>
      <c r="MS10" s="11"/>
      <c r="MT10" s="11"/>
      <c r="MU10" s="11"/>
      <c r="MV10" s="11"/>
      <c r="MW10" s="11"/>
      <c r="MX10" s="11"/>
      <c r="MY10" s="11"/>
      <c r="MZ10" s="11"/>
      <c r="NA10" s="11"/>
      <c r="NB10" s="11"/>
      <c r="NC10" s="11"/>
      <c r="ND10" s="11"/>
      <c r="NE10" s="11"/>
      <c r="NF10" s="11"/>
      <c r="NG10" s="11"/>
      <c r="NH10" s="11"/>
      <c r="NI10" s="11"/>
      <c r="NJ10" s="11"/>
      <c r="NK10" s="11"/>
      <c r="NL10" s="11"/>
      <c r="NM10" s="11"/>
      <c r="NN10" s="11"/>
      <c r="NO10" s="11"/>
      <c r="NP10" s="11"/>
      <c r="NQ10" s="11"/>
      <c r="NR10" s="11"/>
      <c r="NS10" s="11"/>
      <c r="NT10" s="11"/>
      <c r="NU10" s="11"/>
      <c r="NV10" s="11"/>
      <c r="NW10" s="11"/>
      <c r="NX10" s="11"/>
      <c r="NY10" s="11"/>
      <c r="NZ10" s="11"/>
      <c r="OA10" s="11"/>
      <c r="OB10" s="11"/>
      <c r="OC10" s="11"/>
      <c r="OD10" s="11"/>
      <c r="OE10" s="11"/>
      <c r="OF10" s="11"/>
      <c r="OG10" s="11"/>
      <c r="OH10" s="11"/>
      <c r="OI10" s="11"/>
      <c r="OJ10" s="11"/>
      <c r="OK10" s="11"/>
      <c r="OL10" s="11"/>
      <c r="OM10" s="11"/>
      <c r="ON10" s="11"/>
      <c r="OO10" s="11"/>
      <c r="OP10" s="11"/>
      <c r="OQ10" s="11"/>
      <c r="OR10" s="11"/>
      <c r="OS10" s="11"/>
      <c r="OT10" s="11"/>
      <c r="OU10" s="11"/>
      <c r="OV10" s="11"/>
      <c r="OW10" s="11"/>
      <c r="OX10" s="11"/>
      <c r="OY10" s="11"/>
      <c r="OZ10" s="11"/>
      <c r="PA10" s="11"/>
      <c r="PB10" s="11"/>
      <c r="PC10" s="11"/>
      <c r="PD10" s="11"/>
      <c r="PE10" s="11"/>
      <c r="PF10" s="11"/>
      <c r="PG10" s="11"/>
      <c r="PH10" s="11"/>
      <c r="PI10" s="11"/>
      <c r="PJ10" s="11"/>
      <c r="PK10" s="11"/>
      <c r="PL10" s="11"/>
      <c r="PM10" s="11"/>
      <c r="PN10" s="11"/>
      <c r="PO10" s="11"/>
      <c r="PP10" s="11"/>
      <c r="PQ10" s="11"/>
      <c r="PR10" s="11"/>
      <c r="PS10" s="11"/>
      <c r="PT10" s="11"/>
      <c r="PU10" s="11"/>
      <c r="PV10" s="11"/>
      <c r="PW10" s="11"/>
      <c r="PX10" s="11"/>
      <c r="PY10" s="11"/>
      <c r="PZ10" s="11"/>
      <c r="QA10" s="11"/>
      <c r="QB10" s="11"/>
      <c r="QC10" s="11"/>
      <c r="QD10" s="11"/>
      <c r="QE10" s="11"/>
      <c r="QF10" s="11"/>
      <c r="QG10" s="11"/>
      <c r="QH10" s="11"/>
      <c r="QI10" s="11"/>
      <c r="QJ10" s="11"/>
      <c r="QK10" s="11"/>
      <c r="QL10" s="11"/>
      <c r="QM10" s="11"/>
      <c r="QN10" s="11"/>
      <c r="QO10" s="11"/>
      <c r="QP10" s="11"/>
      <c r="QQ10" s="11"/>
      <c r="QR10" s="11"/>
      <c r="QS10" s="11"/>
      <c r="QT10" s="11"/>
      <c r="QU10" s="11"/>
      <c r="QV10" s="11"/>
      <c r="QW10" s="11"/>
      <c r="QX10" s="11"/>
      <c r="QY10" s="11"/>
      <c r="QZ10" s="11"/>
      <c r="RA10" s="11"/>
      <c r="RB10" s="11"/>
      <c r="RC10" s="11"/>
      <c r="RD10" s="11"/>
      <c r="RE10" s="11"/>
      <c r="RF10" s="11"/>
      <c r="RG10" s="11"/>
      <c r="RH10" s="11"/>
      <c r="RI10" s="11"/>
      <c r="RJ10" s="11"/>
      <c r="RK10" s="11"/>
      <c r="RL10" s="11"/>
      <c r="RM10" s="11"/>
      <c r="RN10" s="11"/>
      <c r="RO10" s="11"/>
      <c r="RP10" s="11"/>
      <c r="RQ10" s="11"/>
      <c r="RR10" s="11"/>
      <c r="RS10" s="11"/>
      <c r="RT10" s="11"/>
      <c r="RU10" s="11"/>
      <c r="RV10" s="11"/>
      <c r="RW10" s="11"/>
      <c r="RX10" s="11"/>
      <c r="RY10" s="11"/>
      <c r="RZ10" s="11"/>
      <c r="SA10" s="11"/>
      <c r="SB10" s="11"/>
      <c r="SC10" s="11"/>
      <c r="SD10" s="11"/>
      <c r="SE10" s="11"/>
      <c r="SF10" s="11"/>
      <c r="SG10" s="11"/>
      <c r="SH10" s="11"/>
      <c r="SI10" s="11"/>
      <c r="SJ10" s="11"/>
      <c r="SK10" s="11"/>
      <c r="SL10" s="11"/>
      <c r="SM10" s="11"/>
      <c r="SN10" s="11"/>
      <c r="SO10" s="11"/>
      <c r="SP10" s="11"/>
      <c r="SQ10" s="11"/>
      <c r="SR10" s="11"/>
      <c r="SS10" s="11"/>
      <c r="ST10" s="11"/>
      <c r="SU10" s="11"/>
      <c r="SV10" s="11"/>
      <c r="SW10" s="11"/>
      <c r="SX10" s="11"/>
      <c r="SY10" s="11"/>
      <c r="SZ10" s="11"/>
      <c r="TA10" s="11"/>
      <c r="TB10" s="11"/>
      <c r="TC10" s="11"/>
      <c r="TD10" s="11"/>
      <c r="TE10" s="11"/>
      <c r="TF10" s="11"/>
      <c r="TG10" s="11"/>
      <c r="TH10" s="11"/>
      <c r="TI10" s="11"/>
      <c r="TJ10" s="11"/>
      <c r="TK10" s="11"/>
      <c r="TL10" s="11"/>
      <c r="TM10" s="11"/>
      <c r="TN10" s="11"/>
      <c r="TO10" s="11"/>
      <c r="TP10" s="11"/>
      <c r="TQ10" s="11"/>
      <c r="TR10" s="11"/>
      <c r="TS10" s="11"/>
      <c r="TT10" s="11"/>
      <c r="TU10" s="11"/>
      <c r="TV10" s="11"/>
      <c r="TW10" s="11"/>
      <c r="TX10" s="11"/>
      <c r="TY10" s="11"/>
      <c r="TZ10" s="11"/>
      <c r="UA10" s="11"/>
      <c r="UB10" s="11"/>
      <c r="UC10" s="11"/>
      <c r="UD10" s="11"/>
      <c r="UE10" s="11"/>
      <c r="UF10" s="11"/>
      <c r="UG10" s="11"/>
      <c r="UH10" s="11"/>
      <c r="UI10" s="11"/>
      <c r="UJ10" s="11"/>
      <c r="UK10" s="11"/>
      <c r="UL10" s="11"/>
      <c r="UM10" s="11"/>
      <c r="UN10" s="11"/>
      <c r="UO10" s="11"/>
      <c r="UP10" s="11"/>
      <c r="UQ10" s="11"/>
      <c r="UR10" s="11"/>
      <c r="US10" s="11"/>
      <c r="UT10" s="11"/>
      <c r="UU10" s="11"/>
      <c r="UV10" s="11"/>
      <c r="UW10" s="11"/>
      <c r="UX10" s="11"/>
      <c r="UY10" s="11"/>
      <c r="UZ10" s="11"/>
      <c r="VA10" s="11"/>
      <c r="VB10" s="11"/>
      <c r="VC10" s="11"/>
      <c r="VD10" s="11"/>
      <c r="VE10" s="11"/>
      <c r="VF10" s="11"/>
      <c r="VG10" s="11"/>
      <c r="VH10" s="11"/>
      <c r="VI10" s="11"/>
      <c r="VJ10" s="11"/>
      <c r="VK10" s="11"/>
      <c r="VL10" s="11"/>
      <c r="VM10" s="11"/>
      <c r="VN10" s="11"/>
      <c r="VO10" s="11"/>
      <c r="VP10" s="11"/>
      <c r="VQ10" s="11"/>
      <c r="VR10" s="11"/>
      <c r="VS10" s="11"/>
      <c r="VT10" s="11"/>
      <c r="VU10" s="11"/>
      <c r="VV10" s="11"/>
      <c r="VW10" s="11"/>
      <c r="VX10" s="11"/>
      <c r="VY10" s="11"/>
      <c r="VZ10" s="11"/>
      <c r="WA10" s="11"/>
      <c r="WB10" s="11"/>
      <c r="WC10" s="11"/>
      <c r="WD10" s="11"/>
      <c r="WE10" s="11"/>
      <c r="WF10" s="11"/>
      <c r="WG10" s="11"/>
      <c r="WH10" s="11"/>
      <c r="WI10" s="11"/>
      <c r="WJ10" s="11"/>
      <c r="WK10" s="11"/>
      <c r="WL10" s="11"/>
      <c r="WM10" s="11"/>
      <c r="WN10" s="11"/>
      <c r="WO10" s="11"/>
      <c r="WP10" s="11"/>
      <c r="WQ10" s="11"/>
      <c r="WR10" s="11"/>
      <c r="WS10" s="11"/>
      <c r="WT10" s="11"/>
      <c r="WU10" s="11"/>
      <c r="WV10" s="11"/>
      <c r="WW10" s="11"/>
      <c r="WX10" s="11"/>
      <c r="WY10" s="11"/>
      <c r="WZ10" s="11"/>
      <c r="XA10" s="11"/>
      <c r="XB10" s="11"/>
      <c r="XC10" s="11"/>
      <c r="XD10" s="11"/>
      <c r="XE10" s="11"/>
      <c r="XF10" s="11"/>
      <c r="XG10" s="11"/>
      <c r="XH10" s="11"/>
      <c r="XI10" s="11"/>
      <c r="XJ10" s="11"/>
      <c r="XK10" s="11"/>
      <c r="XL10" s="11"/>
      <c r="XM10" s="11"/>
      <c r="XN10" s="11"/>
      <c r="XO10" s="11"/>
      <c r="XP10" s="11"/>
      <c r="XQ10" s="11"/>
      <c r="XR10" s="11"/>
      <c r="XS10" s="11"/>
      <c r="XT10" s="11"/>
      <c r="XU10" s="11"/>
      <c r="XV10" s="11"/>
      <c r="XW10" s="11"/>
      <c r="XX10" s="11"/>
      <c r="XY10" s="11"/>
      <c r="XZ10" s="11"/>
      <c r="YA10" s="11"/>
      <c r="YB10" s="11"/>
      <c r="YC10" s="11"/>
      <c r="YD10" s="11"/>
      <c r="YE10" s="11"/>
      <c r="YF10" s="11"/>
      <c r="YG10" s="11"/>
      <c r="YH10" s="11"/>
      <c r="YI10" s="11"/>
      <c r="YJ10" s="11"/>
      <c r="YK10" s="11"/>
      <c r="YL10" s="11"/>
      <c r="YM10" s="11"/>
      <c r="YN10" s="11"/>
      <c r="YO10" s="11"/>
      <c r="YP10" s="11"/>
      <c r="YQ10" s="11"/>
      <c r="YR10" s="11"/>
      <c r="YS10" s="11"/>
      <c r="YT10" s="11"/>
      <c r="YU10" s="11"/>
      <c r="YV10" s="11"/>
      <c r="YW10" s="11"/>
      <c r="YX10" s="11"/>
      <c r="YY10" s="11"/>
      <c r="YZ10" s="11"/>
      <c r="ZA10" s="11"/>
      <c r="ZB10" s="11"/>
      <c r="ZC10" s="11"/>
      <c r="ZD10" s="11"/>
      <c r="ZE10" s="11"/>
      <c r="ZF10" s="11"/>
      <c r="ZG10" s="11"/>
      <c r="ZH10" s="11"/>
      <c r="ZI10" s="11"/>
      <c r="ZJ10" s="11"/>
      <c r="ZK10" s="11"/>
      <c r="ZL10" s="11"/>
      <c r="ZM10" s="11"/>
      <c r="ZN10" s="11"/>
      <c r="ZO10" s="11"/>
      <c r="ZP10" s="11"/>
      <c r="ZQ10" s="11"/>
      <c r="ZR10" s="11"/>
      <c r="ZS10" s="11"/>
      <c r="ZT10" s="11"/>
      <c r="ZU10" s="11"/>
      <c r="ZV10" s="11"/>
      <c r="ZW10" s="11"/>
      <c r="ZX10" s="11"/>
      <c r="ZY10" s="11"/>
      <c r="ZZ10" s="11"/>
      <c r="AAA10" s="11"/>
      <c r="AAB10" s="11"/>
      <c r="AAC10" s="11"/>
      <c r="AAD10" s="11"/>
      <c r="AAE10" s="11"/>
      <c r="AAF10" s="11"/>
      <c r="AAG10" s="11"/>
      <c r="AAH10" s="11"/>
      <c r="AAI10" s="11"/>
      <c r="AAJ10" s="11"/>
      <c r="AAK10" s="11"/>
      <c r="AAL10" s="11"/>
      <c r="AAM10" s="11"/>
      <c r="AAN10" s="11"/>
      <c r="AAO10" s="11"/>
      <c r="AAP10" s="11"/>
      <c r="AAQ10" s="11"/>
      <c r="AAR10" s="11"/>
      <c r="AAS10" s="11"/>
      <c r="AAT10" s="11"/>
      <c r="AAU10" s="11"/>
      <c r="AAV10" s="11"/>
      <c r="AAW10" s="11"/>
      <c r="AAX10" s="11"/>
      <c r="AAY10" s="11"/>
      <c r="AAZ10" s="11"/>
      <c r="ABA10" s="11"/>
      <c r="ABB10" s="11"/>
      <c r="ABC10" s="11"/>
      <c r="ABD10" s="11"/>
      <c r="ABE10" s="11"/>
      <c r="ABF10" s="11"/>
      <c r="ABG10" s="11"/>
      <c r="ABH10" s="11"/>
      <c r="ABI10" s="11"/>
      <c r="ABJ10" s="11"/>
      <c r="ABK10" s="11"/>
      <c r="ABL10" s="11"/>
      <c r="ABM10" s="11"/>
      <c r="ABN10" s="11"/>
      <c r="ABO10" s="11"/>
      <c r="ABP10" s="11"/>
      <c r="ABQ10" s="11"/>
      <c r="ABR10" s="11"/>
      <c r="ABS10" s="11"/>
      <c r="ABT10" s="11"/>
      <c r="ABU10" s="11"/>
      <c r="ABV10" s="11"/>
      <c r="ABW10" s="11"/>
      <c r="ABX10" s="11"/>
      <c r="ABY10" s="11"/>
      <c r="ABZ10" s="11"/>
      <c r="ACA10" s="11"/>
      <c r="ACB10" s="11"/>
      <c r="ACC10" s="11"/>
      <c r="ACD10" s="11"/>
      <c r="ACE10" s="11"/>
      <c r="ACF10" s="11"/>
      <c r="ACG10" s="11"/>
      <c r="ACH10" s="11"/>
      <c r="ACI10" s="11"/>
      <c r="ACJ10" s="11"/>
      <c r="ACK10" s="11"/>
      <c r="ACL10" s="11"/>
      <c r="ACM10" s="11"/>
      <c r="ACN10" s="11"/>
      <c r="ACO10" s="11"/>
      <c r="ACP10" s="11"/>
      <c r="ACQ10" s="11"/>
      <c r="ACR10" s="11"/>
      <c r="ACS10" s="11"/>
      <c r="ACT10" s="11"/>
      <c r="ACU10" s="11"/>
      <c r="ACV10" s="11"/>
      <c r="ACW10" s="11"/>
      <c r="ACX10" s="11"/>
      <c r="ACY10" s="11"/>
      <c r="ACZ10" s="11"/>
      <c r="ADA10" s="11"/>
      <c r="ADB10" s="11"/>
      <c r="ADC10" s="11"/>
      <c r="ADD10" s="11"/>
      <c r="ADE10" s="11"/>
      <c r="ADF10" s="11"/>
      <c r="ADG10" s="11"/>
      <c r="ADH10" s="11"/>
      <c r="ADI10" s="11"/>
      <c r="ADJ10" s="11"/>
      <c r="ADK10" s="11"/>
      <c r="ADL10" s="11"/>
      <c r="ADM10" s="11"/>
      <c r="ADN10" s="11"/>
      <c r="ADO10" s="11"/>
      <c r="ADP10" s="11"/>
      <c r="ADQ10" s="11"/>
      <c r="ADR10" s="11"/>
      <c r="ADS10" s="11"/>
      <c r="ADT10" s="11"/>
      <c r="ADU10" s="11"/>
      <c r="ADV10" s="11"/>
      <c r="ADW10" s="11"/>
      <c r="ADX10" s="11"/>
      <c r="ADY10" s="11"/>
      <c r="ADZ10" s="11"/>
      <c r="AEA10" s="11"/>
      <c r="AEB10" s="11"/>
      <c r="AEC10" s="11"/>
      <c r="AED10" s="11"/>
      <c r="AEE10" s="11"/>
      <c r="AEF10" s="11"/>
      <c r="AEG10" s="11"/>
      <c r="AEH10" s="11"/>
      <c r="AEI10" s="11"/>
      <c r="AEJ10" s="11"/>
      <c r="AEK10" s="11"/>
      <c r="AEL10" s="11"/>
      <c r="AEM10" s="11"/>
      <c r="AEN10" s="11"/>
      <c r="AEO10" s="11"/>
      <c r="AEP10" s="11"/>
      <c r="AEQ10" s="11"/>
      <c r="AER10" s="11"/>
      <c r="AES10" s="11"/>
      <c r="AET10" s="11"/>
      <c r="AEU10" s="11"/>
      <c r="AEV10" s="11"/>
      <c r="AEW10" s="11"/>
      <c r="AEX10" s="11"/>
      <c r="AEY10" s="11"/>
      <c r="AEZ10" s="11"/>
      <c r="AFA10" s="11"/>
      <c r="AFB10" s="11"/>
      <c r="AFC10" s="11"/>
      <c r="AFD10" s="11"/>
      <c r="AFE10" s="11"/>
      <c r="AFF10" s="11"/>
      <c r="AFG10" s="11"/>
      <c r="AFH10" s="11"/>
      <c r="AFI10" s="11"/>
      <c r="AFJ10" s="11"/>
      <c r="AFK10" s="11"/>
      <c r="AFL10" s="11"/>
      <c r="AFM10" s="11"/>
      <c r="AFN10" s="11"/>
      <c r="AFO10" s="11"/>
      <c r="AFP10" s="11"/>
      <c r="AFQ10" s="11"/>
      <c r="AFR10" s="11"/>
      <c r="AFS10" s="11"/>
      <c r="AFT10" s="11"/>
      <c r="AFU10" s="11"/>
      <c r="AFV10" s="11"/>
      <c r="AFW10" s="11"/>
      <c r="AFX10" s="11"/>
      <c r="AFY10" s="11"/>
      <c r="AFZ10" s="11"/>
      <c r="AGA10" s="11"/>
      <c r="AGB10" s="11"/>
      <c r="AGC10" s="11"/>
      <c r="AGD10" s="11"/>
      <c r="AGE10" s="11"/>
      <c r="AGF10" s="11"/>
      <c r="AGG10" s="11"/>
      <c r="AGH10" s="11"/>
      <c r="AGI10" s="11"/>
      <c r="AGJ10" s="11"/>
      <c r="AGK10" s="11"/>
      <c r="AGL10" s="11"/>
      <c r="AGM10" s="11"/>
      <c r="AGN10" s="11"/>
      <c r="AGO10" s="11"/>
      <c r="AGP10" s="11"/>
      <c r="AGQ10" s="11"/>
      <c r="AGR10" s="11"/>
      <c r="AGS10" s="11"/>
      <c r="AGT10" s="11"/>
      <c r="AGU10" s="11"/>
      <c r="AGV10" s="11"/>
      <c r="AGW10" s="11"/>
      <c r="AGX10" s="11"/>
      <c r="AGY10" s="11"/>
      <c r="AGZ10" s="11"/>
      <c r="AHA10" s="11"/>
      <c r="AHB10" s="11"/>
      <c r="AHC10" s="11"/>
      <c r="AHD10" s="11"/>
      <c r="AHE10" s="11"/>
      <c r="AHF10" s="11"/>
      <c r="AHG10" s="11"/>
      <c r="AHH10" s="11"/>
      <c r="AHI10" s="11"/>
      <c r="AHJ10" s="11"/>
      <c r="AHK10" s="11"/>
      <c r="AHL10" s="11"/>
      <c r="AHM10" s="11"/>
      <c r="AHN10" s="11"/>
      <c r="AHO10" s="11"/>
      <c r="AHP10" s="11"/>
      <c r="AHQ10" s="11"/>
      <c r="AHR10" s="11"/>
      <c r="AHS10" s="11"/>
      <c r="AHT10" s="11"/>
      <c r="AHU10" s="11"/>
      <c r="AHV10" s="11"/>
      <c r="AHW10" s="11"/>
      <c r="AHX10" s="11"/>
      <c r="AHY10" s="11"/>
      <c r="AHZ10" s="11"/>
      <c r="AIA10" s="11"/>
      <c r="AIB10" s="11"/>
      <c r="AIC10" s="11"/>
      <c r="AID10" s="11"/>
      <c r="AIE10" s="11"/>
      <c r="AIF10" s="11"/>
      <c r="AIG10" s="11"/>
      <c r="AIH10" s="11"/>
      <c r="AII10" s="11"/>
      <c r="AIJ10" s="11"/>
      <c r="AIK10" s="11"/>
      <c r="AIL10" s="11"/>
      <c r="AIM10" s="11"/>
      <c r="AIN10" s="11"/>
      <c r="AIO10" s="11"/>
      <c r="AIP10" s="11"/>
      <c r="AIQ10" s="11"/>
      <c r="AIR10" s="11"/>
      <c r="AIS10" s="11"/>
      <c r="AIT10" s="11"/>
      <c r="AIU10" s="11"/>
      <c r="AIV10" s="11"/>
      <c r="AIW10" s="11"/>
      <c r="AIX10" s="11"/>
      <c r="AIY10" s="11"/>
      <c r="AIZ10" s="11"/>
      <c r="AJA10" s="11"/>
      <c r="AJB10" s="11"/>
      <c r="AJC10" s="11"/>
      <c r="AJD10" s="11"/>
      <c r="AJE10" s="11"/>
      <c r="AJF10" s="11"/>
      <c r="AJG10" s="11"/>
      <c r="AJH10" s="11"/>
      <c r="AJI10" s="11"/>
      <c r="AJJ10" s="11"/>
      <c r="AJK10" s="11"/>
      <c r="AJL10" s="11"/>
      <c r="AJM10" s="11"/>
      <c r="AJN10" s="11"/>
      <c r="AJO10" s="11"/>
      <c r="AJP10" s="11"/>
      <c r="AJQ10" s="11"/>
      <c r="AJR10" s="11"/>
      <c r="AJS10" s="11"/>
      <c r="AJT10" s="11"/>
      <c r="AJU10" s="11"/>
      <c r="AJV10" s="11"/>
      <c r="AJW10" s="11"/>
      <c r="AJX10" s="11"/>
      <c r="AJY10" s="11"/>
      <c r="AJZ10" s="11"/>
      <c r="AKA10" s="11"/>
      <c r="AKB10" s="11"/>
      <c r="AKC10" s="11"/>
      <c r="AKD10" s="11"/>
      <c r="AKE10" s="11"/>
      <c r="AKF10" s="11"/>
      <c r="AKG10" s="11"/>
      <c r="AKH10" s="11"/>
      <c r="AKI10" s="11"/>
      <c r="AKJ10" s="11"/>
      <c r="AKK10" s="11"/>
      <c r="AKL10" s="11"/>
      <c r="AKM10" s="11"/>
      <c r="AKN10" s="11"/>
      <c r="AKO10" s="11"/>
      <c r="AKP10" s="11"/>
      <c r="AKQ10" s="11"/>
      <c r="AKR10" s="11"/>
      <c r="AKS10" s="11"/>
      <c r="AKT10" s="11"/>
      <c r="AKU10" s="11"/>
      <c r="AKV10" s="11"/>
      <c r="AKW10" s="11"/>
      <c r="AKX10" s="11"/>
      <c r="AKY10" s="11"/>
      <c r="AKZ10" s="11"/>
      <c r="ALA10" s="11"/>
      <c r="ALB10" s="11"/>
      <c r="ALC10" s="11"/>
      <c r="ALD10" s="11"/>
      <c r="ALE10" s="11"/>
      <c r="ALF10" s="11"/>
      <c r="ALG10" s="11"/>
      <c r="ALH10" s="11"/>
      <c r="ALI10" s="11"/>
      <c r="ALJ10" s="11"/>
      <c r="ALK10" s="11"/>
      <c r="ALL10" s="11"/>
      <c r="ALM10" s="11"/>
      <c r="ALN10" s="11"/>
      <c r="ALO10" s="11"/>
      <c r="ALP10" s="11"/>
      <c r="ALQ10" s="11"/>
      <c r="ALR10" s="11"/>
      <c r="ALS10" s="11"/>
      <c r="ALT10" s="11"/>
      <c r="ALU10" s="11"/>
      <c r="ALV10" s="11"/>
      <c r="ALW10" s="11"/>
      <c r="ALX10" s="11"/>
      <c r="ALY10" s="11"/>
      <c r="ALZ10" s="11"/>
      <c r="AMA10" s="11"/>
      <c r="AMB10" s="11"/>
      <c r="AMC10" s="11"/>
      <c r="AMD10" s="11"/>
      <c r="AME10" s="11"/>
      <c r="AMF10" s="11"/>
      <c r="AMG10" s="11"/>
      <c r="AMH10" s="11"/>
      <c r="AMI10" s="11"/>
      <c r="AMJ10" s="11"/>
      <c r="AMK10" s="11"/>
      <c r="AML10" s="11"/>
      <c r="AMM10" s="11"/>
      <c r="AMN10" s="11"/>
      <c r="AMO10" s="11"/>
      <c r="AMP10" s="11"/>
      <c r="AMQ10" s="11"/>
      <c r="AMR10" s="11"/>
      <c r="AMS10" s="11"/>
      <c r="AMT10" s="11"/>
      <c r="AMU10" s="11"/>
      <c r="AMV10" s="11"/>
      <c r="AMW10" s="11"/>
      <c r="AMX10" s="11"/>
      <c r="AMY10" s="11"/>
      <c r="AMZ10" s="11"/>
      <c r="ANA10" s="11"/>
      <c r="ANB10" s="11"/>
      <c r="ANC10" s="11"/>
      <c r="AND10" s="11"/>
      <c r="ANE10" s="11"/>
      <c r="ANF10" s="11"/>
      <c r="ANG10" s="11"/>
      <c r="ANH10" s="11"/>
      <c r="ANI10" s="11"/>
      <c r="ANJ10" s="11"/>
      <c r="ANK10" s="11"/>
      <c r="ANL10" s="11"/>
      <c r="ANM10" s="11"/>
      <c r="ANN10" s="11"/>
      <c r="ANO10" s="11"/>
      <c r="ANP10" s="11"/>
      <c r="ANQ10" s="11"/>
      <c r="ANR10" s="11"/>
      <c r="ANS10" s="11"/>
      <c r="ANT10" s="11"/>
      <c r="ANU10" s="11"/>
      <c r="ANV10" s="11"/>
      <c r="ANW10" s="11"/>
      <c r="ANX10" s="11"/>
      <c r="ANY10" s="11"/>
      <c r="ANZ10" s="11"/>
      <c r="AOA10" s="11"/>
      <c r="AOB10" s="11"/>
      <c r="AOC10" s="11"/>
      <c r="AOD10" s="11"/>
      <c r="AOE10" s="11"/>
      <c r="AOF10" s="11"/>
      <c r="AOG10" s="11"/>
      <c r="AOH10" s="11"/>
      <c r="AOI10" s="11"/>
      <c r="AOJ10" s="11"/>
      <c r="AOK10" s="11"/>
      <c r="AOL10" s="11"/>
      <c r="AOM10" s="11"/>
      <c r="AON10" s="11"/>
      <c r="AOO10" s="11"/>
      <c r="AOP10" s="11"/>
      <c r="AOQ10" s="11"/>
      <c r="AOR10" s="11"/>
      <c r="AOS10" s="11"/>
      <c r="AOT10" s="11"/>
      <c r="AOU10" s="11"/>
      <c r="AOV10" s="11"/>
      <c r="AOW10" s="11"/>
      <c r="AOX10" s="11"/>
      <c r="AOY10" s="11"/>
      <c r="AOZ10" s="11"/>
      <c r="APA10" s="11"/>
      <c r="APB10" s="11"/>
      <c r="APC10" s="11"/>
      <c r="APD10" s="11"/>
      <c r="APE10" s="11"/>
      <c r="APF10" s="11"/>
      <c r="APG10" s="11"/>
      <c r="APH10" s="11"/>
      <c r="API10" s="11"/>
      <c r="APJ10" s="11"/>
      <c r="APK10" s="11"/>
      <c r="APL10" s="11"/>
      <c r="APM10" s="11"/>
      <c r="APN10" s="11"/>
      <c r="APO10" s="11"/>
      <c r="APP10" s="11"/>
      <c r="APQ10" s="11"/>
      <c r="APR10" s="11"/>
      <c r="APS10" s="11"/>
      <c r="APT10" s="11"/>
      <c r="APU10" s="11"/>
      <c r="APV10" s="11"/>
      <c r="APW10" s="11"/>
      <c r="APX10" s="11"/>
      <c r="APY10" s="11"/>
      <c r="APZ10" s="11"/>
      <c r="AQA10" s="11"/>
      <c r="AQB10" s="11"/>
      <c r="AQC10" s="11"/>
      <c r="AQD10" s="11"/>
      <c r="AQE10" s="11"/>
      <c r="AQF10" s="11"/>
      <c r="AQG10" s="11"/>
      <c r="AQH10" s="11"/>
      <c r="AQI10" s="11"/>
      <c r="AQJ10" s="11"/>
      <c r="AQK10" s="11"/>
      <c r="AQL10" s="11"/>
      <c r="AQM10" s="11"/>
      <c r="AQN10" s="11"/>
      <c r="AQO10" s="11"/>
      <c r="AQP10" s="11"/>
      <c r="AQQ10" s="11"/>
      <c r="AQR10" s="11"/>
      <c r="AQS10" s="11"/>
      <c r="AQT10" s="11"/>
      <c r="AQU10" s="11"/>
      <c r="AQV10" s="11"/>
      <c r="AQW10" s="11"/>
      <c r="AQX10" s="11"/>
      <c r="AQY10" s="11"/>
      <c r="AQZ10" s="11"/>
      <c r="ARA10" s="11"/>
      <c r="ARB10" s="11"/>
      <c r="ARC10" s="11"/>
      <c r="ARD10" s="11"/>
      <c r="ARE10" s="11"/>
      <c r="ARF10" s="11"/>
      <c r="ARG10" s="11"/>
      <c r="ARH10" s="11"/>
      <c r="ARI10" s="11"/>
      <c r="ARJ10" s="11"/>
      <c r="ARK10" s="11"/>
      <c r="ARL10" s="11"/>
      <c r="ARM10" s="11"/>
      <c r="ARN10" s="11"/>
      <c r="ARO10" s="11"/>
      <c r="ARP10" s="11"/>
      <c r="ARQ10" s="11"/>
      <c r="ARR10" s="11"/>
      <c r="ARS10" s="11"/>
      <c r="ART10" s="11"/>
      <c r="ARU10" s="11"/>
      <c r="ARV10" s="11"/>
      <c r="ARW10" s="11"/>
      <c r="ARX10" s="11"/>
      <c r="ARY10" s="11"/>
      <c r="ARZ10" s="11"/>
      <c r="ASA10" s="11"/>
      <c r="ASB10" s="11"/>
      <c r="ASC10" s="11"/>
      <c r="ASD10" s="11"/>
      <c r="ASE10" s="11"/>
      <c r="ASF10" s="11"/>
      <c r="ASG10" s="11"/>
      <c r="ASH10" s="11"/>
      <c r="ASI10" s="11"/>
      <c r="ASJ10" s="11"/>
      <c r="ASK10" s="11"/>
      <c r="ASL10" s="11"/>
      <c r="ASM10" s="11"/>
      <c r="ASN10" s="11"/>
      <c r="ASO10" s="11"/>
      <c r="ASP10" s="11"/>
      <c r="ASQ10" s="11"/>
      <c r="ASR10" s="11"/>
      <c r="ASS10" s="11"/>
      <c r="AST10" s="11"/>
      <c r="ASU10" s="11"/>
      <c r="ASV10" s="11"/>
      <c r="ASW10" s="11"/>
      <c r="ASX10" s="11"/>
      <c r="ASY10" s="11"/>
      <c r="ASZ10" s="11"/>
      <c r="ATA10" s="11"/>
      <c r="ATB10" s="11"/>
      <c r="ATC10" s="11"/>
      <c r="ATD10" s="11"/>
      <c r="ATE10" s="11"/>
      <c r="ATF10" s="11"/>
      <c r="ATG10" s="11"/>
      <c r="ATH10" s="11"/>
      <c r="ATI10" s="11"/>
      <c r="ATJ10" s="11"/>
      <c r="ATK10" s="11"/>
      <c r="ATL10" s="11"/>
      <c r="ATM10" s="11"/>
      <c r="ATN10" s="11"/>
      <c r="ATO10" s="11"/>
      <c r="ATP10" s="11"/>
      <c r="ATQ10" s="11"/>
      <c r="ATR10" s="11"/>
      <c r="ATS10" s="11"/>
      <c r="ATT10" s="11"/>
      <c r="ATU10" s="11"/>
      <c r="ATV10" s="11"/>
      <c r="ATW10" s="11"/>
      <c r="ATX10" s="11"/>
      <c r="ATY10" s="11"/>
      <c r="ATZ10" s="11"/>
      <c r="AUA10" s="11"/>
      <c r="AUB10" s="11"/>
      <c r="AUC10" s="11"/>
      <c r="AUD10" s="11"/>
      <c r="AUE10" s="11"/>
      <c r="AUF10" s="11"/>
      <c r="AUG10" s="11"/>
      <c r="AUH10" s="11"/>
      <c r="AUI10" s="11"/>
      <c r="AUJ10" s="11"/>
      <c r="AUK10" s="11"/>
      <c r="AUL10" s="11"/>
      <c r="AUM10" s="11"/>
      <c r="AUN10" s="11"/>
      <c r="AUO10" s="11"/>
      <c r="AUP10" s="11"/>
      <c r="AUQ10" s="11"/>
      <c r="AUR10" s="11"/>
      <c r="AUS10" s="11"/>
      <c r="AUT10" s="11"/>
      <c r="AUU10" s="11"/>
      <c r="AUV10" s="11"/>
      <c r="AUW10" s="11"/>
      <c r="AUX10" s="11"/>
      <c r="AUY10" s="11"/>
      <c r="AUZ10" s="11"/>
      <c r="AVA10" s="11"/>
      <c r="AVB10" s="11"/>
      <c r="AVC10" s="11"/>
      <c r="AVD10" s="11"/>
      <c r="AVE10" s="11"/>
      <c r="AVF10" s="11"/>
      <c r="AVG10" s="11"/>
      <c r="AVH10" s="11"/>
      <c r="AVI10" s="11"/>
      <c r="AVJ10" s="11"/>
      <c r="AVK10" s="11"/>
      <c r="AVL10" s="11"/>
      <c r="AVM10" s="11"/>
      <c r="AVN10" s="11"/>
      <c r="AVO10" s="11"/>
      <c r="AVP10" s="11"/>
      <c r="AVQ10" s="11"/>
      <c r="AVR10" s="11"/>
      <c r="AVS10" s="11"/>
      <c r="AVT10" s="11"/>
      <c r="AVU10" s="11"/>
      <c r="AVV10" s="11"/>
      <c r="AVW10" s="11"/>
      <c r="AVX10" s="11"/>
      <c r="AVY10" s="11"/>
      <c r="AVZ10" s="11"/>
      <c r="AWA10" s="11"/>
      <c r="AWB10" s="11"/>
      <c r="AWC10" s="11"/>
      <c r="AWD10" s="11"/>
      <c r="AWE10" s="11"/>
      <c r="AWF10" s="11"/>
      <c r="AWG10" s="11"/>
      <c r="AWH10" s="11"/>
      <c r="AWI10" s="11"/>
      <c r="AWJ10" s="11"/>
      <c r="AWK10" s="11"/>
      <c r="AWL10" s="11"/>
      <c r="AWM10" s="11"/>
      <c r="AWN10" s="11"/>
      <c r="AWO10" s="11"/>
      <c r="AWP10" s="11"/>
      <c r="AWQ10" s="11"/>
      <c r="AWR10" s="11"/>
      <c r="AWS10" s="11"/>
      <c r="AWT10" s="11"/>
      <c r="AWU10" s="11"/>
      <c r="AWV10" s="11"/>
      <c r="AWW10" s="11"/>
      <c r="AWX10" s="11"/>
      <c r="AWY10" s="11"/>
      <c r="AWZ10" s="11"/>
      <c r="AXA10" s="11"/>
      <c r="AXB10" s="11"/>
      <c r="AXC10" s="11"/>
      <c r="AXD10" s="11"/>
      <c r="AXE10" s="11"/>
      <c r="AXF10" s="11"/>
      <c r="AXG10" s="11"/>
      <c r="AXH10" s="11"/>
      <c r="AXI10" s="11"/>
      <c r="AXJ10" s="11"/>
      <c r="AXK10" s="11"/>
      <c r="AXL10" s="11"/>
      <c r="AXM10" s="11"/>
      <c r="AXN10" s="11"/>
      <c r="AXO10" s="11"/>
      <c r="AXP10" s="11"/>
      <c r="AXQ10" s="11"/>
      <c r="AXR10" s="11"/>
      <c r="AXS10" s="11"/>
      <c r="AXT10" s="11"/>
      <c r="AXU10" s="11"/>
      <c r="AXV10" s="11"/>
      <c r="AXW10" s="11"/>
      <c r="AXX10" s="11"/>
      <c r="AXY10" s="11"/>
      <c r="AXZ10" s="11"/>
      <c r="AYA10" s="11"/>
      <c r="AYB10" s="11"/>
      <c r="AYC10" s="11"/>
      <c r="AYD10" s="11"/>
      <c r="AYE10" s="11"/>
      <c r="AYF10" s="11"/>
      <c r="AYG10" s="11"/>
      <c r="AYH10" s="11"/>
      <c r="AYI10" s="11"/>
      <c r="AYJ10" s="11"/>
      <c r="AYK10" s="11"/>
      <c r="AYL10" s="11"/>
      <c r="AYM10" s="11"/>
      <c r="AYN10" s="11"/>
      <c r="AYO10" s="11"/>
      <c r="AYP10" s="11"/>
      <c r="AYQ10" s="11"/>
      <c r="AYR10" s="11"/>
      <c r="AYS10" s="11"/>
      <c r="AYT10" s="11"/>
      <c r="AYU10" s="11"/>
      <c r="AYV10" s="11"/>
      <c r="AYW10" s="11"/>
      <c r="AYX10" s="11"/>
      <c r="AYY10" s="11"/>
      <c r="AYZ10" s="11"/>
      <c r="AZA10" s="11"/>
      <c r="AZB10" s="11"/>
      <c r="AZC10" s="11"/>
      <c r="AZD10" s="11"/>
      <c r="AZE10" s="11"/>
      <c r="AZF10" s="11"/>
      <c r="AZG10" s="11"/>
      <c r="AZH10" s="11"/>
      <c r="AZI10" s="11"/>
      <c r="AZJ10" s="11"/>
      <c r="AZK10" s="11"/>
      <c r="AZL10" s="11"/>
      <c r="AZM10" s="11"/>
      <c r="AZN10" s="11"/>
      <c r="AZO10" s="11"/>
      <c r="AZP10" s="11"/>
      <c r="AZQ10" s="11"/>
      <c r="AZR10" s="11"/>
      <c r="AZS10" s="11"/>
      <c r="AZT10" s="11"/>
      <c r="AZU10" s="11"/>
      <c r="AZV10" s="11"/>
      <c r="AZW10" s="11"/>
      <c r="AZX10" s="11"/>
      <c r="AZY10" s="11"/>
      <c r="AZZ10" s="11"/>
      <c r="BAA10" s="11"/>
      <c r="BAB10" s="11"/>
      <c r="BAC10" s="11"/>
      <c r="BAD10" s="11"/>
      <c r="BAE10" s="11"/>
      <c r="BAF10" s="11"/>
      <c r="BAG10" s="11"/>
      <c r="BAH10" s="11"/>
      <c r="BAI10" s="11"/>
      <c r="BAJ10" s="11"/>
      <c r="BAK10" s="11"/>
      <c r="BAL10" s="11"/>
      <c r="BAM10" s="11"/>
      <c r="BAN10" s="11"/>
      <c r="BAO10" s="11"/>
      <c r="BAP10" s="11"/>
      <c r="BAQ10" s="11"/>
      <c r="BAR10" s="11"/>
      <c r="BAS10" s="11"/>
      <c r="BAT10" s="11"/>
      <c r="BAU10" s="11"/>
      <c r="BAV10" s="11"/>
      <c r="BAW10" s="11"/>
      <c r="BAX10" s="11"/>
      <c r="BAY10" s="11"/>
      <c r="BAZ10" s="11"/>
      <c r="BBA10" s="11"/>
      <c r="BBB10" s="11"/>
      <c r="BBC10" s="11"/>
      <c r="BBD10" s="11"/>
      <c r="BBE10" s="11"/>
      <c r="BBF10" s="11"/>
      <c r="BBG10" s="11"/>
      <c r="BBH10" s="11"/>
      <c r="BBI10" s="11"/>
      <c r="BBJ10" s="11"/>
      <c r="BBK10" s="11"/>
      <c r="BBL10" s="11"/>
      <c r="BBM10" s="11"/>
      <c r="BBN10" s="11"/>
      <c r="BBO10" s="11"/>
      <c r="BBP10" s="11"/>
      <c r="BBQ10" s="11"/>
      <c r="BBR10" s="11"/>
      <c r="BBS10" s="11"/>
      <c r="BBT10" s="11"/>
      <c r="BBU10" s="11"/>
      <c r="BBV10" s="11"/>
      <c r="BBW10" s="11"/>
      <c r="BBX10" s="11"/>
      <c r="BBY10" s="11"/>
      <c r="BBZ10" s="11"/>
      <c r="BCA10" s="11"/>
      <c r="BCB10" s="11"/>
      <c r="BCC10" s="11"/>
      <c r="BCD10" s="11"/>
      <c r="BCE10" s="11"/>
      <c r="BCF10" s="11"/>
      <c r="BCG10" s="11"/>
      <c r="BCH10" s="11"/>
      <c r="BCI10" s="11"/>
      <c r="BCJ10" s="11"/>
      <c r="BCK10" s="11"/>
      <c r="BCL10" s="11"/>
      <c r="BCM10" s="11"/>
      <c r="BCN10" s="11"/>
      <c r="BCO10" s="11"/>
      <c r="BCP10" s="11"/>
      <c r="BCQ10" s="11"/>
      <c r="BCR10" s="11"/>
      <c r="BCS10" s="11"/>
      <c r="BCT10" s="11"/>
      <c r="BCU10" s="11"/>
      <c r="BCV10" s="11"/>
      <c r="BCW10" s="11"/>
      <c r="BCX10" s="11"/>
      <c r="BCY10" s="11"/>
      <c r="BCZ10" s="11"/>
      <c r="BDA10" s="11"/>
      <c r="BDB10" s="11"/>
      <c r="BDC10" s="11"/>
      <c r="BDD10" s="11"/>
      <c r="BDE10" s="11"/>
      <c r="BDF10" s="11"/>
      <c r="BDG10" s="11"/>
      <c r="BDH10" s="11"/>
      <c r="BDI10" s="11"/>
      <c r="BDJ10" s="11"/>
      <c r="BDK10" s="11"/>
      <c r="BDL10" s="11"/>
      <c r="BDM10" s="11"/>
      <c r="BDN10" s="11"/>
      <c r="BDO10" s="11"/>
      <c r="BDP10" s="11"/>
      <c r="BDQ10" s="11"/>
      <c r="BDR10" s="11"/>
      <c r="BDS10" s="11"/>
      <c r="BDT10" s="11"/>
      <c r="BDU10" s="11"/>
      <c r="BDV10" s="11"/>
      <c r="BDW10" s="11"/>
      <c r="BDX10" s="11"/>
      <c r="BDY10" s="11"/>
      <c r="BDZ10" s="11"/>
      <c r="BEA10" s="11"/>
      <c r="BEB10" s="11"/>
      <c r="BEC10" s="11"/>
      <c r="BED10" s="11"/>
      <c r="BEE10" s="11"/>
      <c r="BEF10" s="11"/>
      <c r="BEG10" s="11"/>
      <c r="BEH10" s="11"/>
      <c r="BEI10" s="11"/>
      <c r="BEJ10" s="11"/>
      <c r="BEK10" s="11"/>
      <c r="BEL10" s="11"/>
      <c r="BEM10" s="11"/>
      <c r="BEN10" s="11"/>
      <c r="BEO10" s="11"/>
      <c r="BEP10" s="11"/>
      <c r="BEQ10" s="11"/>
      <c r="BER10" s="11"/>
      <c r="BES10" s="11"/>
      <c r="BET10" s="11"/>
      <c r="BEU10" s="11"/>
      <c r="BEV10" s="11"/>
      <c r="BEW10" s="11"/>
      <c r="BEX10" s="11"/>
      <c r="BEY10" s="11"/>
      <c r="BEZ10" s="11"/>
      <c r="BFA10" s="11"/>
      <c r="BFB10" s="11"/>
      <c r="BFC10" s="11"/>
      <c r="BFD10" s="11"/>
      <c r="BFE10" s="11"/>
      <c r="BFF10" s="11"/>
      <c r="BFG10" s="11"/>
      <c r="BFH10" s="11"/>
      <c r="BFI10" s="11"/>
      <c r="BFJ10" s="11"/>
      <c r="BFK10" s="11"/>
      <c r="BFL10" s="11"/>
      <c r="BFM10" s="11"/>
      <c r="BFN10" s="11"/>
      <c r="BFO10" s="11"/>
      <c r="BFP10" s="11"/>
      <c r="BFQ10" s="11"/>
      <c r="BFR10" s="11"/>
      <c r="BFS10" s="11"/>
      <c r="BFT10" s="11"/>
      <c r="BFU10" s="11"/>
      <c r="BFV10" s="11"/>
      <c r="BFW10" s="11"/>
      <c r="BFX10" s="11"/>
      <c r="BFY10" s="11"/>
      <c r="BFZ10" s="11"/>
      <c r="BGA10" s="11"/>
      <c r="BGB10" s="11"/>
      <c r="BGC10" s="11"/>
      <c r="BGD10" s="11"/>
      <c r="BGE10" s="11"/>
      <c r="BGF10" s="11"/>
      <c r="BGG10" s="11"/>
      <c r="BGH10" s="11"/>
      <c r="BGI10" s="11"/>
      <c r="BGJ10" s="11"/>
      <c r="BGK10" s="11"/>
      <c r="BGL10" s="11"/>
      <c r="BGM10" s="11"/>
      <c r="BGN10" s="11"/>
      <c r="BGO10" s="11"/>
      <c r="BGP10" s="11"/>
      <c r="BGQ10" s="11"/>
      <c r="BGR10" s="11"/>
      <c r="BGS10" s="11"/>
      <c r="BGT10" s="11"/>
      <c r="BGU10" s="11"/>
      <c r="BGV10" s="11"/>
      <c r="BGW10" s="11"/>
      <c r="BGX10" s="11"/>
      <c r="BGY10" s="11"/>
      <c r="BGZ10" s="11"/>
      <c r="BHA10" s="11"/>
      <c r="BHB10" s="11"/>
      <c r="BHC10" s="11"/>
      <c r="BHD10" s="11"/>
      <c r="BHE10" s="11"/>
      <c r="BHF10" s="11"/>
      <c r="BHG10" s="11"/>
      <c r="BHH10" s="11"/>
      <c r="BHI10" s="11"/>
      <c r="BHJ10" s="11"/>
      <c r="BHK10" s="11"/>
      <c r="BHL10" s="11"/>
      <c r="BHM10" s="11"/>
      <c r="BHN10" s="11"/>
      <c r="BHO10" s="11"/>
      <c r="BHP10" s="11"/>
      <c r="BHQ10" s="11"/>
      <c r="BHR10" s="11"/>
      <c r="BHS10" s="11"/>
      <c r="BHT10" s="11"/>
      <c r="BHU10" s="11"/>
      <c r="BHV10" s="11"/>
      <c r="BHW10" s="11"/>
      <c r="BHX10" s="11"/>
      <c r="BHY10" s="11"/>
      <c r="BHZ10" s="11"/>
      <c r="BIA10" s="11"/>
      <c r="BIB10" s="11"/>
      <c r="BIC10" s="11"/>
      <c r="BID10" s="11"/>
      <c r="BIE10" s="11"/>
      <c r="BIF10" s="11"/>
      <c r="BIG10" s="11"/>
      <c r="BIH10" s="11"/>
      <c r="BII10" s="11"/>
      <c r="BIJ10" s="11"/>
      <c r="BIK10" s="11"/>
      <c r="BIL10" s="11"/>
      <c r="BIM10" s="11"/>
      <c r="BIN10" s="11"/>
      <c r="BIO10" s="11"/>
      <c r="BIP10" s="11"/>
      <c r="BIQ10" s="11"/>
      <c r="BIR10" s="11"/>
      <c r="BIS10" s="11"/>
      <c r="BIT10" s="11"/>
      <c r="BIU10" s="11"/>
      <c r="BIV10" s="11"/>
      <c r="BIW10" s="11"/>
      <c r="BIX10" s="11"/>
      <c r="BIY10" s="11"/>
      <c r="BIZ10" s="11"/>
      <c r="BJA10" s="11"/>
      <c r="BJB10" s="11"/>
      <c r="BJC10" s="11"/>
      <c r="BJD10" s="11"/>
      <c r="BJE10" s="11"/>
      <c r="BJF10" s="11"/>
      <c r="BJG10" s="11"/>
      <c r="BJH10" s="11"/>
      <c r="BJI10" s="11"/>
      <c r="BJJ10" s="11"/>
      <c r="BJK10" s="11"/>
      <c r="BJL10" s="11"/>
      <c r="BJM10" s="11"/>
      <c r="BJN10" s="11"/>
      <c r="BJO10" s="11"/>
      <c r="BJP10" s="11"/>
      <c r="BJQ10" s="11"/>
      <c r="BJR10" s="11"/>
      <c r="BJS10" s="11"/>
      <c r="BJT10" s="11"/>
      <c r="BJU10" s="11"/>
      <c r="BJV10" s="11"/>
      <c r="BJW10" s="11"/>
      <c r="BJX10" s="11"/>
      <c r="BJY10" s="11"/>
      <c r="BJZ10" s="11"/>
      <c r="BKA10" s="11"/>
      <c r="BKB10" s="11"/>
      <c r="BKC10" s="11"/>
      <c r="BKD10" s="11"/>
      <c r="BKE10" s="11"/>
      <c r="BKF10" s="11"/>
      <c r="BKG10" s="11"/>
      <c r="BKH10" s="11"/>
      <c r="BKI10" s="11"/>
      <c r="BKJ10" s="11"/>
      <c r="BKK10" s="11"/>
      <c r="BKL10" s="11"/>
      <c r="BKM10" s="11"/>
      <c r="BKN10" s="11"/>
      <c r="BKO10" s="11"/>
      <c r="BKP10" s="11"/>
      <c r="BKQ10" s="11"/>
      <c r="BKR10" s="11"/>
      <c r="BKS10" s="11"/>
      <c r="BKT10" s="11"/>
      <c r="BKU10" s="11"/>
      <c r="BKV10" s="11"/>
      <c r="BKW10" s="11"/>
      <c r="BKX10" s="11"/>
      <c r="BKY10" s="11"/>
      <c r="BKZ10" s="11"/>
      <c r="BLA10" s="11"/>
      <c r="BLB10" s="11"/>
      <c r="BLC10" s="11"/>
      <c r="BLD10" s="11"/>
      <c r="BLE10" s="11"/>
      <c r="BLF10" s="11"/>
      <c r="BLG10" s="11"/>
      <c r="BLH10" s="11"/>
      <c r="BLI10" s="11"/>
      <c r="BLJ10" s="11"/>
      <c r="BLK10" s="11"/>
      <c r="BLL10" s="11"/>
      <c r="BLM10" s="11"/>
      <c r="BLN10" s="11"/>
      <c r="BLO10" s="11"/>
      <c r="BLP10" s="11"/>
      <c r="BLQ10" s="11"/>
      <c r="BLR10" s="11"/>
      <c r="BLS10" s="11"/>
      <c r="BLT10" s="11"/>
      <c r="BLU10" s="11"/>
      <c r="BLV10" s="11"/>
      <c r="BLW10" s="11"/>
      <c r="BLX10" s="11"/>
      <c r="BLY10" s="11"/>
      <c r="BLZ10" s="11"/>
      <c r="BMA10" s="11"/>
      <c r="BMB10" s="11"/>
      <c r="BMC10" s="11"/>
      <c r="BMD10" s="11"/>
      <c r="BME10" s="11"/>
      <c r="BMF10" s="11"/>
      <c r="BMG10" s="11"/>
      <c r="BMH10" s="11"/>
      <c r="BMI10" s="11"/>
      <c r="BMJ10" s="11"/>
      <c r="BMK10" s="11"/>
      <c r="BML10" s="11"/>
      <c r="BMM10" s="11"/>
      <c r="BMN10" s="11"/>
      <c r="BMO10" s="11"/>
      <c r="BMP10" s="11"/>
      <c r="BMQ10" s="11"/>
      <c r="BMR10" s="11"/>
      <c r="BMS10" s="11"/>
      <c r="BMT10" s="11"/>
      <c r="BMU10" s="11"/>
      <c r="BMV10" s="11"/>
      <c r="BMW10" s="11"/>
      <c r="BMX10" s="11"/>
      <c r="BMY10" s="11"/>
      <c r="BMZ10" s="11"/>
      <c r="BNA10" s="11"/>
      <c r="BNB10" s="11"/>
      <c r="BNC10" s="11"/>
      <c r="BND10" s="11"/>
      <c r="BNE10" s="11"/>
      <c r="BNF10" s="11"/>
      <c r="BNG10" s="11"/>
      <c r="BNH10" s="11"/>
      <c r="BNI10" s="11"/>
      <c r="BNJ10" s="11"/>
      <c r="BNK10" s="11"/>
      <c r="BNL10" s="11"/>
      <c r="BNM10" s="11"/>
      <c r="BNN10" s="11"/>
      <c r="BNO10" s="11"/>
      <c r="BNP10" s="11"/>
      <c r="BNQ10" s="11"/>
      <c r="BNR10" s="11"/>
      <c r="BNS10" s="11"/>
      <c r="BNT10" s="11"/>
      <c r="BNU10" s="11"/>
      <c r="BNV10" s="11"/>
      <c r="BNW10" s="11"/>
      <c r="BNX10" s="11"/>
      <c r="BNY10" s="11"/>
      <c r="BNZ10" s="11"/>
      <c r="BOA10" s="11"/>
      <c r="BOB10" s="11"/>
      <c r="BOC10" s="11"/>
      <c r="BOD10" s="11"/>
      <c r="BOE10" s="11"/>
      <c r="BOF10" s="11"/>
      <c r="BOG10" s="11"/>
      <c r="BOH10" s="11"/>
      <c r="BOI10" s="11"/>
      <c r="BOJ10" s="11"/>
      <c r="BOK10" s="11"/>
      <c r="BOL10" s="11"/>
      <c r="BOM10" s="11"/>
      <c r="BON10" s="11"/>
      <c r="BOO10" s="11"/>
      <c r="BOP10" s="11"/>
      <c r="BOQ10" s="11"/>
      <c r="BOR10" s="11"/>
      <c r="BOS10" s="11"/>
      <c r="BOT10" s="11"/>
      <c r="BOU10" s="11"/>
      <c r="BOV10" s="11"/>
      <c r="BOW10" s="11"/>
      <c r="BOX10" s="11"/>
      <c r="BOY10" s="11"/>
      <c r="BOZ10" s="11"/>
      <c r="BPA10" s="11"/>
      <c r="BPB10" s="11"/>
      <c r="BPC10" s="11"/>
      <c r="BPD10" s="11"/>
      <c r="BPE10" s="11"/>
      <c r="BPF10" s="11"/>
      <c r="BPG10" s="11"/>
      <c r="BPH10" s="11"/>
      <c r="BPI10" s="11"/>
      <c r="BPJ10" s="11"/>
      <c r="BPK10" s="11"/>
      <c r="BPL10" s="11"/>
      <c r="BPM10" s="11"/>
      <c r="BPN10" s="11"/>
      <c r="BPO10" s="11"/>
      <c r="BPP10" s="11"/>
      <c r="BPQ10" s="11"/>
      <c r="BPR10" s="11"/>
      <c r="BPS10" s="11"/>
      <c r="BPT10" s="11"/>
      <c r="BPU10" s="11"/>
      <c r="BPV10" s="11"/>
      <c r="BPW10" s="11"/>
      <c r="BPX10" s="11"/>
      <c r="BPY10" s="11"/>
      <c r="BPZ10" s="11"/>
      <c r="BQA10" s="11"/>
      <c r="BQB10" s="11"/>
      <c r="BQC10" s="11"/>
      <c r="BQD10" s="11"/>
      <c r="BQE10" s="11"/>
      <c r="BQF10" s="11"/>
      <c r="BQG10" s="11"/>
      <c r="BQH10" s="11"/>
      <c r="BQI10" s="11"/>
      <c r="BQJ10" s="11"/>
      <c r="BQK10" s="11"/>
      <c r="BQL10" s="11"/>
      <c r="BQM10" s="11"/>
      <c r="BQN10" s="11"/>
      <c r="BQO10" s="11"/>
      <c r="BQP10" s="11"/>
      <c r="BQQ10" s="11"/>
      <c r="BQR10" s="11"/>
      <c r="BQS10" s="11"/>
      <c r="BQT10" s="11"/>
      <c r="BQU10" s="11"/>
      <c r="BQV10" s="11"/>
      <c r="BQW10" s="11"/>
      <c r="BQX10" s="11"/>
      <c r="BQY10" s="11"/>
      <c r="BQZ10" s="11"/>
      <c r="BRA10" s="11"/>
      <c r="BRB10" s="11"/>
      <c r="BRC10" s="11"/>
      <c r="BRD10" s="11"/>
      <c r="BRE10" s="11"/>
      <c r="BRF10" s="11"/>
      <c r="BRG10" s="11"/>
      <c r="BRH10" s="11"/>
      <c r="BRI10" s="11"/>
      <c r="BRJ10" s="11"/>
      <c r="BRK10" s="11"/>
      <c r="BRL10" s="11"/>
      <c r="BRM10" s="11"/>
      <c r="BRN10" s="11"/>
      <c r="BRO10" s="11"/>
      <c r="BRP10" s="11"/>
      <c r="BRQ10" s="11"/>
      <c r="BRR10" s="11"/>
      <c r="BRS10" s="11"/>
      <c r="BRT10" s="11"/>
      <c r="BRU10" s="11"/>
      <c r="BRV10" s="11"/>
      <c r="BRW10" s="11"/>
      <c r="BRX10" s="11"/>
      <c r="BRY10" s="11"/>
      <c r="BRZ10" s="11"/>
      <c r="BSA10" s="11"/>
      <c r="BSB10" s="11"/>
      <c r="BSC10" s="11"/>
      <c r="BSD10" s="11"/>
      <c r="BSE10" s="11"/>
      <c r="BSF10" s="11"/>
      <c r="BSG10" s="11"/>
      <c r="BSH10" s="11"/>
      <c r="BSI10" s="11"/>
      <c r="BSJ10" s="11"/>
      <c r="BSK10" s="11"/>
      <c r="BSL10" s="11"/>
      <c r="BSM10" s="11"/>
      <c r="BSN10" s="11"/>
      <c r="BSO10" s="11"/>
      <c r="BSP10" s="11"/>
      <c r="BSQ10" s="11"/>
      <c r="BSR10" s="11"/>
      <c r="BSS10" s="11"/>
      <c r="BST10" s="11"/>
      <c r="BSU10" s="11"/>
      <c r="BSV10" s="11"/>
      <c r="BSW10" s="11"/>
      <c r="BSX10" s="11"/>
      <c r="BSY10" s="11"/>
      <c r="BSZ10" s="11"/>
      <c r="BTA10" s="11"/>
      <c r="BTB10" s="11"/>
      <c r="BTC10" s="11"/>
      <c r="BTD10" s="11"/>
      <c r="BTE10" s="11"/>
      <c r="BTF10" s="11"/>
      <c r="BTG10" s="11"/>
      <c r="BTH10" s="11"/>
      <c r="BTI10" s="11"/>
      <c r="BTJ10" s="11"/>
      <c r="BTK10" s="11"/>
      <c r="BTL10" s="11"/>
      <c r="BTM10" s="11"/>
      <c r="BTN10" s="11"/>
      <c r="BTO10" s="11"/>
      <c r="BTP10" s="11"/>
      <c r="BTQ10" s="11"/>
      <c r="BTR10" s="11"/>
      <c r="BTS10" s="11"/>
      <c r="BTT10" s="11"/>
      <c r="BTU10" s="11"/>
      <c r="BTV10" s="11"/>
      <c r="BTW10" s="11"/>
      <c r="BTX10" s="11"/>
      <c r="BTY10" s="11"/>
      <c r="BTZ10" s="11"/>
      <c r="BUA10" s="11"/>
      <c r="BUB10" s="11"/>
      <c r="BUC10" s="11"/>
      <c r="BUD10" s="11"/>
      <c r="BUE10" s="11"/>
      <c r="BUF10" s="11"/>
      <c r="BUG10" s="11"/>
      <c r="BUH10" s="11"/>
      <c r="BUI10" s="11"/>
      <c r="BUJ10" s="11"/>
      <c r="BUK10" s="11"/>
      <c r="BUL10" s="11"/>
      <c r="BUM10" s="11"/>
      <c r="BUN10" s="11"/>
      <c r="BUO10" s="11"/>
      <c r="BUP10" s="11"/>
      <c r="BUQ10" s="11"/>
      <c r="BUR10" s="11"/>
      <c r="BUS10" s="11"/>
      <c r="BUT10" s="11"/>
      <c r="BUU10" s="11"/>
      <c r="BUV10" s="11"/>
      <c r="BUW10" s="11"/>
      <c r="BUX10" s="11"/>
      <c r="BUY10" s="11"/>
      <c r="BUZ10" s="11"/>
      <c r="BVA10" s="11"/>
      <c r="BVB10" s="11"/>
      <c r="BVC10" s="11"/>
      <c r="BVD10" s="11"/>
      <c r="BVE10" s="11"/>
      <c r="BVF10" s="11"/>
      <c r="BVG10" s="11"/>
      <c r="BVH10" s="11"/>
      <c r="BVI10" s="11"/>
      <c r="BVJ10" s="11"/>
      <c r="BVK10" s="11"/>
      <c r="BVL10" s="11"/>
      <c r="BVM10" s="11"/>
      <c r="BVN10" s="11"/>
      <c r="BVO10" s="11"/>
      <c r="BVP10" s="11"/>
      <c r="BVQ10" s="11"/>
      <c r="BVR10" s="11"/>
      <c r="BVS10" s="11"/>
      <c r="BVT10" s="11"/>
      <c r="BVU10" s="11"/>
      <c r="BVV10" s="11"/>
      <c r="BVW10" s="11"/>
      <c r="BVX10" s="11"/>
      <c r="BVY10" s="11"/>
      <c r="BVZ10" s="11"/>
      <c r="BWA10" s="11"/>
      <c r="BWB10" s="11"/>
      <c r="BWC10" s="11"/>
      <c r="BWD10" s="11"/>
      <c r="BWE10" s="11"/>
      <c r="BWF10" s="11"/>
      <c r="BWG10" s="11"/>
      <c r="BWH10" s="11"/>
      <c r="BWI10" s="11"/>
      <c r="BWJ10" s="11"/>
      <c r="BWK10" s="11"/>
      <c r="BWL10" s="11"/>
      <c r="BWM10" s="11"/>
      <c r="BWN10" s="11"/>
      <c r="BWO10" s="11"/>
      <c r="BWP10" s="11"/>
      <c r="BWQ10" s="11"/>
      <c r="BWR10" s="11"/>
      <c r="BWS10" s="11"/>
      <c r="BWT10" s="11"/>
      <c r="BWU10" s="11"/>
      <c r="BWV10" s="11"/>
      <c r="BWW10" s="11"/>
      <c r="BWX10" s="11"/>
      <c r="BWY10" s="11"/>
      <c r="BWZ10" s="11"/>
      <c r="BXA10" s="11"/>
      <c r="BXB10" s="11"/>
      <c r="BXC10" s="11"/>
      <c r="BXD10" s="11"/>
      <c r="BXE10" s="11"/>
      <c r="BXF10" s="11"/>
      <c r="BXG10" s="11"/>
      <c r="BXH10" s="11"/>
      <c r="BXI10" s="11"/>
      <c r="BXJ10" s="11"/>
      <c r="BXK10" s="11"/>
      <c r="BXL10" s="11"/>
      <c r="BXM10" s="11"/>
      <c r="BXN10" s="11"/>
      <c r="BXO10" s="11"/>
      <c r="BXP10" s="11"/>
      <c r="BXQ10" s="11"/>
      <c r="BXR10" s="11"/>
      <c r="BXS10" s="11"/>
      <c r="BXT10" s="11"/>
      <c r="BXU10" s="11"/>
      <c r="BXV10" s="11"/>
      <c r="BXW10" s="11"/>
      <c r="BXX10" s="11"/>
      <c r="BXY10" s="11"/>
      <c r="BXZ10" s="11"/>
      <c r="BYA10" s="11"/>
      <c r="BYB10" s="11"/>
      <c r="BYC10" s="11"/>
      <c r="BYD10" s="11"/>
      <c r="BYE10" s="11"/>
      <c r="BYF10" s="11"/>
      <c r="BYG10" s="11"/>
      <c r="BYH10" s="11"/>
      <c r="BYI10" s="11"/>
      <c r="BYJ10" s="11"/>
      <c r="BYK10" s="11"/>
      <c r="BYL10" s="11"/>
      <c r="BYM10" s="11"/>
      <c r="BYN10" s="11"/>
      <c r="BYO10" s="11"/>
      <c r="BYP10" s="11"/>
      <c r="BYQ10" s="11"/>
      <c r="BYR10" s="11"/>
      <c r="BYS10" s="11"/>
      <c r="BYT10" s="11"/>
      <c r="BYU10" s="11"/>
      <c r="BYV10" s="11"/>
      <c r="BYW10" s="11"/>
      <c r="BYX10" s="11"/>
      <c r="BYY10" s="11"/>
      <c r="BYZ10" s="11"/>
      <c r="BZA10" s="11"/>
      <c r="BZB10" s="11"/>
      <c r="BZC10" s="11"/>
      <c r="BZD10" s="11"/>
      <c r="BZE10" s="11"/>
      <c r="BZF10" s="11"/>
      <c r="BZG10" s="11"/>
      <c r="BZH10" s="11"/>
      <c r="BZI10" s="11"/>
      <c r="BZJ10" s="11"/>
      <c r="BZK10" s="11"/>
      <c r="BZL10" s="11"/>
      <c r="BZM10" s="11"/>
      <c r="BZN10" s="11"/>
      <c r="BZO10" s="11"/>
      <c r="BZP10" s="11"/>
      <c r="BZQ10" s="11"/>
      <c r="BZR10" s="11"/>
      <c r="BZS10" s="11"/>
      <c r="BZT10" s="11"/>
      <c r="BZU10" s="11"/>
      <c r="BZV10" s="11"/>
      <c r="BZW10" s="11"/>
      <c r="BZX10" s="11"/>
      <c r="BZY10" s="11"/>
      <c r="BZZ10" s="11"/>
      <c r="CAA10" s="11"/>
      <c r="CAB10" s="11"/>
      <c r="CAC10" s="11"/>
      <c r="CAD10" s="11"/>
      <c r="CAE10" s="11"/>
      <c r="CAF10" s="11"/>
      <c r="CAG10" s="11"/>
      <c r="CAH10" s="11"/>
      <c r="CAI10" s="11"/>
      <c r="CAJ10" s="11"/>
      <c r="CAK10" s="11"/>
      <c r="CAL10" s="11"/>
      <c r="CAM10" s="11"/>
      <c r="CAN10" s="11"/>
      <c r="CAO10" s="11"/>
      <c r="CAP10" s="11"/>
      <c r="CAQ10" s="11"/>
      <c r="CAR10" s="11"/>
      <c r="CAS10" s="11"/>
      <c r="CAT10" s="11"/>
      <c r="CAU10" s="11"/>
      <c r="CAV10" s="11"/>
      <c r="CAW10" s="11"/>
      <c r="CAX10" s="11"/>
      <c r="CAY10" s="11"/>
      <c r="CAZ10" s="11"/>
      <c r="CBA10" s="11"/>
      <c r="CBB10" s="11"/>
      <c r="CBC10" s="11"/>
      <c r="CBD10" s="11"/>
      <c r="CBE10" s="11"/>
      <c r="CBF10" s="11"/>
      <c r="CBG10" s="11"/>
      <c r="CBH10" s="11"/>
      <c r="CBI10" s="11"/>
      <c r="CBJ10" s="11"/>
      <c r="CBK10" s="11"/>
      <c r="CBL10" s="11"/>
      <c r="CBM10" s="11"/>
      <c r="CBN10" s="11"/>
      <c r="CBO10" s="11"/>
      <c r="CBP10" s="11"/>
      <c r="CBQ10" s="11"/>
      <c r="CBR10" s="11"/>
      <c r="CBS10" s="11"/>
      <c r="CBT10" s="11"/>
      <c r="CBU10" s="11"/>
      <c r="CBV10" s="11"/>
      <c r="CBW10" s="11"/>
      <c r="CBX10" s="11"/>
      <c r="CBY10" s="11"/>
      <c r="CBZ10" s="11"/>
      <c r="CCA10" s="11"/>
      <c r="CCB10" s="11"/>
      <c r="CCC10" s="11"/>
      <c r="CCD10" s="11"/>
      <c r="CCE10" s="11"/>
      <c r="CCF10" s="11"/>
      <c r="CCG10" s="11"/>
      <c r="CCH10" s="11"/>
      <c r="CCI10" s="11"/>
      <c r="CCJ10" s="11"/>
      <c r="CCK10" s="11"/>
      <c r="CCL10" s="11"/>
      <c r="CCM10" s="11"/>
      <c r="CCN10" s="11"/>
      <c r="CCO10" s="11"/>
      <c r="CCP10" s="11"/>
      <c r="CCQ10" s="11"/>
      <c r="CCR10" s="11"/>
      <c r="CCS10" s="11"/>
      <c r="CCT10" s="11"/>
      <c r="CCU10" s="11"/>
      <c r="CCV10" s="11"/>
      <c r="CCW10" s="11"/>
      <c r="CCX10" s="11"/>
      <c r="CCY10" s="11"/>
      <c r="CCZ10" s="11"/>
      <c r="CDA10" s="11"/>
      <c r="CDB10" s="11"/>
      <c r="CDC10" s="11"/>
      <c r="CDD10" s="11"/>
      <c r="CDE10" s="11"/>
      <c r="CDF10" s="11"/>
      <c r="CDG10" s="11"/>
      <c r="CDH10" s="11"/>
      <c r="CDI10" s="11"/>
      <c r="CDJ10" s="11"/>
      <c r="CDK10" s="11"/>
      <c r="CDL10" s="11"/>
      <c r="CDM10" s="11"/>
      <c r="CDN10" s="11"/>
      <c r="CDO10" s="11"/>
      <c r="CDP10" s="11"/>
      <c r="CDQ10" s="11"/>
      <c r="CDR10" s="11"/>
      <c r="CDS10" s="11"/>
      <c r="CDT10" s="11"/>
      <c r="CDU10" s="11"/>
      <c r="CDV10" s="11"/>
      <c r="CDW10" s="11"/>
      <c r="CDX10" s="11"/>
      <c r="CDY10" s="11"/>
      <c r="CDZ10" s="11"/>
      <c r="CEA10" s="11"/>
      <c r="CEB10" s="11"/>
      <c r="CEC10" s="11"/>
      <c r="CED10" s="11"/>
      <c r="CEE10" s="11"/>
      <c r="CEF10" s="11"/>
      <c r="CEG10" s="11"/>
      <c r="CEH10" s="11"/>
      <c r="CEI10" s="11"/>
      <c r="CEJ10" s="11"/>
      <c r="CEK10" s="11"/>
      <c r="CEL10" s="11"/>
      <c r="CEM10" s="11"/>
      <c r="CEN10" s="11"/>
      <c r="CEO10" s="11"/>
      <c r="CEP10" s="11"/>
      <c r="CEQ10" s="11"/>
      <c r="CER10" s="11"/>
      <c r="CES10" s="11"/>
      <c r="CET10" s="11"/>
      <c r="CEU10" s="11"/>
      <c r="CEV10" s="11"/>
      <c r="CEW10" s="11"/>
      <c r="CEX10" s="11"/>
      <c r="CEY10" s="11"/>
      <c r="CEZ10" s="11"/>
      <c r="CFA10" s="11"/>
      <c r="CFB10" s="11"/>
      <c r="CFC10" s="11"/>
      <c r="CFD10" s="11"/>
      <c r="CFE10" s="11"/>
      <c r="CFF10" s="11"/>
      <c r="CFG10" s="11"/>
      <c r="CFH10" s="11"/>
      <c r="CFI10" s="11"/>
      <c r="CFJ10" s="11"/>
      <c r="CFK10" s="11"/>
      <c r="CFL10" s="11"/>
      <c r="CFM10" s="11"/>
      <c r="CFN10" s="11"/>
      <c r="CFO10" s="11"/>
      <c r="CFP10" s="11"/>
      <c r="CFQ10" s="11"/>
      <c r="CFR10" s="11"/>
      <c r="CFS10" s="11"/>
      <c r="CFT10" s="11"/>
      <c r="CFU10" s="11"/>
      <c r="CFV10" s="11"/>
      <c r="CFW10" s="11"/>
      <c r="CFX10" s="11"/>
      <c r="CFY10" s="11"/>
      <c r="CFZ10" s="11"/>
      <c r="CGA10" s="11"/>
      <c r="CGB10" s="11"/>
      <c r="CGC10" s="11"/>
      <c r="CGD10" s="11"/>
      <c r="CGE10" s="11"/>
      <c r="CGF10" s="11"/>
      <c r="CGG10" s="11"/>
      <c r="CGH10" s="11"/>
      <c r="CGI10" s="11"/>
      <c r="CGJ10" s="11"/>
      <c r="CGK10" s="11"/>
      <c r="CGL10" s="11"/>
      <c r="CGM10" s="11"/>
      <c r="CGN10" s="11"/>
      <c r="CGO10" s="11"/>
      <c r="CGP10" s="11"/>
      <c r="CGQ10" s="11"/>
      <c r="CGR10" s="11"/>
      <c r="CGS10" s="11"/>
      <c r="CGT10" s="11"/>
      <c r="CGU10" s="11"/>
      <c r="CGV10" s="11"/>
      <c r="CGW10" s="11"/>
      <c r="CGX10" s="11"/>
      <c r="CGY10" s="11"/>
      <c r="CGZ10" s="11"/>
      <c r="CHA10" s="11"/>
      <c r="CHB10" s="11"/>
      <c r="CHC10" s="11"/>
      <c r="CHD10" s="11"/>
      <c r="CHE10" s="11"/>
      <c r="CHF10" s="11"/>
      <c r="CHG10" s="11"/>
      <c r="CHH10" s="11"/>
      <c r="CHI10" s="11"/>
      <c r="CHJ10" s="11"/>
      <c r="CHK10" s="11"/>
      <c r="CHL10" s="11"/>
      <c r="CHM10" s="11"/>
      <c r="CHN10" s="11"/>
      <c r="CHO10" s="11"/>
      <c r="CHP10" s="11"/>
      <c r="CHQ10" s="11"/>
      <c r="CHR10" s="11"/>
      <c r="CHS10" s="11"/>
      <c r="CHT10" s="11"/>
      <c r="CHU10" s="11"/>
      <c r="CHV10" s="11"/>
      <c r="CHW10" s="11"/>
      <c r="CHX10" s="11"/>
      <c r="CHY10" s="11"/>
      <c r="CHZ10" s="11"/>
      <c r="CIA10" s="11"/>
      <c r="CIB10" s="11"/>
      <c r="CIC10" s="11"/>
      <c r="CID10" s="11"/>
      <c r="CIE10" s="11"/>
      <c r="CIF10" s="11"/>
      <c r="CIG10" s="11"/>
      <c r="CIH10" s="11"/>
      <c r="CII10" s="11"/>
      <c r="CIJ10" s="11"/>
      <c r="CIK10" s="11"/>
      <c r="CIL10" s="11"/>
      <c r="CIM10" s="11"/>
      <c r="CIN10" s="11"/>
      <c r="CIO10" s="11"/>
      <c r="CIP10" s="11"/>
      <c r="CIQ10" s="11"/>
      <c r="CIR10" s="11"/>
      <c r="CIS10" s="11"/>
      <c r="CIT10" s="11"/>
      <c r="CIU10" s="11"/>
      <c r="CIV10" s="11"/>
      <c r="CIW10" s="11"/>
      <c r="CIX10" s="11"/>
      <c r="CIY10" s="11"/>
      <c r="CIZ10" s="11"/>
      <c r="CJA10" s="11"/>
      <c r="CJB10" s="11"/>
      <c r="CJC10" s="11"/>
      <c r="CJD10" s="11"/>
      <c r="CJE10" s="11"/>
      <c r="CJF10" s="11"/>
      <c r="CJG10" s="11"/>
      <c r="CJH10" s="11"/>
      <c r="CJI10" s="11"/>
      <c r="CJJ10" s="11"/>
      <c r="CJK10" s="11"/>
      <c r="CJL10" s="11"/>
      <c r="CJM10" s="11"/>
      <c r="CJN10" s="11"/>
      <c r="CJO10" s="11"/>
      <c r="CJP10" s="11"/>
      <c r="CJQ10" s="11"/>
      <c r="CJR10" s="11"/>
      <c r="CJS10" s="11"/>
      <c r="CJT10" s="11"/>
      <c r="CJU10" s="11"/>
      <c r="CJV10" s="11"/>
      <c r="CJW10" s="11"/>
      <c r="CJX10" s="11"/>
      <c r="CJY10" s="11"/>
      <c r="CJZ10" s="11"/>
      <c r="CKA10" s="11"/>
      <c r="CKB10" s="11"/>
      <c r="CKC10" s="11"/>
      <c r="CKD10" s="11"/>
      <c r="CKE10" s="11"/>
      <c r="CKF10" s="11"/>
      <c r="CKG10" s="11"/>
      <c r="CKH10" s="11"/>
      <c r="CKI10" s="11"/>
      <c r="CKJ10" s="11"/>
      <c r="CKK10" s="11"/>
      <c r="CKL10" s="11"/>
      <c r="CKM10" s="11"/>
      <c r="CKN10" s="11"/>
      <c r="CKO10" s="11"/>
      <c r="CKP10" s="11"/>
      <c r="CKQ10" s="11"/>
      <c r="CKR10" s="11"/>
      <c r="CKS10" s="11"/>
      <c r="CKT10" s="11"/>
      <c r="CKU10" s="11"/>
      <c r="CKV10" s="11"/>
      <c r="CKW10" s="11"/>
      <c r="CKX10" s="11"/>
      <c r="CKY10" s="11"/>
      <c r="CKZ10" s="11"/>
      <c r="CLA10" s="11"/>
      <c r="CLB10" s="11"/>
      <c r="CLC10" s="11"/>
      <c r="CLD10" s="11"/>
      <c r="CLE10" s="11"/>
      <c r="CLF10" s="11"/>
      <c r="CLG10" s="11"/>
      <c r="CLH10" s="11"/>
      <c r="CLI10" s="11"/>
      <c r="CLJ10" s="11"/>
      <c r="CLK10" s="11"/>
      <c r="CLL10" s="11"/>
      <c r="CLM10" s="11"/>
      <c r="CLN10" s="11"/>
      <c r="CLO10" s="11"/>
      <c r="CLP10" s="11"/>
      <c r="CLQ10" s="11"/>
      <c r="CLR10" s="11"/>
      <c r="CLS10" s="11"/>
      <c r="CLT10" s="11"/>
      <c r="CLU10" s="11"/>
      <c r="CLV10" s="11"/>
      <c r="CLW10" s="11"/>
      <c r="CLX10" s="11"/>
      <c r="CLY10" s="11"/>
      <c r="CLZ10" s="11"/>
      <c r="CMA10" s="11"/>
      <c r="CMB10" s="11"/>
      <c r="CMC10" s="11"/>
      <c r="CMD10" s="11"/>
      <c r="CME10" s="11"/>
      <c r="CMF10" s="11"/>
      <c r="CMG10" s="11"/>
      <c r="CMH10" s="11"/>
      <c r="CMI10" s="11"/>
      <c r="CMJ10" s="11"/>
      <c r="CMK10" s="11"/>
      <c r="CML10" s="11"/>
      <c r="CMM10" s="11"/>
      <c r="CMN10" s="11"/>
      <c r="CMO10" s="11"/>
      <c r="CMP10" s="11"/>
      <c r="CMQ10" s="11"/>
      <c r="CMR10" s="11"/>
      <c r="CMS10" s="11"/>
      <c r="CMT10" s="11"/>
      <c r="CMU10" s="11"/>
      <c r="CMV10" s="11"/>
      <c r="CMW10" s="11"/>
      <c r="CMX10" s="11"/>
      <c r="CMY10" s="11"/>
      <c r="CMZ10" s="11"/>
      <c r="CNA10" s="11"/>
      <c r="CNB10" s="11"/>
      <c r="CNC10" s="11"/>
      <c r="CND10" s="11"/>
      <c r="CNE10" s="11"/>
      <c r="CNF10" s="11"/>
      <c r="CNG10" s="11"/>
      <c r="CNH10" s="11"/>
      <c r="CNI10" s="11"/>
      <c r="CNJ10" s="11"/>
      <c r="CNK10" s="11"/>
      <c r="CNL10" s="11"/>
      <c r="CNM10" s="11"/>
      <c r="CNN10" s="11"/>
      <c r="CNO10" s="11"/>
      <c r="CNP10" s="11"/>
      <c r="CNQ10" s="11"/>
      <c r="CNR10" s="11"/>
      <c r="CNS10" s="11"/>
      <c r="CNT10" s="11"/>
      <c r="CNU10" s="11"/>
      <c r="CNV10" s="11"/>
      <c r="CNW10" s="11"/>
      <c r="CNX10" s="11"/>
      <c r="CNY10" s="11"/>
      <c r="CNZ10" s="11"/>
      <c r="COA10" s="11"/>
      <c r="COB10" s="11"/>
      <c r="COC10" s="11"/>
      <c r="COD10" s="11"/>
      <c r="COE10" s="11"/>
      <c r="COF10" s="11"/>
      <c r="COG10" s="11"/>
      <c r="COH10" s="11"/>
      <c r="COI10" s="11"/>
      <c r="COJ10" s="11"/>
      <c r="COK10" s="11"/>
      <c r="COL10" s="11"/>
      <c r="COM10" s="11"/>
      <c r="CON10" s="11"/>
      <c r="COO10" s="11"/>
      <c r="COP10" s="11"/>
      <c r="COQ10" s="11"/>
      <c r="COR10" s="11"/>
      <c r="COS10" s="11"/>
      <c r="COT10" s="11"/>
      <c r="COU10" s="11"/>
      <c r="COV10" s="11"/>
      <c r="COW10" s="11"/>
      <c r="COX10" s="11"/>
      <c r="COY10" s="11"/>
      <c r="COZ10" s="11"/>
      <c r="CPA10" s="11"/>
      <c r="CPB10" s="11"/>
      <c r="CPC10" s="11"/>
      <c r="CPD10" s="11"/>
      <c r="CPE10" s="11"/>
      <c r="CPF10" s="11"/>
      <c r="CPG10" s="11"/>
      <c r="CPH10" s="11"/>
      <c r="CPI10" s="11"/>
      <c r="CPJ10" s="11"/>
      <c r="CPK10" s="11"/>
      <c r="CPL10" s="11"/>
      <c r="CPM10" s="11"/>
      <c r="CPN10" s="11"/>
      <c r="CPO10" s="11"/>
      <c r="CPP10" s="11"/>
      <c r="CPQ10" s="11"/>
      <c r="CPR10" s="11"/>
      <c r="CPS10" s="11"/>
      <c r="CPT10" s="11"/>
      <c r="CPU10" s="11"/>
      <c r="CPV10" s="11"/>
      <c r="CPW10" s="11"/>
      <c r="CPX10" s="11"/>
      <c r="CPY10" s="11"/>
      <c r="CPZ10" s="11"/>
      <c r="CQA10" s="11"/>
      <c r="CQB10" s="11"/>
      <c r="CQC10" s="11"/>
      <c r="CQD10" s="11"/>
      <c r="CQE10" s="11"/>
      <c r="CQF10" s="11"/>
      <c r="CQG10" s="11"/>
      <c r="CQH10" s="11"/>
      <c r="CQI10" s="11"/>
      <c r="CQJ10" s="11"/>
      <c r="CQK10" s="11"/>
      <c r="CQL10" s="11"/>
      <c r="CQM10" s="11"/>
      <c r="CQN10" s="11"/>
      <c r="CQO10" s="11"/>
      <c r="CQP10" s="11"/>
      <c r="CQQ10" s="11"/>
      <c r="CQR10" s="11"/>
      <c r="CQS10" s="11"/>
      <c r="CQT10" s="11"/>
      <c r="CQU10" s="11"/>
      <c r="CQV10" s="11"/>
      <c r="CQW10" s="11"/>
      <c r="CQX10" s="11"/>
      <c r="CQY10" s="11"/>
      <c r="CQZ10" s="11"/>
      <c r="CRA10" s="11"/>
      <c r="CRB10" s="11"/>
      <c r="CRC10" s="11"/>
      <c r="CRD10" s="11"/>
      <c r="CRE10" s="11"/>
      <c r="CRF10" s="11"/>
      <c r="CRG10" s="11"/>
      <c r="CRH10" s="11"/>
      <c r="CRI10" s="11"/>
      <c r="CRJ10" s="11"/>
      <c r="CRK10" s="11"/>
      <c r="CRL10" s="11"/>
      <c r="CRM10" s="11"/>
      <c r="CRN10" s="11"/>
      <c r="CRO10" s="11"/>
      <c r="CRP10" s="11"/>
      <c r="CRQ10" s="11"/>
      <c r="CRR10" s="11"/>
      <c r="CRS10" s="11"/>
      <c r="CRT10" s="11"/>
      <c r="CRU10" s="11"/>
      <c r="CRV10" s="11"/>
      <c r="CRW10" s="11"/>
      <c r="CRX10" s="11"/>
      <c r="CRY10" s="11"/>
      <c r="CRZ10" s="11"/>
      <c r="CSA10" s="11"/>
      <c r="CSB10" s="11"/>
      <c r="CSC10" s="11"/>
      <c r="CSD10" s="11"/>
      <c r="CSE10" s="11"/>
      <c r="CSF10" s="11"/>
      <c r="CSG10" s="11"/>
      <c r="CSH10" s="11"/>
      <c r="CSI10" s="11"/>
      <c r="CSJ10" s="11"/>
      <c r="CSK10" s="11"/>
      <c r="CSL10" s="11"/>
      <c r="CSM10" s="11"/>
      <c r="CSN10" s="11"/>
      <c r="CSO10" s="11"/>
      <c r="CSP10" s="11"/>
      <c r="CSQ10" s="11"/>
      <c r="CSR10" s="11"/>
      <c r="CSS10" s="11"/>
      <c r="CST10" s="11"/>
      <c r="CSU10" s="11"/>
      <c r="CSV10" s="11"/>
      <c r="CSW10" s="11"/>
      <c r="CSX10" s="11"/>
      <c r="CSY10" s="11"/>
      <c r="CSZ10" s="11"/>
      <c r="CTA10" s="11"/>
      <c r="CTB10" s="11"/>
      <c r="CTC10" s="11"/>
      <c r="CTD10" s="11"/>
      <c r="CTE10" s="11"/>
      <c r="CTF10" s="11"/>
      <c r="CTG10" s="11"/>
      <c r="CTH10" s="11"/>
      <c r="CTI10" s="11"/>
      <c r="CTJ10" s="11"/>
      <c r="CTK10" s="11"/>
      <c r="CTL10" s="11"/>
      <c r="CTM10" s="11"/>
      <c r="CTN10" s="11"/>
      <c r="CTO10" s="11"/>
      <c r="CTP10" s="11"/>
      <c r="CTQ10" s="11"/>
      <c r="CTR10" s="11"/>
      <c r="CTS10" s="11"/>
      <c r="CTT10" s="11"/>
      <c r="CTU10" s="11"/>
      <c r="CTV10" s="11"/>
      <c r="CTW10" s="11"/>
      <c r="CTX10" s="11"/>
      <c r="CTY10" s="11"/>
      <c r="CTZ10" s="11"/>
      <c r="CUA10" s="11"/>
      <c r="CUB10" s="11"/>
      <c r="CUC10" s="11"/>
      <c r="CUD10" s="11"/>
      <c r="CUE10" s="11"/>
      <c r="CUF10" s="11"/>
      <c r="CUG10" s="11"/>
      <c r="CUH10" s="11"/>
      <c r="CUI10" s="11"/>
      <c r="CUJ10" s="11"/>
      <c r="CUK10" s="11"/>
      <c r="CUL10" s="11"/>
      <c r="CUM10" s="11"/>
      <c r="CUN10" s="11"/>
      <c r="CUO10" s="11"/>
      <c r="CUP10" s="11"/>
      <c r="CUQ10" s="11"/>
      <c r="CUR10" s="11"/>
      <c r="CUS10" s="11"/>
      <c r="CUT10" s="11"/>
      <c r="CUU10" s="11"/>
      <c r="CUV10" s="11"/>
      <c r="CUW10" s="11"/>
      <c r="CUX10" s="11"/>
      <c r="CUY10" s="11"/>
      <c r="CUZ10" s="11"/>
      <c r="CVA10" s="11"/>
      <c r="CVB10" s="11"/>
      <c r="CVC10" s="11"/>
      <c r="CVD10" s="11"/>
      <c r="CVE10" s="11"/>
      <c r="CVF10" s="11"/>
      <c r="CVG10" s="11"/>
      <c r="CVH10" s="11"/>
      <c r="CVI10" s="11"/>
      <c r="CVJ10" s="11"/>
      <c r="CVK10" s="11"/>
      <c r="CVL10" s="11"/>
      <c r="CVM10" s="11"/>
      <c r="CVN10" s="11"/>
      <c r="CVO10" s="11"/>
      <c r="CVP10" s="11"/>
      <c r="CVQ10" s="11"/>
      <c r="CVR10" s="11"/>
      <c r="CVS10" s="11"/>
      <c r="CVT10" s="11"/>
      <c r="CVU10" s="11"/>
      <c r="CVV10" s="11"/>
      <c r="CVW10" s="11"/>
      <c r="CVX10" s="11"/>
      <c r="CVY10" s="11"/>
      <c r="CVZ10" s="11"/>
      <c r="CWA10" s="11"/>
      <c r="CWB10" s="11"/>
      <c r="CWC10" s="11"/>
      <c r="CWD10" s="11"/>
      <c r="CWE10" s="11"/>
      <c r="CWF10" s="11"/>
      <c r="CWG10" s="11"/>
      <c r="CWH10" s="11"/>
      <c r="CWI10" s="11"/>
      <c r="CWJ10" s="11"/>
      <c r="CWK10" s="11"/>
      <c r="CWL10" s="11"/>
      <c r="CWM10" s="11"/>
      <c r="CWN10" s="11"/>
      <c r="CWO10" s="11"/>
      <c r="CWP10" s="11"/>
      <c r="CWQ10" s="11"/>
      <c r="CWR10" s="11"/>
      <c r="CWS10" s="11"/>
      <c r="CWT10" s="11"/>
      <c r="CWU10" s="11"/>
      <c r="CWV10" s="11"/>
      <c r="CWW10" s="11"/>
      <c r="CWX10" s="11"/>
      <c r="CWY10" s="11"/>
      <c r="CWZ10" s="11"/>
      <c r="CXA10" s="11"/>
      <c r="CXB10" s="11"/>
      <c r="CXC10" s="11"/>
      <c r="CXD10" s="11"/>
      <c r="CXE10" s="11"/>
      <c r="CXF10" s="11"/>
      <c r="CXG10" s="11"/>
      <c r="CXH10" s="11"/>
      <c r="CXI10" s="11"/>
      <c r="CXJ10" s="11"/>
      <c r="CXK10" s="11"/>
      <c r="CXL10" s="11"/>
      <c r="CXM10" s="11"/>
      <c r="CXN10" s="11"/>
      <c r="CXO10" s="11"/>
      <c r="CXP10" s="11"/>
      <c r="CXQ10" s="11"/>
      <c r="CXR10" s="11"/>
      <c r="CXS10" s="11"/>
      <c r="CXT10" s="11"/>
      <c r="CXU10" s="11"/>
      <c r="CXV10" s="11"/>
      <c r="CXW10" s="11"/>
      <c r="CXX10" s="11"/>
      <c r="CXY10" s="11"/>
      <c r="CXZ10" s="11"/>
      <c r="CYA10" s="11"/>
      <c r="CYB10" s="11"/>
      <c r="CYC10" s="11"/>
      <c r="CYD10" s="11"/>
      <c r="CYE10" s="11"/>
      <c r="CYF10" s="11"/>
      <c r="CYG10" s="11"/>
      <c r="CYH10" s="11"/>
      <c r="CYI10" s="11"/>
      <c r="CYJ10" s="11"/>
      <c r="CYK10" s="11"/>
      <c r="CYL10" s="11"/>
      <c r="CYM10" s="11"/>
      <c r="CYN10" s="11"/>
      <c r="CYO10" s="11"/>
      <c r="CYP10" s="11"/>
      <c r="CYQ10" s="11"/>
      <c r="CYR10" s="11"/>
      <c r="CYS10" s="11"/>
      <c r="CYT10" s="11"/>
      <c r="CYU10" s="11"/>
      <c r="CYV10" s="11"/>
      <c r="CYW10" s="11"/>
      <c r="CYX10" s="11"/>
      <c r="CYY10" s="11"/>
      <c r="CYZ10" s="11"/>
      <c r="CZA10" s="11"/>
      <c r="CZB10" s="11"/>
      <c r="CZC10" s="11"/>
      <c r="CZD10" s="11"/>
      <c r="CZE10" s="11"/>
      <c r="CZF10" s="11"/>
      <c r="CZG10" s="11"/>
      <c r="CZH10" s="11"/>
      <c r="CZI10" s="11"/>
      <c r="CZJ10" s="11"/>
      <c r="CZK10" s="11"/>
      <c r="CZL10" s="11"/>
      <c r="CZM10" s="11"/>
      <c r="CZN10" s="11"/>
      <c r="CZO10" s="11"/>
      <c r="CZP10" s="11"/>
      <c r="CZQ10" s="11"/>
      <c r="CZR10" s="11"/>
      <c r="CZS10" s="11"/>
      <c r="CZT10" s="11"/>
      <c r="CZU10" s="11"/>
      <c r="CZV10" s="11"/>
      <c r="CZW10" s="11"/>
      <c r="CZX10" s="11"/>
      <c r="CZY10" s="11"/>
      <c r="CZZ10" s="11"/>
      <c r="DAA10" s="11"/>
      <c r="DAB10" s="11"/>
      <c r="DAC10" s="11"/>
      <c r="DAD10" s="11"/>
      <c r="DAE10" s="11"/>
      <c r="DAF10" s="11"/>
      <c r="DAG10" s="11"/>
      <c r="DAH10" s="11"/>
      <c r="DAI10" s="11"/>
      <c r="DAJ10" s="11"/>
      <c r="DAK10" s="11"/>
      <c r="DAL10" s="11"/>
      <c r="DAM10" s="11"/>
      <c r="DAN10" s="11"/>
      <c r="DAO10" s="11"/>
      <c r="DAP10" s="11"/>
      <c r="DAQ10" s="11"/>
      <c r="DAR10" s="11"/>
      <c r="DAS10" s="11"/>
      <c r="DAT10" s="11"/>
      <c r="DAU10" s="11"/>
      <c r="DAV10" s="11"/>
      <c r="DAW10" s="11"/>
      <c r="DAX10" s="11"/>
      <c r="DAY10" s="11"/>
      <c r="DAZ10" s="11"/>
      <c r="DBA10" s="11"/>
      <c r="DBB10" s="11"/>
      <c r="DBC10" s="11"/>
      <c r="DBD10" s="11"/>
      <c r="DBE10" s="11"/>
      <c r="DBF10" s="11"/>
      <c r="DBG10" s="11"/>
      <c r="DBH10" s="11"/>
      <c r="DBI10" s="11"/>
      <c r="DBJ10" s="11"/>
      <c r="DBK10" s="11"/>
      <c r="DBL10" s="11"/>
      <c r="DBM10" s="11"/>
      <c r="DBN10" s="11"/>
      <c r="DBO10" s="11"/>
      <c r="DBP10" s="11"/>
      <c r="DBQ10" s="11"/>
      <c r="DBR10" s="11"/>
      <c r="DBS10" s="11"/>
      <c r="DBT10" s="11"/>
      <c r="DBU10" s="11"/>
      <c r="DBV10" s="11"/>
      <c r="DBW10" s="11"/>
      <c r="DBX10" s="11"/>
      <c r="DBY10" s="11"/>
      <c r="DBZ10" s="11"/>
      <c r="DCA10" s="11"/>
      <c r="DCB10" s="11"/>
      <c r="DCC10" s="11"/>
      <c r="DCD10" s="11"/>
      <c r="DCE10" s="11"/>
      <c r="DCF10" s="11"/>
      <c r="DCG10" s="11"/>
      <c r="DCH10" s="11"/>
      <c r="DCI10" s="11"/>
      <c r="DCJ10" s="11"/>
      <c r="DCK10" s="11"/>
      <c r="DCL10" s="11"/>
      <c r="DCM10" s="11"/>
      <c r="DCN10" s="11"/>
      <c r="DCO10" s="11"/>
      <c r="DCP10" s="11"/>
      <c r="DCQ10" s="11"/>
      <c r="DCR10" s="11"/>
      <c r="DCS10" s="11"/>
      <c r="DCT10" s="11"/>
      <c r="DCU10" s="11"/>
      <c r="DCV10" s="11"/>
      <c r="DCW10" s="11"/>
      <c r="DCX10" s="11"/>
      <c r="DCY10" s="11"/>
      <c r="DCZ10" s="11"/>
      <c r="DDA10" s="11"/>
      <c r="DDB10" s="11"/>
      <c r="DDC10" s="11"/>
      <c r="DDD10" s="11"/>
      <c r="DDE10" s="11"/>
      <c r="DDF10" s="11"/>
      <c r="DDG10" s="11"/>
      <c r="DDH10" s="11"/>
      <c r="DDI10" s="11"/>
      <c r="DDJ10" s="11"/>
      <c r="DDK10" s="11"/>
      <c r="DDL10" s="11"/>
      <c r="DDM10" s="11"/>
      <c r="DDN10" s="11"/>
      <c r="DDO10" s="11"/>
      <c r="DDP10" s="11"/>
      <c r="DDQ10" s="11"/>
      <c r="DDR10" s="11"/>
      <c r="DDS10" s="11"/>
      <c r="DDT10" s="11"/>
      <c r="DDU10" s="11"/>
      <c r="DDV10" s="11"/>
      <c r="DDW10" s="11"/>
      <c r="DDX10" s="11"/>
      <c r="DDY10" s="11"/>
      <c r="DDZ10" s="11"/>
      <c r="DEA10" s="11"/>
      <c r="DEB10" s="11"/>
      <c r="DEC10" s="11"/>
      <c r="DED10" s="11"/>
      <c r="DEE10" s="11"/>
      <c r="DEF10" s="11"/>
      <c r="DEG10" s="11"/>
      <c r="DEH10" s="11"/>
      <c r="DEI10" s="11"/>
      <c r="DEJ10" s="11"/>
      <c r="DEK10" s="11"/>
      <c r="DEL10" s="11"/>
      <c r="DEM10" s="11"/>
      <c r="DEN10" s="11"/>
      <c r="DEO10" s="11"/>
      <c r="DEP10" s="11"/>
      <c r="DEQ10" s="11"/>
      <c r="DER10" s="11"/>
      <c r="DES10" s="11"/>
      <c r="DET10" s="11"/>
      <c r="DEU10" s="11"/>
      <c r="DEV10" s="11"/>
      <c r="DEW10" s="11"/>
      <c r="DEX10" s="11"/>
      <c r="DEY10" s="11"/>
      <c r="DEZ10" s="11"/>
      <c r="DFA10" s="11"/>
      <c r="DFB10" s="11"/>
      <c r="DFC10" s="11"/>
      <c r="DFD10" s="11"/>
      <c r="DFE10" s="11"/>
      <c r="DFF10" s="11"/>
      <c r="DFG10" s="11"/>
      <c r="DFH10" s="11"/>
      <c r="DFI10" s="11"/>
      <c r="DFJ10" s="11"/>
      <c r="DFK10" s="11"/>
      <c r="DFL10" s="11"/>
      <c r="DFM10" s="11"/>
      <c r="DFN10" s="11"/>
      <c r="DFO10" s="11"/>
      <c r="DFP10" s="11"/>
      <c r="DFQ10" s="11"/>
      <c r="DFR10" s="11"/>
      <c r="DFS10" s="11"/>
      <c r="DFT10" s="11"/>
      <c r="DFU10" s="11"/>
      <c r="DFV10" s="11"/>
      <c r="DFW10" s="11"/>
      <c r="DFX10" s="11"/>
      <c r="DFY10" s="11"/>
      <c r="DFZ10" s="11"/>
      <c r="DGA10" s="11"/>
      <c r="DGB10" s="11"/>
      <c r="DGC10" s="11"/>
      <c r="DGD10" s="11"/>
      <c r="DGE10" s="11"/>
      <c r="DGF10" s="11"/>
      <c r="DGG10" s="11"/>
      <c r="DGH10" s="11"/>
      <c r="DGI10" s="11"/>
      <c r="DGJ10" s="11"/>
      <c r="DGK10" s="11"/>
      <c r="DGL10" s="11"/>
      <c r="DGM10" s="11"/>
      <c r="DGN10" s="11"/>
      <c r="DGO10" s="11"/>
      <c r="DGP10" s="11"/>
      <c r="DGQ10" s="11"/>
      <c r="DGR10" s="11"/>
      <c r="DGS10" s="11"/>
      <c r="DGT10" s="11"/>
      <c r="DGU10" s="11"/>
      <c r="DGV10" s="11"/>
      <c r="DGW10" s="11"/>
      <c r="DGX10" s="11"/>
      <c r="DGY10" s="11"/>
      <c r="DGZ10" s="11"/>
      <c r="DHA10" s="11"/>
      <c r="DHB10" s="11"/>
      <c r="DHC10" s="11"/>
      <c r="DHD10" s="11"/>
      <c r="DHE10" s="11"/>
      <c r="DHF10" s="11"/>
      <c r="DHG10" s="11"/>
      <c r="DHH10" s="11"/>
      <c r="DHI10" s="11"/>
      <c r="DHJ10" s="11"/>
      <c r="DHK10" s="11"/>
      <c r="DHL10" s="11"/>
      <c r="DHM10" s="11"/>
      <c r="DHN10" s="11"/>
      <c r="DHO10" s="11"/>
      <c r="DHP10" s="11"/>
      <c r="DHQ10" s="11"/>
      <c r="DHR10" s="11"/>
      <c r="DHS10" s="11"/>
      <c r="DHT10" s="11"/>
      <c r="DHU10" s="11"/>
      <c r="DHV10" s="11"/>
      <c r="DHW10" s="11"/>
      <c r="DHX10" s="11"/>
      <c r="DHY10" s="11"/>
      <c r="DHZ10" s="11"/>
      <c r="DIA10" s="11"/>
      <c r="DIB10" s="11"/>
      <c r="DIC10" s="11"/>
      <c r="DID10" s="11"/>
      <c r="DIE10" s="11"/>
      <c r="DIF10" s="11"/>
      <c r="DIG10" s="11"/>
      <c r="DIH10" s="11"/>
      <c r="DII10" s="11"/>
      <c r="DIJ10" s="11"/>
      <c r="DIK10" s="11"/>
      <c r="DIL10" s="11"/>
      <c r="DIM10" s="11"/>
      <c r="DIN10" s="11"/>
      <c r="DIO10" s="11"/>
      <c r="DIP10" s="11"/>
      <c r="DIQ10" s="11"/>
      <c r="DIR10" s="11"/>
      <c r="DIS10" s="11"/>
      <c r="DIT10" s="11"/>
      <c r="DIU10" s="11"/>
      <c r="DIV10" s="11"/>
      <c r="DIW10" s="11"/>
      <c r="DIX10" s="11"/>
      <c r="DIY10" s="11"/>
      <c r="DIZ10" s="11"/>
      <c r="DJA10" s="11"/>
      <c r="DJB10" s="11"/>
      <c r="DJC10" s="11"/>
      <c r="DJD10" s="11"/>
      <c r="DJE10" s="11"/>
      <c r="DJF10" s="11"/>
      <c r="DJG10" s="11"/>
      <c r="DJH10" s="11"/>
      <c r="DJI10" s="11"/>
      <c r="DJJ10" s="11"/>
      <c r="DJK10" s="11"/>
      <c r="DJL10" s="11"/>
      <c r="DJM10" s="11"/>
      <c r="DJN10" s="11"/>
      <c r="DJO10" s="11"/>
      <c r="DJP10" s="11"/>
      <c r="DJQ10" s="11"/>
      <c r="DJR10" s="11"/>
      <c r="DJS10" s="11"/>
      <c r="DJT10" s="11"/>
      <c r="DJU10" s="11"/>
      <c r="DJV10" s="11"/>
      <c r="DJW10" s="11"/>
      <c r="DJX10" s="11"/>
      <c r="DJY10" s="11"/>
      <c r="DJZ10" s="11"/>
      <c r="DKA10" s="11"/>
      <c r="DKB10" s="11"/>
      <c r="DKC10" s="11"/>
      <c r="DKD10" s="11"/>
      <c r="DKE10" s="11"/>
      <c r="DKF10" s="11"/>
      <c r="DKG10" s="11"/>
      <c r="DKH10" s="11"/>
      <c r="DKI10" s="11"/>
      <c r="DKJ10" s="11"/>
      <c r="DKK10" s="11"/>
      <c r="DKL10" s="11"/>
      <c r="DKM10" s="11"/>
      <c r="DKN10" s="11"/>
      <c r="DKO10" s="11"/>
      <c r="DKP10" s="11"/>
      <c r="DKQ10" s="11"/>
      <c r="DKR10" s="11"/>
      <c r="DKS10" s="11"/>
      <c r="DKT10" s="11"/>
      <c r="DKU10" s="11"/>
      <c r="DKV10" s="11"/>
      <c r="DKW10" s="11"/>
      <c r="DKX10" s="11"/>
      <c r="DKY10" s="11"/>
      <c r="DKZ10" s="11"/>
      <c r="DLA10" s="11"/>
      <c r="DLB10" s="11"/>
      <c r="DLC10" s="11"/>
      <c r="DLD10" s="11"/>
      <c r="DLE10" s="11"/>
      <c r="DLF10" s="11"/>
      <c r="DLG10" s="11"/>
      <c r="DLH10" s="11"/>
      <c r="DLI10" s="11"/>
      <c r="DLJ10" s="11"/>
      <c r="DLK10" s="11"/>
      <c r="DLL10" s="11"/>
      <c r="DLM10" s="11"/>
      <c r="DLN10" s="11"/>
      <c r="DLO10" s="11"/>
      <c r="DLP10" s="11"/>
      <c r="DLQ10" s="11"/>
      <c r="DLR10" s="11"/>
      <c r="DLS10" s="11"/>
      <c r="DLT10" s="11"/>
      <c r="DLU10" s="11"/>
      <c r="DLV10" s="11"/>
      <c r="DLW10" s="11"/>
      <c r="DLX10" s="11"/>
      <c r="DLY10" s="11"/>
      <c r="DLZ10" s="11"/>
      <c r="DMA10" s="11"/>
      <c r="DMB10" s="11"/>
      <c r="DMC10" s="11"/>
      <c r="DMD10" s="11"/>
      <c r="DME10" s="11"/>
      <c r="DMF10" s="11"/>
      <c r="DMG10" s="11"/>
      <c r="DMH10" s="11"/>
      <c r="DMI10" s="11"/>
      <c r="DMJ10" s="11"/>
      <c r="DMK10" s="11"/>
      <c r="DML10" s="11"/>
      <c r="DMM10" s="11"/>
      <c r="DMN10" s="11"/>
      <c r="DMO10" s="11"/>
      <c r="DMP10" s="11"/>
      <c r="DMQ10" s="11"/>
      <c r="DMR10" s="11"/>
      <c r="DMS10" s="11"/>
      <c r="DMT10" s="11"/>
      <c r="DMU10" s="11"/>
      <c r="DMV10" s="11"/>
      <c r="DMW10" s="11"/>
      <c r="DMX10" s="11"/>
      <c r="DMY10" s="11"/>
      <c r="DMZ10" s="11"/>
      <c r="DNA10" s="11"/>
      <c r="DNB10" s="11"/>
      <c r="DNC10" s="11"/>
      <c r="DND10" s="11"/>
      <c r="DNE10" s="11"/>
      <c r="DNF10" s="11"/>
      <c r="DNG10" s="11"/>
      <c r="DNH10" s="11"/>
      <c r="DNI10" s="11"/>
      <c r="DNJ10" s="11"/>
      <c r="DNK10" s="11"/>
      <c r="DNL10" s="11"/>
      <c r="DNM10" s="11"/>
      <c r="DNN10" s="11"/>
      <c r="DNO10" s="11"/>
      <c r="DNP10" s="11"/>
      <c r="DNQ10" s="11"/>
      <c r="DNR10" s="11"/>
      <c r="DNS10" s="11"/>
      <c r="DNT10" s="11"/>
      <c r="DNU10" s="11"/>
      <c r="DNV10" s="11"/>
      <c r="DNW10" s="11"/>
      <c r="DNX10" s="11"/>
      <c r="DNY10" s="11"/>
      <c r="DNZ10" s="11"/>
      <c r="DOA10" s="11"/>
      <c r="DOB10" s="11"/>
      <c r="DOC10" s="11"/>
      <c r="DOD10" s="11"/>
      <c r="DOE10" s="11"/>
      <c r="DOF10" s="11"/>
      <c r="DOG10" s="11"/>
      <c r="DOH10" s="11"/>
      <c r="DOI10" s="11"/>
      <c r="DOJ10" s="11"/>
      <c r="DOK10" s="11"/>
      <c r="DOL10" s="11"/>
      <c r="DOM10" s="11"/>
      <c r="DON10" s="11"/>
      <c r="DOO10" s="11"/>
      <c r="DOP10" s="11"/>
      <c r="DOQ10" s="11"/>
      <c r="DOR10" s="11"/>
      <c r="DOS10" s="11"/>
      <c r="DOT10" s="11"/>
      <c r="DOU10" s="11"/>
      <c r="DOV10" s="11"/>
      <c r="DOW10" s="11"/>
      <c r="DOX10" s="11"/>
      <c r="DOY10" s="11"/>
      <c r="DOZ10" s="11"/>
      <c r="DPA10" s="11"/>
      <c r="DPB10" s="11"/>
      <c r="DPC10" s="11"/>
      <c r="DPD10" s="11"/>
      <c r="DPE10" s="11"/>
      <c r="DPF10" s="11"/>
      <c r="DPG10" s="11"/>
      <c r="DPH10" s="11"/>
      <c r="DPI10" s="11"/>
      <c r="DPJ10" s="11"/>
      <c r="DPK10" s="11"/>
      <c r="DPL10" s="11"/>
      <c r="DPM10" s="11"/>
      <c r="DPN10" s="11"/>
      <c r="DPO10" s="11"/>
      <c r="DPP10" s="11"/>
      <c r="DPQ10" s="11"/>
      <c r="DPR10" s="11"/>
      <c r="DPS10" s="11"/>
      <c r="DPT10" s="11"/>
      <c r="DPU10" s="11"/>
      <c r="DPV10" s="11"/>
      <c r="DPW10" s="11"/>
      <c r="DPX10" s="11"/>
      <c r="DPY10" s="11"/>
      <c r="DPZ10" s="11"/>
      <c r="DQA10" s="11"/>
      <c r="DQB10" s="11"/>
      <c r="DQC10" s="11"/>
      <c r="DQD10" s="11"/>
      <c r="DQE10" s="11"/>
      <c r="DQF10" s="11"/>
      <c r="DQG10" s="11"/>
      <c r="DQH10" s="11"/>
      <c r="DQI10" s="11"/>
      <c r="DQJ10" s="11"/>
      <c r="DQK10" s="11"/>
      <c r="DQL10" s="11"/>
      <c r="DQM10" s="11"/>
      <c r="DQN10" s="11"/>
      <c r="DQO10" s="11"/>
      <c r="DQP10" s="11"/>
      <c r="DQQ10" s="11"/>
      <c r="DQR10" s="11"/>
      <c r="DQS10" s="11"/>
      <c r="DQT10" s="11"/>
      <c r="DQU10" s="11"/>
      <c r="DQV10" s="11"/>
      <c r="DQW10" s="11"/>
      <c r="DQX10" s="11"/>
      <c r="DQY10" s="11"/>
      <c r="DQZ10" s="11"/>
      <c r="DRA10" s="11"/>
      <c r="DRB10" s="11"/>
      <c r="DRC10" s="11"/>
      <c r="DRD10" s="11"/>
      <c r="DRE10" s="11"/>
      <c r="DRF10" s="11"/>
      <c r="DRG10" s="11"/>
      <c r="DRH10" s="11"/>
      <c r="DRI10" s="11"/>
      <c r="DRJ10" s="11"/>
      <c r="DRK10" s="11"/>
      <c r="DRL10" s="11"/>
      <c r="DRM10" s="11"/>
      <c r="DRN10" s="11"/>
      <c r="DRO10" s="11"/>
      <c r="DRP10" s="11"/>
      <c r="DRQ10" s="11"/>
      <c r="DRR10" s="11"/>
      <c r="DRS10" s="11"/>
      <c r="DRT10" s="11"/>
      <c r="DRU10" s="11"/>
      <c r="DRV10" s="11"/>
      <c r="DRW10" s="11"/>
      <c r="DRX10" s="11"/>
      <c r="DRY10" s="11"/>
      <c r="DRZ10" s="11"/>
      <c r="DSA10" s="11"/>
      <c r="DSB10" s="11"/>
      <c r="DSC10" s="11"/>
      <c r="DSD10" s="11"/>
      <c r="DSE10" s="11"/>
      <c r="DSF10" s="11"/>
      <c r="DSG10" s="11"/>
      <c r="DSH10" s="11"/>
      <c r="DSI10" s="11"/>
      <c r="DSJ10" s="11"/>
      <c r="DSK10" s="11"/>
      <c r="DSL10" s="11"/>
      <c r="DSM10" s="11"/>
      <c r="DSN10" s="11"/>
      <c r="DSO10" s="11"/>
      <c r="DSP10" s="11"/>
      <c r="DSQ10" s="11"/>
      <c r="DSR10" s="11"/>
      <c r="DSS10" s="11"/>
      <c r="DST10" s="11"/>
      <c r="DSU10" s="11"/>
      <c r="DSV10" s="11"/>
      <c r="DSW10" s="11"/>
      <c r="DSX10" s="11"/>
      <c r="DSY10" s="11"/>
      <c r="DSZ10" s="11"/>
      <c r="DTA10" s="11"/>
      <c r="DTB10" s="11"/>
      <c r="DTC10" s="11"/>
      <c r="DTD10" s="11"/>
      <c r="DTE10" s="11"/>
      <c r="DTF10" s="11"/>
      <c r="DTG10" s="11"/>
      <c r="DTH10" s="11"/>
      <c r="DTI10" s="11"/>
      <c r="DTJ10" s="11"/>
      <c r="DTK10" s="11"/>
      <c r="DTL10" s="11"/>
      <c r="DTM10" s="11"/>
      <c r="DTN10" s="11"/>
      <c r="DTO10" s="11"/>
      <c r="DTP10" s="11"/>
      <c r="DTQ10" s="11"/>
      <c r="DTR10" s="11"/>
      <c r="DTS10" s="11"/>
      <c r="DTT10" s="11"/>
      <c r="DTU10" s="11"/>
      <c r="DTV10" s="11"/>
      <c r="DTW10" s="11"/>
      <c r="DTX10" s="11"/>
      <c r="DTY10" s="11"/>
      <c r="DTZ10" s="11"/>
      <c r="DUA10" s="11"/>
      <c r="DUB10" s="11"/>
      <c r="DUC10" s="11"/>
      <c r="DUD10" s="11"/>
      <c r="DUE10" s="11"/>
      <c r="DUF10" s="11"/>
      <c r="DUG10" s="11"/>
      <c r="DUH10" s="11"/>
      <c r="DUI10" s="11"/>
      <c r="DUJ10" s="11"/>
      <c r="DUK10" s="11"/>
      <c r="DUL10" s="11"/>
      <c r="DUM10" s="11"/>
      <c r="DUN10" s="11"/>
      <c r="DUO10" s="11"/>
      <c r="DUP10" s="11"/>
      <c r="DUQ10" s="11"/>
      <c r="DUR10" s="11"/>
      <c r="DUS10" s="11"/>
      <c r="DUT10" s="11"/>
      <c r="DUU10" s="11"/>
      <c r="DUV10" s="11"/>
      <c r="DUW10" s="11"/>
      <c r="DUX10" s="11"/>
      <c r="DUY10" s="11"/>
      <c r="DUZ10" s="11"/>
      <c r="DVA10" s="11"/>
      <c r="DVB10" s="11"/>
      <c r="DVC10" s="11"/>
      <c r="DVD10" s="11"/>
      <c r="DVE10" s="11"/>
      <c r="DVF10" s="11"/>
      <c r="DVG10" s="11"/>
      <c r="DVH10" s="11"/>
      <c r="DVI10" s="11"/>
      <c r="DVJ10" s="11"/>
      <c r="DVK10" s="11"/>
      <c r="DVL10" s="11"/>
      <c r="DVM10" s="11"/>
      <c r="DVN10" s="11"/>
      <c r="DVO10" s="11"/>
      <c r="DVP10" s="11"/>
      <c r="DVQ10" s="11"/>
      <c r="DVR10" s="11"/>
      <c r="DVS10" s="11"/>
      <c r="DVT10" s="11"/>
      <c r="DVU10" s="11"/>
      <c r="DVV10" s="11"/>
      <c r="DVW10" s="11"/>
      <c r="DVX10" s="11"/>
      <c r="DVY10" s="11"/>
      <c r="DVZ10" s="11"/>
      <c r="DWA10" s="11"/>
      <c r="DWB10" s="11"/>
      <c r="DWC10" s="11"/>
      <c r="DWD10" s="11"/>
      <c r="DWE10" s="11"/>
      <c r="DWF10" s="11"/>
      <c r="DWG10" s="11"/>
      <c r="DWH10" s="11"/>
      <c r="DWI10" s="11"/>
      <c r="DWJ10" s="11"/>
      <c r="DWK10" s="11"/>
      <c r="DWL10" s="11"/>
      <c r="DWM10" s="11"/>
      <c r="DWN10" s="11"/>
      <c r="DWO10" s="11"/>
      <c r="DWP10" s="11"/>
      <c r="DWQ10" s="11"/>
      <c r="DWR10" s="11"/>
      <c r="DWS10" s="11"/>
      <c r="DWT10" s="11"/>
      <c r="DWU10" s="11"/>
      <c r="DWV10" s="11"/>
      <c r="DWW10" s="11"/>
      <c r="DWX10" s="11"/>
      <c r="DWY10" s="11"/>
      <c r="DWZ10" s="11"/>
      <c r="DXA10" s="11"/>
      <c r="DXB10" s="11"/>
      <c r="DXC10" s="11"/>
      <c r="DXD10" s="11"/>
      <c r="DXE10" s="11"/>
      <c r="DXF10" s="11"/>
      <c r="DXG10" s="11"/>
      <c r="DXH10" s="11"/>
      <c r="DXI10" s="11"/>
      <c r="DXJ10" s="11"/>
      <c r="DXK10" s="11"/>
      <c r="DXL10" s="11"/>
      <c r="DXM10" s="11"/>
      <c r="DXN10" s="11"/>
      <c r="DXO10" s="11"/>
      <c r="DXP10" s="11"/>
      <c r="DXQ10" s="11"/>
      <c r="DXR10" s="11"/>
      <c r="DXS10" s="11"/>
      <c r="DXT10" s="11"/>
      <c r="DXU10" s="11"/>
      <c r="DXV10" s="11"/>
      <c r="DXW10" s="11"/>
      <c r="DXX10" s="11"/>
      <c r="DXY10" s="11"/>
      <c r="DXZ10" s="11"/>
      <c r="DYA10" s="11"/>
      <c r="DYB10" s="11"/>
      <c r="DYC10" s="11"/>
      <c r="DYD10" s="11"/>
      <c r="DYE10" s="11"/>
      <c r="DYF10" s="11"/>
      <c r="DYG10" s="11"/>
      <c r="DYH10" s="11"/>
      <c r="DYI10" s="11"/>
      <c r="DYJ10" s="11"/>
      <c r="DYK10" s="11"/>
      <c r="DYL10" s="11"/>
      <c r="DYM10" s="11"/>
      <c r="DYN10" s="11"/>
      <c r="DYO10" s="11"/>
      <c r="DYP10" s="11"/>
      <c r="DYQ10" s="11"/>
      <c r="DYR10" s="11"/>
      <c r="DYS10" s="11"/>
      <c r="DYT10" s="11"/>
      <c r="DYU10" s="11"/>
      <c r="DYV10" s="11"/>
      <c r="DYW10" s="11"/>
      <c r="DYX10" s="11"/>
      <c r="DYY10" s="11"/>
      <c r="DYZ10" s="11"/>
      <c r="DZA10" s="11"/>
      <c r="DZB10" s="11"/>
      <c r="DZC10" s="11"/>
      <c r="DZD10" s="11"/>
      <c r="DZE10" s="11"/>
      <c r="DZF10" s="11"/>
      <c r="DZG10" s="11"/>
      <c r="DZH10" s="11"/>
      <c r="DZI10" s="11"/>
      <c r="DZJ10" s="11"/>
      <c r="DZK10" s="11"/>
      <c r="DZL10" s="11"/>
      <c r="DZM10" s="11"/>
      <c r="DZN10" s="11"/>
      <c r="DZO10" s="11"/>
      <c r="DZP10" s="11"/>
      <c r="DZQ10" s="11"/>
      <c r="DZR10" s="11"/>
      <c r="DZS10" s="11"/>
      <c r="DZT10" s="11"/>
      <c r="DZU10" s="11"/>
      <c r="DZV10" s="11"/>
      <c r="DZW10" s="11"/>
      <c r="DZX10" s="11"/>
      <c r="DZY10" s="11"/>
      <c r="DZZ10" s="11"/>
      <c r="EAA10" s="11"/>
      <c r="EAB10" s="11"/>
      <c r="EAC10" s="11"/>
      <c r="EAD10" s="11"/>
      <c r="EAE10" s="11"/>
      <c r="EAF10" s="11"/>
      <c r="EAG10" s="11"/>
      <c r="EAH10" s="11"/>
      <c r="EAI10" s="11"/>
      <c r="EAJ10" s="11"/>
      <c r="EAK10" s="11"/>
      <c r="EAL10" s="11"/>
      <c r="EAM10" s="11"/>
      <c r="EAN10" s="11"/>
      <c r="EAO10" s="11"/>
      <c r="EAP10" s="11"/>
      <c r="EAQ10" s="11"/>
      <c r="EAR10" s="11"/>
      <c r="EAS10" s="11"/>
      <c r="EAT10" s="11"/>
      <c r="EAU10" s="11"/>
      <c r="EAV10" s="11"/>
      <c r="EAW10" s="11"/>
      <c r="EAX10" s="11"/>
      <c r="EAY10" s="11"/>
      <c r="EAZ10" s="11"/>
      <c r="EBA10" s="11"/>
      <c r="EBB10" s="11"/>
      <c r="EBC10" s="11"/>
      <c r="EBD10" s="11"/>
      <c r="EBE10" s="11"/>
      <c r="EBF10" s="11"/>
      <c r="EBG10" s="11"/>
      <c r="EBH10" s="11"/>
      <c r="EBI10" s="11"/>
      <c r="EBJ10" s="11"/>
      <c r="EBK10" s="11"/>
      <c r="EBL10" s="11"/>
      <c r="EBM10" s="11"/>
      <c r="EBN10" s="11"/>
      <c r="EBO10" s="11"/>
      <c r="EBP10" s="11"/>
      <c r="EBQ10" s="11"/>
      <c r="EBR10" s="11"/>
      <c r="EBS10" s="11"/>
      <c r="EBT10" s="11"/>
      <c r="EBU10" s="11"/>
      <c r="EBV10" s="11"/>
      <c r="EBW10" s="11"/>
      <c r="EBX10" s="11"/>
      <c r="EBY10" s="11"/>
      <c r="EBZ10" s="11"/>
      <c r="ECA10" s="11"/>
      <c r="ECB10" s="11"/>
      <c r="ECC10" s="11"/>
      <c r="ECD10" s="11"/>
      <c r="ECE10" s="11"/>
      <c r="ECF10" s="11"/>
      <c r="ECG10" s="11"/>
      <c r="ECH10" s="11"/>
      <c r="ECI10" s="11"/>
      <c r="ECJ10" s="11"/>
      <c r="ECK10" s="11"/>
      <c r="ECL10" s="11"/>
      <c r="ECM10" s="11"/>
      <c r="ECN10" s="11"/>
      <c r="ECO10" s="11"/>
      <c r="ECP10" s="11"/>
      <c r="ECQ10" s="11"/>
      <c r="ECR10" s="11"/>
      <c r="ECS10" s="11"/>
      <c r="ECT10" s="11"/>
      <c r="ECU10" s="11"/>
      <c r="ECV10" s="11"/>
      <c r="ECW10" s="11"/>
      <c r="ECX10" s="11"/>
      <c r="ECY10" s="11"/>
      <c r="ECZ10" s="11"/>
      <c r="EDA10" s="11"/>
      <c r="EDB10" s="11"/>
      <c r="EDC10" s="11"/>
      <c r="EDD10" s="11"/>
      <c r="EDE10" s="11"/>
      <c r="EDF10" s="11"/>
      <c r="EDG10" s="11"/>
      <c r="EDH10" s="11"/>
      <c r="EDI10" s="11"/>
      <c r="EDJ10" s="11"/>
      <c r="EDK10" s="11"/>
      <c r="EDL10" s="11"/>
      <c r="EDM10" s="11"/>
      <c r="EDN10" s="11"/>
      <c r="EDO10" s="11"/>
      <c r="EDP10" s="11"/>
      <c r="EDQ10" s="11"/>
      <c r="EDR10" s="11"/>
      <c r="EDS10" s="11"/>
      <c r="EDT10" s="11"/>
      <c r="EDU10" s="11"/>
      <c r="EDV10" s="11"/>
      <c r="EDW10" s="11"/>
      <c r="EDX10" s="11"/>
      <c r="EDY10" s="11"/>
      <c r="EDZ10" s="11"/>
      <c r="EEA10" s="11"/>
      <c r="EEB10" s="11"/>
      <c r="EEC10" s="11"/>
      <c r="EED10" s="11"/>
      <c r="EEE10" s="11"/>
      <c r="EEF10" s="11"/>
      <c r="EEG10" s="11"/>
      <c r="EEH10" s="11"/>
      <c r="EEI10" s="11"/>
      <c r="EEJ10" s="11"/>
      <c r="EEK10" s="11"/>
      <c r="EEL10" s="11"/>
      <c r="EEM10" s="11"/>
      <c r="EEN10" s="11"/>
      <c r="EEO10" s="11"/>
      <c r="EEP10" s="11"/>
      <c r="EEQ10" s="11"/>
      <c r="EER10" s="11"/>
      <c r="EES10" s="11"/>
      <c r="EET10" s="11"/>
      <c r="EEU10" s="11"/>
      <c r="EEV10" s="11"/>
      <c r="EEW10" s="11"/>
      <c r="EEX10" s="11"/>
      <c r="EEY10" s="11"/>
      <c r="EEZ10" s="11"/>
      <c r="EFA10" s="11"/>
      <c r="EFB10" s="11"/>
      <c r="EFC10" s="11"/>
      <c r="EFD10" s="11"/>
      <c r="EFE10" s="11"/>
      <c r="EFF10" s="11"/>
      <c r="EFG10" s="11"/>
      <c r="EFH10" s="11"/>
      <c r="EFI10" s="11"/>
      <c r="EFJ10" s="11"/>
      <c r="EFK10" s="11"/>
      <c r="EFL10" s="11"/>
      <c r="EFM10" s="11"/>
      <c r="EFN10" s="11"/>
      <c r="EFO10" s="11"/>
      <c r="EFP10" s="11"/>
      <c r="EFQ10" s="11"/>
      <c r="EFR10" s="11"/>
      <c r="EFS10" s="11"/>
      <c r="EFT10" s="11"/>
      <c r="EFU10" s="11"/>
      <c r="EFV10" s="11"/>
      <c r="EFW10" s="11"/>
      <c r="EFX10" s="11"/>
      <c r="EFY10" s="11"/>
      <c r="EFZ10" s="11"/>
      <c r="EGA10" s="11"/>
      <c r="EGB10" s="11"/>
      <c r="EGC10" s="11"/>
      <c r="EGD10" s="11"/>
      <c r="EGE10" s="11"/>
      <c r="EGF10" s="11"/>
      <c r="EGG10" s="11"/>
      <c r="EGH10" s="11"/>
      <c r="EGI10" s="11"/>
      <c r="EGJ10" s="11"/>
      <c r="EGK10" s="11"/>
      <c r="EGL10" s="11"/>
      <c r="EGM10" s="11"/>
      <c r="EGN10" s="11"/>
      <c r="EGO10" s="11"/>
      <c r="EGP10" s="11"/>
      <c r="EGQ10" s="11"/>
      <c r="EGR10" s="11"/>
      <c r="EGS10" s="11"/>
      <c r="EGT10" s="11"/>
      <c r="EGU10" s="11"/>
      <c r="EGV10" s="11"/>
      <c r="EGW10" s="11"/>
      <c r="EGX10" s="11"/>
      <c r="EGY10" s="11"/>
      <c r="EGZ10" s="11"/>
      <c r="EHA10" s="11"/>
      <c r="EHB10" s="11"/>
      <c r="EHC10" s="11"/>
      <c r="EHD10" s="11"/>
      <c r="EHE10" s="11"/>
      <c r="EHF10" s="11"/>
      <c r="EHG10" s="11"/>
      <c r="EHH10" s="11"/>
      <c r="EHI10" s="11"/>
      <c r="EHJ10" s="11"/>
      <c r="EHK10" s="11"/>
      <c r="EHL10" s="11"/>
      <c r="EHM10" s="11"/>
      <c r="EHN10" s="11"/>
      <c r="EHO10" s="11"/>
      <c r="EHP10" s="11"/>
      <c r="EHQ10" s="11"/>
      <c r="EHR10" s="11"/>
      <c r="EHS10" s="11"/>
      <c r="EHT10" s="11"/>
      <c r="EHU10" s="11"/>
      <c r="EHV10" s="11"/>
      <c r="EHW10" s="11"/>
      <c r="EHX10" s="11"/>
      <c r="EHY10" s="11"/>
      <c r="EHZ10" s="11"/>
      <c r="EIA10" s="11"/>
      <c r="EIB10" s="11"/>
      <c r="EIC10" s="11"/>
      <c r="EID10" s="11"/>
      <c r="EIE10" s="11"/>
      <c r="EIF10" s="11"/>
      <c r="EIG10" s="11"/>
      <c r="EIH10" s="11"/>
      <c r="EII10" s="11"/>
      <c r="EIJ10" s="11"/>
      <c r="EIK10" s="11"/>
      <c r="EIL10" s="11"/>
      <c r="EIM10" s="11"/>
      <c r="EIN10" s="11"/>
      <c r="EIO10" s="11"/>
      <c r="EIP10" s="11"/>
      <c r="EIQ10" s="11"/>
      <c r="EIR10" s="11"/>
      <c r="EIS10" s="11"/>
      <c r="EIT10" s="11"/>
      <c r="EIU10" s="11"/>
      <c r="EIV10" s="11"/>
      <c r="EIW10" s="11"/>
      <c r="EIX10" s="11"/>
      <c r="EIY10" s="11"/>
      <c r="EIZ10" s="11"/>
      <c r="EJA10" s="11"/>
      <c r="EJB10" s="11"/>
      <c r="EJC10" s="11"/>
      <c r="EJD10" s="11"/>
      <c r="EJE10" s="11"/>
      <c r="EJF10" s="11"/>
      <c r="EJG10" s="11"/>
      <c r="EJH10" s="11"/>
      <c r="EJI10" s="11"/>
      <c r="EJJ10" s="11"/>
      <c r="EJK10" s="11"/>
      <c r="EJL10" s="11"/>
      <c r="EJM10" s="11"/>
      <c r="EJN10" s="11"/>
      <c r="EJO10" s="11"/>
      <c r="EJP10" s="11"/>
      <c r="EJQ10" s="11"/>
      <c r="EJR10" s="11"/>
      <c r="EJS10" s="11"/>
      <c r="EJT10" s="11"/>
      <c r="EJU10" s="11"/>
      <c r="EJV10" s="11"/>
      <c r="EJW10" s="11"/>
      <c r="EJX10" s="11"/>
      <c r="EJY10" s="11"/>
      <c r="EJZ10" s="11"/>
      <c r="EKA10" s="11"/>
      <c r="EKB10" s="11"/>
      <c r="EKC10" s="11"/>
      <c r="EKD10" s="11"/>
      <c r="EKE10" s="11"/>
      <c r="EKF10" s="11"/>
      <c r="EKG10" s="11"/>
      <c r="EKH10" s="11"/>
      <c r="EKI10" s="11"/>
      <c r="EKJ10" s="11"/>
      <c r="EKK10" s="11"/>
      <c r="EKL10" s="11"/>
      <c r="EKM10" s="11"/>
      <c r="EKN10" s="11"/>
      <c r="EKO10" s="11"/>
      <c r="EKP10" s="11"/>
      <c r="EKQ10" s="11"/>
      <c r="EKR10" s="11"/>
      <c r="EKS10" s="11"/>
      <c r="EKT10" s="11"/>
      <c r="EKU10" s="11"/>
      <c r="EKV10" s="11"/>
      <c r="EKW10" s="11"/>
      <c r="EKX10" s="11"/>
      <c r="EKY10" s="11"/>
      <c r="EKZ10" s="11"/>
      <c r="ELA10" s="11"/>
      <c r="ELB10" s="11"/>
      <c r="ELC10" s="11"/>
      <c r="ELD10" s="11"/>
      <c r="ELE10" s="11"/>
      <c r="ELF10" s="11"/>
      <c r="ELG10" s="11"/>
      <c r="ELH10" s="11"/>
      <c r="ELI10" s="11"/>
      <c r="ELJ10" s="11"/>
      <c r="ELK10" s="11"/>
      <c r="ELL10" s="11"/>
      <c r="ELM10" s="11"/>
      <c r="ELN10" s="11"/>
      <c r="ELO10" s="11"/>
      <c r="ELP10" s="11"/>
      <c r="ELQ10" s="11"/>
      <c r="ELR10" s="11"/>
      <c r="ELS10" s="11"/>
      <c r="ELT10" s="11"/>
      <c r="ELU10" s="11"/>
      <c r="ELV10" s="11"/>
      <c r="ELW10" s="11"/>
      <c r="ELX10" s="11"/>
      <c r="ELY10" s="11"/>
      <c r="ELZ10" s="11"/>
      <c r="EMA10" s="11"/>
      <c r="EMB10" s="11"/>
      <c r="EMC10" s="11"/>
      <c r="EMD10" s="11"/>
      <c r="EME10" s="11"/>
      <c r="EMF10" s="11"/>
      <c r="EMG10" s="11"/>
      <c r="EMH10" s="11"/>
      <c r="EMI10" s="11"/>
      <c r="EMJ10" s="11"/>
      <c r="EMK10" s="11"/>
      <c r="EML10" s="11"/>
      <c r="EMM10" s="11"/>
      <c r="EMN10" s="11"/>
      <c r="EMO10" s="11"/>
      <c r="EMP10" s="11"/>
      <c r="EMQ10" s="11"/>
      <c r="EMR10" s="11"/>
      <c r="EMS10" s="11"/>
      <c r="EMT10" s="11"/>
      <c r="EMU10" s="11"/>
      <c r="EMV10" s="11"/>
      <c r="EMW10" s="11"/>
      <c r="EMX10" s="11"/>
      <c r="EMY10" s="11"/>
      <c r="EMZ10" s="11"/>
      <c r="ENA10" s="11"/>
      <c r="ENB10" s="11"/>
      <c r="ENC10" s="11"/>
      <c r="END10" s="11"/>
      <c r="ENE10" s="11"/>
      <c r="ENF10" s="11"/>
      <c r="ENG10" s="11"/>
      <c r="ENH10" s="11"/>
      <c r="ENI10" s="11"/>
      <c r="ENJ10" s="11"/>
      <c r="ENK10" s="11"/>
      <c r="ENL10" s="11"/>
      <c r="ENM10" s="11"/>
      <c r="ENN10" s="11"/>
      <c r="ENO10" s="11"/>
      <c r="ENP10" s="11"/>
      <c r="ENQ10" s="11"/>
      <c r="ENR10" s="11"/>
      <c r="ENS10" s="11"/>
      <c r="ENT10" s="11"/>
      <c r="ENU10" s="11"/>
      <c r="ENV10" s="11"/>
      <c r="ENW10" s="11"/>
      <c r="ENX10" s="11"/>
      <c r="ENY10" s="11"/>
      <c r="ENZ10" s="11"/>
      <c r="EOA10" s="11"/>
      <c r="EOB10" s="11"/>
      <c r="EOC10" s="11"/>
      <c r="EOD10" s="11"/>
      <c r="EOE10" s="11"/>
      <c r="EOF10" s="11"/>
      <c r="EOG10" s="11"/>
      <c r="EOH10" s="11"/>
      <c r="EOI10" s="11"/>
      <c r="EOJ10" s="11"/>
      <c r="EOK10" s="11"/>
      <c r="EOL10" s="11"/>
      <c r="EOM10" s="11"/>
      <c r="EON10" s="11"/>
      <c r="EOO10" s="11"/>
      <c r="EOP10" s="11"/>
      <c r="EOQ10" s="11"/>
      <c r="EOR10" s="11"/>
      <c r="EOS10" s="11"/>
      <c r="EOT10" s="11"/>
      <c r="EOU10" s="11"/>
      <c r="EOV10" s="11"/>
      <c r="EOW10" s="11"/>
      <c r="EOX10" s="11"/>
      <c r="EOY10" s="11"/>
      <c r="EOZ10" s="11"/>
      <c r="EPA10" s="11"/>
      <c r="EPB10" s="11"/>
      <c r="EPC10" s="11"/>
      <c r="EPD10" s="11"/>
      <c r="EPE10" s="11"/>
      <c r="EPF10" s="11"/>
      <c r="EPG10" s="11"/>
      <c r="EPH10" s="11"/>
      <c r="EPI10" s="11"/>
      <c r="EPJ10" s="11"/>
      <c r="EPK10" s="11"/>
      <c r="EPL10" s="11"/>
      <c r="EPM10" s="11"/>
      <c r="EPN10" s="11"/>
      <c r="EPO10" s="11"/>
      <c r="EPP10" s="11"/>
      <c r="EPQ10" s="11"/>
      <c r="EPR10" s="11"/>
      <c r="EPS10" s="11"/>
      <c r="EPT10" s="11"/>
      <c r="EPU10" s="11"/>
      <c r="EPV10" s="11"/>
      <c r="EPW10" s="11"/>
      <c r="EPX10" s="11"/>
      <c r="EPY10" s="11"/>
      <c r="EPZ10" s="11"/>
      <c r="EQA10" s="11"/>
      <c r="EQB10" s="11"/>
      <c r="EQC10" s="11"/>
      <c r="EQD10" s="11"/>
      <c r="EQE10" s="11"/>
      <c r="EQF10" s="11"/>
      <c r="EQG10" s="11"/>
      <c r="EQH10" s="11"/>
      <c r="EQI10" s="11"/>
      <c r="EQJ10" s="11"/>
      <c r="EQK10" s="11"/>
      <c r="EQL10" s="11"/>
      <c r="EQM10" s="11"/>
      <c r="EQN10" s="11"/>
      <c r="EQO10" s="11"/>
      <c r="EQP10" s="11"/>
      <c r="EQQ10" s="11"/>
      <c r="EQR10" s="11"/>
      <c r="EQS10" s="11"/>
      <c r="EQT10" s="11"/>
      <c r="EQU10" s="11"/>
      <c r="EQV10" s="11"/>
      <c r="EQW10" s="11"/>
      <c r="EQX10" s="11"/>
      <c r="EQY10" s="11"/>
      <c r="EQZ10" s="11"/>
      <c r="ERA10" s="11"/>
      <c r="ERB10" s="11"/>
      <c r="ERC10" s="11"/>
      <c r="ERD10" s="11"/>
      <c r="ERE10" s="11"/>
      <c r="ERF10" s="11"/>
      <c r="ERG10" s="11"/>
      <c r="ERH10" s="11"/>
      <c r="ERI10" s="11"/>
      <c r="ERJ10" s="11"/>
      <c r="ERK10" s="11"/>
      <c r="ERL10" s="11"/>
      <c r="ERM10" s="11"/>
      <c r="ERN10" s="11"/>
      <c r="ERO10" s="11"/>
      <c r="ERP10" s="11"/>
      <c r="ERQ10" s="11"/>
      <c r="ERR10" s="11"/>
      <c r="ERS10" s="11"/>
      <c r="ERT10" s="11"/>
      <c r="ERU10" s="11"/>
      <c r="ERV10" s="11"/>
      <c r="ERW10" s="11"/>
      <c r="ERX10" s="11"/>
      <c r="ERY10" s="11"/>
      <c r="ERZ10" s="11"/>
      <c r="ESA10" s="11"/>
      <c r="ESB10" s="11"/>
      <c r="ESC10" s="11"/>
      <c r="ESD10" s="11"/>
      <c r="ESE10" s="11"/>
      <c r="ESF10" s="11"/>
      <c r="ESG10" s="11"/>
      <c r="ESH10" s="11"/>
      <c r="ESI10" s="11"/>
      <c r="ESJ10" s="11"/>
      <c r="ESK10" s="11"/>
      <c r="ESL10" s="11"/>
      <c r="ESM10" s="11"/>
      <c r="ESN10" s="11"/>
      <c r="ESO10" s="11"/>
      <c r="ESP10" s="11"/>
      <c r="ESQ10" s="11"/>
      <c r="ESR10" s="11"/>
      <c r="ESS10" s="11"/>
      <c r="EST10" s="11"/>
      <c r="ESU10" s="11"/>
      <c r="ESV10" s="11"/>
      <c r="ESW10" s="11"/>
      <c r="ESX10" s="11"/>
      <c r="ESY10" s="11"/>
      <c r="ESZ10" s="11"/>
      <c r="ETA10" s="11"/>
      <c r="ETB10" s="11"/>
      <c r="ETC10" s="11"/>
      <c r="ETD10" s="11"/>
      <c r="ETE10" s="11"/>
      <c r="ETF10" s="11"/>
      <c r="ETG10" s="11"/>
      <c r="ETH10" s="11"/>
      <c r="ETI10" s="11"/>
      <c r="ETJ10" s="11"/>
      <c r="ETK10" s="11"/>
      <c r="ETL10" s="11"/>
      <c r="ETM10" s="11"/>
      <c r="ETN10" s="11"/>
      <c r="ETO10" s="11"/>
      <c r="ETP10" s="11"/>
      <c r="ETQ10" s="11"/>
      <c r="ETR10" s="11"/>
      <c r="ETS10" s="11"/>
      <c r="ETT10" s="11"/>
      <c r="ETU10" s="11"/>
      <c r="ETV10" s="11"/>
      <c r="ETW10" s="11"/>
      <c r="ETX10" s="11"/>
      <c r="ETY10" s="11"/>
      <c r="ETZ10" s="11"/>
      <c r="EUA10" s="11"/>
      <c r="EUB10" s="11"/>
      <c r="EUC10" s="11"/>
      <c r="EUD10" s="11"/>
      <c r="EUE10" s="11"/>
      <c r="EUF10" s="11"/>
      <c r="EUG10" s="11"/>
      <c r="EUH10" s="11"/>
      <c r="EUI10" s="11"/>
      <c r="EUJ10" s="11"/>
      <c r="EUK10" s="11"/>
      <c r="EUL10" s="11"/>
      <c r="EUM10" s="11"/>
      <c r="EUN10" s="11"/>
      <c r="EUO10" s="11"/>
      <c r="EUP10" s="11"/>
      <c r="EUQ10" s="11"/>
      <c r="EUR10" s="11"/>
      <c r="EUS10" s="11"/>
      <c r="EUT10" s="11"/>
      <c r="EUU10" s="11"/>
      <c r="EUV10" s="11"/>
      <c r="EUW10" s="11"/>
      <c r="EUX10" s="11"/>
      <c r="EUY10" s="11"/>
      <c r="EUZ10" s="11"/>
      <c r="EVA10" s="11"/>
      <c r="EVB10" s="11"/>
      <c r="EVC10" s="11"/>
      <c r="EVD10" s="11"/>
      <c r="EVE10" s="11"/>
      <c r="EVF10" s="11"/>
      <c r="EVG10" s="11"/>
      <c r="EVH10" s="11"/>
      <c r="EVI10" s="11"/>
      <c r="EVJ10" s="11"/>
      <c r="EVK10" s="11"/>
      <c r="EVL10" s="11"/>
      <c r="EVM10" s="11"/>
      <c r="EVN10" s="11"/>
      <c r="EVO10" s="11"/>
      <c r="EVP10" s="11"/>
      <c r="EVQ10" s="11"/>
      <c r="EVR10" s="11"/>
      <c r="EVS10" s="11"/>
      <c r="EVT10" s="11"/>
      <c r="EVU10" s="11"/>
      <c r="EVV10" s="11"/>
      <c r="EVW10" s="11"/>
      <c r="EVX10" s="11"/>
      <c r="EVY10" s="11"/>
      <c r="EVZ10" s="11"/>
      <c r="EWA10" s="11"/>
      <c r="EWB10" s="11"/>
      <c r="EWC10" s="11"/>
      <c r="EWD10" s="11"/>
      <c r="EWE10" s="11"/>
      <c r="EWF10" s="11"/>
      <c r="EWG10" s="11"/>
      <c r="EWH10" s="11"/>
      <c r="EWI10" s="11"/>
      <c r="EWJ10" s="11"/>
      <c r="EWK10" s="11"/>
      <c r="EWL10" s="11"/>
      <c r="EWM10" s="11"/>
      <c r="EWN10" s="11"/>
      <c r="EWO10" s="11"/>
      <c r="EWP10" s="11"/>
      <c r="EWQ10" s="11"/>
      <c r="EWR10" s="11"/>
      <c r="EWS10" s="11"/>
      <c r="EWT10" s="11"/>
      <c r="EWU10" s="11"/>
      <c r="EWV10" s="11"/>
      <c r="EWW10" s="11"/>
      <c r="EWX10" s="11"/>
      <c r="EWY10" s="11"/>
      <c r="EWZ10" s="11"/>
      <c r="EXA10" s="11"/>
      <c r="EXB10" s="11"/>
      <c r="EXC10" s="11"/>
      <c r="EXD10" s="11"/>
      <c r="EXE10" s="11"/>
      <c r="EXF10" s="11"/>
      <c r="EXG10" s="11"/>
      <c r="EXH10" s="11"/>
      <c r="EXI10" s="11"/>
      <c r="EXJ10" s="11"/>
      <c r="EXK10" s="11"/>
      <c r="EXL10" s="11"/>
      <c r="EXM10" s="11"/>
      <c r="EXN10" s="11"/>
      <c r="EXO10" s="11"/>
      <c r="EXP10" s="11"/>
      <c r="EXQ10" s="11"/>
      <c r="EXR10" s="11"/>
      <c r="EXS10" s="11"/>
      <c r="EXT10" s="11"/>
      <c r="EXU10" s="11"/>
      <c r="EXV10" s="11"/>
      <c r="EXW10" s="11"/>
      <c r="EXX10" s="11"/>
      <c r="EXY10" s="11"/>
      <c r="EXZ10" s="11"/>
      <c r="EYA10" s="11"/>
      <c r="EYB10" s="11"/>
      <c r="EYC10" s="11"/>
      <c r="EYD10" s="11"/>
      <c r="EYE10" s="11"/>
      <c r="EYF10" s="11"/>
      <c r="EYG10" s="11"/>
      <c r="EYH10" s="11"/>
      <c r="EYI10" s="11"/>
      <c r="EYJ10" s="11"/>
      <c r="EYK10" s="11"/>
      <c r="EYL10" s="11"/>
      <c r="EYM10" s="11"/>
      <c r="EYN10" s="11"/>
      <c r="EYO10" s="11"/>
      <c r="EYP10" s="11"/>
      <c r="EYQ10" s="11"/>
      <c r="EYR10" s="11"/>
      <c r="EYS10" s="11"/>
      <c r="EYT10" s="11"/>
      <c r="EYU10" s="11"/>
      <c r="EYV10" s="11"/>
      <c r="EYW10" s="11"/>
      <c r="EYX10" s="11"/>
      <c r="EYY10" s="11"/>
      <c r="EYZ10" s="11"/>
      <c r="EZA10" s="11"/>
      <c r="EZB10" s="11"/>
      <c r="EZC10" s="11"/>
      <c r="EZD10" s="11"/>
      <c r="EZE10" s="11"/>
      <c r="EZF10" s="11"/>
      <c r="EZG10" s="11"/>
      <c r="EZH10" s="11"/>
      <c r="EZI10" s="11"/>
      <c r="EZJ10" s="11"/>
      <c r="EZK10" s="11"/>
      <c r="EZL10" s="11"/>
      <c r="EZM10" s="11"/>
      <c r="EZN10" s="11"/>
      <c r="EZO10" s="11"/>
      <c r="EZP10" s="11"/>
      <c r="EZQ10" s="11"/>
      <c r="EZR10" s="11"/>
      <c r="EZS10" s="11"/>
      <c r="EZT10" s="11"/>
      <c r="EZU10" s="11"/>
      <c r="EZV10" s="11"/>
      <c r="EZW10" s="11"/>
      <c r="EZX10" s="11"/>
      <c r="EZY10" s="11"/>
      <c r="EZZ10" s="11"/>
      <c r="FAA10" s="11"/>
      <c r="FAB10" s="11"/>
      <c r="FAC10" s="11"/>
      <c r="FAD10" s="11"/>
      <c r="FAE10" s="11"/>
      <c r="FAF10" s="11"/>
      <c r="FAG10" s="11"/>
      <c r="FAH10" s="11"/>
      <c r="FAI10" s="11"/>
      <c r="FAJ10" s="11"/>
      <c r="FAK10" s="11"/>
      <c r="FAL10" s="11"/>
      <c r="FAM10" s="11"/>
      <c r="FAN10" s="11"/>
      <c r="FAO10" s="11"/>
      <c r="FAP10" s="11"/>
      <c r="FAQ10" s="11"/>
      <c r="FAR10" s="11"/>
      <c r="FAS10" s="11"/>
      <c r="FAT10" s="11"/>
      <c r="FAU10" s="11"/>
      <c r="FAV10" s="11"/>
      <c r="FAW10" s="11"/>
      <c r="FAX10" s="11"/>
      <c r="FAY10" s="11"/>
      <c r="FAZ10" s="11"/>
      <c r="FBA10" s="11"/>
      <c r="FBB10" s="11"/>
      <c r="FBC10" s="11"/>
      <c r="FBD10" s="11"/>
      <c r="FBE10" s="11"/>
      <c r="FBF10" s="11"/>
      <c r="FBG10" s="11"/>
      <c r="FBH10" s="11"/>
      <c r="FBI10" s="11"/>
      <c r="FBJ10" s="11"/>
      <c r="FBK10" s="11"/>
      <c r="FBL10" s="11"/>
      <c r="FBM10" s="11"/>
      <c r="FBN10" s="11"/>
      <c r="FBO10" s="11"/>
      <c r="FBP10" s="11"/>
      <c r="FBQ10" s="11"/>
      <c r="FBR10" s="11"/>
      <c r="FBS10" s="11"/>
      <c r="FBT10" s="11"/>
      <c r="FBU10" s="11"/>
      <c r="FBV10" s="11"/>
      <c r="FBW10" s="11"/>
      <c r="FBX10" s="11"/>
      <c r="FBY10" s="11"/>
      <c r="FBZ10" s="11"/>
      <c r="FCA10" s="11"/>
      <c r="FCB10" s="11"/>
      <c r="FCC10" s="11"/>
      <c r="FCD10" s="11"/>
      <c r="FCE10" s="11"/>
      <c r="FCF10" s="11"/>
      <c r="FCG10" s="11"/>
      <c r="FCH10" s="11"/>
      <c r="FCI10" s="11"/>
      <c r="FCJ10" s="11"/>
      <c r="FCK10" s="11"/>
      <c r="FCL10" s="11"/>
      <c r="FCM10" s="11"/>
      <c r="FCN10" s="11"/>
      <c r="FCO10" s="11"/>
      <c r="FCP10" s="11"/>
      <c r="FCQ10" s="11"/>
      <c r="FCR10" s="11"/>
      <c r="FCS10" s="11"/>
      <c r="FCT10" s="11"/>
      <c r="FCU10" s="11"/>
      <c r="FCV10" s="11"/>
      <c r="FCW10" s="11"/>
      <c r="FCX10" s="11"/>
      <c r="FCY10" s="11"/>
      <c r="FCZ10" s="11"/>
      <c r="FDA10" s="11"/>
      <c r="FDB10" s="11"/>
      <c r="FDC10" s="11"/>
      <c r="FDD10" s="11"/>
      <c r="FDE10" s="11"/>
      <c r="FDF10" s="11"/>
      <c r="FDG10" s="11"/>
      <c r="FDH10" s="11"/>
      <c r="FDI10" s="11"/>
      <c r="FDJ10" s="11"/>
      <c r="FDK10" s="11"/>
      <c r="FDL10" s="11"/>
      <c r="FDM10" s="11"/>
      <c r="FDN10" s="11"/>
      <c r="FDO10" s="11"/>
      <c r="FDP10" s="11"/>
      <c r="FDQ10" s="11"/>
      <c r="FDR10" s="11"/>
      <c r="FDS10" s="11"/>
      <c r="FDT10" s="11"/>
      <c r="FDU10" s="11"/>
      <c r="FDV10" s="11"/>
      <c r="FDW10" s="11"/>
      <c r="FDX10" s="11"/>
      <c r="FDY10" s="11"/>
      <c r="FDZ10" s="11"/>
      <c r="FEA10" s="11"/>
      <c r="FEB10" s="11"/>
      <c r="FEC10" s="11"/>
      <c r="FED10" s="11"/>
      <c r="FEE10" s="11"/>
      <c r="FEF10" s="11"/>
      <c r="FEG10" s="11"/>
      <c r="FEH10" s="11"/>
      <c r="FEI10" s="11"/>
      <c r="FEJ10" s="11"/>
      <c r="FEK10" s="11"/>
      <c r="FEL10" s="11"/>
      <c r="FEM10" s="11"/>
      <c r="FEN10" s="11"/>
      <c r="FEO10" s="11"/>
      <c r="FEP10" s="11"/>
      <c r="FEQ10" s="11"/>
      <c r="FER10" s="11"/>
      <c r="FES10" s="11"/>
      <c r="FET10" s="11"/>
      <c r="FEU10" s="11"/>
      <c r="FEV10" s="11"/>
      <c r="FEW10" s="11"/>
      <c r="FEX10" s="11"/>
      <c r="FEY10" s="11"/>
      <c r="FEZ10" s="11"/>
      <c r="FFA10" s="11"/>
      <c r="FFB10" s="11"/>
      <c r="FFC10" s="11"/>
      <c r="FFD10" s="11"/>
      <c r="FFE10" s="11"/>
      <c r="FFF10" s="11"/>
      <c r="FFG10" s="11"/>
      <c r="FFH10" s="11"/>
      <c r="FFI10" s="11"/>
      <c r="FFJ10" s="11"/>
      <c r="FFK10" s="11"/>
      <c r="FFL10" s="11"/>
      <c r="FFM10" s="11"/>
      <c r="FFN10" s="11"/>
      <c r="FFO10" s="11"/>
      <c r="FFP10" s="11"/>
      <c r="FFQ10" s="11"/>
      <c r="FFR10" s="11"/>
      <c r="FFS10" s="11"/>
      <c r="FFT10" s="11"/>
      <c r="FFU10" s="11"/>
      <c r="FFV10" s="11"/>
      <c r="FFW10" s="11"/>
      <c r="FFX10" s="11"/>
      <c r="FFY10" s="11"/>
      <c r="FFZ10" s="11"/>
      <c r="FGA10" s="11"/>
      <c r="FGB10" s="11"/>
      <c r="FGC10" s="11"/>
      <c r="FGD10" s="11"/>
      <c r="FGE10" s="11"/>
      <c r="FGF10" s="11"/>
      <c r="FGG10" s="11"/>
      <c r="FGH10" s="11"/>
      <c r="FGI10" s="11"/>
      <c r="FGJ10" s="11"/>
      <c r="FGK10" s="11"/>
      <c r="FGL10" s="11"/>
      <c r="FGM10" s="11"/>
      <c r="FGN10" s="11"/>
      <c r="FGO10" s="11"/>
      <c r="FGP10" s="11"/>
      <c r="FGQ10" s="11"/>
      <c r="FGR10" s="11"/>
      <c r="FGS10" s="11"/>
      <c r="FGT10" s="11"/>
      <c r="FGU10" s="11"/>
      <c r="FGV10" s="11"/>
      <c r="FGW10" s="11"/>
      <c r="FGX10" s="11"/>
      <c r="FGY10" s="11"/>
      <c r="FGZ10" s="11"/>
      <c r="FHA10" s="11"/>
      <c r="FHB10" s="11"/>
      <c r="FHC10" s="11"/>
      <c r="FHD10" s="11"/>
      <c r="FHE10" s="11"/>
      <c r="FHF10" s="11"/>
      <c r="FHG10" s="11"/>
      <c r="FHH10" s="11"/>
      <c r="FHI10" s="11"/>
      <c r="FHJ10" s="11"/>
      <c r="FHK10" s="11"/>
      <c r="FHL10" s="11"/>
      <c r="FHM10" s="11"/>
      <c r="FHN10" s="11"/>
      <c r="FHO10" s="11"/>
      <c r="FHP10" s="11"/>
      <c r="FHQ10" s="11"/>
      <c r="FHR10" s="11"/>
      <c r="FHS10" s="11"/>
      <c r="FHT10" s="11"/>
      <c r="FHU10" s="11"/>
      <c r="FHV10" s="11"/>
      <c r="FHW10" s="11"/>
      <c r="FHX10" s="11"/>
      <c r="FHY10" s="11"/>
      <c r="FHZ10" s="11"/>
      <c r="FIA10" s="11"/>
      <c r="FIB10" s="11"/>
      <c r="FIC10" s="11"/>
      <c r="FID10" s="11"/>
      <c r="FIE10" s="11"/>
      <c r="FIF10" s="11"/>
      <c r="FIG10" s="11"/>
      <c r="FIH10" s="11"/>
      <c r="FII10" s="11"/>
      <c r="FIJ10" s="11"/>
      <c r="FIK10" s="11"/>
      <c r="FIL10" s="11"/>
      <c r="FIM10" s="11"/>
      <c r="FIN10" s="11"/>
      <c r="FIO10" s="11"/>
      <c r="FIP10" s="11"/>
      <c r="FIQ10" s="11"/>
      <c r="FIR10" s="11"/>
      <c r="FIS10" s="11"/>
      <c r="FIT10" s="11"/>
      <c r="FIU10" s="11"/>
      <c r="FIV10" s="11"/>
      <c r="FIW10" s="11"/>
      <c r="FIX10" s="11"/>
      <c r="FIY10" s="11"/>
      <c r="FIZ10" s="11"/>
      <c r="FJA10" s="11"/>
      <c r="FJB10" s="11"/>
      <c r="FJC10" s="11"/>
      <c r="FJD10" s="11"/>
      <c r="FJE10" s="11"/>
      <c r="FJF10" s="11"/>
      <c r="FJG10" s="11"/>
      <c r="FJH10" s="11"/>
      <c r="FJI10" s="11"/>
      <c r="FJJ10" s="11"/>
      <c r="FJK10" s="11"/>
      <c r="FJL10" s="11"/>
      <c r="FJM10" s="11"/>
      <c r="FJN10" s="11"/>
      <c r="FJO10" s="11"/>
      <c r="FJP10" s="11"/>
      <c r="FJQ10" s="11"/>
      <c r="FJR10" s="11"/>
      <c r="FJS10" s="11"/>
      <c r="FJT10" s="11"/>
      <c r="FJU10" s="11"/>
      <c r="FJV10" s="11"/>
      <c r="FJW10" s="11"/>
      <c r="FJX10" s="11"/>
      <c r="FJY10" s="11"/>
      <c r="FJZ10" s="11"/>
      <c r="FKA10" s="11"/>
      <c r="FKB10" s="11"/>
      <c r="FKC10" s="11"/>
      <c r="FKD10" s="11"/>
      <c r="FKE10" s="11"/>
      <c r="FKF10" s="11"/>
      <c r="FKG10" s="11"/>
      <c r="FKH10" s="11"/>
      <c r="FKI10" s="11"/>
      <c r="FKJ10" s="11"/>
      <c r="FKK10" s="11"/>
      <c r="FKL10" s="11"/>
      <c r="FKM10" s="11"/>
      <c r="FKN10" s="11"/>
      <c r="FKO10" s="11"/>
      <c r="FKP10" s="11"/>
      <c r="FKQ10" s="11"/>
      <c r="FKR10" s="11"/>
      <c r="FKS10" s="11"/>
      <c r="FKT10" s="11"/>
      <c r="FKU10" s="11"/>
      <c r="FKV10" s="11"/>
      <c r="FKW10" s="11"/>
      <c r="FKX10" s="11"/>
      <c r="FKY10" s="11"/>
      <c r="FKZ10" s="11"/>
      <c r="FLA10" s="11"/>
      <c r="FLB10" s="11"/>
      <c r="FLC10" s="11"/>
      <c r="FLD10" s="11"/>
      <c r="FLE10" s="11"/>
      <c r="FLF10" s="11"/>
      <c r="FLG10" s="11"/>
      <c r="FLH10" s="11"/>
      <c r="FLI10" s="11"/>
      <c r="FLJ10" s="11"/>
      <c r="FLK10" s="11"/>
      <c r="FLL10" s="11"/>
      <c r="FLM10" s="11"/>
      <c r="FLN10" s="11"/>
      <c r="FLO10" s="11"/>
      <c r="FLP10" s="11"/>
      <c r="FLQ10" s="11"/>
      <c r="FLR10" s="11"/>
      <c r="FLS10" s="11"/>
      <c r="FLT10" s="11"/>
      <c r="FLU10" s="11"/>
      <c r="FLV10" s="11"/>
      <c r="FLW10" s="11"/>
      <c r="FLX10" s="11"/>
      <c r="FLY10" s="11"/>
      <c r="FLZ10" s="11"/>
      <c r="FMA10" s="11"/>
      <c r="FMB10" s="11"/>
      <c r="FMC10" s="11"/>
      <c r="FMD10" s="11"/>
      <c r="FME10" s="11"/>
      <c r="FMF10" s="11"/>
      <c r="FMG10" s="11"/>
      <c r="FMH10" s="11"/>
      <c r="FMI10" s="11"/>
      <c r="FMJ10" s="11"/>
      <c r="FMK10" s="11"/>
      <c r="FML10" s="11"/>
      <c r="FMM10" s="11"/>
      <c r="FMN10" s="11"/>
      <c r="FMO10" s="11"/>
      <c r="FMP10" s="11"/>
      <c r="FMQ10" s="11"/>
      <c r="FMR10" s="11"/>
      <c r="FMS10" s="11"/>
      <c r="FMT10" s="11"/>
      <c r="FMU10" s="11"/>
      <c r="FMV10" s="11"/>
      <c r="FMW10" s="11"/>
      <c r="FMX10" s="11"/>
      <c r="FMY10" s="11"/>
      <c r="FMZ10" s="11"/>
      <c r="FNA10" s="11"/>
      <c r="FNB10" s="11"/>
      <c r="FNC10" s="11"/>
      <c r="FND10" s="11"/>
      <c r="FNE10" s="11"/>
      <c r="FNF10" s="11"/>
      <c r="FNG10" s="11"/>
      <c r="FNH10" s="11"/>
      <c r="FNI10" s="11"/>
      <c r="FNJ10" s="11"/>
      <c r="FNK10" s="11"/>
      <c r="FNL10" s="11"/>
      <c r="FNM10" s="11"/>
      <c r="FNN10" s="11"/>
      <c r="FNO10" s="11"/>
      <c r="FNP10" s="11"/>
      <c r="FNQ10" s="11"/>
      <c r="FNR10" s="11"/>
      <c r="FNS10" s="11"/>
      <c r="FNT10" s="11"/>
      <c r="FNU10" s="11"/>
      <c r="FNV10" s="11"/>
      <c r="FNW10" s="11"/>
      <c r="FNX10" s="11"/>
      <c r="FNY10" s="11"/>
      <c r="FNZ10" s="11"/>
      <c r="FOA10" s="11"/>
      <c r="FOB10" s="11"/>
      <c r="FOC10" s="11"/>
      <c r="FOD10" s="11"/>
      <c r="FOE10" s="11"/>
      <c r="FOF10" s="11"/>
      <c r="FOG10" s="11"/>
      <c r="FOH10" s="11"/>
      <c r="FOI10" s="11"/>
      <c r="FOJ10" s="11"/>
      <c r="FOK10" s="11"/>
      <c r="FOL10" s="11"/>
      <c r="FOM10" s="11"/>
      <c r="FON10" s="11"/>
      <c r="FOO10" s="11"/>
      <c r="FOP10" s="11"/>
      <c r="FOQ10" s="11"/>
      <c r="FOR10" s="11"/>
      <c r="FOS10" s="11"/>
      <c r="FOT10" s="11"/>
      <c r="FOU10" s="11"/>
      <c r="FOV10" s="11"/>
      <c r="FOW10" s="11"/>
      <c r="FOX10" s="11"/>
      <c r="FOY10" s="11"/>
      <c r="FOZ10" s="11"/>
      <c r="FPA10" s="11"/>
      <c r="FPB10" s="11"/>
      <c r="FPC10" s="11"/>
      <c r="FPD10" s="11"/>
      <c r="FPE10" s="11"/>
      <c r="FPF10" s="11"/>
      <c r="FPG10" s="11"/>
      <c r="FPH10" s="11"/>
      <c r="FPI10" s="11"/>
      <c r="FPJ10" s="11"/>
      <c r="FPK10" s="11"/>
      <c r="FPL10" s="11"/>
      <c r="FPM10" s="11"/>
      <c r="FPN10" s="11"/>
      <c r="FPO10" s="11"/>
      <c r="FPP10" s="11"/>
      <c r="FPQ10" s="11"/>
      <c r="FPR10" s="11"/>
      <c r="FPS10" s="11"/>
      <c r="FPT10" s="11"/>
      <c r="FPU10" s="11"/>
      <c r="FPV10" s="11"/>
      <c r="FPW10" s="11"/>
      <c r="FPX10" s="11"/>
      <c r="FPY10" s="11"/>
      <c r="FPZ10" s="11"/>
      <c r="FQA10" s="11"/>
      <c r="FQB10" s="11"/>
      <c r="FQC10" s="11"/>
      <c r="FQD10" s="11"/>
      <c r="FQE10" s="11"/>
      <c r="FQF10" s="11"/>
      <c r="FQG10" s="11"/>
      <c r="FQH10" s="11"/>
      <c r="FQI10" s="11"/>
      <c r="FQJ10" s="11"/>
      <c r="FQK10" s="11"/>
      <c r="FQL10" s="11"/>
      <c r="FQM10" s="11"/>
      <c r="FQN10" s="11"/>
      <c r="FQO10" s="11"/>
      <c r="FQP10" s="11"/>
      <c r="FQQ10" s="11"/>
      <c r="FQR10" s="11"/>
      <c r="FQS10" s="11"/>
      <c r="FQT10" s="11"/>
      <c r="FQU10" s="11"/>
      <c r="FQV10" s="11"/>
      <c r="FQW10" s="11"/>
      <c r="FQX10" s="11"/>
      <c r="FQY10" s="11"/>
      <c r="FQZ10" s="11"/>
      <c r="FRA10" s="11"/>
      <c r="FRB10" s="11"/>
      <c r="FRC10" s="11"/>
      <c r="FRD10" s="11"/>
      <c r="FRE10" s="11"/>
      <c r="FRF10" s="11"/>
      <c r="FRG10" s="11"/>
      <c r="FRH10" s="11"/>
      <c r="FRI10" s="11"/>
      <c r="FRJ10" s="11"/>
      <c r="FRK10" s="11"/>
      <c r="FRL10" s="11"/>
      <c r="FRM10" s="11"/>
      <c r="FRN10" s="11"/>
      <c r="FRO10" s="11"/>
      <c r="FRP10" s="11"/>
      <c r="FRQ10" s="11"/>
      <c r="FRR10" s="11"/>
      <c r="FRS10" s="11"/>
      <c r="FRT10" s="11"/>
      <c r="FRU10" s="11"/>
      <c r="FRV10" s="11"/>
      <c r="FRW10" s="11"/>
      <c r="FRX10" s="11"/>
      <c r="FRY10" s="11"/>
      <c r="FRZ10" s="11"/>
      <c r="FSA10" s="11"/>
      <c r="FSB10" s="11"/>
      <c r="FSC10" s="11"/>
      <c r="FSD10" s="11"/>
      <c r="FSE10" s="11"/>
      <c r="FSF10" s="11"/>
      <c r="FSG10" s="11"/>
      <c r="FSH10" s="11"/>
      <c r="FSI10" s="11"/>
      <c r="FSJ10" s="11"/>
      <c r="FSK10" s="11"/>
      <c r="FSL10" s="11"/>
      <c r="FSM10" s="11"/>
      <c r="FSN10" s="11"/>
      <c r="FSO10" s="11"/>
      <c r="FSP10" s="11"/>
      <c r="FSQ10" s="11"/>
      <c r="FSR10" s="11"/>
      <c r="FSS10" s="11"/>
      <c r="FST10" s="11"/>
      <c r="FSU10" s="11"/>
      <c r="FSV10" s="11"/>
      <c r="FSW10" s="11"/>
      <c r="FSX10" s="11"/>
      <c r="FSY10" s="11"/>
      <c r="FSZ10" s="11"/>
      <c r="FTA10" s="11"/>
      <c r="FTB10" s="11"/>
      <c r="FTC10" s="11"/>
      <c r="FTD10" s="11"/>
      <c r="FTE10" s="11"/>
      <c r="FTF10" s="11"/>
      <c r="FTG10" s="11"/>
      <c r="FTH10" s="11"/>
      <c r="FTI10" s="11"/>
      <c r="FTJ10" s="11"/>
      <c r="FTK10" s="11"/>
      <c r="FTL10" s="11"/>
      <c r="FTM10" s="11"/>
      <c r="FTN10" s="11"/>
      <c r="FTO10" s="11"/>
      <c r="FTP10" s="11"/>
      <c r="FTQ10" s="11"/>
      <c r="FTR10" s="11"/>
      <c r="FTS10" s="11"/>
      <c r="FTT10" s="11"/>
      <c r="FTU10" s="11"/>
      <c r="FTV10" s="11"/>
      <c r="FTW10" s="11"/>
      <c r="FTX10" s="11"/>
      <c r="FTY10" s="11"/>
      <c r="FTZ10" s="11"/>
      <c r="FUA10" s="11"/>
      <c r="FUB10" s="11"/>
      <c r="FUC10" s="11"/>
      <c r="FUD10" s="11"/>
      <c r="FUE10" s="11"/>
      <c r="FUF10" s="11"/>
      <c r="FUG10" s="11"/>
      <c r="FUH10" s="11"/>
      <c r="FUI10" s="11"/>
      <c r="FUJ10" s="11"/>
      <c r="FUK10" s="11"/>
      <c r="FUL10" s="11"/>
      <c r="FUM10" s="11"/>
      <c r="FUN10" s="11"/>
      <c r="FUO10" s="11"/>
      <c r="FUP10" s="11"/>
      <c r="FUQ10" s="11"/>
      <c r="FUR10" s="11"/>
      <c r="FUS10" s="11"/>
      <c r="FUT10" s="11"/>
      <c r="FUU10" s="11"/>
      <c r="FUV10" s="11"/>
      <c r="FUW10" s="11"/>
      <c r="FUX10" s="11"/>
      <c r="FUY10" s="11"/>
      <c r="FUZ10" s="11"/>
      <c r="FVA10" s="11"/>
      <c r="FVB10" s="11"/>
      <c r="FVC10" s="11"/>
      <c r="FVD10" s="11"/>
      <c r="FVE10" s="11"/>
      <c r="FVF10" s="11"/>
      <c r="FVG10" s="11"/>
      <c r="FVH10" s="11"/>
      <c r="FVI10" s="11"/>
      <c r="FVJ10" s="11"/>
      <c r="FVK10" s="11"/>
      <c r="FVL10" s="11"/>
      <c r="FVM10" s="11"/>
      <c r="FVN10" s="11"/>
      <c r="FVO10" s="11"/>
      <c r="FVP10" s="11"/>
      <c r="FVQ10" s="11"/>
      <c r="FVR10" s="11"/>
      <c r="FVS10" s="11"/>
      <c r="FVT10" s="11"/>
      <c r="FVU10" s="11"/>
      <c r="FVV10" s="11"/>
      <c r="FVW10" s="11"/>
      <c r="FVX10" s="11"/>
      <c r="FVY10" s="11"/>
      <c r="FVZ10" s="11"/>
      <c r="FWA10" s="11"/>
      <c r="FWB10" s="11"/>
      <c r="FWC10" s="11"/>
      <c r="FWD10" s="11"/>
      <c r="FWE10" s="11"/>
      <c r="FWF10" s="11"/>
      <c r="FWG10" s="11"/>
      <c r="FWH10" s="11"/>
      <c r="FWI10" s="11"/>
      <c r="FWJ10" s="11"/>
      <c r="FWK10" s="11"/>
      <c r="FWL10" s="11"/>
      <c r="FWM10" s="11"/>
      <c r="FWN10" s="11"/>
      <c r="FWO10" s="11"/>
      <c r="FWP10" s="11"/>
      <c r="FWQ10" s="11"/>
      <c r="FWR10" s="11"/>
      <c r="FWS10" s="11"/>
      <c r="FWT10" s="11"/>
      <c r="FWU10" s="11"/>
      <c r="FWV10" s="11"/>
      <c r="FWW10" s="11"/>
      <c r="FWX10" s="11"/>
      <c r="FWY10" s="11"/>
      <c r="FWZ10" s="11"/>
      <c r="FXA10" s="11"/>
      <c r="FXB10" s="11"/>
      <c r="FXC10" s="11"/>
      <c r="FXD10" s="11"/>
      <c r="FXE10" s="11"/>
      <c r="FXF10" s="11"/>
      <c r="FXG10" s="11"/>
      <c r="FXH10" s="11"/>
      <c r="FXI10" s="11"/>
      <c r="FXJ10" s="11"/>
      <c r="FXK10" s="11"/>
      <c r="FXL10" s="11"/>
      <c r="FXM10" s="11"/>
      <c r="FXN10" s="11"/>
      <c r="FXO10" s="11"/>
      <c r="FXP10" s="11"/>
      <c r="FXQ10" s="11"/>
      <c r="FXR10" s="11"/>
      <c r="FXS10" s="11"/>
      <c r="FXT10" s="11"/>
      <c r="FXU10" s="11"/>
      <c r="FXV10" s="11"/>
      <c r="FXW10" s="11"/>
      <c r="FXX10" s="11"/>
      <c r="FXY10" s="11"/>
      <c r="FXZ10" s="11"/>
      <c r="FYA10" s="11"/>
      <c r="FYB10" s="11"/>
      <c r="FYC10" s="11"/>
      <c r="FYD10" s="11"/>
      <c r="FYE10" s="11"/>
      <c r="FYF10" s="11"/>
      <c r="FYG10" s="11"/>
      <c r="FYH10" s="11"/>
      <c r="FYI10" s="11"/>
      <c r="FYJ10" s="11"/>
      <c r="FYK10" s="11"/>
      <c r="FYL10" s="11"/>
      <c r="FYM10" s="11"/>
      <c r="FYN10" s="11"/>
      <c r="FYO10" s="11"/>
      <c r="FYP10" s="11"/>
      <c r="FYQ10" s="11"/>
      <c r="FYR10" s="11"/>
      <c r="FYS10" s="11"/>
      <c r="FYT10" s="11"/>
      <c r="FYU10" s="11"/>
      <c r="FYV10" s="11"/>
      <c r="FYW10" s="11"/>
      <c r="FYX10" s="11"/>
      <c r="FYY10" s="11"/>
      <c r="FYZ10" s="11"/>
      <c r="FZA10" s="11"/>
      <c r="FZB10" s="11"/>
      <c r="FZC10" s="11"/>
      <c r="FZD10" s="11"/>
      <c r="FZE10" s="11"/>
      <c r="FZF10" s="11"/>
      <c r="FZG10" s="11"/>
      <c r="FZH10" s="11"/>
      <c r="FZI10" s="11"/>
      <c r="FZJ10" s="11"/>
      <c r="FZK10" s="11"/>
      <c r="FZL10" s="11"/>
      <c r="FZM10" s="11"/>
      <c r="FZN10" s="11"/>
      <c r="FZO10" s="11"/>
      <c r="FZP10" s="11"/>
      <c r="FZQ10" s="11"/>
      <c r="FZR10" s="11"/>
      <c r="FZS10" s="11"/>
      <c r="FZT10" s="11"/>
      <c r="FZU10" s="11"/>
      <c r="FZV10" s="11"/>
      <c r="FZW10" s="11"/>
      <c r="FZX10" s="11"/>
      <c r="FZY10" s="11"/>
      <c r="FZZ10" s="11"/>
      <c r="GAA10" s="11"/>
      <c r="GAB10" s="11"/>
      <c r="GAC10" s="11"/>
      <c r="GAD10" s="11"/>
      <c r="GAE10" s="11"/>
      <c r="GAF10" s="11"/>
      <c r="GAG10" s="11"/>
      <c r="GAH10" s="11"/>
      <c r="GAI10" s="11"/>
      <c r="GAJ10" s="11"/>
      <c r="GAK10" s="11"/>
      <c r="GAL10" s="11"/>
      <c r="GAM10" s="11"/>
      <c r="GAN10" s="11"/>
      <c r="GAO10" s="11"/>
      <c r="GAP10" s="11"/>
      <c r="GAQ10" s="11"/>
      <c r="GAR10" s="11"/>
      <c r="GAS10" s="11"/>
      <c r="GAT10" s="11"/>
      <c r="GAU10" s="11"/>
      <c r="GAV10" s="11"/>
      <c r="GAW10" s="11"/>
      <c r="GAX10" s="11"/>
      <c r="GAY10" s="11"/>
      <c r="GAZ10" s="11"/>
      <c r="GBA10" s="11"/>
      <c r="GBB10" s="11"/>
      <c r="GBC10" s="11"/>
      <c r="GBD10" s="11"/>
      <c r="GBE10" s="11"/>
      <c r="GBF10" s="11"/>
      <c r="GBG10" s="11"/>
      <c r="GBH10" s="11"/>
      <c r="GBI10" s="11"/>
      <c r="GBJ10" s="11"/>
      <c r="GBK10" s="11"/>
      <c r="GBL10" s="11"/>
      <c r="GBM10" s="11"/>
      <c r="GBN10" s="11"/>
      <c r="GBO10" s="11"/>
      <c r="GBP10" s="11"/>
      <c r="GBQ10" s="11"/>
      <c r="GBR10" s="11"/>
      <c r="GBS10" s="11"/>
      <c r="GBT10" s="11"/>
      <c r="GBU10" s="11"/>
      <c r="GBV10" s="11"/>
      <c r="GBW10" s="11"/>
      <c r="GBX10" s="11"/>
      <c r="GBY10" s="11"/>
      <c r="GBZ10" s="11"/>
      <c r="GCA10" s="11"/>
      <c r="GCB10" s="11"/>
      <c r="GCC10" s="11"/>
      <c r="GCD10" s="11"/>
      <c r="GCE10" s="11"/>
      <c r="GCF10" s="11"/>
      <c r="GCG10" s="11"/>
      <c r="GCH10" s="11"/>
      <c r="GCI10" s="11"/>
      <c r="GCJ10" s="11"/>
      <c r="GCK10" s="11"/>
      <c r="GCL10" s="11"/>
      <c r="GCM10" s="11"/>
      <c r="GCN10" s="11"/>
      <c r="GCO10" s="11"/>
      <c r="GCP10" s="11"/>
      <c r="GCQ10" s="11"/>
      <c r="GCR10" s="11"/>
      <c r="GCS10" s="11"/>
      <c r="GCT10" s="11"/>
      <c r="GCU10" s="11"/>
      <c r="GCV10" s="11"/>
      <c r="GCW10" s="11"/>
      <c r="GCX10" s="11"/>
      <c r="GCY10" s="11"/>
      <c r="GCZ10" s="11"/>
      <c r="GDA10" s="11"/>
      <c r="GDB10" s="11"/>
      <c r="GDC10" s="11"/>
      <c r="GDD10" s="11"/>
      <c r="GDE10" s="11"/>
      <c r="GDF10" s="11"/>
      <c r="GDG10" s="11"/>
      <c r="GDH10" s="11"/>
      <c r="GDI10" s="11"/>
      <c r="GDJ10" s="11"/>
      <c r="GDK10" s="11"/>
      <c r="GDL10" s="11"/>
      <c r="GDM10" s="11"/>
      <c r="GDN10" s="11"/>
      <c r="GDO10" s="11"/>
      <c r="GDP10" s="11"/>
      <c r="GDQ10" s="11"/>
      <c r="GDR10" s="11"/>
      <c r="GDS10" s="11"/>
      <c r="GDT10" s="11"/>
      <c r="GDU10" s="11"/>
      <c r="GDV10" s="11"/>
      <c r="GDW10" s="11"/>
      <c r="GDX10" s="11"/>
      <c r="GDY10" s="11"/>
      <c r="GDZ10" s="11"/>
      <c r="GEA10" s="11"/>
      <c r="GEB10" s="11"/>
      <c r="GEC10" s="11"/>
      <c r="GED10" s="11"/>
      <c r="GEE10" s="11"/>
      <c r="GEF10" s="11"/>
      <c r="GEG10" s="11"/>
      <c r="GEH10" s="11"/>
      <c r="GEI10" s="11"/>
      <c r="GEJ10" s="11"/>
      <c r="GEK10" s="11"/>
      <c r="GEL10" s="11"/>
      <c r="GEM10" s="11"/>
      <c r="GEN10" s="11"/>
      <c r="GEO10" s="11"/>
      <c r="GEP10" s="11"/>
      <c r="GEQ10" s="11"/>
      <c r="GER10" s="11"/>
      <c r="GES10" s="11"/>
      <c r="GET10" s="11"/>
      <c r="GEU10" s="11"/>
      <c r="GEV10" s="11"/>
      <c r="GEW10" s="11"/>
      <c r="GEX10" s="11"/>
      <c r="GEY10" s="11"/>
      <c r="GEZ10" s="11"/>
      <c r="GFA10" s="11"/>
      <c r="GFB10" s="11"/>
      <c r="GFC10" s="11"/>
      <c r="GFD10" s="11"/>
      <c r="GFE10" s="11"/>
      <c r="GFF10" s="11"/>
      <c r="GFG10" s="11"/>
      <c r="GFH10" s="11"/>
      <c r="GFI10" s="11"/>
      <c r="GFJ10" s="11"/>
      <c r="GFK10" s="11"/>
      <c r="GFL10" s="11"/>
      <c r="GFM10" s="11"/>
      <c r="GFN10" s="11"/>
      <c r="GFO10" s="11"/>
      <c r="GFP10" s="11"/>
      <c r="GFQ10" s="11"/>
      <c r="GFR10" s="11"/>
      <c r="GFS10" s="11"/>
      <c r="GFT10" s="11"/>
      <c r="GFU10" s="11"/>
      <c r="GFV10" s="11"/>
      <c r="GFW10" s="11"/>
      <c r="GFX10" s="11"/>
      <c r="GFY10" s="11"/>
      <c r="GFZ10" s="11"/>
      <c r="GGA10" s="11"/>
      <c r="GGB10" s="11"/>
      <c r="GGC10" s="11"/>
      <c r="GGD10" s="11"/>
      <c r="GGE10" s="11"/>
      <c r="GGF10" s="11"/>
      <c r="GGG10" s="11"/>
      <c r="GGH10" s="11"/>
      <c r="GGI10" s="11"/>
      <c r="GGJ10" s="11"/>
      <c r="GGK10" s="11"/>
      <c r="GGL10" s="11"/>
      <c r="GGM10" s="11"/>
      <c r="GGN10" s="11"/>
      <c r="GGO10" s="11"/>
      <c r="GGP10" s="11"/>
      <c r="GGQ10" s="11"/>
      <c r="GGR10" s="11"/>
      <c r="GGS10" s="11"/>
      <c r="GGT10" s="11"/>
      <c r="GGU10" s="11"/>
      <c r="GGV10" s="11"/>
      <c r="GGW10" s="11"/>
      <c r="GGX10" s="11"/>
      <c r="GGY10" s="11"/>
      <c r="GGZ10" s="11"/>
      <c r="GHA10" s="11"/>
      <c r="GHB10" s="11"/>
      <c r="GHC10" s="11"/>
      <c r="GHD10" s="11"/>
      <c r="GHE10" s="11"/>
      <c r="GHF10" s="11"/>
      <c r="GHG10" s="11"/>
      <c r="GHH10" s="11"/>
      <c r="GHI10" s="11"/>
      <c r="GHJ10" s="11"/>
      <c r="GHK10" s="11"/>
      <c r="GHL10" s="11"/>
      <c r="GHM10" s="11"/>
      <c r="GHN10" s="11"/>
      <c r="GHO10" s="11"/>
      <c r="GHP10" s="11"/>
      <c r="GHQ10" s="11"/>
      <c r="GHR10" s="11"/>
      <c r="GHS10" s="11"/>
      <c r="GHT10" s="11"/>
      <c r="GHU10" s="11"/>
      <c r="GHV10" s="11"/>
      <c r="GHW10" s="11"/>
      <c r="GHX10" s="11"/>
      <c r="GHY10" s="11"/>
      <c r="GHZ10" s="11"/>
      <c r="GIA10" s="11"/>
      <c r="GIB10" s="11"/>
      <c r="GIC10" s="11"/>
      <c r="GID10" s="11"/>
      <c r="GIE10" s="11"/>
      <c r="GIF10" s="11"/>
      <c r="GIG10" s="11"/>
      <c r="GIH10" s="11"/>
      <c r="GII10" s="11"/>
      <c r="GIJ10" s="11"/>
      <c r="GIK10" s="11"/>
      <c r="GIL10" s="11"/>
      <c r="GIM10" s="11"/>
      <c r="GIN10" s="11"/>
      <c r="GIO10" s="11"/>
      <c r="GIP10" s="11"/>
      <c r="GIQ10" s="11"/>
      <c r="GIR10" s="11"/>
      <c r="GIS10" s="11"/>
      <c r="GIT10" s="11"/>
      <c r="GIU10" s="11"/>
      <c r="GIV10" s="11"/>
      <c r="GIW10" s="11"/>
      <c r="GIX10" s="11"/>
      <c r="GIY10" s="11"/>
      <c r="GIZ10" s="11"/>
      <c r="GJA10" s="11"/>
      <c r="GJB10" s="11"/>
      <c r="GJC10" s="11"/>
      <c r="GJD10" s="11"/>
      <c r="GJE10" s="11"/>
      <c r="GJF10" s="11"/>
      <c r="GJG10" s="11"/>
      <c r="GJH10" s="11"/>
      <c r="GJI10" s="11"/>
      <c r="GJJ10" s="11"/>
      <c r="GJK10" s="11"/>
      <c r="GJL10" s="11"/>
      <c r="GJM10" s="11"/>
      <c r="GJN10" s="11"/>
      <c r="GJO10" s="11"/>
      <c r="GJP10" s="11"/>
      <c r="GJQ10" s="11"/>
      <c r="GJR10" s="11"/>
      <c r="GJS10" s="11"/>
      <c r="GJT10" s="11"/>
      <c r="GJU10" s="11"/>
      <c r="GJV10" s="11"/>
      <c r="GJW10" s="11"/>
      <c r="GJX10" s="11"/>
      <c r="GJY10" s="11"/>
      <c r="GJZ10" s="11"/>
      <c r="GKA10" s="11"/>
      <c r="GKB10" s="11"/>
      <c r="GKC10" s="11"/>
      <c r="GKD10" s="11"/>
      <c r="GKE10" s="11"/>
      <c r="GKF10" s="11"/>
      <c r="GKG10" s="11"/>
      <c r="GKH10" s="11"/>
      <c r="GKI10" s="11"/>
      <c r="GKJ10" s="11"/>
      <c r="GKK10" s="11"/>
      <c r="GKL10" s="11"/>
      <c r="GKM10" s="11"/>
      <c r="GKN10" s="11"/>
      <c r="GKO10" s="11"/>
      <c r="GKP10" s="11"/>
      <c r="GKQ10" s="11"/>
      <c r="GKR10" s="11"/>
      <c r="GKS10" s="11"/>
      <c r="GKT10" s="11"/>
      <c r="GKU10" s="11"/>
      <c r="GKV10" s="11"/>
      <c r="GKW10" s="11"/>
      <c r="GKX10" s="11"/>
      <c r="GKY10" s="11"/>
      <c r="GKZ10" s="11"/>
      <c r="GLA10" s="11"/>
      <c r="GLB10" s="11"/>
      <c r="GLC10" s="11"/>
      <c r="GLD10" s="11"/>
      <c r="GLE10" s="11"/>
      <c r="GLF10" s="11"/>
      <c r="GLG10" s="11"/>
      <c r="GLH10" s="11"/>
      <c r="GLI10" s="11"/>
      <c r="GLJ10" s="11"/>
      <c r="GLK10" s="11"/>
      <c r="GLL10" s="11"/>
      <c r="GLM10" s="11"/>
      <c r="GLN10" s="11"/>
      <c r="GLO10" s="11"/>
      <c r="GLP10" s="11"/>
      <c r="GLQ10" s="11"/>
      <c r="GLR10" s="11"/>
      <c r="GLS10" s="11"/>
      <c r="GLT10" s="11"/>
      <c r="GLU10" s="11"/>
      <c r="GLV10" s="11"/>
      <c r="GLW10" s="11"/>
      <c r="GLX10" s="11"/>
      <c r="GLY10" s="11"/>
      <c r="GLZ10" s="11"/>
      <c r="GMA10" s="11"/>
      <c r="GMB10" s="11"/>
      <c r="GMC10" s="11"/>
      <c r="GMD10" s="11"/>
      <c r="GME10" s="11"/>
      <c r="GMF10" s="11"/>
      <c r="GMG10" s="11"/>
      <c r="GMH10" s="11"/>
      <c r="GMI10" s="11"/>
      <c r="GMJ10" s="11"/>
      <c r="GMK10" s="11"/>
      <c r="GML10" s="11"/>
      <c r="GMM10" s="11"/>
      <c r="GMN10" s="11"/>
      <c r="GMO10" s="11"/>
      <c r="GMP10" s="11"/>
      <c r="GMQ10" s="11"/>
      <c r="GMR10" s="11"/>
      <c r="GMS10" s="11"/>
      <c r="GMT10" s="11"/>
      <c r="GMU10" s="11"/>
      <c r="GMV10" s="11"/>
      <c r="GMW10" s="11"/>
      <c r="GMX10" s="11"/>
      <c r="GMY10" s="11"/>
      <c r="GMZ10" s="11"/>
      <c r="GNA10" s="11"/>
      <c r="GNB10" s="11"/>
      <c r="GNC10" s="11"/>
      <c r="GND10" s="11"/>
      <c r="GNE10" s="11"/>
      <c r="GNF10" s="11"/>
      <c r="GNG10" s="11"/>
      <c r="GNH10" s="11"/>
      <c r="GNI10" s="11"/>
      <c r="GNJ10" s="11"/>
      <c r="GNK10" s="11"/>
      <c r="GNL10" s="11"/>
      <c r="GNM10" s="11"/>
      <c r="GNN10" s="11"/>
      <c r="GNO10" s="11"/>
      <c r="GNP10" s="11"/>
      <c r="GNQ10" s="11"/>
      <c r="GNR10" s="11"/>
      <c r="GNS10" s="11"/>
      <c r="GNT10" s="11"/>
      <c r="GNU10" s="11"/>
      <c r="GNV10" s="11"/>
      <c r="GNW10" s="11"/>
      <c r="GNX10" s="11"/>
      <c r="GNY10" s="11"/>
      <c r="GNZ10" s="11"/>
      <c r="GOA10" s="11"/>
      <c r="GOB10" s="11"/>
      <c r="GOC10" s="11"/>
      <c r="GOD10" s="11"/>
      <c r="GOE10" s="11"/>
      <c r="GOF10" s="11"/>
      <c r="GOG10" s="11"/>
      <c r="GOH10" s="11"/>
      <c r="GOI10" s="11"/>
      <c r="GOJ10" s="11"/>
      <c r="GOK10" s="11"/>
      <c r="GOL10" s="11"/>
      <c r="GOM10" s="11"/>
      <c r="GON10" s="11"/>
      <c r="GOO10" s="11"/>
      <c r="GOP10" s="11"/>
      <c r="GOQ10" s="11"/>
      <c r="GOR10" s="11"/>
      <c r="GOS10" s="11"/>
      <c r="GOT10" s="11"/>
      <c r="GOU10" s="11"/>
      <c r="GOV10" s="11"/>
      <c r="GOW10" s="11"/>
      <c r="GOX10" s="11"/>
      <c r="GOY10" s="11"/>
      <c r="GOZ10" s="11"/>
      <c r="GPA10" s="11"/>
      <c r="GPB10" s="11"/>
      <c r="GPC10" s="11"/>
      <c r="GPD10" s="11"/>
      <c r="GPE10" s="11"/>
      <c r="GPF10" s="11"/>
      <c r="GPG10" s="11"/>
      <c r="GPH10" s="11"/>
      <c r="GPI10" s="11"/>
      <c r="GPJ10" s="11"/>
      <c r="GPK10" s="11"/>
      <c r="GPL10" s="11"/>
      <c r="GPM10" s="11"/>
      <c r="GPN10" s="11"/>
      <c r="GPO10" s="11"/>
      <c r="GPP10" s="11"/>
      <c r="GPQ10" s="11"/>
      <c r="GPR10" s="11"/>
      <c r="GPS10" s="11"/>
      <c r="GPT10" s="11"/>
      <c r="GPU10" s="11"/>
      <c r="GPV10" s="11"/>
      <c r="GPW10" s="11"/>
      <c r="GPX10" s="11"/>
      <c r="GPY10" s="11"/>
      <c r="GPZ10" s="11"/>
      <c r="GQA10" s="11"/>
      <c r="GQB10" s="11"/>
      <c r="GQC10" s="11"/>
      <c r="GQD10" s="11"/>
      <c r="GQE10" s="11"/>
      <c r="GQF10" s="11"/>
      <c r="GQG10" s="11"/>
      <c r="GQH10" s="11"/>
      <c r="GQI10" s="11"/>
      <c r="GQJ10" s="11"/>
      <c r="GQK10" s="11"/>
      <c r="GQL10" s="11"/>
      <c r="GQM10" s="11"/>
      <c r="GQN10" s="11"/>
      <c r="GQO10" s="11"/>
      <c r="GQP10" s="11"/>
      <c r="GQQ10" s="11"/>
      <c r="GQR10" s="11"/>
      <c r="GQS10" s="11"/>
      <c r="GQT10" s="11"/>
      <c r="GQU10" s="11"/>
      <c r="GQV10" s="11"/>
      <c r="GQW10" s="11"/>
      <c r="GQX10" s="11"/>
      <c r="GQY10" s="11"/>
      <c r="GQZ10" s="11"/>
      <c r="GRA10" s="11"/>
      <c r="GRB10" s="11"/>
      <c r="GRC10" s="11"/>
      <c r="GRD10" s="11"/>
      <c r="GRE10" s="11"/>
      <c r="GRF10" s="11"/>
      <c r="GRG10" s="11"/>
      <c r="GRH10" s="11"/>
      <c r="GRI10" s="11"/>
      <c r="GRJ10" s="11"/>
      <c r="GRK10" s="11"/>
      <c r="GRL10" s="11"/>
      <c r="GRM10" s="11"/>
      <c r="GRN10" s="11"/>
      <c r="GRO10" s="11"/>
      <c r="GRP10" s="11"/>
      <c r="GRQ10" s="11"/>
      <c r="GRR10" s="11"/>
      <c r="GRS10" s="11"/>
      <c r="GRT10" s="11"/>
      <c r="GRU10" s="11"/>
      <c r="GRV10" s="11"/>
      <c r="GRW10" s="11"/>
      <c r="GRX10" s="11"/>
      <c r="GRY10" s="11"/>
      <c r="GRZ10" s="11"/>
      <c r="GSA10" s="11"/>
      <c r="GSB10" s="11"/>
      <c r="GSC10" s="11"/>
      <c r="GSD10" s="11"/>
      <c r="GSE10" s="11"/>
      <c r="GSF10" s="11"/>
      <c r="GSG10" s="11"/>
      <c r="GSH10" s="11"/>
      <c r="GSI10" s="11"/>
      <c r="GSJ10" s="11"/>
      <c r="GSK10" s="11"/>
      <c r="GSL10" s="11"/>
      <c r="GSM10" s="11"/>
      <c r="GSN10" s="11"/>
      <c r="GSO10" s="11"/>
      <c r="GSP10" s="11"/>
      <c r="GSQ10" s="11"/>
      <c r="GSR10" s="11"/>
      <c r="GSS10" s="11"/>
      <c r="GST10" s="11"/>
      <c r="GSU10" s="11"/>
      <c r="GSV10" s="11"/>
      <c r="GSW10" s="11"/>
      <c r="GSX10" s="11"/>
      <c r="GSY10" s="11"/>
      <c r="GSZ10" s="11"/>
      <c r="GTA10" s="11"/>
      <c r="GTB10" s="11"/>
      <c r="GTC10" s="11"/>
      <c r="GTD10" s="11"/>
      <c r="GTE10" s="11"/>
      <c r="GTF10" s="11"/>
      <c r="GTG10" s="11"/>
      <c r="GTH10" s="11"/>
      <c r="GTI10" s="11"/>
      <c r="GTJ10" s="11"/>
      <c r="GTK10" s="11"/>
      <c r="GTL10" s="11"/>
      <c r="GTM10" s="11"/>
      <c r="GTN10" s="11"/>
      <c r="GTO10" s="11"/>
      <c r="GTP10" s="11"/>
      <c r="GTQ10" s="11"/>
      <c r="GTR10" s="11"/>
      <c r="GTS10" s="11"/>
      <c r="GTT10" s="11"/>
      <c r="GTU10" s="11"/>
      <c r="GTV10" s="11"/>
      <c r="GTW10" s="11"/>
      <c r="GTX10" s="11"/>
      <c r="GTY10" s="11"/>
      <c r="GTZ10" s="11"/>
      <c r="GUA10" s="11"/>
      <c r="GUB10" s="11"/>
      <c r="GUC10" s="11"/>
      <c r="GUD10" s="11"/>
      <c r="GUE10" s="11"/>
      <c r="GUF10" s="11"/>
      <c r="GUG10" s="11"/>
      <c r="GUH10" s="11"/>
      <c r="GUI10" s="11"/>
      <c r="GUJ10" s="11"/>
      <c r="GUK10" s="11"/>
      <c r="GUL10" s="11"/>
      <c r="GUM10" s="11"/>
      <c r="GUN10" s="11"/>
      <c r="GUO10" s="11"/>
      <c r="GUP10" s="11"/>
      <c r="GUQ10" s="11"/>
      <c r="GUR10" s="11"/>
      <c r="GUS10" s="11"/>
      <c r="GUT10" s="11"/>
      <c r="GUU10" s="11"/>
      <c r="GUV10" s="11"/>
      <c r="GUW10" s="11"/>
      <c r="GUX10" s="11"/>
      <c r="GUY10" s="11"/>
      <c r="GUZ10" s="11"/>
      <c r="GVA10" s="11"/>
      <c r="GVB10" s="11"/>
      <c r="GVC10" s="11"/>
      <c r="GVD10" s="11"/>
      <c r="GVE10" s="11"/>
      <c r="GVF10" s="11"/>
      <c r="GVG10" s="11"/>
      <c r="GVH10" s="11"/>
      <c r="GVI10" s="11"/>
      <c r="GVJ10" s="11"/>
      <c r="GVK10" s="11"/>
      <c r="GVL10" s="11"/>
      <c r="GVM10" s="11"/>
      <c r="GVN10" s="11"/>
      <c r="GVO10" s="11"/>
      <c r="GVP10" s="11"/>
      <c r="GVQ10" s="11"/>
      <c r="GVR10" s="11"/>
      <c r="GVS10" s="11"/>
      <c r="GVT10" s="11"/>
      <c r="GVU10" s="11"/>
      <c r="GVV10" s="11"/>
      <c r="GVW10" s="11"/>
      <c r="GVX10" s="11"/>
      <c r="GVY10" s="11"/>
      <c r="GVZ10" s="11"/>
      <c r="GWA10" s="11"/>
      <c r="GWB10" s="11"/>
      <c r="GWC10" s="11"/>
      <c r="GWD10" s="11"/>
      <c r="GWE10" s="11"/>
      <c r="GWF10" s="11"/>
      <c r="GWG10" s="11"/>
      <c r="GWH10" s="11"/>
      <c r="GWI10" s="11"/>
      <c r="GWJ10" s="11"/>
      <c r="GWK10" s="11"/>
      <c r="GWL10" s="11"/>
      <c r="GWM10" s="11"/>
      <c r="GWN10" s="11"/>
      <c r="GWO10" s="11"/>
      <c r="GWP10" s="11"/>
      <c r="GWQ10" s="11"/>
      <c r="GWR10" s="11"/>
      <c r="GWS10" s="11"/>
      <c r="GWT10" s="11"/>
      <c r="GWU10" s="11"/>
      <c r="GWV10" s="11"/>
      <c r="GWW10" s="11"/>
      <c r="GWX10" s="11"/>
      <c r="GWY10" s="11"/>
      <c r="GWZ10" s="11"/>
      <c r="GXA10" s="11"/>
      <c r="GXB10" s="11"/>
      <c r="GXC10" s="11"/>
      <c r="GXD10" s="11"/>
      <c r="GXE10" s="11"/>
      <c r="GXF10" s="11"/>
      <c r="GXG10" s="11"/>
      <c r="GXH10" s="11"/>
      <c r="GXI10" s="11"/>
      <c r="GXJ10" s="11"/>
      <c r="GXK10" s="11"/>
      <c r="GXL10" s="11"/>
      <c r="GXM10" s="11"/>
      <c r="GXN10" s="11"/>
      <c r="GXO10" s="11"/>
      <c r="GXP10" s="11"/>
      <c r="GXQ10" s="11"/>
      <c r="GXR10" s="11"/>
      <c r="GXS10" s="11"/>
      <c r="GXT10" s="11"/>
      <c r="GXU10" s="11"/>
      <c r="GXV10" s="11"/>
      <c r="GXW10" s="11"/>
      <c r="GXX10" s="11"/>
      <c r="GXY10" s="11"/>
      <c r="GXZ10" s="11"/>
      <c r="GYA10" s="11"/>
      <c r="GYB10" s="11"/>
      <c r="GYC10" s="11"/>
      <c r="GYD10" s="11"/>
      <c r="GYE10" s="11"/>
      <c r="GYF10" s="11"/>
      <c r="GYG10" s="11"/>
      <c r="GYH10" s="11"/>
      <c r="GYI10" s="11"/>
      <c r="GYJ10" s="11"/>
      <c r="GYK10" s="11"/>
      <c r="GYL10" s="11"/>
      <c r="GYM10" s="11"/>
      <c r="GYN10" s="11"/>
      <c r="GYO10" s="11"/>
      <c r="GYP10" s="11"/>
      <c r="GYQ10" s="11"/>
      <c r="GYR10" s="11"/>
      <c r="GYS10" s="11"/>
      <c r="GYT10" s="11"/>
      <c r="GYU10" s="11"/>
      <c r="GYV10" s="11"/>
      <c r="GYW10" s="11"/>
      <c r="GYX10" s="11"/>
      <c r="GYY10" s="11"/>
      <c r="GYZ10" s="11"/>
      <c r="GZA10" s="11"/>
      <c r="GZB10" s="11"/>
      <c r="GZC10" s="11"/>
      <c r="GZD10" s="11"/>
      <c r="GZE10" s="11"/>
      <c r="GZF10" s="11"/>
      <c r="GZG10" s="11"/>
      <c r="GZH10" s="11"/>
      <c r="GZI10" s="11"/>
      <c r="GZJ10" s="11"/>
      <c r="GZK10" s="11"/>
      <c r="GZL10" s="11"/>
      <c r="GZM10" s="11"/>
      <c r="GZN10" s="11"/>
      <c r="GZO10" s="11"/>
      <c r="GZP10" s="11"/>
      <c r="GZQ10" s="11"/>
      <c r="GZR10" s="11"/>
      <c r="GZS10" s="11"/>
      <c r="GZT10" s="11"/>
      <c r="GZU10" s="11"/>
      <c r="GZV10" s="11"/>
      <c r="GZW10" s="11"/>
      <c r="GZX10" s="11"/>
      <c r="GZY10" s="11"/>
      <c r="GZZ10" s="11"/>
      <c r="HAA10" s="11"/>
      <c r="HAB10" s="11"/>
      <c r="HAC10" s="11"/>
      <c r="HAD10" s="11"/>
      <c r="HAE10" s="11"/>
      <c r="HAF10" s="11"/>
      <c r="HAG10" s="11"/>
      <c r="HAH10" s="11"/>
      <c r="HAI10" s="11"/>
      <c r="HAJ10" s="11"/>
      <c r="HAK10" s="11"/>
      <c r="HAL10" s="11"/>
      <c r="HAM10" s="11"/>
      <c r="HAN10" s="11"/>
      <c r="HAO10" s="11"/>
      <c r="HAP10" s="11"/>
      <c r="HAQ10" s="11"/>
      <c r="HAR10" s="11"/>
      <c r="HAS10" s="11"/>
      <c r="HAT10" s="11"/>
      <c r="HAU10" s="11"/>
      <c r="HAV10" s="11"/>
      <c r="HAW10" s="11"/>
      <c r="HAX10" s="11"/>
      <c r="HAY10" s="11"/>
      <c r="HAZ10" s="11"/>
      <c r="HBA10" s="11"/>
      <c r="HBB10" s="11"/>
      <c r="HBC10" s="11"/>
      <c r="HBD10" s="11"/>
      <c r="HBE10" s="11"/>
      <c r="HBF10" s="11"/>
      <c r="HBG10" s="11"/>
      <c r="HBH10" s="11"/>
      <c r="HBI10" s="11"/>
      <c r="HBJ10" s="11"/>
      <c r="HBK10" s="11"/>
      <c r="HBL10" s="11"/>
      <c r="HBM10" s="11"/>
      <c r="HBN10" s="11"/>
      <c r="HBO10" s="11"/>
      <c r="HBP10" s="11"/>
      <c r="HBQ10" s="11"/>
      <c r="HBR10" s="11"/>
      <c r="HBS10" s="11"/>
      <c r="HBT10" s="11"/>
      <c r="HBU10" s="11"/>
      <c r="HBV10" s="11"/>
      <c r="HBW10" s="11"/>
      <c r="HBX10" s="11"/>
      <c r="HBY10" s="11"/>
      <c r="HBZ10" s="11"/>
      <c r="HCA10" s="11"/>
      <c r="HCB10" s="11"/>
      <c r="HCC10" s="11"/>
      <c r="HCD10" s="11"/>
      <c r="HCE10" s="11"/>
      <c r="HCF10" s="11"/>
      <c r="HCG10" s="11"/>
      <c r="HCH10" s="11"/>
      <c r="HCI10" s="11"/>
      <c r="HCJ10" s="11"/>
      <c r="HCK10" s="11"/>
      <c r="HCL10" s="11"/>
      <c r="HCM10" s="11"/>
      <c r="HCN10" s="11"/>
      <c r="HCO10" s="11"/>
      <c r="HCP10" s="11"/>
      <c r="HCQ10" s="11"/>
      <c r="HCR10" s="11"/>
      <c r="HCS10" s="11"/>
      <c r="HCT10" s="11"/>
      <c r="HCU10" s="11"/>
      <c r="HCV10" s="11"/>
      <c r="HCW10" s="11"/>
      <c r="HCX10" s="11"/>
      <c r="HCY10" s="11"/>
      <c r="HCZ10" s="11"/>
      <c r="HDA10" s="11"/>
      <c r="HDB10" s="11"/>
      <c r="HDC10" s="11"/>
      <c r="HDD10" s="11"/>
      <c r="HDE10" s="11"/>
      <c r="HDF10" s="11"/>
      <c r="HDG10" s="11"/>
      <c r="HDH10" s="11"/>
      <c r="HDI10" s="11"/>
      <c r="HDJ10" s="11"/>
      <c r="HDK10" s="11"/>
      <c r="HDL10" s="11"/>
      <c r="HDM10" s="11"/>
      <c r="HDN10" s="11"/>
      <c r="HDO10" s="11"/>
      <c r="HDP10" s="11"/>
      <c r="HDQ10" s="11"/>
      <c r="HDR10" s="11"/>
      <c r="HDS10" s="11"/>
      <c r="HDT10" s="11"/>
      <c r="HDU10" s="11"/>
      <c r="HDV10" s="11"/>
      <c r="HDW10" s="11"/>
      <c r="HDX10" s="11"/>
      <c r="HDY10" s="11"/>
      <c r="HDZ10" s="11"/>
      <c r="HEA10" s="11"/>
      <c r="HEB10" s="11"/>
      <c r="HEC10" s="11"/>
      <c r="HED10" s="11"/>
      <c r="HEE10" s="11"/>
      <c r="HEF10" s="11"/>
      <c r="HEG10" s="11"/>
      <c r="HEH10" s="11"/>
      <c r="HEI10" s="11"/>
      <c r="HEJ10" s="11"/>
      <c r="HEK10" s="11"/>
      <c r="HEL10" s="11"/>
      <c r="HEM10" s="11"/>
      <c r="HEN10" s="11"/>
      <c r="HEO10" s="11"/>
      <c r="HEP10" s="11"/>
      <c r="HEQ10" s="11"/>
      <c r="HER10" s="11"/>
      <c r="HES10" s="11"/>
      <c r="HET10" s="11"/>
      <c r="HEU10" s="11"/>
      <c r="HEV10" s="11"/>
      <c r="HEW10" s="11"/>
      <c r="HEX10" s="11"/>
      <c r="HEY10" s="11"/>
      <c r="HEZ10" s="11"/>
      <c r="HFA10" s="11"/>
      <c r="HFB10" s="11"/>
      <c r="HFC10" s="11"/>
      <c r="HFD10" s="11"/>
      <c r="HFE10" s="11"/>
      <c r="HFF10" s="11"/>
      <c r="HFG10" s="11"/>
      <c r="HFH10" s="11"/>
      <c r="HFI10" s="11"/>
      <c r="HFJ10" s="11"/>
      <c r="HFK10" s="11"/>
      <c r="HFL10" s="11"/>
      <c r="HFM10" s="11"/>
      <c r="HFN10" s="11"/>
      <c r="HFO10" s="11"/>
      <c r="HFP10" s="11"/>
      <c r="HFQ10" s="11"/>
      <c r="HFR10" s="11"/>
      <c r="HFS10" s="11"/>
      <c r="HFT10" s="11"/>
      <c r="HFU10" s="11"/>
      <c r="HFV10" s="11"/>
      <c r="HFW10" s="11"/>
      <c r="HFX10" s="11"/>
      <c r="HFY10" s="11"/>
      <c r="HFZ10" s="11"/>
      <c r="HGA10" s="11"/>
      <c r="HGB10" s="11"/>
      <c r="HGC10" s="11"/>
      <c r="HGD10" s="11"/>
      <c r="HGE10" s="11"/>
      <c r="HGF10" s="11"/>
      <c r="HGG10" s="11"/>
      <c r="HGH10" s="11"/>
      <c r="HGI10" s="11"/>
      <c r="HGJ10" s="11"/>
      <c r="HGK10" s="11"/>
      <c r="HGL10" s="11"/>
      <c r="HGM10" s="11"/>
      <c r="HGN10" s="11"/>
      <c r="HGO10" s="11"/>
      <c r="HGP10" s="11"/>
      <c r="HGQ10" s="11"/>
      <c r="HGR10" s="11"/>
      <c r="HGS10" s="11"/>
      <c r="HGT10" s="11"/>
      <c r="HGU10" s="11"/>
      <c r="HGV10" s="11"/>
      <c r="HGW10" s="11"/>
      <c r="HGX10" s="11"/>
      <c r="HGY10" s="11"/>
      <c r="HGZ10" s="11"/>
      <c r="HHA10" s="11"/>
      <c r="HHB10" s="11"/>
      <c r="HHC10" s="11"/>
      <c r="HHD10" s="11"/>
      <c r="HHE10" s="11"/>
      <c r="HHF10" s="11"/>
      <c r="HHG10" s="11"/>
      <c r="HHH10" s="11"/>
      <c r="HHI10" s="11"/>
      <c r="HHJ10" s="11"/>
      <c r="HHK10" s="11"/>
      <c r="HHL10" s="11"/>
      <c r="HHM10" s="11"/>
      <c r="HHN10" s="11"/>
      <c r="HHO10" s="11"/>
      <c r="HHP10" s="11"/>
      <c r="HHQ10" s="11"/>
      <c r="HHR10" s="11"/>
      <c r="HHS10" s="11"/>
      <c r="HHT10" s="11"/>
      <c r="HHU10" s="11"/>
      <c r="HHV10" s="11"/>
      <c r="HHW10" s="11"/>
      <c r="HHX10" s="11"/>
      <c r="HHY10" s="11"/>
      <c r="HHZ10" s="11"/>
      <c r="HIA10" s="11"/>
      <c r="HIB10" s="11"/>
      <c r="HIC10" s="11"/>
      <c r="HID10" s="11"/>
      <c r="HIE10" s="11"/>
      <c r="HIF10" s="11"/>
      <c r="HIG10" s="11"/>
      <c r="HIH10" s="11"/>
      <c r="HII10" s="11"/>
      <c r="HIJ10" s="11"/>
      <c r="HIK10" s="11"/>
      <c r="HIL10" s="11"/>
      <c r="HIM10" s="11"/>
      <c r="HIN10" s="11"/>
      <c r="HIO10" s="11"/>
      <c r="HIP10" s="11"/>
      <c r="HIQ10" s="11"/>
      <c r="HIR10" s="11"/>
      <c r="HIS10" s="11"/>
      <c r="HIT10" s="11"/>
      <c r="HIU10" s="11"/>
      <c r="HIV10" s="11"/>
      <c r="HIW10" s="11"/>
      <c r="HIX10" s="11"/>
      <c r="HIY10" s="11"/>
      <c r="HIZ10" s="11"/>
      <c r="HJA10" s="11"/>
      <c r="HJB10" s="11"/>
      <c r="HJC10" s="11"/>
      <c r="HJD10" s="11"/>
      <c r="HJE10" s="11"/>
      <c r="HJF10" s="11"/>
      <c r="HJG10" s="11"/>
      <c r="HJH10" s="11"/>
      <c r="HJI10" s="11"/>
      <c r="HJJ10" s="11"/>
      <c r="HJK10" s="11"/>
      <c r="HJL10" s="11"/>
      <c r="HJM10" s="11"/>
      <c r="HJN10" s="11"/>
      <c r="HJO10" s="11"/>
      <c r="HJP10" s="11"/>
      <c r="HJQ10" s="11"/>
      <c r="HJR10" s="11"/>
      <c r="HJS10" s="11"/>
      <c r="HJT10" s="11"/>
      <c r="HJU10" s="11"/>
      <c r="HJV10" s="11"/>
      <c r="HJW10" s="11"/>
      <c r="HJX10" s="11"/>
      <c r="HJY10" s="11"/>
      <c r="HJZ10" s="11"/>
      <c r="HKA10" s="11"/>
      <c r="HKB10" s="11"/>
      <c r="HKC10" s="11"/>
      <c r="HKD10" s="11"/>
      <c r="HKE10" s="11"/>
      <c r="HKF10" s="11"/>
      <c r="HKG10" s="11"/>
      <c r="HKH10" s="11"/>
      <c r="HKI10" s="11"/>
      <c r="HKJ10" s="11"/>
      <c r="HKK10" s="11"/>
      <c r="HKL10" s="11"/>
      <c r="HKM10" s="11"/>
      <c r="HKN10" s="11"/>
      <c r="HKO10" s="11"/>
      <c r="HKP10" s="11"/>
      <c r="HKQ10" s="11"/>
      <c r="HKR10" s="11"/>
      <c r="HKS10" s="11"/>
      <c r="HKT10" s="11"/>
      <c r="HKU10" s="11"/>
      <c r="HKV10" s="11"/>
      <c r="HKW10" s="11"/>
      <c r="HKX10" s="11"/>
      <c r="HKY10" s="11"/>
      <c r="HKZ10" s="11"/>
      <c r="HLA10" s="11"/>
      <c r="HLB10" s="11"/>
      <c r="HLC10" s="11"/>
      <c r="HLD10" s="11"/>
      <c r="HLE10" s="11"/>
      <c r="HLF10" s="11"/>
      <c r="HLG10" s="11"/>
      <c r="HLH10" s="11"/>
      <c r="HLI10" s="11"/>
      <c r="HLJ10" s="11"/>
      <c r="HLK10" s="11"/>
      <c r="HLL10" s="11"/>
      <c r="HLM10" s="11"/>
      <c r="HLN10" s="11"/>
      <c r="HLO10" s="11"/>
      <c r="HLP10" s="11"/>
      <c r="HLQ10" s="11"/>
      <c r="HLR10" s="11"/>
      <c r="HLS10" s="11"/>
      <c r="HLT10" s="11"/>
      <c r="HLU10" s="11"/>
      <c r="HLV10" s="11"/>
      <c r="HLW10" s="11"/>
      <c r="HLX10" s="11"/>
      <c r="HLY10" s="11"/>
      <c r="HLZ10" s="11"/>
      <c r="HMA10" s="11"/>
      <c r="HMB10" s="11"/>
      <c r="HMC10" s="11"/>
      <c r="HMD10" s="11"/>
      <c r="HME10" s="11"/>
      <c r="HMF10" s="11"/>
      <c r="HMG10" s="11"/>
      <c r="HMH10" s="11"/>
      <c r="HMI10" s="11"/>
      <c r="HMJ10" s="11"/>
      <c r="HMK10" s="11"/>
      <c r="HML10" s="11"/>
      <c r="HMM10" s="11"/>
      <c r="HMN10" s="11"/>
      <c r="HMO10" s="11"/>
      <c r="HMP10" s="11"/>
      <c r="HMQ10" s="11"/>
      <c r="HMR10" s="11"/>
      <c r="HMS10" s="11"/>
      <c r="HMT10" s="11"/>
      <c r="HMU10" s="11"/>
      <c r="HMV10" s="11"/>
      <c r="HMW10" s="11"/>
      <c r="HMX10" s="11"/>
      <c r="HMY10" s="11"/>
      <c r="HMZ10" s="11"/>
      <c r="HNA10" s="11"/>
      <c r="HNB10" s="11"/>
      <c r="HNC10" s="11"/>
      <c r="HND10" s="11"/>
      <c r="HNE10" s="11"/>
      <c r="HNF10" s="11"/>
      <c r="HNG10" s="11"/>
      <c r="HNH10" s="11"/>
      <c r="HNI10" s="11"/>
      <c r="HNJ10" s="11"/>
      <c r="HNK10" s="11"/>
      <c r="HNL10" s="11"/>
      <c r="HNM10" s="11"/>
      <c r="HNN10" s="11"/>
      <c r="HNO10" s="11"/>
      <c r="HNP10" s="11"/>
      <c r="HNQ10" s="11"/>
      <c r="HNR10" s="11"/>
      <c r="HNS10" s="11"/>
      <c r="HNT10" s="11"/>
      <c r="HNU10" s="11"/>
      <c r="HNV10" s="11"/>
      <c r="HNW10" s="11"/>
      <c r="HNX10" s="11"/>
      <c r="HNY10" s="11"/>
      <c r="HNZ10" s="11"/>
      <c r="HOA10" s="11"/>
      <c r="HOB10" s="11"/>
      <c r="HOC10" s="11"/>
      <c r="HOD10" s="11"/>
      <c r="HOE10" s="11"/>
      <c r="HOF10" s="11"/>
      <c r="HOG10" s="11"/>
      <c r="HOH10" s="11"/>
      <c r="HOI10" s="11"/>
      <c r="HOJ10" s="11"/>
      <c r="HOK10" s="11"/>
      <c r="HOL10" s="11"/>
      <c r="HOM10" s="11"/>
      <c r="HON10" s="11"/>
      <c r="HOO10" s="11"/>
      <c r="HOP10" s="11"/>
      <c r="HOQ10" s="11"/>
      <c r="HOR10" s="11"/>
      <c r="HOS10" s="11"/>
      <c r="HOT10" s="11"/>
      <c r="HOU10" s="11"/>
      <c r="HOV10" s="11"/>
      <c r="HOW10" s="11"/>
      <c r="HOX10" s="11"/>
      <c r="HOY10" s="11"/>
      <c r="HOZ10" s="11"/>
      <c r="HPA10" s="11"/>
      <c r="HPB10" s="11"/>
      <c r="HPC10" s="11"/>
      <c r="HPD10" s="11"/>
      <c r="HPE10" s="11"/>
      <c r="HPF10" s="11"/>
      <c r="HPG10" s="11"/>
      <c r="HPH10" s="11"/>
      <c r="HPI10" s="11"/>
      <c r="HPJ10" s="11"/>
      <c r="HPK10" s="11"/>
      <c r="HPL10" s="11"/>
      <c r="HPM10" s="11"/>
      <c r="HPN10" s="11"/>
      <c r="HPO10" s="11"/>
      <c r="HPP10" s="11"/>
      <c r="HPQ10" s="11"/>
      <c r="HPR10" s="11"/>
      <c r="HPS10" s="11"/>
      <c r="HPT10" s="11"/>
      <c r="HPU10" s="11"/>
      <c r="HPV10" s="11"/>
      <c r="HPW10" s="11"/>
      <c r="HPX10" s="11"/>
      <c r="HPY10" s="11"/>
      <c r="HPZ10" s="11"/>
      <c r="HQA10" s="11"/>
      <c r="HQB10" s="11"/>
      <c r="HQC10" s="11"/>
      <c r="HQD10" s="11"/>
      <c r="HQE10" s="11"/>
      <c r="HQF10" s="11"/>
      <c r="HQG10" s="11"/>
      <c r="HQH10" s="11"/>
      <c r="HQI10" s="11"/>
      <c r="HQJ10" s="11"/>
      <c r="HQK10" s="11"/>
      <c r="HQL10" s="11"/>
      <c r="HQM10" s="11"/>
      <c r="HQN10" s="11"/>
      <c r="HQO10" s="11"/>
      <c r="HQP10" s="11"/>
      <c r="HQQ10" s="11"/>
      <c r="HQR10" s="11"/>
      <c r="HQS10" s="11"/>
      <c r="HQT10" s="11"/>
      <c r="HQU10" s="11"/>
      <c r="HQV10" s="11"/>
      <c r="HQW10" s="11"/>
      <c r="HQX10" s="11"/>
      <c r="HQY10" s="11"/>
      <c r="HQZ10" s="11"/>
      <c r="HRA10" s="11"/>
      <c r="HRB10" s="11"/>
      <c r="HRC10" s="11"/>
      <c r="HRD10" s="11"/>
      <c r="HRE10" s="11"/>
      <c r="HRF10" s="11"/>
      <c r="HRG10" s="11"/>
      <c r="HRH10" s="11"/>
      <c r="HRI10" s="11"/>
      <c r="HRJ10" s="11"/>
      <c r="HRK10" s="11"/>
      <c r="HRL10" s="11"/>
      <c r="HRM10" s="11"/>
      <c r="HRN10" s="11"/>
      <c r="HRO10" s="11"/>
      <c r="HRP10" s="11"/>
      <c r="HRQ10" s="11"/>
      <c r="HRR10" s="11"/>
      <c r="HRS10" s="11"/>
      <c r="HRT10" s="11"/>
      <c r="HRU10" s="11"/>
      <c r="HRV10" s="11"/>
      <c r="HRW10" s="11"/>
      <c r="HRX10" s="11"/>
      <c r="HRY10" s="11"/>
      <c r="HRZ10" s="11"/>
      <c r="HSA10" s="11"/>
      <c r="HSB10" s="11"/>
      <c r="HSC10" s="11"/>
      <c r="HSD10" s="11"/>
      <c r="HSE10" s="11"/>
      <c r="HSF10" s="11"/>
      <c r="HSG10" s="11"/>
      <c r="HSH10" s="11"/>
      <c r="HSI10" s="11"/>
      <c r="HSJ10" s="11"/>
      <c r="HSK10" s="11"/>
      <c r="HSL10" s="11"/>
      <c r="HSM10" s="11"/>
      <c r="HSN10" s="11"/>
      <c r="HSO10" s="11"/>
      <c r="HSP10" s="11"/>
      <c r="HSQ10" s="11"/>
      <c r="HSR10" s="11"/>
      <c r="HSS10" s="11"/>
      <c r="HST10" s="11"/>
      <c r="HSU10" s="11"/>
      <c r="HSV10" s="11"/>
      <c r="HSW10" s="11"/>
      <c r="HSX10" s="11"/>
      <c r="HSY10" s="11"/>
      <c r="HSZ10" s="11"/>
      <c r="HTA10" s="11"/>
      <c r="HTB10" s="11"/>
      <c r="HTC10" s="11"/>
      <c r="HTD10" s="11"/>
      <c r="HTE10" s="11"/>
      <c r="HTF10" s="11"/>
      <c r="HTG10" s="11"/>
      <c r="HTH10" s="11"/>
      <c r="HTI10" s="11"/>
      <c r="HTJ10" s="11"/>
      <c r="HTK10" s="11"/>
      <c r="HTL10" s="11"/>
      <c r="HTM10" s="11"/>
      <c r="HTN10" s="11"/>
      <c r="HTO10" s="11"/>
      <c r="HTP10" s="11"/>
      <c r="HTQ10" s="11"/>
      <c r="HTR10" s="11"/>
      <c r="HTS10" s="11"/>
      <c r="HTT10" s="11"/>
      <c r="HTU10" s="11"/>
      <c r="HTV10" s="11"/>
      <c r="HTW10" s="11"/>
      <c r="HTX10" s="11"/>
      <c r="HTY10" s="11"/>
      <c r="HTZ10" s="11"/>
      <c r="HUA10" s="11"/>
      <c r="HUB10" s="11"/>
      <c r="HUC10" s="11"/>
      <c r="HUD10" s="11"/>
      <c r="HUE10" s="11"/>
      <c r="HUF10" s="11"/>
      <c r="HUG10" s="11"/>
      <c r="HUH10" s="11"/>
      <c r="HUI10" s="11"/>
      <c r="HUJ10" s="11"/>
      <c r="HUK10" s="11"/>
      <c r="HUL10" s="11"/>
      <c r="HUM10" s="11"/>
      <c r="HUN10" s="11"/>
      <c r="HUO10" s="11"/>
      <c r="HUP10" s="11"/>
      <c r="HUQ10" s="11"/>
      <c r="HUR10" s="11"/>
      <c r="HUS10" s="11"/>
      <c r="HUT10" s="11"/>
      <c r="HUU10" s="11"/>
      <c r="HUV10" s="11"/>
      <c r="HUW10" s="11"/>
      <c r="HUX10" s="11"/>
      <c r="HUY10" s="11"/>
      <c r="HUZ10" s="11"/>
      <c r="HVA10" s="11"/>
      <c r="HVB10" s="11"/>
      <c r="HVC10" s="11"/>
      <c r="HVD10" s="11"/>
      <c r="HVE10" s="11"/>
      <c r="HVF10" s="11"/>
      <c r="HVG10" s="11"/>
      <c r="HVH10" s="11"/>
      <c r="HVI10" s="11"/>
      <c r="HVJ10" s="11"/>
      <c r="HVK10" s="11"/>
      <c r="HVL10" s="11"/>
      <c r="HVM10" s="11"/>
      <c r="HVN10" s="11"/>
      <c r="HVO10" s="11"/>
      <c r="HVP10" s="11"/>
      <c r="HVQ10" s="11"/>
      <c r="HVR10" s="11"/>
      <c r="HVS10" s="11"/>
      <c r="HVT10" s="11"/>
      <c r="HVU10" s="11"/>
      <c r="HVV10" s="11"/>
      <c r="HVW10" s="11"/>
      <c r="HVX10" s="11"/>
      <c r="HVY10" s="11"/>
      <c r="HVZ10" s="11"/>
      <c r="HWA10" s="11"/>
      <c r="HWB10" s="11"/>
      <c r="HWC10" s="11"/>
      <c r="HWD10" s="11"/>
      <c r="HWE10" s="11"/>
      <c r="HWF10" s="11"/>
      <c r="HWG10" s="11"/>
      <c r="HWH10" s="11"/>
      <c r="HWI10" s="11"/>
      <c r="HWJ10" s="11"/>
      <c r="HWK10" s="11"/>
      <c r="HWL10" s="11"/>
      <c r="HWM10" s="11"/>
      <c r="HWN10" s="11"/>
      <c r="HWO10" s="11"/>
      <c r="HWP10" s="11"/>
      <c r="HWQ10" s="11"/>
      <c r="HWR10" s="11"/>
      <c r="HWS10" s="11"/>
      <c r="HWT10" s="11"/>
      <c r="HWU10" s="11"/>
      <c r="HWV10" s="11"/>
      <c r="HWW10" s="11"/>
      <c r="HWX10" s="11"/>
      <c r="HWY10" s="11"/>
      <c r="HWZ10" s="11"/>
      <c r="HXA10" s="11"/>
      <c r="HXB10" s="11"/>
      <c r="HXC10" s="11"/>
      <c r="HXD10" s="11"/>
      <c r="HXE10" s="11"/>
      <c r="HXF10" s="11"/>
      <c r="HXG10" s="11"/>
      <c r="HXH10" s="11"/>
      <c r="HXI10" s="11"/>
      <c r="HXJ10" s="11"/>
      <c r="HXK10" s="11"/>
      <c r="HXL10" s="11"/>
      <c r="HXM10" s="11"/>
      <c r="HXN10" s="11"/>
      <c r="HXO10" s="11"/>
      <c r="HXP10" s="11"/>
      <c r="HXQ10" s="11"/>
      <c r="HXR10" s="11"/>
      <c r="HXS10" s="11"/>
      <c r="HXT10" s="11"/>
      <c r="HXU10" s="11"/>
      <c r="HXV10" s="11"/>
      <c r="HXW10" s="11"/>
      <c r="HXX10" s="11"/>
      <c r="HXY10" s="11"/>
      <c r="HXZ10" s="11"/>
      <c r="HYA10" s="11"/>
      <c r="HYB10" s="11"/>
      <c r="HYC10" s="11"/>
      <c r="HYD10" s="11"/>
      <c r="HYE10" s="11"/>
      <c r="HYF10" s="11"/>
      <c r="HYG10" s="11"/>
      <c r="HYH10" s="11"/>
      <c r="HYI10" s="11"/>
      <c r="HYJ10" s="11"/>
      <c r="HYK10" s="11"/>
      <c r="HYL10" s="11"/>
      <c r="HYM10" s="11"/>
      <c r="HYN10" s="11"/>
      <c r="HYO10" s="11"/>
      <c r="HYP10" s="11"/>
      <c r="HYQ10" s="11"/>
      <c r="HYR10" s="11"/>
      <c r="HYS10" s="11"/>
      <c r="HYT10" s="11"/>
      <c r="HYU10" s="11"/>
      <c r="HYV10" s="11"/>
      <c r="HYW10" s="11"/>
      <c r="HYX10" s="11"/>
      <c r="HYY10" s="11"/>
      <c r="HYZ10" s="11"/>
      <c r="HZA10" s="11"/>
      <c r="HZB10" s="11"/>
      <c r="HZC10" s="11"/>
      <c r="HZD10" s="11"/>
      <c r="HZE10" s="11"/>
      <c r="HZF10" s="11"/>
      <c r="HZG10" s="11"/>
      <c r="HZH10" s="11"/>
      <c r="HZI10" s="11"/>
      <c r="HZJ10" s="11"/>
      <c r="HZK10" s="11"/>
      <c r="HZL10" s="11"/>
      <c r="HZM10" s="11"/>
      <c r="HZN10" s="11"/>
      <c r="HZO10" s="11"/>
      <c r="HZP10" s="11"/>
      <c r="HZQ10" s="11"/>
      <c r="HZR10" s="11"/>
      <c r="HZS10" s="11"/>
      <c r="HZT10" s="11"/>
      <c r="HZU10" s="11"/>
      <c r="HZV10" s="11"/>
      <c r="HZW10" s="11"/>
      <c r="HZX10" s="11"/>
      <c r="HZY10" s="11"/>
      <c r="HZZ10" s="11"/>
      <c r="IAA10" s="11"/>
      <c r="IAB10" s="11"/>
      <c r="IAC10" s="11"/>
      <c r="IAD10" s="11"/>
      <c r="IAE10" s="11"/>
      <c r="IAF10" s="11"/>
      <c r="IAG10" s="11"/>
      <c r="IAH10" s="11"/>
      <c r="IAI10" s="11"/>
      <c r="IAJ10" s="11"/>
      <c r="IAK10" s="11"/>
      <c r="IAL10" s="11"/>
      <c r="IAM10" s="11"/>
      <c r="IAN10" s="11"/>
      <c r="IAO10" s="11"/>
      <c r="IAP10" s="11"/>
      <c r="IAQ10" s="11"/>
      <c r="IAR10" s="11"/>
      <c r="IAS10" s="11"/>
      <c r="IAT10" s="11"/>
      <c r="IAU10" s="11"/>
      <c r="IAV10" s="11"/>
      <c r="IAW10" s="11"/>
      <c r="IAX10" s="11"/>
      <c r="IAY10" s="11"/>
      <c r="IAZ10" s="11"/>
      <c r="IBA10" s="11"/>
      <c r="IBB10" s="11"/>
      <c r="IBC10" s="11"/>
      <c r="IBD10" s="11"/>
      <c r="IBE10" s="11"/>
      <c r="IBF10" s="11"/>
      <c r="IBG10" s="11"/>
      <c r="IBH10" s="11"/>
      <c r="IBI10" s="11"/>
      <c r="IBJ10" s="11"/>
      <c r="IBK10" s="11"/>
      <c r="IBL10" s="11"/>
      <c r="IBM10" s="11"/>
      <c r="IBN10" s="11"/>
      <c r="IBO10" s="11"/>
      <c r="IBP10" s="11"/>
      <c r="IBQ10" s="11"/>
      <c r="IBR10" s="11"/>
      <c r="IBS10" s="11"/>
      <c r="IBT10" s="11"/>
      <c r="IBU10" s="11"/>
      <c r="IBV10" s="11"/>
      <c r="IBW10" s="11"/>
      <c r="IBX10" s="11"/>
      <c r="IBY10" s="11"/>
      <c r="IBZ10" s="11"/>
      <c r="ICA10" s="11"/>
      <c r="ICB10" s="11"/>
      <c r="ICC10" s="11"/>
      <c r="ICD10" s="11"/>
      <c r="ICE10" s="11"/>
      <c r="ICF10" s="11"/>
      <c r="ICG10" s="11"/>
      <c r="ICH10" s="11"/>
      <c r="ICI10" s="11"/>
      <c r="ICJ10" s="11"/>
      <c r="ICK10" s="11"/>
      <c r="ICL10" s="11"/>
      <c r="ICM10" s="11"/>
      <c r="ICN10" s="11"/>
      <c r="ICO10" s="11"/>
      <c r="ICP10" s="11"/>
      <c r="ICQ10" s="11"/>
      <c r="ICR10" s="11"/>
      <c r="ICS10" s="11"/>
      <c r="ICT10" s="11"/>
      <c r="ICU10" s="11"/>
      <c r="ICV10" s="11"/>
      <c r="ICW10" s="11"/>
      <c r="ICX10" s="11"/>
      <c r="ICY10" s="11"/>
      <c r="ICZ10" s="11"/>
      <c r="IDA10" s="11"/>
      <c r="IDB10" s="11"/>
      <c r="IDC10" s="11"/>
      <c r="IDD10" s="11"/>
      <c r="IDE10" s="11"/>
      <c r="IDF10" s="11"/>
      <c r="IDG10" s="11"/>
      <c r="IDH10" s="11"/>
      <c r="IDI10" s="11"/>
      <c r="IDJ10" s="11"/>
      <c r="IDK10" s="11"/>
      <c r="IDL10" s="11"/>
      <c r="IDM10" s="11"/>
      <c r="IDN10" s="11"/>
      <c r="IDO10" s="11"/>
      <c r="IDP10" s="11"/>
      <c r="IDQ10" s="11"/>
      <c r="IDR10" s="11"/>
      <c r="IDS10" s="11"/>
      <c r="IDT10" s="11"/>
      <c r="IDU10" s="11"/>
      <c r="IDV10" s="11"/>
      <c r="IDW10" s="11"/>
      <c r="IDX10" s="11"/>
      <c r="IDY10" s="11"/>
      <c r="IDZ10" s="11"/>
      <c r="IEA10" s="11"/>
      <c r="IEB10" s="11"/>
      <c r="IEC10" s="11"/>
      <c r="IED10" s="11"/>
      <c r="IEE10" s="11"/>
      <c r="IEF10" s="11"/>
      <c r="IEG10" s="11"/>
      <c r="IEH10" s="11"/>
      <c r="IEI10" s="11"/>
      <c r="IEJ10" s="11"/>
      <c r="IEK10" s="11"/>
      <c r="IEL10" s="11"/>
      <c r="IEM10" s="11"/>
      <c r="IEN10" s="11"/>
      <c r="IEO10" s="11"/>
      <c r="IEP10" s="11"/>
      <c r="IEQ10" s="11"/>
      <c r="IER10" s="11"/>
      <c r="IES10" s="11"/>
      <c r="IET10" s="11"/>
      <c r="IEU10" s="11"/>
      <c r="IEV10" s="11"/>
      <c r="IEW10" s="11"/>
      <c r="IEX10" s="11"/>
      <c r="IEY10" s="11"/>
      <c r="IEZ10" s="11"/>
      <c r="IFA10" s="11"/>
      <c r="IFB10" s="11"/>
      <c r="IFC10" s="11"/>
      <c r="IFD10" s="11"/>
      <c r="IFE10" s="11"/>
      <c r="IFF10" s="11"/>
      <c r="IFG10" s="11"/>
      <c r="IFH10" s="11"/>
      <c r="IFI10" s="11"/>
      <c r="IFJ10" s="11"/>
      <c r="IFK10" s="11"/>
      <c r="IFL10" s="11"/>
      <c r="IFM10" s="11"/>
      <c r="IFN10" s="11"/>
      <c r="IFO10" s="11"/>
      <c r="IFP10" s="11"/>
      <c r="IFQ10" s="11"/>
      <c r="IFR10" s="11"/>
      <c r="IFS10" s="11"/>
      <c r="IFT10" s="11"/>
      <c r="IFU10" s="11"/>
      <c r="IFV10" s="11"/>
      <c r="IFW10" s="11"/>
      <c r="IFX10" s="11"/>
      <c r="IFY10" s="11"/>
      <c r="IFZ10" s="11"/>
      <c r="IGA10" s="11"/>
      <c r="IGB10" s="11"/>
      <c r="IGC10" s="11"/>
      <c r="IGD10" s="11"/>
      <c r="IGE10" s="11"/>
      <c r="IGF10" s="11"/>
      <c r="IGG10" s="11"/>
      <c r="IGH10" s="11"/>
      <c r="IGI10" s="11"/>
      <c r="IGJ10" s="11"/>
      <c r="IGK10" s="11"/>
      <c r="IGL10" s="11"/>
      <c r="IGM10" s="11"/>
      <c r="IGN10" s="11"/>
      <c r="IGO10" s="11"/>
      <c r="IGP10" s="11"/>
      <c r="IGQ10" s="11"/>
      <c r="IGR10" s="11"/>
      <c r="IGS10" s="11"/>
      <c r="IGT10" s="11"/>
      <c r="IGU10" s="11"/>
      <c r="IGV10" s="11"/>
      <c r="IGW10" s="11"/>
      <c r="IGX10" s="11"/>
      <c r="IGY10" s="11"/>
      <c r="IGZ10" s="11"/>
      <c r="IHA10" s="11"/>
      <c r="IHB10" s="11"/>
      <c r="IHC10" s="11"/>
      <c r="IHD10" s="11"/>
      <c r="IHE10" s="11"/>
      <c r="IHF10" s="11"/>
      <c r="IHG10" s="11"/>
      <c r="IHH10" s="11"/>
      <c r="IHI10" s="11"/>
      <c r="IHJ10" s="11"/>
      <c r="IHK10" s="11"/>
      <c r="IHL10" s="11"/>
      <c r="IHM10" s="11"/>
      <c r="IHN10" s="11"/>
      <c r="IHO10" s="11"/>
      <c r="IHP10" s="11"/>
      <c r="IHQ10" s="11"/>
      <c r="IHR10" s="11"/>
      <c r="IHS10" s="11"/>
      <c r="IHT10" s="11"/>
      <c r="IHU10" s="11"/>
      <c r="IHV10" s="11"/>
      <c r="IHW10" s="11"/>
      <c r="IHX10" s="11"/>
      <c r="IHY10" s="11"/>
      <c r="IHZ10" s="11"/>
      <c r="IIA10" s="11"/>
      <c r="IIB10" s="11"/>
      <c r="IIC10" s="11"/>
      <c r="IID10" s="11"/>
      <c r="IIE10" s="11"/>
      <c r="IIF10" s="11"/>
      <c r="IIG10" s="11"/>
      <c r="IIH10" s="11"/>
      <c r="III10" s="11"/>
      <c r="IIJ10" s="11"/>
      <c r="IIK10" s="11"/>
      <c r="IIL10" s="11"/>
      <c r="IIM10" s="11"/>
      <c r="IIN10" s="11"/>
      <c r="IIO10" s="11"/>
      <c r="IIP10" s="11"/>
      <c r="IIQ10" s="11"/>
      <c r="IIR10" s="11"/>
      <c r="IIS10" s="11"/>
      <c r="IIT10" s="11"/>
      <c r="IIU10" s="11"/>
      <c r="IIV10" s="11"/>
      <c r="IIW10" s="11"/>
      <c r="IIX10" s="11"/>
      <c r="IIY10" s="11"/>
      <c r="IIZ10" s="11"/>
      <c r="IJA10" s="11"/>
      <c r="IJB10" s="11"/>
      <c r="IJC10" s="11"/>
      <c r="IJD10" s="11"/>
      <c r="IJE10" s="11"/>
      <c r="IJF10" s="11"/>
      <c r="IJG10" s="11"/>
      <c r="IJH10" s="11"/>
      <c r="IJI10" s="11"/>
      <c r="IJJ10" s="11"/>
      <c r="IJK10" s="11"/>
      <c r="IJL10" s="11"/>
      <c r="IJM10" s="11"/>
      <c r="IJN10" s="11"/>
      <c r="IJO10" s="11"/>
      <c r="IJP10" s="11"/>
      <c r="IJQ10" s="11"/>
      <c r="IJR10" s="11"/>
      <c r="IJS10" s="11"/>
      <c r="IJT10" s="11"/>
      <c r="IJU10" s="11"/>
      <c r="IJV10" s="11"/>
      <c r="IJW10" s="11"/>
      <c r="IJX10" s="11"/>
      <c r="IJY10" s="11"/>
      <c r="IJZ10" s="11"/>
      <c r="IKA10" s="11"/>
      <c r="IKB10" s="11"/>
      <c r="IKC10" s="11"/>
      <c r="IKD10" s="11"/>
      <c r="IKE10" s="11"/>
      <c r="IKF10" s="11"/>
      <c r="IKG10" s="11"/>
      <c r="IKH10" s="11"/>
      <c r="IKI10" s="11"/>
      <c r="IKJ10" s="11"/>
      <c r="IKK10" s="11"/>
      <c r="IKL10" s="11"/>
      <c r="IKM10" s="11"/>
      <c r="IKN10" s="11"/>
      <c r="IKO10" s="11"/>
      <c r="IKP10" s="11"/>
      <c r="IKQ10" s="11"/>
      <c r="IKR10" s="11"/>
      <c r="IKS10" s="11"/>
      <c r="IKT10" s="11"/>
      <c r="IKU10" s="11"/>
      <c r="IKV10" s="11"/>
      <c r="IKW10" s="11"/>
      <c r="IKX10" s="11"/>
      <c r="IKY10" s="11"/>
      <c r="IKZ10" s="11"/>
      <c r="ILA10" s="11"/>
      <c r="ILB10" s="11"/>
      <c r="ILC10" s="11"/>
      <c r="ILD10" s="11"/>
      <c r="ILE10" s="11"/>
      <c r="ILF10" s="11"/>
      <c r="ILG10" s="11"/>
      <c r="ILH10" s="11"/>
      <c r="ILI10" s="11"/>
      <c r="ILJ10" s="11"/>
      <c r="ILK10" s="11"/>
      <c r="ILL10" s="11"/>
      <c r="ILM10" s="11"/>
      <c r="ILN10" s="11"/>
      <c r="ILO10" s="11"/>
      <c r="ILP10" s="11"/>
      <c r="ILQ10" s="11"/>
      <c r="ILR10" s="11"/>
      <c r="ILS10" s="11"/>
      <c r="ILT10" s="11"/>
      <c r="ILU10" s="11"/>
      <c r="ILV10" s="11"/>
      <c r="ILW10" s="11"/>
      <c r="ILX10" s="11"/>
      <c r="ILY10" s="11"/>
      <c r="ILZ10" s="11"/>
      <c r="IMA10" s="11"/>
      <c r="IMB10" s="11"/>
      <c r="IMC10" s="11"/>
      <c r="IMD10" s="11"/>
      <c r="IME10" s="11"/>
      <c r="IMF10" s="11"/>
      <c r="IMG10" s="11"/>
      <c r="IMH10" s="11"/>
      <c r="IMI10" s="11"/>
      <c r="IMJ10" s="11"/>
      <c r="IMK10" s="11"/>
      <c r="IML10" s="11"/>
      <c r="IMM10" s="11"/>
      <c r="IMN10" s="11"/>
      <c r="IMO10" s="11"/>
      <c r="IMP10" s="11"/>
      <c r="IMQ10" s="11"/>
      <c r="IMR10" s="11"/>
      <c r="IMS10" s="11"/>
      <c r="IMT10" s="11"/>
      <c r="IMU10" s="11"/>
      <c r="IMV10" s="11"/>
      <c r="IMW10" s="11"/>
      <c r="IMX10" s="11"/>
      <c r="IMY10" s="11"/>
      <c r="IMZ10" s="11"/>
      <c r="INA10" s="11"/>
      <c r="INB10" s="11"/>
      <c r="INC10" s="11"/>
      <c r="IND10" s="11"/>
      <c r="INE10" s="11"/>
      <c r="INF10" s="11"/>
      <c r="ING10" s="11"/>
      <c r="INH10" s="11"/>
      <c r="INI10" s="11"/>
      <c r="INJ10" s="11"/>
      <c r="INK10" s="11"/>
      <c r="INL10" s="11"/>
      <c r="INM10" s="11"/>
      <c r="INN10" s="11"/>
      <c r="INO10" s="11"/>
      <c r="INP10" s="11"/>
      <c r="INQ10" s="11"/>
      <c r="INR10" s="11"/>
      <c r="INS10" s="11"/>
      <c r="INT10" s="11"/>
      <c r="INU10" s="11"/>
      <c r="INV10" s="11"/>
      <c r="INW10" s="11"/>
      <c r="INX10" s="11"/>
      <c r="INY10" s="11"/>
      <c r="INZ10" s="11"/>
      <c r="IOA10" s="11"/>
      <c r="IOB10" s="11"/>
      <c r="IOC10" s="11"/>
      <c r="IOD10" s="11"/>
      <c r="IOE10" s="11"/>
      <c r="IOF10" s="11"/>
      <c r="IOG10" s="11"/>
      <c r="IOH10" s="11"/>
      <c r="IOI10" s="11"/>
      <c r="IOJ10" s="11"/>
      <c r="IOK10" s="11"/>
      <c r="IOL10" s="11"/>
      <c r="IOM10" s="11"/>
      <c r="ION10" s="11"/>
      <c r="IOO10" s="11"/>
      <c r="IOP10" s="11"/>
      <c r="IOQ10" s="11"/>
      <c r="IOR10" s="11"/>
      <c r="IOS10" s="11"/>
      <c r="IOT10" s="11"/>
      <c r="IOU10" s="11"/>
      <c r="IOV10" s="11"/>
      <c r="IOW10" s="11"/>
      <c r="IOX10" s="11"/>
      <c r="IOY10" s="11"/>
      <c r="IOZ10" s="11"/>
      <c r="IPA10" s="11"/>
      <c r="IPB10" s="11"/>
      <c r="IPC10" s="11"/>
      <c r="IPD10" s="11"/>
      <c r="IPE10" s="11"/>
      <c r="IPF10" s="11"/>
      <c r="IPG10" s="11"/>
      <c r="IPH10" s="11"/>
      <c r="IPI10" s="11"/>
      <c r="IPJ10" s="11"/>
      <c r="IPK10" s="11"/>
      <c r="IPL10" s="11"/>
      <c r="IPM10" s="11"/>
      <c r="IPN10" s="11"/>
      <c r="IPO10" s="11"/>
      <c r="IPP10" s="11"/>
      <c r="IPQ10" s="11"/>
      <c r="IPR10" s="11"/>
      <c r="IPS10" s="11"/>
      <c r="IPT10" s="11"/>
      <c r="IPU10" s="11"/>
      <c r="IPV10" s="11"/>
      <c r="IPW10" s="11"/>
      <c r="IPX10" s="11"/>
      <c r="IPY10" s="11"/>
      <c r="IPZ10" s="11"/>
      <c r="IQA10" s="11"/>
      <c r="IQB10" s="11"/>
      <c r="IQC10" s="11"/>
      <c r="IQD10" s="11"/>
      <c r="IQE10" s="11"/>
      <c r="IQF10" s="11"/>
      <c r="IQG10" s="11"/>
      <c r="IQH10" s="11"/>
      <c r="IQI10" s="11"/>
      <c r="IQJ10" s="11"/>
      <c r="IQK10" s="11"/>
      <c r="IQL10" s="11"/>
      <c r="IQM10" s="11"/>
      <c r="IQN10" s="11"/>
      <c r="IQO10" s="11"/>
      <c r="IQP10" s="11"/>
      <c r="IQQ10" s="11"/>
      <c r="IQR10" s="11"/>
      <c r="IQS10" s="11"/>
      <c r="IQT10" s="11"/>
      <c r="IQU10" s="11"/>
      <c r="IQV10" s="11"/>
      <c r="IQW10" s="11"/>
      <c r="IQX10" s="11"/>
      <c r="IQY10" s="11"/>
      <c r="IQZ10" s="11"/>
      <c r="IRA10" s="11"/>
      <c r="IRB10" s="11"/>
      <c r="IRC10" s="11"/>
      <c r="IRD10" s="11"/>
      <c r="IRE10" s="11"/>
      <c r="IRF10" s="11"/>
      <c r="IRG10" s="11"/>
      <c r="IRH10" s="11"/>
      <c r="IRI10" s="11"/>
      <c r="IRJ10" s="11"/>
      <c r="IRK10" s="11"/>
      <c r="IRL10" s="11"/>
      <c r="IRM10" s="11"/>
      <c r="IRN10" s="11"/>
      <c r="IRO10" s="11"/>
      <c r="IRP10" s="11"/>
      <c r="IRQ10" s="11"/>
      <c r="IRR10" s="11"/>
      <c r="IRS10" s="11"/>
      <c r="IRT10" s="11"/>
      <c r="IRU10" s="11"/>
      <c r="IRV10" s="11"/>
      <c r="IRW10" s="11"/>
      <c r="IRX10" s="11"/>
      <c r="IRY10" s="11"/>
      <c r="IRZ10" s="11"/>
      <c r="ISA10" s="11"/>
      <c r="ISB10" s="11"/>
      <c r="ISC10" s="11"/>
      <c r="ISD10" s="11"/>
      <c r="ISE10" s="11"/>
      <c r="ISF10" s="11"/>
      <c r="ISG10" s="11"/>
      <c r="ISH10" s="11"/>
      <c r="ISI10" s="11"/>
      <c r="ISJ10" s="11"/>
      <c r="ISK10" s="11"/>
      <c r="ISL10" s="11"/>
      <c r="ISM10" s="11"/>
      <c r="ISN10" s="11"/>
      <c r="ISO10" s="11"/>
      <c r="ISP10" s="11"/>
      <c r="ISQ10" s="11"/>
      <c r="ISR10" s="11"/>
      <c r="ISS10" s="11"/>
      <c r="IST10" s="11"/>
      <c r="ISU10" s="11"/>
      <c r="ISV10" s="11"/>
      <c r="ISW10" s="11"/>
      <c r="ISX10" s="11"/>
      <c r="ISY10" s="11"/>
      <c r="ISZ10" s="11"/>
      <c r="ITA10" s="11"/>
      <c r="ITB10" s="11"/>
      <c r="ITC10" s="11"/>
      <c r="ITD10" s="11"/>
      <c r="ITE10" s="11"/>
      <c r="ITF10" s="11"/>
      <c r="ITG10" s="11"/>
      <c r="ITH10" s="11"/>
      <c r="ITI10" s="11"/>
      <c r="ITJ10" s="11"/>
      <c r="ITK10" s="11"/>
      <c r="ITL10" s="11"/>
      <c r="ITM10" s="11"/>
      <c r="ITN10" s="11"/>
      <c r="ITO10" s="11"/>
      <c r="ITP10" s="11"/>
      <c r="ITQ10" s="11"/>
      <c r="ITR10" s="11"/>
      <c r="ITS10" s="11"/>
      <c r="ITT10" s="11"/>
      <c r="ITU10" s="11"/>
      <c r="ITV10" s="11"/>
      <c r="ITW10" s="11"/>
      <c r="ITX10" s="11"/>
      <c r="ITY10" s="11"/>
      <c r="ITZ10" s="11"/>
      <c r="IUA10" s="11"/>
      <c r="IUB10" s="11"/>
      <c r="IUC10" s="11"/>
      <c r="IUD10" s="11"/>
      <c r="IUE10" s="11"/>
      <c r="IUF10" s="11"/>
      <c r="IUG10" s="11"/>
      <c r="IUH10" s="11"/>
      <c r="IUI10" s="11"/>
      <c r="IUJ10" s="11"/>
      <c r="IUK10" s="11"/>
      <c r="IUL10" s="11"/>
      <c r="IUM10" s="11"/>
      <c r="IUN10" s="11"/>
      <c r="IUO10" s="11"/>
      <c r="IUP10" s="11"/>
      <c r="IUQ10" s="11"/>
      <c r="IUR10" s="11"/>
      <c r="IUS10" s="11"/>
      <c r="IUT10" s="11"/>
      <c r="IUU10" s="11"/>
      <c r="IUV10" s="11"/>
      <c r="IUW10" s="11"/>
      <c r="IUX10" s="11"/>
      <c r="IUY10" s="11"/>
      <c r="IUZ10" s="11"/>
      <c r="IVA10" s="11"/>
      <c r="IVB10" s="11"/>
      <c r="IVC10" s="11"/>
      <c r="IVD10" s="11"/>
      <c r="IVE10" s="11"/>
      <c r="IVF10" s="11"/>
      <c r="IVG10" s="11"/>
      <c r="IVH10" s="11"/>
      <c r="IVI10" s="11"/>
      <c r="IVJ10" s="11"/>
      <c r="IVK10" s="11"/>
      <c r="IVL10" s="11"/>
      <c r="IVM10" s="11"/>
      <c r="IVN10" s="11"/>
      <c r="IVO10" s="11"/>
      <c r="IVP10" s="11"/>
      <c r="IVQ10" s="11"/>
      <c r="IVR10" s="11"/>
      <c r="IVS10" s="11"/>
      <c r="IVT10" s="11"/>
      <c r="IVU10" s="11"/>
      <c r="IVV10" s="11"/>
      <c r="IVW10" s="11"/>
      <c r="IVX10" s="11"/>
      <c r="IVY10" s="11"/>
      <c r="IVZ10" s="11"/>
      <c r="IWA10" s="11"/>
      <c r="IWB10" s="11"/>
      <c r="IWC10" s="11"/>
      <c r="IWD10" s="11"/>
      <c r="IWE10" s="11"/>
      <c r="IWF10" s="11"/>
      <c r="IWG10" s="11"/>
      <c r="IWH10" s="11"/>
      <c r="IWI10" s="11"/>
      <c r="IWJ10" s="11"/>
      <c r="IWK10" s="11"/>
      <c r="IWL10" s="11"/>
      <c r="IWM10" s="11"/>
      <c r="IWN10" s="11"/>
      <c r="IWO10" s="11"/>
      <c r="IWP10" s="11"/>
      <c r="IWQ10" s="11"/>
      <c r="IWR10" s="11"/>
      <c r="IWS10" s="11"/>
      <c r="IWT10" s="11"/>
      <c r="IWU10" s="11"/>
      <c r="IWV10" s="11"/>
      <c r="IWW10" s="11"/>
      <c r="IWX10" s="11"/>
      <c r="IWY10" s="11"/>
      <c r="IWZ10" s="11"/>
      <c r="IXA10" s="11"/>
      <c r="IXB10" s="11"/>
      <c r="IXC10" s="11"/>
      <c r="IXD10" s="11"/>
      <c r="IXE10" s="11"/>
      <c r="IXF10" s="11"/>
      <c r="IXG10" s="11"/>
      <c r="IXH10" s="11"/>
      <c r="IXI10" s="11"/>
      <c r="IXJ10" s="11"/>
      <c r="IXK10" s="11"/>
      <c r="IXL10" s="11"/>
      <c r="IXM10" s="11"/>
      <c r="IXN10" s="11"/>
      <c r="IXO10" s="11"/>
      <c r="IXP10" s="11"/>
      <c r="IXQ10" s="11"/>
      <c r="IXR10" s="11"/>
      <c r="IXS10" s="11"/>
      <c r="IXT10" s="11"/>
      <c r="IXU10" s="11"/>
      <c r="IXV10" s="11"/>
      <c r="IXW10" s="11"/>
      <c r="IXX10" s="11"/>
      <c r="IXY10" s="11"/>
      <c r="IXZ10" s="11"/>
      <c r="IYA10" s="11"/>
      <c r="IYB10" s="11"/>
      <c r="IYC10" s="11"/>
      <c r="IYD10" s="11"/>
      <c r="IYE10" s="11"/>
      <c r="IYF10" s="11"/>
      <c r="IYG10" s="11"/>
      <c r="IYH10" s="11"/>
      <c r="IYI10" s="11"/>
      <c r="IYJ10" s="11"/>
      <c r="IYK10" s="11"/>
      <c r="IYL10" s="11"/>
      <c r="IYM10" s="11"/>
      <c r="IYN10" s="11"/>
      <c r="IYO10" s="11"/>
      <c r="IYP10" s="11"/>
      <c r="IYQ10" s="11"/>
      <c r="IYR10" s="11"/>
      <c r="IYS10" s="11"/>
      <c r="IYT10" s="11"/>
      <c r="IYU10" s="11"/>
      <c r="IYV10" s="11"/>
      <c r="IYW10" s="11"/>
      <c r="IYX10" s="11"/>
      <c r="IYY10" s="11"/>
      <c r="IYZ10" s="11"/>
      <c r="IZA10" s="11"/>
      <c r="IZB10" s="11"/>
      <c r="IZC10" s="11"/>
      <c r="IZD10" s="11"/>
      <c r="IZE10" s="11"/>
      <c r="IZF10" s="11"/>
      <c r="IZG10" s="11"/>
      <c r="IZH10" s="11"/>
      <c r="IZI10" s="11"/>
      <c r="IZJ10" s="11"/>
      <c r="IZK10" s="11"/>
      <c r="IZL10" s="11"/>
      <c r="IZM10" s="11"/>
      <c r="IZN10" s="11"/>
      <c r="IZO10" s="11"/>
      <c r="IZP10" s="11"/>
      <c r="IZQ10" s="11"/>
      <c r="IZR10" s="11"/>
      <c r="IZS10" s="11"/>
      <c r="IZT10" s="11"/>
      <c r="IZU10" s="11"/>
      <c r="IZV10" s="11"/>
      <c r="IZW10" s="11"/>
      <c r="IZX10" s="11"/>
      <c r="IZY10" s="11"/>
      <c r="IZZ10" s="11"/>
      <c r="JAA10" s="11"/>
      <c r="JAB10" s="11"/>
      <c r="JAC10" s="11"/>
      <c r="JAD10" s="11"/>
      <c r="JAE10" s="11"/>
      <c r="JAF10" s="11"/>
      <c r="JAG10" s="11"/>
      <c r="JAH10" s="11"/>
      <c r="JAI10" s="11"/>
      <c r="JAJ10" s="11"/>
      <c r="JAK10" s="11"/>
      <c r="JAL10" s="11"/>
      <c r="JAM10" s="11"/>
      <c r="JAN10" s="11"/>
      <c r="JAO10" s="11"/>
      <c r="JAP10" s="11"/>
      <c r="JAQ10" s="11"/>
      <c r="JAR10" s="11"/>
      <c r="JAS10" s="11"/>
      <c r="JAT10" s="11"/>
      <c r="JAU10" s="11"/>
      <c r="JAV10" s="11"/>
      <c r="JAW10" s="11"/>
      <c r="JAX10" s="11"/>
      <c r="JAY10" s="11"/>
      <c r="JAZ10" s="11"/>
      <c r="JBA10" s="11"/>
      <c r="JBB10" s="11"/>
      <c r="JBC10" s="11"/>
      <c r="JBD10" s="11"/>
      <c r="JBE10" s="11"/>
      <c r="JBF10" s="11"/>
      <c r="JBG10" s="11"/>
      <c r="JBH10" s="11"/>
      <c r="JBI10" s="11"/>
      <c r="JBJ10" s="11"/>
      <c r="JBK10" s="11"/>
      <c r="JBL10" s="11"/>
      <c r="JBM10" s="11"/>
      <c r="JBN10" s="11"/>
      <c r="JBO10" s="11"/>
      <c r="JBP10" s="11"/>
      <c r="JBQ10" s="11"/>
      <c r="JBR10" s="11"/>
      <c r="JBS10" s="11"/>
      <c r="JBT10" s="11"/>
      <c r="JBU10" s="11"/>
      <c r="JBV10" s="11"/>
      <c r="JBW10" s="11"/>
      <c r="JBX10" s="11"/>
      <c r="JBY10" s="11"/>
      <c r="JBZ10" s="11"/>
      <c r="JCA10" s="11"/>
      <c r="JCB10" s="11"/>
      <c r="JCC10" s="11"/>
      <c r="JCD10" s="11"/>
      <c r="JCE10" s="11"/>
      <c r="JCF10" s="11"/>
      <c r="JCG10" s="11"/>
      <c r="JCH10" s="11"/>
      <c r="JCI10" s="11"/>
      <c r="JCJ10" s="11"/>
      <c r="JCK10" s="11"/>
      <c r="JCL10" s="11"/>
      <c r="JCM10" s="11"/>
      <c r="JCN10" s="11"/>
      <c r="JCO10" s="11"/>
      <c r="JCP10" s="11"/>
      <c r="JCQ10" s="11"/>
      <c r="JCR10" s="11"/>
      <c r="JCS10" s="11"/>
      <c r="JCT10" s="11"/>
      <c r="JCU10" s="11"/>
      <c r="JCV10" s="11"/>
      <c r="JCW10" s="11"/>
      <c r="JCX10" s="11"/>
      <c r="JCY10" s="11"/>
      <c r="JCZ10" s="11"/>
      <c r="JDA10" s="11"/>
      <c r="JDB10" s="11"/>
      <c r="JDC10" s="11"/>
      <c r="JDD10" s="11"/>
      <c r="JDE10" s="11"/>
      <c r="JDF10" s="11"/>
      <c r="JDG10" s="11"/>
      <c r="JDH10" s="11"/>
      <c r="JDI10" s="11"/>
      <c r="JDJ10" s="11"/>
      <c r="JDK10" s="11"/>
      <c r="JDL10" s="11"/>
      <c r="JDM10" s="11"/>
      <c r="JDN10" s="11"/>
      <c r="JDO10" s="11"/>
      <c r="JDP10" s="11"/>
      <c r="JDQ10" s="11"/>
      <c r="JDR10" s="11"/>
      <c r="JDS10" s="11"/>
      <c r="JDT10" s="11"/>
      <c r="JDU10" s="11"/>
      <c r="JDV10" s="11"/>
      <c r="JDW10" s="11"/>
      <c r="JDX10" s="11"/>
      <c r="JDY10" s="11"/>
      <c r="JDZ10" s="11"/>
      <c r="JEA10" s="11"/>
      <c r="JEB10" s="11"/>
      <c r="JEC10" s="11"/>
      <c r="JED10" s="11"/>
      <c r="JEE10" s="11"/>
      <c r="JEF10" s="11"/>
      <c r="JEG10" s="11"/>
      <c r="JEH10" s="11"/>
      <c r="JEI10" s="11"/>
      <c r="JEJ10" s="11"/>
      <c r="JEK10" s="11"/>
      <c r="JEL10" s="11"/>
      <c r="JEM10" s="11"/>
      <c r="JEN10" s="11"/>
      <c r="JEO10" s="11"/>
      <c r="JEP10" s="11"/>
      <c r="JEQ10" s="11"/>
      <c r="JER10" s="11"/>
      <c r="JES10" s="11"/>
      <c r="JET10" s="11"/>
      <c r="JEU10" s="11"/>
      <c r="JEV10" s="11"/>
      <c r="JEW10" s="11"/>
      <c r="JEX10" s="11"/>
      <c r="JEY10" s="11"/>
      <c r="JEZ10" s="11"/>
      <c r="JFA10" s="11"/>
      <c r="JFB10" s="11"/>
      <c r="JFC10" s="11"/>
      <c r="JFD10" s="11"/>
      <c r="JFE10" s="11"/>
      <c r="JFF10" s="11"/>
      <c r="JFG10" s="11"/>
      <c r="JFH10" s="11"/>
      <c r="JFI10" s="11"/>
      <c r="JFJ10" s="11"/>
      <c r="JFK10" s="11"/>
      <c r="JFL10" s="11"/>
      <c r="JFM10" s="11"/>
      <c r="JFN10" s="11"/>
      <c r="JFO10" s="11"/>
      <c r="JFP10" s="11"/>
      <c r="JFQ10" s="11"/>
      <c r="JFR10" s="11"/>
      <c r="JFS10" s="11"/>
      <c r="JFT10" s="11"/>
      <c r="JFU10" s="11"/>
      <c r="JFV10" s="11"/>
      <c r="JFW10" s="11"/>
      <c r="JFX10" s="11"/>
      <c r="JFY10" s="11"/>
      <c r="JFZ10" s="11"/>
      <c r="JGA10" s="11"/>
      <c r="JGB10" s="11"/>
      <c r="JGC10" s="11"/>
      <c r="JGD10" s="11"/>
      <c r="JGE10" s="11"/>
      <c r="JGF10" s="11"/>
      <c r="JGG10" s="11"/>
      <c r="JGH10" s="11"/>
      <c r="JGI10" s="11"/>
      <c r="JGJ10" s="11"/>
      <c r="JGK10" s="11"/>
      <c r="JGL10" s="11"/>
      <c r="JGM10" s="11"/>
      <c r="JGN10" s="11"/>
      <c r="JGO10" s="11"/>
      <c r="JGP10" s="11"/>
      <c r="JGQ10" s="11"/>
      <c r="JGR10" s="11"/>
      <c r="JGS10" s="11"/>
      <c r="JGT10" s="11"/>
      <c r="JGU10" s="11"/>
      <c r="JGV10" s="11"/>
      <c r="JGW10" s="11"/>
      <c r="JGX10" s="11"/>
      <c r="JGY10" s="11"/>
      <c r="JGZ10" s="11"/>
      <c r="JHA10" s="11"/>
      <c r="JHB10" s="11"/>
      <c r="JHC10" s="11"/>
      <c r="JHD10" s="11"/>
      <c r="JHE10" s="11"/>
      <c r="JHF10" s="11"/>
      <c r="JHG10" s="11"/>
      <c r="JHH10" s="11"/>
      <c r="JHI10" s="11"/>
      <c r="JHJ10" s="11"/>
      <c r="JHK10" s="11"/>
      <c r="JHL10" s="11"/>
      <c r="JHM10" s="11"/>
      <c r="JHN10" s="11"/>
      <c r="JHO10" s="11"/>
      <c r="JHP10" s="11"/>
      <c r="JHQ10" s="11"/>
      <c r="JHR10" s="11"/>
      <c r="JHS10" s="11"/>
      <c r="JHT10" s="11"/>
      <c r="JHU10" s="11"/>
      <c r="JHV10" s="11"/>
      <c r="JHW10" s="11"/>
      <c r="JHX10" s="11"/>
      <c r="JHY10" s="11"/>
      <c r="JHZ10" s="11"/>
      <c r="JIA10" s="11"/>
      <c r="JIB10" s="11"/>
      <c r="JIC10" s="11"/>
      <c r="JID10" s="11"/>
      <c r="JIE10" s="11"/>
      <c r="JIF10" s="11"/>
      <c r="JIG10" s="11"/>
      <c r="JIH10" s="11"/>
      <c r="JII10" s="11"/>
      <c r="JIJ10" s="11"/>
      <c r="JIK10" s="11"/>
      <c r="JIL10" s="11"/>
      <c r="JIM10" s="11"/>
      <c r="JIN10" s="11"/>
      <c r="JIO10" s="11"/>
      <c r="JIP10" s="11"/>
      <c r="JIQ10" s="11"/>
      <c r="JIR10" s="11"/>
      <c r="JIS10" s="11"/>
      <c r="JIT10" s="11"/>
      <c r="JIU10" s="11"/>
      <c r="JIV10" s="11"/>
      <c r="JIW10" s="11"/>
      <c r="JIX10" s="11"/>
      <c r="JIY10" s="11"/>
      <c r="JIZ10" s="11"/>
      <c r="JJA10" s="11"/>
      <c r="JJB10" s="11"/>
      <c r="JJC10" s="11"/>
      <c r="JJD10" s="11"/>
      <c r="JJE10" s="11"/>
      <c r="JJF10" s="11"/>
      <c r="JJG10" s="11"/>
      <c r="JJH10" s="11"/>
      <c r="JJI10" s="11"/>
      <c r="JJJ10" s="11"/>
      <c r="JJK10" s="11"/>
      <c r="JJL10" s="11"/>
      <c r="JJM10" s="11"/>
      <c r="JJN10" s="11"/>
      <c r="JJO10" s="11"/>
      <c r="JJP10" s="11"/>
      <c r="JJQ10" s="11"/>
      <c r="JJR10" s="11"/>
      <c r="JJS10" s="11"/>
      <c r="JJT10" s="11"/>
      <c r="JJU10" s="11"/>
      <c r="JJV10" s="11"/>
      <c r="JJW10" s="11"/>
      <c r="JJX10" s="11"/>
      <c r="JJY10" s="11"/>
      <c r="JJZ10" s="11"/>
      <c r="JKA10" s="11"/>
      <c r="JKB10" s="11"/>
      <c r="JKC10" s="11"/>
      <c r="JKD10" s="11"/>
      <c r="JKE10" s="11"/>
      <c r="JKF10" s="11"/>
      <c r="JKG10" s="11"/>
      <c r="JKH10" s="11"/>
      <c r="JKI10" s="11"/>
      <c r="JKJ10" s="11"/>
      <c r="JKK10" s="11"/>
      <c r="JKL10" s="11"/>
      <c r="JKM10" s="11"/>
      <c r="JKN10" s="11"/>
      <c r="JKO10" s="11"/>
      <c r="JKP10" s="11"/>
      <c r="JKQ10" s="11"/>
      <c r="JKR10" s="11"/>
      <c r="JKS10" s="11"/>
      <c r="JKT10" s="11"/>
      <c r="JKU10" s="11"/>
      <c r="JKV10" s="11"/>
      <c r="JKW10" s="11"/>
      <c r="JKX10" s="11"/>
      <c r="JKY10" s="11"/>
      <c r="JKZ10" s="11"/>
      <c r="JLA10" s="11"/>
      <c r="JLB10" s="11"/>
      <c r="JLC10" s="11"/>
      <c r="JLD10" s="11"/>
      <c r="JLE10" s="11"/>
      <c r="JLF10" s="11"/>
      <c r="JLG10" s="11"/>
      <c r="JLH10" s="11"/>
      <c r="JLI10" s="11"/>
      <c r="JLJ10" s="11"/>
      <c r="JLK10" s="11"/>
      <c r="JLL10" s="11"/>
      <c r="JLM10" s="11"/>
      <c r="JLN10" s="11"/>
      <c r="JLO10" s="11"/>
      <c r="JLP10" s="11"/>
      <c r="JLQ10" s="11"/>
      <c r="JLR10" s="11"/>
      <c r="JLS10" s="11"/>
      <c r="JLT10" s="11"/>
      <c r="JLU10" s="11"/>
      <c r="JLV10" s="11"/>
      <c r="JLW10" s="11"/>
      <c r="JLX10" s="11"/>
      <c r="JLY10" s="11"/>
      <c r="JLZ10" s="11"/>
      <c r="JMA10" s="11"/>
      <c r="JMB10" s="11"/>
      <c r="JMC10" s="11"/>
      <c r="JMD10" s="11"/>
      <c r="JME10" s="11"/>
      <c r="JMF10" s="11"/>
      <c r="JMG10" s="11"/>
      <c r="JMH10" s="11"/>
      <c r="JMI10" s="11"/>
      <c r="JMJ10" s="11"/>
      <c r="JMK10" s="11"/>
      <c r="JML10" s="11"/>
      <c r="JMM10" s="11"/>
      <c r="JMN10" s="11"/>
      <c r="JMO10" s="11"/>
      <c r="JMP10" s="11"/>
      <c r="JMQ10" s="11"/>
      <c r="JMR10" s="11"/>
      <c r="JMS10" s="11"/>
      <c r="JMT10" s="11"/>
      <c r="JMU10" s="11"/>
      <c r="JMV10" s="11"/>
      <c r="JMW10" s="11"/>
      <c r="JMX10" s="11"/>
      <c r="JMY10" s="11"/>
      <c r="JMZ10" s="11"/>
      <c r="JNA10" s="11"/>
      <c r="JNB10" s="11"/>
      <c r="JNC10" s="11"/>
      <c r="JND10" s="11"/>
      <c r="JNE10" s="11"/>
      <c r="JNF10" s="11"/>
      <c r="JNG10" s="11"/>
      <c r="JNH10" s="11"/>
      <c r="JNI10" s="11"/>
      <c r="JNJ10" s="11"/>
      <c r="JNK10" s="11"/>
      <c r="JNL10" s="11"/>
      <c r="JNM10" s="11"/>
      <c r="JNN10" s="11"/>
      <c r="JNO10" s="11"/>
      <c r="JNP10" s="11"/>
      <c r="JNQ10" s="11"/>
      <c r="JNR10" s="11"/>
      <c r="JNS10" s="11"/>
      <c r="JNT10" s="11"/>
      <c r="JNU10" s="11"/>
      <c r="JNV10" s="11"/>
      <c r="JNW10" s="11"/>
      <c r="JNX10" s="11"/>
      <c r="JNY10" s="11"/>
      <c r="JNZ10" s="11"/>
      <c r="JOA10" s="11"/>
      <c r="JOB10" s="11"/>
      <c r="JOC10" s="11"/>
      <c r="JOD10" s="11"/>
      <c r="JOE10" s="11"/>
      <c r="JOF10" s="11"/>
      <c r="JOG10" s="11"/>
      <c r="JOH10" s="11"/>
      <c r="JOI10" s="11"/>
      <c r="JOJ10" s="11"/>
      <c r="JOK10" s="11"/>
      <c r="JOL10" s="11"/>
      <c r="JOM10" s="11"/>
      <c r="JON10" s="11"/>
      <c r="JOO10" s="11"/>
      <c r="JOP10" s="11"/>
      <c r="JOQ10" s="11"/>
      <c r="JOR10" s="11"/>
      <c r="JOS10" s="11"/>
      <c r="JOT10" s="11"/>
      <c r="JOU10" s="11"/>
      <c r="JOV10" s="11"/>
      <c r="JOW10" s="11"/>
      <c r="JOX10" s="11"/>
      <c r="JOY10" s="11"/>
      <c r="JOZ10" s="11"/>
      <c r="JPA10" s="11"/>
      <c r="JPB10" s="11"/>
      <c r="JPC10" s="11"/>
      <c r="JPD10" s="11"/>
      <c r="JPE10" s="11"/>
      <c r="JPF10" s="11"/>
      <c r="JPG10" s="11"/>
      <c r="JPH10" s="11"/>
      <c r="JPI10" s="11"/>
      <c r="JPJ10" s="11"/>
      <c r="JPK10" s="11"/>
      <c r="JPL10" s="11"/>
      <c r="JPM10" s="11"/>
      <c r="JPN10" s="11"/>
      <c r="JPO10" s="11"/>
      <c r="JPP10" s="11"/>
      <c r="JPQ10" s="11"/>
      <c r="JPR10" s="11"/>
      <c r="JPS10" s="11"/>
      <c r="JPT10" s="11"/>
      <c r="JPU10" s="11"/>
      <c r="JPV10" s="11"/>
      <c r="JPW10" s="11"/>
      <c r="JPX10" s="11"/>
      <c r="JPY10" s="11"/>
      <c r="JPZ10" s="11"/>
      <c r="JQA10" s="11"/>
      <c r="JQB10" s="11"/>
      <c r="JQC10" s="11"/>
      <c r="JQD10" s="11"/>
      <c r="JQE10" s="11"/>
      <c r="JQF10" s="11"/>
      <c r="JQG10" s="11"/>
      <c r="JQH10" s="11"/>
      <c r="JQI10" s="11"/>
      <c r="JQJ10" s="11"/>
      <c r="JQK10" s="11"/>
      <c r="JQL10" s="11"/>
      <c r="JQM10" s="11"/>
      <c r="JQN10" s="11"/>
      <c r="JQO10" s="11"/>
      <c r="JQP10" s="11"/>
      <c r="JQQ10" s="11"/>
      <c r="JQR10" s="11"/>
      <c r="JQS10" s="11"/>
      <c r="JQT10" s="11"/>
      <c r="JQU10" s="11"/>
      <c r="JQV10" s="11"/>
      <c r="JQW10" s="11"/>
      <c r="JQX10" s="11"/>
      <c r="JQY10" s="11"/>
      <c r="JQZ10" s="11"/>
      <c r="JRA10" s="11"/>
      <c r="JRB10" s="11"/>
      <c r="JRC10" s="11"/>
      <c r="JRD10" s="11"/>
      <c r="JRE10" s="11"/>
      <c r="JRF10" s="11"/>
      <c r="JRG10" s="11"/>
      <c r="JRH10" s="11"/>
      <c r="JRI10" s="11"/>
      <c r="JRJ10" s="11"/>
      <c r="JRK10" s="11"/>
      <c r="JRL10" s="11"/>
      <c r="JRM10" s="11"/>
      <c r="JRN10" s="11"/>
      <c r="JRO10" s="11"/>
      <c r="JRP10" s="11"/>
      <c r="JRQ10" s="11"/>
      <c r="JRR10" s="11"/>
      <c r="JRS10" s="11"/>
      <c r="JRT10" s="11"/>
      <c r="JRU10" s="11"/>
      <c r="JRV10" s="11"/>
      <c r="JRW10" s="11"/>
      <c r="JRX10" s="11"/>
      <c r="JRY10" s="11"/>
      <c r="JRZ10" s="11"/>
      <c r="JSA10" s="11"/>
      <c r="JSB10" s="11"/>
      <c r="JSC10" s="11"/>
      <c r="JSD10" s="11"/>
      <c r="JSE10" s="11"/>
      <c r="JSF10" s="11"/>
      <c r="JSG10" s="11"/>
      <c r="JSH10" s="11"/>
      <c r="JSI10" s="11"/>
      <c r="JSJ10" s="11"/>
      <c r="JSK10" s="11"/>
      <c r="JSL10" s="11"/>
      <c r="JSM10" s="11"/>
      <c r="JSN10" s="11"/>
      <c r="JSO10" s="11"/>
      <c r="JSP10" s="11"/>
      <c r="JSQ10" s="11"/>
      <c r="JSR10" s="11"/>
      <c r="JSS10" s="11"/>
      <c r="JST10" s="11"/>
      <c r="JSU10" s="11"/>
      <c r="JSV10" s="11"/>
      <c r="JSW10" s="11"/>
      <c r="JSX10" s="11"/>
      <c r="JSY10" s="11"/>
      <c r="JSZ10" s="11"/>
      <c r="JTA10" s="11"/>
      <c r="JTB10" s="11"/>
      <c r="JTC10" s="11"/>
      <c r="JTD10" s="11"/>
      <c r="JTE10" s="11"/>
      <c r="JTF10" s="11"/>
      <c r="JTG10" s="11"/>
      <c r="JTH10" s="11"/>
      <c r="JTI10" s="11"/>
      <c r="JTJ10" s="11"/>
      <c r="JTK10" s="11"/>
      <c r="JTL10" s="11"/>
      <c r="JTM10" s="11"/>
      <c r="JTN10" s="11"/>
      <c r="JTO10" s="11"/>
      <c r="JTP10" s="11"/>
      <c r="JTQ10" s="11"/>
      <c r="JTR10" s="11"/>
      <c r="JTS10" s="11"/>
      <c r="JTT10" s="11"/>
      <c r="JTU10" s="11"/>
      <c r="JTV10" s="11"/>
      <c r="JTW10" s="11"/>
      <c r="JTX10" s="11"/>
      <c r="JTY10" s="11"/>
      <c r="JTZ10" s="11"/>
      <c r="JUA10" s="11"/>
      <c r="JUB10" s="11"/>
      <c r="JUC10" s="11"/>
      <c r="JUD10" s="11"/>
      <c r="JUE10" s="11"/>
      <c r="JUF10" s="11"/>
      <c r="JUG10" s="11"/>
      <c r="JUH10" s="11"/>
      <c r="JUI10" s="11"/>
      <c r="JUJ10" s="11"/>
      <c r="JUK10" s="11"/>
      <c r="JUL10" s="11"/>
      <c r="JUM10" s="11"/>
      <c r="JUN10" s="11"/>
      <c r="JUO10" s="11"/>
      <c r="JUP10" s="11"/>
      <c r="JUQ10" s="11"/>
      <c r="JUR10" s="11"/>
      <c r="JUS10" s="11"/>
      <c r="JUT10" s="11"/>
      <c r="JUU10" s="11"/>
      <c r="JUV10" s="11"/>
      <c r="JUW10" s="11"/>
      <c r="JUX10" s="11"/>
      <c r="JUY10" s="11"/>
      <c r="JUZ10" s="11"/>
      <c r="JVA10" s="11"/>
      <c r="JVB10" s="11"/>
      <c r="JVC10" s="11"/>
      <c r="JVD10" s="11"/>
      <c r="JVE10" s="11"/>
      <c r="JVF10" s="11"/>
      <c r="JVG10" s="11"/>
      <c r="JVH10" s="11"/>
      <c r="JVI10" s="11"/>
      <c r="JVJ10" s="11"/>
      <c r="JVK10" s="11"/>
      <c r="JVL10" s="11"/>
      <c r="JVM10" s="11"/>
      <c r="JVN10" s="11"/>
      <c r="JVO10" s="11"/>
      <c r="JVP10" s="11"/>
      <c r="JVQ10" s="11"/>
      <c r="JVR10" s="11"/>
      <c r="JVS10" s="11"/>
      <c r="JVT10" s="11"/>
      <c r="JVU10" s="11"/>
      <c r="JVV10" s="11"/>
      <c r="JVW10" s="11"/>
      <c r="JVX10" s="11"/>
      <c r="JVY10" s="11"/>
      <c r="JVZ10" s="11"/>
      <c r="JWA10" s="11"/>
      <c r="JWB10" s="11"/>
      <c r="JWC10" s="11"/>
      <c r="JWD10" s="11"/>
      <c r="JWE10" s="11"/>
      <c r="JWF10" s="11"/>
      <c r="JWG10" s="11"/>
      <c r="JWH10" s="11"/>
      <c r="JWI10" s="11"/>
      <c r="JWJ10" s="11"/>
      <c r="JWK10" s="11"/>
      <c r="JWL10" s="11"/>
      <c r="JWM10" s="11"/>
      <c r="JWN10" s="11"/>
      <c r="JWO10" s="11"/>
      <c r="JWP10" s="11"/>
      <c r="JWQ10" s="11"/>
      <c r="JWR10" s="11"/>
      <c r="JWS10" s="11"/>
      <c r="JWT10" s="11"/>
      <c r="JWU10" s="11"/>
      <c r="JWV10" s="11"/>
      <c r="JWW10" s="11"/>
      <c r="JWX10" s="11"/>
      <c r="JWY10" s="11"/>
      <c r="JWZ10" s="11"/>
      <c r="JXA10" s="11"/>
      <c r="JXB10" s="11"/>
      <c r="JXC10" s="11"/>
      <c r="JXD10" s="11"/>
      <c r="JXE10" s="11"/>
      <c r="JXF10" s="11"/>
      <c r="JXG10" s="11"/>
      <c r="JXH10" s="11"/>
      <c r="JXI10" s="11"/>
      <c r="JXJ10" s="11"/>
      <c r="JXK10" s="11"/>
      <c r="JXL10" s="11"/>
      <c r="JXM10" s="11"/>
      <c r="JXN10" s="11"/>
      <c r="JXO10" s="11"/>
      <c r="JXP10" s="11"/>
      <c r="JXQ10" s="11"/>
      <c r="JXR10" s="11"/>
      <c r="JXS10" s="11"/>
      <c r="JXT10" s="11"/>
      <c r="JXU10" s="11"/>
      <c r="JXV10" s="11"/>
      <c r="JXW10" s="11"/>
      <c r="JXX10" s="11"/>
      <c r="JXY10" s="11"/>
      <c r="JXZ10" s="11"/>
      <c r="JYA10" s="11"/>
      <c r="JYB10" s="11"/>
      <c r="JYC10" s="11"/>
      <c r="JYD10" s="11"/>
      <c r="JYE10" s="11"/>
      <c r="JYF10" s="11"/>
      <c r="JYG10" s="11"/>
      <c r="JYH10" s="11"/>
      <c r="JYI10" s="11"/>
      <c r="JYJ10" s="11"/>
      <c r="JYK10" s="11"/>
      <c r="JYL10" s="11"/>
      <c r="JYM10" s="11"/>
      <c r="JYN10" s="11"/>
      <c r="JYO10" s="11"/>
      <c r="JYP10" s="11"/>
      <c r="JYQ10" s="11"/>
      <c r="JYR10" s="11"/>
      <c r="JYS10" s="11"/>
      <c r="JYT10" s="11"/>
      <c r="JYU10" s="11"/>
      <c r="JYV10" s="11"/>
      <c r="JYW10" s="11"/>
      <c r="JYX10" s="11"/>
      <c r="JYY10" s="11"/>
      <c r="JYZ10" s="11"/>
      <c r="JZA10" s="11"/>
      <c r="JZB10" s="11"/>
      <c r="JZC10" s="11"/>
      <c r="JZD10" s="11"/>
      <c r="JZE10" s="11"/>
      <c r="JZF10" s="11"/>
      <c r="JZG10" s="11"/>
      <c r="JZH10" s="11"/>
      <c r="JZI10" s="11"/>
      <c r="JZJ10" s="11"/>
      <c r="JZK10" s="11"/>
      <c r="JZL10" s="11"/>
      <c r="JZM10" s="11"/>
      <c r="JZN10" s="11"/>
      <c r="JZO10" s="11"/>
      <c r="JZP10" s="11"/>
      <c r="JZQ10" s="11"/>
      <c r="JZR10" s="11"/>
      <c r="JZS10" s="11"/>
      <c r="JZT10" s="11"/>
      <c r="JZU10" s="11"/>
      <c r="JZV10" s="11"/>
      <c r="JZW10" s="11"/>
      <c r="JZX10" s="11"/>
      <c r="JZY10" s="11"/>
      <c r="JZZ10" s="11"/>
      <c r="KAA10" s="11"/>
      <c r="KAB10" s="11"/>
      <c r="KAC10" s="11"/>
      <c r="KAD10" s="11"/>
      <c r="KAE10" s="11"/>
      <c r="KAF10" s="11"/>
      <c r="KAG10" s="11"/>
      <c r="KAH10" s="11"/>
      <c r="KAI10" s="11"/>
      <c r="KAJ10" s="11"/>
      <c r="KAK10" s="11"/>
      <c r="KAL10" s="11"/>
      <c r="KAM10" s="11"/>
      <c r="KAN10" s="11"/>
      <c r="KAO10" s="11"/>
      <c r="KAP10" s="11"/>
      <c r="KAQ10" s="11"/>
      <c r="KAR10" s="11"/>
      <c r="KAS10" s="11"/>
      <c r="KAT10" s="11"/>
      <c r="KAU10" s="11"/>
      <c r="KAV10" s="11"/>
      <c r="KAW10" s="11"/>
      <c r="KAX10" s="11"/>
      <c r="KAY10" s="11"/>
      <c r="KAZ10" s="11"/>
      <c r="KBA10" s="11"/>
      <c r="KBB10" s="11"/>
      <c r="KBC10" s="11"/>
      <c r="KBD10" s="11"/>
      <c r="KBE10" s="11"/>
      <c r="KBF10" s="11"/>
      <c r="KBG10" s="11"/>
      <c r="KBH10" s="11"/>
      <c r="KBI10" s="11"/>
      <c r="KBJ10" s="11"/>
      <c r="KBK10" s="11"/>
      <c r="KBL10" s="11"/>
      <c r="KBM10" s="11"/>
      <c r="KBN10" s="11"/>
      <c r="KBO10" s="11"/>
      <c r="KBP10" s="11"/>
      <c r="KBQ10" s="11"/>
      <c r="KBR10" s="11"/>
      <c r="KBS10" s="11"/>
      <c r="KBT10" s="11"/>
      <c r="KBU10" s="11"/>
      <c r="KBV10" s="11"/>
      <c r="KBW10" s="11"/>
      <c r="KBX10" s="11"/>
      <c r="KBY10" s="11"/>
      <c r="KBZ10" s="11"/>
      <c r="KCA10" s="11"/>
      <c r="KCB10" s="11"/>
      <c r="KCC10" s="11"/>
      <c r="KCD10" s="11"/>
      <c r="KCE10" s="11"/>
      <c r="KCF10" s="11"/>
      <c r="KCG10" s="11"/>
      <c r="KCH10" s="11"/>
      <c r="KCI10" s="11"/>
      <c r="KCJ10" s="11"/>
      <c r="KCK10" s="11"/>
      <c r="KCL10" s="11"/>
      <c r="KCM10" s="11"/>
      <c r="KCN10" s="11"/>
      <c r="KCO10" s="11"/>
      <c r="KCP10" s="11"/>
      <c r="KCQ10" s="11"/>
      <c r="KCR10" s="11"/>
      <c r="KCS10" s="11"/>
      <c r="KCT10" s="11"/>
      <c r="KCU10" s="11"/>
      <c r="KCV10" s="11"/>
      <c r="KCW10" s="11"/>
      <c r="KCX10" s="11"/>
      <c r="KCY10" s="11"/>
      <c r="KCZ10" s="11"/>
      <c r="KDA10" s="11"/>
      <c r="KDB10" s="11"/>
      <c r="KDC10" s="11"/>
      <c r="KDD10" s="11"/>
      <c r="KDE10" s="11"/>
      <c r="KDF10" s="11"/>
      <c r="KDG10" s="11"/>
      <c r="KDH10" s="11"/>
      <c r="KDI10" s="11"/>
      <c r="KDJ10" s="11"/>
      <c r="KDK10" s="11"/>
      <c r="KDL10" s="11"/>
      <c r="KDM10" s="11"/>
      <c r="KDN10" s="11"/>
      <c r="KDO10" s="11"/>
      <c r="KDP10" s="11"/>
      <c r="KDQ10" s="11"/>
      <c r="KDR10" s="11"/>
      <c r="KDS10" s="11"/>
      <c r="KDT10" s="11"/>
      <c r="KDU10" s="11"/>
      <c r="KDV10" s="11"/>
      <c r="KDW10" s="11"/>
      <c r="KDX10" s="11"/>
      <c r="KDY10" s="11"/>
      <c r="KDZ10" s="11"/>
      <c r="KEA10" s="11"/>
      <c r="KEB10" s="11"/>
      <c r="KEC10" s="11"/>
      <c r="KED10" s="11"/>
      <c r="KEE10" s="11"/>
      <c r="KEF10" s="11"/>
      <c r="KEG10" s="11"/>
      <c r="KEH10" s="11"/>
      <c r="KEI10" s="11"/>
      <c r="KEJ10" s="11"/>
      <c r="KEK10" s="11"/>
      <c r="KEL10" s="11"/>
      <c r="KEM10" s="11"/>
      <c r="KEN10" s="11"/>
      <c r="KEO10" s="11"/>
      <c r="KEP10" s="11"/>
      <c r="KEQ10" s="11"/>
      <c r="KER10" s="11"/>
      <c r="KES10" s="11"/>
      <c r="KET10" s="11"/>
      <c r="KEU10" s="11"/>
      <c r="KEV10" s="11"/>
      <c r="KEW10" s="11"/>
      <c r="KEX10" s="11"/>
      <c r="KEY10" s="11"/>
      <c r="KEZ10" s="11"/>
      <c r="KFA10" s="11"/>
      <c r="KFB10" s="11"/>
      <c r="KFC10" s="11"/>
      <c r="KFD10" s="11"/>
      <c r="KFE10" s="11"/>
      <c r="KFF10" s="11"/>
      <c r="KFG10" s="11"/>
      <c r="KFH10" s="11"/>
      <c r="KFI10" s="11"/>
      <c r="KFJ10" s="11"/>
      <c r="KFK10" s="11"/>
      <c r="KFL10" s="11"/>
      <c r="KFM10" s="11"/>
      <c r="KFN10" s="11"/>
      <c r="KFO10" s="11"/>
      <c r="KFP10" s="11"/>
      <c r="KFQ10" s="11"/>
      <c r="KFR10" s="11"/>
      <c r="KFS10" s="11"/>
      <c r="KFT10" s="11"/>
      <c r="KFU10" s="11"/>
      <c r="KFV10" s="11"/>
      <c r="KFW10" s="11"/>
      <c r="KFX10" s="11"/>
      <c r="KFY10" s="11"/>
      <c r="KFZ10" s="11"/>
      <c r="KGA10" s="11"/>
      <c r="KGB10" s="11"/>
      <c r="KGC10" s="11"/>
      <c r="KGD10" s="11"/>
      <c r="KGE10" s="11"/>
      <c r="KGF10" s="11"/>
      <c r="KGG10" s="11"/>
      <c r="KGH10" s="11"/>
      <c r="KGI10" s="11"/>
      <c r="KGJ10" s="11"/>
      <c r="KGK10" s="11"/>
      <c r="KGL10" s="11"/>
      <c r="KGM10" s="11"/>
      <c r="KGN10" s="11"/>
      <c r="KGO10" s="11"/>
      <c r="KGP10" s="11"/>
      <c r="KGQ10" s="11"/>
      <c r="KGR10" s="11"/>
      <c r="KGS10" s="11"/>
      <c r="KGT10" s="11"/>
      <c r="KGU10" s="11"/>
      <c r="KGV10" s="11"/>
      <c r="KGW10" s="11"/>
      <c r="KGX10" s="11"/>
      <c r="KGY10" s="11"/>
      <c r="KGZ10" s="11"/>
      <c r="KHA10" s="11"/>
      <c r="KHB10" s="11"/>
      <c r="KHC10" s="11"/>
      <c r="KHD10" s="11"/>
      <c r="KHE10" s="11"/>
      <c r="KHF10" s="11"/>
      <c r="KHG10" s="11"/>
      <c r="KHH10" s="11"/>
      <c r="KHI10" s="11"/>
      <c r="KHJ10" s="11"/>
      <c r="KHK10" s="11"/>
      <c r="KHL10" s="11"/>
      <c r="KHM10" s="11"/>
      <c r="KHN10" s="11"/>
      <c r="KHO10" s="11"/>
      <c r="KHP10" s="11"/>
      <c r="KHQ10" s="11"/>
      <c r="KHR10" s="11"/>
      <c r="KHS10" s="11"/>
      <c r="KHT10" s="11"/>
      <c r="KHU10" s="11"/>
      <c r="KHV10" s="11"/>
      <c r="KHW10" s="11"/>
      <c r="KHX10" s="11"/>
      <c r="KHY10" s="11"/>
      <c r="KHZ10" s="11"/>
      <c r="KIA10" s="11"/>
      <c r="KIB10" s="11"/>
      <c r="KIC10" s="11"/>
      <c r="KID10" s="11"/>
      <c r="KIE10" s="11"/>
      <c r="KIF10" s="11"/>
      <c r="KIG10" s="11"/>
      <c r="KIH10" s="11"/>
      <c r="KII10" s="11"/>
      <c r="KIJ10" s="11"/>
      <c r="KIK10" s="11"/>
      <c r="KIL10" s="11"/>
      <c r="KIM10" s="11"/>
      <c r="KIN10" s="11"/>
      <c r="KIO10" s="11"/>
      <c r="KIP10" s="11"/>
      <c r="KIQ10" s="11"/>
      <c r="KIR10" s="11"/>
      <c r="KIS10" s="11"/>
      <c r="KIT10" s="11"/>
      <c r="KIU10" s="11"/>
      <c r="KIV10" s="11"/>
      <c r="KIW10" s="11"/>
      <c r="KIX10" s="11"/>
      <c r="KIY10" s="11"/>
      <c r="KIZ10" s="11"/>
      <c r="KJA10" s="11"/>
      <c r="KJB10" s="11"/>
      <c r="KJC10" s="11"/>
      <c r="KJD10" s="11"/>
      <c r="KJE10" s="11"/>
      <c r="KJF10" s="11"/>
      <c r="KJG10" s="11"/>
      <c r="KJH10" s="11"/>
      <c r="KJI10" s="11"/>
      <c r="KJJ10" s="11"/>
      <c r="KJK10" s="11"/>
      <c r="KJL10" s="11"/>
      <c r="KJM10" s="11"/>
      <c r="KJN10" s="11"/>
      <c r="KJO10" s="11"/>
      <c r="KJP10" s="11"/>
      <c r="KJQ10" s="11"/>
      <c r="KJR10" s="11"/>
      <c r="KJS10" s="11"/>
      <c r="KJT10" s="11"/>
      <c r="KJU10" s="11"/>
      <c r="KJV10" s="11"/>
      <c r="KJW10" s="11"/>
      <c r="KJX10" s="11"/>
      <c r="KJY10" s="11"/>
      <c r="KJZ10" s="11"/>
      <c r="KKA10" s="11"/>
      <c r="KKB10" s="11"/>
      <c r="KKC10" s="11"/>
      <c r="KKD10" s="11"/>
      <c r="KKE10" s="11"/>
      <c r="KKF10" s="11"/>
      <c r="KKG10" s="11"/>
      <c r="KKH10" s="11"/>
      <c r="KKI10" s="11"/>
      <c r="KKJ10" s="11"/>
      <c r="KKK10" s="11"/>
      <c r="KKL10" s="11"/>
      <c r="KKM10" s="11"/>
      <c r="KKN10" s="11"/>
      <c r="KKO10" s="11"/>
      <c r="KKP10" s="11"/>
      <c r="KKQ10" s="11"/>
      <c r="KKR10" s="11"/>
      <c r="KKS10" s="11"/>
      <c r="KKT10" s="11"/>
      <c r="KKU10" s="11"/>
      <c r="KKV10" s="11"/>
      <c r="KKW10" s="11"/>
      <c r="KKX10" s="11"/>
      <c r="KKY10" s="11"/>
      <c r="KKZ10" s="11"/>
      <c r="KLA10" s="11"/>
      <c r="KLB10" s="11"/>
      <c r="KLC10" s="11"/>
      <c r="KLD10" s="11"/>
      <c r="KLE10" s="11"/>
      <c r="KLF10" s="11"/>
      <c r="KLG10" s="11"/>
      <c r="KLH10" s="11"/>
      <c r="KLI10" s="11"/>
      <c r="KLJ10" s="11"/>
      <c r="KLK10" s="11"/>
      <c r="KLL10" s="11"/>
      <c r="KLM10" s="11"/>
      <c r="KLN10" s="11"/>
      <c r="KLO10" s="11"/>
      <c r="KLP10" s="11"/>
      <c r="KLQ10" s="11"/>
      <c r="KLR10" s="11"/>
      <c r="KLS10" s="11"/>
      <c r="KLT10" s="11"/>
      <c r="KLU10" s="11"/>
      <c r="KLV10" s="11"/>
      <c r="KLW10" s="11"/>
      <c r="KLX10" s="11"/>
      <c r="KLY10" s="11"/>
      <c r="KLZ10" s="11"/>
      <c r="KMA10" s="11"/>
      <c r="KMB10" s="11"/>
      <c r="KMC10" s="11"/>
      <c r="KMD10" s="11"/>
      <c r="KME10" s="11"/>
      <c r="KMF10" s="11"/>
      <c r="KMG10" s="11"/>
      <c r="KMH10" s="11"/>
      <c r="KMI10" s="11"/>
      <c r="KMJ10" s="11"/>
      <c r="KMK10" s="11"/>
      <c r="KML10" s="11"/>
      <c r="KMM10" s="11"/>
      <c r="KMN10" s="11"/>
      <c r="KMO10" s="11"/>
      <c r="KMP10" s="11"/>
      <c r="KMQ10" s="11"/>
      <c r="KMR10" s="11"/>
      <c r="KMS10" s="11"/>
      <c r="KMT10" s="11"/>
      <c r="KMU10" s="11"/>
      <c r="KMV10" s="11"/>
      <c r="KMW10" s="11"/>
      <c r="KMX10" s="11"/>
      <c r="KMY10" s="11"/>
      <c r="KMZ10" s="11"/>
      <c r="KNA10" s="11"/>
      <c r="KNB10" s="11"/>
      <c r="KNC10" s="11"/>
      <c r="KND10" s="11"/>
      <c r="KNE10" s="11"/>
      <c r="KNF10" s="11"/>
      <c r="KNG10" s="11"/>
      <c r="KNH10" s="11"/>
      <c r="KNI10" s="11"/>
      <c r="KNJ10" s="11"/>
      <c r="KNK10" s="11"/>
      <c r="KNL10" s="11"/>
      <c r="KNM10" s="11"/>
      <c r="KNN10" s="11"/>
      <c r="KNO10" s="11"/>
      <c r="KNP10" s="11"/>
      <c r="KNQ10" s="11"/>
      <c r="KNR10" s="11"/>
      <c r="KNS10" s="11"/>
      <c r="KNT10" s="11"/>
      <c r="KNU10" s="11"/>
      <c r="KNV10" s="11"/>
      <c r="KNW10" s="11"/>
      <c r="KNX10" s="11"/>
      <c r="KNY10" s="11"/>
      <c r="KNZ10" s="11"/>
      <c r="KOA10" s="11"/>
      <c r="KOB10" s="11"/>
      <c r="KOC10" s="11"/>
      <c r="KOD10" s="11"/>
      <c r="KOE10" s="11"/>
      <c r="KOF10" s="11"/>
      <c r="KOG10" s="11"/>
      <c r="KOH10" s="11"/>
      <c r="KOI10" s="11"/>
      <c r="KOJ10" s="11"/>
      <c r="KOK10" s="11"/>
      <c r="KOL10" s="11"/>
      <c r="KOM10" s="11"/>
      <c r="KON10" s="11"/>
      <c r="KOO10" s="11"/>
      <c r="KOP10" s="11"/>
      <c r="KOQ10" s="11"/>
      <c r="KOR10" s="11"/>
      <c r="KOS10" s="11"/>
      <c r="KOT10" s="11"/>
      <c r="KOU10" s="11"/>
      <c r="KOV10" s="11"/>
      <c r="KOW10" s="11"/>
      <c r="KOX10" s="11"/>
      <c r="KOY10" s="11"/>
      <c r="KOZ10" s="11"/>
      <c r="KPA10" s="11"/>
      <c r="KPB10" s="11"/>
      <c r="KPC10" s="11"/>
      <c r="KPD10" s="11"/>
      <c r="KPE10" s="11"/>
      <c r="KPF10" s="11"/>
      <c r="KPG10" s="11"/>
      <c r="KPH10" s="11"/>
      <c r="KPI10" s="11"/>
      <c r="KPJ10" s="11"/>
      <c r="KPK10" s="11"/>
      <c r="KPL10" s="11"/>
      <c r="KPM10" s="11"/>
      <c r="KPN10" s="11"/>
      <c r="KPO10" s="11"/>
      <c r="KPP10" s="11"/>
      <c r="KPQ10" s="11"/>
      <c r="KPR10" s="11"/>
      <c r="KPS10" s="11"/>
      <c r="KPT10" s="11"/>
      <c r="KPU10" s="11"/>
      <c r="KPV10" s="11"/>
      <c r="KPW10" s="11"/>
      <c r="KPX10" s="11"/>
      <c r="KPY10" s="11"/>
      <c r="KPZ10" s="11"/>
      <c r="KQA10" s="11"/>
      <c r="KQB10" s="11"/>
      <c r="KQC10" s="11"/>
      <c r="KQD10" s="11"/>
      <c r="KQE10" s="11"/>
      <c r="KQF10" s="11"/>
      <c r="KQG10" s="11"/>
      <c r="KQH10" s="11"/>
      <c r="KQI10" s="11"/>
      <c r="KQJ10" s="11"/>
      <c r="KQK10" s="11"/>
      <c r="KQL10" s="11"/>
      <c r="KQM10" s="11"/>
      <c r="KQN10" s="11"/>
      <c r="KQO10" s="11"/>
      <c r="KQP10" s="11"/>
      <c r="KQQ10" s="11"/>
      <c r="KQR10" s="11"/>
      <c r="KQS10" s="11"/>
      <c r="KQT10" s="11"/>
      <c r="KQU10" s="11"/>
      <c r="KQV10" s="11"/>
      <c r="KQW10" s="11"/>
      <c r="KQX10" s="11"/>
      <c r="KQY10" s="11"/>
      <c r="KQZ10" s="11"/>
      <c r="KRA10" s="11"/>
      <c r="KRB10" s="11"/>
      <c r="KRC10" s="11"/>
      <c r="KRD10" s="11"/>
      <c r="KRE10" s="11"/>
      <c r="KRF10" s="11"/>
      <c r="KRG10" s="11"/>
      <c r="KRH10" s="11"/>
      <c r="KRI10" s="11"/>
      <c r="KRJ10" s="11"/>
      <c r="KRK10" s="11"/>
      <c r="KRL10" s="11"/>
      <c r="KRM10" s="11"/>
      <c r="KRN10" s="11"/>
      <c r="KRO10" s="11"/>
      <c r="KRP10" s="11"/>
      <c r="KRQ10" s="11"/>
      <c r="KRR10" s="11"/>
      <c r="KRS10" s="11"/>
      <c r="KRT10" s="11"/>
      <c r="KRU10" s="11"/>
      <c r="KRV10" s="11"/>
      <c r="KRW10" s="11"/>
      <c r="KRX10" s="11"/>
      <c r="KRY10" s="11"/>
      <c r="KRZ10" s="11"/>
      <c r="KSA10" s="11"/>
      <c r="KSB10" s="11"/>
      <c r="KSC10" s="11"/>
      <c r="KSD10" s="11"/>
      <c r="KSE10" s="11"/>
      <c r="KSF10" s="11"/>
      <c r="KSG10" s="11"/>
      <c r="KSH10" s="11"/>
      <c r="KSI10" s="11"/>
      <c r="KSJ10" s="11"/>
      <c r="KSK10" s="11"/>
      <c r="KSL10" s="11"/>
      <c r="KSM10" s="11"/>
      <c r="KSN10" s="11"/>
      <c r="KSO10" s="11"/>
      <c r="KSP10" s="11"/>
      <c r="KSQ10" s="11"/>
      <c r="KSR10" s="11"/>
      <c r="KSS10" s="11"/>
      <c r="KST10" s="11"/>
      <c r="KSU10" s="11"/>
      <c r="KSV10" s="11"/>
      <c r="KSW10" s="11"/>
      <c r="KSX10" s="11"/>
      <c r="KSY10" s="11"/>
      <c r="KSZ10" s="11"/>
      <c r="KTA10" s="11"/>
      <c r="KTB10" s="11"/>
      <c r="KTC10" s="11"/>
      <c r="KTD10" s="11"/>
      <c r="KTE10" s="11"/>
      <c r="KTF10" s="11"/>
      <c r="KTG10" s="11"/>
      <c r="KTH10" s="11"/>
      <c r="KTI10" s="11"/>
      <c r="KTJ10" s="11"/>
      <c r="KTK10" s="11"/>
      <c r="KTL10" s="11"/>
      <c r="KTM10" s="11"/>
      <c r="KTN10" s="11"/>
      <c r="KTO10" s="11"/>
      <c r="KTP10" s="11"/>
      <c r="KTQ10" s="11"/>
      <c r="KTR10" s="11"/>
      <c r="KTS10" s="11"/>
      <c r="KTT10" s="11"/>
      <c r="KTU10" s="11"/>
      <c r="KTV10" s="11"/>
      <c r="KTW10" s="11"/>
      <c r="KTX10" s="11"/>
      <c r="KTY10" s="11"/>
      <c r="KTZ10" s="11"/>
      <c r="KUA10" s="11"/>
      <c r="KUB10" s="11"/>
      <c r="KUC10" s="11"/>
      <c r="KUD10" s="11"/>
      <c r="KUE10" s="11"/>
      <c r="KUF10" s="11"/>
      <c r="KUG10" s="11"/>
      <c r="KUH10" s="11"/>
      <c r="KUI10" s="11"/>
      <c r="KUJ10" s="11"/>
      <c r="KUK10" s="11"/>
      <c r="KUL10" s="11"/>
      <c r="KUM10" s="11"/>
      <c r="KUN10" s="11"/>
      <c r="KUO10" s="11"/>
      <c r="KUP10" s="11"/>
      <c r="KUQ10" s="11"/>
      <c r="KUR10" s="11"/>
      <c r="KUS10" s="11"/>
      <c r="KUT10" s="11"/>
      <c r="KUU10" s="11"/>
      <c r="KUV10" s="11"/>
      <c r="KUW10" s="11"/>
      <c r="KUX10" s="11"/>
      <c r="KUY10" s="11"/>
      <c r="KUZ10" s="11"/>
      <c r="KVA10" s="11"/>
      <c r="KVB10" s="11"/>
      <c r="KVC10" s="11"/>
      <c r="KVD10" s="11"/>
      <c r="KVE10" s="11"/>
      <c r="KVF10" s="11"/>
      <c r="KVG10" s="11"/>
      <c r="KVH10" s="11"/>
      <c r="KVI10" s="11"/>
      <c r="KVJ10" s="11"/>
      <c r="KVK10" s="11"/>
      <c r="KVL10" s="11"/>
      <c r="KVM10" s="11"/>
      <c r="KVN10" s="11"/>
      <c r="KVO10" s="11"/>
      <c r="KVP10" s="11"/>
      <c r="KVQ10" s="11"/>
      <c r="KVR10" s="11"/>
      <c r="KVS10" s="11"/>
      <c r="KVT10" s="11"/>
      <c r="KVU10" s="11"/>
      <c r="KVV10" s="11"/>
      <c r="KVW10" s="11"/>
      <c r="KVX10" s="11"/>
      <c r="KVY10" s="11"/>
      <c r="KVZ10" s="11"/>
      <c r="KWA10" s="11"/>
      <c r="KWB10" s="11"/>
      <c r="KWC10" s="11"/>
      <c r="KWD10" s="11"/>
      <c r="KWE10" s="11"/>
      <c r="KWF10" s="11"/>
      <c r="KWG10" s="11"/>
      <c r="KWH10" s="11"/>
      <c r="KWI10" s="11"/>
      <c r="KWJ10" s="11"/>
      <c r="KWK10" s="11"/>
      <c r="KWL10" s="11"/>
      <c r="KWM10" s="11"/>
      <c r="KWN10" s="11"/>
      <c r="KWO10" s="11"/>
      <c r="KWP10" s="11"/>
      <c r="KWQ10" s="11"/>
      <c r="KWR10" s="11"/>
      <c r="KWS10" s="11"/>
      <c r="KWT10" s="11"/>
      <c r="KWU10" s="11"/>
      <c r="KWV10" s="11"/>
      <c r="KWW10" s="11"/>
      <c r="KWX10" s="11"/>
      <c r="KWY10" s="11"/>
      <c r="KWZ10" s="11"/>
      <c r="KXA10" s="11"/>
      <c r="KXB10" s="11"/>
      <c r="KXC10" s="11"/>
      <c r="KXD10" s="11"/>
      <c r="KXE10" s="11"/>
      <c r="KXF10" s="11"/>
      <c r="KXG10" s="11"/>
      <c r="KXH10" s="11"/>
      <c r="KXI10" s="11"/>
      <c r="KXJ10" s="11"/>
      <c r="KXK10" s="11"/>
      <c r="KXL10" s="11"/>
      <c r="KXM10" s="11"/>
      <c r="KXN10" s="11"/>
      <c r="KXO10" s="11"/>
      <c r="KXP10" s="11"/>
      <c r="KXQ10" s="11"/>
      <c r="KXR10" s="11"/>
      <c r="KXS10" s="11"/>
      <c r="KXT10" s="11"/>
      <c r="KXU10" s="11"/>
      <c r="KXV10" s="11"/>
      <c r="KXW10" s="11"/>
      <c r="KXX10" s="11"/>
      <c r="KXY10" s="11"/>
      <c r="KXZ10" s="11"/>
      <c r="KYA10" s="11"/>
      <c r="KYB10" s="11"/>
      <c r="KYC10" s="11"/>
      <c r="KYD10" s="11"/>
      <c r="KYE10" s="11"/>
      <c r="KYF10" s="11"/>
      <c r="KYG10" s="11"/>
      <c r="KYH10" s="11"/>
      <c r="KYI10" s="11"/>
      <c r="KYJ10" s="11"/>
      <c r="KYK10" s="11"/>
      <c r="KYL10" s="11"/>
      <c r="KYM10" s="11"/>
      <c r="KYN10" s="11"/>
      <c r="KYO10" s="11"/>
      <c r="KYP10" s="11"/>
      <c r="KYQ10" s="11"/>
      <c r="KYR10" s="11"/>
      <c r="KYS10" s="11"/>
      <c r="KYT10" s="11"/>
      <c r="KYU10" s="11"/>
      <c r="KYV10" s="11"/>
      <c r="KYW10" s="11"/>
      <c r="KYX10" s="11"/>
      <c r="KYY10" s="11"/>
      <c r="KYZ10" s="11"/>
      <c r="KZA10" s="11"/>
      <c r="KZB10" s="11"/>
      <c r="KZC10" s="11"/>
      <c r="KZD10" s="11"/>
      <c r="KZE10" s="11"/>
      <c r="KZF10" s="11"/>
      <c r="KZG10" s="11"/>
      <c r="KZH10" s="11"/>
      <c r="KZI10" s="11"/>
      <c r="KZJ10" s="11"/>
      <c r="KZK10" s="11"/>
      <c r="KZL10" s="11"/>
      <c r="KZM10" s="11"/>
      <c r="KZN10" s="11"/>
      <c r="KZO10" s="11"/>
      <c r="KZP10" s="11"/>
      <c r="KZQ10" s="11"/>
      <c r="KZR10" s="11"/>
      <c r="KZS10" s="11"/>
      <c r="KZT10" s="11"/>
      <c r="KZU10" s="11"/>
      <c r="KZV10" s="11"/>
      <c r="KZW10" s="11"/>
      <c r="KZX10" s="11"/>
      <c r="KZY10" s="11"/>
      <c r="KZZ10" s="11"/>
      <c r="LAA10" s="11"/>
      <c r="LAB10" s="11"/>
      <c r="LAC10" s="11"/>
      <c r="LAD10" s="11"/>
      <c r="LAE10" s="11"/>
      <c r="LAF10" s="11"/>
      <c r="LAG10" s="11"/>
      <c r="LAH10" s="11"/>
      <c r="LAI10" s="11"/>
      <c r="LAJ10" s="11"/>
      <c r="LAK10" s="11"/>
      <c r="LAL10" s="11"/>
      <c r="LAM10" s="11"/>
      <c r="LAN10" s="11"/>
      <c r="LAO10" s="11"/>
      <c r="LAP10" s="11"/>
      <c r="LAQ10" s="11"/>
      <c r="LAR10" s="11"/>
      <c r="LAS10" s="11"/>
      <c r="LAT10" s="11"/>
      <c r="LAU10" s="11"/>
      <c r="LAV10" s="11"/>
      <c r="LAW10" s="11"/>
      <c r="LAX10" s="11"/>
      <c r="LAY10" s="11"/>
      <c r="LAZ10" s="11"/>
      <c r="LBA10" s="11"/>
      <c r="LBB10" s="11"/>
      <c r="LBC10" s="11"/>
      <c r="LBD10" s="11"/>
      <c r="LBE10" s="11"/>
      <c r="LBF10" s="11"/>
      <c r="LBG10" s="11"/>
      <c r="LBH10" s="11"/>
      <c r="LBI10" s="11"/>
      <c r="LBJ10" s="11"/>
      <c r="LBK10" s="11"/>
      <c r="LBL10" s="11"/>
      <c r="LBM10" s="11"/>
      <c r="LBN10" s="11"/>
      <c r="LBO10" s="11"/>
      <c r="LBP10" s="11"/>
      <c r="LBQ10" s="11"/>
      <c r="LBR10" s="11"/>
      <c r="LBS10" s="11"/>
      <c r="LBT10" s="11"/>
      <c r="LBU10" s="11"/>
      <c r="LBV10" s="11"/>
      <c r="LBW10" s="11"/>
      <c r="LBX10" s="11"/>
      <c r="LBY10" s="11"/>
      <c r="LBZ10" s="11"/>
      <c r="LCA10" s="11"/>
      <c r="LCB10" s="11"/>
      <c r="LCC10" s="11"/>
      <c r="LCD10" s="11"/>
      <c r="LCE10" s="11"/>
      <c r="LCF10" s="11"/>
      <c r="LCG10" s="11"/>
      <c r="LCH10" s="11"/>
      <c r="LCI10" s="11"/>
      <c r="LCJ10" s="11"/>
      <c r="LCK10" s="11"/>
      <c r="LCL10" s="11"/>
      <c r="LCM10" s="11"/>
      <c r="LCN10" s="11"/>
      <c r="LCO10" s="11"/>
      <c r="LCP10" s="11"/>
      <c r="LCQ10" s="11"/>
      <c r="LCR10" s="11"/>
      <c r="LCS10" s="11"/>
      <c r="LCT10" s="11"/>
      <c r="LCU10" s="11"/>
      <c r="LCV10" s="11"/>
      <c r="LCW10" s="11"/>
      <c r="LCX10" s="11"/>
      <c r="LCY10" s="11"/>
      <c r="LCZ10" s="11"/>
      <c r="LDA10" s="11"/>
      <c r="LDB10" s="11"/>
      <c r="LDC10" s="11"/>
      <c r="LDD10" s="11"/>
      <c r="LDE10" s="11"/>
      <c r="LDF10" s="11"/>
      <c r="LDG10" s="11"/>
      <c r="LDH10" s="11"/>
      <c r="LDI10" s="11"/>
      <c r="LDJ10" s="11"/>
      <c r="LDK10" s="11"/>
      <c r="LDL10" s="11"/>
      <c r="LDM10" s="11"/>
      <c r="LDN10" s="11"/>
      <c r="LDO10" s="11"/>
      <c r="LDP10" s="11"/>
      <c r="LDQ10" s="11"/>
      <c r="LDR10" s="11"/>
      <c r="LDS10" s="11"/>
      <c r="LDT10" s="11"/>
      <c r="LDU10" s="11"/>
      <c r="LDV10" s="11"/>
      <c r="LDW10" s="11"/>
      <c r="LDX10" s="11"/>
      <c r="LDY10" s="11"/>
      <c r="LDZ10" s="11"/>
      <c r="LEA10" s="11"/>
      <c r="LEB10" s="11"/>
      <c r="LEC10" s="11"/>
      <c r="LED10" s="11"/>
      <c r="LEE10" s="11"/>
      <c r="LEF10" s="11"/>
      <c r="LEG10" s="11"/>
      <c r="LEH10" s="11"/>
      <c r="LEI10" s="11"/>
      <c r="LEJ10" s="11"/>
      <c r="LEK10" s="11"/>
      <c r="LEL10" s="11"/>
      <c r="LEM10" s="11"/>
      <c r="LEN10" s="11"/>
      <c r="LEO10" s="11"/>
      <c r="LEP10" s="11"/>
      <c r="LEQ10" s="11"/>
      <c r="LER10" s="11"/>
      <c r="LES10" s="11"/>
      <c r="LET10" s="11"/>
      <c r="LEU10" s="11"/>
      <c r="LEV10" s="11"/>
      <c r="LEW10" s="11"/>
      <c r="LEX10" s="11"/>
      <c r="LEY10" s="11"/>
      <c r="LEZ10" s="11"/>
      <c r="LFA10" s="11"/>
      <c r="LFB10" s="11"/>
      <c r="LFC10" s="11"/>
      <c r="LFD10" s="11"/>
      <c r="LFE10" s="11"/>
      <c r="LFF10" s="11"/>
      <c r="LFG10" s="11"/>
      <c r="LFH10" s="11"/>
      <c r="LFI10" s="11"/>
      <c r="LFJ10" s="11"/>
      <c r="LFK10" s="11"/>
      <c r="LFL10" s="11"/>
      <c r="LFM10" s="11"/>
      <c r="LFN10" s="11"/>
      <c r="LFO10" s="11"/>
      <c r="LFP10" s="11"/>
      <c r="LFQ10" s="11"/>
      <c r="LFR10" s="11"/>
      <c r="LFS10" s="11"/>
      <c r="LFT10" s="11"/>
      <c r="LFU10" s="11"/>
      <c r="LFV10" s="11"/>
      <c r="LFW10" s="11"/>
      <c r="LFX10" s="11"/>
      <c r="LFY10" s="11"/>
      <c r="LFZ10" s="11"/>
      <c r="LGA10" s="11"/>
      <c r="LGB10" s="11"/>
      <c r="LGC10" s="11"/>
      <c r="LGD10" s="11"/>
      <c r="LGE10" s="11"/>
      <c r="LGF10" s="11"/>
      <c r="LGG10" s="11"/>
      <c r="LGH10" s="11"/>
      <c r="LGI10" s="11"/>
      <c r="LGJ10" s="11"/>
      <c r="LGK10" s="11"/>
      <c r="LGL10" s="11"/>
      <c r="LGM10" s="11"/>
      <c r="LGN10" s="11"/>
      <c r="LGO10" s="11"/>
      <c r="LGP10" s="11"/>
      <c r="LGQ10" s="11"/>
      <c r="LGR10" s="11"/>
      <c r="LGS10" s="11"/>
      <c r="LGT10" s="11"/>
      <c r="LGU10" s="11"/>
      <c r="LGV10" s="11"/>
      <c r="LGW10" s="11"/>
      <c r="LGX10" s="11"/>
      <c r="LGY10" s="11"/>
      <c r="LGZ10" s="11"/>
      <c r="LHA10" s="11"/>
      <c r="LHB10" s="11"/>
      <c r="LHC10" s="11"/>
      <c r="LHD10" s="11"/>
      <c r="LHE10" s="11"/>
      <c r="LHF10" s="11"/>
      <c r="LHG10" s="11"/>
      <c r="LHH10" s="11"/>
      <c r="LHI10" s="11"/>
      <c r="LHJ10" s="11"/>
      <c r="LHK10" s="11"/>
      <c r="LHL10" s="11"/>
      <c r="LHM10" s="11"/>
      <c r="LHN10" s="11"/>
      <c r="LHO10" s="11"/>
      <c r="LHP10" s="11"/>
      <c r="LHQ10" s="11"/>
      <c r="LHR10" s="11"/>
      <c r="LHS10" s="11"/>
      <c r="LHT10" s="11"/>
      <c r="LHU10" s="11"/>
      <c r="LHV10" s="11"/>
      <c r="LHW10" s="11"/>
      <c r="LHX10" s="11"/>
      <c r="LHY10" s="11"/>
      <c r="LHZ10" s="11"/>
      <c r="LIA10" s="11"/>
      <c r="LIB10" s="11"/>
      <c r="LIC10" s="11"/>
      <c r="LID10" s="11"/>
      <c r="LIE10" s="11"/>
      <c r="LIF10" s="11"/>
      <c r="LIG10" s="11"/>
      <c r="LIH10" s="11"/>
      <c r="LII10" s="11"/>
      <c r="LIJ10" s="11"/>
      <c r="LIK10" s="11"/>
      <c r="LIL10" s="11"/>
      <c r="LIM10" s="11"/>
      <c r="LIN10" s="11"/>
      <c r="LIO10" s="11"/>
      <c r="LIP10" s="11"/>
      <c r="LIQ10" s="11"/>
      <c r="LIR10" s="11"/>
      <c r="LIS10" s="11"/>
      <c r="LIT10" s="11"/>
      <c r="LIU10" s="11"/>
      <c r="LIV10" s="11"/>
      <c r="LIW10" s="11"/>
      <c r="LIX10" s="11"/>
      <c r="LIY10" s="11"/>
      <c r="LIZ10" s="11"/>
      <c r="LJA10" s="11"/>
      <c r="LJB10" s="11"/>
      <c r="LJC10" s="11"/>
      <c r="LJD10" s="11"/>
      <c r="LJE10" s="11"/>
      <c r="LJF10" s="11"/>
      <c r="LJG10" s="11"/>
      <c r="LJH10" s="11"/>
      <c r="LJI10" s="11"/>
      <c r="LJJ10" s="11"/>
      <c r="LJK10" s="11"/>
      <c r="LJL10" s="11"/>
      <c r="LJM10" s="11"/>
      <c r="LJN10" s="11"/>
      <c r="LJO10" s="11"/>
      <c r="LJP10" s="11"/>
      <c r="LJQ10" s="11"/>
      <c r="LJR10" s="11"/>
      <c r="LJS10" s="11"/>
      <c r="LJT10" s="11"/>
      <c r="LJU10" s="11"/>
      <c r="LJV10" s="11"/>
      <c r="LJW10" s="11"/>
      <c r="LJX10" s="11"/>
      <c r="LJY10" s="11"/>
      <c r="LJZ10" s="11"/>
      <c r="LKA10" s="11"/>
      <c r="LKB10" s="11"/>
      <c r="LKC10" s="11"/>
      <c r="LKD10" s="11"/>
      <c r="LKE10" s="11"/>
      <c r="LKF10" s="11"/>
      <c r="LKG10" s="11"/>
      <c r="LKH10" s="11"/>
      <c r="LKI10" s="11"/>
      <c r="LKJ10" s="11"/>
      <c r="LKK10" s="11"/>
      <c r="LKL10" s="11"/>
      <c r="LKM10" s="11"/>
      <c r="LKN10" s="11"/>
      <c r="LKO10" s="11"/>
      <c r="LKP10" s="11"/>
      <c r="LKQ10" s="11"/>
      <c r="LKR10" s="11"/>
      <c r="LKS10" s="11"/>
      <c r="LKT10" s="11"/>
      <c r="LKU10" s="11"/>
      <c r="LKV10" s="11"/>
      <c r="LKW10" s="11"/>
      <c r="LKX10" s="11"/>
      <c r="LKY10" s="11"/>
      <c r="LKZ10" s="11"/>
      <c r="LLA10" s="11"/>
      <c r="LLB10" s="11"/>
      <c r="LLC10" s="11"/>
      <c r="LLD10" s="11"/>
      <c r="LLE10" s="11"/>
      <c r="LLF10" s="11"/>
      <c r="LLG10" s="11"/>
      <c r="LLH10" s="11"/>
      <c r="LLI10" s="11"/>
      <c r="LLJ10" s="11"/>
      <c r="LLK10" s="11"/>
      <c r="LLL10" s="11"/>
      <c r="LLM10" s="11"/>
      <c r="LLN10" s="11"/>
      <c r="LLO10" s="11"/>
      <c r="LLP10" s="11"/>
      <c r="LLQ10" s="11"/>
      <c r="LLR10" s="11"/>
      <c r="LLS10" s="11"/>
      <c r="LLT10" s="11"/>
      <c r="LLU10" s="11"/>
      <c r="LLV10" s="11"/>
      <c r="LLW10" s="11"/>
      <c r="LLX10" s="11"/>
      <c r="LLY10" s="11"/>
      <c r="LLZ10" s="11"/>
      <c r="LMA10" s="11"/>
      <c r="LMB10" s="11"/>
      <c r="LMC10" s="11"/>
      <c r="LMD10" s="11"/>
      <c r="LME10" s="11"/>
      <c r="LMF10" s="11"/>
      <c r="LMG10" s="11"/>
      <c r="LMH10" s="11"/>
      <c r="LMI10" s="11"/>
      <c r="LMJ10" s="11"/>
      <c r="LMK10" s="11"/>
      <c r="LML10" s="11"/>
      <c r="LMM10" s="11"/>
      <c r="LMN10" s="11"/>
      <c r="LMO10" s="11"/>
      <c r="LMP10" s="11"/>
      <c r="LMQ10" s="11"/>
      <c r="LMR10" s="11"/>
      <c r="LMS10" s="11"/>
      <c r="LMT10" s="11"/>
      <c r="LMU10" s="11"/>
      <c r="LMV10" s="11"/>
      <c r="LMW10" s="11"/>
      <c r="LMX10" s="11"/>
      <c r="LMY10" s="11"/>
      <c r="LMZ10" s="11"/>
      <c r="LNA10" s="11"/>
      <c r="LNB10" s="11"/>
      <c r="LNC10" s="11"/>
      <c r="LND10" s="11"/>
      <c r="LNE10" s="11"/>
      <c r="LNF10" s="11"/>
      <c r="LNG10" s="11"/>
      <c r="LNH10" s="11"/>
      <c r="LNI10" s="11"/>
      <c r="LNJ10" s="11"/>
      <c r="LNK10" s="11"/>
      <c r="LNL10" s="11"/>
      <c r="LNM10" s="11"/>
      <c r="LNN10" s="11"/>
      <c r="LNO10" s="11"/>
      <c r="LNP10" s="11"/>
      <c r="LNQ10" s="11"/>
      <c r="LNR10" s="11"/>
      <c r="LNS10" s="11"/>
      <c r="LNT10" s="11"/>
      <c r="LNU10" s="11"/>
      <c r="LNV10" s="11"/>
      <c r="LNW10" s="11"/>
      <c r="LNX10" s="11"/>
      <c r="LNY10" s="11"/>
      <c r="LNZ10" s="11"/>
      <c r="LOA10" s="11"/>
      <c r="LOB10" s="11"/>
      <c r="LOC10" s="11"/>
      <c r="LOD10" s="11"/>
      <c r="LOE10" s="11"/>
      <c r="LOF10" s="11"/>
      <c r="LOG10" s="11"/>
      <c r="LOH10" s="11"/>
      <c r="LOI10" s="11"/>
      <c r="LOJ10" s="11"/>
      <c r="LOK10" s="11"/>
      <c r="LOL10" s="11"/>
      <c r="LOM10" s="11"/>
      <c r="LON10" s="11"/>
      <c r="LOO10" s="11"/>
      <c r="LOP10" s="11"/>
      <c r="LOQ10" s="11"/>
      <c r="LOR10" s="11"/>
      <c r="LOS10" s="11"/>
      <c r="LOT10" s="11"/>
      <c r="LOU10" s="11"/>
      <c r="LOV10" s="11"/>
      <c r="LOW10" s="11"/>
      <c r="LOX10" s="11"/>
      <c r="LOY10" s="11"/>
      <c r="LOZ10" s="11"/>
      <c r="LPA10" s="11"/>
      <c r="LPB10" s="11"/>
      <c r="LPC10" s="11"/>
      <c r="LPD10" s="11"/>
      <c r="LPE10" s="11"/>
      <c r="LPF10" s="11"/>
      <c r="LPG10" s="11"/>
      <c r="LPH10" s="11"/>
      <c r="LPI10" s="11"/>
      <c r="LPJ10" s="11"/>
      <c r="LPK10" s="11"/>
      <c r="LPL10" s="11"/>
      <c r="LPM10" s="11"/>
      <c r="LPN10" s="11"/>
      <c r="LPO10" s="11"/>
      <c r="LPP10" s="11"/>
      <c r="LPQ10" s="11"/>
      <c r="LPR10" s="11"/>
      <c r="LPS10" s="11"/>
      <c r="LPT10" s="11"/>
      <c r="LPU10" s="11"/>
      <c r="LPV10" s="11"/>
      <c r="LPW10" s="11"/>
      <c r="LPX10" s="11"/>
      <c r="LPY10" s="11"/>
      <c r="LPZ10" s="11"/>
      <c r="LQA10" s="11"/>
      <c r="LQB10" s="11"/>
      <c r="LQC10" s="11"/>
      <c r="LQD10" s="11"/>
      <c r="LQE10" s="11"/>
      <c r="LQF10" s="11"/>
      <c r="LQG10" s="11"/>
      <c r="LQH10" s="11"/>
      <c r="LQI10" s="11"/>
      <c r="LQJ10" s="11"/>
      <c r="LQK10" s="11"/>
      <c r="LQL10" s="11"/>
      <c r="LQM10" s="11"/>
      <c r="LQN10" s="11"/>
      <c r="LQO10" s="11"/>
      <c r="LQP10" s="11"/>
      <c r="LQQ10" s="11"/>
      <c r="LQR10" s="11"/>
      <c r="LQS10" s="11"/>
      <c r="LQT10" s="11"/>
      <c r="LQU10" s="11"/>
      <c r="LQV10" s="11"/>
      <c r="LQW10" s="11"/>
      <c r="LQX10" s="11"/>
      <c r="LQY10" s="11"/>
      <c r="LQZ10" s="11"/>
      <c r="LRA10" s="11"/>
      <c r="LRB10" s="11"/>
      <c r="LRC10" s="11"/>
      <c r="LRD10" s="11"/>
      <c r="LRE10" s="11"/>
      <c r="LRF10" s="11"/>
      <c r="LRG10" s="11"/>
      <c r="LRH10" s="11"/>
      <c r="LRI10" s="11"/>
      <c r="LRJ10" s="11"/>
      <c r="LRK10" s="11"/>
      <c r="LRL10" s="11"/>
      <c r="LRM10" s="11"/>
      <c r="LRN10" s="11"/>
      <c r="LRO10" s="11"/>
      <c r="LRP10" s="11"/>
      <c r="LRQ10" s="11"/>
      <c r="LRR10" s="11"/>
      <c r="LRS10" s="11"/>
      <c r="LRT10" s="11"/>
      <c r="LRU10" s="11"/>
      <c r="LRV10" s="11"/>
      <c r="LRW10" s="11"/>
      <c r="LRX10" s="11"/>
      <c r="LRY10" s="11"/>
      <c r="LRZ10" s="11"/>
      <c r="LSA10" s="11"/>
      <c r="LSB10" s="11"/>
      <c r="LSC10" s="11"/>
      <c r="LSD10" s="11"/>
      <c r="LSE10" s="11"/>
      <c r="LSF10" s="11"/>
      <c r="LSG10" s="11"/>
      <c r="LSH10" s="11"/>
      <c r="LSI10" s="11"/>
      <c r="LSJ10" s="11"/>
      <c r="LSK10" s="11"/>
      <c r="LSL10" s="11"/>
      <c r="LSM10" s="11"/>
      <c r="LSN10" s="11"/>
      <c r="LSO10" s="11"/>
      <c r="LSP10" s="11"/>
      <c r="LSQ10" s="11"/>
      <c r="LSR10" s="11"/>
      <c r="LSS10" s="11"/>
      <c r="LST10" s="11"/>
      <c r="LSU10" s="11"/>
      <c r="LSV10" s="11"/>
      <c r="LSW10" s="11"/>
      <c r="LSX10" s="11"/>
      <c r="LSY10" s="11"/>
      <c r="LSZ10" s="11"/>
      <c r="LTA10" s="11"/>
      <c r="LTB10" s="11"/>
      <c r="LTC10" s="11"/>
      <c r="LTD10" s="11"/>
      <c r="LTE10" s="11"/>
      <c r="LTF10" s="11"/>
      <c r="LTG10" s="11"/>
      <c r="LTH10" s="11"/>
      <c r="LTI10" s="11"/>
      <c r="LTJ10" s="11"/>
      <c r="LTK10" s="11"/>
      <c r="LTL10" s="11"/>
      <c r="LTM10" s="11"/>
      <c r="LTN10" s="11"/>
      <c r="LTO10" s="11"/>
      <c r="LTP10" s="11"/>
      <c r="LTQ10" s="11"/>
      <c r="LTR10" s="11"/>
      <c r="LTS10" s="11"/>
      <c r="LTT10" s="11"/>
      <c r="LTU10" s="11"/>
      <c r="LTV10" s="11"/>
      <c r="LTW10" s="11"/>
      <c r="LTX10" s="11"/>
      <c r="LTY10" s="11"/>
      <c r="LTZ10" s="11"/>
      <c r="LUA10" s="11"/>
      <c r="LUB10" s="11"/>
      <c r="LUC10" s="11"/>
      <c r="LUD10" s="11"/>
      <c r="LUE10" s="11"/>
      <c r="LUF10" s="11"/>
      <c r="LUG10" s="11"/>
      <c r="LUH10" s="11"/>
      <c r="LUI10" s="11"/>
      <c r="LUJ10" s="11"/>
      <c r="LUK10" s="11"/>
      <c r="LUL10" s="11"/>
      <c r="LUM10" s="11"/>
      <c r="LUN10" s="11"/>
      <c r="LUO10" s="11"/>
      <c r="LUP10" s="11"/>
      <c r="LUQ10" s="11"/>
      <c r="LUR10" s="11"/>
      <c r="LUS10" s="11"/>
      <c r="LUT10" s="11"/>
      <c r="LUU10" s="11"/>
      <c r="LUV10" s="11"/>
      <c r="LUW10" s="11"/>
      <c r="LUX10" s="11"/>
      <c r="LUY10" s="11"/>
      <c r="LUZ10" s="11"/>
      <c r="LVA10" s="11"/>
      <c r="LVB10" s="11"/>
      <c r="LVC10" s="11"/>
      <c r="LVD10" s="11"/>
      <c r="LVE10" s="11"/>
      <c r="LVF10" s="11"/>
      <c r="LVG10" s="11"/>
      <c r="LVH10" s="11"/>
      <c r="LVI10" s="11"/>
      <c r="LVJ10" s="11"/>
      <c r="LVK10" s="11"/>
      <c r="LVL10" s="11"/>
      <c r="LVM10" s="11"/>
      <c r="LVN10" s="11"/>
      <c r="LVO10" s="11"/>
      <c r="LVP10" s="11"/>
      <c r="LVQ10" s="11"/>
      <c r="LVR10" s="11"/>
      <c r="LVS10" s="11"/>
      <c r="LVT10" s="11"/>
      <c r="LVU10" s="11"/>
      <c r="LVV10" s="11"/>
      <c r="LVW10" s="11"/>
      <c r="LVX10" s="11"/>
      <c r="LVY10" s="11"/>
      <c r="LVZ10" s="11"/>
      <c r="LWA10" s="11"/>
      <c r="LWB10" s="11"/>
      <c r="LWC10" s="11"/>
      <c r="LWD10" s="11"/>
      <c r="LWE10" s="11"/>
      <c r="LWF10" s="11"/>
      <c r="LWG10" s="11"/>
      <c r="LWH10" s="11"/>
      <c r="LWI10" s="11"/>
      <c r="LWJ10" s="11"/>
      <c r="LWK10" s="11"/>
      <c r="LWL10" s="11"/>
      <c r="LWM10" s="11"/>
      <c r="LWN10" s="11"/>
      <c r="LWO10" s="11"/>
      <c r="LWP10" s="11"/>
      <c r="LWQ10" s="11"/>
      <c r="LWR10" s="11"/>
      <c r="LWS10" s="11"/>
      <c r="LWT10" s="11"/>
      <c r="LWU10" s="11"/>
      <c r="LWV10" s="11"/>
      <c r="LWW10" s="11"/>
      <c r="LWX10" s="11"/>
      <c r="LWY10" s="11"/>
      <c r="LWZ10" s="11"/>
      <c r="LXA10" s="11"/>
      <c r="LXB10" s="11"/>
      <c r="LXC10" s="11"/>
      <c r="LXD10" s="11"/>
      <c r="LXE10" s="11"/>
      <c r="LXF10" s="11"/>
      <c r="LXG10" s="11"/>
      <c r="LXH10" s="11"/>
      <c r="LXI10" s="11"/>
      <c r="LXJ10" s="11"/>
      <c r="LXK10" s="11"/>
      <c r="LXL10" s="11"/>
      <c r="LXM10" s="11"/>
      <c r="LXN10" s="11"/>
      <c r="LXO10" s="11"/>
      <c r="LXP10" s="11"/>
      <c r="LXQ10" s="11"/>
      <c r="LXR10" s="11"/>
      <c r="LXS10" s="11"/>
      <c r="LXT10" s="11"/>
      <c r="LXU10" s="11"/>
      <c r="LXV10" s="11"/>
      <c r="LXW10" s="11"/>
      <c r="LXX10" s="11"/>
      <c r="LXY10" s="11"/>
      <c r="LXZ10" s="11"/>
      <c r="LYA10" s="11"/>
      <c r="LYB10" s="11"/>
      <c r="LYC10" s="11"/>
      <c r="LYD10" s="11"/>
      <c r="LYE10" s="11"/>
      <c r="LYF10" s="11"/>
      <c r="LYG10" s="11"/>
      <c r="LYH10" s="11"/>
      <c r="LYI10" s="11"/>
      <c r="LYJ10" s="11"/>
      <c r="LYK10" s="11"/>
      <c r="LYL10" s="11"/>
      <c r="LYM10" s="11"/>
      <c r="LYN10" s="11"/>
      <c r="LYO10" s="11"/>
      <c r="LYP10" s="11"/>
      <c r="LYQ10" s="11"/>
      <c r="LYR10" s="11"/>
      <c r="LYS10" s="11"/>
      <c r="LYT10" s="11"/>
      <c r="LYU10" s="11"/>
      <c r="LYV10" s="11"/>
      <c r="LYW10" s="11"/>
      <c r="LYX10" s="11"/>
      <c r="LYY10" s="11"/>
      <c r="LYZ10" s="11"/>
      <c r="LZA10" s="11"/>
      <c r="LZB10" s="11"/>
      <c r="LZC10" s="11"/>
      <c r="LZD10" s="11"/>
      <c r="LZE10" s="11"/>
      <c r="LZF10" s="11"/>
      <c r="LZG10" s="11"/>
      <c r="LZH10" s="11"/>
      <c r="LZI10" s="11"/>
      <c r="LZJ10" s="11"/>
      <c r="LZK10" s="11"/>
      <c r="LZL10" s="11"/>
      <c r="LZM10" s="11"/>
      <c r="LZN10" s="11"/>
      <c r="LZO10" s="11"/>
      <c r="LZP10" s="11"/>
      <c r="LZQ10" s="11"/>
      <c r="LZR10" s="11"/>
      <c r="LZS10" s="11"/>
      <c r="LZT10" s="11"/>
      <c r="LZU10" s="11"/>
      <c r="LZV10" s="11"/>
      <c r="LZW10" s="11"/>
      <c r="LZX10" s="11"/>
      <c r="LZY10" s="11"/>
      <c r="LZZ10" s="11"/>
      <c r="MAA10" s="11"/>
      <c r="MAB10" s="11"/>
      <c r="MAC10" s="11"/>
      <c r="MAD10" s="11"/>
      <c r="MAE10" s="11"/>
      <c r="MAF10" s="11"/>
      <c r="MAG10" s="11"/>
      <c r="MAH10" s="11"/>
      <c r="MAI10" s="11"/>
      <c r="MAJ10" s="11"/>
      <c r="MAK10" s="11"/>
      <c r="MAL10" s="11"/>
      <c r="MAM10" s="11"/>
      <c r="MAN10" s="11"/>
      <c r="MAO10" s="11"/>
      <c r="MAP10" s="11"/>
      <c r="MAQ10" s="11"/>
      <c r="MAR10" s="11"/>
      <c r="MAS10" s="11"/>
      <c r="MAT10" s="11"/>
      <c r="MAU10" s="11"/>
      <c r="MAV10" s="11"/>
      <c r="MAW10" s="11"/>
      <c r="MAX10" s="11"/>
      <c r="MAY10" s="11"/>
      <c r="MAZ10" s="11"/>
      <c r="MBA10" s="11"/>
      <c r="MBB10" s="11"/>
      <c r="MBC10" s="11"/>
      <c r="MBD10" s="11"/>
      <c r="MBE10" s="11"/>
      <c r="MBF10" s="11"/>
      <c r="MBG10" s="11"/>
      <c r="MBH10" s="11"/>
      <c r="MBI10" s="11"/>
      <c r="MBJ10" s="11"/>
      <c r="MBK10" s="11"/>
      <c r="MBL10" s="11"/>
      <c r="MBM10" s="11"/>
      <c r="MBN10" s="11"/>
      <c r="MBO10" s="11"/>
      <c r="MBP10" s="11"/>
      <c r="MBQ10" s="11"/>
      <c r="MBR10" s="11"/>
      <c r="MBS10" s="11"/>
      <c r="MBT10" s="11"/>
      <c r="MBU10" s="11"/>
      <c r="MBV10" s="11"/>
      <c r="MBW10" s="11"/>
      <c r="MBX10" s="11"/>
      <c r="MBY10" s="11"/>
      <c r="MBZ10" s="11"/>
      <c r="MCA10" s="11"/>
      <c r="MCB10" s="11"/>
      <c r="MCC10" s="11"/>
      <c r="MCD10" s="11"/>
      <c r="MCE10" s="11"/>
      <c r="MCF10" s="11"/>
      <c r="MCG10" s="11"/>
      <c r="MCH10" s="11"/>
      <c r="MCI10" s="11"/>
      <c r="MCJ10" s="11"/>
      <c r="MCK10" s="11"/>
      <c r="MCL10" s="11"/>
      <c r="MCM10" s="11"/>
      <c r="MCN10" s="11"/>
      <c r="MCO10" s="11"/>
      <c r="MCP10" s="11"/>
      <c r="MCQ10" s="11"/>
      <c r="MCR10" s="11"/>
      <c r="MCS10" s="11"/>
      <c r="MCT10" s="11"/>
      <c r="MCU10" s="11"/>
      <c r="MCV10" s="11"/>
      <c r="MCW10" s="11"/>
      <c r="MCX10" s="11"/>
      <c r="MCY10" s="11"/>
      <c r="MCZ10" s="11"/>
      <c r="MDA10" s="11"/>
      <c r="MDB10" s="11"/>
      <c r="MDC10" s="11"/>
      <c r="MDD10" s="11"/>
      <c r="MDE10" s="11"/>
      <c r="MDF10" s="11"/>
      <c r="MDG10" s="11"/>
      <c r="MDH10" s="11"/>
      <c r="MDI10" s="11"/>
      <c r="MDJ10" s="11"/>
      <c r="MDK10" s="11"/>
      <c r="MDL10" s="11"/>
      <c r="MDM10" s="11"/>
      <c r="MDN10" s="11"/>
      <c r="MDO10" s="11"/>
      <c r="MDP10" s="11"/>
      <c r="MDQ10" s="11"/>
      <c r="MDR10" s="11"/>
      <c r="MDS10" s="11"/>
      <c r="MDT10" s="11"/>
      <c r="MDU10" s="11"/>
      <c r="MDV10" s="11"/>
      <c r="MDW10" s="11"/>
      <c r="MDX10" s="11"/>
      <c r="MDY10" s="11"/>
      <c r="MDZ10" s="11"/>
      <c r="MEA10" s="11"/>
      <c r="MEB10" s="11"/>
      <c r="MEC10" s="11"/>
      <c r="MED10" s="11"/>
      <c r="MEE10" s="11"/>
      <c r="MEF10" s="11"/>
      <c r="MEG10" s="11"/>
      <c r="MEH10" s="11"/>
      <c r="MEI10" s="11"/>
      <c r="MEJ10" s="11"/>
      <c r="MEK10" s="11"/>
      <c r="MEL10" s="11"/>
      <c r="MEM10" s="11"/>
      <c r="MEN10" s="11"/>
      <c r="MEO10" s="11"/>
      <c r="MEP10" s="11"/>
      <c r="MEQ10" s="11"/>
      <c r="MER10" s="11"/>
      <c r="MES10" s="11"/>
      <c r="MET10" s="11"/>
      <c r="MEU10" s="11"/>
      <c r="MEV10" s="11"/>
      <c r="MEW10" s="11"/>
      <c r="MEX10" s="11"/>
      <c r="MEY10" s="11"/>
      <c r="MEZ10" s="11"/>
      <c r="MFA10" s="11"/>
      <c r="MFB10" s="11"/>
      <c r="MFC10" s="11"/>
      <c r="MFD10" s="11"/>
      <c r="MFE10" s="11"/>
      <c r="MFF10" s="11"/>
      <c r="MFG10" s="11"/>
      <c r="MFH10" s="11"/>
      <c r="MFI10" s="11"/>
      <c r="MFJ10" s="11"/>
      <c r="MFK10" s="11"/>
      <c r="MFL10" s="11"/>
      <c r="MFM10" s="11"/>
      <c r="MFN10" s="11"/>
      <c r="MFO10" s="11"/>
      <c r="MFP10" s="11"/>
      <c r="MFQ10" s="11"/>
      <c r="MFR10" s="11"/>
      <c r="MFS10" s="11"/>
      <c r="MFT10" s="11"/>
      <c r="MFU10" s="11"/>
      <c r="MFV10" s="11"/>
      <c r="MFW10" s="11"/>
      <c r="MFX10" s="11"/>
      <c r="MFY10" s="11"/>
      <c r="MFZ10" s="11"/>
      <c r="MGA10" s="11"/>
      <c r="MGB10" s="11"/>
      <c r="MGC10" s="11"/>
      <c r="MGD10" s="11"/>
      <c r="MGE10" s="11"/>
      <c r="MGF10" s="11"/>
      <c r="MGG10" s="11"/>
      <c r="MGH10" s="11"/>
      <c r="MGI10" s="11"/>
      <c r="MGJ10" s="11"/>
      <c r="MGK10" s="11"/>
      <c r="MGL10" s="11"/>
      <c r="MGM10" s="11"/>
      <c r="MGN10" s="11"/>
      <c r="MGO10" s="11"/>
      <c r="MGP10" s="11"/>
      <c r="MGQ10" s="11"/>
      <c r="MGR10" s="11"/>
      <c r="MGS10" s="11"/>
      <c r="MGT10" s="11"/>
      <c r="MGU10" s="11"/>
      <c r="MGV10" s="11"/>
      <c r="MGW10" s="11"/>
      <c r="MGX10" s="11"/>
      <c r="MGY10" s="11"/>
      <c r="MGZ10" s="11"/>
      <c r="MHA10" s="11"/>
      <c r="MHB10" s="11"/>
      <c r="MHC10" s="11"/>
      <c r="MHD10" s="11"/>
      <c r="MHE10" s="11"/>
      <c r="MHF10" s="11"/>
      <c r="MHG10" s="11"/>
      <c r="MHH10" s="11"/>
      <c r="MHI10" s="11"/>
      <c r="MHJ10" s="11"/>
      <c r="MHK10" s="11"/>
      <c r="MHL10" s="11"/>
      <c r="MHM10" s="11"/>
      <c r="MHN10" s="11"/>
      <c r="MHO10" s="11"/>
      <c r="MHP10" s="11"/>
      <c r="MHQ10" s="11"/>
      <c r="MHR10" s="11"/>
      <c r="MHS10" s="11"/>
      <c r="MHT10" s="11"/>
      <c r="MHU10" s="11"/>
      <c r="MHV10" s="11"/>
      <c r="MHW10" s="11"/>
      <c r="MHX10" s="11"/>
      <c r="MHY10" s="11"/>
      <c r="MHZ10" s="11"/>
      <c r="MIA10" s="11"/>
      <c r="MIB10" s="11"/>
      <c r="MIC10" s="11"/>
      <c r="MID10" s="11"/>
      <c r="MIE10" s="11"/>
      <c r="MIF10" s="11"/>
      <c r="MIG10" s="11"/>
      <c r="MIH10" s="11"/>
      <c r="MII10" s="11"/>
      <c r="MIJ10" s="11"/>
      <c r="MIK10" s="11"/>
      <c r="MIL10" s="11"/>
      <c r="MIM10" s="11"/>
      <c r="MIN10" s="11"/>
      <c r="MIO10" s="11"/>
      <c r="MIP10" s="11"/>
      <c r="MIQ10" s="11"/>
      <c r="MIR10" s="11"/>
      <c r="MIS10" s="11"/>
      <c r="MIT10" s="11"/>
      <c r="MIU10" s="11"/>
      <c r="MIV10" s="11"/>
      <c r="MIW10" s="11"/>
      <c r="MIX10" s="11"/>
      <c r="MIY10" s="11"/>
      <c r="MIZ10" s="11"/>
      <c r="MJA10" s="11"/>
      <c r="MJB10" s="11"/>
      <c r="MJC10" s="11"/>
      <c r="MJD10" s="11"/>
      <c r="MJE10" s="11"/>
      <c r="MJF10" s="11"/>
      <c r="MJG10" s="11"/>
      <c r="MJH10" s="11"/>
      <c r="MJI10" s="11"/>
      <c r="MJJ10" s="11"/>
      <c r="MJK10" s="11"/>
      <c r="MJL10" s="11"/>
      <c r="MJM10" s="11"/>
      <c r="MJN10" s="11"/>
      <c r="MJO10" s="11"/>
      <c r="MJP10" s="11"/>
      <c r="MJQ10" s="11"/>
      <c r="MJR10" s="11"/>
      <c r="MJS10" s="11"/>
      <c r="MJT10" s="11"/>
      <c r="MJU10" s="11"/>
      <c r="MJV10" s="11"/>
      <c r="MJW10" s="11"/>
      <c r="MJX10" s="11"/>
      <c r="MJY10" s="11"/>
      <c r="MJZ10" s="11"/>
      <c r="MKA10" s="11"/>
      <c r="MKB10" s="11"/>
      <c r="MKC10" s="11"/>
      <c r="MKD10" s="11"/>
      <c r="MKE10" s="11"/>
      <c r="MKF10" s="11"/>
      <c r="MKG10" s="11"/>
      <c r="MKH10" s="11"/>
      <c r="MKI10" s="11"/>
      <c r="MKJ10" s="11"/>
      <c r="MKK10" s="11"/>
      <c r="MKL10" s="11"/>
      <c r="MKM10" s="11"/>
      <c r="MKN10" s="11"/>
      <c r="MKO10" s="11"/>
      <c r="MKP10" s="11"/>
      <c r="MKQ10" s="11"/>
      <c r="MKR10" s="11"/>
      <c r="MKS10" s="11"/>
      <c r="MKT10" s="11"/>
      <c r="MKU10" s="11"/>
      <c r="MKV10" s="11"/>
      <c r="MKW10" s="11"/>
      <c r="MKX10" s="11"/>
      <c r="MKY10" s="11"/>
      <c r="MKZ10" s="11"/>
      <c r="MLA10" s="11"/>
      <c r="MLB10" s="11"/>
      <c r="MLC10" s="11"/>
      <c r="MLD10" s="11"/>
      <c r="MLE10" s="11"/>
      <c r="MLF10" s="11"/>
      <c r="MLG10" s="11"/>
      <c r="MLH10" s="11"/>
      <c r="MLI10" s="11"/>
      <c r="MLJ10" s="11"/>
      <c r="MLK10" s="11"/>
      <c r="MLL10" s="11"/>
      <c r="MLM10" s="11"/>
      <c r="MLN10" s="11"/>
      <c r="MLO10" s="11"/>
      <c r="MLP10" s="11"/>
      <c r="MLQ10" s="11"/>
      <c r="MLR10" s="11"/>
      <c r="MLS10" s="11"/>
      <c r="MLT10" s="11"/>
      <c r="MLU10" s="11"/>
      <c r="MLV10" s="11"/>
      <c r="MLW10" s="11"/>
      <c r="MLX10" s="11"/>
      <c r="MLY10" s="11"/>
      <c r="MLZ10" s="11"/>
      <c r="MMA10" s="11"/>
      <c r="MMB10" s="11"/>
      <c r="MMC10" s="11"/>
      <c r="MMD10" s="11"/>
      <c r="MME10" s="11"/>
      <c r="MMF10" s="11"/>
      <c r="MMG10" s="11"/>
      <c r="MMH10" s="11"/>
      <c r="MMI10" s="11"/>
      <c r="MMJ10" s="11"/>
      <c r="MMK10" s="11"/>
      <c r="MML10" s="11"/>
      <c r="MMM10" s="11"/>
      <c r="MMN10" s="11"/>
      <c r="MMO10" s="11"/>
      <c r="MMP10" s="11"/>
      <c r="MMQ10" s="11"/>
      <c r="MMR10" s="11"/>
      <c r="MMS10" s="11"/>
      <c r="MMT10" s="11"/>
      <c r="MMU10" s="11"/>
      <c r="MMV10" s="11"/>
      <c r="MMW10" s="11"/>
      <c r="MMX10" s="11"/>
      <c r="MMY10" s="11"/>
      <c r="MMZ10" s="11"/>
      <c r="MNA10" s="11"/>
      <c r="MNB10" s="11"/>
      <c r="MNC10" s="11"/>
      <c r="MND10" s="11"/>
      <c r="MNE10" s="11"/>
      <c r="MNF10" s="11"/>
      <c r="MNG10" s="11"/>
      <c r="MNH10" s="11"/>
      <c r="MNI10" s="11"/>
      <c r="MNJ10" s="11"/>
      <c r="MNK10" s="11"/>
      <c r="MNL10" s="11"/>
      <c r="MNM10" s="11"/>
      <c r="MNN10" s="11"/>
      <c r="MNO10" s="11"/>
      <c r="MNP10" s="11"/>
      <c r="MNQ10" s="11"/>
      <c r="MNR10" s="11"/>
      <c r="MNS10" s="11"/>
      <c r="MNT10" s="11"/>
      <c r="MNU10" s="11"/>
      <c r="MNV10" s="11"/>
      <c r="MNW10" s="11"/>
      <c r="MNX10" s="11"/>
      <c r="MNY10" s="11"/>
      <c r="MNZ10" s="11"/>
      <c r="MOA10" s="11"/>
      <c r="MOB10" s="11"/>
      <c r="MOC10" s="11"/>
      <c r="MOD10" s="11"/>
      <c r="MOE10" s="11"/>
      <c r="MOF10" s="11"/>
      <c r="MOG10" s="11"/>
      <c r="MOH10" s="11"/>
      <c r="MOI10" s="11"/>
      <c r="MOJ10" s="11"/>
      <c r="MOK10" s="11"/>
      <c r="MOL10" s="11"/>
      <c r="MOM10" s="11"/>
      <c r="MON10" s="11"/>
      <c r="MOO10" s="11"/>
      <c r="MOP10" s="11"/>
      <c r="MOQ10" s="11"/>
      <c r="MOR10" s="11"/>
      <c r="MOS10" s="11"/>
      <c r="MOT10" s="11"/>
      <c r="MOU10" s="11"/>
      <c r="MOV10" s="11"/>
      <c r="MOW10" s="11"/>
      <c r="MOX10" s="11"/>
      <c r="MOY10" s="11"/>
      <c r="MOZ10" s="11"/>
      <c r="MPA10" s="11"/>
      <c r="MPB10" s="11"/>
      <c r="MPC10" s="11"/>
      <c r="MPD10" s="11"/>
      <c r="MPE10" s="11"/>
      <c r="MPF10" s="11"/>
      <c r="MPG10" s="11"/>
      <c r="MPH10" s="11"/>
      <c r="MPI10" s="11"/>
      <c r="MPJ10" s="11"/>
      <c r="MPK10" s="11"/>
      <c r="MPL10" s="11"/>
      <c r="MPM10" s="11"/>
      <c r="MPN10" s="11"/>
      <c r="MPO10" s="11"/>
      <c r="MPP10" s="11"/>
      <c r="MPQ10" s="11"/>
      <c r="MPR10" s="11"/>
      <c r="MPS10" s="11"/>
      <c r="MPT10" s="11"/>
      <c r="MPU10" s="11"/>
      <c r="MPV10" s="11"/>
      <c r="MPW10" s="11"/>
      <c r="MPX10" s="11"/>
      <c r="MPY10" s="11"/>
      <c r="MPZ10" s="11"/>
      <c r="MQA10" s="11"/>
      <c r="MQB10" s="11"/>
      <c r="MQC10" s="11"/>
      <c r="MQD10" s="11"/>
      <c r="MQE10" s="11"/>
      <c r="MQF10" s="11"/>
      <c r="MQG10" s="11"/>
      <c r="MQH10" s="11"/>
      <c r="MQI10" s="11"/>
      <c r="MQJ10" s="11"/>
      <c r="MQK10" s="11"/>
      <c r="MQL10" s="11"/>
      <c r="MQM10" s="11"/>
      <c r="MQN10" s="11"/>
      <c r="MQO10" s="11"/>
      <c r="MQP10" s="11"/>
      <c r="MQQ10" s="11"/>
      <c r="MQR10" s="11"/>
      <c r="MQS10" s="11"/>
      <c r="MQT10" s="11"/>
      <c r="MQU10" s="11"/>
      <c r="MQV10" s="11"/>
      <c r="MQW10" s="11"/>
      <c r="MQX10" s="11"/>
      <c r="MQY10" s="11"/>
      <c r="MQZ10" s="11"/>
      <c r="MRA10" s="11"/>
      <c r="MRB10" s="11"/>
      <c r="MRC10" s="11"/>
      <c r="MRD10" s="11"/>
      <c r="MRE10" s="11"/>
      <c r="MRF10" s="11"/>
      <c r="MRG10" s="11"/>
      <c r="MRH10" s="11"/>
      <c r="MRI10" s="11"/>
      <c r="MRJ10" s="11"/>
      <c r="MRK10" s="11"/>
      <c r="MRL10" s="11"/>
      <c r="MRM10" s="11"/>
      <c r="MRN10" s="11"/>
      <c r="MRO10" s="11"/>
      <c r="MRP10" s="11"/>
      <c r="MRQ10" s="11"/>
      <c r="MRR10" s="11"/>
      <c r="MRS10" s="11"/>
      <c r="MRT10" s="11"/>
      <c r="MRU10" s="11"/>
      <c r="MRV10" s="11"/>
      <c r="MRW10" s="11"/>
      <c r="MRX10" s="11"/>
      <c r="MRY10" s="11"/>
      <c r="MRZ10" s="11"/>
      <c r="MSA10" s="11"/>
      <c r="MSB10" s="11"/>
      <c r="MSC10" s="11"/>
      <c r="MSD10" s="11"/>
      <c r="MSE10" s="11"/>
      <c r="MSF10" s="11"/>
      <c r="MSG10" s="11"/>
      <c r="MSH10" s="11"/>
      <c r="MSI10" s="11"/>
      <c r="MSJ10" s="11"/>
      <c r="MSK10" s="11"/>
      <c r="MSL10" s="11"/>
      <c r="MSM10" s="11"/>
      <c r="MSN10" s="11"/>
      <c r="MSO10" s="11"/>
      <c r="MSP10" s="11"/>
      <c r="MSQ10" s="11"/>
      <c r="MSR10" s="11"/>
      <c r="MSS10" s="11"/>
      <c r="MST10" s="11"/>
      <c r="MSU10" s="11"/>
      <c r="MSV10" s="11"/>
      <c r="MSW10" s="11"/>
      <c r="MSX10" s="11"/>
      <c r="MSY10" s="11"/>
      <c r="MSZ10" s="11"/>
      <c r="MTA10" s="11"/>
      <c r="MTB10" s="11"/>
      <c r="MTC10" s="11"/>
      <c r="MTD10" s="11"/>
      <c r="MTE10" s="11"/>
      <c r="MTF10" s="11"/>
      <c r="MTG10" s="11"/>
      <c r="MTH10" s="11"/>
      <c r="MTI10" s="11"/>
      <c r="MTJ10" s="11"/>
      <c r="MTK10" s="11"/>
      <c r="MTL10" s="11"/>
      <c r="MTM10" s="11"/>
      <c r="MTN10" s="11"/>
      <c r="MTO10" s="11"/>
      <c r="MTP10" s="11"/>
      <c r="MTQ10" s="11"/>
      <c r="MTR10" s="11"/>
      <c r="MTS10" s="11"/>
      <c r="MTT10" s="11"/>
      <c r="MTU10" s="11"/>
      <c r="MTV10" s="11"/>
      <c r="MTW10" s="11"/>
      <c r="MTX10" s="11"/>
      <c r="MTY10" s="11"/>
      <c r="MTZ10" s="11"/>
      <c r="MUA10" s="11"/>
      <c r="MUB10" s="11"/>
      <c r="MUC10" s="11"/>
      <c r="MUD10" s="11"/>
      <c r="MUE10" s="11"/>
      <c r="MUF10" s="11"/>
      <c r="MUG10" s="11"/>
      <c r="MUH10" s="11"/>
      <c r="MUI10" s="11"/>
      <c r="MUJ10" s="11"/>
      <c r="MUK10" s="11"/>
      <c r="MUL10" s="11"/>
      <c r="MUM10" s="11"/>
      <c r="MUN10" s="11"/>
      <c r="MUO10" s="11"/>
      <c r="MUP10" s="11"/>
      <c r="MUQ10" s="11"/>
      <c r="MUR10" s="11"/>
      <c r="MUS10" s="11"/>
      <c r="MUT10" s="11"/>
      <c r="MUU10" s="11"/>
      <c r="MUV10" s="11"/>
      <c r="MUW10" s="11"/>
      <c r="MUX10" s="11"/>
      <c r="MUY10" s="11"/>
      <c r="MUZ10" s="11"/>
      <c r="MVA10" s="11"/>
      <c r="MVB10" s="11"/>
      <c r="MVC10" s="11"/>
      <c r="MVD10" s="11"/>
      <c r="MVE10" s="11"/>
      <c r="MVF10" s="11"/>
      <c r="MVG10" s="11"/>
      <c r="MVH10" s="11"/>
      <c r="MVI10" s="11"/>
      <c r="MVJ10" s="11"/>
      <c r="MVK10" s="11"/>
      <c r="MVL10" s="11"/>
      <c r="MVM10" s="11"/>
      <c r="MVN10" s="11"/>
      <c r="MVO10" s="11"/>
      <c r="MVP10" s="11"/>
      <c r="MVQ10" s="11"/>
      <c r="MVR10" s="11"/>
      <c r="MVS10" s="11"/>
      <c r="MVT10" s="11"/>
      <c r="MVU10" s="11"/>
      <c r="MVV10" s="11"/>
      <c r="MVW10" s="11"/>
      <c r="MVX10" s="11"/>
      <c r="MVY10" s="11"/>
      <c r="MVZ10" s="11"/>
      <c r="MWA10" s="11"/>
      <c r="MWB10" s="11"/>
      <c r="MWC10" s="11"/>
      <c r="MWD10" s="11"/>
      <c r="MWE10" s="11"/>
      <c r="MWF10" s="11"/>
      <c r="MWG10" s="11"/>
      <c r="MWH10" s="11"/>
      <c r="MWI10" s="11"/>
      <c r="MWJ10" s="11"/>
      <c r="MWK10" s="11"/>
      <c r="MWL10" s="11"/>
      <c r="MWM10" s="11"/>
      <c r="MWN10" s="11"/>
      <c r="MWO10" s="11"/>
      <c r="MWP10" s="11"/>
      <c r="MWQ10" s="11"/>
      <c r="MWR10" s="11"/>
      <c r="MWS10" s="11"/>
      <c r="MWT10" s="11"/>
      <c r="MWU10" s="11"/>
      <c r="MWV10" s="11"/>
      <c r="MWW10" s="11"/>
      <c r="MWX10" s="11"/>
      <c r="MWY10" s="11"/>
      <c r="MWZ10" s="11"/>
      <c r="MXA10" s="11"/>
      <c r="MXB10" s="11"/>
      <c r="MXC10" s="11"/>
      <c r="MXD10" s="11"/>
      <c r="MXE10" s="11"/>
      <c r="MXF10" s="11"/>
      <c r="MXG10" s="11"/>
      <c r="MXH10" s="11"/>
      <c r="MXI10" s="11"/>
      <c r="MXJ10" s="11"/>
      <c r="MXK10" s="11"/>
      <c r="MXL10" s="11"/>
      <c r="MXM10" s="11"/>
      <c r="MXN10" s="11"/>
      <c r="MXO10" s="11"/>
      <c r="MXP10" s="11"/>
      <c r="MXQ10" s="11"/>
      <c r="MXR10" s="11"/>
      <c r="MXS10" s="11"/>
      <c r="MXT10" s="11"/>
      <c r="MXU10" s="11"/>
      <c r="MXV10" s="11"/>
      <c r="MXW10" s="11"/>
      <c r="MXX10" s="11"/>
      <c r="MXY10" s="11"/>
      <c r="MXZ10" s="11"/>
      <c r="MYA10" s="11"/>
      <c r="MYB10" s="11"/>
      <c r="MYC10" s="11"/>
      <c r="MYD10" s="11"/>
      <c r="MYE10" s="11"/>
      <c r="MYF10" s="11"/>
      <c r="MYG10" s="11"/>
      <c r="MYH10" s="11"/>
      <c r="MYI10" s="11"/>
      <c r="MYJ10" s="11"/>
      <c r="MYK10" s="11"/>
      <c r="MYL10" s="11"/>
      <c r="MYM10" s="11"/>
      <c r="MYN10" s="11"/>
      <c r="MYO10" s="11"/>
      <c r="MYP10" s="11"/>
      <c r="MYQ10" s="11"/>
      <c r="MYR10" s="11"/>
      <c r="MYS10" s="11"/>
      <c r="MYT10" s="11"/>
      <c r="MYU10" s="11"/>
      <c r="MYV10" s="11"/>
      <c r="MYW10" s="11"/>
      <c r="MYX10" s="11"/>
      <c r="MYY10" s="11"/>
      <c r="MYZ10" s="11"/>
      <c r="MZA10" s="11"/>
      <c r="MZB10" s="11"/>
      <c r="MZC10" s="11"/>
      <c r="MZD10" s="11"/>
      <c r="MZE10" s="11"/>
      <c r="MZF10" s="11"/>
      <c r="MZG10" s="11"/>
      <c r="MZH10" s="11"/>
      <c r="MZI10" s="11"/>
      <c r="MZJ10" s="11"/>
      <c r="MZK10" s="11"/>
      <c r="MZL10" s="11"/>
      <c r="MZM10" s="11"/>
      <c r="MZN10" s="11"/>
      <c r="MZO10" s="11"/>
      <c r="MZP10" s="11"/>
      <c r="MZQ10" s="11"/>
      <c r="MZR10" s="11"/>
      <c r="MZS10" s="11"/>
      <c r="MZT10" s="11"/>
      <c r="MZU10" s="11"/>
      <c r="MZV10" s="11"/>
      <c r="MZW10" s="11"/>
      <c r="MZX10" s="11"/>
      <c r="MZY10" s="11"/>
      <c r="MZZ10" s="11"/>
      <c r="NAA10" s="11"/>
      <c r="NAB10" s="11"/>
      <c r="NAC10" s="11"/>
      <c r="NAD10" s="11"/>
      <c r="NAE10" s="11"/>
      <c r="NAF10" s="11"/>
      <c r="NAG10" s="11"/>
      <c r="NAH10" s="11"/>
      <c r="NAI10" s="11"/>
      <c r="NAJ10" s="11"/>
      <c r="NAK10" s="11"/>
      <c r="NAL10" s="11"/>
      <c r="NAM10" s="11"/>
      <c r="NAN10" s="11"/>
      <c r="NAO10" s="11"/>
      <c r="NAP10" s="11"/>
      <c r="NAQ10" s="11"/>
      <c r="NAR10" s="11"/>
      <c r="NAS10" s="11"/>
      <c r="NAT10" s="11"/>
      <c r="NAU10" s="11"/>
      <c r="NAV10" s="11"/>
      <c r="NAW10" s="11"/>
      <c r="NAX10" s="11"/>
      <c r="NAY10" s="11"/>
      <c r="NAZ10" s="11"/>
      <c r="NBA10" s="11"/>
      <c r="NBB10" s="11"/>
      <c r="NBC10" s="11"/>
      <c r="NBD10" s="11"/>
      <c r="NBE10" s="11"/>
      <c r="NBF10" s="11"/>
      <c r="NBG10" s="11"/>
      <c r="NBH10" s="11"/>
      <c r="NBI10" s="11"/>
      <c r="NBJ10" s="11"/>
      <c r="NBK10" s="11"/>
      <c r="NBL10" s="11"/>
      <c r="NBM10" s="11"/>
      <c r="NBN10" s="11"/>
      <c r="NBO10" s="11"/>
      <c r="NBP10" s="11"/>
      <c r="NBQ10" s="11"/>
      <c r="NBR10" s="11"/>
      <c r="NBS10" s="11"/>
      <c r="NBT10" s="11"/>
      <c r="NBU10" s="11"/>
      <c r="NBV10" s="11"/>
      <c r="NBW10" s="11"/>
      <c r="NBX10" s="11"/>
      <c r="NBY10" s="11"/>
      <c r="NBZ10" s="11"/>
      <c r="NCA10" s="11"/>
      <c r="NCB10" s="11"/>
      <c r="NCC10" s="11"/>
      <c r="NCD10" s="11"/>
      <c r="NCE10" s="11"/>
      <c r="NCF10" s="11"/>
      <c r="NCG10" s="11"/>
      <c r="NCH10" s="11"/>
      <c r="NCI10" s="11"/>
      <c r="NCJ10" s="11"/>
      <c r="NCK10" s="11"/>
      <c r="NCL10" s="11"/>
      <c r="NCM10" s="11"/>
      <c r="NCN10" s="11"/>
      <c r="NCO10" s="11"/>
      <c r="NCP10" s="11"/>
      <c r="NCQ10" s="11"/>
      <c r="NCR10" s="11"/>
      <c r="NCS10" s="11"/>
      <c r="NCT10" s="11"/>
      <c r="NCU10" s="11"/>
      <c r="NCV10" s="11"/>
      <c r="NCW10" s="11"/>
      <c r="NCX10" s="11"/>
      <c r="NCY10" s="11"/>
      <c r="NCZ10" s="11"/>
      <c r="NDA10" s="11"/>
      <c r="NDB10" s="11"/>
      <c r="NDC10" s="11"/>
      <c r="NDD10" s="11"/>
      <c r="NDE10" s="11"/>
      <c r="NDF10" s="11"/>
      <c r="NDG10" s="11"/>
      <c r="NDH10" s="11"/>
      <c r="NDI10" s="11"/>
      <c r="NDJ10" s="11"/>
      <c r="NDK10" s="11"/>
      <c r="NDL10" s="11"/>
      <c r="NDM10" s="11"/>
      <c r="NDN10" s="11"/>
      <c r="NDO10" s="11"/>
      <c r="NDP10" s="11"/>
      <c r="NDQ10" s="11"/>
      <c r="NDR10" s="11"/>
      <c r="NDS10" s="11"/>
      <c r="NDT10" s="11"/>
      <c r="NDU10" s="11"/>
      <c r="NDV10" s="11"/>
      <c r="NDW10" s="11"/>
      <c r="NDX10" s="11"/>
      <c r="NDY10" s="11"/>
      <c r="NDZ10" s="11"/>
      <c r="NEA10" s="11"/>
      <c r="NEB10" s="11"/>
      <c r="NEC10" s="11"/>
      <c r="NED10" s="11"/>
      <c r="NEE10" s="11"/>
      <c r="NEF10" s="11"/>
      <c r="NEG10" s="11"/>
      <c r="NEH10" s="11"/>
      <c r="NEI10" s="11"/>
      <c r="NEJ10" s="11"/>
      <c r="NEK10" s="11"/>
      <c r="NEL10" s="11"/>
      <c r="NEM10" s="11"/>
      <c r="NEN10" s="11"/>
      <c r="NEO10" s="11"/>
      <c r="NEP10" s="11"/>
      <c r="NEQ10" s="11"/>
      <c r="NER10" s="11"/>
      <c r="NES10" s="11"/>
      <c r="NET10" s="11"/>
      <c r="NEU10" s="11"/>
      <c r="NEV10" s="11"/>
      <c r="NEW10" s="11"/>
      <c r="NEX10" s="11"/>
      <c r="NEY10" s="11"/>
      <c r="NEZ10" s="11"/>
      <c r="NFA10" s="11"/>
      <c r="NFB10" s="11"/>
      <c r="NFC10" s="11"/>
      <c r="NFD10" s="11"/>
      <c r="NFE10" s="11"/>
      <c r="NFF10" s="11"/>
      <c r="NFG10" s="11"/>
      <c r="NFH10" s="11"/>
      <c r="NFI10" s="11"/>
      <c r="NFJ10" s="11"/>
      <c r="NFK10" s="11"/>
      <c r="NFL10" s="11"/>
      <c r="NFM10" s="11"/>
      <c r="NFN10" s="11"/>
      <c r="NFO10" s="11"/>
      <c r="NFP10" s="11"/>
      <c r="NFQ10" s="11"/>
      <c r="NFR10" s="11"/>
      <c r="NFS10" s="11"/>
      <c r="NFT10" s="11"/>
      <c r="NFU10" s="11"/>
      <c r="NFV10" s="11"/>
      <c r="NFW10" s="11"/>
      <c r="NFX10" s="11"/>
      <c r="NFY10" s="11"/>
      <c r="NFZ10" s="11"/>
      <c r="NGA10" s="11"/>
      <c r="NGB10" s="11"/>
      <c r="NGC10" s="11"/>
      <c r="NGD10" s="11"/>
      <c r="NGE10" s="11"/>
      <c r="NGF10" s="11"/>
      <c r="NGG10" s="11"/>
      <c r="NGH10" s="11"/>
      <c r="NGI10" s="11"/>
      <c r="NGJ10" s="11"/>
      <c r="NGK10" s="11"/>
      <c r="NGL10" s="11"/>
      <c r="NGM10" s="11"/>
      <c r="NGN10" s="11"/>
      <c r="NGO10" s="11"/>
      <c r="NGP10" s="11"/>
      <c r="NGQ10" s="11"/>
      <c r="NGR10" s="11"/>
      <c r="NGS10" s="11"/>
      <c r="NGT10" s="11"/>
      <c r="NGU10" s="11"/>
      <c r="NGV10" s="11"/>
      <c r="NGW10" s="11"/>
      <c r="NGX10" s="11"/>
      <c r="NGY10" s="11"/>
      <c r="NGZ10" s="11"/>
      <c r="NHA10" s="11"/>
      <c r="NHB10" s="11"/>
      <c r="NHC10" s="11"/>
      <c r="NHD10" s="11"/>
      <c r="NHE10" s="11"/>
      <c r="NHF10" s="11"/>
      <c r="NHG10" s="11"/>
      <c r="NHH10" s="11"/>
      <c r="NHI10" s="11"/>
      <c r="NHJ10" s="11"/>
      <c r="NHK10" s="11"/>
      <c r="NHL10" s="11"/>
      <c r="NHM10" s="11"/>
      <c r="NHN10" s="11"/>
      <c r="NHO10" s="11"/>
      <c r="NHP10" s="11"/>
      <c r="NHQ10" s="11"/>
      <c r="NHR10" s="11"/>
      <c r="NHS10" s="11"/>
      <c r="NHT10" s="11"/>
      <c r="NHU10" s="11"/>
      <c r="NHV10" s="11"/>
      <c r="NHW10" s="11"/>
      <c r="NHX10" s="11"/>
      <c r="NHY10" s="11"/>
      <c r="NHZ10" s="11"/>
      <c r="NIA10" s="11"/>
      <c r="NIB10" s="11"/>
      <c r="NIC10" s="11"/>
      <c r="NID10" s="11"/>
      <c r="NIE10" s="11"/>
      <c r="NIF10" s="11"/>
      <c r="NIG10" s="11"/>
      <c r="NIH10" s="11"/>
      <c r="NII10" s="11"/>
      <c r="NIJ10" s="11"/>
      <c r="NIK10" s="11"/>
      <c r="NIL10" s="11"/>
      <c r="NIM10" s="11"/>
      <c r="NIN10" s="11"/>
      <c r="NIO10" s="11"/>
      <c r="NIP10" s="11"/>
      <c r="NIQ10" s="11"/>
      <c r="NIR10" s="11"/>
      <c r="NIS10" s="11"/>
      <c r="NIT10" s="11"/>
      <c r="NIU10" s="11"/>
      <c r="NIV10" s="11"/>
      <c r="NIW10" s="11"/>
      <c r="NIX10" s="11"/>
      <c r="NIY10" s="11"/>
      <c r="NIZ10" s="11"/>
      <c r="NJA10" s="11"/>
      <c r="NJB10" s="11"/>
      <c r="NJC10" s="11"/>
      <c r="NJD10" s="11"/>
      <c r="NJE10" s="11"/>
      <c r="NJF10" s="11"/>
      <c r="NJG10" s="11"/>
      <c r="NJH10" s="11"/>
      <c r="NJI10" s="11"/>
      <c r="NJJ10" s="11"/>
      <c r="NJK10" s="11"/>
      <c r="NJL10" s="11"/>
      <c r="NJM10" s="11"/>
      <c r="NJN10" s="11"/>
      <c r="NJO10" s="11"/>
      <c r="NJP10" s="11"/>
      <c r="NJQ10" s="11"/>
      <c r="NJR10" s="11"/>
      <c r="NJS10" s="11"/>
      <c r="NJT10" s="11"/>
      <c r="NJU10" s="11"/>
      <c r="NJV10" s="11"/>
      <c r="NJW10" s="11"/>
      <c r="NJX10" s="11"/>
      <c r="NJY10" s="11"/>
      <c r="NJZ10" s="11"/>
      <c r="NKA10" s="11"/>
      <c r="NKB10" s="11"/>
      <c r="NKC10" s="11"/>
      <c r="NKD10" s="11"/>
      <c r="NKE10" s="11"/>
      <c r="NKF10" s="11"/>
      <c r="NKG10" s="11"/>
      <c r="NKH10" s="11"/>
      <c r="NKI10" s="11"/>
      <c r="NKJ10" s="11"/>
      <c r="NKK10" s="11"/>
      <c r="NKL10" s="11"/>
      <c r="NKM10" s="11"/>
      <c r="NKN10" s="11"/>
      <c r="NKO10" s="11"/>
      <c r="NKP10" s="11"/>
      <c r="NKQ10" s="11"/>
      <c r="NKR10" s="11"/>
      <c r="NKS10" s="11"/>
      <c r="NKT10" s="11"/>
      <c r="NKU10" s="11"/>
      <c r="NKV10" s="11"/>
      <c r="NKW10" s="11"/>
      <c r="NKX10" s="11"/>
      <c r="NKY10" s="11"/>
      <c r="NKZ10" s="11"/>
      <c r="NLA10" s="11"/>
      <c r="NLB10" s="11"/>
      <c r="NLC10" s="11"/>
      <c r="NLD10" s="11"/>
      <c r="NLE10" s="11"/>
      <c r="NLF10" s="11"/>
      <c r="NLG10" s="11"/>
      <c r="NLH10" s="11"/>
      <c r="NLI10" s="11"/>
      <c r="NLJ10" s="11"/>
      <c r="NLK10" s="11"/>
      <c r="NLL10" s="11"/>
      <c r="NLM10" s="11"/>
      <c r="NLN10" s="11"/>
      <c r="NLO10" s="11"/>
      <c r="NLP10" s="11"/>
      <c r="NLQ10" s="11"/>
      <c r="NLR10" s="11"/>
      <c r="NLS10" s="11"/>
      <c r="NLT10" s="11"/>
      <c r="NLU10" s="11"/>
      <c r="NLV10" s="11"/>
      <c r="NLW10" s="11"/>
      <c r="NLX10" s="11"/>
      <c r="NLY10" s="11"/>
      <c r="NLZ10" s="11"/>
      <c r="NMA10" s="11"/>
      <c r="NMB10" s="11"/>
      <c r="NMC10" s="11"/>
      <c r="NMD10" s="11"/>
      <c r="NME10" s="11"/>
      <c r="NMF10" s="11"/>
      <c r="NMG10" s="11"/>
      <c r="NMH10" s="11"/>
      <c r="NMI10" s="11"/>
      <c r="NMJ10" s="11"/>
      <c r="NMK10" s="11"/>
      <c r="NML10" s="11"/>
      <c r="NMM10" s="11"/>
      <c r="NMN10" s="11"/>
      <c r="NMO10" s="11"/>
      <c r="NMP10" s="11"/>
      <c r="NMQ10" s="11"/>
      <c r="NMR10" s="11"/>
      <c r="NMS10" s="11"/>
      <c r="NMT10" s="11"/>
      <c r="NMU10" s="11"/>
      <c r="NMV10" s="11"/>
      <c r="NMW10" s="11"/>
      <c r="NMX10" s="11"/>
      <c r="NMY10" s="11"/>
      <c r="NMZ10" s="11"/>
      <c r="NNA10" s="11"/>
      <c r="NNB10" s="11"/>
      <c r="NNC10" s="11"/>
      <c r="NND10" s="11"/>
      <c r="NNE10" s="11"/>
      <c r="NNF10" s="11"/>
      <c r="NNG10" s="11"/>
      <c r="NNH10" s="11"/>
      <c r="NNI10" s="11"/>
      <c r="NNJ10" s="11"/>
      <c r="NNK10" s="11"/>
      <c r="NNL10" s="11"/>
      <c r="NNM10" s="11"/>
      <c r="NNN10" s="11"/>
      <c r="NNO10" s="11"/>
      <c r="NNP10" s="11"/>
      <c r="NNQ10" s="11"/>
      <c r="NNR10" s="11"/>
      <c r="NNS10" s="11"/>
      <c r="NNT10" s="11"/>
      <c r="NNU10" s="11"/>
      <c r="NNV10" s="11"/>
      <c r="NNW10" s="11"/>
      <c r="NNX10" s="11"/>
      <c r="NNY10" s="11"/>
      <c r="NNZ10" s="11"/>
      <c r="NOA10" s="11"/>
      <c r="NOB10" s="11"/>
      <c r="NOC10" s="11"/>
      <c r="NOD10" s="11"/>
      <c r="NOE10" s="11"/>
      <c r="NOF10" s="11"/>
      <c r="NOG10" s="11"/>
      <c r="NOH10" s="11"/>
      <c r="NOI10" s="11"/>
      <c r="NOJ10" s="11"/>
      <c r="NOK10" s="11"/>
      <c r="NOL10" s="11"/>
      <c r="NOM10" s="11"/>
      <c r="NON10" s="11"/>
      <c r="NOO10" s="11"/>
      <c r="NOP10" s="11"/>
      <c r="NOQ10" s="11"/>
      <c r="NOR10" s="11"/>
      <c r="NOS10" s="11"/>
      <c r="NOT10" s="11"/>
      <c r="NOU10" s="11"/>
      <c r="NOV10" s="11"/>
      <c r="NOW10" s="11"/>
      <c r="NOX10" s="11"/>
      <c r="NOY10" s="11"/>
      <c r="NOZ10" s="11"/>
      <c r="NPA10" s="11"/>
      <c r="NPB10" s="11"/>
      <c r="NPC10" s="11"/>
      <c r="NPD10" s="11"/>
      <c r="NPE10" s="11"/>
      <c r="NPF10" s="11"/>
      <c r="NPG10" s="11"/>
      <c r="NPH10" s="11"/>
      <c r="NPI10" s="11"/>
      <c r="NPJ10" s="11"/>
      <c r="NPK10" s="11"/>
      <c r="NPL10" s="11"/>
      <c r="NPM10" s="11"/>
      <c r="NPN10" s="11"/>
      <c r="NPO10" s="11"/>
      <c r="NPP10" s="11"/>
      <c r="NPQ10" s="11"/>
      <c r="NPR10" s="11"/>
      <c r="NPS10" s="11"/>
      <c r="NPT10" s="11"/>
      <c r="NPU10" s="11"/>
      <c r="NPV10" s="11"/>
      <c r="NPW10" s="11"/>
      <c r="NPX10" s="11"/>
      <c r="NPY10" s="11"/>
      <c r="NPZ10" s="11"/>
      <c r="NQA10" s="11"/>
      <c r="NQB10" s="11"/>
      <c r="NQC10" s="11"/>
      <c r="NQD10" s="11"/>
      <c r="NQE10" s="11"/>
      <c r="NQF10" s="11"/>
      <c r="NQG10" s="11"/>
      <c r="NQH10" s="11"/>
      <c r="NQI10" s="11"/>
      <c r="NQJ10" s="11"/>
      <c r="NQK10" s="11"/>
      <c r="NQL10" s="11"/>
      <c r="NQM10" s="11"/>
      <c r="NQN10" s="11"/>
      <c r="NQO10" s="11"/>
      <c r="NQP10" s="11"/>
      <c r="NQQ10" s="11"/>
      <c r="NQR10" s="11"/>
      <c r="NQS10" s="11"/>
      <c r="NQT10" s="11"/>
      <c r="NQU10" s="11"/>
      <c r="NQV10" s="11"/>
      <c r="NQW10" s="11"/>
      <c r="NQX10" s="11"/>
      <c r="NQY10" s="11"/>
      <c r="NQZ10" s="11"/>
      <c r="NRA10" s="11"/>
      <c r="NRB10" s="11"/>
      <c r="NRC10" s="11"/>
      <c r="NRD10" s="11"/>
      <c r="NRE10" s="11"/>
      <c r="NRF10" s="11"/>
      <c r="NRG10" s="11"/>
      <c r="NRH10" s="11"/>
      <c r="NRI10" s="11"/>
      <c r="NRJ10" s="11"/>
      <c r="NRK10" s="11"/>
      <c r="NRL10" s="11"/>
      <c r="NRM10" s="11"/>
      <c r="NRN10" s="11"/>
      <c r="NRO10" s="11"/>
      <c r="NRP10" s="11"/>
      <c r="NRQ10" s="11"/>
      <c r="NRR10" s="11"/>
      <c r="NRS10" s="11"/>
      <c r="NRT10" s="11"/>
      <c r="NRU10" s="11"/>
      <c r="NRV10" s="11"/>
      <c r="NRW10" s="11"/>
      <c r="NRX10" s="11"/>
      <c r="NRY10" s="11"/>
      <c r="NRZ10" s="11"/>
      <c r="NSA10" s="11"/>
      <c r="NSB10" s="11"/>
      <c r="NSC10" s="11"/>
      <c r="NSD10" s="11"/>
      <c r="NSE10" s="11"/>
      <c r="NSF10" s="11"/>
      <c r="NSG10" s="11"/>
      <c r="NSH10" s="11"/>
      <c r="NSI10" s="11"/>
      <c r="NSJ10" s="11"/>
      <c r="NSK10" s="11"/>
      <c r="NSL10" s="11"/>
      <c r="NSM10" s="11"/>
      <c r="NSN10" s="11"/>
      <c r="NSO10" s="11"/>
      <c r="NSP10" s="11"/>
      <c r="NSQ10" s="11"/>
      <c r="NSR10" s="11"/>
      <c r="NSS10" s="11"/>
      <c r="NST10" s="11"/>
      <c r="NSU10" s="11"/>
      <c r="NSV10" s="11"/>
      <c r="NSW10" s="11"/>
      <c r="NSX10" s="11"/>
      <c r="NSY10" s="11"/>
      <c r="NSZ10" s="11"/>
      <c r="NTA10" s="11"/>
      <c r="NTB10" s="11"/>
      <c r="NTC10" s="11"/>
      <c r="NTD10" s="11"/>
      <c r="NTE10" s="11"/>
      <c r="NTF10" s="11"/>
      <c r="NTG10" s="11"/>
      <c r="NTH10" s="11"/>
      <c r="NTI10" s="11"/>
      <c r="NTJ10" s="11"/>
      <c r="NTK10" s="11"/>
      <c r="NTL10" s="11"/>
      <c r="NTM10" s="11"/>
      <c r="NTN10" s="11"/>
      <c r="NTO10" s="11"/>
      <c r="NTP10" s="11"/>
      <c r="NTQ10" s="11"/>
      <c r="NTR10" s="11"/>
      <c r="NTS10" s="11"/>
      <c r="NTT10" s="11"/>
      <c r="NTU10" s="11"/>
      <c r="NTV10" s="11"/>
      <c r="NTW10" s="11"/>
      <c r="NTX10" s="11"/>
      <c r="NTY10" s="11"/>
      <c r="NTZ10" s="11"/>
      <c r="NUA10" s="11"/>
      <c r="NUB10" s="11"/>
      <c r="NUC10" s="11"/>
      <c r="NUD10" s="11"/>
      <c r="NUE10" s="11"/>
      <c r="NUF10" s="11"/>
      <c r="NUG10" s="11"/>
      <c r="NUH10" s="11"/>
      <c r="NUI10" s="11"/>
      <c r="NUJ10" s="11"/>
      <c r="NUK10" s="11"/>
      <c r="NUL10" s="11"/>
      <c r="NUM10" s="11"/>
      <c r="NUN10" s="11"/>
      <c r="NUO10" s="11"/>
      <c r="NUP10" s="11"/>
      <c r="NUQ10" s="11"/>
      <c r="NUR10" s="11"/>
      <c r="NUS10" s="11"/>
      <c r="NUT10" s="11"/>
      <c r="NUU10" s="11"/>
      <c r="NUV10" s="11"/>
      <c r="NUW10" s="11"/>
      <c r="NUX10" s="11"/>
      <c r="NUY10" s="11"/>
      <c r="NUZ10" s="11"/>
      <c r="NVA10" s="11"/>
      <c r="NVB10" s="11"/>
      <c r="NVC10" s="11"/>
      <c r="NVD10" s="11"/>
      <c r="NVE10" s="11"/>
      <c r="NVF10" s="11"/>
      <c r="NVG10" s="11"/>
      <c r="NVH10" s="11"/>
      <c r="NVI10" s="11"/>
      <c r="NVJ10" s="11"/>
      <c r="NVK10" s="11"/>
      <c r="NVL10" s="11"/>
      <c r="NVM10" s="11"/>
      <c r="NVN10" s="11"/>
      <c r="NVO10" s="11"/>
      <c r="NVP10" s="11"/>
      <c r="NVQ10" s="11"/>
      <c r="NVR10" s="11"/>
      <c r="NVS10" s="11"/>
      <c r="NVT10" s="11"/>
      <c r="NVU10" s="11"/>
      <c r="NVV10" s="11"/>
      <c r="NVW10" s="11"/>
      <c r="NVX10" s="11"/>
      <c r="NVY10" s="11"/>
      <c r="NVZ10" s="11"/>
      <c r="NWA10" s="11"/>
      <c r="NWB10" s="11"/>
      <c r="NWC10" s="11"/>
      <c r="NWD10" s="11"/>
      <c r="NWE10" s="11"/>
      <c r="NWF10" s="11"/>
      <c r="NWG10" s="11"/>
      <c r="NWH10" s="11"/>
      <c r="NWI10" s="11"/>
      <c r="NWJ10" s="11"/>
      <c r="NWK10" s="11"/>
      <c r="NWL10" s="11"/>
      <c r="NWM10" s="11"/>
      <c r="NWN10" s="11"/>
      <c r="NWO10" s="11"/>
      <c r="NWP10" s="11"/>
      <c r="NWQ10" s="11"/>
      <c r="NWR10" s="11"/>
      <c r="NWS10" s="11"/>
      <c r="NWT10" s="11"/>
      <c r="NWU10" s="11"/>
      <c r="NWV10" s="11"/>
      <c r="NWW10" s="11"/>
      <c r="NWX10" s="11"/>
      <c r="NWY10" s="11"/>
      <c r="NWZ10" s="11"/>
      <c r="NXA10" s="11"/>
      <c r="NXB10" s="11"/>
      <c r="NXC10" s="11"/>
      <c r="NXD10" s="11"/>
      <c r="NXE10" s="11"/>
      <c r="NXF10" s="11"/>
      <c r="NXG10" s="11"/>
      <c r="NXH10" s="11"/>
      <c r="NXI10" s="11"/>
      <c r="NXJ10" s="11"/>
      <c r="NXK10" s="11"/>
      <c r="NXL10" s="11"/>
      <c r="NXM10" s="11"/>
      <c r="NXN10" s="11"/>
      <c r="NXO10" s="11"/>
      <c r="NXP10" s="11"/>
      <c r="NXQ10" s="11"/>
      <c r="NXR10" s="11"/>
      <c r="NXS10" s="11"/>
      <c r="NXT10" s="11"/>
      <c r="NXU10" s="11"/>
      <c r="NXV10" s="11"/>
      <c r="NXW10" s="11"/>
      <c r="NXX10" s="11"/>
      <c r="NXY10" s="11"/>
      <c r="NXZ10" s="11"/>
      <c r="NYA10" s="11"/>
      <c r="NYB10" s="11"/>
      <c r="NYC10" s="11"/>
      <c r="NYD10" s="11"/>
      <c r="NYE10" s="11"/>
      <c r="NYF10" s="11"/>
      <c r="NYG10" s="11"/>
      <c r="NYH10" s="11"/>
      <c r="NYI10" s="11"/>
      <c r="NYJ10" s="11"/>
      <c r="NYK10" s="11"/>
      <c r="NYL10" s="11"/>
      <c r="NYM10" s="11"/>
      <c r="NYN10" s="11"/>
      <c r="NYO10" s="11"/>
      <c r="NYP10" s="11"/>
      <c r="NYQ10" s="11"/>
      <c r="NYR10" s="11"/>
      <c r="NYS10" s="11"/>
      <c r="NYT10" s="11"/>
      <c r="NYU10" s="11"/>
      <c r="NYV10" s="11"/>
      <c r="NYW10" s="11"/>
      <c r="NYX10" s="11"/>
      <c r="NYY10" s="11"/>
      <c r="NYZ10" s="11"/>
      <c r="NZA10" s="11"/>
      <c r="NZB10" s="11"/>
      <c r="NZC10" s="11"/>
      <c r="NZD10" s="11"/>
      <c r="NZE10" s="11"/>
      <c r="NZF10" s="11"/>
      <c r="NZG10" s="11"/>
      <c r="NZH10" s="11"/>
      <c r="NZI10" s="11"/>
      <c r="NZJ10" s="11"/>
      <c r="NZK10" s="11"/>
      <c r="NZL10" s="11"/>
      <c r="NZM10" s="11"/>
      <c r="NZN10" s="11"/>
      <c r="NZO10" s="11"/>
      <c r="NZP10" s="11"/>
      <c r="NZQ10" s="11"/>
      <c r="NZR10" s="11"/>
      <c r="NZS10" s="11"/>
      <c r="NZT10" s="11"/>
      <c r="NZU10" s="11"/>
      <c r="NZV10" s="11"/>
      <c r="NZW10" s="11"/>
      <c r="NZX10" s="11"/>
      <c r="NZY10" s="11"/>
      <c r="NZZ10" s="11"/>
      <c r="OAA10" s="11"/>
      <c r="OAB10" s="11"/>
      <c r="OAC10" s="11"/>
      <c r="OAD10" s="11"/>
      <c r="OAE10" s="11"/>
      <c r="OAF10" s="11"/>
      <c r="OAG10" s="11"/>
      <c r="OAH10" s="11"/>
      <c r="OAI10" s="11"/>
      <c r="OAJ10" s="11"/>
      <c r="OAK10" s="11"/>
      <c r="OAL10" s="11"/>
      <c r="OAM10" s="11"/>
      <c r="OAN10" s="11"/>
      <c r="OAO10" s="11"/>
      <c r="OAP10" s="11"/>
      <c r="OAQ10" s="11"/>
      <c r="OAR10" s="11"/>
      <c r="OAS10" s="11"/>
      <c r="OAT10" s="11"/>
      <c r="OAU10" s="11"/>
      <c r="OAV10" s="11"/>
      <c r="OAW10" s="11"/>
      <c r="OAX10" s="11"/>
      <c r="OAY10" s="11"/>
      <c r="OAZ10" s="11"/>
      <c r="OBA10" s="11"/>
      <c r="OBB10" s="11"/>
      <c r="OBC10" s="11"/>
      <c r="OBD10" s="11"/>
      <c r="OBE10" s="11"/>
      <c r="OBF10" s="11"/>
      <c r="OBG10" s="11"/>
      <c r="OBH10" s="11"/>
      <c r="OBI10" s="11"/>
      <c r="OBJ10" s="11"/>
      <c r="OBK10" s="11"/>
      <c r="OBL10" s="11"/>
      <c r="OBM10" s="11"/>
      <c r="OBN10" s="11"/>
      <c r="OBO10" s="11"/>
      <c r="OBP10" s="11"/>
      <c r="OBQ10" s="11"/>
      <c r="OBR10" s="11"/>
      <c r="OBS10" s="11"/>
      <c r="OBT10" s="11"/>
      <c r="OBU10" s="11"/>
      <c r="OBV10" s="11"/>
      <c r="OBW10" s="11"/>
      <c r="OBX10" s="11"/>
      <c r="OBY10" s="11"/>
      <c r="OBZ10" s="11"/>
      <c r="OCA10" s="11"/>
      <c r="OCB10" s="11"/>
      <c r="OCC10" s="11"/>
      <c r="OCD10" s="11"/>
      <c r="OCE10" s="11"/>
      <c r="OCF10" s="11"/>
      <c r="OCG10" s="11"/>
      <c r="OCH10" s="11"/>
      <c r="OCI10" s="11"/>
      <c r="OCJ10" s="11"/>
      <c r="OCK10" s="11"/>
      <c r="OCL10" s="11"/>
      <c r="OCM10" s="11"/>
      <c r="OCN10" s="11"/>
      <c r="OCO10" s="11"/>
      <c r="OCP10" s="11"/>
      <c r="OCQ10" s="11"/>
      <c r="OCR10" s="11"/>
      <c r="OCS10" s="11"/>
      <c r="OCT10" s="11"/>
      <c r="OCU10" s="11"/>
      <c r="OCV10" s="11"/>
      <c r="OCW10" s="11"/>
      <c r="OCX10" s="11"/>
      <c r="OCY10" s="11"/>
      <c r="OCZ10" s="11"/>
      <c r="ODA10" s="11"/>
      <c r="ODB10" s="11"/>
      <c r="ODC10" s="11"/>
      <c r="ODD10" s="11"/>
      <c r="ODE10" s="11"/>
      <c r="ODF10" s="11"/>
      <c r="ODG10" s="11"/>
      <c r="ODH10" s="11"/>
      <c r="ODI10" s="11"/>
      <c r="ODJ10" s="11"/>
      <c r="ODK10" s="11"/>
      <c r="ODL10" s="11"/>
      <c r="ODM10" s="11"/>
      <c r="ODN10" s="11"/>
      <c r="ODO10" s="11"/>
      <c r="ODP10" s="11"/>
      <c r="ODQ10" s="11"/>
      <c r="ODR10" s="11"/>
      <c r="ODS10" s="11"/>
      <c r="ODT10" s="11"/>
      <c r="ODU10" s="11"/>
      <c r="ODV10" s="11"/>
      <c r="ODW10" s="11"/>
      <c r="ODX10" s="11"/>
      <c r="ODY10" s="11"/>
      <c r="ODZ10" s="11"/>
      <c r="OEA10" s="11"/>
      <c r="OEB10" s="11"/>
      <c r="OEC10" s="11"/>
      <c r="OED10" s="11"/>
      <c r="OEE10" s="11"/>
      <c r="OEF10" s="11"/>
      <c r="OEG10" s="11"/>
      <c r="OEH10" s="11"/>
      <c r="OEI10" s="11"/>
      <c r="OEJ10" s="11"/>
      <c r="OEK10" s="11"/>
      <c r="OEL10" s="11"/>
      <c r="OEM10" s="11"/>
      <c r="OEN10" s="11"/>
      <c r="OEO10" s="11"/>
      <c r="OEP10" s="11"/>
      <c r="OEQ10" s="11"/>
      <c r="OER10" s="11"/>
      <c r="OES10" s="11"/>
      <c r="OET10" s="11"/>
      <c r="OEU10" s="11"/>
      <c r="OEV10" s="11"/>
      <c r="OEW10" s="11"/>
      <c r="OEX10" s="11"/>
      <c r="OEY10" s="11"/>
      <c r="OEZ10" s="11"/>
      <c r="OFA10" s="11"/>
      <c r="OFB10" s="11"/>
      <c r="OFC10" s="11"/>
      <c r="OFD10" s="11"/>
      <c r="OFE10" s="11"/>
      <c r="OFF10" s="11"/>
      <c r="OFG10" s="11"/>
      <c r="OFH10" s="11"/>
      <c r="OFI10" s="11"/>
      <c r="OFJ10" s="11"/>
      <c r="OFK10" s="11"/>
      <c r="OFL10" s="11"/>
      <c r="OFM10" s="11"/>
      <c r="OFN10" s="11"/>
      <c r="OFO10" s="11"/>
      <c r="OFP10" s="11"/>
      <c r="OFQ10" s="11"/>
      <c r="OFR10" s="11"/>
      <c r="OFS10" s="11"/>
      <c r="OFT10" s="11"/>
      <c r="OFU10" s="11"/>
      <c r="OFV10" s="11"/>
      <c r="OFW10" s="11"/>
      <c r="OFX10" s="11"/>
      <c r="OFY10" s="11"/>
      <c r="OFZ10" s="11"/>
      <c r="OGA10" s="11"/>
      <c r="OGB10" s="11"/>
      <c r="OGC10" s="11"/>
      <c r="OGD10" s="11"/>
      <c r="OGE10" s="11"/>
      <c r="OGF10" s="11"/>
      <c r="OGG10" s="11"/>
      <c r="OGH10" s="11"/>
      <c r="OGI10" s="11"/>
      <c r="OGJ10" s="11"/>
      <c r="OGK10" s="11"/>
      <c r="OGL10" s="11"/>
      <c r="OGM10" s="11"/>
      <c r="OGN10" s="11"/>
      <c r="OGO10" s="11"/>
      <c r="OGP10" s="11"/>
      <c r="OGQ10" s="11"/>
      <c r="OGR10" s="11"/>
      <c r="OGS10" s="11"/>
      <c r="OGT10" s="11"/>
      <c r="OGU10" s="11"/>
      <c r="OGV10" s="11"/>
      <c r="OGW10" s="11"/>
      <c r="OGX10" s="11"/>
      <c r="OGY10" s="11"/>
      <c r="OGZ10" s="11"/>
      <c r="OHA10" s="11"/>
      <c r="OHB10" s="11"/>
      <c r="OHC10" s="11"/>
      <c r="OHD10" s="11"/>
      <c r="OHE10" s="11"/>
      <c r="OHF10" s="11"/>
      <c r="OHG10" s="11"/>
      <c r="OHH10" s="11"/>
      <c r="OHI10" s="11"/>
      <c r="OHJ10" s="11"/>
      <c r="OHK10" s="11"/>
      <c r="OHL10" s="11"/>
      <c r="OHM10" s="11"/>
      <c r="OHN10" s="11"/>
      <c r="OHO10" s="11"/>
      <c r="OHP10" s="11"/>
      <c r="OHQ10" s="11"/>
      <c r="OHR10" s="11"/>
      <c r="OHS10" s="11"/>
      <c r="OHT10" s="11"/>
      <c r="OHU10" s="11"/>
      <c r="OHV10" s="11"/>
      <c r="OHW10" s="11"/>
      <c r="OHX10" s="11"/>
      <c r="OHY10" s="11"/>
      <c r="OHZ10" s="11"/>
      <c r="OIA10" s="11"/>
      <c r="OIB10" s="11"/>
      <c r="OIC10" s="11"/>
      <c r="OID10" s="11"/>
      <c r="OIE10" s="11"/>
      <c r="OIF10" s="11"/>
      <c r="OIG10" s="11"/>
      <c r="OIH10" s="11"/>
      <c r="OII10" s="11"/>
      <c r="OIJ10" s="11"/>
      <c r="OIK10" s="11"/>
      <c r="OIL10" s="11"/>
      <c r="OIM10" s="11"/>
      <c r="OIN10" s="11"/>
      <c r="OIO10" s="11"/>
      <c r="OIP10" s="11"/>
      <c r="OIQ10" s="11"/>
      <c r="OIR10" s="11"/>
      <c r="OIS10" s="11"/>
      <c r="OIT10" s="11"/>
      <c r="OIU10" s="11"/>
      <c r="OIV10" s="11"/>
      <c r="OIW10" s="11"/>
      <c r="OIX10" s="11"/>
      <c r="OIY10" s="11"/>
      <c r="OIZ10" s="11"/>
      <c r="OJA10" s="11"/>
      <c r="OJB10" s="11"/>
      <c r="OJC10" s="11"/>
      <c r="OJD10" s="11"/>
      <c r="OJE10" s="11"/>
      <c r="OJF10" s="11"/>
      <c r="OJG10" s="11"/>
      <c r="OJH10" s="11"/>
      <c r="OJI10" s="11"/>
      <c r="OJJ10" s="11"/>
      <c r="OJK10" s="11"/>
      <c r="OJL10" s="11"/>
      <c r="OJM10" s="11"/>
      <c r="OJN10" s="11"/>
      <c r="OJO10" s="11"/>
      <c r="OJP10" s="11"/>
      <c r="OJQ10" s="11"/>
      <c r="OJR10" s="11"/>
      <c r="OJS10" s="11"/>
      <c r="OJT10" s="11"/>
      <c r="OJU10" s="11"/>
      <c r="OJV10" s="11"/>
      <c r="OJW10" s="11"/>
      <c r="OJX10" s="11"/>
      <c r="OJY10" s="11"/>
      <c r="OJZ10" s="11"/>
      <c r="OKA10" s="11"/>
      <c r="OKB10" s="11"/>
      <c r="OKC10" s="11"/>
      <c r="OKD10" s="11"/>
      <c r="OKE10" s="11"/>
      <c r="OKF10" s="11"/>
      <c r="OKG10" s="11"/>
      <c r="OKH10" s="11"/>
      <c r="OKI10" s="11"/>
      <c r="OKJ10" s="11"/>
      <c r="OKK10" s="11"/>
      <c r="OKL10" s="11"/>
      <c r="OKM10" s="11"/>
      <c r="OKN10" s="11"/>
      <c r="OKO10" s="11"/>
      <c r="OKP10" s="11"/>
      <c r="OKQ10" s="11"/>
      <c r="OKR10" s="11"/>
      <c r="OKS10" s="11"/>
      <c r="OKT10" s="11"/>
      <c r="OKU10" s="11"/>
      <c r="OKV10" s="11"/>
      <c r="OKW10" s="11"/>
      <c r="OKX10" s="11"/>
      <c r="OKY10" s="11"/>
      <c r="OKZ10" s="11"/>
      <c r="OLA10" s="11"/>
      <c r="OLB10" s="11"/>
      <c r="OLC10" s="11"/>
      <c r="OLD10" s="11"/>
      <c r="OLE10" s="11"/>
      <c r="OLF10" s="11"/>
      <c r="OLG10" s="11"/>
      <c r="OLH10" s="11"/>
      <c r="OLI10" s="11"/>
      <c r="OLJ10" s="11"/>
      <c r="OLK10" s="11"/>
      <c r="OLL10" s="11"/>
      <c r="OLM10" s="11"/>
      <c r="OLN10" s="11"/>
      <c r="OLO10" s="11"/>
      <c r="OLP10" s="11"/>
      <c r="OLQ10" s="11"/>
      <c r="OLR10" s="11"/>
      <c r="OLS10" s="11"/>
      <c r="OLT10" s="11"/>
      <c r="OLU10" s="11"/>
      <c r="OLV10" s="11"/>
      <c r="OLW10" s="11"/>
      <c r="OLX10" s="11"/>
      <c r="OLY10" s="11"/>
      <c r="OLZ10" s="11"/>
      <c r="OMA10" s="11"/>
      <c r="OMB10" s="11"/>
      <c r="OMC10" s="11"/>
      <c r="OMD10" s="11"/>
      <c r="OME10" s="11"/>
      <c r="OMF10" s="11"/>
      <c r="OMG10" s="11"/>
      <c r="OMH10" s="11"/>
      <c r="OMI10" s="11"/>
      <c r="OMJ10" s="11"/>
      <c r="OMK10" s="11"/>
      <c r="OML10" s="11"/>
      <c r="OMM10" s="11"/>
      <c r="OMN10" s="11"/>
      <c r="OMO10" s="11"/>
      <c r="OMP10" s="11"/>
      <c r="OMQ10" s="11"/>
      <c r="OMR10" s="11"/>
      <c r="OMS10" s="11"/>
      <c r="OMT10" s="11"/>
      <c r="OMU10" s="11"/>
      <c r="OMV10" s="11"/>
      <c r="OMW10" s="11"/>
      <c r="OMX10" s="11"/>
      <c r="OMY10" s="11"/>
      <c r="OMZ10" s="11"/>
      <c r="ONA10" s="11"/>
      <c r="ONB10" s="11"/>
      <c r="ONC10" s="11"/>
      <c r="OND10" s="11"/>
      <c r="ONE10" s="11"/>
      <c r="ONF10" s="11"/>
      <c r="ONG10" s="11"/>
      <c r="ONH10" s="11"/>
      <c r="ONI10" s="11"/>
      <c r="ONJ10" s="11"/>
      <c r="ONK10" s="11"/>
      <c r="ONL10" s="11"/>
      <c r="ONM10" s="11"/>
      <c r="ONN10" s="11"/>
      <c r="ONO10" s="11"/>
      <c r="ONP10" s="11"/>
      <c r="ONQ10" s="11"/>
      <c r="ONR10" s="11"/>
      <c r="ONS10" s="11"/>
      <c r="ONT10" s="11"/>
      <c r="ONU10" s="11"/>
      <c r="ONV10" s="11"/>
      <c r="ONW10" s="11"/>
      <c r="ONX10" s="11"/>
      <c r="ONY10" s="11"/>
      <c r="ONZ10" s="11"/>
      <c r="OOA10" s="11"/>
      <c r="OOB10" s="11"/>
      <c r="OOC10" s="11"/>
      <c r="OOD10" s="11"/>
      <c r="OOE10" s="11"/>
      <c r="OOF10" s="11"/>
      <c r="OOG10" s="11"/>
      <c r="OOH10" s="11"/>
      <c r="OOI10" s="11"/>
      <c r="OOJ10" s="11"/>
      <c r="OOK10" s="11"/>
      <c r="OOL10" s="11"/>
      <c r="OOM10" s="11"/>
      <c r="OON10" s="11"/>
      <c r="OOO10" s="11"/>
      <c r="OOP10" s="11"/>
      <c r="OOQ10" s="11"/>
      <c r="OOR10" s="11"/>
      <c r="OOS10" s="11"/>
      <c r="OOT10" s="11"/>
      <c r="OOU10" s="11"/>
      <c r="OOV10" s="11"/>
      <c r="OOW10" s="11"/>
      <c r="OOX10" s="11"/>
      <c r="OOY10" s="11"/>
      <c r="OOZ10" s="11"/>
      <c r="OPA10" s="11"/>
      <c r="OPB10" s="11"/>
      <c r="OPC10" s="11"/>
      <c r="OPD10" s="11"/>
      <c r="OPE10" s="11"/>
      <c r="OPF10" s="11"/>
      <c r="OPG10" s="11"/>
      <c r="OPH10" s="11"/>
      <c r="OPI10" s="11"/>
      <c r="OPJ10" s="11"/>
      <c r="OPK10" s="11"/>
      <c r="OPL10" s="11"/>
      <c r="OPM10" s="11"/>
      <c r="OPN10" s="11"/>
      <c r="OPO10" s="11"/>
      <c r="OPP10" s="11"/>
      <c r="OPQ10" s="11"/>
      <c r="OPR10" s="11"/>
      <c r="OPS10" s="11"/>
      <c r="OPT10" s="11"/>
      <c r="OPU10" s="11"/>
      <c r="OPV10" s="11"/>
      <c r="OPW10" s="11"/>
      <c r="OPX10" s="11"/>
      <c r="OPY10" s="11"/>
      <c r="OPZ10" s="11"/>
      <c r="OQA10" s="11"/>
      <c r="OQB10" s="11"/>
      <c r="OQC10" s="11"/>
      <c r="OQD10" s="11"/>
      <c r="OQE10" s="11"/>
      <c r="OQF10" s="11"/>
      <c r="OQG10" s="11"/>
      <c r="OQH10" s="11"/>
      <c r="OQI10" s="11"/>
      <c r="OQJ10" s="11"/>
      <c r="OQK10" s="11"/>
      <c r="OQL10" s="11"/>
      <c r="OQM10" s="11"/>
      <c r="OQN10" s="11"/>
      <c r="OQO10" s="11"/>
      <c r="OQP10" s="11"/>
      <c r="OQQ10" s="11"/>
      <c r="OQR10" s="11"/>
      <c r="OQS10" s="11"/>
      <c r="OQT10" s="11"/>
      <c r="OQU10" s="11"/>
      <c r="OQV10" s="11"/>
      <c r="OQW10" s="11"/>
      <c r="OQX10" s="11"/>
      <c r="OQY10" s="11"/>
      <c r="OQZ10" s="11"/>
      <c r="ORA10" s="11"/>
      <c r="ORB10" s="11"/>
      <c r="ORC10" s="11"/>
      <c r="ORD10" s="11"/>
      <c r="ORE10" s="11"/>
      <c r="ORF10" s="11"/>
      <c r="ORG10" s="11"/>
      <c r="ORH10" s="11"/>
      <c r="ORI10" s="11"/>
      <c r="ORJ10" s="11"/>
      <c r="ORK10" s="11"/>
      <c r="ORL10" s="11"/>
      <c r="ORM10" s="11"/>
      <c r="ORN10" s="11"/>
      <c r="ORO10" s="11"/>
      <c r="ORP10" s="11"/>
      <c r="ORQ10" s="11"/>
      <c r="ORR10" s="11"/>
      <c r="ORS10" s="11"/>
      <c r="ORT10" s="11"/>
      <c r="ORU10" s="11"/>
      <c r="ORV10" s="11"/>
      <c r="ORW10" s="11"/>
      <c r="ORX10" s="11"/>
      <c r="ORY10" s="11"/>
      <c r="ORZ10" s="11"/>
      <c r="OSA10" s="11"/>
      <c r="OSB10" s="11"/>
      <c r="OSC10" s="11"/>
      <c r="OSD10" s="11"/>
      <c r="OSE10" s="11"/>
      <c r="OSF10" s="11"/>
      <c r="OSG10" s="11"/>
      <c r="OSH10" s="11"/>
      <c r="OSI10" s="11"/>
      <c r="OSJ10" s="11"/>
      <c r="OSK10" s="11"/>
      <c r="OSL10" s="11"/>
      <c r="OSM10" s="11"/>
      <c r="OSN10" s="11"/>
      <c r="OSO10" s="11"/>
      <c r="OSP10" s="11"/>
      <c r="OSQ10" s="11"/>
      <c r="OSR10" s="11"/>
      <c r="OSS10" s="11"/>
      <c r="OST10" s="11"/>
      <c r="OSU10" s="11"/>
      <c r="OSV10" s="11"/>
      <c r="OSW10" s="11"/>
      <c r="OSX10" s="11"/>
      <c r="OSY10" s="11"/>
      <c r="OSZ10" s="11"/>
      <c r="OTA10" s="11"/>
      <c r="OTB10" s="11"/>
      <c r="OTC10" s="11"/>
      <c r="OTD10" s="11"/>
      <c r="OTE10" s="11"/>
      <c r="OTF10" s="11"/>
      <c r="OTG10" s="11"/>
      <c r="OTH10" s="11"/>
      <c r="OTI10" s="11"/>
      <c r="OTJ10" s="11"/>
      <c r="OTK10" s="11"/>
      <c r="OTL10" s="11"/>
      <c r="OTM10" s="11"/>
      <c r="OTN10" s="11"/>
      <c r="OTO10" s="11"/>
      <c r="OTP10" s="11"/>
      <c r="OTQ10" s="11"/>
      <c r="OTR10" s="11"/>
      <c r="OTS10" s="11"/>
      <c r="OTT10" s="11"/>
      <c r="OTU10" s="11"/>
      <c r="OTV10" s="11"/>
      <c r="OTW10" s="11"/>
      <c r="OTX10" s="11"/>
      <c r="OTY10" s="11"/>
      <c r="OTZ10" s="11"/>
      <c r="OUA10" s="11"/>
      <c r="OUB10" s="11"/>
      <c r="OUC10" s="11"/>
      <c r="OUD10" s="11"/>
      <c r="OUE10" s="11"/>
      <c r="OUF10" s="11"/>
      <c r="OUG10" s="11"/>
      <c r="OUH10" s="11"/>
      <c r="OUI10" s="11"/>
      <c r="OUJ10" s="11"/>
      <c r="OUK10" s="11"/>
      <c r="OUL10" s="11"/>
      <c r="OUM10" s="11"/>
      <c r="OUN10" s="11"/>
      <c r="OUO10" s="11"/>
      <c r="OUP10" s="11"/>
      <c r="OUQ10" s="11"/>
      <c r="OUR10" s="11"/>
      <c r="OUS10" s="11"/>
      <c r="OUT10" s="11"/>
      <c r="OUU10" s="11"/>
      <c r="OUV10" s="11"/>
      <c r="OUW10" s="11"/>
      <c r="OUX10" s="11"/>
      <c r="OUY10" s="11"/>
      <c r="OUZ10" s="11"/>
      <c r="OVA10" s="11"/>
      <c r="OVB10" s="11"/>
      <c r="OVC10" s="11"/>
      <c r="OVD10" s="11"/>
      <c r="OVE10" s="11"/>
      <c r="OVF10" s="11"/>
      <c r="OVG10" s="11"/>
      <c r="OVH10" s="11"/>
      <c r="OVI10" s="11"/>
      <c r="OVJ10" s="11"/>
      <c r="OVK10" s="11"/>
      <c r="OVL10" s="11"/>
      <c r="OVM10" s="11"/>
      <c r="OVN10" s="11"/>
      <c r="OVO10" s="11"/>
      <c r="OVP10" s="11"/>
      <c r="OVQ10" s="11"/>
      <c r="OVR10" s="11"/>
      <c r="OVS10" s="11"/>
      <c r="OVT10" s="11"/>
      <c r="OVU10" s="11"/>
      <c r="OVV10" s="11"/>
      <c r="OVW10" s="11"/>
      <c r="OVX10" s="11"/>
      <c r="OVY10" s="11"/>
      <c r="OVZ10" s="11"/>
      <c r="OWA10" s="11"/>
      <c r="OWB10" s="11"/>
      <c r="OWC10" s="11"/>
      <c r="OWD10" s="11"/>
      <c r="OWE10" s="11"/>
      <c r="OWF10" s="11"/>
      <c r="OWG10" s="11"/>
      <c r="OWH10" s="11"/>
      <c r="OWI10" s="11"/>
      <c r="OWJ10" s="11"/>
      <c r="OWK10" s="11"/>
      <c r="OWL10" s="11"/>
      <c r="OWM10" s="11"/>
      <c r="OWN10" s="11"/>
      <c r="OWO10" s="11"/>
      <c r="OWP10" s="11"/>
      <c r="OWQ10" s="11"/>
      <c r="OWR10" s="11"/>
      <c r="OWS10" s="11"/>
      <c r="OWT10" s="11"/>
      <c r="OWU10" s="11"/>
      <c r="OWV10" s="11"/>
      <c r="OWW10" s="11"/>
      <c r="OWX10" s="11"/>
      <c r="OWY10" s="11"/>
      <c r="OWZ10" s="11"/>
      <c r="OXA10" s="11"/>
      <c r="OXB10" s="11"/>
      <c r="OXC10" s="11"/>
      <c r="OXD10" s="11"/>
      <c r="OXE10" s="11"/>
      <c r="OXF10" s="11"/>
      <c r="OXG10" s="11"/>
      <c r="OXH10" s="11"/>
      <c r="OXI10" s="11"/>
      <c r="OXJ10" s="11"/>
      <c r="OXK10" s="11"/>
      <c r="OXL10" s="11"/>
      <c r="OXM10" s="11"/>
      <c r="OXN10" s="11"/>
      <c r="OXO10" s="11"/>
      <c r="OXP10" s="11"/>
      <c r="OXQ10" s="11"/>
      <c r="OXR10" s="11"/>
      <c r="OXS10" s="11"/>
      <c r="OXT10" s="11"/>
      <c r="OXU10" s="11"/>
      <c r="OXV10" s="11"/>
      <c r="OXW10" s="11"/>
      <c r="OXX10" s="11"/>
      <c r="OXY10" s="11"/>
      <c r="OXZ10" s="11"/>
      <c r="OYA10" s="11"/>
      <c r="OYB10" s="11"/>
      <c r="OYC10" s="11"/>
      <c r="OYD10" s="11"/>
      <c r="OYE10" s="11"/>
      <c r="OYF10" s="11"/>
      <c r="OYG10" s="11"/>
      <c r="OYH10" s="11"/>
      <c r="OYI10" s="11"/>
      <c r="OYJ10" s="11"/>
      <c r="OYK10" s="11"/>
      <c r="OYL10" s="11"/>
      <c r="OYM10" s="11"/>
      <c r="OYN10" s="11"/>
      <c r="OYO10" s="11"/>
      <c r="OYP10" s="11"/>
      <c r="OYQ10" s="11"/>
      <c r="OYR10" s="11"/>
      <c r="OYS10" s="11"/>
      <c r="OYT10" s="11"/>
      <c r="OYU10" s="11"/>
      <c r="OYV10" s="11"/>
      <c r="OYW10" s="11"/>
      <c r="OYX10" s="11"/>
      <c r="OYY10" s="11"/>
      <c r="OYZ10" s="11"/>
      <c r="OZA10" s="11"/>
      <c r="OZB10" s="11"/>
      <c r="OZC10" s="11"/>
      <c r="OZD10" s="11"/>
      <c r="OZE10" s="11"/>
      <c r="OZF10" s="11"/>
      <c r="OZG10" s="11"/>
      <c r="OZH10" s="11"/>
      <c r="OZI10" s="11"/>
      <c r="OZJ10" s="11"/>
      <c r="OZK10" s="11"/>
      <c r="OZL10" s="11"/>
      <c r="OZM10" s="11"/>
      <c r="OZN10" s="11"/>
      <c r="OZO10" s="11"/>
      <c r="OZP10" s="11"/>
      <c r="OZQ10" s="11"/>
      <c r="OZR10" s="11"/>
      <c r="OZS10" s="11"/>
      <c r="OZT10" s="11"/>
      <c r="OZU10" s="11"/>
      <c r="OZV10" s="11"/>
      <c r="OZW10" s="11"/>
      <c r="OZX10" s="11"/>
      <c r="OZY10" s="11"/>
      <c r="OZZ10" s="11"/>
      <c r="PAA10" s="11"/>
      <c r="PAB10" s="11"/>
      <c r="PAC10" s="11"/>
      <c r="PAD10" s="11"/>
      <c r="PAE10" s="11"/>
      <c r="PAF10" s="11"/>
      <c r="PAG10" s="11"/>
      <c r="PAH10" s="11"/>
      <c r="PAI10" s="11"/>
      <c r="PAJ10" s="11"/>
      <c r="PAK10" s="11"/>
      <c r="PAL10" s="11"/>
      <c r="PAM10" s="11"/>
      <c r="PAN10" s="11"/>
      <c r="PAO10" s="11"/>
      <c r="PAP10" s="11"/>
      <c r="PAQ10" s="11"/>
      <c r="PAR10" s="11"/>
      <c r="PAS10" s="11"/>
      <c r="PAT10" s="11"/>
      <c r="PAU10" s="11"/>
      <c r="PAV10" s="11"/>
      <c r="PAW10" s="11"/>
      <c r="PAX10" s="11"/>
      <c r="PAY10" s="11"/>
      <c r="PAZ10" s="11"/>
      <c r="PBA10" s="11"/>
      <c r="PBB10" s="11"/>
      <c r="PBC10" s="11"/>
      <c r="PBD10" s="11"/>
      <c r="PBE10" s="11"/>
      <c r="PBF10" s="11"/>
      <c r="PBG10" s="11"/>
      <c r="PBH10" s="11"/>
      <c r="PBI10" s="11"/>
      <c r="PBJ10" s="11"/>
      <c r="PBK10" s="11"/>
      <c r="PBL10" s="11"/>
      <c r="PBM10" s="11"/>
      <c r="PBN10" s="11"/>
      <c r="PBO10" s="11"/>
      <c r="PBP10" s="11"/>
      <c r="PBQ10" s="11"/>
      <c r="PBR10" s="11"/>
      <c r="PBS10" s="11"/>
      <c r="PBT10" s="11"/>
      <c r="PBU10" s="11"/>
      <c r="PBV10" s="11"/>
      <c r="PBW10" s="11"/>
      <c r="PBX10" s="11"/>
      <c r="PBY10" s="11"/>
      <c r="PBZ10" s="11"/>
      <c r="PCA10" s="11"/>
      <c r="PCB10" s="11"/>
      <c r="PCC10" s="11"/>
      <c r="PCD10" s="11"/>
      <c r="PCE10" s="11"/>
      <c r="PCF10" s="11"/>
      <c r="PCG10" s="11"/>
      <c r="PCH10" s="11"/>
      <c r="PCI10" s="11"/>
      <c r="PCJ10" s="11"/>
      <c r="PCK10" s="11"/>
      <c r="PCL10" s="11"/>
      <c r="PCM10" s="11"/>
      <c r="PCN10" s="11"/>
      <c r="PCO10" s="11"/>
      <c r="PCP10" s="11"/>
      <c r="PCQ10" s="11"/>
      <c r="PCR10" s="11"/>
      <c r="PCS10" s="11"/>
      <c r="PCT10" s="11"/>
      <c r="PCU10" s="11"/>
      <c r="PCV10" s="11"/>
      <c r="PCW10" s="11"/>
      <c r="PCX10" s="11"/>
      <c r="PCY10" s="11"/>
      <c r="PCZ10" s="11"/>
      <c r="PDA10" s="11"/>
      <c r="PDB10" s="11"/>
      <c r="PDC10" s="11"/>
      <c r="PDD10" s="11"/>
      <c r="PDE10" s="11"/>
      <c r="PDF10" s="11"/>
      <c r="PDG10" s="11"/>
      <c r="PDH10" s="11"/>
      <c r="PDI10" s="11"/>
      <c r="PDJ10" s="11"/>
      <c r="PDK10" s="11"/>
      <c r="PDL10" s="11"/>
      <c r="PDM10" s="11"/>
      <c r="PDN10" s="11"/>
      <c r="PDO10" s="11"/>
      <c r="PDP10" s="11"/>
      <c r="PDQ10" s="11"/>
      <c r="PDR10" s="11"/>
      <c r="PDS10" s="11"/>
      <c r="PDT10" s="11"/>
      <c r="PDU10" s="11"/>
      <c r="PDV10" s="11"/>
      <c r="PDW10" s="11"/>
      <c r="PDX10" s="11"/>
      <c r="PDY10" s="11"/>
      <c r="PDZ10" s="11"/>
      <c r="PEA10" s="11"/>
      <c r="PEB10" s="11"/>
      <c r="PEC10" s="11"/>
      <c r="PED10" s="11"/>
      <c r="PEE10" s="11"/>
      <c r="PEF10" s="11"/>
      <c r="PEG10" s="11"/>
      <c r="PEH10" s="11"/>
      <c r="PEI10" s="11"/>
      <c r="PEJ10" s="11"/>
      <c r="PEK10" s="11"/>
      <c r="PEL10" s="11"/>
      <c r="PEM10" s="11"/>
      <c r="PEN10" s="11"/>
      <c r="PEO10" s="11"/>
      <c r="PEP10" s="11"/>
      <c r="PEQ10" s="11"/>
      <c r="PER10" s="11"/>
      <c r="PES10" s="11"/>
      <c r="PET10" s="11"/>
      <c r="PEU10" s="11"/>
      <c r="PEV10" s="11"/>
      <c r="PEW10" s="11"/>
      <c r="PEX10" s="11"/>
      <c r="PEY10" s="11"/>
      <c r="PEZ10" s="11"/>
      <c r="PFA10" s="11"/>
      <c r="PFB10" s="11"/>
      <c r="PFC10" s="11"/>
      <c r="PFD10" s="11"/>
      <c r="PFE10" s="11"/>
      <c r="PFF10" s="11"/>
      <c r="PFG10" s="11"/>
      <c r="PFH10" s="11"/>
      <c r="PFI10" s="11"/>
      <c r="PFJ10" s="11"/>
      <c r="PFK10" s="11"/>
      <c r="PFL10" s="11"/>
      <c r="PFM10" s="11"/>
      <c r="PFN10" s="11"/>
      <c r="PFO10" s="11"/>
      <c r="PFP10" s="11"/>
      <c r="PFQ10" s="11"/>
      <c r="PFR10" s="11"/>
      <c r="PFS10" s="11"/>
      <c r="PFT10" s="11"/>
      <c r="PFU10" s="11"/>
      <c r="PFV10" s="11"/>
      <c r="PFW10" s="11"/>
      <c r="PFX10" s="11"/>
      <c r="PFY10" s="11"/>
      <c r="PFZ10" s="11"/>
      <c r="PGA10" s="11"/>
      <c r="PGB10" s="11"/>
      <c r="PGC10" s="11"/>
      <c r="PGD10" s="11"/>
      <c r="PGE10" s="11"/>
      <c r="PGF10" s="11"/>
      <c r="PGG10" s="11"/>
      <c r="PGH10" s="11"/>
      <c r="PGI10" s="11"/>
      <c r="PGJ10" s="11"/>
      <c r="PGK10" s="11"/>
      <c r="PGL10" s="11"/>
      <c r="PGM10" s="11"/>
      <c r="PGN10" s="11"/>
      <c r="PGO10" s="11"/>
      <c r="PGP10" s="11"/>
      <c r="PGQ10" s="11"/>
      <c r="PGR10" s="11"/>
      <c r="PGS10" s="11"/>
      <c r="PGT10" s="11"/>
      <c r="PGU10" s="11"/>
      <c r="PGV10" s="11"/>
      <c r="PGW10" s="11"/>
      <c r="PGX10" s="11"/>
      <c r="PGY10" s="11"/>
      <c r="PGZ10" s="11"/>
      <c r="PHA10" s="11"/>
      <c r="PHB10" s="11"/>
      <c r="PHC10" s="11"/>
      <c r="PHD10" s="11"/>
      <c r="PHE10" s="11"/>
      <c r="PHF10" s="11"/>
      <c r="PHG10" s="11"/>
      <c r="PHH10" s="11"/>
      <c r="PHI10" s="11"/>
      <c r="PHJ10" s="11"/>
      <c r="PHK10" s="11"/>
      <c r="PHL10" s="11"/>
      <c r="PHM10" s="11"/>
      <c r="PHN10" s="11"/>
      <c r="PHO10" s="11"/>
      <c r="PHP10" s="11"/>
      <c r="PHQ10" s="11"/>
      <c r="PHR10" s="11"/>
      <c r="PHS10" s="11"/>
      <c r="PHT10" s="11"/>
      <c r="PHU10" s="11"/>
      <c r="PHV10" s="11"/>
      <c r="PHW10" s="11"/>
      <c r="PHX10" s="11"/>
      <c r="PHY10" s="11"/>
      <c r="PHZ10" s="11"/>
      <c r="PIA10" s="11"/>
      <c r="PIB10" s="11"/>
      <c r="PIC10" s="11"/>
      <c r="PID10" s="11"/>
      <c r="PIE10" s="11"/>
      <c r="PIF10" s="11"/>
      <c r="PIG10" s="11"/>
      <c r="PIH10" s="11"/>
      <c r="PII10" s="11"/>
      <c r="PIJ10" s="11"/>
      <c r="PIK10" s="11"/>
      <c r="PIL10" s="11"/>
      <c r="PIM10" s="11"/>
      <c r="PIN10" s="11"/>
      <c r="PIO10" s="11"/>
      <c r="PIP10" s="11"/>
      <c r="PIQ10" s="11"/>
      <c r="PIR10" s="11"/>
      <c r="PIS10" s="11"/>
      <c r="PIT10" s="11"/>
      <c r="PIU10" s="11"/>
      <c r="PIV10" s="11"/>
      <c r="PIW10" s="11"/>
      <c r="PIX10" s="11"/>
      <c r="PIY10" s="11"/>
      <c r="PIZ10" s="11"/>
      <c r="PJA10" s="11"/>
      <c r="PJB10" s="11"/>
      <c r="PJC10" s="11"/>
      <c r="PJD10" s="11"/>
      <c r="PJE10" s="11"/>
      <c r="PJF10" s="11"/>
      <c r="PJG10" s="11"/>
      <c r="PJH10" s="11"/>
      <c r="PJI10" s="11"/>
      <c r="PJJ10" s="11"/>
      <c r="PJK10" s="11"/>
      <c r="PJL10" s="11"/>
      <c r="PJM10" s="11"/>
      <c r="PJN10" s="11"/>
      <c r="PJO10" s="11"/>
      <c r="PJP10" s="11"/>
      <c r="PJQ10" s="11"/>
      <c r="PJR10" s="11"/>
      <c r="PJS10" s="11"/>
      <c r="PJT10" s="11"/>
      <c r="PJU10" s="11"/>
      <c r="PJV10" s="11"/>
      <c r="PJW10" s="11"/>
      <c r="PJX10" s="11"/>
      <c r="PJY10" s="11"/>
      <c r="PJZ10" s="11"/>
      <c r="PKA10" s="11"/>
      <c r="PKB10" s="11"/>
      <c r="PKC10" s="11"/>
      <c r="PKD10" s="11"/>
      <c r="PKE10" s="11"/>
      <c r="PKF10" s="11"/>
      <c r="PKG10" s="11"/>
      <c r="PKH10" s="11"/>
      <c r="PKI10" s="11"/>
      <c r="PKJ10" s="11"/>
      <c r="PKK10" s="11"/>
      <c r="PKL10" s="11"/>
      <c r="PKM10" s="11"/>
      <c r="PKN10" s="11"/>
      <c r="PKO10" s="11"/>
      <c r="PKP10" s="11"/>
      <c r="PKQ10" s="11"/>
      <c r="PKR10" s="11"/>
      <c r="PKS10" s="11"/>
      <c r="PKT10" s="11"/>
      <c r="PKU10" s="11"/>
      <c r="PKV10" s="11"/>
      <c r="PKW10" s="11"/>
      <c r="PKX10" s="11"/>
      <c r="PKY10" s="11"/>
      <c r="PKZ10" s="11"/>
      <c r="PLA10" s="11"/>
      <c r="PLB10" s="11"/>
      <c r="PLC10" s="11"/>
      <c r="PLD10" s="11"/>
      <c r="PLE10" s="11"/>
      <c r="PLF10" s="11"/>
      <c r="PLG10" s="11"/>
      <c r="PLH10" s="11"/>
      <c r="PLI10" s="11"/>
      <c r="PLJ10" s="11"/>
      <c r="PLK10" s="11"/>
      <c r="PLL10" s="11"/>
      <c r="PLM10" s="11"/>
      <c r="PLN10" s="11"/>
      <c r="PLO10" s="11"/>
      <c r="PLP10" s="11"/>
      <c r="PLQ10" s="11"/>
      <c r="PLR10" s="11"/>
      <c r="PLS10" s="11"/>
      <c r="PLT10" s="11"/>
      <c r="PLU10" s="11"/>
      <c r="PLV10" s="11"/>
      <c r="PLW10" s="11"/>
      <c r="PLX10" s="11"/>
      <c r="PLY10" s="11"/>
      <c r="PLZ10" s="11"/>
      <c r="PMA10" s="11"/>
      <c r="PMB10" s="11"/>
      <c r="PMC10" s="11"/>
      <c r="PMD10" s="11"/>
      <c r="PME10" s="11"/>
      <c r="PMF10" s="11"/>
      <c r="PMG10" s="11"/>
      <c r="PMH10" s="11"/>
      <c r="PMI10" s="11"/>
      <c r="PMJ10" s="11"/>
      <c r="PMK10" s="11"/>
      <c r="PML10" s="11"/>
      <c r="PMM10" s="11"/>
      <c r="PMN10" s="11"/>
      <c r="PMO10" s="11"/>
      <c r="PMP10" s="11"/>
      <c r="PMQ10" s="11"/>
      <c r="PMR10" s="11"/>
      <c r="PMS10" s="11"/>
      <c r="PMT10" s="11"/>
      <c r="PMU10" s="11"/>
      <c r="PMV10" s="11"/>
      <c r="PMW10" s="11"/>
      <c r="PMX10" s="11"/>
      <c r="PMY10" s="11"/>
      <c r="PMZ10" s="11"/>
      <c r="PNA10" s="11"/>
      <c r="PNB10" s="11"/>
      <c r="PNC10" s="11"/>
      <c r="PND10" s="11"/>
      <c r="PNE10" s="11"/>
      <c r="PNF10" s="11"/>
      <c r="PNG10" s="11"/>
      <c r="PNH10" s="11"/>
      <c r="PNI10" s="11"/>
      <c r="PNJ10" s="11"/>
      <c r="PNK10" s="11"/>
      <c r="PNL10" s="11"/>
      <c r="PNM10" s="11"/>
      <c r="PNN10" s="11"/>
      <c r="PNO10" s="11"/>
      <c r="PNP10" s="11"/>
      <c r="PNQ10" s="11"/>
      <c r="PNR10" s="11"/>
      <c r="PNS10" s="11"/>
      <c r="PNT10" s="11"/>
      <c r="PNU10" s="11"/>
      <c r="PNV10" s="11"/>
      <c r="PNW10" s="11"/>
      <c r="PNX10" s="11"/>
      <c r="PNY10" s="11"/>
      <c r="PNZ10" s="11"/>
      <c r="POA10" s="11"/>
      <c r="POB10" s="11"/>
      <c r="POC10" s="11"/>
      <c r="POD10" s="11"/>
      <c r="POE10" s="11"/>
      <c r="POF10" s="11"/>
      <c r="POG10" s="11"/>
      <c r="POH10" s="11"/>
      <c r="POI10" s="11"/>
      <c r="POJ10" s="11"/>
      <c r="POK10" s="11"/>
      <c r="POL10" s="11"/>
      <c r="POM10" s="11"/>
      <c r="PON10" s="11"/>
      <c r="POO10" s="11"/>
      <c r="POP10" s="11"/>
      <c r="POQ10" s="11"/>
      <c r="POR10" s="11"/>
      <c r="POS10" s="11"/>
      <c r="POT10" s="11"/>
      <c r="POU10" s="11"/>
      <c r="POV10" s="11"/>
      <c r="POW10" s="11"/>
      <c r="POX10" s="11"/>
      <c r="POY10" s="11"/>
      <c r="POZ10" s="11"/>
      <c r="PPA10" s="11"/>
      <c r="PPB10" s="11"/>
      <c r="PPC10" s="11"/>
      <c r="PPD10" s="11"/>
      <c r="PPE10" s="11"/>
      <c r="PPF10" s="11"/>
      <c r="PPG10" s="11"/>
      <c r="PPH10" s="11"/>
      <c r="PPI10" s="11"/>
      <c r="PPJ10" s="11"/>
      <c r="PPK10" s="11"/>
      <c r="PPL10" s="11"/>
      <c r="PPM10" s="11"/>
      <c r="PPN10" s="11"/>
      <c r="PPO10" s="11"/>
      <c r="PPP10" s="11"/>
      <c r="PPQ10" s="11"/>
      <c r="PPR10" s="11"/>
      <c r="PPS10" s="11"/>
      <c r="PPT10" s="11"/>
      <c r="PPU10" s="11"/>
      <c r="PPV10" s="11"/>
      <c r="PPW10" s="11"/>
      <c r="PPX10" s="11"/>
      <c r="PPY10" s="11"/>
      <c r="PPZ10" s="11"/>
      <c r="PQA10" s="11"/>
      <c r="PQB10" s="11"/>
      <c r="PQC10" s="11"/>
      <c r="PQD10" s="11"/>
      <c r="PQE10" s="11"/>
      <c r="PQF10" s="11"/>
      <c r="PQG10" s="11"/>
      <c r="PQH10" s="11"/>
      <c r="PQI10" s="11"/>
      <c r="PQJ10" s="11"/>
      <c r="PQK10" s="11"/>
      <c r="PQL10" s="11"/>
      <c r="PQM10" s="11"/>
      <c r="PQN10" s="11"/>
      <c r="PQO10" s="11"/>
      <c r="PQP10" s="11"/>
      <c r="PQQ10" s="11"/>
      <c r="PQR10" s="11"/>
      <c r="PQS10" s="11"/>
      <c r="PQT10" s="11"/>
      <c r="PQU10" s="11"/>
      <c r="PQV10" s="11"/>
      <c r="PQW10" s="11"/>
      <c r="PQX10" s="11"/>
      <c r="PQY10" s="11"/>
      <c r="PQZ10" s="11"/>
      <c r="PRA10" s="11"/>
      <c r="PRB10" s="11"/>
      <c r="PRC10" s="11"/>
      <c r="PRD10" s="11"/>
      <c r="PRE10" s="11"/>
      <c r="PRF10" s="11"/>
      <c r="PRG10" s="11"/>
      <c r="PRH10" s="11"/>
      <c r="PRI10" s="11"/>
      <c r="PRJ10" s="11"/>
      <c r="PRK10" s="11"/>
      <c r="PRL10" s="11"/>
      <c r="PRM10" s="11"/>
      <c r="PRN10" s="11"/>
      <c r="PRO10" s="11"/>
      <c r="PRP10" s="11"/>
      <c r="PRQ10" s="11"/>
      <c r="PRR10" s="11"/>
      <c r="PRS10" s="11"/>
      <c r="PRT10" s="11"/>
      <c r="PRU10" s="11"/>
      <c r="PRV10" s="11"/>
      <c r="PRW10" s="11"/>
      <c r="PRX10" s="11"/>
      <c r="PRY10" s="11"/>
      <c r="PRZ10" s="11"/>
      <c r="PSA10" s="11"/>
      <c r="PSB10" s="11"/>
      <c r="PSC10" s="11"/>
      <c r="PSD10" s="11"/>
      <c r="PSE10" s="11"/>
      <c r="PSF10" s="11"/>
      <c r="PSG10" s="11"/>
      <c r="PSH10" s="11"/>
      <c r="PSI10" s="11"/>
      <c r="PSJ10" s="11"/>
      <c r="PSK10" s="11"/>
      <c r="PSL10" s="11"/>
      <c r="PSM10" s="11"/>
      <c r="PSN10" s="11"/>
      <c r="PSO10" s="11"/>
      <c r="PSP10" s="11"/>
      <c r="PSQ10" s="11"/>
      <c r="PSR10" s="11"/>
      <c r="PSS10" s="11"/>
      <c r="PST10" s="11"/>
      <c r="PSU10" s="11"/>
      <c r="PSV10" s="11"/>
      <c r="PSW10" s="11"/>
      <c r="PSX10" s="11"/>
      <c r="PSY10" s="11"/>
      <c r="PSZ10" s="11"/>
      <c r="PTA10" s="11"/>
      <c r="PTB10" s="11"/>
      <c r="PTC10" s="11"/>
      <c r="PTD10" s="11"/>
      <c r="PTE10" s="11"/>
      <c r="PTF10" s="11"/>
      <c r="PTG10" s="11"/>
      <c r="PTH10" s="11"/>
      <c r="PTI10" s="11"/>
      <c r="PTJ10" s="11"/>
      <c r="PTK10" s="11"/>
      <c r="PTL10" s="11"/>
      <c r="PTM10" s="11"/>
      <c r="PTN10" s="11"/>
      <c r="PTO10" s="11"/>
      <c r="PTP10" s="11"/>
      <c r="PTQ10" s="11"/>
      <c r="PTR10" s="11"/>
      <c r="PTS10" s="11"/>
      <c r="PTT10" s="11"/>
      <c r="PTU10" s="11"/>
      <c r="PTV10" s="11"/>
      <c r="PTW10" s="11"/>
      <c r="PTX10" s="11"/>
      <c r="PTY10" s="11"/>
      <c r="PTZ10" s="11"/>
      <c r="PUA10" s="11"/>
      <c r="PUB10" s="11"/>
      <c r="PUC10" s="11"/>
      <c r="PUD10" s="11"/>
      <c r="PUE10" s="11"/>
      <c r="PUF10" s="11"/>
      <c r="PUG10" s="11"/>
      <c r="PUH10" s="11"/>
      <c r="PUI10" s="11"/>
      <c r="PUJ10" s="11"/>
      <c r="PUK10" s="11"/>
      <c r="PUL10" s="11"/>
      <c r="PUM10" s="11"/>
      <c r="PUN10" s="11"/>
      <c r="PUO10" s="11"/>
      <c r="PUP10" s="11"/>
      <c r="PUQ10" s="11"/>
      <c r="PUR10" s="11"/>
      <c r="PUS10" s="11"/>
      <c r="PUT10" s="11"/>
      <c r="PUU10" s="11"/>
      <c r="PUV10" s="11"/>
      <c r="PUW10" s="11"/>
      <c r="PUX10" s="11"/>
      <c r="PUY10" s="11"/>
      <c r="PUZ10" s="11"/>
      <c r="PVA10" s="11"/>
      <c r="PVB10" s="11"/>
      <c r="PVC10" s="11"/>
      <c r="PVD10" s="11"/>
      <c r="PVE10" s="11"/>
      <c r="PVF10" s="11"/>
      <c r="PVG10" s="11"/>
      <c r="PVH10" s="11"/>
      <c r="PVI10" s="11"/>
      <c r="PVJ10" s="11"/>
      <c r="PVK10" s="11"/>
      <c r="PVL10" s="11"/>
      <c r="PVM10" s="11"/>
      <c r="PVN10" s="11"/>
      <c r="PVO10" s="11"/>
      <c r="PVP10" s="11"/>
      <c r="PVQ10" s="11"/>
      <c r="PVR10" s="11"/>
      <c r="PVS10" s="11"/>
      <c r="PVT10" s="11"/>
      <c r="PVU10" s="11"/>
      <c r="PVV10" s="11"/>
      <c r="PVW10" s="11"/>
      <c r="PVX10" s="11"/>
      <c r="PVY10" s="11"/>
      <c r="PVZ10" s="11"/>
      <c r="PWA10" s="11"/>
      <c r="PWB10" s="11"/>
      <c r="PWC10" s="11"/>
      <c r="PWD10" s="11"/>
      <c r="PWE10" s="11"/>
      <c r="PWF10" s="11"/>
      <c r="PWG10" s="11"/>
      <c r="PWH10" s="11"/>
      <c r="PWI10" s="11"/>
      <c r="PWJ10" s="11"/>
      <c r="PWK10" s="11"/>
      <c r="PWL10" s="11"/>
      <c r="PWM10" s="11"/>
      <c r="PWN10" s="11"/>
      <c r="PWO10" s="11"/>
      <c r="PWP10" s="11"/>
      <c r="PWQ10" s="11"/>
      <c r="PWR10" s="11"/>
      <c r="PWS10" s="11"/>
      <c r="PWT10" s="11"/>
      <c r="PWU10" s="11"/>
      <c r="PWV10" s="11"/>
      <c r="PWW10" s="11"/>
      <c r="PWX10" s="11"/>
      <c r="PWY10" s="11"/>
      <c r="PWZ10" s="11"/>
      <c r="PXA10" s="11"/>
      <c r="PXB10" s="11"/>
      <c r="PXC10" s="11"/>
      <c r="PXD10" s="11"/>
      <c r="PXE10" s="11"/>
      <c r="PXF10" s="11"/>
      <c r="PXG10" s="11"/>
      <c r="PXH10" s="11"/>
      <c r="PXI10" s="11"/>
      <c r="PXJ10" s="11"/>
      <c r="PXK10" s="11"/>
      <c r="PXL10" s="11"/>
      <c r="PXM10" s="11"/>
      <c r="PXN10" s="11"/>
      <c r="PXO10" s="11"/>
      <c r="PXP10" s="11"/>
      <c r="PXQ10" s="11"/>
      <c r="PXR10" s="11"/>
      <c r="PXS10" s="11"/>
      <c r="PXT10" s="11"/>
      <c r="PXU10" s="11"/>
      <c r="PXV10" s="11"/>
      <c r="PXW10" s="11"/>
      <c r="PXX10" s="11"/>
      <c r="PXY10" s="11"/>
      <c r="PXZ10" s="11"/>
      <c r="PYA10" s="11"/>
      <c r="PYB10" s="11"/>
      <c r="PYC10" s="11"/>
      <c r="PYD10" s="11"/>
      <c r="PYE10" s="11"/>
      <c r="PYF10" s="11"/>
      <c r="PYG10" s="11"/>
      <c r="PYH10" s="11"/>
      <c r="PYI10" s="11"/>
      <c r="PYJ10" s="11"/>
      <c r="PYK10" s="11"/>
      <c r="PYL10" s="11"/>
      <c r="PYM10" s="11"/>
      <c r="PYN10" s="11"/>
      <c r="PYO10" s="11"/>
      <c r="PYP10" s="11"/>
      <c r="PYQ10" s="11"/>
      <c r="PYR10" s="11"/>
      <c r="PYS10" s="11"/>
      <c r="PYT10" s="11"/>
      <c r="PYU10" s="11"/>
      <c r="PYV10" s="11"/>
      <c r="PYW10" s="11"/>
      <c r="PYX10" s="11"/>
      <c r="PYY10" s="11"/>
      <c r="PYZ10" s="11"/>
      <c r="PZA10" s="11"/>
      <c r="PZB10" s="11"/>
      <c r="PZC10" s="11"/>
      <c r="PZD10" s="11"/>
      <c r="PZE10" s="11"/>
      <c r="PZF10" s="11"/>
      <c r="PZG10" s="11"/>
      <c r="PZH10" s="11"/>
      <c r="PZI10" s="11"/>
      <c r="PZJ10" s="11"/>
      <c r="PZK10" s="11"/>
      <c r="PZL10" s="11"/>
      <c r="PZM10" s="11"/>
      <c r="PZN10" s="11"/>
      <c r="PZO10" s="11"/>
      <c r="PZP10" s="11"/>
      <c r="PZQ10" s="11"/>
      <c r="PZR10" s="11"/>
      <c r="PZS10" s="11"/>
      <c r="PZT10" s="11"/>
      <c r="PZU10" s="11"/>
      <c r="PZV10" s="11"/>
      <c r="PZW10" s="11"/>
      <c r="PZX10" s="11"/>
      <c r="PZY10" s="11"/>
      <c r="PZZ10" s="11"/>
      <c r="QAA10" s="11"/>
      <c r="QAB10" s="11"/>
      <c r="QAC10" s="11"/>
      <c r="QAD10" s="11"/>
      <c r="QAE10" s="11"/>
      <c r="QAF10" s="11"/>
      <c r="QAG10" s="11"/>
      <c r="QAH10" s="11"/>
      <c r="QAI10" s="11"/>
      <c r="QAJ10" s="11"/>
      <c r="QAK10" s="11"/>
      <c r="QAL10" s="11"/>
      <c r="QAM10" s="11"/>
      <c r="QAN10" s="11"/>
      <c r="QAO10" s="11"/>
      <c r="QAP10" s="11"/>
      <c r="QAQ10" s="11"/>
      <c r="QAR10" s="11"/>
      <c r="QAS10" s="11"/>
      <c r="QAT10" s="11"/>
      <c r="QAU10" s="11"/>
      <c r="QAV10" s="11"/>
      <c r="QAW10" s="11"/>
      <c r="QAX10" s="11"/>
      <c r="QAY10" s="11"/>
      <c r="QAZ10" s="11"/>
      <c r="QBA10" s="11"/>
      <c r="QBB10" s="11"/>
      <c r="QBC10" s="11"/>
      <c r="QBD10" s="11"/>
      <c r="QBE10" s="11"/>
      <c r="QBF10" s="11"/>
      <c r="QBG10" s="11"/>
      <c r="QBH10" s="11"/>
      <c r="QBI10" s="11"/>
      <c r="QBJ10" s="11"/>
      <c r="QBK10" s="11"/>
      <c r="QBL10" s="11"/>
      <c r="QBM10" s="11"/>
      <c r="QBN10" s="11"/>
      <c r="QBO10" s="11"/>
      <c r="QBP10" s="11"/>
      <c r="QBQ10" s="11"/>
      <c r="QBR10" s="11"/>
      <c r="QBS10" s="11"/>
      <c r="QBT10" s="11"/>
      <c r="QBU10" s="11"/>
      <c r="QBV10" s="11"/>
      <c r="QBW10" s="11"/>
      <c r="QBX10" s="11"/>
      <c r="QBY10" s="11"/>
      <c r="QBZ10" s="11"/>
      <c r="QCA10" s="11"/>
      <c r="QCB10" s="11"/>
      <c r="QCC10" s="11"/>
      <c r="QCD10" s="11"/>
      <c r="QCE10" s="11"/>
      <c r="QCF10" s="11"/>
      <c r="QCG10" s="11"/>
      <c r="QCH10" s="11"/>
      <c r="QCI10" s="11"/>
      <c r="QCJ10" s="11"/>
      <c r="QCK10" s="11"/>
      <c r="QCL10" s="11"/>
      <c r="QCM10" s="11"/>
      <c r="QCN10" s="11"/>
      <c r="QCO10" s="11"/>
      <c r="QCP10" s="11"/>
      <c r="QCQ10" s="11"/>
      <c r="QCR10" s="11"/>
      <c r="QCS10" s="11"/>
      <c r="QCT10" s="11"/>
      <c r="QCU10" s="11"/>
      <c r="QCV10" s="11"/>
      <c r="QCW10" s="11"/>
      <c r="QCX10" s="11"/>
      <c r="QCY10" s="11"/>
      <c r="QCZ10" s="11"/>
      <c r="QDA10" s="11"/>
      <c r="QDB10" s="11"/>
      <c r="QDC10" s="11"/>
      <c r="QDD10" s="11"/>
      <c r="QDE10" s="11"/>
      <c r="QDF10" s="11"/>
      <c r="QDG10" s="11"/>
      <c r="QDH10" s="11"/>
      <c r="QDI10" s="11"/>
      <c r="QDJ10" s="11"/>
      <c r="QDK10" s="11"/>
      <c r="QDL10" s="11"/>
      <c r="QDM10" s="11"/>
      <c r="QDN10" s="11"/>
      <c r="QDO10" s="11"/>
      <c r="QDP10" s="11"/>
      <c r="QDQ10" s="11"/>
      <c r="QDR10" s="11"/>
      <c r="QDS10" s="11"/>
      <c r="QDT10" s="11"/>
      <c r="QDU10" s="11"/>
      <c r="QDV10" s="11"/>
      <c r="QDW10" s="11"/>
      <c r="QDX10" s="11"/>
      <c r="QDY10" s="11"/>
      <c r="QDZ10" s="11"/>
      <c r="QEA10" s="11"/>
      <c r="QEB10" s="11"/>
      <c r="QEC10" s="11"/>
      <c r="QED10" s="11"/>
      <c r="QEE10" s="11"/>
      <c r="QEF10" s="11"/>
      <c r="QEG10" s="11"/>
      <c r="QEH10" s="11"/>
      <c r="QEI10" s="11"/>
      <c r="QEJ10" s="11"/>
      <c r="QEK10" s="11"/>
      <c r="QEL10" s="11"/>
      <c r="QEM10" s="11"/>
      <c r="QEN10" s="11"/>
      <c r="QEO10" s="11"/>
      <c r="QEP10" s="11"/>
      <c r="QEQ10" s="11"/>
      <c r="QER10" s="11"/>
      <c r="QES10" s="11"/>
      <c r="QET10" s="11"/>
      <c r="QEU10" s="11"/>
      <c r="QEV10" s="11"/>
      <c r="QEW10" s="11"/>
      <c r="QEX10" s="11"/>
      <c r="QEY10" s="11"/>
      <c r="QEZ10" s="11"/>
      <c r="QFA10" s="11"/>
      <c r="QFB10" s="11"/>
      <c r="QFC10" s="11"/>
      <c r="QFD10" s="11"/>
      <c r="QFE10" s="11"/>
      <c r="QFF10" s="11"/>
      <c r="QFG10" s="11"/>
      <c r="QFH10" s="11"/>
      <c r="QFI10" s="11"/>
      <c r="QFJ10" s="11"/>
      <c r="QFK10" s="11"/>
      <c r="QFL10" s="11"/>
      <c r="QFM10" s="11"/>
      <c r="QFN10" s="11"/>
      <c r="QFO10" s="11"/>
      <c r="QFP10" s="11"/>
      <c r="QFQ10" s="11"/>
      <c r="QFR10" s="11"/>
      <c r="QFS10" s="11"/>
      <c r="QFT10" s="11"/>
      <c r="QFU10" s="11"/>
      <c r="QFV10" s="11"/>
      <c r="QFW10" s="11"/>
      <c r="QFX10" s="11"/>
      <c r="QFY10" s="11"/>
      <c r="QFZ10" s="11"/>
      <c r="QGA10" s="11"/>
      <c r="QGB10" s="11"/>
      <c r="QGC10" s="11"/>
      <c r="QGD10" s="11"/>
      <c r="QGE10" s="11"/>
      <c r="QGF10" s="11"/>
      <c r="QGG10" s="11"/>
      <c r="QGH10" s="11"/>
      <c r="QGI10" s="11"/>
      <c r="QGJ10" s="11"/>
      <c r="QGK10" s="11"/>
      <c r="QGL10" s="11"/>
      <c r="QGM10" s="11"/>
      <c r="QGN10" s="11"/>
      <c r="QGO10" s="11"/>
      <c r="QGP10" s="11"/>
      <c r="QGQ10" s="11"/>
      <c r="QGR10" s="11"/>
      <c r="QGS10" s="11"/>
      <c r="QGT10" s="11"/>
      <c r="QGU10" s="11"/>
      <c r="QGV10" s="11"/>
      <c r="QGW10" s="11"/>
      <c r="QGX10" s="11"/>
      <c r="QGY10" s="11"/>
      <c r="QGZ10" s="11"/>
      <c r="QHA10" s="11"/>
      <c r="QHB10" s="11"/>
      <c r="QHC10" s="11"/>
      <c r="QHD10" s="11"/>
      <c r="QHE10" s="11"/>
      <c r="QHF10" s="11"/>
      <c r="QHG10" s="11"/>
      <c r="QHH10" s="11"/>
      <c r="QHI10" s="11"/>
      <c r="QHJ10" s="11"/>
      <c r="QHK10" s="11"/>
      <c r="QHL10" s="11"/>
      <c r="QHM10" s="11"/>
      <c r="QHN10" s="11"/>
      <c r="QHO10" s="11"/>
      <c r="QHP10" s="11"/>
      <c r="QHQ10" s="11"/>
      <c r="QHR10" s="11"/>
      <c r="QHS10" s="11"/>
      <c r="QHT10" s="11"/>
      <c r="QHU10" s="11"/>
      <c r="QHV10" s="11"/>
      <c r="QHW10" s="11"/>
      <c r="QHX10" s="11"/>
      <c r="QHY10" s="11"/>
      <c r="QHZ10" s="11"/>
      <c r="QIA10" s="11"/>
      <c r="QIB10" s="11"/>
      <c r="QIC10" s="11"/>
      <c r="QID10" s="11"/>
      <c r="QIE10" s="11"/>
      <c r="QIF10" s="11"/>
      <c r="QIG10" s="11"/>
      <c r="QIH10" s="11"/>
      <c r="QII10" s="11"/>
      <c r="QIJ10" s="11"/>
      <c r="QIK10" s="11"/>
      <c r="QIL10" s="11"/>
      <c r="QIM10" s="11"/>
      <c r="QIN10" s="11"/>
      <c r="QIO10" s="11"/>
      <c r="QIP10" s="11"/>
      <c r="QIQ10" s="11"/>
      <c r="QIR10" s="11"/>
      <c r="QIS10" s="11"/>
      <c r="QIT10" s="11"/>
      <c r="QIU10" s="11"/>
      <c r="QIV10" s="11"/>
      <c r="QIW10" s="11"/>
      <c r="QIX10" s="11"/>
      <c r="QIY10" s="11"/>
      <c r="QIZ10" s="11"/>
      <c r="QJA10" s="11"/>
      <c r="QJB10" s="11"/>
      <c r="QJC10" s="11"/>
      <c r="QJD10" s="11"/>
      <c r="QJE10" s="11"/>
      <c r="QJF10" s="11"/>
      <c r="QJG10" s="11"/>
      <c r="QJH10" s="11"/>
      <c r="QJI10" s="11"/>
      <c r="QJJ10" s="11"/>
      <c r="QJK10" s="11"/>
      <c r="QJL10" s="11"/>
      <c r="QJM10" s="11"/>
      <c r="QJN10" s="11"/>
      <c r="QJO10" s="11"/>
      <c r="QJP10" s="11"/>
      <c r="QJQ10" s="11"/>
      <c r="QJR10" s="11"/>
      <c r="QJS10" s="11"/>
      <c r="QJT10" s="11"/>
      <c r="QJU10" s="11"/>
      <c r="QJV10" s="11"/>
      <c r="QJW10" s="11"/>
      <c r="QJX10" s="11"/>
      <c r="QJY10" s="11"/>
      <c r="QJZ10" s="11"/>
      <c r="QKA10" s="11"/>
      <c r="QKB10" s="11"/>
      <c r="QKC10" s="11"/>
      <c r="QKD10" s="11"/>
      <c r="QKE10" s="11"/>
      <c r="QKF10" s="11"/>
      <c r="QKG10" s="11"/>
      <c r="QKH10" s="11"/>
      <c r="QKI10" s="11"/>
      <c r="QKJ10" s="11"/>
      <c r="QKK10" s="11"/>
      <c r="QKL10" s="11"/>
      <c r="QKM10" s="11"/>
      <c r="QKN10" s="11"/>
      <c r="QKO10" s="11"/>
      <c r="QKP10" s="11"/>
      <c r="QKQ10" s="11"/>
      <c r="QKR10" s="11"/>
      <c r="QKS10" s="11"/>
      <c r="QKT10" s="11"/>
      <c r="QKU10" s="11"/>
      <c r="QKV10" s="11"/>
      <c r="QKW10" s="11"/>
      <c r="QKX10" s="11"/>
      <c r="QKY10" s="11"/>
      <c r="QKZ10" s="11"/>
      <c r="QLA10" s="11"/>
      <c r="QLB10" s="11"/>
      <c r="QLC10" s="11"/>
      <c r="QLD10" s="11"/>
      <c r="QLE10" s="11"/>
      <c r="QLF10" s="11"/>
      <c r="QLG10" s="11"/>
      <c r="QLH10" s="11"/>
      <c r="QLI10" s="11"/>
      <c r="QLJ10" s="11"/>
      <c r="QLK10" s="11"/>
      <c r="QLL10" s="11"/>
      <c r="QLM10" s="11"/>
      <c r="QLN10" s="11"/>
      <c r="QLO10" s="11"/>
      <c r="QLP10" s="11"/>
      <c r="QLQ10" s="11"/>
      <c r="QLR10" s="11"/>
      <c r="QLS10" s="11"/>
      <c r="QLT10" s="11"/>
      <c r="QLU10" s="11"/>
      <c r="QLV10" s="11"/>
      <c r="QLW10" s="11"/>
      <c r="QLX10" s="11"/>
      <c r="QLY10" s="11"/>
      <c r="QLZ10" s="11"/>
      <c r="QMA10" s="11"/>
      <c r="QMB10" s="11"/>
      <c r="QMC10" s="11"/>
      <c r="QMD10" s="11"/>
      <c r="QME10" s="11"/>
      <c r="QMF10" s="11"/>
      <c r="QMG10" s="11"/>
      <c r="QMH10" s="11"/>
      <c r="QMI10" s="11"/>
      <c r="QMJ10" s="11"/>
      <c r="QMK10" s="11"/>
      <c r="QML10" s="11"/>
      <c r="QMM10" s="11"/>
      <c r="QMN10" s="11"/>
      <c r="QMO10" s="11"/>
      <c r="QMP10" s="11"/>
      <c r="QMQ10" s="11"/>
      <c r="QMR10" s="11"/>
      <c r="QMS10" s="11"/>
      <c r="QMT10" s="11"/>
      <c r="QMU10" s="11"/>
      <c r="QMV10" s="11"/>
      <c r="QMW10" s="11"/>
      <c r="QMX10" s="11"/>
      <c r="QMY10" s="11"/>
      <c r="QMZ10" s="11"/>
      <c r="QNA10" s="11"/>
      <c r="QNB10" s="11"/>
      <c r="QNC10" s="11"/>
      <c r="QND10" s="11"/>
      <c r="QNE10" s="11"/>
      <c r="QNF10" s="11"/>
      <c r="QNG10" s="11"/>
      <c r="QNH10" s="11"/>
      <c r="QNI10" s="11"/>
      <c r="QNJ10" s="11"/>
      <c r="QNK10" s="11"/>
      <c r="QNL10" s="11"/>
      <c r="QNM10" s="11"/>
      <c r="QNN10" s="11"/>
      <c r="QNO10" s="11"/>
      <c r="QNP10" s="11"/>
      <c r="QNQ10" s="11"/>
      <c r="QNR10" s="11"/>
      <c r="QNS10" s="11"/>
      <c r="QNT10" s="11"/>
      <c r="QNU10" s="11"/>
      <c r="QNV10" s="11"/>
      <c r="QNW10" s="11"/>
      <c r="QNX10" s="11"/>
      <c r="QNY10" s="11"/>
      <c r="QNZ10" s="11"/>
      <c r="QOA10" s="11"/>
      <c r="QOB10" s="11"/>
      <c r="QOC10" s="11"/>
      <c r="QOD10" s="11"/>
      <c r="QOE10" s="11"/>
      <c r="QOF10" s="11"/>
      <c r="QOG10" s="11"/>
      <c r="QOH10" s="11"/>
      <c r="QOI10" s="11"/>
      <c r="QOJ10" s="11"/>
      <c r="QOK10" s="11"/>
      <c r="QOL10" s="11"/>
      <c r="QOM10" s="11"/>
      <c r="QON10" s="11"/>
      <c r="QOO10" s="11"/>
      <c r="QOP10" s="11"/>
      <c r="QOQ10" s="11"/>
      <c r="QOR10" s="11"/>
      <c r="QOS10" s="11"/>
      <c r="QOT10" s="11"/>
      <c r="QOU10" s="11"/>
      <c r="QOV10" s="11"/>
      <c r="QOW10" s="11"/>
      <c r="QOX10" s="11"/>
      <c r="QOY10" s="11"/>
      <c r="QOZ10" s="11"/>
      <c r="QPA10" s="11"/>
      <c r="QPB10" s="11"/>
      <c r="QPC10" s="11"/>
      <c r="QPD10" s="11"/>
      <c r="QPE10" s="11"/>
      <c r="QPF10" s="11"/>
      <c r="QPG10" s="11"/>
      <c r="QPH10" s="11"/>
      <c r="QPI10" s="11"/>
      <c r="QPJ10" s="11"/>
      <c r="QPK10" s="11"/>
      <c r="QPL10" s="11"/>
      <c r="QPM10" s="11"/>
      <c r="QPN10" s="11"/>
      <c r="QPO10" s="11"/>
      <c r="QPP10" s="11"/>
      <c r="QPQ10" s="11"/>
      <c r="QPR10" s="11"/>
      <c r="QPS10" s="11"/>
      <c r="QPT10" s="11"/>
      <c r="QPU10" s="11"/>
      <c r="QPV10" s="11"/>
      <c r="QPW10" s="11"/>
      <c r="QPX10" s="11"/>
      <c r="QPY10" s="11"/>
      <c r="QPZ10" s="11"/>
      <c r="QQA10" s="11"/>
      <c r="QQB10" s="11"/>
      <c r="QQC10" s="11"/>
      <c r="QQD10" s="11"/>
      <c r="QQE10" s="11"/>
      <c r="QQF10" s="11"/>
      <c r="QQG10" s="11"/>
      <c r="QQH10" s="11"/>
      <c r="QQI10" s="11"/>
      <c r="QQJ10" s="11"/>
      <c r="QQK10" s="11"/>
      <c r="QQL10" s="11"/>
      <c r="QQM10" s="11"/>
      <c r="QQN10" s="11"/>
      <c r="QQO10" s="11"/>
      <c r="QQP10" s="11"/>
      <c r="QQQ10" s="11"/>
      <c r="QQR10" s="11"/>
      <c r="QQS10" s="11"/>
      <c r="QQT10" s="11"/>
      <c r="QQU10" s="11"/>
      <c r="QQV10" s="11"/>
      <c r="QQW10" s="11"/>
      <c r="QQX10" s="11"/>
      <c r="QQY10" s="11"/>
      <c r="QQZ10" s="11"/>
      <c r="QRA10" s="11"/>
      <c r="QRB10" s="11"/>
      <c r="QRC10" s="11"/>
      <c r="QRD10" s="11"/>
      <c r="QRE10" s="11"/>
      <c r="QRF10" s="11"/>
      <c r="QRG10" s="11"/>
      <c r="QRH10" s="11"/>
      <c r="QRI10" s="11"/>
      <c r="QRJ10" s="11"/>
      <c r="QRK10" s="11"/>
      <c r="QRL10" s="11"/>
      <c r="QRM10" s="11"/>
      <c r="QRN10" s="11"/>
      <c r="QRO10" s="11"/>
      <c r="QRP10" s="11"/>
      <c r="QRQ10" s="11"/>
      <c r="QRR10" s="11"/>
      <c r="QRS10" s="11"/>
      <c r="QRT10" s="11"/>
      <c r="QRU10" s="11"/>
      <c r="QRV10" s="11"/>
      <c r="QRW10" s="11"/>
      <c r="QRX10" s="11"/>
      <c r="QRY10" s="11"/>
      <c r="QRZ10" s="11"/>
      <c r="QSA10" s="11"/>
      <c r="QSB10" s="11"/>
      <c r="QSC10" s="11"/>
      <c r="QSD10" s="11"/>
      <c r="QSE10" s="11"/>
      <c r="QSF10" s="11"/>
      <c r="QSG10" s="11"/>
      <c r="QSH10" s="11"/>
      <c r="QSI10" s="11"/>
      <c r="QSJ10" s="11"/>
      <c r="QSK10" s="11"/>
      <c r="QSL10" s="11"/>
      <c r="QSM10" s="11"/>
      <c r="QSN10" s="11"/>
      <c r="QSO10" s="11"/>
      <c r="QSP10" s="11"/>
      <c r="QSQ10" s="11"/>
      <c r="QSR10" s="11"/>
      <c r="QSS10" s="11"/>
      <c r="QST10" s="11"/>
      <c r="QSU10" s="11"/>
      <c r="QSV10" s="11"/>
      <c r="QSW10" s="11"/>
      <c r="QSX10" s="11"/>
      <c r="QSY10" s="11"/>
      <c r="QSZ10" s="11"/>
      <c r="QTA10" s="11"/>
      <c r="QTB10" s="11"/>
      <c r="QTC10" s="11"/>
      <c r="QTD10" s="11"/>
      <c r="QTE10" s="11"/>
      <c r="QTF10" s="11"/>
      <c r="QTG10" s="11"/>
      <c r="QTH10" s="11"/>
      <c r="QTI10" s="11"/>
      <c r="QTJ10" s="11"/>
      <c r="QTK10" s="11"/>
      <c r="QTL10" s="11"/>
      <c r="QTM10" s="11"/>
      <c r="QTN10" s="11"/>
      <c r="QTO10" s="11"/>
      <c r="QTP10" s="11"/>
      <c r="QTQ10" s="11"/>
      <c r="QTR10" s="11"/>
      <c r="QTS10" s="11"/>
      <c r="QTT10" s="11"/>
      <c r="QTU10" s="11"/>
      <c r="QTV10" s="11"/>
      <c r="QTW10" s="11"/>
      <c r="QTX10" s="11"/>
      <c r="QTY10" s="11"/>
      <c r="QTZ10" s="11"/>
      <c r="QUA10" s="11"/>
      <c r="QUB10" s="11"/>
      <c r="QUC10" s="11"/>
      <c r="QUD10" s="11"/>
      <c r="QUE10" s="11"/>
      <c r="QUF10" s="11"/>
      <c r="QUG10" s="11"/>
      <c r="QUH10" s="11"/>
      <c r="QUI10" s="11"/>
      <c r="QUJ10" s="11"/>
      <c r="QUK10" s="11"/>
      <c r="QUL10" s="11"/>
      <c r="QUM10" s="11"/>
      <c r="QUN10" s="11"/>
      <c r="QUO10" s="11"/>
      <c r="QUP10" s="11"/>
      <c r="QUQ10" s="11"/>
      <c r="QUR10" s="11"/>
      <c r="QUS10" s="11"/>
      <c r="QUT10" s="11"/>
      <c r="QUU10" s="11"/>
      <c r="QUV10" s="11"/>
      <c r="QUW10" s="11"/>
      <c r="QUX10" s="11"/>
      <c r="QUY10" s="11"/>
      <c r="QUZ10" s="11"/>
      <c r="QVA10" s="11"/>
      <c r="QVB10" s="11"/>
      <c r="QVC10" s="11"/>
      <c r="QVD10" s="11"/>
      <c r="QVE10" s="11"/>
      <c r="QVF10" s="11"/>
      <c r="QVG10" s="11"/>
      <c r="QVH10" s="11"/>
      <c r="QVI10" s="11"/>
      <c r="QVJ10" s="11"/>
      <c r="QVK10" s="11"/>
      <c r="QVL10" s="11"/>
      <c r="QVM10" s="11"/>
      <c r="QVN10" s="11"/>
      <c r="QVO10" s="11"/>
      <c r="QVP10" s="11"/>
      <c r="QVQ10" s="11"/>
      <c r="QVR10" s="11"/>
      <c r="QVS10" s="11"/>
      <c r="QVT10" s="11"/>
      <c r="QVU10" s="11"/>
      <c r="QVV10" s="11"/>
      <c r="QVW10" s="11"/>
      <c r="QVX10" s="11"/>
      <c r="QVY10" s="11"/>
      <c r="QVZ10" s="11"/>
      <c r="QWA10" s="11"/>
      <c r="QWB10" s="11"/>
      <c r="QWC10" s="11"/>
      <c r="QWD10" s="11"/>
      <c r="QWE10" s="11"/>
      <c r="QWF10" s="11"/>
      <c r="QWG10" s="11"/>
      <c r="QWH10" s="11"/>
      <c r="QWI10" s="11"/>
      <c r="QWJ10" s="11"/>
      <c r="QWK10" s="11"/>
      <c r="QWL10" s="11"/>
      <c r="QWM10" s="11"/>
      <c r="QWN10" s="11"/>
      <c r="QWO10" s="11"/>
      <c r="QWP10" s="11"/>
      <c r="QWQ10" s="11"/>
      <c r="QWR10" s="11"/>
      <c r="QWS10" s="11"/>
      <c r="QWT10" s="11"/>
      <c r="QWU10" s="11"/>
      <c r="QWV10" s="11"/>
      <c r="QWW10" s="11"/>
      <c r="QWX10" s="11"/>
      <c r="QWY10" s="11"/>
      <c r="QWZ10" s="11"/>
      <c r="QXA10" s="11"/>
      <c r="QXB10" s="11"/>
      <c r="QXC10" s="11"/>
      <c r="QXD10" s="11"/>
      <c r="QXE10" s="11"/>
      <c r="QXF10" s="11"/>
      <c r="QXG10" s="11"/>
      <c r="QXH10" s="11"/>
      <c r="QXI10" s="11"/>
      <c r="QXJ10" s="11"/>
      <c r="QXK10" s="11"/>
      <c r="QXL10" s="11"/>
      <c r="QXM10" s="11"/>
      <c r="QXN10" s="11"/>
      <c r="QXO10" s="11"/>
      <c r="QXP10" s="11"/>
      <c r="QXQ10" s="11"/>
      <c r="QXR10" s="11"/>
      <c r="QXS10" s="11"/>
      <c r="QXT10" s="11"/>
      <c r="QXU10" s="11"/>
      <c r="QXV10" s="11"/>
      <c r="QXW10" s="11"/>
      <c r="QXX10" s="11"/>
      <c r="QXY10" s="11"/>
      <c r="QXZ10" s="11"/>
      <c r="QYA10" s="11"/>
      <c r="QYB10" s="11"/>
      <c r="QYC10" s="11"/>
      <c r="QYD10" s="11"/>
      <c r="QYE10" s="11"/>
      <c r="QYF10" s="11"/>
      <c r="QYG10" s="11"/>
      <c r="QYH10" s="11"/>
      <c r="QYI10" s="11"/>
      <c r="QYJ10" s="11"/>
      <c r="QYK10" s="11"/>
      <c r="QYL10" s="11"/>
      <c r="QYM10" s="11"/>
      <c r="QYN10" s="11"/>
      <c r="QYO10" s="11"/>
      <c r="QYP10" s="11"/>
      <c r="QYQ10" s="11"/>
      <c r="QYR10" s="11"/>
      <c r="QYS10" s="11"/>
      <c r="QYT10" s="11"/>
      <c r="QYU10" s="11"/>
      <c r="QYV10" s="11"/>
      <c r="QYW10" s="11"/>
      <c r="QYX10" s="11"/>
      <c r="QYY10" s="11"/>
      <c r="QYZ10" s="11"/>
      <c r="QZA10" s="11"/>
      <c r="QZB10" s="11"/>
      <c r="QZC10" s="11"/>
      <c r="QZD10" s="11"/>
      <c r="QZE10" s="11"/>
      <c r="QZF10" s="11"/>
      <c r="QZG10" s="11"/>
      <c r="QZH10" s="11"/>
      <c r="QZI10" s="11"/>
      <c r="QZJ10" s="11"/>
      <c r="QZK10" s="11"/>
      <c r="QZL10" s="11"/>
      <c r="QZM10" s="11"/>
      <c r="QZN10" s="11"/>
      <c r="QZO10" s="11"/>
      <c r="QZP10" s="11"/>
      <c r="QZQ10" s="11"/>
      <c r="QZR10" s="11"/>
      <c r="QZS10" s="11"/>
      <c r="QZT10" s="11"/>
      <c r="QZU10" s="11"/>
      <c r="QZV10" s="11"/>
      <c r="QZW10" s="11"/>
      <c r="QZX10" s="11"/>
      <c r="QZY10" s="11"/>
      <c r="QZZ10" s="11"/>
      <c r="RAA10" s="11"/>
      <c r="RAB10" s="11"/>
      <c r="RAC10" s="11"/>
      <c r="RAD10" s="11"/>
      <c r="RAE10" s="11"/>
      <c r="RAF10" s="11"/>
      <c r="RAG10" s="11"/>
      <c r="RAH10" s="11"/>
      <c r="RAI10" s="11"/>
      <c r="RAJ10" s="11"/>
      <c r="RAK10" s="11"/>
      <c r="RAL10" s="11"/>
      <c r="RAM10" s="11"/>
      <c r="RAN10" s="11"/>
      <c r="RAO10" s="11"/>
      <c r="RAP10" s="11"/>
      <c r="RAQ10" s="11"/>
      <c r="RAR10" s="11"/>
      <c r="RAS10" s="11"/>
      <c r="RAT10" s="11"/>
      <c r="RAU10" s="11"/>
      <c r="RAV10" s="11"/>
      <c r="RAW10" s="11"/>
      <c r="RAX10" s="11"/>
      <c r="RAY10" s="11"/>
      <c r="RAZ10" s="11"/>
      <c r="RBA10" s="11"/>
      <c r="RBB10" s="11"/>
      <c r="RBC10" s="11"/>
      <c r="RBD10" s="11"/>
      <c r="RBE10" s="11"/>
      <c r="RBF10" s="11"/>
      <c r="RBG10" s="11"/>
      <c r="RBH10" s="11"/>
      <c r="RBI10" s="11"/>
      <c r="RBJ10" s="11"/>
      <c r="RBK10" s="11"/>
      <c r="RBL10" s="11"/>
      <c r="RBM10" s="11"/>
      <c r="RBN10" s="11"/>
      <c r="RBO10" s="11"/>
      <c r="RBP10" s="11"/>
      <c r="RBQ10" s="11"/>
      <c r="RBR10" s="11"/>
      <c r="RBS10" s="11"/>
      <c r="RBT10" s="11"/>
      <c r="RBU10" s="11"/>
      <c r="RBV10" s="11"/>
      <c r="RBW10" s="11"/>
      <c r="RBX10" s="11"/>
      <c r="RBY10" s="11"/>
      <c r="RBZ10" s="11"/>
      <c r="RCA10" s="11"/>
      <c r="RCB10" s="11"/>
      <c r="RCC10" s="11"/>
      <c r="RCD10" s="11"/>
      <c r="RCE10" s="11"/>
      <c r="RCF10" s="11"/>
      <c r="RCG10" s="11"/>
      <c r="RCH10" s="11"/>
      <c r="RCI10" s="11"/>
      <c r="RCJ10" s="11"/>
      <c r="RCK10" s="11"/>
      <c r="RCL10" s="11"/>
      <c r="RCM10" s="11"/>
      <c r="RCN10" s="11"/>
      <c r="RCO10" s="11"/>
      <c r="RCP10" s="11"/>
      <c r="RCQ10" s="11"/>
      <c r="RCR10" s="11"/>
      <c r="RCS10" s="11"/>
      <c r="RCT10" s="11"/>
      <c r="RCU10" s="11"/>
      <c r="RCV10" s="11"/>
      <c r="RCW10" s="11"/>
      <c r="RCX10" s="11"/>
      <c r="RCY10" s="11"/>
      <c r="RCZ10" s="11"/>
      <c r="RDA10" s="11"/>
      <c r="RDB10" s="11"/>
      <c r="RDC10" s="11"/>
      <c r="RDD10" s="11"/>
      <c r="RDE10" s="11"/>
      <c r="RDF10" s="11"/>
      <c r="RDG10" s="11"/>
      <c r="RDH10" s="11"/>
      <c r="RDI10" s="11"/>
      <c r="RDJ10" s="11"/>
      <c r="RDK10" s="11"/>
      <c r="RDL10" s="11"/>
      <c r="RDM10" s="11"/>
      <c r="RDN10" s="11"/>
      <c r="RDO10" s="11"/>
      <c r="RDP10" s="11"/>
      <c r="RDQ10" s="11"/>
      <c r="RDR10" s="11"/>
      <c r="RDS10" s="11"/>
      <c r="RDT10" s="11"/>
      <c r="RDU10" s="11"/>
      <c r="RDV10" s="11"/>
      <c r="RDW10" s="11"/>
      <c r="RDX10" s="11"/>
      <c r="RDY10" s="11"/>
      <c r="RDZ10" s="11"/>
      <c r="REA10" s="11"/>
      <c r="REB10" s="11"/>
      <c r="REC10" s="11"/>
      <c r="RED10" s="11"/>
      <c r="REE10" s="11"/>
      <c r="REF10" s="11"/>
      <c r="REG10" s="11"/>
      <c r="REH10" s="11"/>
      <c r="REI10" s="11"/>
      <c r="REJ10" s="11"/>
      <c r="REK10" s="11"/>
      <c r="REL10" s="11"/>
      <c r="REM10" s="11"/>
      <c r="REN10" s="11"/>
      <c r="REO10" s="11"/>
      <c r="REP10" s="11"/>
      <c r="REQ10" s="11"/>
      <c r="RER10" s="11"/>
      <c r="RES10" s="11"/>
      <c r="RET10" s="11"/>
      <c r="REU10" s="11"/>
      <c r="REV10" s="11"/>
      <c r="REW10" s="11"/>
      <c r="REX10" s="11"/>
      <c r="REY10" s="11"/>
      <c r="REZ10" s="11"/>
      <c r="RFA10" s="11"/>
      <c r="RFB10" s="11"/>
      <c r="RFC10" s="11"/>
      <c r="RFD10" s="11"/>
      <c r="RFE10" s="11"/>
      <c r="RFF10" s="11"/>
      <c r="RFG10" s="11"/>
      <c r="RFH10" s="11"/>
      <c r="RFI10" s="11"/>
      <c r="RFJ10" s="11"/>
      <c r="RFK10" s="11"/>
      <c r="RFL10" s="11"/>
      <c r="RFM10" s="11"/>
      <c r="RFN10" s="11"/>
      <c r="RFO10" s="11"/>
      <c r="RFP10" s="11"/>
      <c r="RFQ10" s="11"/>
      <c r="RFR10" s="11"/>
      <c r="RFS10" s="11"/>
      <c r="RFT10" s="11"/>
      <c r="RFU10" s="11"/>
      <c r="RFV10" s="11"/>
      <c r="RFW10" s="11"/>
      <c r="RFX10" s="11"/>
      <c r="RFY10" s="11"/>
      <c r="RFZ10" s="11"/>
      <c r="RGA10" s="11"/>
      <c r="RGB10" s="11"/>
      <c r="RGC10" s="11"/>
      <c r="RGD10" s="11"/>
      <c r="RGE10" s="11"/>
      <c r="RGF10" s="11"/>
      <c r="RGG10" s="11"/>
      <c r="RGH10" s="11"/>
      <c r="RGI10" s="11"/>
      <c r="RGJ10" s="11"/>
      <c r="RGK10" s="11"/>
      <c r="RGL10" s="11"/>
      <c r="RGM10" s="11"/>
      <c r="RGN10" s="11"/>
      <c r="RGO10" s="11"/>
      <c r="RGP10" s="11"/>
      <c r="RGQ10" s="11"/>
      <c r="RGR10" s="11"/>
      <c r="RGS10" s="11"/>
      <c r="RGT10" s="11"/>
      <c r="RGU10" s="11"/>
      <c r="RGV10" s="11"/>
      <c r="RGW10" s="11"/>
      <c r="RGX10" s="11"/>
      <c r="RGY10" s="11"/>
      <c r="RGZ10" s="11"/>
      <c r="RHA10" s="11"/>
      <c r="RHB10" s="11"/>
      <c r="RHC10" s="11"/>
      <c r="RHD10" s="11"/>
      <c r="RHE10" s="11"/>
      <c r="RHF10" s="11"/>
      <c r="RHG10" s="11"/>
      <c r="RHH10" s="11"/>
      <c r="RHI10" s="11"/>
      <c r="RHJ10" s="11"/>
      <c r="RHK10" s="11"/>
      <c r="RHL10" s="11"/>
      <c r="RHM10" s="11"/>
      <c r="RHN10" s="11"/>
      <c r="RHO10" s="11"/>
      <c r="RHP10" s="11"/>
      <c r="RHQ10" s="11"/>
      <c r="RHR10" s="11"/>
      <c r="RHS10" s="11"/>
      <c r="RHT10" s="11"/>
      <c r="RHU10" s="11"/>
      <c r="RHV10" s="11"/>
      <c r="RHW10" s="11"/>
      <c r="RHX10" s="11"/>
      <c r="RHY10" s="11"/>
      <c r="RHZ10" s="11"/>
      <c r="RIA10" s="11"/>
      <c r="RIB10" s="11"/>
      <c r="RIC10" s="11"/>
      <c r="RID10" s="11"/>
      <c r="RIE10" s="11"/>
      <c r="RIF10" s="11"/>
      <c r="RIG10" s="11"/>
      <c r="RIH10" s="11"/>
      <c r="RII10" s="11"/>
      <c r="RIJ10" s="11"/>
      <c r="RIK10" s="11"/>
      <c r="RIL10" s="11"/>
      <c r="RIM10" s="11"/>
      <c r="RIN10" s="11"/>
      <c r="RIO10" s="11"/>
      <c r="RIP10" s="11"/>
      <c r="RIQ10" s="11"/>
      <c r="RIR10" s="11"/>
      <c r="RIS10" s="11"/>
      <c r="RIT10" s="11"/>
      <c r="RIU10" s="11"/>
      <c r="RIV10" s="11"/>
      <c r="RIW10" s="11"/>
      <c r="RIX10" s="11"/>
      <c r="RIY10" s="11"/>
      <c r="RIZ10" s="11"/>
      <c r="RJA10" s="11"/>
      <c r="RJB10" s="11"/>
      <c r="RJC10" s="11"/>
      <c r="RJD10" s="11"/>
      <c r="RJE10" s="11"/>
      <c r="RJF10" s="11"/>
      <c r="RJG10" s="11"/>
      <c r="RJH10" s="11"/>
      <c r="RJI10" s="11"/>
      <c r="RJJ10" s="11"/>
      <c r="RJK10" s="11"/>
      <c r="RJL10" s="11"/>
      <c r="RJM10" s="11"/>
      <c r="RJN10" s="11"/>
      <c r="RJO10" s="11"/>
      <c r="RJP10" s="11"/>
      <c r="RJQ10" s="11"/>
      <c r="RJR10" s="11"/>
      <c r="RJS10" s="11"/>
      <c r="RJT10" s="11"/>
      <c r="RJU10" s="11"/>
      <c r="RJV10" s="11"/>
      <c r="RJW10" s="11"/>
      <c r="RJX10" s="11"/>
      <c r="RJY10" s="11"/>
      <c r="RJZ10" s="11"/>
      <c r="RKA10" s="11"/>
      <c r="RKB10" s="11"/>
      <c r="RKC10" s="11"/>
      <c r="RKD10" s="11"/>
      <c r="RKE10" s="11"/>
      <c r="RKF10" s="11"/>
      <c r="RKG10" s="11"/>
      <c r="RKH10" s="11"/>
      <c r="RKI10" s="11"/>
      <c r="RKJ10" s="11"/>
      <c r="RKK10" s="11"/>
      <c r="RKL10" s="11"/>
      <c r="RKM10" s="11"/>
      <c r="RKN10" s="11"/>
      <c r="RKO10" s="11"/>
      <c r="RKP10" s="11"/>
      <c r="RKQ10" s="11"/>
      <c r="RKR10" s="11"/>
      <c r="RKS10" s="11"/>
      <c r="RKT10" s="11"/>
      <c r="RKU10" s="11"/>
      <c r="RKV10" s="11"/>
      <c r="RKW10" s="11"/>
      <c r="RKX10" s="11"/>
      <c r="RKY10" s="11"/>
      <c r="RKZ10" s="11"/>
      <c r="RLA10" s="11"/>
      <c r="RLB10" s="11"/>
      <c r="RLC10" s="11"/>
      <c r="RLD10" s="11"/>
      <c r="RLE10" s="11"/>
      <c r="RLF10" s="11"/>
      <c r="RLG10" s="11"/>
      <c r="RLH10" s="11"/>
      <c r="RLI10" s="11"/>
      <c r="RLJ10" s="11"/>
      <c r="RLK10" s="11"/>
      <c r="RLL10" s="11"/>
      <c r="RLM10" s="11"/>
      <c r="RLN10" s="11"/>
      <c r="RLO10" s="11"/>
      <c r="RLP10" s="11"/>
      <c r="RLQ10" s="11"/>
      <c r="RLR10" s="11"/>
      <c r="RLS10" s="11"/>
      <c r="RLT10" s="11"/>
      <c r="RLU10" s="11"/>
      <c r="RLV10" s="11"/>
      <c r="RLW10" s="11"/>
      <c r="RLX10" s="11"/>
      <c r="RLY10" s="11"/>
      <c r="RLZ10" s="11"/>
      <c r="RMA10" s="11"/>
      <c r="RMB10" s="11"/>
      <c r="RMC10" s="11"/>
      <c r="RMD10" s="11"/>
      <c r="RME10" s="11"/>
      <c r="RMF10" s="11"/>
      <c r="RMG10" s="11"/>
      <c r="RMH10" s="11"/>
      <c r="RMI10" s="11"/>
      <c r="RMJ10" s="11"/>
      <c r="RMK10" s="11"/>
      <c r="RML10" s="11"/>
      <c r="RMM10" s="11"/>
      <c r="RMN10" s="11"/>
      <c r="RMO10" s="11"/>
      <c r="RMP10" s="11"/>
      <c r="RMQ10" s="11"/>
      <c r="RMR10" s="11"/>
      <c r="RMS10" s="11"/>
      <c r="RMT10" s="11"/>
      <c r="RMU10" s="11"/>
      <c r="RMV10" s="11"/>
      <c r="RMW10" s="11"/>
      <c r="RMX10" s="11"/>
      <c r="RMY10" s="11"/>
      <c r="RMZ10" s="11"/>
      <c r="RNA10" s="11"/>
      <c r="RNB10" s="11"/>
      <c r="RNC10" s="11"/>
      <c r="RND10" s="11"/>
      <c r="RNE10" s="11"/>
      <c r="RNF10" s="11"/>
      <c r="RNG10" s="11"/>
      <c r="RNH10" s="11"/>
      <c r="RNI10" s="11"/>
      <c r="RNJ10" s="11"/>
      <c r="RNK10" s="11"/>
      <c r="RNL10" s="11"/>
      <c r="RNM10" s="11"/>
      <c r="RNN10" s="11"/>
      <c r="RNO10" s="11"/>
      <c r="RNP10" s="11"/>
      <c r="RNQ10" s="11"/>
      <c r="RNR10" s="11"/>
      <c r="RNS10" s="11"/>
      <c r="RNT10" s="11"/>
      <c r="RNU10" s="11"/>
      <c r="RNV10" s="11"/>
      <c r="RNW10" s="11"/>
      <c r="RNX10" s="11"/>
      <c r="RNY10" s="11"/>
      <c r="RNZ10" s="11"/>
      <c r="ROA10" s="11"/>
      <c r="ROB10" s="11"/>
      <c r="ROC10" s="11"/>
      <c r="ROD10" s="11"/>
      <c r="ROE10" s="11"/>
      <c r="ROF10" s="11"/>
      <c r="ROG10" s="11"/>
      <c r="ROH10" s="11"/>
      <c r="ROI10" s="11"/>
      <c r="ROJ10" s="11"/>
      <c r="ROK10" s="11"/>
      <c r="ROL10" s="11"/>
      <c r="ROM10" s="11"/>
      <c r="RON10" s="11"/>
      <c r="ROO10" s="11"/>
      <c r="ROP10" s="11"/>
      <c r="ROQ10" s="11"/>
      <c r="ROR10" s="11"/>
      <c r="ROS10" s="11"/>
      <c r="ROT10" s="11"/>
      <c r="ROU10" s="11"/>
      <c r="ROV10" s="11"/>
      <c r="ROW10" s="11"/>
      <c r="ROX10" s="11"/>
      <c r="ROY10" s="11"/>
      <c r="ROZ10" s="11"/>
      <c r="RPA10" s="11"/>
      <c r="RPB10" s="11"/>
      <c r="RPC10" s="11"/>
      <c r="RPD10" s="11"/>
      <c r="RPE10" s="11"/>
      <c r="RPF10" s="11"/>
      <c r="RPG10" s="11"/>
      <c r="RPH10" s="11"/>
      <c r="RPI10" s="11"/>
      <c r="RPJ10" s="11"/>
      <c r="RPK10" s="11"/>
      <c r="RPL10" s="11"/>
      <c r="RPM10" s="11"/>
      <c r="RPN10" s="11"/>
      <c r="RPO10" s="11"/>
      <c r="RPP10" s="11"/>
      <c r="RPQ10" s="11"/>
      <c r="RPR10" s="11"/>
      <c r="RPS10" s="11"/>
      <c r="RPT10" s="11"/>
      <c r="RPU10" s="11"/>
      <c r="RPV10" s="11"/>
      <c r="RPW10" s="11"/>
      <c r="RPX10" s="11"/>
      <c r="RPY10" s="11"/>
      <c r="RPZ10" s="11"/>
      <c r="RQA10" s="11"/>
      <c r="RQB10" s="11"/>
      <c r="RQC10" s="11"/>
      <c r="RQD10" s="11"/>
      <c r="RQE10" s="11"/>
      <c r="RQF10" s="11"/>
      <c r="RQG10" s="11"/>
      <c r="RQH10" s="11"/>
      <c r="RQI10" s="11"/>
      <c r="RQJ10" s="11"/>
      <c r="RQK10" s="11"/>
      <c r="RQL10" s="11"/>
      <c r="RQM10" s="11"/>
      <c r="RQN10" s="11"/>
      <c r="RQO10" s="11"/>
      <c r="RQP10" s="11"/>
      <c r="RQQ10" s="11"/>
      <c r="RQR10" s="11"/>
      <c r="RQS10" s="11"/>
      <c r="RQT10" s="11"/>
      <c r="RQU10" s="11"/>
      <c r="RQV10" s="11"/>
      <c r="RQW10" s="11"/>
      <c r="RQX10" s="11"/>
      <c r="RQY10" s="11"/>
      <c r="RQZ10" s="11"/>
      <c r="RRA10" s="11"/>
      <c r="RRB10" s="11"/>
      <c r="RRC10" s="11"/>
      <c r="RRD10" s="11"/>
      <c r="RRE10" s="11"/>
      <c r="RRF10" s="11"/>
      <c r="RRG10" s="11"/>
      <c r="RRH10" s="11"/>
      <c r="RRI10" s="11"/>
      <c r="RRJ10" s="11"/>
      <c r="RRK10" s="11"/>
      <c r="RRL10" s="11"/>
      <c r="RRM10" s="11"/>
      <c r="RRN10" s="11"/>
      <c r="RRO10" s="11"/>
      <c r="RRP10" s="11"/>
      <c r="RRQ10" s="11"/>
      <c r="RRR10" s="11"/>
      <c r="RRS10" s="11"/>
      <c r="RRT10" s="11"/>
      <c r="RRU10" s="11"/>
      <c r="RRV10" s="11"/>
      <c r="RRW10" s="11"/>
      <c r="RRX10" s="11"/>
      <c r="RRY10" s="11"/>
      <c r="RRZ10" s="11"/>
      <c r="RSA10" s="11"/>
      <c r="RSB10" s="11"/>
      <c r="RSC10" s="11"/>
      <c r="RSD10" s="11"/>
      <c r="RSE10" s="11"/>
      <c r="RSF10" s="11"/>
      <c r="RSG10" s="11"/>
      <c r="RSH10" s="11"/>
      <c r="RSI10" s="11"/>
      <c r="RSJ10" s="11"/>
      <c r="RSK10" s="11"/>
      <c r="RSL10" s="11"/>
      <c r="RSM10" s="11"/>
      <c r="RSN10" s="11"/>
      <c r="RSO10" s="11"/>
      <c r="RSP10" s="11"/>
      <c r="RSQ10" s="11"/>
      <c r="RSR10" s="11"/>
      <c r="RSS10" s="11"/>
      <c r="RST10" s="11"/>
      <c r="RSU10" s="11"/>
      <c r="RSV10" s="11"/>
      <c r="RSW10" s="11"/>
      <c r="RSX10" s="11"/>
      <c r="RSY10" s="11"/>
      <c r="RSZ10" s="11"/>
      <c r="RTA10" s="11"/>
      <c r="RTB10" s="11"/>
      <c r="RTC10" s="11"/>
      <c r="RTD10" s="11"/>
      <c r="RTE10" s="11"/>
      <c r="RTF10" s="11"/>
      <c r="RTG10" s="11"/>
      <c r="RTH10" s="11"/>
      <c r="RTI10" s="11"/>
      <c r="RTJ10" s="11"/>
      <c r="RTK10" s="11"/>
      <c r="RTL10" s="11"/>
      <c r="RTM10" s="11"/>
      <c r="RTN10" s="11"/>
      <c r="RTO10" s="11"/>
      <c r="RTP10" s="11"/>
      <c r="RTQ10" s="11"/>
      <c r="RTR10" s="11"/>
      <c r="RTS10" s="11"/>
      <c r="RTT10" s="11"/>
      <c r="RTU10" s="11"/>
      <c r="RTV10" s="11"/>
      <c r="RTW10" s="11"/>
      <c r="RTX10" s="11"/>
      <c r="RTY10" s="11"/>
      <c r="RTZ10" s="11"/>
      <c r="RUA10" s="11"/>
      <c r="RUB10" s="11"/>
      <c r="RUC10" s="11"/>
      <c r="RUD10" s="11"/>
      <c r="RUE10" s="11"/>
      <c r="RUF10" s="11"/>
      <c r="RUG10" s="11"/>
      <c r="RUH10" s="11"/>
      <c r="RUI10" s="11"/>
      <c r="RUJ10" s="11"/>
      <c r="RUK10" s="11"/>
      <c r="RUL10" s="11"/>
      <c r="RUM10" s="11"/>
      <c r="RUN10" s="11"/>
      <c r="RUO10" s="11"/>
      <c r="RUP10" s="11"/>
      <c r="RUQ10" s="11"/>
      <c r="RUR10" s="11"/>
      <c r="RUS10" s="11"/>
      <c r="RUT10" s="11"/>
      <c r="RUU10" s="11"/>
      <c r="RUV10" s="11"/>
      <c r="RUW10" s="11"/>
      <c r="RUX10" s="11"/>
      <c r="RUY10" s="11"/>
      <c r="RUZ10" s="11"/>
      <c r="RVA10" s="11"/>
      <c r="RVB10" s="11"/>
      <c r="RVC10" s="11"/>
      <c r="RVD10" s="11"/>
      <c r="RVE10" s="11"/>
      <c r="RVF10" s="11"/>
      <c r="RVG10" s="11"/>
      <c r="RVH10" s="11"/>
      <c r="RVI10" s="11"/>
      <c r="RVJ10" s="11"/>
      <c r="RVK10" s="11"/>
      <c r="RVL10" s="11"/>
      <c r="RVM10" s="11"/>
      <c r="RVN10" s="11"/>
      <c r="RVO10" s="11"/>
      <c r="RVP10" s="11"/>
      <c r="RVQ10" s="11"/>
      <c r="RVR10" s="11"/>
      <c r="RVS10" s="11"/>
      <c r="RVT10" s="11"/>
      <c r="RVU10" s="11"/>
      <c r="RVV10" s="11"/>
      <c r="RVW10" s="11"/>
      <c r="RVX10" s="11"/>
      <c r="RVY10" s="11"/>
      <c r="RVZ10" s="11"/>
      <c r="RWA10" s="11"/>
      <c r="RWB10" s="11"/>
      <c r="RWC10" s="11"/>
      <c r="RWD10" s="11"/>
      <c r="RWE10" s="11"/>
      <c r="RWF10" s="11"/>
      <c r="RWG10" s="11"/>
      <c r="RWH10" s="11"/>
      <c r="RWI10" s="11"/>
      <c r="RWJ10" s="11"/>
      <c r="RWK10" s="11"/>
      <c r="RWL10" s="11"/>
      <c r="RWM10" s="11"/>
      <c r="RWN10" s="11"/>
      <c r="RWO10" s="11"/>
      <c r="RWP10" s="11"/>
      <c r="RWQ10" s="11"/>
      <c r="RWR10" s="11"/>
      <c r="RWS10" s="11"/>
      <c r="RWT10" s="11"/>
      <c r="RWU10" s="11"/>
      <c r="RWV10" s="11"/>
      <c r="RWW10" s="11"/>
      <c r="RWX10" s="11"/>
      <c r="RWY10" s="11"/>
      <c r="RWZ10" s="11"/>
      <c r="RXA10" s="11"/>
      <c r="RXB10" s="11"/>
      <c r="RXC10" s="11"/>
      <c r="RXD10" s="11"/>
      <c r="RXE10" s="11"/>
      <c r="RXF10" s="11"/>
      <c r="RXG10" s="11"/>
      <c r="RXH10" s="11"/>
      <c r="RXI10" s="11"/>
      <c r="RXJ10" s="11"/>
      <c r="RXK10" s="11"/>
      <c r="RXL10" s="11"/>
      <c r="RXM10" s="11"/>
      <c r="RXN10" s="11"/>
      <c r="RXO10" s="11"/>
      <c r="RXP10" s="11"/>
      <c r="RXQ10" s="11"/>
      <c r="RXR10" s="11"/>
      <c r="RXS10" s="11"/>
      <c r="RXT10" s="11"/>
      <c r="RXU10" s="11"/>
      <c r="RXV10" s="11"/>
      <c r="RXW10" s="11"/>
      <c r="RXX10" s="11"/>
      <c r="RXY10" s="11"/>
      <c r="RXZ10" s="11"/>
      <c r="RYA10" s="11"/>
      <c r="RYB10" s="11"/>
      <c r="RYC10" s="11"/>
      <c r="RYD10" s="11"/>
      <c r="RYE10" s="11"/>
      <c r="RYF10" s="11"/>
      <c r="RYG10" s="11"/>
      <c r="RYH10" s="11"/>
      <c r="RYI10" s="11"/>
      <c r="RYJ10" s="11"/>
      <c r="RYK10" s="11"/>
      <c r="RYL10" s="11"/>
      <c r="RYM10" s="11"/>
      <c r="RYN10" s="11"/>
      <c r="RYO10" s="11"/>
      <c r="RYP10" s="11"/>
      <c r="RYQ10" s="11"/>
      <c r="RYR10" s="11"/>
      <c r="RYS10" s="11"/>
      <c r="RYT10" s="11"/>
      <c r="RYU10" s="11"/>
      <c r="RYV10" s="11"/>
      <c r="RYW10" s="11"/>
      <c r="RYX10" s="11"/>
      <c r="RYY10" s="11"/>
      <c r="RYZ10" s="11"/>
      <c r="RZA10" s="11"/>
      <c r="RZB10" s="11"/>
      <c r="RZC10" s="11"/>
      <c r="RZD10" s="11"/>
      <c r="RZE10" s="11"/>
      <c r="RZF10" s="11"/>
      <c r="RZG10" s="11"/>
      <c r="RZH10" s="11"/>
      <c r="RZI10" s="11"/>
      <c r="RZJ10" s="11"/>
      <c r="RZK10" s="11"/>
      <c r="RZL10" s="11"/>
      <c r="RZM10" s="11"/>
      <c r="RZN10" s="11"/>
      <c r="RZO10" s="11"/>
      <c r="RZP10" s="11"/>
      <c r="RZQ10" s="11"/>
      <c r="RZR10" s="11"/>
      <c r="RZS10" s="11"/>
      <c r="RZT10" s="11"/>
      <c r="RZU10" s="11"/>
      <c r="RZV10" s="11"/>
      <c r="RZW10" s="11"/>
      <c r="RZX10" s="11"/>
      <c r="RZY10" s="11"/>
      <c r="RZZ10" s="11"/>
      <c r="SAA10" s="11"/>
      <c r="SAB10" s="11"/>
      <c r="SAC10" s="11"/>
      <c r="SAD10" s="11"/>
      <c r="SAE10" s="11"/>
      <c r="SAF10" s="11"/>
      <c r="SAG10" s="11"/>
      <c r="SAH10" s="11"/>
      <c r="SAI10" s="11"/>
      <c r="SAJ10" s="11"/>
      <c r="SAK10" s="11"/>
      <c r="SAL10" s="11"/>
      <c r="SAM10" s="11"/>
      <c r="SAN10" s="11"/>
      <c r="SAO10" s="11"/>
      <c r="SAP10" s="11"/>
      <c r="SAQ10" s="11"/>
      <c r="SAR10" s="11"/>
      <c r="SAS10" s="11"/>
      <c r="SAT10" s="11"/>
      <c r="SAU10" s="11"/>
      <c r="SAV10" s="11"/>
      <c r="SAW10" s="11"/>
      <c r="SAX10" s="11"/>
      <c r="SAY10" s="11"/>
      <c r="SAZ10" s="11"/>
      <c r="SBA10" s="11"/>
      <c r="SBB10" s="11"/>
      <c r="SBC10" s="11"/>
      <c r="SBD10" s="11"/>
      <c r="SBE10" s="11"/>
      <c r="SBF10" s="11"/>
      <c r="SBG10" s="11"/>
      <c r="SBH10" s="11"/>
      <c r="SBI10" s="11"/>
      <c r="SBJ10" s="11"/>
      <c r="SBK10" s="11"/>
      <c r="SBL10" s="11"/>
      <c r="SBM10" s="11"/>
      <c r="SBN10" s="11"/>
      <c r="SBO10" s="11"/>
      <c r="SBP10" s="11"/>
      <c r="SBQ10" s="11"/>
      <c r="SBR10" s="11"/>
      <c r="SBS10" s="11"/>
      <c r="SBT10" s="11"/>
      <c r="SBU10" s="11"/>
      <c r="SBV10" s="11"/>
      <c r="SBW10" s="11"/>
      <c r="SBX10" s="11"/>
      <c r="SBY10" s="11"/>
      <c r="SBZ10" s="11"/>
      <c r="SCA10" s="11"/>
      <c r="SCB10" s="11"/>
      <c r="SCC10" s="11"/>
      <c r="SCD10" s="11"/>
      <c r="SCE10" s="11"/>
      <c r="SCF10" s="11"/>
      <c r="SCG10" s="11"/>
      <c r="SCH10" s="11"/>
      <c r="SCI10" s="11"/>
      <c r="SCJ10" s="11"/>
      <c r="SCK10" s="11"/>
      <c r="SCL10" s="11"/>
      <c r="SCM10" s="11"/>
      <c r="SCN10" s="11"/>
      <c r="SCO10" s="11"/>
      <c r="SCP10" s="11"/>
      <c r="SCQ10" s="11"/>
      <c r="SCR10" s="11"/>
      <c r="SCS10" s="11"/>
      <c r="SCT10" s="11"/>
      <c r="SCU10" s="11"/>
      <c r="SCV10" s="11"/>
      <c r="SCW10" s="11"/>
      <c r="SCX10" s="11"/>
      <c r="SCY10" s="11"/>
      <c r="SCZ10" s="11"/>
      <c r="SDA10" s="11"/>
      <c r="SDB10" s="11"/>
      <c r="SDC10" s="11"/>
      <c r="SDD10" s="11"/>
      <c r="SDE10" s="11"/>
      <c r="SDF10" s="11"/>
      <c r="SDG10" s="11"/>
      <c r="SDH10" s="11"/>
      <c r="SDI10" s="11"/>
      <c r="SDJ10" s="11"/>
      <c r="SDK10" s="11"/>
      <c r="SDL10" s="11"/>
      <c r="SDM10" s="11"/>
      <c r="SDN10" s="11"/>
      <c r="SDO10" s="11"/>
      <c r="SDP10" s="11"/>
      <c r="SDQ10" s="11"/>
      <c r="SDR10" s="11"/>
      <c r="SDS10" s="11"/>
      <c r="SDT10" s="11"/>
      <c r="SDU10" s="11"/>
      <c r="SDV10" s="11"/>
      <c r="SDW10" s="11"/>
      <c r="SDX10" s="11"/>
      <c r="SDY10" s="11"/>
      <c r="SDZ10" s="11"/>
      <c r="SEA10" s="11"/>
      <c r="SEB10" s="11"/>
      <c r="SEC10" s="11"/>
      <c r="SED10" s="11"/>
      <c r="SEE10" s="11"/>
      <c r="SEF10" s="11"/>
      <c r="SEG10" s="11"/>
      <c r="SEH10" s="11"/>
      <c r="SEI10" s="11"/>
      <c r="SEJ10" s="11"/>
      <c r="SEK10" s="11"/>
      <c r="SEL10" s="11"/>
      <c r="SEM10" s="11"/>
      <c r="SEN10" s="11"/>
      <c r="SEO10" s="11"/>
      <c r="SEP10" s="11"/>
      <c r="SEQ10" s="11"/>
      <c r="SER10" s="11"/>
      <c r="SES10" s="11"/>
      <c r="SET10" s="11"/>
      <c r="SEU10" s="11"/>
      <c r="SEV10" s="11"/>
      <c r="SEW10" s="11"/>
      <c r="SEX10" s="11"/>
      <c r="SEY10" s="11"/>
      <c r="SEZ10" s="11"/>
      <c r="SFA10" s="11"/>
      <c r="SFB10" s="11"/>
      <c r="SFC10" s="11"/>
      <c r="SFD10" s="11"/>
      <c r="SFE10" s="11"/>
      <c r="SFF10" s="11"/>
      <c r="SFG10" s="11"/>
      <c r="SFH10" s="11"/>
      <c r="SFI10" s="11"/>
      <c r="SFJ10" s="11"/>
      <c r="SFK10" s="11"/>
      <c r="SFL10" s="11"/>
      <c r="SFM10" s="11"/>
      <c r="SFN10" s="11"/>
      <c r="SFO10" s="11"/>
      <c r="SFP10" s="11"/>
      <c r="SFQ10" s="11"/>
      <c r="SFR10" s="11"/>
      <c r="SFS10" s="11"/>
      <c r="SFT10" s="11"/>
      <c r="SFU10" s="11"/>
      <c r="SFV10" s="11"/>
      <c r="SFW10" s="11"/>
      <c r="SFX10" s="11"/>
      <c r="SFY10" s="11"/>
      <c r="SFZ10" s="11"/>
      <c r="SGA10" s="11"/>
      <c r="SGB10" s="11"/>
      <c r="SGC10" s="11"/>
      <c r="SGD10" s="11"/>
      <c r="SGE10" s="11"/>
      <c r="SGF10" s="11"/>
      <c r="SGG10" s="11"/>
      <c r="SGH10" s="11"/>
      <c r="SGI10" s="11"/>
      <c r="SGJ10" s="11"/>
      <c r="SGK10" s="11"/>
      <c r="SGL10" s="11"/>
      <c r="SGM10" s="11"/>
      <c r="SGN10" s="11"/>
      <c r="SGO10" s="11"/>
      <c r="SGP10" s="11"/>
      <c r="SGQ10" s="11"/>
      <c r="SGR10" s="11"/>
      <c r="SGS10" s="11"/>
      <c r="SGT10" s="11"/>
      <c r="SGU10" s="11"/>
      <c r="SGV10" s="11"/>
      <c r="SGW10" s="11"/>
      <c r="SGX10" s="11"/>
      <c r="SGY10" s="11"/>
      <c r="SGZ10" s="11"/>
      <c r="SHA10" s="11"/>
      <c r="SHB10" s="11"/>
      <c r="SHC10" s="11"/>
      <c r="SHD10" s="11"/>
      <c r="SHE10" s="11"/>
      <c r="SHF10" s="11"/>
      <c r="SHG10" s="11"/>
      <c r="SHH10" s="11"/>
      <c r="SHI10" s="11"/>
      <c r="SHJ10" s="11"/>
      <c r="SHK10" s="11"/>
      <c r="SHL10" s="11"/>
      <c r="SHM10" s="11"/>
      <c r="SHN10" s="11"/>
      <c r="SHO10" s="11"/>
      <c r="SHP10" s="11"/>
      <c r="SHQ10" s="11"/>
      <c r="SHR10" s="11"/>
      <c r="SHS10" s="11"/>
      <c r="SHT10" s="11"/>
      <c r="SHU10" s="11"/>
      <c r="SHV10" s="11"/>
      <c r="SHW10" s="11"/>
      <c r="SHX10" s="11"/>
      <c r="SHY10" s="11"/>
      <c r="SHZ10" s="11"/>
      <c r="SIA10" s="11"/>
      <c r="SIB10" s="11"/>
      <c r="SIC10" s="11"/>
      <c r="SID10" s="11"/>
      <c r="SIE10" s="11"/>
      <c r="SIF10" s="11"/>
      <c r="SIG10" s="11"/>
      <c r="SIH10" s="11"/>
      <c r="SII10" s="11"/>
      <c r="SIJ10" s="11"/>
      <c r="SIK10" s="11"/>
      <c r="SIL10" s="11"/>
      <c r="SIM10" s="11"/>
      <c r="SIN10" s="11"/>
      <c r="SIO10" s="11"/>
      <c r="SIP10" s="11"/>
      <c r="SIQ10" s="11"/>
      <c r="SIR10" s="11"/>
      <c r="SIS10" s="11"/>
      <c r="SIT10" s="11"/>
      <c r="SIU10" s="11"/>
      <c r="SIV10" s="11"/>
      <c r="SIW10" s="11"/>
      <c r="SIX10" s="11"/>
      <c r="SIY10" s="11"/>
      <c r="SIZ10" s="11"/>
      <c r="SJA10" s="11"/>
      <c r="SJB10" s="11"/>
      <c r="SJC10" s="11"/>
      <c r="SJD10" s="11"/>
      <c r="SJE10" s="11"/>
      <c r="SJF10" s="11"/>
      <c r="SJG10" s="11"/>
      <c r="SJH10" s="11"/>
      <c r="SJI10" s="11"/>
      <c r="SJJ10" s="11"/>
      <c r="SJK10" s="11"/>
      <c r="SJL10" s="11"/>
      <c r="SJM10" s="11"/>
      <c r="SJN10" s="11"/>
      <c r="SJO10" s="11"/>
      <c r="SJP10" s="11"/>
      <c r="SJQ10" s="11"/>
      <c r="SJR10" s="11"/>
      <c r="SJS10" s="11"/>
      <c r="SJT10" s="11"/>
      <c r="SJU10" s="11"/>
      <c r="SJV10" s="11"/>
      <c r="SJW10" s="11"/>
      <c r="SJX10" s="11"/>
      <c r="SJY10" s="11"/>
      <c r="SJZ10" s="11"/>
      <c r="SKA10" s="11"/>
      <c r="SKB10" s="11"/>
      <c r="SKC10" s="11"/>
      <c r="SKD10" s="11"/>
      <c r="SKE10" s="11"/>
      <c r="SKF10" s="11"/>
      <c r="SKG10" s="11"/>
      <c r="SKH10" s="11"/>
      <c r="SKI10" s="11"/>
      <c r="SKJ10" s="11"/>
      <c r="SKK10" s="11"/>
      <c r="SKL10" s="11"/>
      <c r="SKM10" s="11"/>
      <c r="SKN10" s="11"/>
      <c r="SKO10" s="11"/>
      <c r="SKP10" s="11"/>
      <c r="SKQ10" s="11"/>
      <c r="SKR10" s="11"/>
      <c r="SKS10" s="11"/>
      <c r="SKT10" s="11"/>
      <c r="SKU10" s="11"/>
      <c r="SKV10" s="11"/>
      <c r="SKW10" s="11"/>
      <c r="SKX10" s="11"/>
      <c r="SKY10" s="11"/>
      <c r="SKZ10" s="11"/>
      <c r="SLA10" s="11"/>
      <c r="SLB10" s="11"/>
      <c r="SLC10" s="11"/>
      <c r="SLD10" s="11"/>
      <c r="SLE10" s="11"/>
      <c r="SLF10" s="11"/>
      <c r="SLG10" s="11"/>
      <c r="SLH10" s="11"/>
      <c r="SLI10" s="11"/>
      <c r="SLJ10" s="11"/>
      <c r="SLK10" s="11"/>
      <c r="SLL10" s="11"/>
      <c r="SLM10" s="11"/>
      <c r="SLN10" s="11"/>
      <c r="SLO10" s="11"/>
      <c r="SLP10" s="11"/>
      <c r="SLQ10" s="11"/>
      <c r="SLR10" s="11"/>
      <c r="SLS10" s="11"/>
      <c r="SLT10" s="11"/>
      <c r="SLU10" s="11"/>
      <c r="SLV10" s="11"/>
      <c r="SLW10" s="11"/>
      <c r="SLX10" s="11"/>
      <c r="SLY10" s="11"/>
      <c r="SLZ10" s="11"/>
      <c r="SMA10" s="11"/>
      <c r="SMB10" s="11"/>
      <c r="SMC10" s="11"/>
      <c r="SMD10" s="11"/>
      <c r="SME10" s="11"/>
      <c r="SMF10" s="11"/>
      <c r="SMG10" s="11"/>
      <c r="SMH10" s="11"/>
      <c r="SMI10" s="11"/>
      <c r="SMJ10" s="11"/>
      <c r="SMK10" s="11"/>
      <c r="SML10" s="11"/>
      <c r="SMM10" s="11"/>
      <c r="SMN10" s="11"/>
      <c r="SMO10" s="11"/>
      <c r="SMP10" s="11"/>
      <c r="SMQ10" s="11"/>
      <c r="SMR10" s="11"/>
      <c r="SMS10" s="11"/>
      <c r="SMT10" s="11"/>
      <c r="SMU10" s="11"/>
      <c r="SMV10" s="11"/>
      <c r="SMW10" s="11"/>
      <c r="SMX10" s="11"/>
      <c r="SMY10" s="11"/>
      <c r="SMZ10" s="11"/>
      <c r="SNA10" s="11"/>
      <c r="SNB10" s="11"/>
      <c r="SNC10" s="11"/>
      <c r="SND10" s="11"/>
      <c r="SNE10" s="11"/>
      <c r="SNF10" s="11"/>
      <c r="SNG10" s="11"/>
      <c r="SNH10" s="11"/>
      <c r="SNI10" s="11"/>
      <c r="SNJ10" s="11"/>
      <c r="SNK10" s="11"/>
      <c r="SNL10" s="11"/>
      <c r="SNM10" s="11"/>
      <c r="SNN10" s="11"/>
      <c r="SNO10" s="11"/>
      <c r="SNP10" s="11"/>
      <c r="SNQ10" s="11"/>
      <c r="SNR10" s="11"/>
      <c r="SNS10" s="11"/>
      <c r="SNT10" s="11"/>
      <c r="SNU10" s="11"/>
      <c r="SNV10" s="11"/>
      <c r="SNW10" s="11"/>
      <c r="SNX10" s="11"/>
      <c r="SNY10" s="11"/>
      <c r="SNZ10" s="11"/>
      <c r="SOA10" s="11"/>
      <c r="SOB10" s="11"/>
      <c r="SOC10" s="11"/>
      <c r="SOD10" s="11"/>
      <c r="SOE10" s="11"/>
      <c r="SOF10" s="11"/>
      <c r="SOG10" s="11"/>
      <c r="SOH10" s="11"/>
      <c r="SOI10" s="11"/>
      <c r="SOJ10" s="11"/>
      <c r="SOK10" s="11"/>
      <c r="SOL10" s="11"/>
      <c r="SOM10" s="11"/>
      <c r="SON10" s="11"/>
      <c r="SOO10" s="11"/>
      <c r="SOP10" s="11"/>
      <c r="SOQ10" s="11"/>
      <c r="SOR10" s="11"/>
      <c r="SOS10" s="11"/>
      <c r="SOT10" s="11"/>
      <c r="SOU10" s="11"/>
      <c r="SOV10" s="11"/>
      <c r="SOW10" s="11"/>
      <c r="SOX10" s="11"/>
      <c r="SOY10" s="11"/>
      <c r="SOZ10" s="11"/>
      <c r="SPA10" s="11"/>
      <c r="SPB10" s="11"/>
      <c r="SPC10" s="11"/>
      <c r="SPD10" s="11"/>
      <c r="SPE10" s="11"/>
      <c r="SPF10" s="11"/>
      <c r="SPG10" s="11"/>
      <c r="SPH10" s="11"/>
      <c r="SPI10" s="11"/>
      <c r="SPJ10" s="11"/>
      <c r="SPK10" s="11"/>
      <c r="SPL10" s="11"/>
      <c r="SPM10" s="11"/>
      <c r="SPN10" s="11"/>
      <c r="SPO10" s="11"/>
      <c r="SPP10" s="11"/>
      <c r="SPQ10" s="11"/>
      <c r="SPR10" s="11"/>
      <c r="SPS10" s="11"/>
      <c r="SPT10" s="11"/>
      <c r="SPU10" s="11"/>
      <c r="SPV10" s="11"/>
      <c r="SPW10" s="11"/>
      <c r="SPX10" s="11"/>
      <c r="SPY10" s="11"/>
      <c r="SPZ10" s="11"/>
      <c r="SQA10" s="11"/>
      <c r="SQB10" s="11"/>
      <c r="SQC10" s="11"/>
      <c r="SQD10" s="11"/>
      <c r="SQE10" s="11"/>
      <c r="SQF10" s="11"/>
      <c r="SQG10" s="11"/>
      <c r="SQH10" s="11"/>
      <c r="SQI10" s="11"/>
      <c r="SQJ10" s="11"/>
      <c r="SQK10" s="11"/>
      <c r="SQL10" s="11"/>
      <c r="SQM10" s="11"/>
      <c r="SQN10" s="11"/>
      <c r="SQO10" s="11"/>
      <c r="SQP10" s="11"/>
      <c r="SQQ10" s="11"/>
      <c r="SQR10" s="11"/>
      <c r="SQS10" s="11"/>
      <c r="SQT10" s="11"/>
      <c r="SQU10" s="11"/>
      <c r="SQV10" s="11"/>
      <c r="SQW10" s="11"/>
      <c r="SQX10" s="11"/>
      <c r="SQY10" s="11"/>
      <c r="SQZ10" s="11"/>
      <c r="SRA10" s="11"/>
      <c r="SRB10" s="11"/>
      <c r="SRC10" s="11"/>
      <c r="SRD10" s="11"/>
      <c r="SRE10" s="11"/>
      <c r="SRF10" s="11"/>
      <c r="SRG10" s="11"/>
      <c r="SRH10" s="11"/>
      <c r="SRI10" s="11"/>
      <c r="SRJ10" s="11"/>
      <c r="SRK10" s="11"/>
      <c r="SRL10" s="11"/>
      <c r="SRM10" s="11"/>
      <c r="SRN10" s="11"/>
      <c r="SRO10" s="11"/>
      <c r="SRP10" s="11"/>
      <c r="SRQ10" s="11"/>
      <c r="SRR10" s="11"/>
      <c r="SRS10" s="11"/>
      <c r="SRT10" s="11"/>
      <c r="SRU10" s="11"/>
      <c r="SRV10" s="11"/>
      <c r="SRW10" s="11"/>
      <c r="SRX10" s="11"/>
      <c r="SRY10" s="11"/>
      <c r="SRZ10" s="11"/>
      <c r="SSA10" s="11"/>
      <c r="SSB10" s="11"/>
      <c r="SSC10" s="11"/>
      <c r="SSD10" s="11"/>
      <c r="SSE10" s="11"/>
      <c r="SSF10" s="11"/>
      <c r="SSG10" s="11"/>
      <c r="SSH10" s="11"/>
      <c r="SSI10" s="11"/>
      <c r="SSJ10" s="11"/>
      <c r="SSK10" s="11"/>
      <c r="SSL10" s="11"/>
      <c r="SSM10" s="11"/>
      <c r="SSN10" s="11"/>
      <c r="SSO10" s="11"/>
      <c r="SSP10" s="11"/>
      <c r="SSQ10" s="11"/>
      <c r="SSR10" s="11"/>
      <c r="SSS10" s="11"/>
      <c r="SST10" s="11"/>
      <c r="SSU10" s="11"/>
      <c r="SSV10" s="11"/>
      <c r="SSW10" s="11"/>
      <c r="SSX10" s="11"/>
      <c r="SSY10" s="11"/>
      <c r="SSZ10" s="11"/>
      <c r="STA10" s="11"/>
      <c r="STB10" s="11"/>
      <c r="STC10" s="11"/>
      <c r="STD10" s="11"/>
      <c r="STE10" s="11"/>
      <c r="STF10" s="11"/>
      <c r="STG10" s="11"/>
      <c r="STH10" s="11"/>
      <c r="STI10" s="11"/>
      <c r="STJ10" s="11"/>
      <c r="STK10" s="11"/>
      <c r="STL10" s="11"/>
      <c r="STM10" s="11"/>
      <c r="STN10" s="11"/>
      <c r="STO10" s="11"/>
      <c r="STP10" s="11"/>
      <c r="STQ10" s="11"/>
      <c r="STR10" s="11"/>
      <c r="STS10" s="11"/>
      <c r="STT10" s="11"/>
      <c r="STU10" s="11"/>
      <c r="STV10" s="11"/>
      <c r="STW10" s="11"/>
      <c r="STX10" s="11"/>
      <c r="STY10" s="11"/>
      <c r="STZ10" s="11"/>
      <c r="SUA10" s="11"/>
      <c r="SUB10" s="11"/>
      <c r="SUC10" s="11"/>
      <c r="SUD10" s="11"/>
      <c r="SUE10" s="11"/>
      <c r="SUF10" s="11"/>
      <c r="SUG10" s="11"/>
      <c r="SUH10" s="11"/>
      <c r="SUI10" s="11"/>
      <c r="SUJ10" s="11"/>
      <c r="SUK10" s="11"/>
      <c r="SUL10" s="11"/>
      <c r="SUM10" s="11"/>
      <c r="SUN10" s="11"/>
      <c r="SUO10" s="11"/>
      <c r="SUP10" s="11"/>
      <c r="SUQ10" s="11"/>
      <c r="SUR10" s="11"/>
      <c r="SUS10" s="11"/>
      <c r="SUT10" s="11"/>
      <c r="SUU10" s="11"/>
      <c r="SUV10" s="11"/>
      <c r="SUW10" s="11"/>
      <c r="SUX10" s="11"/>
      <c r="SUY10" s="11"/>
      <c r="SUZ10" s="11"/>
      <c r="SVA10" s="11"/>
      <c r="SVB10" s="11"/>
      <c r="SVC10" s="11"/>
      <c r="SVD10" s="11"/>
      <c r="SVE10" s="11"/>
      <c r="SVF10" s="11"/>
      <c r="SVG10" s="11"/>
      <c r="SVH10" s="11"/>
      <c r="SVI10" s="11"/>
      <c r="SVJ10" s="11"/>
      <c r="SVK10" s="11"/>
      <c r="SVL10" s="11"/>
      <c r="SVM10" s="11"/>
      <c r="SVN10" s="11"/>
      <c r="SVO10" s="11"/>
      <c r="SVP10" s="11"/>
      <c r="SVQ10" s="11"/>
      <c r="SVR10" s="11"/>
      <c r="SVS10" s="11"/>
      <c r="SVT10" s="11"/>
      <c r="SVU10" s="11"/>
      <c r="SVV10" s="11"/>
      <c r="SVW10" s="11"/>
      <c r="SVX10" s="11"/>
      <c r="SVY10" s="11"/>
      <c r="SVZ10" s="11"/>
      <c r="SWA10" s="11"/>
      <c r="SWB10" s="11"/>
      <c r="SWC10" s="11"/>
      <c r="SWD10" s="11"/>
      <c r="SWE10" s="11"/>
      <c r="SWF10" s="11"/>
      <c r="SWG10" s="11"/>
      <c r="SWH10" s="11"/>
      <c r="SWI10" s="11"/>
      <c r="SWJ10" s="11"/>
      <c r="SWK10" s="11"/>
      <c r="SWL10" s="11"/>
      <c r="SWM10" s="11"/>
      <c r="SWN10" s="11"/>
      <c r="SWO10" s="11"/>
      <c r="SWP10" s="11"/>
      <c r="SWQ10" s="11"/>
      <c r="SWR10" s="11"/>
      <c r="SWS10" s="11"/>
      <c r="SWT10" s="11"/>
      <c r="SWU10" s="11"/>
      <c r="SWV10" s="11"/>
      <c r="SWW10" s="11"/>
      <c r="SWX10" s="11"/>
      <c r="SWY10" s="11"/>
      <c r="SWZ10" s="11"/>
      <c r="SXA10" s="11"/>
      <c r="SXB10" s="11"/>
      <c r="SXC10" s="11"/>
      <c r="SXD10" s="11"/>
      <c r="SXE10" s="11"/>
      <c r="SXF10" s="11"/>
      <c r="SXG10" s="11"/>
      <c r="SXH10" s="11"/>
      <c r="SXI10" s="11"/>
      <c r="SXJ10" s="11"/>
      <c r="SXK10" s="11"/>
      <c r="SXL10" s="11"/>
      <c r="SXM10" s="11"/>
      <c r="SXN10" s="11"/>
      <c r="SXO10" s="11"/>
      <c r="SXP10" s="11"/>
      <c r="SXQ10" s="11"/>
      <c r="SXR10" s="11"/>
      <c r="SXS10" s="11"/>
      <c r="SXT10" s="11"/>
      <c r="SXU10" s="11"/>
      <c r="SXV10" s="11"/>
      <c r="SXW10" s="11"/>
      <c r="SXX10" s="11"/>
      <c r="SXY10" s="11"/>
      <c r="SXZ10" s="11"/>
      <c r="SYA10" s="11"/>
      <c r="SYB10" s="11"/>
      <c r="SYC10" s="11"/>
      <c r="SYD10" s="11"/>
      <c r="SYE10" s="11"/>
      <c r="SYF10" s="11"/>
      <c r="SYG10" s="11"/>
      <c r="SYH10" s="11"/>
      <c r="SYI10" s="11"/>
      <c r="SYJ10" s="11"/>
      <c r="SYK10" s="11"/>
      <c r="SYL10" s="11"/>
      <c r="SYM10" s="11"/>
      <c r="SYN10" s="11"/>
      <c r="SYO10" s="11"/>
      <c r="SYP10" s="11"/>
      <c r="SYQ10" s="11"/>
      <c r="SYR10" s="11"/>
      <c r="SYS10" s="11"/>
      <c r="SYT10" s="11"/>
      <c r="SYU10" s="11"/>
      <c r="SYV10" s="11"/>
      <c r="SYW10" s="11"/>
      <c r="SYX10" s="11"/>
      <c r="SYY10" s="11"/>
      <c r="SYZ10" s="11"/>
      <c r="SZA10" s="11"/>
      <c r="SZB10" s="11"/>
      <c r="SZC10" s="11"/>
      <c r="SZD10" s="11"/>
      <c r="SZE10" s="11"/>
      <c r="SZF10" s="11"/>
      <c r="SZG10" s="11"/>
      <c r="SZH10" s="11"/>
      <c r="SZI10" s="11"/>
      <c r="SZJ10" s="11"/>
      <c r="SZK10" s="11"/>
      <c r="SZL10" s="11"/>
      <c r="SZM10" s="11"/>
      <c r="SZN10" s="11"/>
      <c r="SZO10" s="11"/>
      <c r="SZP10" s="11"/>
      <c r="SZQ10" s="11"/>
      <c r="SZR10" s="11"/>
      <c r="SZS10" s="11"/>
      <c r="SZT10" s="11"/>
      <c r="SZU10" s="11"/>
      <c r="SZV10" s="11"/>
      <c r="SZW10" s="11"/>
      <c r="SZX10" s="11"/>
      <c r="SZY10" s="11"/>
      <c r="SZZ10" s="11"/>
      <c r="TAA10" s="11"/>
      <c r="TAB10" s="11"/>
      <c r="TAC10" s="11"/>
      <c r="TAD10" s="11"/>
      <c r="TAE10" s="11"/>
      <c r="TAF10" s="11"/>
      <c r="TAG10" s="11"/>
      <c r="TAH10" s="11"/>
      <c r="TAI10" s="11"/>
      <c r="TAJ10" s="11"/>
      <c r="TAK10" s="11"/>
      <c r="TAL10" s="11"/>
      <c r="TAM10" s="11"/>
      <c r="TAN10" s="11"/>
      <c r="TAO10" s="11"/>
      <c r="TAP10" s="11"/>
      <c r="TAQ10" s="11"/>
      <c r="TAR10" s="11"/>
      <c r="TAS10" s="11"/>
      <c r="TAT10" s="11"/>
      <c r="TAU10" s="11"/>
      <c r="TAV10" s="11"/>
      <c r="TAW10" s="11"/>
      <c r="TAX10" s="11"/>
      <c r="TAY10" s="11"/>
      <c r="TAZ10" s="11"/>
      <c r="TBA10" s="11"/>
      <c r="TBB10" s="11"/>
      <c r="TBC10" s="11"/>
      <c r="TBD10" s="11"/>
      <c r="TBE10" s="11"/>
      <c r="TBF10" s="11"/>
      <c r="TBG10" s="11"/>
      <c r="TBH10" s="11"/>
      <c r="TBI10" s="11"/>
      <c r="TBJ10" s="11"/>
      <c r="TBK10" s="11"/>
      <c r="TBL10" s="11"/>
      <c r="TBM10" s="11"/>
      <c r="TBN10" s="11"/>
      <c r="TBO10" s="11"/>
      <c r="TBP10" s="11"/>
      <c r="TBQ10" s="11"/>
      <c r="TBR10" s="11"/>
      <c r="TBS10" s="11"/>
      <c r="TBT10" s="11"/>
      <c r="TBU10" s="11"/>
      <c r="TBV10" s="11"/>
      <c r="TBW10" s="11"/>
      <c r="TBX10" s="11"/>
      <c r="TBY10" s="11"/>
      <c r="TBZ10" s="11"/>
      <c r="TCA10" s="11"/>
      <c r="TCB10" s="11"/>
      <c r="TCC10" s="11"/>
      <c r="TCD10" s="11"/>
      <c r="TCE10" s="11"/>
      <c r="TCF10" s="11"/>
      <c r="TCG10" s="11"/>
      <c r="TCH10" s="11"/>
      <c r="TCI10" s="11"/>
      <c r="TCJ10" s="11"/>
      <c r="TCK10" s="11"/>
      <c r="TCL10" s="11"/>
      <c r="TCM10" s="11"/>
      <c r="TCN10" s="11"/>
      <c r="TCO10" s="11"/>
      <c r="TCP10" s="11"/>
      <c r="TCQ10" s="11"/>
      <c r="TCR10" s="11"/>
      <c r="TCS10" s="11"/>
      <c r="TCT10" s="11"/>
      <c r="TCU10" s="11"/>
      <c r="TCV10" s="11"/>
      <c r="TCW10" s="11"/>
      <c r="TCX10" s="11"/>
      <c r="TCY10" s="11"/>
      <c r="TCZ10" s="11"/>
      <c r="TDA10" s="11"/>
      <c r="TDB10" s="11"/>
      <c r="TDC10" s="11"/>
      <c r="TDD10" s="11"/>
      <c r="TDE10" s="11"/>
      <c r="TDF10" s="11"/>
      <c r="TDG10" s="11"/>
      <c r="TDH10" s="11"/>
      <c r="TDI10" s="11"/>
      <c r="TDJ10" s="11"/>
      <c r="TDK10" s="11"/>
      <c r="TDL10" s="11"/>
      <c r="TDM10" s="11"/>
      <c r="TDN10" s="11"/>
      <c r="TDO10" s="11"/>
      <c r="TDP10" s="11"/>
      <c r="TDQ10" s="11"/>
      <c r="TDR10" s="11"/>
      <c r="TDS10" s="11"/>
      <c r="TDT10" s="11"/>
      <c r="TDU10" s="11"/>
      <c r="TDV10" s="11"/>
      <c r="TDW10" s="11"/>
      <c r="TDX10" s="11"/>
      <c r="TDY10" s="11"/>
      <c r="TDZ10" s="11"/>
      <c r="TEA10" s="11"/>
      <c r="TEB10" s="11"/>
      <c r="TEC10" s="11"/>
      <c r="TED10" s="11"/>
      <c r="TEE10" s="11"/>
      <c r="TEF10" s="11"/>
      <c r="TEG10" s="11"/>
      <c r="TEH10" s="11"/>
      <c r="TEI10" s="11"/>
      <c r="TEJ10" s="11"/>
      <c r="TEK10" s="11"/>
      <c r="TEL10" s="11"/>
      <c r="TEM10" s="11"/>
      <c r="TEN10" s="11"/>
      <c r="TEO10" s="11"/>
      <c r="TEP10" s="11"/>
      <c r="TEQ10" s="11"/>
      <c r="TER10" s="11"/>
      <c r="TES10" s="11"/>
      <c r="TET10" s="11"/>
      <c r="TEU10" s="11"/>
      <c r="TEV10" s="11"/>
      <c r="TEW10" s="11"/>
      <c r="TEX10" s="11"/>
      <c r="TEY10" s="11"/>
      <c r="TEZ10" s="11"/>
      <c r="TFA10" s="11"/>
      <c r="TFB10" s="11"/>
      <c r="TFC10" s="11"/>
      <c r="TFD10" s="11"/>
      <c r="TFE10" s="11"/>
      <c r="TFF10" s="11"/>
      <c r="TFG10" s="11"/>
      <c r="TFH10" s="11"/>
      <c r="TFI10" s="11"/>
      <c r="TFJ10" s="11"/>
      <c r="TFK10" s="11"/>
      <c r="TFL10" s="11"/>
      <c r="TFM10" s="11"/>
      <c r="TFN10" s="11"/>
      <c r="TFO10" s="11"/>
      <c r="TFP10" s="11"/>
      <c r="TFQ10" s="11"/>
      <c r="TFR10" s="11"/>
      <c r="TFS10" s="11"/>
      <c r="TFT10" s="11"/>
      <c r="TFU10" s="11"/>
      <c r="TFV10" s="11"/>
      <c r="TFW10" s="11"/>
      <c r="TFX10" s="11"/>
      <c r="TFY10" s="11"/>
      <c r="TFZ10" s="11"/>
      <c r="TGA10" s="11"/>
      <c r="TGB10" s="11"/>
      <c r="TGC10" s="11"/>
      <c r="TGD10" s="11"/>
      <c r="TGE10" s="11"/>
      <c r="TGF10" s="11"/>
      <c r="TGG10" s="11"/>
      <c r="TGH10" s="11"/>
      <c r="TGI10" s="11"/>
      <c r="TGJ10" s="11"/>
      <c r="TGK10" s="11"/>
      <c r="TGL10" s="11"/>
      <c r="TGM10" s="11"/>
      <c r="TGN10" s="11"/>
      <c r="TGO10" s="11"/>
      <c r="TGP10" s="11"/>
      <c r="TGQ10" s="11"/>
      <c r="TGR10" s="11"/>
      <c r="TGS10" s="11"/>
      <c r="TGT10" s="11"/>
      <c r="TGU10" s="11"/>
      <c r="TGV10" s="11"/>
      <c r="TGW10" s="11"/>
      <c r="TGX10" s="11"/>
      <c r="TGY10" s="11"/>
      <c r="TGZ10" s="11"/>
      <c r="THA10" s="11"/>
      <c r="THB10" s="11"/>
      <c r="THC10" s="11"/>
      <c r="THD10" s="11"/>
      <c r="THE10" s="11"/>
      <c r="THF10" s="11"/>
      <c r="THG10" s="11"/>
      <c r="THH10" s="11"/>
      <c r="THI10" s="11"/>
      <c r="THJ10" s="11"/>
      <c r="THK10" s="11"/>
      <c r="THL10" s="11"/>
      <c r="THM10" s="11"/>
      <c r="THN10" s="11"/>
      <c r="THO10" s="11"/>
      <c r="THP10" s="11"/>
      <c r="THQ10" s="11"/>
      <c r="THR10" s="11"/>
      <c r="THS10" s="11"/>
      <c r="THT10" s="11"/>
      <c r="THU10" s="11"/>
      <c r="THV10" s="11"/>
      <c r="THW10" s="11"/>
      <c r="THX10" s="11"/>
      <c r="THY10" s="11"/>
      <c r="THZ10" s="11"/>
      <c r="TIA10" s="11"/>
      <c r="TIB10" s="11"/>
      <c r="TIC10" s="11"/>
      <c r="TID10" s="11"/>
      <c r="TIE10" s="11"/>
      <c r="TIF10" s="11"/>
      <c r="TIG10" s="11"/>
      <c r="TIH10" s="11"/>
      <c r="TII10" s="11"/>
      <c r="TIJ10" s="11"/>
      <c r="TIK10" s="11"/>
      <c r="TIL10" s="11"/>
      <c r="TIM10" s="11"/>
      <c r="TIN10" s="11"/>
      <c r="TIO10" s="11"/>
      <c r="TIP10" s="11"/>
      <c r="TIQ10" s="11"/>
      <c r="TIR10" s="11"/>
      <c r="TIS10" s="11"/>
      <c r="TIT10" s="11"/>
      <c r="TIU10" s="11"/>
      <c r="TIV10" s="11"/>
      <c r="TIW10" s="11"/>
      <c r="TIX10" s="11"/>
      <c r="TIY10" s="11"/>
      <c r="TIZ10" s="11"/>
      <c r="TJA10" s="11"/>
      <c r="TJB10" s="11"/>
      <c r="TJC10" s="11"/>
      <c r="TJD10" s="11"/>
      <c r="TJE10" s="11"/>
      <c r="TJF10" s="11"/>
      <c r="TJG10" s="11"/>
      <c r="TJH10" s="11"/>
      <c r="TJI10" s="11"/>
      <c r="TJJ10" s="11"/>
      <c r="TJK10" s="11"/>
      <c r="TJL10" s="11"/>
      <c r="TJM10" s="11"/>
      <c r="TJN10" s="11"/>
      <c r="TJO10" s="11"/>
      <c r="TJP10" s="11"/>
      <c r="TJQ10" s="11"/>
      <c r="TJR10" s="11"/>
      <c r="TJS10" s="11"/>
      <c r="TJT10" s="11"/>
      <c r="TJU10" s="11"/>
      <c r="TJV10" s="11"/>
      <c r="TJW10" s="11"/>
      <c r="TJX10" s="11"/>
      <c r="TJY10" s="11"/>
      <c r="TJZ10" s="11"/>
      <c r="TKA10" s="11"/>
      <c r="TKB10" s="11"/>
      <c r="TKC10" s="11"/>
      <c r="TKD10" s="11"/>
      <c r="TKE10" s="11"/>
      <c r="TKF10" s="11"/>
      <c r="TKG10" s="11"/>
      <c r="TKH10" s="11"/>
      <c r="TKI10" s="11"/>
      <c r="TKJ10" s="11"/>
      <c r="TKK10" s="11"/>
      <c r="TKL10" s="11"/>
      <c r="TKM10" s="11"/>
      <c r="TKN10" s="11"/>
      <c r="TKO10" s="11"/>
      <c r="TKP10" s="11"/>
      <c r="TKQ10" s="11"/>
      <c r="TKR10" s="11"/>
      <c r="TKS10" s="11"/>
      <c r="TKT10" s="11"/>
      <c r="TKU10" s="11"/>
      <c r="TKV10" s="11"/>
      <c r="TKW10" s="11"/>
      <c r="TKX10" s="11"/>
      <c r="TKY10" s="11"/>
      <c r="TKZ10" s="11"/>
      <c r="TLA10" s="11"/>
      <c r="TLB10" s="11"/>
      <c r="TLC10" s="11"/>
      <c r="TLD10" s="11"/>
      <c r="TLE10" s="11"/>
      <c r="TLF10" s="11"/>
      <c r="TLG10" s="11"/>
      <c r="TLH10" s="11"/>
      <c r="TLI10" s="11"/>
      <c r="TLJ10" s="11"/>
      <c r="TLK10" s="11"/>
      <c r="TLL10" s="11"/>
      <c r="TLM10" s="11"/>
      <c r="TLN10" s="11"/>
      <c r="TLO10" s="11"/>
      <c r="TLP10" s="11"/>
      <c r="TLQ10" s="11"/>
      <c r="TLR10" s="11"/>
      <c r="TLS10" s="11"/>
      <c r="TLT10" s="11"/>
      <c r="TLU10" s="11"/>
      <c r="TLV10" s="11"/>
      <c r="TLW10" s="11"/>
      <c r="TLX10" s="11"/>
      <c r="TLY10" s="11"/>
      <c r="TLZ10" s="11"/>
      <c r="TMA10" s="11"/>
      <c r="TMB10" s="11"/>
      <c r="TMC10" s="11"/>
      <c r="TMD10" s="11"/>
      <c r="TME10" s="11"/>
      <c r="TMF10" s="11"/>
      <c r="TMG10" s="11"/>
      <c r="TMH10" s="11"/>
      <c r="TMI10" s="11"/>
      <c r="TMJ10" s="11"/>
      <c r="TMK10" s="11"/>
      <c r="TML10" s="11"/>
      <c r="TMM10" s="11"/>
      <c r="TMN10" s="11"/>
      <c r="TMO10" s="11"/>
      <c r="TMP10" s="11"/>
      <c r="TMQ10" s="11"/>
      <c r="TMR10" s="11"/>
      <c r="TMS10" s="11"/>
      <c r="TMT10" s="11"/>
      <c r="TMU10" s="11"/>
      <c r="TMV10" s="11"/>
      <c r="TMW10" s="11"/>
      <c r="TMX10" s="11"/>
      <c r="TMY10" s="11"/>
      <c r="TMZ10" s="11"/>
      <c r="TNA10" s="11"/>
      <c r="TNB10" s="11"/>
      <c r="TNC10" s="11"/>
      <c r="TND10" s="11"/>
      <c r="TNE10" s="11"/>
      <c r="TNF10" s="11"/>
      <c r="TNG10" s="11"/>
      <c r="TNH10" s="11"/>
      <c r="TNI10" s="11"/>
      <c r="TNJ10" s="11"/>
      <c r="TNK10" s="11"/>
      <c r="TNL10" s="11"/>
      <c r="TNM10" s="11"/>
      <c r="TNN10" s="11"/>
      <c r="TNO10" s="11"/>
      <c r="TNP10" s="11"/>
      <c r="TNQ10" s="11"/>
      <c r="TNR10" s="11"/>
      <c r="TNS10" s="11"/>
      <c r="TNT10" s="11"/>
      <c r="TNU10" s="11"/>
      <c r="TNV10" s="11"/>
      <c r="TNW10" s="11"/>
      <c r="TNX10" s="11"/>
      <c r="TNY10" s="11"/>
      <c r="TNZ10" s="11"/>
      <c r="TOA10" s="11"/>
      <c r="TOB10" s="11"/>
      <c r="TOC10" s="11"/>
      <c r="TOD10" s="11"/>
      <c r="TOE10" s="11"/>
      <c r="TOF10" s="11"/>
      <c r="TOG10" s="11"/>
      <c r="TOH10" s="11"/>
      <c r="TOI10" s="11"/>
      <c r="TOJ10" s="11"/>
      <c r="TOK10" s="11"/>
      <c r="TOL10" s="11"/>
      <c r="TOM10" s="11"/>
      <c r="TON10" s="11"/>
      <c r="TOO10" s="11"/>
      <c r="TOP10" s="11"/>
      <c r="TOQ10" s="11"/>
      <c r="TOR10" s="11"/>
      <c r="TOS10" s="11"/>
      <c r="TOT10" s="11"/>
      <c r="TOU10" s="11"/>
      <c r="TOV10" s="11"/>
      <c r="TOW10" s="11"/>
      <c r="TOX10" s="11"/>
      <c r="TOY10" s="11"/>
      <c r="TOZ10" s="11"/>
      <c r="TPA10" s="11"/>
      <c r="TPB10" s="11"/>
      <c r="TPC10" s="11"/>
      <c r="TPD10" s="11"/>
      <c r="TPE10" s="11"/>
      <c r="TPF10" s="11"/>
      <c r="TPG10" s="11"/>
      <c r="TPH10" s="11"/>
      <c r="TPI10" s="11"/>
      <c r="TPJ10" s="11"/>
      <c r="TPK10" s="11"/>
      <c r="TPL10" s="11"/>
      <c r="TPM10" s="11"/>
      <c r="TPN10" s="11"/>
      <c r="TPO10" s="11"/>
      <c r="TPP10" s="11"/>
      <c r="TPQ10" s="11"/>
      <c r="TPR10" s="11"/>
      <c r="TPS10" s="11"/>
      <c r="TPT10" s="11"/>
      <c r="TPU10" s="11"/>
      <c r="TPV10" s="11"/>
      <c r="TPW10" s="11"/>
      <c r="TPX10" s="11"/>
      <c r="TPY10" s="11"/>
      <c r="TPZ10" s="11"/>
      <c r="TQA10" s="11"/>
      <c r="TQB10" s="11"/>
      <c r="TQC10" s="11"/>
      <c r="TQD10" s="11"/>
      <c r="TQE10" s="11"/>
      <c r="TQF10" s="11"/>
      <c r="TQG10" s="11"/>
      <c r="TQH10" s="11"/>
      <c r="TQI10" s="11"/>
      <c r="TQJ10" s="11"/>
      <c r="TQK10" s="11"/>
      <c r="TQL10" s="11"/>
      <c r="TQM10" s="11"/>
      <c r="TQN10" s="11"/>
      <c r="TQO10" s="11"/>
      <c r="TQP10" s="11"/>
      <c r="TQQ10" s="11"/>
      <c r="TQR10" s="11"/>
      <c r="TQS10" s="11"/>
      <c r="TQT10" s="11"/>
      <c r="TQU10" s="11"/>
      <c r="TQV10" s="11"/>
      <c r="TQW10" s="11"/>
      <c r="TQX10" s="11"/>
      <c r="TQY10" s="11"/>
      <c r="TQZ10" s="11"/>
      <c r="TRA10" s="11"/>
      <c r="TRB10" s="11"/>
      <c r="TRC10" s="11"/>
      <c r="TRD10" s="11"/>
      <c r="TRE10" s="11"/>
      <c r="TRF10" s="11"/>
      <c r="TRG10" s="11"/>
      <c r="TRH10" s="11"/>
      <c r="TRI10" s="11"/>
      <c r="TRJ10" s="11"/>
      <c r="TRK10" s="11"/>
      <c r="TRL10" s="11"/>
      <c r="TRM10" s="11"/>
      <c r="TRN10" s="11"/>
      <c r="TRO10" s="11"/>
      <c r="TRP10" s="11"/>
      <c r="TRQ10" s="11"/>
      <c r="TRR10" s="11"/>
      <c r="TRS10" s="11"/>
      <c r="TRT10" s="11"/>
      <c r="TRU10" s="11"/>
      <c r="TRV10" s="11"/>
      <c r="TRW10" s="11"/>
      <c r="TRX10" s="11"/>
      <c r="TRY10" s="11"/>
      <c r="TRZ10" s="11"/>
      <c r="TSA10" s="11"/>
      <c r="TSB10" s="11"/>
      <c r="TSC10" s="11"/>
      <c r="TSD10" s="11"/>
      <c r="TSE10" s="11"/>
      <c r="TSF10" s="11"/>
      <c r="TSG10" s="11"/>
      <c r="TSH10" s="11"/>
      <c r="TSI10" s="11"/>
      <c r="TSJ10" s="11"/>
      <c r="TSK10" s="11"/>
      <c r="TSL10" s="11"/>
      <c r="TSM10" s="11"/>
      <c r="TSN10" s="11"/>
      <c r="TSO10" s="11"/>
      <c r="TSP10" s="11"/>
      <c r="TSQ10" s="11"/>
      <c r="TSR10" s="11"/>
      <c r="TSS10" s="11"/>
      <c r="TST10" s="11"/>
      <c r="TSU10" s="11"/>
      <c r="TSV10" s="11"/>
      <c r="TSW10" s="11"/>
      <c r="TSX10" s="11"/>
      <c r="TSY10" s="11"/>
      <c r="TSZ10" s="11"/>
      <c r="TTA10" s="11"/>
      <c r="TTB10" s="11"/>
      <c r="TTC10" s="11"/>
      <c r="TTD10" s="11"/>
      <c r="TTE10" s="11"/>
      <c r="TTF10" s="11"/>
      <c r="TTG10" s="11"/>
      <c r="TTH10" s="11"/>
      <c r="TTI10" s="11"/>
      <c r="TTJ10" s="11"/>
      <c r="TTK10" s="11"/>
      <c r="TTL10" s="11"/>
      <c r="TTM10" s="11"/>
      <c r="TTN10" s="11"/>
      <c r="TTO10" s="11"/>
      <c r="TTP10" s="11"/>
      <c r="TTQ10" s="11"/>
      <c r="TTR10" s="11"/>
      <c r="TTS10" s="11"/>
      <c r="TTT10" s="11"/>
      <c r="TTU10" s="11"/>
      <c r="TTV10" s="11"/>
      <c r="TTW10" s="11"/>
      <c r="TTX10" s="11"/>
      <c r="TTY10" s="11"/>
      <c r="TTZ10" s="11"/>
      <c r="TUA10" s="11"/>
      <c r="TUB10" s="11"/>
      <c r="TUC10" s="11"/>
      <c r="TUD10" s="11"/>
      <c r="TUE10" s="11"/>
      <c r="TUF10" s="11"/>
      <c r="TUG10" s="11"/>
      <c r="TUH10" s="11"/>
      <c r="TUI10" s="11"/>
      <c r="TUJ10" s="11"/>
      <c r="TUK10" s="11"/>
      <c r="TUL10" s="11"/>
      <c r="TUM10" s="11"/>
      <c r="TUN10" s="11"/>
      <c r="TUO10" s="11"/>
      <c r="TUP10" s="11"/>
      <c r="TUQ10" s="11"/>
      <c r="TUR10" s="11"/>
      <c r="TUS10" s="11"/>
      <c r="TUT10" s="11"/>
      <c r="TUU10" s="11"/>
      <c r="TUV10" s="11"/>
      <c r="TUW10" s="11"/>
      <c r="TUX10" s="11"/>
      <c r="TUY10" s="11"/>
      <c r="TUZ10" s="11"/>
      <c r="TVA10" s="11"/>
      <c r="TVB10" s="11"/>
      <c r="TVC10" s="11"/>
      <c r="TVD10" s="11"/>
      <c r="TVE10" s="11"/>
      <c r="TVF10" s="11"/>
      <c r="TVG10" s="11"/>
      <c r="TVH10" s="11"/>
      <c r="TVI10" s="11"/>
      <c r="TVJ10" s="11"/>
      <c r="TVK10" s="11"/>
      <c r="TVL10" s="11"/>
      <c r="TVM10" s="11"/>
      <c r="TVN10" s="11"/>
      <c r="TVO10" s="11"/>
      <c r="TVP10" s="11"/>
      <c r="TVQ10" s="11"/>
      <c r="TVR10" s="11"/>
      <c r="TVS10" s="11"/>
      <c r="TVT10" s="11"/>
      <c r="TVU10" s="11"/>
      <c r="TVV10" s="11"/>
      <c r="TVW10" s="11"/>
      <c r="TVX10" s="11"/>
      <c r="TVY10" s="11"/>
      <c r="TVZ10" s="11"/>
      <c r="TWA10" s="11"/>
      <c r="TWB10" s="11"/>
      <c r="TWC10" s="11"/>
      <c r="TWD10" s="11"/>
      <c r="TWE10" s="11"/>
      <c r="TWF10" s="11"/>
      <c r="TWG10" s="11"/>
      <c r="TWH10" s="11"/>
      <c r="TWI10" s="11"/>
      <c r="TWJ10" s="11"/>
      <c r="TWK10" s="11"/>
      <c r="TWL10" s="11"/>
      <c r="TWM10" s="11"/>
      <c r="TWN10" s="11"/>
      <c r="TWO10" s="11"/>
      <c r="TWP10" s="11"/>
      <c r="TWQ10" s="11"/>
      <c r="TWR10" s="11"/>
      <c r="TWS10" s="11"/>
      <c r="TWT10" s="11"/>
      <c r="TWU10" s="11"/>
      <c r="TWV10" s="11"/>
      <c r="TWW10" s="11"/>
      <c r="TWX10" s="11"/>
      <c r="TWY10" s="11"/>
      <c r="TWZ10" s="11"/>
      <c r="TXA10" s="11"/>
      <c r="TXB10" s="11"/>
      <c r="TXC10" s="11"/>
      <c r="TXD10" s="11"/>
      <c r="TXE10" s="11"/>
      <c r="TXF10" s="11"/>
      <c r="TXG10" s="11"/>
      <c r="TXH10" s="11"/>
      <c r="TXI10" s="11"/>
      <c r="TXJ10" s="11"/>
      <c r="TXK10" s="11"/>
      <c r="TXL10" s="11"/>
      <c r="TXM10" s="11"/>
      <c r="TXN10" s="11"/>
      <c r="TXO10" s="11"/>
      <c r="TXP10" s="11"/>
      <c r="TXQ10" s="11"/>
      <c r="TXR10" s="11"/>
      <c r="TXS10" s="11"/>
      <c r="TXT10" s="11"/>
      <c r="TXU10" s="11"/>
      <c r="TXV10" s="11"/>
      <c r="TXW10" s="11"/>
      <c r="TXX10" s="11"/>
      <c r="TXY10" s="11"/>
      <c r="TXZ10" s="11"/>
      <c r="TYA10" s="11"/>
      <c r="TYB10" s="11"/>
      <c r="TYC10" s="11"/>
      <c r="TYD10" s="11"/>
      <c r="TYE10" s="11"/>
      <c r="TYF10" s="11"/>
      <c r="TYG10" s="11"/>
      <c r="TYH10" s="11"/>
      <c r="TYI10" s="11"/>
      <c r="TYJ10" s="11"/>
      <c r="TYK10" s="11"/>
      <c r="TYL10" s="11"/>
      <c r="TYM10" s="11"/>
      <c r="TYN10" s="11"/>
      <c r="TYO10" s="11"/>
      <c r="TYP10" s="11"/>
      <c r="TYQ10" s="11"/>
      <c r="TYR10" s="11"/>
      <c r="TYS10" s="11"/>
      <c r="TYT10" s="11"/>
      <c r="TYU10" s="11"/>
      <c r="TYV10" s="11"/>
      <c r="TYW10" s="11"/>
      <c r="TYX10" s="11"/>
      <c r="TYY10" s="11"/>
      <c r="TYZ10" s="11"/>
      <c r="TZA10" s="11"/>
      <c r="TZB10" s="11"/>
      <c r="TZC10" s="11"/>
      <c r="TZD10" s="11"/>
      <c r="TZE10" s="11"/>
      <c r="TZF10" s="11"/>
      <c r="TZG10" s="11"/>
      <c r="TZH10" s="11"/>
      <c r="TZI10" s="11"/>
      <c r="TZJ10" s="11"/>
      <c r="TZK10" s="11"/>
      <c r="TZL10" s="11"/>
      <c r="TZM10" s="11"/>
      <c r="TZN10" s="11"/>
      <c r="TZO10" s="11"/>
      <c r="TZP10" s="11"/>
      <c r="TZQ10" s="11"/>
      <c r="TZR10" s="11"/>
      <c r="TZS10" s="11"/>
      <c r="TZT10" s="11"/>
      <c r="TZU10" s="11"/>
      <c r="TZV10" s="11"/>
      <c r="TZW10" s="11"/>
      <c r="TZX10" s="11"/>
      <c r="TZY10" s="11"/>
      <c r="TZZ10" s="11"/>
      <c r="UAA10" s="11"/>
      <c r="UAB10" s="11"/>
      <c r="UAC10" s="11"/>
      <c r="UAD10" s="11"/>
      <c r="UAE10" s="11"/>
      <c r="UAF10" s="11"/>
      <c r="UAG10" s="11"/>
      <c r="UAH10" s="11"/>
      <c r="UAI10" s="11"/>
      <c r="UAJ10" s="11"/>
      <c r="UAK10" s="11"/>
      <c r="UAL10" s="11"/>
      <c r="UAM10" s="11"/>
      <c r="UAN10" s="11"/>
      <c r="UAO10" s="11"/>
      <c r="UAP10" s="11"/>
      <c r="UAQ10" s="11"/>
      <c r="UAR10" s="11"/>
      <c r="UAS10" s="11"/>
      <c r="UAT10" s="11"/>
      <c r="UAU10" s="11"/>
      <c r="UAV10" s="11"/>
      <c r="UAW10" s="11"/>
      <c r="UAX10" s="11"/>
      <c r="UAY10" s="11"/>
      <c r="UAZ10" s="11"/>
      <c r="UBA10" s="11"/>
      <c r="UBB10" s="11"/>
      <c r="UBC10" s="11"/>
      <c r="UBD10" s="11"/>
      <c r="UBE10" s="11"/>
      <c r="UBF10" s="11"/>
      <c r="UBG10" s="11"/>
      <c r="UBH10" s="11"/>
      <c r="UBI10" s="11"/>
      <c r="UBJ10" s="11"/>
      <c r="UBK10" s="11"/>
      <c r="UBL10" s="11"/>
      <c r="UBM10" s="11"/>
      <c r="UBN10" s="11"/>
      <c r="UBO10" s="11"/>
      <c r="UBP10" s="11"/>
      <c r="UBQ10" s="11"/>
      <c r="UBR10" s="11"/>
      <c r="UBS10" s="11"/>
      <c r="UBT10" s="11"/>
      <c r="UBU10" s="11"/>
      <c r="UBV10" s="11"/>
      <c r="UBW10" s="11"/>
      <c r="UBX10" s="11"/>
      <c r="UBY10" s="11"/>
      <c r="UBZ10" s="11"/>
      <c r="UCA10" s="11"/>
      <c r="UCB10" s="11"/>
      <c r="UCC10" s="11"/>
      <c r="UCD10" s="11"/>
      <c r="UCE10" s="11"/>
      <c r="UCF10" s="11"/>
      <c r="UCG10" s="11"/>
      <c r="UCH10" s="11"/>
      <c r="UCI10" s="11"/>
      <c r="UCJ10" s="11"/>
      <c r="UCK10" s="11"/>
      <c r="UCL10" s="11"/>
      <c r="UCM10" s="11"/>
      <c r="UCN10" s="11"/>
      <c r="UCO10" s="11"/>
      <c r="UCP10" s="11"/>
      <c r="UCQ10" s="11"/>
      <c r="UCR10" s="11"/>
      <c r="UCS10" s="11"/>
      <c r="UCT10" s="11"/>
      <c r="UCU10" s="11"/>
      <c r="UCV10" s="11"/>
      <c r="UCW10" s="11"/>
      <c r="UCX10" s="11"/>
      <c r="UCY10" s="11"/>
      <c r="UCZ10" s="11"/>
      <c r="UDA10" s="11"/>
      <c r="UDB10" s="11"/>
      <c r="UDC10" s="11"/>
      <c r="UDD10" s="11"/>
      <c r="UDE10" s="11"/>
      <c r="UDF10" s="11"/>
      <c r="UDG10" s="11"/>
      <c r="UDH10" s="11"/>
      <c r="UDI10" s="11"/>
      <c r="UDJ10" s="11"/>
      <c r="UDK10" s="11"/>
      <c r="UDL10" s="11"/>
      <c r="UDM10" s="11"/>
      <c r="UDN10" s="11"/>
      <c r="UDO10" s="11"/>
      <c r="UDP10" s="11"/>
      <c r="UDQ10" s="11"/>
      <c r="UDR10" s="11"/>
      <c r="UDS10" s="11"/>
      <c r="UDT10" s="11"/>
      <c r="UDU10" s="11"/>
      <c r="UDV10" s="11"/>
      <c r="UDW10" s="11"/>
      <c r="UDX10" s="11"/>
      <c r="UDY10" s="11"/>
      <c r="UDZ10" s="11"/>
      <c r="UEA10" s="11"/>
      <c r="UEB10" s="11"/>
      <c r="UEC10" s="11"/>
      <c r="UED10" s="11"/>
      <c r="UEE10" s="11"/>
      <c r="UEF10" s="11"/>
      <c r="UEG10" s="11"/>
      <c r="UEH10" s="11"/>
      <c r="UEI10" s="11"/>
      <c r="UEJ10" s="11"/>
      <c r="UEK10" s="11"/>
      <c r="UEL10" s="11"/>
      <c r="UEM10" s="11"/>
      <c r="UEN10" s="11"/>
      <c r="UEO10" s="11"/>
      <c r="UEP10" s="11"/>
      <c r="UEQ10" s="11"/>
      <c r="UER10" s="11"/>
      <c r="UES10" s="11"/>
      <c r="UET10" s="11"/>
      <c r="UEU10" s="11"/>
      <c r="UEV10" s="11"/>
      <c r="UEW10" s="11"/>
      <c r="UEX10" s="11"/>
      <c r="UEY10" s="11"/>
      <c r="UEZ10" s="11"/>
      <c r="UFA10" s="11"/>
      <c r="UFB10" s="11"/>
      <c r="UFC10" s="11"/>
      <c r="UFD10" s="11"/>
      <c r="UFE10" s="11"/>
      <c r="UFF10" s="11"/>
      <c r="UFG10" s="11"/>
      <c r="UFH10" s="11"/>
      <c r="UFI10" s="11"/>
      <c r="UFJ10" s="11"/>
      <c r="UFK10" s="11"/>
      <c r="UFL10" s="11"/>
      <c r="UFM10" s="11"/>
      <c r="UFN10" s="11"/>
      <c r="UFO10" s="11"/>
      <c r="UFP10" s="11"/>
      <c r="UFQ10" s="11"/>
      <c r="UFR10" s="11"/>
      <c r="UFS10" s="11"/>
      <c r="UFT10" s="11"/>
      <c r="UFU10" s="11"/>
      <c r="UFV10" s="11"/>
      <c r="UFW10" s="11"/>
      <c r="UFX10" s="11"/>
      <c r="UFY10" s="11"/>
      <c r="UFZ10" s="11"/>
      <c r="UGA10" s="11"/>
      <c r="UGB10" s="11"/>
      <c r="UGC10" s="11"/>
      <c r="UGD10" s="11"/>
      <c r="UGE10" s="11"/>
      <c r="UGF10" s="11"/>
      <c r="UGG10" s="11"/>
      <c r="UGH10" s="11"/>
      <c r="UGI10" s="11"/>
      <c r="UGJ10" s="11"/>
      <c r="UGK10" s="11"/>
      <c r="UGL10" s="11"/>
      <c r="UGM10" s="11"/>
      <c r="UGN10" s="11"/>
      <c r="UGO10" s="11"/>
      <c r="UGP10" s="11"/>
      <c r="UGQ10" s="11"/>
      <c r="UGR10" s="11"/>
      <c r="UGS10" s="11"/>
      <c r="UGT10" s="11"/>
      <c r="UGU10" s="11"/>
      <c r="UGV10" s="11"/>
      <c r="UGW10" s="11"/>
      <c r="UGX10" s="11"/>
      <c r="UGY10" s="11"/>
      <c r="UGZ10" s="11"/>
      <c r="UHA10" s="11"/>
      <c r="UHB10" s="11"/>
      <c r="UHC10" s="11"/>
      <c r="UHD10" s="11"/>
      <c r="UHE10" s="11"/>
      <c r="UHF10" s="11"/>
      <c r="UHG10" s="11"/>
      <c r="UHH10" s="11"/>
      <c r="UHI10" s="11"/>
      <c r="UHJ10" s="11"/>
      <c r="UHK10" s="11"/>
      <c r="UHL10" s="11"/>
      <c r="UHM10" s="11"/>
      <c r="UHN10" s="11"/>
      <c r="UHO10" s="11"/>
      <c r="UHP10" s="11"/>
      <c r="UHQ10" s="11"/>
      <c r="UHR10" s="11"/>
      <c r="UHS10" s="11"/>
      <c r="UHT10" s="11"/>
      <c r="UHU10" s="11"/>
      <c r="UHV10" s="11"/>
      <c r="UHW10" s="11"/>
      <c r="UHX10" s="11"/>
      <c r="UHY10" s="11"/>
      <c r="UHZ10" s="11"/>
      <c r="UIA10" s="11"/>
      <c r="UIB10" s="11"/>
      <c r="UIC10" s="11"/>
      <c r="UID10" s="11"/>
      <c r="UIE10" s="11"/>
      <c r="UIF10" s="11"/>
      <c r="UIG10" s="11"/>
      <c r="UIH10" s="11"/>
      <c r="UII10" s="11"/>
      <c r="UIJ10" s="11"/>
      <c r="UIK10" s="11"/>
      <c r="UIL10" s="11"/>
      <c r="UIM10" s="11"/>
      <c r="UIN10" s="11"/>
      <c r="UIO10" s="11"/>
      <c r="UIP10" s="11"/>
      <c r="UIQ10" s="11"/>
      <c r="UIR10" s="11"/>
      <c r="UIS10" s="11"/>
      <c r="UIT10" s="11"/>
      <c r="UIU10" s="11"/>
      <c r="UIV10" s="11"/>
      <c r="UIW10" s="11"/>
      <c r="UIX10" s="11"/>
      <c r="UIY10" s="11"/>
      <c r="UIZ10" s="11"/>
      <c r="UJA10" s="11"/>
      <c r="UJB10" s="11"/>
      <c r="UJC10" s="11"/>
      <c r="UJD10" s="11"/>
      <c r="UJE10" s="11"/>
      <c r="UJF10" s="11"/>
      <c r="UJG10" s="11"/>
      <c r="UJH10" s="11"/>
      <c r="UJI10" s="11"/>
      <c r="UJJ10" s="11"/>
      <c r="UJK10" s="11"/>
      <c r="UJL10" s="11"/>
      <c r="UJM10" s="11"/>
      <c r="UJN10" s="11"/>
      <c r="UJO10" s="11"/>
      <c r="UJP10" s="11"/>
      <c r="UJQ10" s="11"/>
      <c r="UJR10" s="11"/>
      <c r="UJS10" s="11"/>
      <c r="UJT10" s="11"/>
      <c r="UJU10" s="11"/>
      <c r="UJV10" s="11"/>
      <c r="UJW10" s="11"/>
      <c r="UJX10" s="11"/>
      <c r="UJY10" s="11"/>
      <c r="UJZ10" s="11"/>
      <c r="UKA10" s="11"/>
      <c r="UKB10" s="11"/>
      <c r="UKC10" s="11"/>
      <c r="UKD10" s="11"/>
      <c r="UKE10" s="11"/>
      <c r="UKF10" s="11"/>
      <c r="UKG10" s="11"/>
      <c r="UKH10" s="11"/>
      <c r="UKI10" s="11"/>
      <c r="UKJ10" s="11"/>
      <c r="UKK10" s="11"/>
      <c r="UKL10" s="11"/>
      <c r="UKM10" s="11"/>
      <c r="UKN10" s="11"/>
      <c r="UKO10" s="11"/>
      <c r="UKP10" s="11"/>
      <c r="UKQ10" s="11"/>
      <c r="UKR10" s="11"/>
      <c r="UKS10" s="11"/>
      <c r="UKT10" s="11"/>
      <c r="UKU10" s="11"/>
      <c r="UKV10" s="11"/>
      <c r="UKW10" s="11"/>
      <c r="UKX10" s="11"/>
      <c r="UKY10" s="11"/>
      <c r="UKZ10" s="11"/>
      <c r="ULA10" s="11"/>
      <c r="ULB10" s="11"/>
      <c r="ULC10" s="11"/>
      <c r="ULD10" s="11"/>
      <c r="ULE10" s="11"/>
      <c r="ULF10" s="11"/>
      <c r="ULG10" s="11"/>
      <c r="ULH10" s="11"/>
      <c r="ULI10" s="11"/>
      <c r="ULJ10" s="11"/>
      <c r="ULK10" s="11"/>
      <c r="ULL10" s="11"/>
      <c r="ULM10" s="11"/>
      <c r="ULN10" s="11"/>
      <c r="ULO10" s="11"/>
      <c r="ULP10" s="11"/>
      <c r="ULQ10" s="11"/>
      <c r="ULR10" s="11"/>
      <c r="ULS10" s="11"/>
      <c r="ULT10" s="11"/>
      <c r="ULU10" s="11"/>
      <c r="ULV10" s="11"/>
      <c r="ULW10" s="11"/>
      <c r="ULX10" s="11"/>
      <c r="ULY10" s="11"/>
      <c r="ULZ10" s="11"/>
      <c r="UMA10" s="11"/>
      <c r="UMB10" s="11"/>
      <c r="UMC10" s="11"/>
      <c r="UMD10" s="11"/>
      <c r="UME10" s="11"/>
      <c r="UMF10" s="11"/>
      <c r="UMG10" s="11"/>
      <c r="UMH10" s="11"/>
      <c r="UMI10" s="11"/>
      <c r="UMJ10" s="11"/>
      <c r="UMK10" s="11"/>
      <c r="UML10" s="11"/>
      <c r="UMM10" s="11"/>
      <c r="UMN10" s="11"/>
      <c r="UMO10" s="11"/>
      <c r="UMP10" s="11"/>
      <c r="UMQ10" s="11"/>
      <c r="UMR10" s="11"/>
      <c r="UMS10" s="11"/>
      <c r="UMT10" s="11"/>
      <c r="UMU10" s="11"/>
      <c r="UMV10" s="11"/>
      <c r="UMW10" s="11"/>
      <c r="UMX10" s="11"/>
      <c r="UMY10" s="11"/>
      <c r="UMZ10" s="11"/>
      <c r="UNA10" s="11"/>
      <c r="UNB10" s="11"/>
      <c r="UNC10" s="11"/>
      <c r="UND10" s="11"/>
      <c r="UNE10" s="11"/>
      <c r="UNF10" s="11"/>
      <c r="UNG10" s="11"/>
      <c r="UNH10" s="11"/>
      <c r="UNI10" s="11"/>
      <c r="UNJ10" s="11"/>
      <c r="UNK10" s="11"/>
      <c r="UNL10" s="11"/>
      <c r="UNM10" s="11"/>
      <c r="UNN10" s="11"/>
      <c r="UNO10" s="11"/>
      <c r="UNP10" s="11"/>
      <c r="UNQ10" s="11"/>
      <c r="UNR10" s="11"/>
      <c r="UNS10" s="11"/>
      <c r="UNT10" s="11"/>
      <c r="UNU10" s="11"/>
      <c r="UNV10" s="11"/>
      <c r="UNW10" s="11"/>
      <c r="UNX10" s="11"/>
      <c r="UNY10" s="11"/>
      <c r="UNZ10" s="11"/>
      <c r="UOA10" s="11"/>
      <c r="UOB10" s="11"/>
      <c r="UOC10" s="11"/>
      <c r="UOD10" s="11"/>
      <c r="UOE10" s="11"/>
      <c r="UOF10" s="11"/>
      <c r="UOG10" s="11"/>
      <c r="UOH10" s="11"/>
      <c r="UOI10" s="11"/>
      <c r="UOJ10" s="11"/>
      <c r="UOK10" s="11"/>
      <c r="UOL10" s="11"/>
      <c r="UOM10" s="11"/>
      <c r="UON10" s="11"/>
      <c r="UOO10" s="11"/>
      <c r="UOP10" s="11"/>
      <c r="UOQ10" s="11"/>
      <c r="UOR10" s="11"/>
      <c r="UOS10" s="11"/>
      <c r="UOT10" s="11"/>
      <c r="UOU10" s="11"/>
      <c r="UOV10" s="11"/>
      <c r="UOW10" s="11"/>
      <c r="UOX10" s="11"/>
      <c r="UOY10" s="11"/>
      <c r="UOZ10" s="11"/>
      <c r="UPA10" s="11"/>
      <c r="UPB10" s="11"/>
      <c r="UPC10" s="11"/>
      <c r="UPD10" s="11"/>
      <c r="UPE10" s="11"/>
      <c r="UPF10" s="11"/>
      <c r="UPG10" s="11"/>
      <c r="UPH10" s="11"/>
      <c r="UPI10" s="11"/>
      <c r="UPJ10" s="11"/>
      <c r="UPK10" s="11"/>
      <c r="UPL10" s="11"/>
      <c r="UPM10" s="11"/>
      <c r="UPN10" s="11"/>
      <c r="UPO10" s="11"/>
      <c r="UPP10" s="11"/>
      <c r="UPQ10" s="11"/>
      <c r="UPR10" s="11"/>
      <c r="UPS10" s="11"/>
      <c r="UPT10" s="11"/>
      <c r="UPU10" s="11"/>
      <c r="UPV10" s="11"/>
      <c r="UPW10" s="11"/>
      <c r="UPX10" s="11"/>
      <c r="UPY10" s="11"/>
      <c r="UPZ10" s="11"/>
      <c r="UQA10" s="11"/>
      <c r="UQB10" s="11"/>
      <c r="UQC10" s="11"/>
      <c r="UQD10" s="11"/>
      <c r="UQE10" s="11"/>
      <c r="UQF10" s="11"/>
      <c r="UQG10" s="11"/>
      <c r="UQH10" s="11"/>
      <c r="UQI10" s="11"/>
      <c r="UQJ10" s="11"/>
      <c r="UQK10" s="11"/>
      <c r="UQL10" s="11"/>
      <c r="UQM10" s="11"/>
      <c r="UQN10" s="11"/>
      <c r="UQO10" s="11"/>
      <c r="UQP10" s="11"/>
      <c r="UQQ10" s="11"/>
      <c r="UQR10" s="11"/>
      <c r="UQS10" s="11"/>
      <c r="UQT10" s="11"/>
      <c r="UQU10" s="11"/>
      <c r="UQV10" s="11"/>
      <c r="UQW10" s="11"/>
      <c r="UQX10" s="11"/>
      <c r="UQY10" s="11"/>
      <c r="UQZ10" s="11"/>
      <c r="URA10" s="11"/>
      <c r="URB10" s="11"/>
      <c r="URC10" s="11"/>
      <c r="URD10" s="11"/>
      <c r="URE10" s="11"/>
      <c r="URF10" s="11"/>
      <c r="URG10" s="11"/>
      <c r="URH10" s="11"/>
      <c r="URI10" s="11"/>
      <c r="URJ10" s="11"/>
      <c r="URK10" s="11"/>
      <c r="URL10" s="11"/>
      <c r="URM10" s="11"/>
      <c r="URN10" s="11"/>
      <c r="URO10" s="11"/>
      <c r="URP10" s="11"/>
      <c r="URQ10" s="11"/>
      <c r="URR10" s="11"/>
      <c r="URS10" s="11"/>
      <c r="URT10" s="11"/>
      <c r="URU10" s="11"/>
      <c r="URV10" s="11"/>
      <c r="URW10" s="11"/>
      <c r="URX10" s="11"/>
      <c r="URY10" s="11"/>
      <c r="URZ10" s="11"/>
      <c r="USA10" s="11"/>
      <c r="USB10" s="11"/>
      <c r="USC10" s="11"/>
      <c r="USD10" s="11"/>
      <c r="USE10" s="11"/>
      <c r="USF10" s="11"/>
      <c r="USG10" s="11"/>
      <c r="USH10" s="11"/>
      <c r="USI10" s="11"/>
      <c r="USJ10" s="11"/>
      <c r="USK10" s="11"/>
      <c r="USL10" s="11"/>
      <c r="USM10" s="11"/>
      <c r="USN10" s="11"/>
      <c r="USO10" s="11"/>
      <c r="USP10" s="11"/>
      <c r="USQ10" s="11"/>
      <c r="USR10" s="11"/>
      <c r="USS10" s="11"/>
      <c r="UST10" s="11"/>
      <c r="USU10" s="11"/>
      <c r="USV10" s="11"/>
      <c r="USW10" s="11"/>
      <c r="USX10" s="11"/>
      <c r="USY10" s="11"/>
      <c r="USZ10" s="11"/>
      <c r="UTA10" s="11"/>
      <c r="UTB10" s="11"/>
      <c r="UTC10" s="11"/>
      <c r="UTD10" s="11"/>
      <c r="UTE10" s="11"/>
      <c r="UTF10" s="11"/>
      <c r="UTG10" s="11"/>
      <c r="UTH10" s="11"/>
      <c r="UTI10" s="11"/>
      <c r="UTJ10" s="11"/>
      <c r="UTK10" s="11"/>
      <c r="UTL10" s="11"/>
      <c r="UTM10" s="11"/>
      <c r="UTN10" s="11"/>
      <c r="UTO10" s="11"/>
      <c r="UTP10" s="11"/>
      <c r="UTQ10" s="11"/>
      <c r="UTR10" s="11"/>
      <c r="UTS10" s="11"/>
      <c r="UTT10" s="11"/>
      <c r="UTU10" s="11"/>
      <c r="UTV10" s="11"/>
      <c r="UTW10" s="11"/>
      <c r="UTX10" s="11"/>
      <c r="UTY10" s="11"/>
      <c r="UTZ10" s="11"/>
      <c r="UUA10" s="11"/>
      <c r="UUB10" s="11"/>
      <c r="UUC10" s="11"/>
      <c r="UUD10" s="11"/>
      <c r="UUE10" s="11"/>
      <c r="UUF10" s="11"/>
      <c r="UUG10" s="11"/>
      <c r="UUH10" s="11"/>
      <c r="UUI10" s="11"/>
      <c r="UUJ10" s="11"/>
      <c r="UUK10" s="11"/>
      <c r="UUL10" s="11"/>
      <c r="UUM10" s="11"/>
      <c r="UUN10" s="11"/>
      <c r="UUO10" s="11"/>
      <c r="UUP10" s="11"/>
      <c r="UUQ10" s="11"/>
      <c r="UUR10" s="11"/>
      <c r="UUS10" s="11"/>
      <c r="UUT10" s="11"/>
      <c r="UUU10" s="11"/>
      <c r="UUV10" s="11"/>
      <c r="UUW10" s="11"/>
      <c r="UUX10" s="11"/>
      <c r="UUY10" s="11"/>
      <c r="UUZ10" s="11"/>
      <c r="UVA10" s="11"/>
      <c r="UVB10" s="11"/>
      <c r="UVC10" s="11"/>
      <c r="UVD10" s="11"/>
      <c r="UVE10" s="11"/>
      <c r="UVF10" s="11"/>
      <c r="UVG10" s="11"/>
      <c r="UVH10" s="11"/>
      <c r="UVI10" s="11"/>
      <c r="UVJ10" s="11"/>
      <c r="UVK10" s="11"/>
      <c r="UVL10" s="11"/>
      <c r="UVM10" s="11"/>
      <c r="UVN10" s="11"/>
      <c r="UVO10" s="11"/>
      <c r="UVP10" s="11"/>
      <c r="UVQ10" s="11"/>
      <c r="UVR10" s="11"/>
      <c r="UVS10" s="11"/>
      <c r="UVT10" s="11"/>
      <c r="UVU10" s="11"/>
      <c r="UVV10" s="11"/>
      <c r="UVW10" s="11"/>
      <c r="UVX10" s="11"/>
      <c r="UVY10" s="11"/>
      <c r="UVZ10" s="11"/>
      <c r="UWA10" s="11"/>
      <c r="UWB10" s="11"/>
      <c r="UWC10" s="11"/>
      <c r="UWD10" s="11"/>
      <c r="UWE10" s="11"/>
      <c r="UWF10" s="11"/>
      <c r="UWG10" s="11"/>
      <c r="UWH10" s="11"/>
      <c r="UWI10" s="11"/>
      <c r="UWJ10" s="11"/>
      <c r="UWK10" s="11"/>
      <c r="UWL10" s="11"/>
      <c r="UWM10" s="11"/>
      <c r="UWN10" s="11"/>
      <c r="UWO10" s="11"/>
      <c r="UWP10" s="11"/>
      <c r="UWQ10" s="11"/>
      <c r="UWR10" s="11"/>
      <c r="UWS10" s="11"/>
      <c r="UWT10" s="11"/>
      <c r="UWU10" s="11"/>
      <c r="UWV10" s="11"/>
      <c r="UWW10" s="11"/>
      <c r="UWX10" s="11"/>
      <c r="UWY10" s="11"/>
      <c r="UWZ10" s="11"/>
      <c r="UXA10" s="11"/>
      <c r="UXB10" s="11"/>
      <c r="UXC10" s="11"/>
      <c r="UXD10" s="11"/>
      <c r="UXE10" s="11"/>
      <c r="UXF10" s="11"/>
      <c r="UXG10" s="11"/>
      <c r="UXH10" s="11"/>
      <c r="UXI10" s="11"/>
      <c r="UXJ10" s="11"/>
      <c r="UXK10" s="11"/>
      <c r="UXL10" s="11"/>
      <c r="UXM10" s="11"/>
      <c r="UXN10" s="11"/>
      <c r="UXO10" s="11"/>
      <c r="UXP10" s="11"/>
      <c r="UXQ10" s="11"/>
      <c r="UXR10" s="11"/>
      <c r="UXS10" s="11"/>
      <c r="UXT10" s="11"/>
      <c r="UXU10" s="11"/>
      <c r="UXV10" s="11"/>
      <c r="UXW10" s="11"/>
      <c r="UXX10" s="11"/>
      <c r="UXY10" s="11"/>
      <c r="UXZ10" s="11"/>
      <c r="UYA10" s="11"/>
      <c r="UYB10" s="11"/>
      <c r="UYC10" s="11"/>
      <c r="UYD10" s="11"/>
      <c r="UYE10" s="11"/>
      <c r="UYF10" s="11"/>
      <c r="UYG10" s="11"/>
      <c r="UYH10" s="11"/>
      <c r="UYI10" s="11"/>
      <c r="UYJ10" s="11"/>
      <c r="UYK10" s="11"/>
      <c r="UYL10" s="11"/>
      <c r="UYM10" s="11"/>
      <c r="UYN10" s="11"/>
      <c r="UYO10" s="11"/>
      <c r="UYP10" s="11"/>
      <c r="UYQ10" s="11"/>
      <c r="UYR10" s="11"/>
      <c r="UYS10" s="11"/>
      <c r="UYT10" s="11"/>
      <c r="UYU10" s="11"/>
      <c r="UYV10" s="11"/>
      <c r="UYW10" s="11"/>
      <c r="UYX10" s="11"/>
      <c r="UYY10" s="11"/>
      <c r="UYZ10" s="11"/>
      <c r="UZA10" s="11"/>
      <c r="UZB10" s="11"/>
      <c r="UZC10" s="11"/>
      <c r="UZD10" s="11"/>
      <c r="UZE10" s="11"/>
      <c r="UZF10" s="11"/>
      <c r="UZG10" s="11"/>
      <c r="UZH10" s="11"/>
      <c r="UZI10" s="11"/>
      <c r="UZJ10" s="11"/>
      <c r="UZK10" s="11"/>
      <c r="UZL10" s="11"/>
      <c r="UZM10" s="11"/>
      <c r="UZN10" s="11"/>
      <c r="UZO10" s="11"/>
      <c r="UZP10" s="11"/>
      <c r="UZQ10" s="11"/>
      <c r="UZR10" s="11"/>
      <c r="UZS10" s="11"/>
      <c r="UZT10" s="11"/>
      <c r="UZU10" s="11"/>
      <c r="UZV10" s="11"/>
      <c r="UZW10" s="11"/>
      <c r="UZX10" s="11"/>
      <c r="UZY10" s="11"/>
      <c r="UZZ10" s="11"/>
      <c r="VAA10" s="11"/>
      <c r="VAB10" s="11"/>
      <c r="VAC10" s="11"/>
      <c r="VAD10" s="11"/>
      <c r="VAE10" s="11"/>
      <c r="VAF10" s="11"/>
      <c r="VAG10" s="11"/>
      <c r="VAH10" s="11"/>
      <c r="VAI10" s="11"/>
      <c r="VAJ10" s="11"/>
      <c r="VAK10" s="11"/>
      <c r="VAL10" s="11"/>
      <c r="VAM10" s="11"/>
      <c r="VAN10" s="11"/>
      <c r="VAO10" s="11"/>
      <c r="VAP10" s="11"/>
      <c r="VAQ10" s="11"/>
      <c r="VAR10" s="11"/>
      <c r="VAS10" s="11"/>
      <c r="VAT10" s="11"/>
      <c r="VAU10" s="11"/>
      <c r="VAV10" s="11"/>
      <c r="VAW10" s="11"/>
      <c r="VAX10" s="11"/>
      <c r="VAY10" s="11"/>
      <c r="VAZ10" s="11"/>
      <c r="VBA10" s="11"/>
      <c r="VBB10" s="11"/>
      <c r="VBC10" s="11"/>
      <c r="VBD10" s="11"/>
      <c r="VBE10" s="11"/>
      <c r="VBF10" s="11"/>
      <c r="VBG10" s="11"/>
      <c r="VBH10" s="11"/>
      <c r="VBI10" s="11"/>
      <c r="VBJ10" s="11"/>
      <c r="VBK10" s="11"/>
      <c r="VBL10" s="11"/>
      <c r="VBM10" s="11"/>
      <c r="VBN10" s="11"/>
      <c r="VBO10" s="11"/>
      <c r="VBP10" s="11"/>
      <c r="VBQ10" s="11"/>
      <c r="VBR10" s="11"/>
      <c r="VBS10" s="11"/>
      <c r="VBT10" s="11"/>
      <c r="VBU10" s="11"/>
      <c r="VBV10" s="11"/>
      <c r="VBW10" s="11"/>
      <c r="VBX10" s="11"/>
      <c r="VBY10" s="11"/>
      <c r="VBZ10" s="11"/>
      <c r="VCA10" s="11"/>
      <c r="VCB10" s="11"/>
      <c r="VCC10" s="11"/>
      <c r="VCD10" s="11"/>
      <c r="VCE10" s="11"/>
      <c r="VCF10" s="11"/>
      <c r="VCG10" s="11"/>
      <c r="VCH10" s="11"/>
      <c r="VCI10" s="11"/>
      <c r="VCJ10" s="11"/>
      <c r="VCK10" s="11"/>
      <c r="VCL10" s="11"/>
      <c r="VCM10" s="11"/>
      <c r="VCN10" s="11"/>
      <c r="VCO10" s="11"/>
      <c r="VCP10" s="11"/>
      <c r="VCQ10" s="11"/>
      <c r="VCR10" s="11"/>
      <c r="VCS10" s="11"/>
      <c r="VCT10" s="11"/>
      <c r="VCU10" s="11"/>
      <c r="VCV10" s="11"/>
      <c r="VCW10" s="11"/>
      <c r="VCX10" s="11"/>
      <c r="VCY10" s="11"/>
      <c r="VCZ10" s="11"/>
      <c r="VDA10" s="11"/>
      <c r="VDB10" s="11"/>
      <c r="VDC10" s="11"/>
      <c r="VDD10" s="11"/>
      <c r="VDE10" s="11"/>
      <c r="VDF10" s="11"/>
      <c r="VDG10" s="11"/>
      <c r="VDH10" s="11"/>
      <c r="VDI10" s="11"/>
      <c r="VDJ10" s="11"/>
      <c r="VDK10" s="11"/>
      <c r="VDL10" s="11"/>
      <c r="VDM10" s="11"/>
      <c r="VDN10" s="11"/>
      <c r="VDO10" s="11"/>
      <c r="VDP10" s="11"/>
      <c r="VDQ10" s="11"/>
      <c r="VDR10" s="11"/>
      <c r="VDS10" s="11"/>
      <c r="VDT10" s="11"/>
      <c r="VDU10" s="11"/>
      <c r="VDV10" s="11"/>
      <c r="VDW10" s="11"/>
      <c r="VDX10" s="11"/>
      <c r="VDY10" s="11"/>
      <c r="VDZ10" s="11"/>
      <c r="VEA10" s="11"/>
      <c r="VEB10" s="11"/>
      <c r="VEC10" s="11"/>
      <c r="VED10" s="11"/>
      <c r="VEE10" s="11"/>
      <c r="VEF10" s="11"/>
      <c r="VEG10" s="11"/>
      <c r="VEH10" s="11"/>
      <c r="VEI10" s="11"/>
      <c r="VEJ10" s="11"/>
      <c r="VEK10" s="11"/>
      <c r="VEL10" s="11"/>
      <c r="VEM10" s="11"/>
      <c r="VEN10" s="11"/>
      <c r="VEO10" s="11"/>
      <c r="VEP10" s="11"/>
      <c r="VEQ10" s="11"/>
      <c r="VER10" s="11"/>
      <c r="VES10" s="11"/>
      <c r="VET10" s="11"/>
      <c r="VEU10" s="11"/>
      <c r="VEV10" s="11"/>
      <c r="VEW10" s="11"/>
      <c r="VEX10" s="11"/>
      <c r="VEY10" s="11"/>
      <c r="VEZ10" s="11"/>
      <c r="VFA10" s="11"/>
      <c r="VFB10" s="11"/>
      <c r="VFC10" s="11"/>
      <c r="VFD10" s="11"/>
      <c r="VFE10" s="11"/>
      <c r="VFF10" s="11"/>
      <c r="VFG10" s="11"/>
      <c r="VFH10" s="11"/>
      <c r="VFI10" s="11"/>
      <c r="VFJ10" s="11"/>
      <c r="VFK10" s="11"/>
      <c r="VFL10" s="11"/>
      <c r="VFM10" s="11"/>
      <c r="VFN10" s="11"/>
      <c r="VFO10" s="11"/>
      <c r="VFP10" s="11"/>
      <c r="VFQ10" s="11"/>
      <c r="VFR10" s="11"/>
      <c r="VFS10" s="11"/>
      <c r="VFT10" s="11"/>
      <c r="VFU10" s="11"/>
      <c r="VFV10" s="11"/>
      <c r="VFW10" s="11"/>
      <c r="VFX10" s="11"/>
      <c r="VFY10" s="11"/>
      <c r="VFZ10" s="11"/>
      <c r="VGA10" s="11"/>
      <c r="VGB10" s="11"/>
      <c r="VGC10" s="11"/>
      <c r="VGD10" s="11"/>
      <c r="VGE10" s="11"/>
      <c r="VGF10" s="11"/>
      <c r="VGG10" s="11"/>
      <c r="VGH10" s="11"/>
      <c r="VGI10" s="11"/>
      <c r="VGJ10" s="11"/>
      <c r="VGK10" s="11"/>
      <c r="VGL10" s="11"/>
      <c r="VGM10" s="11"/>
      <c r="VGN10" s="11"/>
      <c r="VGO10" s="11"/>
      <c r="VGP10" s="11"/>
      <c r="VGQ10" s="11"/>
      <c r="VGR10" s="11"/>
      <c r="VGS10" s="11"/>
      <c r="VGT10" s="11"/>
      <c r="VGU10" s="11"/>
      <c r="VGV10" s="11"/>
      <c r="VGW10" s="11"/>
      <c r="VGX10" s="11"/>
      <c r="VGY10" s="11"/>
      <c r="VGZ10" s="11"/>
      <c r="VHA10" s="11"/>
      <c r="VHB10" s="11"/>
      <c r="VHC10" s="11"/>
      <c r="VHD10" s="11"/>
      <c r="VHE10" s="11"/>
      <c r="VHF10" s="11"/>
      <c r="VHG10" s="11"/>
      <c r="VHH10" s="11"/>
      <c r="VHI10" s="11"/>
      <c r="VHJ10" s="11"/>
      <c r="VHK10" s="11"/>
      <c r="VHL10" s="11"/>
      <c r="VHM10" s="11"/>
      <c r="VHN10" s="11"/>
      <c r="VHO10" s="11"/>
      <c r="VHP10" s="11"/>
      <c r="VHQ10" s="11"/>
      <c r="VHR10" s="11"/>
      <c r="VHS10" s="11"/>
      <c r="VHT10" s="11"/>
      <c r="VHU10" s="11"/>
      <c r="VHV10" s="11"/>
      <c r="VHW10" s="11"/>
      <c r="VHX10" s="11"/>
      <c r="VHY10" s="11"/>
      <c r="VHZ10" s="11"/>
      <c r="VIA10" s="11"/>
      <c r="VIB10" s="11"/>
      <c r="VIC10" s="11"/>
      <c r="VID10" s="11"/>
      <c r="VIE10" s="11"/>
      <c r="VIF10" s="11"/>
      <c r="VIG10" s="11"/>
      <c r="VIH10" s="11"/>
      <c r="VII10" s="11"/>
      <c r="VIJ10" s="11"/>
      <c r="VIK10" s="11"/>
      <c r="VIL10" s="11"/>
      <c r="VIM10" s="11"/>
      <c r="VIN10" s="11"/>
      <c r="VIO10" s="11"/>
      <c r="VIP10" s="11"/>
      <c r="VIQ10" s="11"/>
      <c r="VIR10" s="11"/>
      <c r="VIS10" s="11"/>
      <c r="VIT10" s="11"/>
      <c r="VIU10" s="11"/>
      <c r="VIV10" s="11"/>
      <c r="VIW10" s="11"/>
      <c r="VIX10" s="11"/>
      <c r="VIY10" s="11"/>
      <c r="VIZ10" s="11"/>
      <c r="VJA10" s="11"/>
      <c r="VJB10" s="11"/>
      <c r="VJC10" s="11"/>
      <c r="VJD10" s="11"/>
      <c r="VJE10" s="11"/>
      <c r="VJF10" s="11"/>
      <c r="VJG10" s="11"/>
      <c r="VJH10" s="11"/>
      <c r="VJI10" s="11"/>
      <c r="VJJ10" s="11"/>
      <c r="VJK10" s="11"/>
      <c r="VJL10" s="11"/>
      <c r="VJM10" s="11"/>
      <c r="VJN10" s="11"/>
      <c r="VJO10" s="11"/>
      <c r="VJP10" s="11"/>
      <c r="VJQ10" s="11"/>
      <c r="VJR10" s="11"/>
      <c r="VJS10" s="11"/>
      <c r="VJT10" s="11"/>
      <c r="VJU10" s="11"/>
      <c r="VJV10" s="11"/>
      <c r="VJW10" s="11"/>
      <c r="VJX10" s="11"/>
      <c r="VJY10" s="11"/>
      <c r="VJZ10" s="11"/>
      <c r="VKA10" s="11"/>
      <c r="VKB10" s="11"/>
      <c r="VKC10" s="11"/>
      <c r="VKD10" s="11"/>
      <c r="VKE10" s="11"/>
      <c r="VKF10" s="11"/>
      <c r="VKG10" s="11"/>
      <c r="VKH10" s="11"/>
      <c r="VKI10" s="11"/>
      <c r="VKJ10" s="11"/>
      <c r="VKK10" s="11"/>
      <c r="VKL10" s="11"/>
      <c r="VKM10" s="11"/>
      <c r="VKN10" s="11"/>
      <c r="VKO10" s="11"/>
      <c r="VKP10" s="11"/>
      <c r="VKQ10" s="11"/>
      <c r="VKR10" s="11"/>
      <c r="VKS10" s="11"/>
      <c r="VKT10" s="11"/>
      <c r="VKU10" s="11"/>
      <c r="VKV10" s="11"/>
      <c r="VKW10" s="11"/>
      <c r="VKX10" s="11"/>
      <c r="VKY10" s="11"/>
      <c r="VKZ10" s="11"/>
      <c r="VLA10" s="11"/>
      <c r="VLB10" s="11"/>
      <c r="VLC10" s="11"/>
      <c r="VLD10" s="11"/>
      <c r="VLE10" s="11"/>
      <c r="VLF10" s="11"/>
      <c r="VLG10" s="11"/>
      <c r="VLH10" s="11"/>
      <c r="VLI10" s="11"/>
      <c r="VLJ10" s="11"/>
      <c r="VLK10" s="11"/>
      <c r="VLL10" s="11"/>
      <c r="VLM10" s="11"/>
      <c r="VLN10" s="11"/>
      <c r="VLO10" s="11"/>
      <c r="VLP10" s="11"/>
      <c r="VLQ10" s="11"/>
      <c r="VLR10" s="11"/>
      <c r="VLS10" s="11"/>
      <c r="VLT10" s="11"/>
      <c r="VLU10" s="11"/>
      <c r="VLV10" s="11"/>
      <c r="VLW10" s="11"/>
      <c r="VLX10" s="11"/>
      <c r="VLY10" s="11"/>
      <c r="VLZ10" s="11"/>
      <c r="VMA10" s="11"/>
      <c r="VMB10" s="11"/>
      <c r="VMC10" s="11"/>
      <c r="VMD10" s="11"/>
      <c r="VME10" s="11"/>
      <c r="VMF10" s="11"/>
      <c r="VMG10" s="11"/>
      <c r="VMH10" s="11"/>
      <c r="VMI10" s="11"/>
      <c r="VMJ10" s="11"/>
      <c r="VMK10" s="11"/>
      <c r="VML10" s="11"/>
      <c r="VMM10" s="11"/>
      <c r="VMN10" s="11"/>
      <c r="VMO10" s="11"/>
      <c r="VMP10" s="11"/>
      <c r="VMQ10" s="11"/>
      <c r="VMR10" s="11"/>
      <c r="VMS10" s="11"/>
      <c r="VMT10" s="11"/>
      <c r="VMU10" s="11"/>
      <c r="VMV10" s="11"/>
      <c r="VMW10" s="11"/>
      <c r="VMX10" s="11"/>
      <c r="VMY10" s="11"/>
      <c r="VMZ10" s="11"/>
      <c r="VNA10" s="11"/>
      <c r="VNB10" s="11"/>
      <c r="VNC10" s="11"/>
      <c r="VND10" s="11"/>
      <c r="VNE10" s="11"/>
      <c r="VNF10" s="11"/>
      <c r="VNG10" s="11"/>
      <c r="VNH10" s="11"/>
      <c r="VNI10" s="11"/>
      <c r="VNJ10" s="11"/>
      <c r="VNK10" s="11"/>
      <c r="VNL10" s="11"/>
      <c r="VNM10" s="11"/>
      <c r="VNN10" s="11"/>
      <c r="VNO10" s="11"/>
      <c r="VNP10" s="11"/>
      <c r="VNQ10" s="11"/>
      <c r="VNR10" s="11"/>
      <c r="VNS10" s="11"/>
      <c r="VNT10" s="11"/>
      <c r="VNU10" s="11"/>
      <c r="VNV10" s="11"/>
      <c r="VNW10" s="11"/>
      <c r="VNX10" s="11"/>
      <c r="VNY10" s="11"/>
      <c r="VNZ10" s="11"/>
      <c r="VOA10" s="11"/>
      <c r="VOB10" s="11"/>
      <c r="VOC10" s="11"/>
      <c r="VOD10" s="11"/>
      <c r="VOE10" s="11"/>
      <c r="VOF10" s="11"/>
      <c r="VOG10" s="11"/>
      <c r="VOH10" s="11"/>
      <c r="VOI10" s="11"/>
      <c r="VOJ10" s="11"/>
      <c r="VOK10" s="11"/>
      <c r="VOL10" s="11"/>
      <c r="VOM10" s="11"/>
      <c r="VON10" s="11"/>
      <c r="VOO10" s="11"/>
      <c r="VOP10" s="11"/>
      <c r="VOQ10" s="11"/>
      <c r="VOR10" s="11"/>
      <c r="VOS10" s="11"/>
      <c r="VOT10" s="11"/>
      <c r="VOU10" s="11"/>
      <c r="VOV10" s="11"/>
      <c r="VOW10" s="11"/>
      <c r="VOX10" s="11"/>
      <c r="VOY10" s="11"/>
      <c r="VOZ10" s="11"/>
      <c r="VPA10" s="11"/>
      <c r="VPB10" s="11"/>
      <c r="VPC10" s="11"/>
      <c r="VPD10" s="11"/>
      <c r="VPE10" s="11"/>
      <c r="VPF10" s="11"/>
      <c r="VPG10" s="11"/>
      <c r="VPH10" s="11"/>
      <c r="VPI10" s="11"/>
      <c r="VPJ10" s="11"/>
      <c r="VPK10" s="11"/>
      <c r="VPL10" s="11"/>
      <c r="VPM10" s="11"/>
      <c r="VPN10" s="11"/>
      <c r="VPO10" s="11"/>
      <c r="VPP10" s="11"/>
      <c r="VPQ10" s="11"/>
      <c r="VPR10" s="11"/>
      <c r="VPS10" s="11"/>
      <c r="VPT10" s="11"/>
      <c r="VPU10" s="11"/>
      <c r="VPV10" s="11"/>
      <c r="VPW10" s="11"/>
      <c r="VPX10" s="11"/>
      <c r="VPY10" s="11"/>
      <c r="VPZ10" s="11"/>
      <c r="VQA10" s="11"/>
      <c r="VQB10" s="11"/>
      <c r="VQC10" s="11"/>
      <c r="VQD10" s="11"/>
      <c r="VQE10" s="11"/>
      <c r="VQF10" s="11"/>
      <c r="VQG10" s="11"/>
      <c r="VQH10" s="11"/>
      <c r="VQI10" s="11"/>
      <c r="VQJ10" s="11"/>
      <c r="VQK10" s="11"/>
      <c r="VQL10" s="11"/>
      <c r="VQM10" s="11"/>
      <c r="VQN10" s="11"/>
      <c r="VQO10" s="11"/>
      <c r="VQP10" s="11"/>
      <c r="VQQ10" s="11"/>
      <c r="VQR10" s="11"/>
      <c r="VQS10" s="11"/>
      <c r="VQT10" s="11"/>
      <c r="VQU10" s="11"/>
      <c r="VQV10" s="11"/>
      <c r="VQW10" s="11"/>
      <c r="VQX10" s="11"/>
      <c r="VQY10" s="11"/>
      <c r="VQZ10" s="11"/>
      <c r="VRA10" s="11"/>
      <c r="VRB10" s="11"/>
      <c r="VRC10" s="11"/>
      <c r="VRD10" s="11"/>
      <c r="VRE10" s="11"/>
      <c r="VRF10" s="11"/>
      <c r="VRG10" s="11"/>
      <c r="VRH10" s="11"/>
      <c r="VRI10" s="11"/>
      <c r="VRJ10" s="11"/>
      <c r="VRK10" s="11"/>
      <c r="VRL10" s="11"/>
      <c r="VRM10" s="11"/>
      <c r="VRN10" s="11"/>
      <c r="VRO10" s="11"/>
      <c r="VRP10" s="11"/>
      <c r="VRQ10" s="11"/>
      <c r="VRR10" s="11"/>
      <c r="VRS10" s="11"/>
      <c r="VRT10" s="11"/>
      <c r="VRU10" s="11"/>
      <c r="VRV10" s="11"/>
      <c r="VRW10" s="11"/>
      <c r="VRX10" s="11"/>
      <c r="VRY10" s="11"/>
      <c r="VRZ10" s="11"/>
      <c r="VSA10" s="11"/>
      <c r="VSB10" s="11"/>
      <c r="VSC10" s="11"/>
      <c r="VSD10" s="11"/>
      <c r="VSE10" s="11"/>
      <c r="VSF10" s="11"/>
      <c r="VSG10" s="11"/>
      <c r="VSH10" s="11"/>
      <c r="VSI10" s="11"/>
      <c r="VSJ10" s="11"/>
      <c r="VSK10" s="11"/>
      <c r="VSL10" s="11"/>
      <c r="VSM10" s="11"/>
      <c r="VSN10" s="11"/>
      <c r="VSO10" s="11"/>
      <c r="VSP10" s="11"/>
      <c r="VSQ10" s="11"/>
      <c r="VSR10" s="11"/>
      <c r="VSS10" s="11"/>
      <c r="VST10" s="11"/>
      <c r="VSU10" s="11"/>
      <c r="VSV10" s="11"/>
      <c r="VSW10" s="11"/>
      <c r="VSX10" s="11"/>
      <c r="VSY10" s="11"/>
      <c r="VSZ10" s="11"/>
      <c r="VTA10" s="11"/>
      <c r="VTB10" s="11"/>
      <c r="VTC10" s="11"/>
      <c r="VTD10" s="11"/>
      <c r="VTE10" s="11"/>
      <c r="VTF10" s="11"/>
      <c r="VTG10" s="11"/>
      <c r="VTH10" s="11"/>
      <c r="VTI10" s="11"/>
      <c r="VTJ10" s="11"/>
      <c r="VTK10" s="11"/>
      <c r="VTL10" s="11"/>
      <c r="VTM10" s="11"/>
      <c r="VTN10" s="11"/>
      <c r="VTO10" s="11"/>
      <c r="VTP10" s="11"/>
      <c r="VTQ10" s="11"/>
      <c r="VTR10" s="11"/>
      <c r="VTS10" s="11"/>
      <c r="VTT10" s="11"/>
      <c r="VTU10" s="11"/>
      <c r="VTV10" s="11"/>
      <c r="VTW10" s="11"/>
      <c r="VTX10" s="11"/>
      <c r="VTY10" s="11"/>
      <c r="VTZ10" s="11"/>
      <c r="VUA10" s="11"/>
      <c r="VUB10" s="11"/>
      <c r="VUC10" s="11"/>
      <c r="VUD10" s="11"/>
      <c r="VUE10" s="11"/>
      <c r="VUF10" s="11"/>
      <c r="VUG10" s="11"/>
      <c r="VUH10" s="11"/>
      <c r="VUI10" s="11"/>
      <c r="VUJ10" s="11"/>
      <c r="VUK10" s="11"/>
      <c r="VUL10" s="11"/>
      <c r="VUM10" s="11"/>
      <c r="VUN10" s="11"/>
      <c r="VUO10" s="11"/>
      <c r="VUP10" s="11"/>
      <c r="VUQ10" s="11"/>
      <c r="VUR10" s="11"/>
      <c r="VUS10" s="11"/>
      <c r="VUT10" s="11"/>
      <c r="VUU10" s="11"/>
      <c r="VUV10" s="11"/>
      <c r="VUW10" s="11"/>
      <c r="VUX10" s="11"/>
      <c r="VUY10" s="11"/>
      <c r="VUZ10" s="11"/>
      <c r="VVA10" s="11"/>
      <c r="VVB10" s="11"/>
      <c r="VVC10" s="11"/>
      <c r="VVD10" s="11"/>
      <c r="VVE10" s="11"/>
      <c r="VVF10" s="11"/>
      <c r="VVG10" s="11"/>
      <c r="VVH10" s="11"/>
      <c r="VVI10" s="11"/>
      <c r="VVJ10" s="11"/>
      <c r="VVK10" s="11"/>
      <c r="VVL10" s="11"/>
      <c r="VVM10" s="11"/>
      <c r="VVN10" s="11"/>
      <c r="VVO10" s="11"/>
      <c r="VVP10" s="11"/>
      <c r="VVQ10" s="11"/>
      <c r="VVR10" s="11"/>
      <c r="VVS10" s="11"/>
      <c r="VVT10" s="11"/>
      <c r="VVU10" s="11"/>
      <c r="VVV10" s="11"/>
      <c r="VVW10" s="11"/>
      <c r="VVX10" s="11"/>
      <c r="VVY10" s="11"/>
      <c r="VVZ10" s="11"/>
      <c r="VWA10" s="11"/>
      <c r="VWB10" s="11"/>
      <c r="VWC10" s="11"/>
      <c r="VWD10" s="11"/>
      <c r="VWE10" s="11"/>
      <c r="VWF10" s="11"/>
      <c r="VWG10" s="11"/>
      <c r="VWH10" s="11"/>
      <c r="VWI10" s="11"/>
      <c r="VWJ10" s="11"/>
      <c r="VWK10" s="11"/>
      <c r="VWL10" s="11"/>
      <c r="VWM10" s="11"/>
      <c r="VWN10" s="11"/>
      <c r="VWO10" s="11"/>
      <c r="VWP10" s="11"/>
      <c r="VWQ10" s="11"/>
      <c r="VWR10" s="11"/>
      <c r="VWS10" s="11"/>
      <c r="VWT10" s="11"/>
      <c r="VWU10" s="11"/>
      <c r="VWV10" s="11"/>
      <c r="VWW10" s="11"/>
      <c r="VWX10" s="11"/>
      <c r="VWY10" s="11"/>
      <c r="VWZ10" s="11"/>
      <c r="VXA10" s="11"/>
      <c r="VXB10" s="11"/>
      <c r="VXC10" s="11"/>
      <c r="VXD10" s="11"/>
      <c r="VXE10" s="11"/>
      <c r="VXF10" s="11"/>
      <c r="VXG10" s="11"/>
      <c r="VXH10" s="11"/>
      <c r="VXI10" s="11"/>
      <c r="VXJ10" s="11"/>
      <c r="VXK10" s="11"/>
      <c r="VXL10" s="11"/>
      <c r="VXM10" s="11"/>
      <c r="VXN10" s="11"/>
      <c r="VXO10" s="11"/>
      <c r="VXP10" s="11"/>
      <c r="VXQ10" s="11"/>
      <c r="VXR10" s="11"/>
      <c r="VXS10" s="11"/>
      <c r="VXT10" s="11"/>
      <c r="VXU10" s="11"/>
      <c r="VXV10" s="11"/>
      <c r="VXW10" s="11"/>
      <c r="VXX10" s="11"/>
      <c r="VXY10" s="11"/>
      <c r="VXZ10" s="11"/>
      <c r="VYA10" s="11"/>
      <c r="VYB10" s="11"/>
      <c r="VYC10" s="11"/>
      <c r="VYD10" s="11"/>
      <c r="VYE10" s="11"/>
      <c r="VYF10" s="11"/>
      <c r="VYG10" s="11"/>
      <c r="VYH10" s="11"/>
      <c r="VYI10" s="11"/>
      <c r="VYJ10" s="11"/>
      <c r="VYK10" s="11"/>
      <c r="VYL10" s="11"/>
      <c r="VYM10" s="11"/>
      <c r="VYN10" s="11"/>
      <c r="VYO10" s="11"/>
      <c r="VYP10" s="11"/>
      <c r="VYQ10" s="11"/>
      <c r="VYR10" s="11"/>
      <c r="VYS10" s="11"/>
      <c r="VYT10" s="11"/>
      <c r="VYU10" s="11"/>
      <c r="VYV10" s="11"/>
      <c r="VYW10" s="11"/>
      <c r="VYX10" s="11"/>
      <c r="VYY10" s="11"/>
      <c r="VYZ10" s="11"/>
      <c r="VZA10" s="11"/>
      <c r="VZB10" s="11"/>
      <c r="VZC10" s="11"/>
      <c r="VZD10" s="11"/>
      <c r="VZE10" s="11"/>
      <c r="VZF10" s="11"/>
      <c r="VZG10" s="11"/>
      <c r="VZH10" s="11"/>
      <c r="VZI10" s="11"/>
      <c r="VZJ10" s="11"/>
      <c r="VZK10" s="11"/>
      <c r="VZL10" s="11"/>
      <c r="VZM10" s="11"/>
      <c r="VZN10" s="11"/>
      <c r="VZO10" s="11"/>
      <c r="VZP10" s="11"/>
      <c r="VZQ10" s="11"/>
      <c r="VZR10" s="11"/>
      <c r="VZS10" s="11"/>
      <c r="VZT10" s="11"/>
      <c r="VZU10" s="11"/>
      <c r="VZV10" s="11"/>
      <c r="VZW10" s="11"/>
      <c r="VZX10" s="11"/>
      <c r="VZY10" s="11"/>
      <c r="VZZ10" s="11"/>
      <c r="WAA10" s="11"/>
      <c r="WAB10" s="11"/>
      <c r="WAC10" s="11"/>
      <c r="WAD10" s="11"/>
      <c r="WAE10" s="11"/>
      <c r="WAF10" s="11"/>
      <c r="WAG10" s="11"/>
      <c r="WAH10" s="11"/>
      <c r="WAI10" s="11"/>
      <c r="WAJ10" s="11"/>
      <c r="WAK10" s="11"/>
      <c r="WAL10" s="11"/>
      <c r="WAM10" s="11"/>
      <c r="WAN10" s="11"/>
      <c r="WAO10" s="11"/>
      <c r="WAP10" s="11"/>
      <c r="WAQ10" s="11"/>
      <c r="WAR10" s="11"/>
      <c r="WAS10" s="11"/>
      <c r="WAT10" s="11"/>
      <c r="WAU10" s="11"/>
      <c r="WAV10" s="11"/>
      <c r="WAW10" s="11"/>
      <c r="WAX10" s="11"/>
      <c r="WAY10" s="11"/>
      <c r="WAZ10" s="11"/>
      <c r="WBA10" s="11"/>
      <c r="WBB10" s="11"/>
      <c r="WBC10" s="11"/>
      <c r="WBD10" s="11"/>
      <c r="WBE10" s="11"/>
      <c r="WBF10" s="11"/>
      <c r="WBG10" s="11"/>
      <c r="WBH10" s="11"/>
      <c r="WBI10" s="11"/>
      <c r="WBJ10" s="11"/>
      <c r="WBK10" s="11"/>
      <c r="WBL10" s="11"/>
      <c r="WBM10" s="11"/>
      <c r="WBN10" s="11"/>
      <c r="WBO10" s="11"/>
      <c r="WBP10" s="11"/>
      <c r="WBQ10" s="11"/>
      <c r="WBR10" s="11"/>
      <c r="WBS10" s="11"/>
      <c r="WBT10" s="11"/>
      <c r="WBU10" s="11"/>
      <c r="WBV10" s="11"/>
      <c r="WBW10" s="11"/>
      <c r="WBX10" s="11"/>
      <c r="WBY10" s="11"/>
      <c r="WBZ10" s="11"/>
      <c r="WCA10" s="11"/>
      <c r="WCB10" s="11"/>
      <c r="WCC10" s="11"/>
      <c r="WCD10" s="11"/>
      <c r="WCE10" s="11"/>
      <c r="WCF10" s="11"/>
      <c r="WCG10" s="11"/>
      <c r="WCH10" s="11"/>
      <c r="WCI10" s="11"/>
      <c r="WCJ10" s="11"/>
      <c r="WCK10" s="11"/>
      <c r="WCL10" s="11"/>
      <c r="WCM10" s="11"/>
      <c r="WCN10" s="11"/>
      <c r="WCO10" s="11"/>
      <c r="WCP10" s="11"/>
      <c r="WCQ10" s="11"/>
      <c r="WCR10" s="11"/>
      <c r="WCS10" s="11"/>
      <c r="WCT10" s="11"/>
      <c r="WCU10" s="11"/>
      <c r="WCV10" s="11"/>
      <c r="WCW10" s="11"/>
      <c r="WCX10" s="11"/>
      <c r="WCY10" s="11"/>
      <c r="WCZ10" s="11"/>
      <c r="WDA10" s="11"/>
      <c r="WDB10" s="11"/>
      <c r="WDC10" s="11"/>
      <c r="WDD10" s="11"/>
      <c r="WDE10" s="11"/>
      <c r="WDF10" s="11"/>
      <c r="WDG10" s="11"/>
      <c r="WDH10" s="11"/>
      <c r="WDI10" s="11"/>
      <c r="WDJ10" s="11"/>
      <c r="WDK10" s="11"/>
      <c r="WDL10" s="11"/>
      <c r="WDM10" s="11"/>
      <c r="WDN10" s="11"/>
      <c r="WDO10" s="11"/>
      <c r="WDP10" s="11"/>
      <c r="WDQ10" s="11"/>
      <c r="WDR10" s="11"/>
      <c r="WDS10" s="11"/>
      <c r="WDT10" s="11"/>
      <c r="WDU10" s="11"/>
      <c r="WDV10" s="11"/>
      <c r="WDW10" s="11"/>
      <c r="WDX10" s="11"/>
      <c r="WDY10" s="11"/>
      <c r="WDZ10" s="11"/>
      <c r="WEA10" s="11"/>
      <c r="WEB10" s="11"/>
      <c r="WEC10" s="11"/>
      <c r="WED10" s="11"/>
      <c r="WEE10" s="11"/>
      <c r="WEF10" s="11"/>
      <c r="WEG10" s="11"/>
      <c r="WEH10" s="11"/>
      <c r="WEI10" s="11"/>
      <c r="WEJ10" s="11"/>
      <c r="WEK10" s="11"/>
      <c r="WEL10" s="11"/>
      <c r="WEM10" s="11"/>
      <c r="WEN10" s="11"/>
      <c r="WEO10" s="11"/>
      <c r="WEP10" s="11"/>
      <c r="WEQ10" s="11"/>
      <c r="WER10" s="11"/>
      <c r="WES10" s="11"/>
      <c r="WET10" s="11"/>
      <c r="WEU10" s="11"/>
      <c r="WEV10" s="11"/>
      <c r="WEW10" s="11"/>
      <c r="WEX10" s="11"/>
      <c r="WEY10" s="11"/>
      <c r="WEZ10" s="11"/>
      <c r="WFA10" s="11"/>
      <c r="WFB10" s="11"/>
      <c r="WFC10" s="11"/>
      <c r="WFD10" s="11"/>
      <c r="WFE10" s="11"/>
      <c r="WFF10" s="11"/>
      <c r="WFG10" s="11"/>
      <c r="WFH10" s="11"/>
      <c r="WFI10" s="11"/>
      <c r="WFJ10" s="11"/>
      <c r="WFK10" s="11"/>
      <c r="WFL10" s="11"/>
      <c r="WFM10" s="11"/>
      <c r="WFN10" s="11"/>
      <c r="WFO10" s="11"/>
      <c r="WFP10" s="11"/>
      <c r="WFQ10" s="11"/>
      <c r="WFR10" s="11"/>
      <c r="WFS10" s="11"/>
      <c r="WFT10" s="11"/>
      <c r="WFU10" s="11"/>
      <c r="WFV10" s="11"/>
      <c r="WFW10" s="11"/>
      <c r="WFX10" s="11"/>
      <c r="WFY10" s="11"/>
      <c r="WFZ10" s="11"/>
      <c r="WGA10" s="11"/>
      <c r="WGB10" s="11"/>
      <c r="WGC10" s="11"/>
      <c r="WGD10" s="11"/>
      <c r="WGE10" s="11"/>
      <c r="WGF10" s="11"/>
      <c r="WGG10" s="11"/>
      <c r="WGH10" s="11"/>
      <c r="WGI10" s="11"/>
      <c r="WGJ10" s="11"/>
      <c r="WGK10" s="11"/>
      <c r="WGL10" s="11"/>
      <c r="WGM10" s="11"/>
      <c r="WGN10" s="11"/>
      <c r="WGO10" s="11"/>
      <c r="WGP10" s="11"/>
      <c r="WGQ10" s="11"/>
      <c r="WGR10" s="11"/>
      <c r="WGS10" s="11"/>
      <c r="WGT10" s="11"/>
      <c r="WGU10" s="11"/>
      <c r="WGV10" s="11"/>
      <c r="WGW10" s="11"/>
      <c r="WGX10" s="11"/>
      <c r="WGY10" s="11"/>
      <c r="WGZ10" s="11"/>
      <c r="WHA10" s="11"/>
      <c r="WHB10" s="11"/>
      <c r="WHC10" s="11"/>
      <c r="WHD10" s="11"/>
      <c r="WHE10" s="11"/>
      <c r="WHF10" s="11"/>
      <c r="WHG10" s="11"/>
      <c r="WHH10" s="11"/>
      <c r="WHI10" s="11"/>
      <c r="WHJ10" s="11"/>
      <c r="WHK10" s="11"/>
      <c r="WHL10" s="11"/>
      <c r="WHM10" s="11"/>
      <c r="WHN10" s="11"/>
      <c r="WHO10" s="11"/>
      <c r="WHP10" s="11"/>
      <c r="WHQ10" s="11"/>
      <c r="WHR10" s="11"/>
      <c r="WHS10" s="11"/>
      <c r="WHT10" s="11"/>
      <c r="WHU10" s="11"/>
      <c r="WHV10" s="11"/>
      <c r="WHW10" s="11"/>
      <c r="WHX10" s="11"/>
      <c r="WHY10" s="11"/>
      <c r="WHZ10" s="11"/>
      <c r="WIA10" s="11"/>
      <c r="WIB10" s="11"/>
      <c r="WIC10" s="11"/>
      <c r="WID10" s="11"/>
      <c r="WIE10" s="11"/>
      <c r="WIF10" s="11"/>
      <c r="WIG10" s="11"/>
      <c r="WIH10" s="11"/>
      <c r="WII10" s="11"/>
      <c r="WIJ10" s="11"/>
      <c r="WIK10" s="11"/>
      <c r="WIL10" s="11"/>
      <c r="WIM10" s="11"/>
      <c r="WIN10" s="11"/>
      <c r="WIO10" s="11"/>
      <c r="WIP10" s="11"/>
      <c r="WIQ10" s="11"/>
      <c r="WIR10" s="11"/>
      <c r="WIS10" s="11"/>
      <c r="WIT10" s="11"/>
      <c r="WIU10" s="11"/>
      <c r="WIV10" s="11"/>
      <c r="WIW10" s="11"/>
      <c r="WIX10" s="11"/>
      <c r="WIY10" s="11"/>
      <c r="WIZ10" s="11"/>
      <c r="WJA10" s="11"/>
      <c r="WJB10" s="11"/>
      <c r="WJC10" s="11"/>
      <c r="WJD10" s="11"/>
      <c r="WJE10" s="11"/>
      <c r="WJF10" s="11"/>
      <c r="WJG10" s="11"/>
      <c r="WJH10" s="11"/>
      <c r="WJI10" s="11"/>
      <c r="WJJ10" s="11"/>
      <c r="WJK10" s="11"/>
      <c r="WJL10" s="11"/>
      <c r="WJM10" s="11"/>
      <c r="WJN10" s="11"/>
      <c r="WJO10" s="11"/>
      <c r="WJP10" s="11"/>
      <c r="WJQ10" s="11"/>
      <c r="WJR10" s="11"/>
      <c r="WJS10" s="11"/>
      <c r="WJT10" s="11"/>
      <c r="WJU10" s="11"/>
      <c r="WJV10" s="11"/>
      <c r="WJW10" s="11"/>
      <c r="WJX10" s="11"/>
      <c r="WJY10" s="11"/>
      <c r="WJZ10" s="11"/>
      <c r="WKA10" s="11"/>
      <c r="WKB10" s="11"/>
      <c r="WKC10" s="11"/>
      <c r="WKD10" s="11"/>
      <c r="WKE10" s="11"/>
      <c r="WKF10" s="11"/>
      <c r="WKG10" s="11"/>
      <c r="WKH10" s="11"/>
      <c r="WKI10" s="11"/>
      <c r="WKJ10" s="11"/>
      <c r="WKK10" s="11"/>
      <c r="WKL10" s="11"/>
      <c r="WKM10" s="11"/>
      <c r="WKN10" s="11"/>
      <c r="WKO10" s="11"/>
      <c r="WKP10" s="11"/>
      <c r="WKQ10" s="11"/>
      <c r="WKR10" s="11"/>
      <c r="WKS10" s="11"/>
      <c r="WKT10" s="11"/>
      <c r="WKU10" s="11"/>
      <c r="WKV10" s="11"/>
      <c r="WKW10" s="11"/>
      <c r="WKX10" s="11"/>
      <c r="WKY10" s="11"/>
      <c r="WKZ10" s="11"/>
      <c r="WLA10" s="11"/>
      <c r="WLB10" s="11"/>
      <c r="WLC10" s="11"/>
      <c r="WLD10" s="11"/>
      <c r="WLE10" s="11"/>
      <c r="WLF10" s="11"/>
      <c r="WLG10" s="11"/>
      <c r="WLH10" s="11"/>
      <c r="WLI10" s="11"/>
      <c r="WLJ10" s="11"/>
      <c r="WLK10" s="11"/>
      <c r="WLL10" s="11"/>
      <c r="WLM10" s="11"/>
      <c r="WLN10" s="11"/>
      <c r="WLO10" s="11"/>
      <c r="WLP10" s="11"/>
      <c r="WLQ10" s="11"/>
      <c r="WLR10" s="11"/>
      <c r="WLS10" s="11"/>
      <c r="WLT10" s="11"/>
      <c r="WLU10" s="11"/>
      <c r="WLV10" s="11"/>
      <c r="WLW10" s="11"/>
      <c r="WLX10" s="11"/>
      <c r="WLY10" s="11"/>
      <c r="WLZ10" s="11"/>
      <c r="WMA10" s="11"/>
      <c r="WMB10" s="11"/>
      <c r="WMC10" s="11"/>
      <c r="WMD10" s="11"/>
      <c r="WME10" s="11"/>
      <c r="WMF10" s="11"/>
      <c r="WMG10" s="11"/>
      <c r="WMH10" s="11"/>
      <c r="WMI10" s="11"/>
      <c r="WMJ10" s="11"/>
      <c r="WMK10" s="11"/>
      <c r="WML10" s="11"/>
      <c r="WMM10" s="11"/>
      <c r="WMN10" s="11"/>
      <c r="WMO10" s="11"/>
      <c r="WMP10" s="11"/>
      <c r="WMQ10" s="11"/>
      <c r="WMR10" s="11"/>
      <c r="WMS10" s="11"/>
      <c r="WMT10" s="11"/>
      <c r="WMU10" s="11"/>
      <c r="WMV10" s="11"/>
      <c r="WMW10" s="11"/>
      <c r="WMX10" s="11"/>
      <c r="WMY10" s="11"/>
      <c r="WMZ10" s="11"/>
      <c r="WNA10" s="11"/>
      <c r="WNB10" s="11"/>
      <c r="WNC10" s="11"/>
      <c r="WND10" s="11"/>
      <c r="WNE10" s="11"/>
      <c r="WNF10" s="11"/>
      <c r="WNG10" s="11"/>
      <c r="WNH10" s="11"/>
      <c r="WNI10" s="11"/>
      <c r="WNJ10" s="11"/>
      <c r="WNK10" s="11"/>
      <c r="WNL10" s="11"/>
      <c r="WNM10" s="11"/>
      <c r="WNN10" s="11"/>
      <c r="WNO10" s="11"/>
      <c r="WNP10" s="11"/>
      <c r="WNQ10" s="11"/>
      <c r="WNR10" s="11"/>
      <c r="WNS10" s="11"/>
      <c r="WNT10" s="11"/>
      <c r="WNU10" s="11"/>
      <c r="WNV10" s="11"/>
      <c r="WNW10" s="11"/>
      <c r="WNX10" s="11"/>
      <c r="WNY10" s="11"/>
      <c r="WNZ10" s="11"/>
      <c r="WOA10" s="11"/>
      <c r="WOB10" s="11"/>
      <c r="WOC10" s="11"/>
      <c r="WOD10" s="11"/>
      <c r="WOE10" s="11"/>
      <c r="WOF10" s="11"/>
      <c r="WOG10" s="11"/>
      <c r="WOH10" s="11"/>
      <c r="WOI10" s="11"/>
      <c r="WOJ10" s="11"/>
      <c r="WOK10" s="11"/>
      <c r="WOL10" s="11"/>
      <c r="WOM10" s="11"/>
      <c r="WON10" s="11"/>
      <c r="WOO10" s="11"/>
      <c r="WOP10" s="11"/>
      <c r="WOQ10" s="11"/>
      <c r="WOR10" s="11"/>
      <c r="WOS10" s="11"/>
      <c r="WOT10" s="11"/>
      <c r="WOU10" s="11"/>
      <c r="WOV10" s="11"/>
      <c r="WOW10" s="11"/>
      <c r="WOX10" s="11"/>
      <c r="WOY10" s="11"/>
      <c r="WOZ10" s="11"/>
      <c r="WPA10" s="11"/>
      <c r="WPB10" s="11"/>
      <c r="WPC10" s="11"/>
      <c r="WPD10" s="11"/>
      <c r="WPE10" s="11"/>
      <c r="WPF10" s="11"/>
      <c r="WPG10" s="11"/>
      <c r="WPH10" s="11"/>
      <c r="WPI10" s="11"/>
      <c r="WPJ10" s="11"/>
      <c r="WPK10" s="11"/>
      <c r="WPL10" s="11"/>
      <c r="WPM10" s="11"/>
      <c r="WPN10" s="11"/>
      <c r="WPO10" s="11"/>
      <c r="WPP10" s="11"/>
      <c r="WPQ10" s="11"/>
      <c r="WPR10" s="11"/>
      <c r="WPS10" s="11"/>
      <c r="WPT10" s="11"/>
      <c r="WPU10" s="11"/>
      <c r="WPV10" s="11"/>
      <c r="WPW10" s="11"/>
      <c r="WPX10" s="11"/>
      <c r="WPY10" s="11"/>
      <c r="WPZ10" s="11"/>
      <c r="WQA10" s="11"/>
      <c r="WQB10" s="11"/>
      <c r="WQC10" s="11"/>
      <c r="WQD10" s="11"/>
      <c r="WQE10" s="11"/>
      <c r="WQF10" s="11"/>
      <c r="WQG10" s="11"/>
      <c r="WQH10" s="11"/>
      <c r="WQI10" s="11"/>
      <c r="WQJ10" s="11"/>
      <c r="WQK10" s="11"/>
      <c r="WQL10" s="11"/>
      <c r="WQM10" s="11"/>
      <c r="WQN10" s="11"/>
      <c r="WQO10" s="11"/>
      <c r="WQP10" s="11"/>
      <c r="WQQ10" s="11"/>
      <c r="WQR10" s="11"/>
      <c r="WQS10" s="11"/>
      <c r="WQT10" s="11"/>
      <c r="WQU10" s="11"/>
      <c r="WQV10" s="11"/>
      <c r="WQW10" s="11"/>
      <c r="WQX10" s="11"/>
      <c r="WQY10" s="11"/>
      <c r="WQZ10" s="11"/>
      <c r="WRA10" s="11"/>
      <c r="WRB10" s="11"/>
      <c r="WRC10" s="11"/>
      <c r="WRD10" s="11"/>
      <c r="WRE10" s="11"/>
      <c r="WRF10" s="11"/>
      <c r="WRG10" s="11"/>
      <c r="WRH10" s="11"/>
      <c r="WRI10" s="11"/>
      <c r="WRJ10" s="11"/>
      <c r="WRK10" s="11"/>
      <c r="WRL10" s="11"/>
      <c r="WRM10" s="11"/>
      <c r="WRN10" s="11"/>
      <c r="WRO10" s="11"/>
      <c r="WRP10" s="11"/>
      <c r="WRQ10" s="11"/>
      <c r="WRR10" s="11"/>
      <c r="WRS10" s="11"/>
      <c r="WRT10" s="11"/>
      <c r="WRU10" s="11"/>
      <c r="WRV10" s="11"/>
      <c r="WRW10" s="11"/>
      <c r="WRX10" s="11"/>
      <c r="WRY10" s="11"/>
      <c r="WRZ10" s="11"/>
      <c r="WSA10" s="11"/>
      <c r="WSB10" s="11"/>
      <c r="WSC10" s="11"/>
      <c r="WSD10" s="11"/>
      <c r="WSE10" s="11"/>
      <c r="WSF10" s="11"/>
      <c r="WSG10" s="11"/>
      <c r="WSH10" s="11"/>
      <c r="WSI10" s="11"/>
      <c r="WSJ10" s="11"/>
      <c r="WSK10" s="11"/>
      <c r="WSL10" s="11"/>
      <c r="WSM10" s="11"/>
      <c r="WSN10" s="11"/>
      <c r="WSO10" s="11"/>
      <c r="WSP10" s="11"/>
      <c r="WSQ10" s="11"/>
      <c r="WSR10" s="11"/>
      <c r="WSS10" s="11"/>
      <c r="WST10" s="11"/>
      <c r="WSU10" s="11"/>
      <c r="WSV10" s="11"/>
      <c r="WSW10" s="11"/>
      <c r="WSX10" s="11"/>
      <c r="WSY10" s="11"/>
      <c r="WSZ10" s="11"/>
      <c r="WTA10" s="11"/>
      <c r="WTB10" s="11"/>
      <c r="WTC10" s="11"/>
      <c r="WTD10" s="11"/>
      <c r="WTE10" s="11"/>
      <c r="WTF10" s="11"/>
      <c r="WTG10" s="11"/>
      <c r="WTH10" s="11"/>
      <c r="WTI10" s="11"/>
      <c r="WTJ10" s="11"/>
      <c r="WTK10" s="11"/>
      <c r="WTL10" s="11"/>
      <c r="WTM10" s="11"/>
      <c r="WTN10" s="11"/>
      <c r="WTO10" s="11"/>
      <c r="WTP10" s="11"/>
      <c r="WTQ10" s="11"/>
      <c r="WTR10" s="11"/>
      <c r="WTS10" s="11"/>
      <c r="WTT10" s="11"/>
      <c r="WTU10" s="11"/>
      <c r="WTV10" s="11"/>
      <c r="WTW10" s="11"/>
      <c r="WTX10" s="11"/>
      <c r="WTY10" s="11"/>
      <c r="WTZ10" s="11"/>
      <c r="WUA10" s="11"/>
      <c r="WUB10" s="11"/>
      <c r="WUC10" s="11"/>
      <c r="WUD10" s="11"/>
      <c r="WUE10" s="11"/>
      <c r="WUF10" s="11"/>
      <c r="WUG10" s="11"/>
      <c r="WUH10" s="11"/>
      <c r="WUI10" s="11"/>
      <c r="WUJ10" s="11"/>
      <c r="WUK10" s="11"/>
      <c r="WUL10" s="11"/>
      <c r="WUM10" s="11"/>
      <c r="WUN10" s="11"/>
      <c r="WUO10" s="11"/>
      <c r="WUP10" s="11"/>
      <c r="WUQ10" s="11"/>
      <c r="WUR10" s="11"/>
      <c r="WUS10" s="11"/>
      <c r="WUT10" s="11"/>
      <c r="WUU10" s="11"/>
      <c r="WUV10" s="11"/>
      <c r="WUW10" s="11"/>
      <c r="WUX10" s="11"/>
      <c r="WUY10" s="11"/>
      <c r="WUZ10" s="11"/>
      <c r="WVA10" s="11"/>
      <c r="WVB10" s="11"/>
      <c r="WVC10" s="11"/>
      <c r="WVD10" s="11"/>
      <c r="WVE10" s="11"/>
      <c r="WVF10" s="11"/>
      <c r="WVG10" s="11"/>
      <c r="WVH10" s="11"/>
      <c r="WVI10" s="11"/>
      <c r="WVJ10" s="11"/>
      <c r="WVK10" s="11"/>
      <c r="WVL10" s="11"/>
      <c r="WVM10" s="11"/>
      <c r="WVN10" s="11"/>
      <c r="WVO10" s="11"/>
      <c r="WVP10" s="11"/>
      <c r="WVQ10" s="11"/>
      <c r="WVR10" s="11"/>
      <c r="WVS10" s="11"/>
      <c r="WVT10" s="11"/>
      <c r="WVU10" s="11"/>
      <c r="WVV10" s="11"/>
      <c r="WVW10" s="11"/>
      <c r="WVX10" s="11"/>
      <c r="WVY10" s="11"/>
      <c r="WVZ10" s="11"/>
      <c r="WWA10" s="11"/>
      <c r="WWB10" s="11"/>
      <c r="WWC10" s="11"/>
      <c r="WWD10" s="11"/>
      <c r="WWE10" s="11"/>
      <c r="WWF10" s="11"/>
      <c r="WWG10" s="11"/>
      <c r="WWH10" s="11"/>
      <c r="WWI10" s="11"/>
      <c r="WWJ10" s="11"/>
      <c r="WWK10" s="11"/>
      <c r="WWL10" s="11"/>
      <c r="WWM10" s="11"/>
      <c r="WWN10" s="11"/>
      <c r="WWO10" s="11"/>
      <c r="WWP10" s="11"/>
      <c r="WWQ10" s="11"/>
      <c r="WWR10" s="11"/>
      <c r="WWS10" s="11"/>
      <c r="WWT10" s="11"/>
      <c r="WWU10" s="11"/>
      <c r="WWV10" s="11"/>
      <c r="WWW10" s="11"/>
      <c r="WWX10" s="11"/>
      <c r="WWY10" s="11"/>
      <c r="WWZ10" s="11"/>
      <c r="WXA10" s="11"/>
      <c r="WXB10" s="11"/>
      <c r="WXC10" s="11"/>
      <c r="WXD10" s="11"/>
      <c r="WXE10" s="11"/>
      <c r="WXF10" s="11"/>
      <c r="WXG10" s="11"/>
      <c r="WXH10" s="11"/>
      <c r="WXI10" s="11"/>
      <c r="WXJ10" s="11"/>
      <c r="WXK10" s="11"/>
      <c r="WXL10" s="11"/>
      <c r="WXM10" s="11"/>
      <c r="WXN10" s="11"/>
      <c r="WXO10" s="11"/>
      <c r="WXP10" s="11"/>
      <c r="WXQ10" s="11"/>
      <c r="WXR10" s="11"/>
      <c r="WXS10" s="11"/>
      <c r="WXT10" s="11"/>
      <c r="WXU10" s="11"/>
      <c r="WXV10" s="11"/>
      <c r="WXW10" s="11"/>
      <c r="WXX10" s="11"/>
      <c r="WXY10" s="11"/>
      <c r="WXZ10" s="11"/>
      <c r="WYA10" s="11"/>
      <c r="WYB10" s="11"/>
      <c r="WYC10" s="11"/>
      <c r="WYD10" s="11"/>
      <c r="WYE10" s="11"/>
      <c r="WYF10" s="11"/>
      <c r="WYG10" s="11"/>
      <c r="WYH10" s="11"/>
      <c r="WYI10" s="11"/>
      <c r="WYJ10" s="11"/>
      <c r="WYK10" s="11"/>
      <c r="WYL10" s="11"/>
      <c r="WYM10" s="11"/>
      <c r="WYN10" s="11"/>
      <c r="WYO10" s="11"/>
      <c r="WYP10" s="11"/>
      <c r="WYQ10" s="11"/>
      <c r="WYR10" s="11"/>
      <c r="WYS10" s="11"/>
      <c r="WYT10" s="11"/>
      <c r="WYU10" s="11"/>
      <c r="WYV10" s="11"/>
      <c r="WYW10" s="11"/>
      <c r="WYX10" s="11"/>
      <c r="WYY10" s="11"/>
      <c r="WYZ10" s="11"/>
      <c r="WZA10" s="11"/>
      <c r="WZB10" s="11"/>
      <c r="WZC10" s="11"/>
      <c r="WZD10" s="11"/>
      <c r="WZE10" s="11"/>
      <c r="WZF10" s="11"/>
      <c r="WZG10" s="11"/>
      <c r="WZH10" s="11"/>
      <c r="WZI10" s="11"/>
      <c r="WZJ10" s="11"/>
      <c r="WZK10" s="11"/>
      <c r="WZL10" s="11"/>
      <c r="WZM10" s="11"/>
      <c r="WZN10" s="11"/>
      <c r="WZO10" s="11"/>
      <c r="WZP10" s="11"/>
      <c r="WZQ10" s="11"/>
      <c r="WZR10" s="11"/>
      <c r="WZS10" s="11"/>
      <c r="WZT10" s="11"/>
      <c r="WZU10" s="11"/>
      <c r="WZV10" s="11"/>
      <c r="WZW10" s="11"/>
      <c r="WZX10" s="11"/>
      <c r="WZY10" s="11"/>
      <c r="WZZ10" s="11"/>
      <c r="XAA10" s="11"/>
      <c r="XAB10" s="11"/>
      <c r="XAC10" s="11"/>
      <c r="XAD10" s="11"/>
      <c r="XAE10" s="11"/>
      <c r="XAF10" s="11"/>
      <c r="XAG10" s="11"/>
      <c r="XAH10" s="11"/>
      <c r="XAI10" s="11"/>
      <c r="XAJ10" s="11"/>
      <c r="XAK10" s="11"/>
      <c r="XAL10" s="11"/>
      <c r="XAM10" s="11"/>
      <c r="XAN10" s="11"/>
      <c r="XAO10" s="11"/>
      <c r="XAP10" s="11"/>
      <c r="XAQ10" s="11"/>
      <c r="XAR10" s="11"/>
      <c r="XAS10" s="11"/>
      <c r="XAT10" s="11"/>
      <c r="XAU10" s="11"/>
      <c r="XAV10" s="11"/>
      <c r="XAW10" s="11"/>
      <c r="XAX10" s="11"/>
      <c r="XAY10" s="11"/>
      <c r="XAZ10" s="11"/>
      <c r="XBA10" s="11"/>
      <c r="XBB10" s="11"/>
      <c r="XBC10" s="11"/>
      <c r="XBD10" s="11"/>
      <c r="XBE10" s="11"/>
      <c r="XBF10" s="11"/>
      <c r="XBG10" s="11"/>
      <c r="XBH10" s="11"/>
      <c r="XBI10" s="11"/>
      <c r="XBJ10" s="11"/>
      <c r="XBK10" s="11"/>
      <c r="XBL10" s="11"/>
      <c r="XBM10" s="11"/>
      <c r="XBN10" s="11"/>
      <c r="XBO10" s="11"/>
      <c r="XBP10" s="11"/>
      <c r="XBQ10" s="11"/>
      <c r="XBR10" s="11"/>
      <c r="XBS10" s="11"/>
      <c r="XBT10" s="11"/>
      <c r="XBU10" s="11"/>
      <c r="XBV10" s="11"/>
      <c r="XBW10" s="11"/>
      <c r="XBX10" s="11"/>
      <c r="XBY10" s="11"/>
      <c r="XBZ10" s="11"/>
      <c r="XCA10" s="11"/>
      <c r="XCB10" s="11"/>
      <c r="XCC10" s="11"/>
      <c r="XCD10" s="11"/>
      <c r="XCE10" s="11"/>
      <c r="XCF10" s="11"/>
      <c r="XCG10" s="11"/>
      <c r="XCH10" s="11"/>
      <c r="XCI10" s="11"/>
      <c r="XCJ10" s="11"/>
      <c r="XCK10" s="11"/>
      <c r="XCL10" s="11"/>
      <c r="XCM10" s="11"/>
      <c r="XCN10" s="11"/>
      <c r="XCO10" s="11"/>
      <c r="XCP10" s="11"/>
      <c r="XCQ10" s="11"/>
      <c r="XCR10" s="11"/>
      <c r="XCS10" s="11"/>
      <c r="XCT10" s="11"/>
      <c r="XCU10" s="11"/>
      <c r="XCV10" s="11"/>
      <c r="XCW10" s="11"/>
      <c r="XCX10" s="11"/>
      <c r="XCY10" s="11"/>
      <c r="XCZ10" s="11"/>
      <c r="XDA10" s="11"/>
      <c r="XDB10" s="11"/>
      <c r="XDC10" s="11"/>
      <c r="XDD10" s="11"/>
      <c r="XDE10" s="11"/>
      <c r="XDF10" s="11"/>
      <c r="XDG10" s="11"/>
      <c r="XDH10" s="11"/>
      <c r="XDI10" s="11"/>
      <c r="XDJ10" s="11"/>
      <c r="XDK10" s="11"/>
      <c r="XDL10" s="11"/>
      <c r="XDM10" s="11"/>
      <c r="XDN10" s="11"/>
      <c r="XDO10" s="11"/>
      <c r="XDP10" s="11"/>
      <c r="XDQ10" s="11"/>
      <c r="XDR10" s="11"/>
      <c r="XDS10" s="11"/>
      <c r="XDT10" s="11"/>
      <c r="XDU10" s="11"/>
      <c r="XDV10" s="11"/>
      <c r="XDW10" s="11"/>
      <c r="XDX10" s="11"/>
      <c r="XDY10" s="11"/>
      <c r="XDZ10" s="11"/>
      <c r="XEA10" s="11"/>
      <c r="XEB10" s="11"/>
      <c r="XEC10" s="11"/>
      <c r="XED10" s="11"/>
      <c r="XEE10" s="11"/>
      <c r="XEF10" s="11"/>
      <c r="XEG10" s="11"/>
      <c r="XEH10" s="11"/>
      <c r="XEI10" s="11"/>
      <c r="XEJ10" s="11"/>
      <c r="XEK10" s="11"/>
      <c r="XEL10" s="11"/>
      <c r="XEM10" s="11"/>
      <c r="XEN10" s="11"/>
      <c r="XEO10" s="11"/>
      <c r="XEP10" s="11"/>
      <c r="XEQ10" s="11"/>
      <c r="XER10" s="11"/>
      <c r="XES10" s="11"/>
      <c r="XET10" s="11"/>
      <c r="XEU10" s="11"/>
      <c r="XEV10" s="11"/>
      <c r="XEW10" s="11"/>
      <c r="XEX10" s="11"/>
      <c r="XEY10" s="11"/>
      <c r="XEZ10" s="11"/>
      <c r="XFA10" s="11"/>
      <c r="XFB10" s="11"/>
      <c r="XFC10" s="11"/>
    </row>
    <row r="11" spans="1:16383" x14ac:dyDescent="0.2">
      <c r="A11" s="12" t="s">
        <v>4360</v>
      </c>
      <c r="B11" s="12">
        <v>2007</v>
      </c>
      <c r="C11" s="9" t="s">
        <v>11421</v>
      </c>
      <c r="D11" s="9">
        <v>2016</v>
      </c>
      <c r="E11" s="5" t="s">
        <v>9313</v>
      </c>
      <c r="F11" s="8" t="s">
        <v>9410</v>
      </c>
      <c r="G11" s="5" t="s">
        <v>11089</v>
      </c>
      <c r="H11" s="5" t="s">
        <v>9329</v>
      </c>
      <c r="I11" s="5" t="s">
        <v>9347</v>
      </c>
      <c r="J11" s="5" t="s">
        <v>9345</v>
      </c>
      <c r="K11" s="9">
        <v>1</v>
      </c>
      <c r="L11" s="5" t="s">
        <v>11236</v>
      </c>
      <c r="M11" s="9">
        <v>47</v>
      </c>
      <c r="N11" s="5" t="s">
        <v>11420</v>
      </c>
      <c r="O11" s="5"/>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c r="IW11" s="11"/>
      <c r="IX11" s="11"/>
      <c r="IY11" s="11"/>
      <c r="IZ11" s="11"/>
      <c r="JA11" s="11"/>
      <c r="JB11" s="11"/>
      <c r="JC11" s="11"/>
      <c r="JD11" s="11"/>
      <c r="JE11" s="11"/>
      <c r="JF11" s="11"/>
      <c r="JG11" s="11"/>
      <c r="JH11" s="11"/>
      <c r="JI11" s="11"/>
      <c r="JJ11" s="11"/>
      <c r="JK11" s="11"/>
      <c r="JL11" s="11"/>
      <c r="JM11" s="11"/>
      <c r="JN11" s="11"/>
      <c r="JO11" s="11"/>
      <c r="JP11" s="11"/>
      <c r="JQ11" s="11"/>
      <c r="JR11" s="11"/>
      <c r="JS11" s="11"/>
      <c r="JT11" s="11"/>
      <c r="JU11" s="11"/>
      <c r="JV11" s="11"/>
      <c r="JW11" s="11"/>
      <c r="JX11" s="11"/>
      <c r="JY11" s="11"/>
      <c r="JZ11" s="11"/>
      <c r="KA11" s="11"/>
      <c r="KB11" s="11"/>
      <c r="KC11" s="11"/>
      <c r="KD11" s="11"/>
      <c r="KE11" s="11"/>
      <c r="KF11" s="11"/>
      <c r="KG11" s="11"/>
      <c r="KH11" s="11"/>
      <c r="KI11" s="11"/>
      <c r="KJ11" s="11"/>
      <c r="KK11" s="11"/>
      <c r="KL11" s="11"/>
      <c r="KM11" s="11"/>
      <c r="KN11" s="11"/>
      <c r="KO11" s="11"/>
      <c r="KP11" s="11"/>
      <c r="KQ11" s="11"/>
      <c r="KR11" s="11"/>
      <c r="KS11" s="11"/>
      <c r="KT11" s="11"/>
      <c r="KU11" s="11"/>
      <c r="KV11" s="11"/>
      <c r="KW11" s="11"/>
      <c r="KX11" s="11"/>
      <c r="KY11" s="11"/>
      <c r="KZ11" s="11"/>
      <c r="LA11" s="11"/>
      <c r="LB11" s="11"/>
      <c r="LC11" s="11"/>
      <c r="LD11" s="11"/>
      <c r="LE11" s="11"/>
      <c r="LF11" s="11"/>
      <c r="LG11" s="11"/>
      <c r="LH11" s="11"/>
      <c r="LI11" s="11"/>
      <c r="LJ11" s="11"/>
      <c r="LK11" s="11"/>
      <c r="LL11" s="11"/>
      <c r="LM11" s="11"/>
      <c r="LN11" s="11"/>
      <c r="LO11" s="11"/>
      <c r="LP11" s="11"/>
      <c r="LQ11" s="11"/>
      <c r="LR11" s="11"/>
      <c r="LS11" s="11"/>
      <c r="LT11" s="11"/>
      <c r="LU11" s="11"/>
      <c r="LV11" s="11"/>
      <c r="LW11" s="11"/>
      <c r="LX11" s="11"/>
      <c r="LY11" s="11"/>
      <c r="LZ11" s="11"/>
      <c r="MA11" s="11"/>
      <c r="MB11" s="11"/>
      <c r="MC11" s="11"/>
      <c r="MD11" s="11"/>
      <c r="ME11" s="11"/>
      <c r="MF11" s="11"/>
      <c r="MG11" s="11"/>
      <c r="MH11" s="11"/>
      <c r="MI11" s="11"/>
      <c r="MJ11" s="11"/>
      <c r="MK11" s="11"/>
      <c r="ML11" s="11"/>
      <c r="MM11" s="11"/>
      <c r="MN11" s="11"/>
      <c r="MO11" s="11"/>
      <c r="MP11" s="11"/>
      <c r="MQ11" s="11"/>
      <c r="MR11" s="11"/>
      <c r="MS11" s="11"/>
      <c r="MT11" s="11"/>
      <c r="MU11" s="11"/>
      <c r="MV11" s="11"/>
      <c r="MW11" s="11"/>
      <c r="MX11" s="11"/>
      <c r="MY11" s="11"/>
      <c r="MZ11" s="11"/>
      <c r="NA11" s="11"/>
      <c r="NB11" s="11"/>
      <c r="NC11" s="11"/>
      <c r="ND11" s="11"/>
      <c r="NE11" s="11"/>
      <c r="NF11" s="11"/>
      <c r="NG11" s="11"/>
      <c r="NH11" s="11"/>
      <c r="NI11" s="11"/>
      <c r="NJ11" s="11"/>
      <c r="NK11" s="11"/>
      <c r="NL11" s="11"/>
      <c r="NM11" s="11"/>
      <c r="NN11" s="11"/>
      <c r="NO11" s="11"/>
      <c r="NP11" s="11"/>
      <c r="NQ11" s="11"/>
      <c r="NR11" s="11"/>
      <c r="NS11" s="11"/>
      <c r="NT11" s="11"/>
      <c r="NU11" s="11"/>
      <c r="NV11" s="11"/>
      <c r="NW11" s="11"/>
      <c r="NX11" s="11"/>
      <c r="NY11" s="11"/>
      <c r="NZ11" s="11"/>
      <c r="OA11" s="11"/>
      <c r="OB11" s="11"/>
      <c r="OC11" s="11"/>
      <c r="OD11" s="11"/>
      <c r="OE11" s="11"/>
      <c r="OF11" s="11"/>
      <c r="OG11" s="11"/>
      <c r="OH11" s="11"/>
      <c r="OI11" s="11"/>
      <c r="OJ11" s="11"/>
      <c r="OK11" s="11"/>
      <c r="OL11" s="11"/>
      <c r="OM11" s="11"/>
      <c r="ON11" s="11"/>
      <c r="OO11" s="11"/>
      <c r="OP11" s="11"/>
      <c r="OQ11" s="11"/>
      <c r="OR11" s="11"/>
      <c r="OS11" s="11"/>
      <c r="OT11" s="11"/>
      <c r="OU11" s="11"/>
      <c r="OV11" s="11"/>
      <c r="OW11" s="11"/>
      <c r="OX11" s="11"/>
      <c r="OY11" s="11"/>
      <c r="OZ11" s="11"/>
      <c r="PA11" s="11"/>
      <c r="PB11" s="11"/>
      <c r="PC11" s="11"/>
      <c r="PD11" s="11"/>
      <c r="PE11" s="11"/>
      <c r="PF11" s="11"/>
      <c r="PG11" s="11"/>
      <c r="PH11" s="11"/>
      <c r="PI11" s="11"/>
      <c r="PJ11" s="11"/>
      <c r="PK11" s="11"/>
      <c r="PL11" s="11"/>
      <c r="PM11" s="11"/>
      <c r="PN11" s="11"/>
      <c r="PO11" s="11"/>
      <c r="PP11" s="11"/>
      <c r="PQ11" s="11"/>
      <c r="PR11" s="11"/>
      <c r="PS11" s="11"/>
      <c r="PT11" s="11"/>
      <c r="PU11" s="11"/>
      <c r="PV11" s="11"/>
      <c r="PW11" s="11"/>
      <c r="PX11" s="11"/>
      <c r="PY11" s="11"/>
      <c r="PZ11" s="11"/>
      <c r="QA11" s="11"/>
      <c r="QB11" s="11"/>
      <c r="QC11" s="11"/>
      <c r="QD11" s="11"/>
      <c r="QE11" s="11"/>
      <c r="QF11" s="11"/>
      <c r="QG11" s="11"/>
      <c r="QH11" s="11"/>
      <c r="QI11" s="11"/>
      <c r="QJ11" s="11"/>
      <c r="QK11" s="11"/>
      <c r="QL11" s="11"/>
      <c r="QM11" s="11"/>
      <c r="QN11" s="11"/>
      <c r="QO11" s="11"/>
      <c r="QP11" s="11"/>
      <c r="QQ11" s="11"/>
      <c r="QR11" s="11"/>
      <c r="QS11" s="11"/>
      <c r="QT11" s="11"/>
      <c r="QU11" s="11"/>
      <c r="QV11" s="11"/>
      <c r="QW11" s="11"/>
      <c r="QX11" s="11"/>
      <c r="QY11" s="11"/>
      <c r="QZ11" s="11"/>
      <c r="RA11" s="11"/>
      <c r="RB11" s="11"/>
      <c r="RC11" s="11"/>
      <c r="RD11" s="11"/>
      <c r="RE11" s="11"/>
      <c r="RF11" s="11"/>
      <c r="RG11" s="11"/>
      <c r="RH11" s="11"/>
      <c r="RI11" s="11"/>
      <c r="RJ11" s="11"/>
      <c r="RK11" s="11"/>
      <c r="RL11" s="11"/>
      <c r="RM11" s="11"/>
      <c r="RN11" s="11"/>
      <c r="RO11" s="11"/>
      <c r="RP11" s="11"/>
      <c r="RQ11" s="11"/>
      <c r="RR11" s="11"/>
      <c r="RS11" s="11"/>
      <c r="RT11" s="11"/>
      <c r="RU11" s="11"/>
      <c r="RV11" s="11"/>
      <c r="RW11" s="11"/>
      <c r="RX11" s="11"/>
      <c r="RY11" s="11"/>
      <c r="RZ11" s="11"/>
      <c r="SA11" s="11"/>
      <c r="SB11" s="11"/>
      <c r="SC11" s="11"/>
      <c r="SD11" s="11"/>
      <c r="SE11" s="11"/>
      <c r="SF11" s="11"/>
      <c r="SG11" s="11"/>
      <c r="SH11" s="11"/>
      <c r="SI11" s="11"/>
      <c r="SJ11" s="11"/>
      <c r="SK11" s="11"/>
      <c r="SL11" s="11"/>
      <c r="SM11" s="11"/>
      <c r="SN11" s="11"/>
      <c r="SO11" s="11"/>
      <c r="SP11" s="11"/>
      <c r="SQ11" s="11"/>
      <c r="SR11" s="11"/>
      <c r="SS11" s="11"/>
      <c r="ST11" s="11"/>
      <c r="SU11" s="11"/>
      <c r="SV11" s="11"/>
      <c r="SW11" s="11"/>
      <c r="SX11" s="11"/>
      <c r="SY11" s="11"/>
      <c r="SZ11" s="11"/>
      <c r="TA11" s="11"/>
      <c r="TB11" s="11"/>
      <c r="TC11" s="11"/>
      <c r="TD11" s="11"/>
      <c r="TE11" s="11"/>
      <c r="TF11" s="11"/>
      <c r="TG11" s="11"/>
      <c r="TH11" s="11"/>
      <c r="TI11" s="11"/>
      <c r="TJ11" s="11"/>
      <c r="TK11" s="11"/>
      <c r="TL11" s="11"/>
      <c r="TM11" s="11"/>
      <c r="TN11" s="11"/>
      <c r="TO11" s="11"/>
      <c r="TP11" s="11"/>
      <c r="TQ11" s="11"/>
      <c r="TR11" s="11"/>
      <c r="TS11" s="11"/>
      <c r="TT11" s="11"/>
      <c r="TU11" s="11"/>
      <c r="TV11" s="11"/>
      <c r="TW11" s="11"/>
      <c r="TX11" s="11"/>
      <c r="TY11" s="11"/>
      <c r="TZ11" s="11"/>
      <c r="UA11" s="11"/>
      <c r="UB11" s="11"/>
      <c r="UC11" s="11"/>
      <c r="UD11" s="11"/>
      <c r="UE11" s="11"/>
      <c r="UF11" s="11"/>
      <c r="UG11" s="11"/>
      <c r="UH11" s="11"/>
      <c r="UI11" s="11"/>
      <c r="UJ11" s="11"/>
      <c r="UK11" s="11"/>
      <c r="UL11" s="11"/>
      <c r="UM11" s="11"/>
      <c r="UN11" s="11"/>
      <c r="UO11" s="11"/>
      <c r="UP11" s="11"/>
      <c r="UQ11" s="11"/>
      <c r="UR11" s="11"/>
      <c r="US11" s="11"/>
      <c r="UT11" s="11"/>
      <c r="UU11" s="11"/>
      <c r="UV11" s="11"/>
      <c r="UW11" s="11"/>
      <c r="UX11" s="11"/>
      <c r="UY11" s="11"/>
      <c r="UZ11" s="11"/>
      <c r="VA11" s="11"/>
      <c r="VB11" s="11"/>
      <c r="VC11" s="11"/>
      <c r="VD11" s="11"/>
      <c r="VE11" s="11"/>
      <c r="VF11" s="11"/>
      <c r="VG11" s="11"/>
      <c r="VH11" s="11"/>
      <c r="VI11" s="11"/>
      <c r="VJ11" s="11"/>
      <c r="VK11" s="11"/>
      <c r="VL11" s="11"/>
      <c r="VM11" s="11"/>
      <c r="VN11" s="11"/>
      <c r="VO11" s="11"/>
      <c r="VP11" s="11"/>
      <c r="VQ11" s="11"/>
      <c r="VR11" s="11"/>
      <c r="VS11" s="11"/>
      <c r="VT11" s="11"/>
      <c r="VU11" s="11"/>
      <c r="VV11" s="11"/>
      <c r="VW11" s="11"/>
      <c r="VX11" s="11"/>
      <c r="VY11" s="11"/>
      <c r="VZ11" s="11"/>
      <c r="WA11" s="11"/>
      <c r="WB11" s="11"/>
      <c r="WC11" s="11"/>
      <c r="WD11" s="11"/>
      <c r="WE11" s="11"/>
      <c r="WF11" s="11"/>
      <c r="WG11" s="11"/>
      <c r="WH11" s="11"/>
      <c r="WI11" s="11"/>
      <c r="WJ11" s="11"/>
      <c r="WK11" s="11"/>
      <c r="WL11" s="11"/>
      <c r="WM11" s="11"/>
      <c r="WN11" s="11"/>
      <c r="WO11" s="11"/>
      <c r="WP11" s="11"/>
      <c r="WQ11" s="11"/>
      <c r="WR11" s="11"/>
      <c r="WS11" s="11"/>
      <c r="WT11" s="11"/>
      <c r="WU11" s="11"/>
      <c r="WV11" s="11"/>
      <c r="WW11" s="11"/>
      <c r="WX11" s="11"/>
      <c r="WY11" s="11"/>
      <c r="WZ11" s="11"/>
      <c r="XA11" s="11"/>
      <c r="XB11" s="11"/>
      <c r="XC11" s="11"/>
      <c r="XD11" s="11"/>
      <c r="XE11" s="11"/>
      <c r="XF11" s="11"/>
      <c r="XG11" s="11"/>
      <c r="XH11" s="11"/>
      <c r="XI11" s="11"/>
      <c r="XJ11" s="11"/>
      <c r="XK11" s="11"/>
      <c r="XL11" s="11"/>
      <c r="XM11" s="11"/>
      <c r="XN11" s="11"/>
      <c r="XO11" s="11"/>
      <c r="XP11" s="11"/>
      <c r="XQ11" s="11"/>
      <c r="XR11" s="11"/>
      <c r="XS11" s="11"/>
      <c r="XT11" s="11"/>
      <c r="XU11" s="11"/>
      <c r="XV11" s="11"/>
      <c r="XW11" s="11"/>
      <c r="XX11" s="11"/>
      <c r="XY11" s="11"/>
      <c r="XZ11" s="11"/>
      <c r="YA11" s="11"/>
      <c r="YB11" s="11"/>
      <c r="YC11" s="11"/>
      <c r="YD11" s="11"/>
      <c r="YE11" s="11"/>
      <c r="YF11" s="11"/>
      <c r="YG11" s="11"/>
      <c r="YH11" s="11"/>
      <c r="YI11" s="11"/>
      <c r="YJ11" s="11"/>
      <c r="YK11" s="11"/>
      <c r="YL11" s="11"/>
      <c r="YM11" s="11"/>
      <c r="YN11" s="11"/>
      <c r="YO11" s="11"/>
      <c r="YP11" s="11"/>
      <c r="YQ11" s="11"/>
      <c r="YR11" s="11"/>
      <c r="YS11" s="11"/>
      <c r="YT11" s="11"/>
      <c r="YU11" s="11"/>
      <c r="YV11" s="11"/>
      <c r="YW11" s="11"/>
      <c r="YX11" s="11"/>
      <c r="YY11" s="11"/>
      <c r="YZ11" s="11"/>
      <c r="ZA11" s="11"/>
      <c r="ZB11" s="11"/>
      <c r="ZC11" s="11"/>
      <c r="ZD11" s="11"/>
      <c r="ZE11" s="11"/>
      <c r="ZF11" s="11"/>
      <c r="ZG11" s="11"/>
      <c r="ZH11" s="11"/>
      <c r="ZI11" s="11"/>
      <c r="ZJ11" s="11"/>
      <c r="ZK11" s="11"/>
      <c r="ZL11" s="11"/>
      <c r="ZM11" s="11"/>
      <c r="ZN11" s="11"/>
      <c r="ZO11" s="11"/>
      <c r="ZP11" s="11"/>
      <c r="ZQ11" s="11"/>
      <c r="ZR11" s="11"/>
      <c r="ZS11" s="11"/>
      <c r="ZT11" s="11"/>
      <c r="ZU11" s="11"/>
      <c r="ZV11" s="11"/>
      <c r="ZW11" s="11"/>
      <c r="ZX11" s="11"/>
      <c r="ZY11" s="11"/>
      <c r="ZZ11" s="11"/>
      <c r="AAA11" s="11"/>
      <c r="AAB11" s="11"/>
      <c r="AAC11" s="11"/>
      <c r="AAD11" s="11"/>
      <c r="AAE11" s="11"/>
      <c r="AAF11" s="11"/>
      <c r="AAG11" s="11"/>
      <c r="AAH11" s="11"/>
      <c r="AAI11" s="11"/>
      <c r="AAJ11" s="11"/>
      <c r="AAK11" s="11"/>
      <c r="AAL11" s="11"/>
      <c r="AAM11" s="11"/>
      <c r="AAN11" s="11"/>
      <c r="AAO11" s="11"/>
      <c r="AAP11" s="11"/>
      <c r="AAQ11" s="11"/>
      <c r="AAR11" s="11"/>
      <c r="AAS11" s="11"/>
      <c r="AAT11" s="11"/>
      <c r="AAU11" s="11"/>
      <c r="AAV11" s="11"/>
      <c r="AAW11" s="11"/>
      <c r="AAX11" s="11"/>
      <c r="AAY11" s="11"/>
      <c r="AAZ11" s="11"/>
      <c r="ABA11" s="11"/>
      <c r="ABB11" s="11"/>
      <c r="ABC11" s="11"/>
      <c r="ABD11" s="11"/>
      <c r="ABE11" s="11"/>
      <c r="ABF11" s="11"/>
      <c r="ABG11" s="11"/>
      <c r="ABH11" s="11"/>
      <c r="ABI11" s="11"/>
      <c r="ABJ11" s="11"/>
      <c r="ABK11" s="11"/>
      <c r="ABL11" s="11"/>
      <c r="ABM11" s="11"/>
      <c r="ABN11" s="11"/>
      <c r="ABO11" s="11"/>
      <c r="ABP11" s="11"/>
      <c r="ABQ11" s="11"/>
      <c r="ABR11" s="11"/>
      <c r="ABS11" s="11"/>
      <c r="ABT11" s="11"/>
      <c r="ABU11" s="11"/>
      <c r="ABV11" s="11"/>
      <c r="ABW11" s="11"/>
      <c r="ABX11" s="11"/>
      <c r="ABY11" s="11"/>
      <c r="ABZ11" s="11"/>
      <c r="ACA11" s="11"/>
      <c r="ACB11" s="11"/>
      <c r="ACC11" s="11"/>
      <c r="ACD11" s="11"/>
      <c r="ACE11" s="11"/>
      <c r="ACF11" s="11"/>
      <c r="ACG11" s="11"/>
      <c r="ACH11" s="11"/>
      <c r="ACI11" s="11"/>
      <c r="ACJ11" s="11"/>
      <c r="ACK11" s="11"/>
      <c r="ACL11" s="11"/>
      <c r="ACM11" s="11"/>
      <c r="ACN11" s="11"/>
      <c r="ACO11" s="11"/>
      <c r="ACP11" s="11"/>
      <c r="ACQ11" s="11"/>
      <c r="ACR11" s="11"/>
      <c r="ACS11" s="11"/>
      <c r="ACT11" s="11"/>
      <c r="ACU11" s="11"/>
      <c r="ACV11" s="11"/>
      <c r="ACW11" s="11"/>
      <c r="ACX11" s="11"/>
      <c r="ACY11" s="11"/>
      <c r="ACZ11" s="11"/>
      <c r="ADA11" s="11"/>
      <c r="ADB11" s="11"/>
      <c r="ADC11" s="11"/>
      <c r="ADD11" s="11"/>
      <c r="ADE11" s="11"/>
      <c r="ADF11" s="11"/>
      <c r="ADG11" s="11"/>
      <c r="ADH11" s="11"/>
      <c r="ADI11" s="11"/>
      <c r="ADJ11" s="11"/>
      <c r="ADK11" s="11"/>
      <c r="ADL11" s="11"/>
      <c r="ADM11" s="11"/>
      <c r="ADN11" s="11"/>
      <c r="ADO11" s="11"/>
      <c r="ADP11" s="11"/>
      <c r="ADQ11" s="11"/>
      <c r="ADR11" s="11"/>
      <c r="ADS11" s="11"/>
      <c r="ADT11" s="11"/>
      <c r="ADU11" s="11"/>
      <c r="ADV11" s="11"/>
      <c r="ADW11" s="11"/>
      <c r="ADX11" s="11"/>
      <c r="ADY11" s="11"/>
      <c r="ADZ11" s="11"/>
      <c r="AEA11" s="11"/>
      <c r="AEB11" s="11"/>
      <c r="AEC11" s="11"/>
      <c r="AED11" s="11"/>
      <c r="AEE11" s="11"/>
      <c r="AEF11" s="11"/>
      <c r="AEG11" s="11"/>
      <c r="AEH11" s="11"/>
      <c r="AEI11" s="11"/>
      <c r="AEJ11" s="11"/>
      <c r="AEK11" s="11"/>
      <c r="AEL11" s="11"/>
      <c r="AEM11" s="11"/>
      <c r="AEN11" s="11"/>
      <c r="AEO11" s="11"/>
      <c r="AEP11" s="11"/>
      <c r="AEQ11" s="11"/>
      <c r="AER11" s="11"/>
      <c r="AES11" s="11"/>
      <c r="AET11" s="11"/>
      <c r="AEU11" s="11"/>
      <c r="AEV11" s="11"/>
      <c r="AEW11" s="11"/>
      <c r="AEX11" s="11"/>
      <c r="AEY11" s="11"/>
      <c r="AEZ11" s="11"/>
      <c r="AFA11" s="11"/>
      <c r="AFB11" s="11"/>
      <c r="AFC11" s="11"/>
      <c r="AFD11" s="11"/>
      <c r="AFE11" s="11"/>
      <c r="AFF11" s="11"/>
      <c r="AFG11" s="11"/>
      <c r="AFH11" s="11"/>
      <c r="AFI11" s="11"/>
      <c r="AFJ11" s="11"/>
      <c r="AFK11" s="11"/>
      <c r="AFL11" s="11"/>
      <c r="AFM11" s="11"/>
      <c r="AFN11" s="11"/>
      <c r="AFO11" s="11"/>
      <c r="AFP11" s="11"/>
      <c r="AFQ11" s="11"/>
      <c r="AFR11" s="11"/>
      <c r="AFS11" s="11"/>
      <c r="AFT11" s="11"/>
      <c r="AFU11" s="11"/>
      <c r="AFV11" s="11"/>
      <c r="AFW11" s="11"/>
      <c r="AFX11" s="11"/>
      <c r="AFY11" s="11"/>
      <c r="AFZ11" s="11"/>
      <c r="AGA11" s="11"/>
      <c r="AGB11" s="11"/>
      <c r="AGC11" s="11"/>
      <c r="AGD11" s="11"/>
      <c r="AGE11" s="11"/>
      <c r="AGF11" s="11"/>
      <c r="AGG11" s="11"/>
      <c r="AGH11" s="11"/>
      <c r="AGI11" s="11"/>
      <c r="AGJ11" s="11"/>
      <c r="AGK11" s="11"/>
      <c r="AGL11" s="11"/>
      <c r="AGM11" s="11"/>
      <c r="AGN11" s="11"/>
      <c r="AGO11" s="11"/>
      <c r="AGP11" s="11"/>
      <c r="AGQ11" s="11"/>
      <c r="AGR11" s="11"/>
      <c r="AGS11" s="11"/>
      <c r="AGT11" s="11"/>
      <c r="AGU11" s="11"/>
      <c r="AGV11" s="11"/>
      <c r="AGW11" s="11"/>
      <c r="AGX11" s="11"/>
      <c r="AGY11" s="11"/>
      <c r="AGZ11" s="11"/>
      <c r="AHA11" s="11"/>
      <c r="AHB11" s="11"/>
      <c r="AHC11" s="11"/>
      <c r="AHD11" s="11"/>
      <c r="AHE11" s="11"/>
      <c r="AHF11" s="11"/>
      <c r="AHG11" s="11"/>
      <c r="AHH11" s="11"/>
      <c r="AHI11" s="11"/>
      <c r="AHJ11" s="11"/>
      <c r="AHK11" s="11"/>
      <c r="AHL11" s="11"/>
      <c r="AHM11" s="11"/>
      <c r="AHN11" s="11"/>
      <c r="AHO11" s="11"/>
      <c r="AHP11" s="11"/>
      <c r="AHQ11" s="11"/>
      <c r="AHR11" s="11"/>
      <c r="AHS11" s="11"/>
      <c r="AHT11" s="11"/>
      <c r="AHU11" s="11"/>
      <c r="AHV11" s="11"/>
      <c r="AHW11" s="11"/>
      <c r="AHX11" s="11"/>
      <c r="AHY11" s="11"/>
      <c r="AHZ11" s="11"/>
      <c r="AIA11" s="11"/>
      <c r="AIB11" s="11"/>
      <c r="AIC11" s="11"/>
      <c r="AID11" s="11"/>
      <c r="AIE11" s="11"/>
      <c r="AIF11" s="11"/>
      <c r="AIG11" s="11"/>
      <c r="AIH11" s="11"/>
      <c r="AII11" s="11"/>
      <c r="AIJ11" s="11"/>
      <c r="AIK11" s="11"/>
      <c r="AIL11" s="11"/>
      <c r="AIM11" s="11"/>
      <c r="AIN11" s="11"/>
      <c r="AIO11" s="11"/>
      <c r="AIP11" s="11"/>
      <c r="AIQ11" s="11"/>
      <c r="AIR11" s="11"/>
      <c r="AIS11" s="11"/>
      <c r="AIT11" s="11"/>
      <c r="AIU11" s="11"/>
      <c r="AIV11" s="11"/>
      <c r="AIW11" s="11"/>
      <c r="AIX11" s="11"/>
      <c r="AIY11" s="11"/>
      <c r="AIZ11" s="11"/>
      <c r="AJA11" s="11"/>
      <c r="AJB11" s="11"/>
      <c r="AJC11" s="11"/>
      <c r="AJD11" s="11"/>
      <c r="AJE11" s="11"/>
      <c r="AJF11" s="11"/>
      <c r="AJG11" s="11"/>
      <c r="AJH11" s="11"/>
      <c r="AJI11" s="11"/>
      <c r="AJJ11" s="11"/>
      <c r="AJK11" s="11"/>
      <c r="AJL11" s="11"/>
      <c r="AJM11" s="11"/>
      <c r="AJN11" s="11"/>
      <c r="AJO11" s="11"/>
      <c r="AJP11" s="11"/>
      <c r="AJQ11" s="11"/>
      <c r="AJR11" s="11"/>
      <c r="AJS11" s="11"/>
      <c r="AJT11" s="11"/>
      <c r="AJU11" s="11"/>
      <c r="AJV11" s="11"/>
      <c r="AJW11" s="11"/>
      <c r="AJX11" s="11"/>
      <c r="AJY11" s="11"/>
      <c r="AJZ11" s="11"/>
      <c r="AKA11" s="11"/>
      <c r="AKB11" s="11"/>
      <c r="AKC11" s="11"/>
      <c r="AKD11" s="11"/>
      <c r="AKE11" s="11"/>
      <c r="AKF11" s="11"/>
      <c r="AKG11" s="11"/>
      <c r="AKH11" s="11"/>
      <c r="AKI11" s="11"/>
      <c r="AKJ11" s="11"/>
      <c r="AKK11" s="11"/>
      <c r="AKL11" s="11"/>
      <c r="AKM11" s="11"/>
      <c r="AKN11" s="11"/>
      <c r="AKO11" s="11"/>
      <c r="AKP11" s="11"/>
      <c r="AKQ11" s="11"/>
      <c r="AKR11" s="11"/>
      <c r="AKS11" s="11"/>
      <c r="AKT11" s="11"/>
      <c r="AKU11" s="11"/>
      <c r="AKV11" s="11"/>
      <c r="AKW11" s="11"/>
      <c r="AKX11" s="11"/>
      <c r="AKY11" s="11"/>
      <c r="AKZ11" s="11"/>
      <c r="ALA11" s="11"/>
      <c r="ALB11" s="11"/>
      <c r="ALC11" s="11"/>
      <c r="ALD11" s="11"/>
      <c r="ALE11" s="11"/>
      <c r="ALF11" s="11"/>
      <c r="ALG11" s="11"/>
      <c r="ALH11" s="11"/>
      <c r="ALI11" s="11"/>
      <c r="ALJ11" s="11"/>
      <c r="ALK11" s="11"/>
      <c r="ALL11" s="11"/>
      <c r="ALM11" s="11"/>
      <c r="ALN11" s="11"/>
      <c r="ALO11" s="11"/>
      <c r="ALP11" s="11"/>
      <c r="ALQ11" s="11"/>
      <c r="ALR11" s="11"/>
      <c r="ALS11" s="11"/>
      <c r="ALT11" s="11"/>
      <c r="ALU11" s="11"/>
      <c r="ALV11" s="11"/>
      <c r="ALW11" s="11"/>
      <c r="ALX11" s="11"/>
      <c r="ALY11" s="11"/>
      <c r="ALZ11" s="11"/>
      <c r="AMA11" s="11"/>
      <c r="AMB11" s="11"/>
      <c r="AMC11" s="11"/>
      <c r="AMD11" s="11"/>
      <c r="AME11" s="11"/>
      <c r="AMF11" s="11"/>
      <c r="AMG11" s="11"/>
      <c r="AMH11" s="11"/>
      <c r="AMI11" s="11"/>
      <c r="AMJ11" s="11"/>
      <c r="AMK11" s="11"/>
      <c r="AML11" s="11"/>
      <c r="AMM11" s="11"/>
      <c r="AMN11" s="11"/>
      <c r="AMO11" s="11"/>
      <c r="AMP11" s="11"/>
      <c r="AMQ11" s="11"/>
      <c r="AMR11" s="11"/>
      <c r="AMS11" s="11"/>
      <c r="AMT11" s="11"/>
      <c r="AMU11" s="11"/>
      <c r="AMV11" s="11"/>
      <c r="AMW11" s="11"/>
      <c r="AMX11" s="11"/>
      <c r="AMY11" s="11"/>
      <c r="AMZ11" s="11"/>
      <c r="ANA11" s="11"/>
      <c r="ANB11" s="11"/>
      <c r="ANC11" s="11"/>
      <c r="AND11" s="11"/>
      <c r="ANE11" s="11"/>
      <c r="ANF11" s="11"/>
      <c r="ANG11" s="11"/>
      <c r="ANH11" s="11"/>
      <c r="ANI11" s="11"/>
      <c r="ANJ11" s="11"/>
      <c r="ANK11" s="11"/>
      <c r="ANL11" s="11"/>
      <c r="ANM11" s="11"/>
      <c r="ANN11" s="11"/>
      <c r="ANO11" s="11"/>
      <c r="ANP11" s="11"/>
      <c r="ANQ11" s="11"/>
      <c r="ANR11" s="11"/>
      <c r="ANS11" s="11"/>
      <c r="ANT11" s="11"/>
      <c r="ANU11" s="11"/>
      <c r="ANV11" s="11"/>
      <c r="ANW11" s="11"/>
      <c r="ANX11" s="11"/>
      <c r="ANY11" s="11"/>
      <c r="ANZ11" s="11"/>
      <c r="AOA11" s="11"/>
      <c r="AOB11" s="11"/>
      <c r="AOC11" s="11"/>
      <c r="AOD11" s="11"/>
      <c r="AOE11" s="11"/>
      <c r="AOF11" s="11"/>
      <c r="AOG11" s="11"/>
      <c r="AOH11" s="11"/>
      <c r="AOI11" s="11"/>
      <c r="AOJ11" s="11"/>
      <c r="AOK11" s="11"/>
      <c r="AOL11" s="11"/>
      <c r="AOM11" s="11"/>
      <c r="AON11" s="11"/>
      <c r="AOO11" s="11"/>
      <c r="AOP11" s="11"/>
      <c r="AOQ11" s="11"/>
      <c r="AOR11" s="11"/>
      <c r="AOS11" s="11"/>
      <c r="AOT11" s="11"/>
      <c r="AOU11" s="11"/>
      <c r="AOV11" s="11"/>
      <c r="AOW11" s="11"/>
      <c r="AOX11" s="11"/>
      <c r="AOY11" s="11"/>
      <c r="AOZ11" s="11"/>
      <c r="APA11" s="11"/>
      <c r="APB11" s="11"/>
      <c r="APC11" s="11"/>
      <c r="APD11" s="11"/>
      <c r="APE11" s="11"/>
      <c r="APF11" s="11"/>
      <c r="APG11" s="11"/>
      <c r="APH11" s="11"/>
      <c r="API11" s="11"/>
      <c r="APJ11" s="11"/>
      <c r="APK11" s="11"/>
      <c r="APL11" s="11"/>
      <c r="APM11" s="11"/>
      <c r="APN11" s="11"/>
      <c r="APO11" s="11"/>
      <c r="APP11" s="11"/>
      <c r="APQ11" s="11"/>
      <c r="APR11" s="11"/>
      <c r="APS11" s="11"/>
      <c r="APT11" s="11"/>
      <c r="APU11" s="11"/>
      <c r="APV11" s="11"/>
      <c r="APW11" s="11"/>
      <c r="APX11" s="11"/>
      <c r="APY11" s="11"/>
      <c r="APZ11" s="11"/>
      <c r="AQA11" s="11"/>
      <c r="AQB11" s="11"/>
      <c r="AQC11" s="11"/>
      <c r="AQD11" s="11"/>
      <c r="AQE11" s="11"/>
      <c r="AQF11" s="11"/>
      <c r="AQG11" s="11"/>
      <c r="AQH11" s="11"/>
      <c r="AQI11" s="11"/>
      <c r="AQJ11" s="11"/>
      <c r="AQK11" s="11"/>
      <c r="AQL11" s="11"/>
      <c r="AQM11" s="11"/>
      <c r="AQN11" s="11"/>
      <c r="AQO11" s="11"/>
      <c r="AQP11" s="11"/>
      <c r="AQQ11" s="11"/>
      <c r="AQR11" s="11"/>
      <c r="AQS11" s="11"/>
      <c r="AQT11" s="11"/>
      <c r="AQU11" s="11"/>
      <c r="AQV11" s="11"/>
      <c r="AQW11" s="11"/>
      <c r="AQX11" s="11"/>
      <c r="AQY11" s="11"/>
      <c r="AQZ11" s="11"/>
      <c r="ARA11" s="11"/>
      <c r="ARB11" s="11"/>
      <c r="ARC11" s="11"/>
      <c r="ARD11" s="11"/>
      <c r="ARE11" s="11"/>
      <c r="ARF11" s="11"/>
      <c r="ARG11" s="11"/>
      <c r="ARH11" s="11"/>
      <c r="ARI11" s="11"/>
      <c r="ARJ11" s="11"/>
      <c r="ARK11" s="11"/>
      <c r="ARL11" s="11"/>
      <c r="ARM11" s="11"/>
      <c r="ARN11" s="11"/>
      <c r="ARO11" s="11"/>
      <c r="ARP11" s="11"/>
      <c r="ARQ11" s="11"/>
      <c r="ARR11" s="11"/>
      <c r="ARS11" s="11"/>
      <c r="ART11" s="11"/>
      <c r="ARU11" s="11"/>
      <c r="ARV11" s="11"/>
      <c r="ARW11" s="11"/>
      <c r="ARX11" s="11"/>
      <c r="ARY11" s="11"/>
      <c r="ARZ11" s="11"/>
      <c r="ASA11" s="11"/>
      <c r="ASB11" s="11"/>
      <c r="ASC11" s="11"/>
      <c r="ASD11" s="11"/>
      <c r="ASE11" s="11"/>
      <c r="ASF11" s="11"/>
      <c r="ASG11" s="11"/>
      <c r="ASH11" s="11"/>
      <c r="ASI11" s="11"/>
      <c r="ASJ11" s="11"/>
      <c r="ASK11" s="11"/>
      <c r="ASL11" s="11"/>
      <c r="ASM11" s="11"/>
      <c r="ASN11" s="11"/>
      <c r="ASO11" s="11"/>
      <c r="ASP11" s="11"/>
      <c r="ASQ11" s="11"/>
      <c r="ASR11" s="11"/>
      <c r="ASS11" s="11"/>
      <c r="AST11" s="11"/>
      <c r="ASU11" s="11"/>
      <c r="ASV11" s="11"/>
      <c r="ASW11" s="11"/>
      <c r="ASX11" s="11"/>
      <c r="ASY11" s="11"/>
      <c r="ASZ11" s="11"/>
      <c r="ATA11" s="11"/>
      <c r="ATB11" s="11"/>
      <c r="ATC11" s="11"/>
      <c r="ATD11" s="11"/>
      <c r="ATE11" s="11"/>
      <c r="ATF11" s="11"/>
      <c r="ATG11" s="11"/>
      <c r="ATH11" s="11"/>
      <c r="ATI11" s="11"/>
      <c r="ATJ11" s="11"/>
      <c r="ATK11" s="11"/>
      <c r="ATL11" s="11"/>
      <c r="ATM11" s="11"/>
      <c r="ATN11" s="11"/>
      <c r="ATO11" s="11"/>
      <c r="ATP11" s="11"/>
      <c r="ATQ11" s="11"/>
      <c r="ATR11" s="11"/>
      <c r="ATS11" s="11"/>
      <c r="ATT11" s="11"/>
      <c r="ATU11" s="11"/>
      <c r="ATV11" s="11"/>
      <c r="ATW11" s="11"/>
      <c r="ATX11" s="11"/>
      <c r="ATY11" s="11"/>
      <c r="ATZ11" s="11"/>
      <c r="AUA11" s="11"/>
      <c r="AUB11" s="11"/>
      <c r="AUC11" s="11"/>
      <c r="AUD11" s="11"/>
      <c r="AUE11" s="11"/>
      <c r="AUF11" s="11"/>
      <c r="AUG11" s="11"/>
      <c r="AUH11" s="11"/>
      <c r="AUI11" s="11"/>
      <c r="AUJ11" s="11"/>
      <c r="AUK11" s="11"/>
      <c r="AUL11" s="11"/>
      <c r="AUM11" s="11"/>
      <c r="AUN11" s="11"/>
      <c r="AUO11" s="11"/>
      <c r="AUP11" s="11"/>
      <c r="AUQ11" s="11"/>
      <c r="AUR11" s="11"/>
      <c r="AUS11" s="11"/>
      <c r="AUT11" s="11"/>
      <c r="AUU11" s="11"/>
      <c r="AUV11" s="11"/>
      <c r="AUW11" s="11"/>
      <c r="AUX11" s="11"/>
      <c r="AUY11" s="11"/>
      <c r="AUZ11" s="11"/>
      <c r="AVA11" s="11"/>
      <c r="AVB11" s="11"/>
      <c r="AVC11" s="11"/>
      <c r="AVD11" s="11"/>
      <c r="AVE11" s="11"/>
      <c r="AVF11" s="11"/>
      <c r="AVG11" s="11"/>
      <c r="AVH11" s="11"/>
      <c r="AVI11" s="11"/>
      <c r="AVJ11" s="11"/>
      <c r="AVK11" s="11"/>
      <c r="AVL11" s="11"/>
      <c r="AVM11" s="11"/>
      <c r="AVN11" s="11"/>
      <c r="AVO11" s="11"/>
      <c r="AVP11" s="11"/>
      <c r="AVQ11" s="11"/>
      <c r="AVR11" s="11"/>
      <c r="AVS11" s="11"/>
      <c r="AVT11" s="11"/>
      <c r="AVU11" s="11"/>
      <c r="AVV11" s="11"/>
      <c r="AVW11" s="11"/>
      <c r="AVX11" s="11"/>
      <c r="AVY11" s="11"/>
      <c r="AVZ11" s="11"/>
      <c r="AWA11" s="11"/>
      <c r="AWB11" s="11"/>
      <c r="AWC11" s="11"/>
      <c r="AWD11" s="11"/>
      <c r="AWE11" s="11"/>
      <c r="AWF11" s="11"/>
      <c r="AWG11" s="11"/>
      <c r="AWH11" s="11"/>
      <c r="AWI11" s="11"/>
      <c r="AWJ11" s="11"/>
      <c r="AWK11" s="11"/>
      <c r="AWL11" s="11"/>
      <c r="AWM11" s="11"/>
      <c r="AWN11" s="11"/>
      <c r="AWO11" s="11"/>
      <c r="AWP11" s="11"/>
      <c r="AWQ11" s="11"/>
      <c r="AWR11" s="11"/>
      <c r="AWS11" s="11"/>
      <c r="AWT11" s="11"/>
      <c r="AWU11" s="11"/>
      <c r="AWV11" s="11"/>
      <c r="AWW11" s="11"/>
      <c r="AWX11" s="11"/>
      <c r="AWY11" s="11"/>
      <c r="AWZ11" s="11"/>
      <c r="AXA11" s="11"/>
      <c r="AXB11" s="11"/>
      <c r="AXC11" s="11"/>
      <c r="AXD11" s="11"/>
      <c r="AXE11" s="11"/>
      <c r="AXF11" s="11"/>
      <c r="AXG11" s="11"/>
      <c r="AXH11" s="11"/>
      <c r="AXI11" s="11"/>
      <c r="AXJ11" s="11"/>
      <c r="AXK11" s="11"/>
      <c r="AXL11" s="11"/>
      <c r="AXM11" s="11"/>
      <c r="AXN11" s="11"/>
      <c r="AXO11" s="11"/>
      <c r="AXP11" s="11"/>
      <c r="AXQ11" s="11"/>
      <c r="AXR11" s="11"/>
      <c r="AXS11" s="11"/>
      <c r="AXT11" s="11"/>
      <c r="AXU11" s="11"/>
      <c r="AXV11" s="11"/>
      <c r="AXW11" s="11"/>
      <c r="AXX11" s="11"/>
      <c r="AXY11" s="11"/>
      <c r="AXZ11" s="11"/>
      <c r="AYA11" s="11"/>
      <c r="AYB11" s="11"/>
      <c r="AYC11" s="11"/>
      <c r="AYD11" s="11"/>
      <c r="AYE11" s="11"/>
      <c r="AYF11" s="11"/>
      <c r="AYG11" s="11"/>
      <c r="AYH11" s="11"/>
      <c r="AYI11" s="11"/>
      <c r="AYJ11" s="11"/>
      <c r="AYK11" s="11"/>
      <c r="AYL11" s="11"/>
      <c r="AYM11" s="11"/>
      <c r="AYN11" s="11"/>
      <c r="AYO11" s="11"/>
      <c r="AYP11" s="11"/>
      <c r="AYQ11" s="11"/>
      <c r="AYR11" s="11"/>
      <c r="AYS11" s="11"/>
      <c r="AYT11" s="11"/>
      <c r="AYU11" s="11"/>
      <c r="AYV11" s="11"/>
      <c r="AYW11" s="11"/>
      <c r="AYX11" s="11"/>
      <c r="AYY11" s="11"/>
      <c r="AYZ11" s="11"/>
      <c r="AZA11" s="11"/>
      <c r="AZB11" s="11"/>
      <c r="AZC11" s="11"/>
      <c r="AZD11" s="11"/>
      <c r="AZE11" s="11"/>
      <c r="AZF11" s="11"/>
      <c r="AZG11" s="11"/>
      <c r="AZH11" s="11"/>
      <c r="AZI11" s="11"/>
      <c r="AZJ11" s="11"/>
      <c r="AZK11" s="11"/>
      <c r="AZL11" s="11"/>
      <c r="AZM11" s="11"/>
      <c r="AZN11" s="11"/>
      <c r="AZO11" s="11"/>
      <c r="AZP11" s="11"/>
      <c r="AZQ11" s="11"/>
      <c r="AZR11" s="11"/>
      <c r="AZS11" s="11"/>
      <c r="AZT11" s="11"/>
      <c r="AZU11" s="11"/>
      <c r="AZV11" s="11"/>
      <c r="AZW11" s="11"/>
      <c r="AZX11" s="11"/>
      <c r="AZY11" s="11"/>
      <c r="AZZ11" s="11"/>
      <c r="BAA11" s="11"/>
      <c r="BAB11" s="11"/>
      <c r="BAC11" s="11"/>
      <c r="BAD11" s="11"/>
      <c r="BAE11" s="11"/>
      <c r="BAF11" s="11"/>
      <c r="BAG11" s="11"/>
      <c r="BAH11" s="11"/>
      <c r="BAI11" s="11"/>
      <c r="BAJ11" s="11"/>
      <c r="BAK11" s="11"/>
      <c r="BAL11" s="11"/>
      <c r="BAM11" s="11"/>
      <c r="BAN11" s="11"/>
      <c r="BAO11" s="11"/>
      <c r="BAP11" s="11"/>
      <c r="BAQ11" s="11"/>
      <c r="BAR11" s="11"/>
      <c r="BAS11" s="11"/>
      <c r="BAT11" s="11"/>
      <c r="BAU11" s="11"/>
      <c r="BAV11" s="11"/>
      <c r="BAW11" s="11"/>
      <c r="BAX11" s="11"/>
      <c r="BAY11" s="11"/>
      <c r="BAZ11" s="11"/>
      <c r="BBA11" s="11"/>
      <c r="BBB11" s="11"/>
      <c r="BBC11" s="11"/>
      <c r="BBD11" s="11"/>
      <c r="BBE11" s="11"/>
      <c r="BBF11" s="11"/>
      <c r="BBG11" s="11"/>
      <c r="BBH11" s="11"/>
      <c r="BBI11" s="11"/>
      <c r="BBJ11" s="11"/>
      <c r="BBK11" s="11"/>
      <c r="BBL11" s="11"/>
      <c r="BBM11" s="11"/>
      <c r="BBN11" s="11"/>
      <c r="BBO11" s="11"/>
      <c r="BBP11" s="11"/>
      <c r="BBQ11" s="11"/>
      <c r="BBR11" s="11"/>
      <c r="BBS11" s="11"/>
      <c r="BBT11" s="11"/>
      <c r="BBU11" s="11"/>
      <c r="BBV11" s="11"/>
      <c r="BBW11" s="11"/>
      <c r="BBX11" s="11"/>
      <c r="BBY11" s="11"/>
      <c r="BBZ11" s="11"/>
      <c r="BCA11" s="11"/>
      <c r="BCB11" s="11"/>
      <c r="BCC11" s="11"/>
      <c r="BCD11" s="11"/>
      <c r="BCE11" s="11"/>
      <c r="BCF11" s="11"/>
      <c r="BCG11" s="11"/>
      <c r="BCH11" s="11"/>
      <c r="BCI11" s="11"/>
      <c r="BCJ11" s="11"/>
      <c r="BCK11" s="11"/>
      <c r="BCL11" s="11"/>
      <c r="BCM11" s="11"/>
      <c r="BCN11" s="11"/>
      <c r="BCO11" s="11"/>
      <c r="BCP11" s="11"/>
      <c r="BCQ11" s="11"/>
      <c r="BCR11" s="11"/>
      <c r="BCS11" s="11"/>
      <c r="BCT11" s="11"/>
      <c r="BCU11" s="11"/>
      <c r="BCV11" s="11"/>
      <c r="BCW11" s="11"/>
      <c r="BCX11" s="11"/>
      <c r="BCY11" s="11"/>
      <c r="BCZ11" s="11"/>
      <c r="BDA11" s="11"/>
      <c r="BDB11" s="11"/>
      <c r="BDC11" s="11"/>
      <c r="BDD11" s="11"/>
      <c r="BDE11" s="11"/>
      <c r="BDF11" s="11"/>
      <c r="BDG11" s="11"/>
      <c r="BDH11" s="11"/>
      <c r="BDI11" s="11"/>
      <c r="BDJ11" s="11"/>
      <c r="BDK11" s="11"/>
      <c r="BDL11" s="11"/>
      <c r="BDM11" s="11"/>
      <c r="BDN11" s="11"/>
      <c r="BDO11" s="11"/>
      <c r="BDP11" s="11"/>
      <c r="BDQ11" s="11"/>
      <c r="BDR11" s="11"/>
      <c r="BDS11" s="11"/>
      <c r="BDT11" s="11"/>
      <c r="BDU11" s="11"/>
      <c r="BDV11" s="11"/>
      <c r="BDW11" s="11"/>
      <c r="BDX11" s="11"/>
      <c r="BDY11" s="11"/>
      <c r="BDZ11" s="11"/>
      <c r="BEA11" s="11"/>
      <c r="BEB11" s="11"/>
      <c r="BEC11" s="11"/>
      <c r="BED11" s="11"/>
      <c r="BEE11" s="11"/>
      <c r="BEF11" s="11"/>
      <c r="BEG11" s="11"/>
      <c r="BEH11" s="11"/>
      <c r="BEI11" s="11"/>
      <c r="BEJ11" s="11"/>
      <c r="BEK11" s="11"/>
      <c r="BEL11" s="11"/>
      <c r="BEM11" s="11"/>
      <c r="BEN11" s="11"/>
      <c r="BEO11" s="11"/>
      <c r="BEP11" s="11"/>
      <c r="BEQ11" s="11"/>
      <c r="BER11" s="11"/>
      <c r="BES11" s="11"/>
      <c r="BET11" s="11"/>
      <c r="BEU11" s="11"/>
      <c r="BEV11" s="11"/>
      <c r="BEW11" s="11"/>
      <c r="BEX11" s="11"/>
      <c r="BEY11" s="11"/>
      <c r="BEZ11" s="11"/>
      <c r="BFA11" s="11"/>
      <c r="BFB11" s="11"/>
      <c r="BFC11" s="11"/>
      <c r="BFD11" s="11"/>
      <c r="BFE11" s="11"/>
      <c r="BFF11" s="11"/>
      <c r="BFG11" s="11"/>
      <c r="BFH11" s="11"/>
      <c r="BFI11" s="11"/>
      <c r="BFJ11" s="11"/>
      <c r="BFK11" s="11"/>
      <c r="BFL11" s="11"/>
      <c r="BFM11" s="11"/>
      <c r="BFN11" s="11"/>
      <c r="BFO11" s="11"/>
      <c r="BFP11" s="11"/>
      <c r="BFQ11" s="11"/>
      <c r="BFR11" s="11"/>
      <c r="BFS11" s="11"/>
      <c r="BFT11" s="11"/>
      <c r="BFU11" s="11"/>
      <c r="BFV11" s="11"/>
      <c r="BFW11" s="11"/>
      <c r="BFX11" s="11"/>
      <c r="BFY11" s="11"/>
      <c r="BFZ11" s="11"/>
      <c r="BGA11" s="11"/>
      <c r="BGB11" s="11"/>
      <c r="BGC11" s="11"/>
      <c r="BGD11" s="11"/>
      <c r="BGE11" s="11"/>
      <c r="BGF11" s="11"/>
      <c r="BGG11" s="11"/>
      <c r="BGH11" s="11"/>
      <c r="BGI11" s="11"/>
      <c r="BGJ11" s="11"/>
      <c r="BGK11" s="11"/>
      <c r="BGL11" s="11"/>
      <c r="BGM11" s="11"/>
      <c r="BGN11" s="11"/>
      <c r="BGO11" s="11"/>
      <c r="BGP11" s="11"/>
      <c r="BGQ11" s="11"/>
      <c r="BGR11" s="11"/>
      <c r="BGS11" s="11"/>
      <c r="BGT11" s="11"/>
      <c r="BGU11" s="11"/>
      <c r="BGV11" s="11"/>
      <c r="BGW11" s="11"/>
      <c r="BGX11" s="11"/>
      <c r="BGY11" s="11"/>
      <c r="BGZ11" s="11"/>
      <c r="BHA11" s="11"/>
      <c r="BHB11" s="11"/>
      <c r="BHC11" s="11"/>
      <c r="BHD11" s="11"/>
      <c r="BHE11" s="11"/>
      <c r="BHF11" s="11"/>
      <c r="BHG11" s="11"/>
      <c r="BHH11" s="11"/>
      <c r="BHI11" s="11"/>
      <c r="BHJ11" s="11"/>
      <c r="BHK11" s="11"/>
      <c r="BHL11" s="11"/>
      <c r="BHM11" s="11"/>
      <c r="BHN11" s="11"/>
      <c r="BHO11" s="11"/>
      <c r="BHP11" s="11"/>
      <c r="BHQ11" s="11"/>
      <c r="BHR11" s="11"/>
      <c r="BHS11" s="11"/>
      <c r="BHT11" s="11"/>
      <c r="BHU11" s="11"/>
      <c r="BHV11" s="11"/>
      <c r="BHW11" s="11"/>
      <c r="BHX11" s="11"/>
      <c r="BHY11" s="11"/>
      <c r="BHZ11" s="11"/>
      <c r="BIA11" s="11"/>
      <c r="BIB11" s="11"/>
      <c r="BIC11" s="11"/>
      <c r="BID11" s="11"/>
      <c r="BIE11" s="11"/>
      <c r="BIF11" s="11"/>
      <c r="BIG11" s="11"/>
      <c r="BIH11" s="11"/>
      <c r="BII11" s="11"/>
      <c r="BIJ11" s="11"/>
      <c r="BIK11" s="11"/>
      <c r="BIL11" s="11"/>
      <c r="BIM11" s="11"/>
      <c r="BIN11" s="11"/>
      <c r="BIO11" s="11"/>
      <c r="BIP11" s="11"/>
      <c r="BIQ11" s="11"/>
      <c r="BIR11" s="11"/>
      <c r="BIS11" s="11"/>
      <c r="BIT11" s="11"/>
      <c r="BIU11" s="11"/>
      <c r="BIV11" s="11"/>
      <c r="BIW11" s="11"/>
      <c r="BIX11" s="11"/>
      <c r="BIY11" s="11"/>
      <c r="BIZ11" s="11"/>
      <c r="BJA11" s="11"/>
      <c r="BJB11" s="11"/>
      <c r="BJC11" s="11"/>
      <c r="BJD11" s="11"/>
      <c r="BJE11" s="11"/>
      <c r="BJF11" s="11"/>
      <c r="BJG11" s="11"/>
      <c r="BJH11" s="11"/>
      <c r="BJI11" s="11"/>
      <c r="BJJ11" s="11"/>
      <c r="BJK11" s="11"/>
      <c r="BJL11" s="11"/>
      <c r="BJM11" s="11"/>
      <c r="BJN11" s="11"/>
      <c r="BJO11" s="11"/>
      <c r="BJP11" s="11"/>
      <c r="BJQ11" s="11"/>
      <c r="BJR11" s="11"/>
      <c r="BJS11" s="11"/>
      <c r="BJT11" s="11"/>
      <c r="BJU11" s="11"/>
      <c r="BJV11" s="11"/>
      <c r="BJW11" s="11"/>
      <c r="BJX11" s="11"/>
      <c r="BJY11" s="11"/>
      <c r="BJZ11" s="11"/>
      <c r="BKA11" s="11"/>
      <c r="BKB11" s="11"/>
      <c r="BKC11" s="11"/>
      <c r="BKD11" s="11"/>
      <c r="BKE11" s="11"/>
      <c r="BKF11" s="11"/>
      <c r="BKG11" s="11"/>
      <c r="BKH11" s="11"/>
      <c r="BKI11" s="11"/>
      <c r="BKJ11" s="11"/>
      <c r="BKK11" s="11"/>
      <c r="BKL11" s="11"/>
      <c r="BKM11" s="11"/>
      <c r="BKN11" s="11"/>
      <c r="BKO11" s="11"/>
      <c r="BKP11" s="11"/>
      <c r="BKQ11" s="11"/>
      <c r="BKR11" s="11"/>
      <c r="BKS11" s="11"/>
      <c r="BKT11" s="11"/>
      <c r="BKU11" s="11"/>
      <c r="BKV11" s="11"/>
      <c r="BKW11" s="11"/>
      <c r="BKX11" s="11"/>
      <c r="BKY11" s="11"/>
      <c r="BKZ11" s="11"/>
      <c r="BLA11" s="11"/>
      <c r="BLB11" s="11"/>
      <c r="BLC11" s="11"/>
      <c r="BLD11" s="11"/>
      <c r="BLE11" s="11"/>
      <c r="BLF11" s="11"/>
      <c r="BLG11" s="11"/>
      <c r="BLH11" s="11"/>
      <c r="BLI11" s="11"/>
      <c r="BLJ11" s="11"/>
      <c r="BLK11" s="11"/>
      <c r="BLL11" s="11"/>
      <c r="BLM11" s="11"/>
      <c r="BLN11" s="11"/>
      <c r="BLO11" s="11"/>
      <c r="BLP11" s="11"/>
      <c r="BLQ11" s="11"/>
      <c r="BLR11" s="11"/>
      <c r="BLS11" s="11"/>
      <c r="BLT11" s="11"/>
      <c r="BLU11" s="11"/>
      <c r="BLV11" s="11"/>
      <c r="BLW11" s="11"/>
      <c r="BLX11" s="11"/>
      <c r="BLY11" s="11"/>
      <c r="BLZ11" s="11"/>
      <c r="BMA11" s="11"/>
      <c r="BMB11" s="11"/>
      <c r="BMC11" s="11"/>
      <c r="BMD11" s="11"/>
      <c r="BME11" s="11"/>
      <c r="BMF11" s="11"/>
      <c r="BMG11" s="11"/>
      <c r="BMH11" s="11"/>
      <c r="BMI11" s="11"/>
      <c r="BMJ11" s="11"/>
      <c r="BMK11" s="11"/>
      <c r="BML11" s="11"/>
      <c r="BMM11" s="11"/>
      <c r="BMN11" s="11"/>
      <c r="BMO11" s="11"/>
      <c r="BMP11" s="11"/>
      <c r="BMQ11" s="11"/>
      <c r="BMR11" s="11"/>
      <c r="BMS11" s="11"/>
      <c r="BMT11" s="11"/>
      <c r="BMU11" s="11"/>
      <c r="BMV11" s="11"/>
      <c r="BMW11" s="11"/>
      <c r="BMX11" s="11"/>
      <c r="BMY11" s="11"/>
      <c r="BMZ11" s="11"/>
      <c r="BNA11" s="11"/>
      <c r="BNB11" s="11"/>
      <c r="BNC11" s="11"/>
      <c r="BND11" s="11"/>
      <c r="BNE11" s="11"/>
      <c r="BNF11" s="11"/>
      <c r="BNG11" s="11"/>
      <c r="BNH11" s="11"/>
      <c r="BNI11" s="11"/>
      <c r="BNJ11" s="11"/>
      <c r="BNK11" s="11"/>
      <c r="BNL11" s="11"/>
      <c r="BNM11" s="11"/>
      <c r="BNN11" s="11"/>
      <c r="BNO11" s="11"/>
      <c r="BNP11" s="11"/>
      <c r="BNQ11" s="11"/>
      <c r="BNR11" s="11"/>
      <c r="BNS11" s="11"/>
      <c r="BNT11" s="11"/>
      <c r="BNU11" s="11"/>
      <c r="BNV11" s="11"/>
      <c r="BNW11" s="11"/>
      <c r="BNX11" s="11"/>
      <c r="BNY11" s="11"/>
      <c r="BNZ11" s="11"/>
      <c r="BOA11" s="11"/>
      <c r="BOB11" s="11"/>
      <c r="BOC11" s="11"/>
      <c r="BOD11" s="11"/>
      <c r="BOE11" s="11"/>
      <c r="BOF11" s="11"/>
      <c r="BOG11" s="11"/>
      <c r="BOH11" s="11"/>
      <c r="BOI11" s="11"/>
      <c r="BOJ11" s="11"/>
      <c r="BOK11" s="11"/>
      <c r="BOL11" s="11"/>
      <c r="BOM11" s="11"/>
      <c r="BON11" s="11"/>
      <c r="BOO11" s="11"/>
      <c r="BOP11" s="11"/>
      <c r="BOQ11" s="11"/>
      <c r="BOR11" s="11"/>
      <c r="BOS11" s="11"/>
      <c r="BOT11" s="11"/>
      <c r="BOU11" s="11"/>
      <c r="BOV11" s="11"/>
      <c r="BOW11" s="11"/>
      <c r="BOX11" s="11"/>
      <c r="BOY11" s="11"/>
      <c r="BOZ11" s="11"/>
      <c r="BPA11" s="11"/>
      <c r="BPB11" s="11"/>
      <c r="BPC11" s="11"/>
      <c r="BPD11" s="11"/>
      <c r="BPE11" s="11"/>
      <c r="BPF11" s="11"/>
      <c r="BPG11" s="11"/>
      <c r="BPH11" s="11"/>
      <c r="BPI11" s="11"/>
      <c r="BPJ11" s="11"/>
      <c r="BPK11" s="11"/>
      <c r="BPL11" s="11"/>
      <c r="BPM11" s="11"/>
      <c r="BPN11" s="11"/>
      <c r="BPO11" s="11"/>
      <c r="BPP11" s="11"/>
      <c r="BPQ11" s="11"/>
      <c r="BPR11" s="11"/>
      <c r="BPS11" s="11"/>
      <c r="BPT11" s="11"/>
      <c r="BPU11" s="11"/>
      <c r="BPV11" s="11"/>
      <c r="BPW11" s="11"/>
      <c r="BPX11" s="11"/>
      <c r="BPY11" s="11"/>
      <c r="BPZ11" s="11"/>
      <c r="BQA11" s="11"/>
      <c r="BQB11" s="11"/>
      <c r="BQC11" s="11"/>
      <c r="BQD11" s="11"/>
      <c r="BQE11" s="11"/>
      <c r="BQF11" s="11"/>
      <c r="BQG11" s="11"/>
      <c r="BQH11" s="11"/>
      <c r="BQI11" s="11"/>
      <c r="BQJ11" s="11"/>
      <c r="BQK11" s="11"/>
      <c r="BQL11" s="11"/>
      <c r="BQM11" s="11"/>
      <c r="BQN11" s="11"/>
      <c r="BQO11" s="11"/>
      <c r="BQP11" s="11"/>
      <c r="BQQ11" s="11"/>
      <c r="BQR11" s="11"/>
      <c r="BQS11" s="11"/>
      <c r="BQT11" s="11"/>
      <c r="BQU11" s="11"/>
      <c r="BQV11" s="11"/>
      <c r="BQW11" s="11"/>
      <c r="BQX11" s="11"/>
      <c r="BQY11" s="11"/>
      <c r="BQZ11" s="11"/>
      <c r="BRA11" s="11"/>
      <c r="BRB11" s="11"/>
      <c r="BRC11" s="11"/>
      <c r="BRD11" s="11"/>
      <c r="BRE11" s="11"/>
      <c r="BRF11" s="11"/>
      <c r="BRG11" s="11"/>
      <c r="BRH11" s="11"/>
      <c r="BRI11" s="11"/>
      <c r="BRJ11" s="11"/>
      <c r="BRK11" s="11"/>
      <c r="BRL11" s="11"/>
      <c r="BRM11" s="11"/>
      <c r="BRN11" s="11"/>
      <c r="BRO11" s="11"/>
      <c r="BRP11" s="11"/>
      <c r="BRQ11" s="11"/>
      <c r="BRR11" s="11"/>
      <c r="BRS11" s="11"/>
      <c r="BRT11" s="11"/>
      <c r="BRU11" s="11"/>
      <c r="BRV11" s="11"/>
      <c r="BRW11" s="11"/>
      <c r="BRX11" s="11"/>
      <c r="BRY11" s="11"/>
      <c r="BRZ11" s="11"/>
      <c r="BSA11" s="11"/>
      <c r="BSB11" s="11"/>
      <c r="BSC11" s="11"/>
      <c r="BSD11" s="11"/>
      <c r="BSE11" s="11"/>
      <c r="BSF11" s="11"/>
      <c r="BSG11" s="11"/>
      <c r="BSH11" s="11"/>
      <c r="BSI11" s="11"/>
      <c r="BSJ11" s="11"/>
      <c r="BSK11" s="11"/>
      <c r="BSL11" s="11"/>
      <c r="BSM11" s="11"/>
      <c r="BSN11" s="11"/>
      <c r="BSO11" s="11"/>
      <c r="BSP11" s="11"/>
      <c r="BSQ11" s="11"/>
      <c r="BSR11" s="11"/>
      <c r="BSS11" s="11"/>
      <c r="BST11" s="11"/>
      <c r="BSU11" s="11"/>
      <c r="BSV11" s="11"/>
      <c r="BSW11" s="11"/>
      <c r="BSX11" s="11"/>
      <c r="BSY11" s="11"/>
      <c r="BSZ11" s="11"/>
      <c r="BTA11" s="11"/>
      <c r="BTB11" s="11"/>
      <c r="BTC11" s="11"/>
      <c r="BTD11" s="11"/>
      <c r="BTE11" s="11"/>
      <c r="BTF11" s="11"/>
      <c r="BTG11" s="11"/>
      <c r="BTH11" s="11"/>
      <c r="BTI11" s="11"/>
      <c r="BTJ11" s="11"/>
      <c r="BTK11" s="11"/>
      <c r="BTL11" s="11"/>
      <c r="BTM11" s="11"/>
      <c r="BTN11" s="11"/>
      <c r="BTO11" s="11"/>
      <c r="BTP11" s="11"/>
      <c r="BTQ11" s="11"/>
      <c r="BTR11" s="11"/>
      <c r="BTS11" s="11"/>
      <c r="BTT11" s="11"/>
      <c r="BTU11" s="11"/>
      <c r="BTV11" s="11"/>
      <c r="BTW11" s="11"/>
      <c r="BTX11" s="11"/>
      <c r="BTY11" s="11"/>
      <c r="BTZ11" s="11"/>
      <c r="BUA11" s="11"/>
      <c r="BUB11" s="11"/>
      <c r="BUC11" s="11"/>
      <c r="BUD11" s="11"/>
      <c r="BUE11" s="11"/>
      <c r="BUF11" s="11"/>
      <c r="BUG11" s="11"/>
      <c r="BUH11" s="11"/>
      <c r="BUI11" s="11"/>
      <c r="BUJ11" s="11"/>
      <c r="BUK11" s="11"/>
      <c r="BUL11" s="11"/>
      <c r="BUM11" s="11"/>
      <c r="BUN11" s="11"/>
      <c r="BUO11" s="11"/>
      <c r="BUP11" s="11"/>
      <c r="BUQ11" s="11"/>
      <c r="BUR11" s="11"/>
      <c r="BUS11" s="11"/>
      <c r="BUT11" s="11"/>
      <c r="BUU11" s="11"/>
      <c r="BUV11" s="11"/>
      <c r="BUW11" s="11"/>
      <c r="BUX11" s="11"/>
      <c r="BUY11" s="11"/>
      <c r="BUZ11" s="11"/>
      <c r="BVA11" s="11"/>
      <c r="BVB11" s="11"/>
      <c r="BVC11" s="11"/>
      <c r="BVD11" s="11"/>
      <c r="BVE11" s="11"/>
      <c r="BVF11" s="11"/>
      <c r="BVG11" s="11"/>
      <c r="BVH11" s="11"/>
      <c r="BVI11" s="11"/>
      <c r="BVJ11" s="11"/>
      <c r="BVK11" s="11"/>
      <c r="BVL11" s="11"/>
      <c r="BVM11" s="11"/>
      <c r="BVN11" s="11"/>
      <c r="BVO11" s="11"/>
      <c r="BVP11" s="11"/>
      <c r="BVQ11" s="11"/>
      <c r="BVR11" s="11"/>
      <c r="BVS11" s="11"/>
      <c r="BVT11" s="11"/>
      <c r="BVU11" s="11"/>
      <c r="BVV11" s="11"/>
      <c r="BVW11" s="11"/>
      <c r="BVX11" s="11"/>
      <c r="BVY11" s="11"/>
      <c r="BVZ11" s="11"/>
      <c r="BWA11" s="11"/>
      <c r="BWB11" s="11"/>
      <c r="BWC11" s="11"/>
      <c r="BWD11" s="11"/>
      <c r="BWE11" s="11"/>
      <c r="BWF11" s="11"/>
      <c r="BWG11" s="11"/>
      <c r="BWH11" s="11"/>
      <c r="BWI11" s="11"/>
      <c r="BWJ11" s="11"/>
      <c r="BWK11" s="11"/>
      <c r="BWL11" s="11"/>
      <c r="BWM11" s="11"/>
      <c r="BWN11" s="11"/>
      <c r="BWO11" s="11"/>
      <c r="BWP11" s="11"/>
      <c r="BWQ11" s="11"/>
      <c r="BWR11" s="11"/>
      <c r="BWS11" s="11"/>
      <c r="BWT11" s="11"/>
      <c r="BWU11" s="11"/>
      <c r="BWV11" s="11"/>
      <c r="BWW11" s="11"/>
      <c r="BWX11" s="11"/>
      <c r="BWY11" s="11"/>
      <c r="BWZ11" s="11"/>
      <c r="BXA11" s="11"/>
      <c r="BXB11" s="11"/>
      <c r="BXC11" s="11"/>
      <c r="BXD11" s="11"/>
      <c r="BXE11" s="11"/>
      <c r="BXF11" s="11"/>
      <c r="BXG11" s="11"/>
      <c r="BXH11" s="11"/>
      <c r="BXI11" s="11"/>
      <c r="BXJ11" s="11"/>
      <c r="BXK11" s="11"/>
      <c r="BXL11" s="11"/>
      <c r="BXM11" s="11"/>
      <c r="BXN11" s="11"/>
      <c r="BXO11" s="11"/>
      <c r="BXP11" s="11"/>
      <c r="BXQ11" s="11"/>
      <c r="BXR11" s="11"/>
      <c r="BXS11" s="11"/>
      <c r="BXT11" s="11"/>
      <c r="BXU11" s="11"/>
      <c r="BXV11" s="11"/>
      <c r="BXW11" s="11"/>
      <c r="BXX11" s="11"/>
      <c r="BXY11" s="11"/>
      <c r="BXZ11" s="11"/>
      <c r="BYA11" s="11"/>
      <c r="BYB11" s="11"/>
      <c r="BYC11" s="11"/>
      <c r="BYD11" s="11"/>
      <c r="BYE11" s="11"/>
      <c r="BYF11" s="11"/>
      <c r="BYG11" s="11"/>
      <c r="BYH11" s="11"/>
      <c r="BYI11" s="11"/>
      <c r="BYJ11" s="11"/>
      <c r="BYK11" s="11"/>
      <c r="BYL11" s="11"/>
      <c r="BYM11" s="11"/>
      <c r="BYN11" s="11"/>
      <c r="BYO11" s="11"/>
      <c r="BYP11" s="11"/>
      <c r="BYQ11" s="11"/>
      <c r="BYR11" s="11"/>
      <c r="BYS11" s="11"/>
      <c r="BYT11" s="11"/>
      <c r="BYU11" s="11"/>
      <c r="BYV11" s="11"/>
      <c r="BYW11" s="11"/>
      <c r="BYX11" s="11"/>
      <c r="BYY11" s="11"/>
      <c r="BYZ11" s="11"/>
      <c r="BZA11" s="11"/>
      <c r="BZB11" s="11"/>
      <c r="BZC11" s="11"/>
      <c r="BZD11" s="11"/>
      <c r="BZE11" s="11"/>
      <c r="BZF11" s="11"/>
      <c r="BZG11" s="11"/>
      <c r="BZH11" s="11"/>
      <c r="BZI11" s="11"/>
      <c r="BZJ11" s="11"/>
      <c r="BZK11" s="11"/>
      <c r="BZL11" s="11"/>
      <c r="BZM11" s="11"/>
      <c r="BZN11" s="11"/>
      <c r="BZO11" s="11"/>
      <c r="BZP11" s="11"/>
      <c r="BZQ11" s="11"/>
      <c r="BZR11" s="11"/>
      <c r="BZS11" s="11"/>
      <c r="BZT11" s="11"/>
      <c r="BZU11" s="11"/>
      <c r="BZV11" s="11"/>
      <c r="BZW11" s="11"/>
      <c r="BZX11" s="11"/>
      <c r="BZY11" s="11"/>
      <c r="BZZ11" s="11"/>
      <c r="CAA11" s="11"/>
      <c r="CAB11" s="11"/>
      <c r="CAC11" s="11"/>
      <c r="CAD11" s="11"/>
      <c r="CAE11" s="11"/>
      <c r="CAF11" s="11"/>
      <c r="CAG11" s="11"/>
      <c r="CAH11" s="11"/>
      <c r="CAI11" s="11"/>
      <c r="CAJ11" s="11"/>
      <c r="CAK11" s="11"/>
      <c r="CAL11" s="11"/>
      <c r="CAM11" s="11"/>
      <c r="CAN11" s="11"/>
      <c r="CAO11" s="11"/>
      <c r="CAP11" s="11"/>
      <c r="CAQ11" s="11"/>
      <c r="CAR11" s="11"/>
      <c r="CAS11" s="11"/>
      <c r="CAT11" s="11"/>
      <c r="CAU11" s="11"/>
      <c r="CAV11" s="11"/>
      <c r="CAW11" s="11"/>
      <c r="CAX11" s="11"/>
      <c r="CAY11" s="11"/>
      <c r="CAZ11" s="11"/>
      <c r="CBA11" s="11"/>
      <c r="CBB11" s="11"/>
      <c r="CBC11" s="11"/>
      <c r="CBD11" s="11"/>
      <c r="CBE11" s="11"/>
      <c r="CBF11" s="11"/>
      <c r="CBG11" s="11"/>
      <c r="CBH11" s="11"/>
      <c r="CBI11" s="11"/>
      <c r="CBJ11" s="11"/>
      <c r="CBK11" s="11"/>
      <c r="CBL11" s="11"/>
      <c r="CBM11" s="11"/>
      <c r="CBN11" s="11"/>
      <c r="CBO11" s="11"/>
      <c r="CBP11" s="11"/>
      <c r="CBQ11" s="11"/>
      <c r="CBR11" s="11"/>
      <c r="CBS11" s="11"/>
      <c r="CBT11" s="11"/>
      <c r="CBU11" s="11"/>
      <c r="CBV11" s="11"/>
      <c r="CBW11" s="11"/>
      <c r="CBX11" s="11"/>
      <c r="CBY11" s="11"/>
      <c r="CBZ11" s="11"/>
      <c r="CCA11" s="11"/>
      <c r="CCB11" s="11"/>
      <c r="CCC11" s="11"/>
      <c r="CCD11" s="11"/>
      <c r="CCE11" s="11"/>
      <c r="CCF11" s="11"/>
      <c r="CCG11" s="11"/>
      <c r="CCH11" s="11"/>
      <c r="CCI11" s="11"/>
      <c r="CCJ11" s="11"/>
      <c r="CCK11" s="11"/>
      <c r="CCL11" s="11"/>
      <c r="CCM11" s="11"/>
      <c r="CCN11" s="11"/>
      <c r="CCO11" s="11"/>
      <c r="CCP11" s="11"/>
      <c r="CCQ11" s="11"/>
      <c r="CCR11" s="11"/>
      <c r="CCS11" s="11"/>
      <c r="CCT11" s="11"/>
      <c r="CCU11" s="11"/>
      <c r="CCV11" s="11"/>
      <c r="CCW11" s="11"/>
      <c r="CCX11" s="11"/>
      <c r="CCY11" s="11"/>
      <c r="CCZ11" s="11"/>
      <c r="CDA11" s="11"/>
      <c r="CDB11" s="11"/>
      <c r="CDC11" s="11"/>
      <c r="CDD11" s="11"/>
      <c r="CDE11" s="11"/>
      <c r="CDF11" s="11"/>
      <c r="CDG11" s="11"/>
      <c r="CDH11" s="11"/>
      <c r="CDI11" s="11"/>
      <c r="CDJ11" s="11"/>
      <c r="CDK11" s="11"/>
      <c r="CDL11" s="11"/>
      <c r="CDM11" s="11"/>
      <c r="CDN11" s="11"/>
      <c r="CDO11" s="11"/>
      <c r="CDP11" s="11"/>
      <c r="CDQ11" s="11"/>
      <c r="CDR11" s="11"/>
      <c r="CDS11" s="11"/>
      <c r="CDT11" s="11"/>
      <c r="CDU11" s="11"/>
      <c r="CDV11" s="11"/>
      <c r="CDW11" s="11"/>
      <c r="CDX11" s="11"/>
      <c r="CDY11" s="11"/>
      <c r="CDZ11" s="11"/>
      <c r="CEA11" s="11"/>
      <c r="CEB11" s="11"/>
      <c r="CEC11" s="11"/>
      <c r="CED11" s="11"/>
      <c r="CEE11" s="11"/>
      <c r="CEF11" s="11"/>
      <c r="CEG11" s="11"/>
      <c r="CEH11" s="11"/>
      <c r="CEI11" s="11"/>
      <c r="CEJ11" s="11"/>
      <c r="CEK11" s="11"/>
      <c r="CEL11" s="11"/>
      <c r="CEM11" s="11"/>
      <c r="CEN11" s="11"/>
      <c r="CEO11" s="11"/>
      <c r="CEP11" s="11"/>
      <c r="CEQ11" s="11"/>
      <c r="CER11" s="11"/>
      <c r="CES11" s="11"/>
      <c r="CET11" s="11"/>
      <c r="CEU11" s="11"/>
      <c r="CEV11" s="11"/>
      <c r="CEW11" s="11"/>
      <c r="CEX11" s="11"/>
      <c r="CEY11" s="11"/>
      <c r="CEZ11" s="11"/>
      <c r="CFA11" s="11"/>
      <c r="CFB11" s="11"/>
      <c r="CFC11" s="11"/>
      <c r="CFD11" s="11"/>
      <c r="CFE11" s="11"/>
      <c r="CFF11" s="11"/>
      <c r="CFG11" s="11"/>
      <c r="CFH11" s="11"/>
      <c r="CFI11" s="11"/>
      <c r="CFJ11" s="11"/>
      <c r="CFK11" s="11"/>
      <c r="CFL11" s="11"/>
      <c r="CFM11" s="11"/>
      <c r="CFN11" s="11"/>
      <c r="CFO11" s="11"/>
      <c r="CFP11" s="11"/>
      <c r="CFQ11" s="11"/>
      <c r="CFR11" s="11"/>
      <c r="CFS11" s="11"/>
      <c r="CFT11" s="11"/>
      <c r="CFU11" s="11"/>
      <c r="CFV11" s="11"/>
      <c r="CFW11" s="11"/>
      <c r="CFX11" s="11"/>
      <c r="CFY11" s="11"/>
      <c r="CFZ11" s="11"/>
      <c r="CGA11" s="11"/>
      <c r="CGB11" s="11"/>
      <c r="CGC11" s="11"/>
      <c r="CGD11" s="11"/>
      <c r="CGE11" s="11"/>
      <c r="CGF11" s="11"/>
      <c r="CGG11" s="11"/>
      <c r="CGH11" s="11"/>
      <c r="CGI11" s="11"/>
      <c r="CGJ11" s="11"/>
      <c r="CGK11" s="11"/>
      <c r="CGL11" s="11"/>
      <c r="CGM11" s="11"/>
      <c r="CGN11" s="11"/>
      <c r="CGO11" s="11"/>
      <c r="CGP11" s="11"/>
      <c r="CGQ11" s="11"/>
      <c r="CGR11" s="11"/>
      <c r="CGS11" s="11"/>
      <c r="CGT11" s="11"/>
      <c r="CGU11" s="11"/>
      <c r="CGV11" s="11"/>
      <c r="CGW11" s="11"/>
      <c r="CGX11" s="11"/>
      <c r="CGY11" s="11"/>
      <c r="CGZ11" s="11"/>
      <c r="CHA11" s="11"/>
      <c r="CHB11" s="11"/>
      <c r="CHC11" s="11"/>
      <c r="CHD11" s="11"/>
      <c r="CHE11" s="11"/>
      <c r="CHF11" s="11"/>
      <c r="CHG11" s="11"/>
      <c r="CHH11" s="11"/>
      <c r="CHI11" s="11"/>
      <c r="CHJ11" s="11"/>
      <c r="CHK11" s="11"/>
      <c r="CHL11" s="11"/>
      <c r="CHM11" s="11"/>
      <c r="CHN11" s="11"/>
      <c r="CHO11" s="11"/>
      <c r="CHP11" s="11"/>
      <c r="CHQ11" s="11"/>
      <c r="CHR11" s="11"/>
      <c r="CHS11" s="11"/>
      <c r="CHT11" s="11"/>
      <c r="CHU11" s="11"/>
      <c r="CHV11" s="11"/>
      <c r="CHW11" s="11"/>
      <c r="CHX11" s="11"/>
      <c r="CHY11" s="11"/>
      <c r="CHZ11" s="11"/>
      <c r="CIA11" s="11"/>
      <c r="CIB11" s="11"/>
      <c r="CIC11" s="11"/>
      <c r="CID11" s="11"/>
      <c r="CIE11" s="11"/>
      <c r="CIF11" s="11"/>
      <c r="CIG11" s="11"/>
      <c r="CIH11" s="11"/>
      <c r="CII11" s="11"/>
      <c r="CIJ11" s="11"/>
      <c r="CIK11" s="11"/>
      <c r="CIL11" s="11"/>
      <c r="CIM11" s="11"/>
      <c r="CIN11" s="11"/>
      <c r="CIO11" s="11"/>
      <c r="CIP11" s="11"/>
      <c r="CIQ11" s="11"/>
      <c r="CIR11" s="11"/>
      <c r="CIS11" s="11"/>
      <c r="CIT11" s="11"/>
      <c r="CIU11" s="11"/>
      <c r="CIV11" s="11"/>
      <c r="CIW11" s="11"/>
      <c r="CIX11" s="11"/>
      <c r="CIY11" s="11"/>
      <c r="CIZ11" s="11"/>
      <c r="CJA11" s="11"/>
      <c r="CJB11" s="11"/>
      <c r="CJC11" s="11"/>
      <c r="CJD11" s="11"/>
      <c r="CJE11" s="11"/>
      <c r="CJF11" s="11"/>
      <c r="CJG11" s="11"/>
      <c r="CJH11" s="11"/>
      <c r="CJI11" s="11"/>
      <c r="CJJ11" s="11"/>
      <c r="CJK11" s="11"/>
      <c r="CJL11" s="11"/>
      <c r="CJM11" s="11"/>
      <c r="CJN11" s="11"/>
      <c r="CJO11" s="11"/>
      <c r="CJP11" s="11"/>
      <c r="CJQ11" s="11"/>
      <c r="CJR11" s="11"/>
      <c r="CJS11" s="11"/>
      <c r="CJT11" s="11"/>
      <c r="CJU11" s="11"/>
      <c r="CJV11" s="11"/>
      <c r="CJW11" s="11"/>
      <c r="CJX11" s="11"/>
      <c r="CJY11" s="11"/>
      <c r="CJZ11" s="11"/>
      <c r="CKA11" s="11"/>
      <c r="CKB11" s="11"/>
      <c r="CKC11" s="11"/>
      <c r="CKD11" s="11"/>
      <c r="CKE11" s="11"/>
      <c r="CKF11" s="11"/>
      <c r="CKG11" s="11"/>
      <c r="CKH11" s="11"/>
      <c r="CKI11" s="11"/>
      <c r="CKJ11" s="11"/>
      <c r="CKK11" s="11"/>
      <c r="CKL11" s="11"/>
      <c r="CKM11" s="11"/>
      <c r="CKN11" s="11"/>
      <c r="CKO11" s="11"/>
      <c r="CKP11" s="11"/>
      <c r="CKQ11" s="11"/>
      <c r="CKR11" s="11"/>
      <c r="CKS11" s="11"/>
      <c r="CKT11" s="11"/>
      <c r="CKU11" s="11"/>
      <c r="CKV11" s="11"/>
      <c r="CKW11" s="11"/>
      <c r="CKX11" s="11"/>
      <c r="CKY11" s="11"/>
      <c r="CKZ11" s="11"/>
      <c r="CLA11" s="11"/>
      <c r="CLB11" s="11"/>
      <c r="CLC11" s="11"/>
      <c r="CLD11" s="11"/>
      <c r="CLE11" s="11"/>
      <c r="CLF11" s="11"/>
      <c r="CLG11" s="11"/>
      <c r="CLH11" s="11"/>
      <c r="CLI11" s="11"/>
      <c r="CLJ11" s="11"/>
      <c r="CLK11" s="11"/>
      <c r="CLL11" s="11"/>
      <c r="CLM11" s="11"/>
      <c r="CLN11" s="11"/>
      <c r="CLO11" s="11"/>
      <c r="CLP11" s="11"/>
      <c r="CLQ11" s="11"/>
      <c r="CLR11" s="11"/>
      <c r="CLS11" s="11"/>
      <c r="CLT11" s="11"/>
      <c r="CLU11" s="11"/>
      <c r="CLV11" s="11"/>
      <c r="CLW11" s="11"/>
      <c r="CLX11" s="11"/>
      <c r="CLY11" s="11"/>
      <c r="CLZ11" s="11"/>
      <c r="CMA11" s="11"/>
      <c r="CMB11" s="11"/>
      <c r="CMC11" s="11"/>
      <c r="CMD11" s="11"/>
      <c r="CME11" s="11"/>
      <c r="CMF11" s="11"/>
      <c r="CMG11" s="11"/>
      <c r="CMH11" s="11"/>
      <c r="CMI11" s="11"/>
      <c r="CMJ11" s="11"/>
      <c r="CMK11" s="11"/>
      <c r="CML11" s="11"/>
      <c r="CMM11" s="11"/>
      <c r="CMN11" s="11"/>
      <c r="CMO11" s="11"/>
      <c r="CMP11" s="11"/>
      <c r="CMQ11" s="11"/>
      <c r="CMR11" s="11"/>
      <c r="CMS11" s="11"/>
      <c r="CMT11" s="11"/>
      <c r="CMU11" s="11"/>
      <c r="CMV11" s="11"/>
      <c r="CMW11" s="11"/>
      <c r="CMX11" s="11"/>
      <c r="CMY11" s="11"/>
      <c r="CMZ11" s="11"/>
      <c r="CNA11" s="11"/>
      <c r="CNB11" s="11"/>
      <c r="CNC11" s="11"/>
      <c r="CND11" s="11"/>
      <c r="CNE11" s="11"/>
      <c r="CNF11" s="11"/>
      <c r="CNG11" s="11"/>
      <c r="CNH11" s="11"/>
      <c r="CNI11" s="11"/>
      <c r="CNJ11" s="11"/>
      <c r="CNK11" s="11"/>
      <c r="CNL11" s="11"/>
      <c r="CNM11" s="11"/>
      <c r="CNN11" s="11"/>
      <c r="CNO11" s="11"/>
      <c r="CNP11" s="11"/>
      <c r="CNQ11" s="11"/>
      <c r="CNR11" s="11"/>
      <c r="CNS11" s="11"/>
      <c r="CNT11" s="11"/>
      <c r="CNU11" s="11"/>
      <c r="CNV11" s="11"/>
      <c r="CNW11" s="11"/>
      <c r="CNX11" s="11"/>
      <c r="CNY11" s="11"/>
      <c r="CNZ11" s="11"/>
      <c r="COA11" s="11"/>
      <c r="COB11" s="11"/>
      <c r="COC11" s="11"/>
      <c r="COD11" s="11"/>
      <c r="COE11" s="11"/>
      <c r="COF11" s="11"/>
      <c r="COG11" s="11"/>
      <c r="COH11" s="11"/>
      <c r="COI11" s="11"/>
      <c r="COJ11" s="11"/>
      <c r="COK11" s="11"/>
      <c r="COL11" s="11"/>
      <c r="COM11" s="11"/>
      <c r="CON11" s="11"/>
      <c r="COO11" s="11"/>
      <c r="COP11" s="11"/>
      <c r="COQ11" s="11"/>
      <c r="COR11" s="11"/>
      <c r="COS11" s="11"/>
      <c r="COT11" s="11"/>
      <c r="COU11" s="11"/>
      <c r="COV11" s="11"/>
      <c r="COW11" s="11"/>
      <c r="COX11" s="11"/>
      <c r="COY11" s="11"/>
      <c r="COZ11" s="11"/>
      <c r="CPA11" s="11"/>
      <c r="CPB11" s="11"/>
      <c r="CPC11" s="11"/>
      <c r="CPD11" s="11"/>
      <c r="CPE11" s="11"/>
      <c r="CPF11" s="11"/>
      <c r="CPG11" s="11"/>
      <c r="CPH11" s="11"/>
      <c r="CPI11" s="11"/>
      <c r="CPJ11" s="11"/>
      <c r="CPK11" s="11"/>
      <c r="CPL11" s="11"/>
      <c r="CPM11" s="11"/>
      <c r="CPN11" s="11"/>
      <c r="CPO11" s="11"/>
      <c r="CPP11" s="11"/>
      <c r="CPQ11" s="11"/>
      <c r="CPR11" s="11"/>
      <c r="CPS11" s="11"/>
      <c r="CPT11" s="11"/>
      <c r="CPU11" s="11"/>
      <c r="CPV11" s="11"/>
      <c r="CPW11" s="11"/>
      <c r="CPX11" s="11"/>
      <c r="CPY11" s="11"/>
      <c r="CPZ11" s="11"/>
      <c r="CQA11" s="11"/>
      <c r="CQB11" s="11"/>
      <c r="CQC11" s="11"/>
      <c r="CQD11" s="11"/>
      <c r="CQE11" s="11"/>
      <c r="CQF11" s="11"/>
      <c r="CQG11" s="11"/>
      <c r="CQH11" s="11"/>
      <c r="CQI11" s="11"/>
      <c r="CQJ11" s="11"/>
      <c r="CQK11" s="11"/>
      <c r="CQL11" s="11"/>
      <c r="CQM11" s="11"/>
      <c r="CQN11" s="11"/>
      <c r="CQO11" s="11"/>
      <c r="CQP11" s="11"/>
      <c r="CQQ11" s="11"/>
      <c r="CQR11" s="11"/>
      <c r="CQS11" s="11"/>
      <c r="CQT11" s="11"/>
      <c r="CQU11" s="11"/>
      <c r="CQV11" s="11"/>
      <c r="CQW11" s="11"/>
      <c r="CQX11" s="11"/>
      <c r="CQY11" s="11"/>
      <c r="CQZ11" s="11"/>
      <c r="CRA11" s="11"/>
      <c r="CRB11" s="11"/>
      <c r="CRC11" s="11"/>
      <c r="CRD11" s="11"/>
      <c r="CRE11" s="11"/>
      <c r="CRF11" s="11"/>
      <c r="CRG11" s="11"/>
      <c r="CRH11" s="11"/>
      <c r="CRI11" s="11"/>
      <c r="CRJ11" s="11"/>
      <c r="CRK11" s="11"/>
      <c r="CRL11" s="11"/>
      <c r="CRM11" s="11"/>
      <c r="CRN11" s="11"/>
      <c r="CRO11" s="11"/>
      <c r="CRP11" s="11"/>
      <c r="CRQ11" s="11"/>
      <c r="CRR11" s="11"/>
      <c r="CRS11" s="11"/>
      <c r="CRT11" s="11"/>
      <c r="CRU11" s="11"/>
      <c r="CRV11" s="11"/>
      <c r="CRW11" s="11"/>
      <c r="CRX11" s="11"/>
      <c r="CRY11" s="11"/>
      <c r="CRZ11" s="11"/>
      <c r="CSA11" s="11"/>
      <c r="CSB11" s="11"/>
      <c r="CSC11" s="11"/>
      <c r="CSD11" s="11"/>
      <c r="CSE11" s="11"/>
      <c r="CSF11" s="11"/>
      <c r="CSG11" s="11"/>
      <c r="CSH11" s="11"/>
      <c r="CSI11" s="11"/>
      <c r="CSJ11" s="11"/>
      <c r="CSK11" s="11"/>
      <c r="CSL11" s="11"/>
      <c r="CSM11" s="11"/>
      <c r="CSN11" s="11"/>
      <c r="CSO11" s="11"/>
      <c r="CSP11" s="11"/>
      <c r="CSQ11" s="11"/>
      <c r="CSR11" s="11"/>
      <c r="CSS11" s="11"/>
      <c r="CST11" s="11"/>
      <c r="CSU11" s="11"/>
      <c r="CSV11" s="11"/>
      <c r="CSW11" s="11"/>
      <c r="CSX11" s="11"/>
      <c r="CSY11" s="11"/>
      <c r="CSZ11" s="11"/>
      <c r="CTA11" s="11"/>
      <c r="CTB11" s="11"/>
      <c r="CTC11" s="11"/>
      <c r="CTD11" s="11"/>
      <c r="CTE11" s="11"/>
      <c r="CTF11" s="11"/>
      <c r="CTG11" s="11"/>
      <c r="CTH11" s="11"/>
      <c r="CTI11" s="11"/>
      <c r="CTJ11" s="11"/>
      <c r="CTK11" s="11"/>
      <c r="CTL11" s="11"/>
      <c r="CTM11" s="11"/>
      <c r="CTN11" s="11"/>
      <c r="CTO11" s="11"/>
      <c r="CTP11" s="11"/>
      <c r="CTQ11" s="11"/>
      <c r="CTR11" s="11"/>
      <c r="CTS11" s="11"/>
      <c r="CTT11" s="11"/>
      <c r="CTU11" s="11"/>
      <c r="CTV11" s="11"/>
      <c r="CTW11" s="11"/>
      <c r="CTX11" s="11"/>
      <c r="CTY11" s="11"/>
      <c r="CTZ11" s="11"/>
      <c r="CUA11" s="11"/>
      <c r="CUB11" s="11"/>
      <c r="CUC11" s="11"/>
      <c r="CUD11" s="11"/>
      <c r="CUE11" s="11"/>
      <c r="CUF11" s="11"/>
      <c r="CUG11" s="11"/>
      <c r="CUH11" s="11"/>
      <c r="CUI11" s="11"/>
      <c r="CUJ11" s="11"/>
      <c r="CUK11" s="11"/>
      <c r="CUL11" s="11"/>
      <c r="CUM11" s="11"/>
      <c r="CUN11" s="11"/>
      <c r="CUO11" s="11"/>
      <c r="CUP11" s="11"/>
      <c r="CUQ11" s="11"/>
      <c r="CUR11" s="11"/>
      <c r="CUS11" s="11"/>
      <c r="CUT11" s="11"/>
      <c r="CUU11" s="11"/>
      <c r="CUV11" s="11"/>
      <c r="CUW11" s="11"/>
      <c r="CUX11" s="11"/>
      <c r="CUY11" s="11"/>
      <c r="CUZ11" s="11"/>
      <c r="CVA11" s="11"/>
      <c r="CVB11" s="11"/>
      <c r="CVC11" s="11"/>
      <c r="CVD11" s="11"/>
      <c r="CVE11" s="11"/>
      <c r="CVF11" s="11"/>
      <c r="CVG11" s="11"/>
      <c r="CVH11" s="11"/>
      <c r="CVI11" s="11"/>
      <c r="CVJ11" s="11"/>
      <c r="CVK11" s="11"/>
      <c r="CVL11" s="11"/>
      <c r="CVM11" s="11"/>
      <c r="CVN11" s="11"/>
      <c r="CVO11" s="11"/>
      <c r="CVP11" s="11"/>
      <c r="CVQ11" s="11"/>
      <c r="CVR11" s="11"/>
      <c r="CVS11" s="11"/>
      <c r="CVT11" s="11"/>
      <c r="CVU11" s="11"/>
      <c r="CVV11" s="11"/>
      <c r="CVW11" s="11"/>
      <c r="CVX11" s="11"/>
      <c r="CVY11" s="11"/>
      <c r="CVZ11" s="11"/>
      <c r="CWA11" s="11"/>
      <c r="CWB11" s="11"/>
      <c r="CWC11" s="11"/>
      <c r="CWD11" s="11"/>
      <c r="CWE11" s="11"/>
      <c r="CWF11" s="11"/>
      <c r="CWG11" s="11"/>
      <c r="CWH11" s="11"/>
      <c r="CWI11" s="11"/>
      <c r="CWJ11" s="11"/>
      <c r="CWK11" s="11"/>
      <c r="CWL11" s="11"/>
      <c r="CWM11" s="11"/>
      <c r="CWN11" s="11"/>
      <c r="CWO11" s="11"/>
      <c r="CWP11" s="11"/>
      <c r="CWQ11" s="11"/>
      <c r="CWR11" s="11"/>
      <c r="CWS11" s="11"/>
      <c r="CWT11" s="11"/>
      <c r="CWU11" s="11"/>
      <c r="CWV11" s="11"/>
      <c r="CWW11" s="11"/>
      <c r="CWX11" s="11"/>
      <c r="CWY11" s="11"/>
      <c r="CWZ11" s="11"/>
      <c r="CXA11" s="11"/>
      <c r="CXB11" s="11"/>
      <c r="CXC11" s="11"/>
      <c r="CXD11" s="11"/>
      <c r="CXE11" s="11"/>
      <c r="CXF11" s="11"/>
      <c r="CXG11" s="11"/>
      <c r="CXH11" s="11"/>
      <c r="CXI11" s="11"/>
      <c r="CXJ11" s="11"/>
      <c r="CXK11" s="11"/>
      <c r="CXL11" s="11"/>
      <c r="CXM11" s="11"/>
      <c r="CXN11" s="11"/>
      <c r="CXO11" s="11"/>
      <c r="CXP11" s="11"/>
      <c r="CXQ11" s="11"/>
      <c r="CXR11" s="11"/>
      <c r="CXS11" s="11"/>
      <c r="CXT11" s="11"/>
      <c r="CXU11" s="11"/>
      <c r="CXV11" s="11"/>
      <c r="CXW11" s="11"/>
      <c r="CXX11" s="11"/>
      <c r="CXY11" s="11"/>
      <c r="CXZ11" s="11"/>
      <c r="CYA11" s="11"/>
      <c r="CYB11" s="11"/>
      <c r="CYC11" s="11"/>
      <c r="CYD11" s="11"/>
      <c r="CYE11" s="11"/>
      <c r="CYF11" s="11"/>
      <c r="CYG11" s="11"/>
      <c r="CYH11" s="11"/>
      <c r="CYI11" s="11"/>
      <c r="CYJ11" s="11"/>
      <c r="CYK11" s="11"/>
      <c r="CYL11" s="11"/>
      <c r="CYM11" s="11"/>
      <c r="CYN11" s="11"/>
      <c r="CYO11" s="11"/>
      <c r="CYP11" s="11"/>
      <c r="CYQ11" s="11"/>
      <c r="CYR11" s="11"/>
      <c r="CYS11" s="11"/>
      <c r="CYT11" s="11"/>
      <c r="CYU11" s="11"/>
      <c r="CYV11" s="11"/>
      <c r="CYW11" s="11"/>
      <c r="CYX11" s="11"/>
      <c r="CYY11" s="11"/>
      <c r="CYZ11" s="11"/>
      <c r="CZA11" s="11"/>
      <c r="CZB11" s="11"/>
      <c r="CZC11" s="11"/>
      <c r="CZD11" s="11"/>
      <c r="CZE11" s="11"/>
      <c r="CZF11" s="11"/>
      <c r="CZG11" s="11"/>
      <c r="CZH11" s="11"/>
      <c r="CZI11" s="11"/>
      <c r="CZJ11" s="11"/>
      <c r="CZK11" s="11"/>
      <c r="CZL11" s="11"/>
      <c r="CZM11" s="11"/>
      <c r="CZN11" s="11"/>
      <c r="CZO11" s="11"/>
      <c r="CZP11" s="11"/>
      <c r="CZQ11" s="11"/>
      <c r="CZR11" s="11"/>
      <c r="CZS11" s="11"/>
      <c r="CZT11" s="11"/>
      <c r="CZU11" s="11"/>
      <c r="CZV11" s="11"/>
      <c r="CZW11" s="11"/>
      <c r="CZX11" s="11"/>
      <c r="CZY11" s="11"/>
      <c r="CZZ11" s="11"/>
      <c r="DAA11" s="11"/>
      <c r="DAB11" s="11"/>
      <c r="DAC11" s="11"/>
      <c r="DAD11" s="11"/>
      <c r="DAE11" s="11"/>
      <c r="DAF11" s="11"/>
      <c r="DAG11" s="11"/>
      <c r="DAH11" s="11"/>
      <c r="DAI11" s="11"/>
      <c r="DAJ11" s="11"/>
      <c r="DAK11" s="11"/>
      <c r="DAL11" s="11"/>
      <c r="DAM11" s="11"/>
      <c r="DAN11" s="11"/>
      <c r="DAO11" s="11"/>
      <c r="DAP11" s="11"/>
      <c r="DAQ11" s="11"/>
      <c r="DAR11" s="11"/>
      <c r="DAS11" s="11"/>
      <c r="DAT11" s="11"/>
      <c r="DAU11" s="11"/>
      <c r="DAV11" s="11"/>
      <c r="DAW11" s="11"/>
      <c r="DAX11" s="11"/>
      <c r="DAY11" s="11"/>
      <c r="DAZ11" s="11"/>
      <c r="DBA11" s="11"/>
      <c r="DBB11" s="11"/>
      <c r="DBC11" s="11"/>
      <c r="DBD11" s="11"/>
      <c r="DBE11" s="11"/>
      <c r="DBF11" s="11"/>
      <c r="DBG11" s="11"/>
      <c r="DBH11" s="11"/>
      <c r="DBI11" s="11"/>
      <c r="DBJ11" s="11"/>
      <c r="DBK11" s="11"/>
      <c r="DBL11" s="11"/>
      <c r="DBM11" s="11"/>
      <c r="DBN11" s="11"/>
      <c r="DBO11" s="11"/>
      <c r="DBP11" s="11"/>
      <c r="DBQ11" s="11"/>
      <c r="DBR11" s="11"/>
      <c r="DBS11" s="11"/>
      <c r="DBT11" s="11"/>
      <c r="DBU11" s="11"/>
      <c r="DBV11" s="11"/>
      <c r="DBW11" s="11"/>
      <c r="DBX11" s="11"/>
      <c r="DBY11" s="11"/>
      <c r="DBZ11" s="11"/>
      <c r="DCA11" s="11"/>
      <c r="DCB11" s="11"/>
      <c r="DCC11" s="11"/>
      <c r="DCD11" s="11"/>
      <c r="DCE11" s="11"/>
      <c r="DCF11" s="11"/>
      <c r="DCG11" s="11"/>
      <c r="DCH11" s="11"/>
      <c r="DCI11" s="11"/>
      <c r="DCJ11" s="11"/>
      <c r="DCK11" s="11"/>
      <c r="DCL11" s="11"/>
      <c r="DCM11" s="11"/>
      <c r="DCN11" s="11"/>
      <c r="DCO11" s="11"/>
      <c r="DCP11" s="11"/>
      <c r="DCQ11" s="11"/>
      <c r="DCR11" s="11"/>
      <c r="DCS11" s="11"/>
      <c r="DCT11" s="11"/>
      <c r="DCU11" s="11"/>
      <c r="DCV11" s="11"/>
      <c r="DCW11" s="11"/>
      <c r="DCX11" s="11"/>
      <c r="DCY11" s="11"/>
      <c r="DCZ11" s="11"/>
      <c r="DDA11" s="11"/>
      <c r="DDB11" s="11"/>
      <c r="DDC11" s="11"/>
      <c r="DDD11" s="11"/>
      <c r="DDE11" s="11"/>
      <c r="DDF11" s="11"/>
      <c r="DDG11" s="11"/>
      <c r="DDH11" s="11"/>
      <c r="DDI11" s="11"/>
      <c r="DDJ11" s="11"/>
      <c r="DDK11" s="11"/>
      <c r="DDL11" s="11"/>
      <c r="DDM11" s="11"/>
      <c r="DDN11" s="11"/>
      <c r="DDO11" s="11"/>
      <c r="DDP11" s="11"/>
      <c r="DDQ11" s="11"/>
      <c r="DDR11" s="11"/>
      <c r="DDS11" s="11"/>
      <c r="DDT11" s="11"/>
      <c r="DDU11" s="11"/>
      <c r="DDV11" s="11"/>
      <c r="DDW11" s="11"/>
      <c r="DDX11" s="11"/>
      <c r="DDY11" s="11"/>
      <c r="DDZ11" s="11"/>
      <c r="DEA11" s="11"/>
      <c r="DEB11" s="11"/>
      <c r="DEC11" s="11"/>
      <c r="DED11" s="11"/>
      <c r="DEE11" s="11"/>
      <c r="DEF11" s="11"/>
      <c r="DEG11" s="11"/>
      <c r="DEH11" s="11"/>
      <c r="DEI11" s="11"/>
      <c r="DEJ11" s="11"/>
      <c r="DEK11" s="11"/>
      <c r="DEL11" s="11"/>
      <c r="DEM11" s="11"/>
      <c r="DEN11" s="11"/>
      <c r="DEO11" s="11"/>
      <c r="DEP11" s="11"/>
      <c r="DEQ11" s="11"/>
      <c r="DER11" s="11"/>
      <c r="DES11" s="11"/>
      <c r="DET11" s="11"/>
      <c r="DEU11" s="11"/>
      <c r="DEV11" s="11"/>
      <c r="DEW11" s="11"/>
      <c r="DEX11" s="11"/>
      <c r="DEY11" s="11"/>
      <c r="DEZ11" s="11"/>
      <c r="DFA11" s="11"/>
      <c r="DFB11" s="11"/>
      <c r="DFC11" s="11"/>
      <c r="DFD11" s="11"/>
      <c r="DFE11" s="11"/>
      <c r="DFF11" s="11"/>
      <c r="DFG11" s="11"/>
      <c r="DFH11" s="11"/>
      <c r="DFI11" s="11"/>
      <c r="DFJ11" s="11"/>
      <c r="DFK11" s="11"/>
      <c r="DFL11" s="11"/>
      <c r="DFM11" s="11"/>
      <c r="DFN11" s="11"/>
      <c r="DFO11" s="11"/>
      <c r="DFP11" s="11"/>
      <c r="DFQ11" s="11"/>
      <c r="DFR11" s="11"/>
      <c r="DFS11" s="11"/>
      <c r="DFT11" s="11"/>
      <c r="DFU11" s="11"/>
      <c r="DFV11" s="11"/>
      <c r="DFW11" s="11"/>
      <c r="DFX11" s="11"/>
      <c r="DFY11" s="11"/>
      <c r="DFZ11" s="11"/>
      <c r="DGA11" s="11"/>
      <c r="DGB11" s="11"/>
      <c r="DGC11" s="11"/>
      <c r="DGD11" s="11"/>
      <c r="DGE11" s="11"/>
      <c r="DGF11" s="11"/>
      <c r="DGG11" s="11"/>
      <c r="DGH11" s="11"/>
      <c r="DGI11" s="11"/>
      <c r="DGJ11" s="11"/>
      <c r="DGK11" s="11"/>
      <c r="DGL11" s="11"/>
      <c r="DGM11" s="11"/>
      <c r="DGN11" s="11"/>
      <c r="DGO11" s="11"/>
      <c r="DGP11" s="11"/>
      <c r="DGQ11" s="11"/>
      <c r="DGR11" s="11"/>
      <c r="DGS11" s="11"/>
      <c r="DGT11" s="11"/>
      <c r="DGU11" s="11"/>
      <c r="DGV11" s="11"/>
      <c r="DGW11" s="11"/>
      <c r="DGX11" s="11"/>
      <c r="DGY11" s="11"/>
      <c r="DGZ11" s="11"/>
      <c r="DHA11" s="11"/>
      <c r="DHB11" s="11"/>
      <c r="DHC11" s="11"/>
      <c r="DHD11" s="11"/>
      <c r="DHE11" s="11"/>
      <c r="DHF11" s="11"/>
      <c r="DHG11" s="11"/>
      <c r="DHH11" s="11"/>
      <c r="DHI11" s="11"/>
      <c r="DHJ11" s="11"/>
      <c r="DHK11" s="11"/>
      <c r="DHL11" s="11"/>
      <c r="DHM11" s="11"/>
      <c r="DHN11" s="11"/>
      <c r="DHO11" s="11"/>
      <c r="DHP11" s="11"/>
      <c r="DHQ11" s="11"/>
      <c r="DHR11" s="11"/>
      <c r="DHS11" s="11"/>
      <c r="DHT11" s="11"/>
      <c r="DHU11" s="11"/>
      <c r="DHV11" s="11"/>
      <c r="DHW11" s="11"/>
      <c r="DHX11" s="11"/>
      <c r="DHY11" s="11"/>
      <c r="DHZ11" s="11"/>
      <c r="DIA11" s="11"/>
      <c r="DIB11" s="11"/>
      <c r="DIC11" s="11"/>
      <c r="DID11" s="11"/>
      <c r="DIE11" s="11"/>
      <c r="DIF11" s="11"/>
      <c r="DIG11" s="11"/>
      <c r="DIH11" s="11"/>
      <c r="DII11" s="11"/>
      <c r="DIJ11" s="11"/>
      <c r="DIK11" s="11"/>
      <c r="DIL11" s="11"/>
      <c r="DIM11" s="11"/>
      <c r="DIN11" s="11"/>
      <c r="DIO11" s="11"/>
      <c r="DIP11" s="11"/>
      <c r="DIQ11" s="11"/>
      <c r="DIR11" s="11"/>
      <c r="DIS11" s="11"/>
      <c r="DIT11" s="11"/>
      <c r="DIU11" s="11"/>
      <c r="DIV11" s="11"/>
      <c r="DIW11" s="11"/>
      <c r="DIX11" s="11"/>
      <c r="DIY11" s="11"/>
      <c r="DIZ11" s="11"/>
      <c r="DJA11" s="11"/>
      <c r="DJB11" s="11"/>
      <c r="DJC11" s="11"/>
      <c r="DJD11" s="11"/>
      <c r="DJE11" s="11"/>
      <c r="DJF11" s="11"/>
      <c r="DJG11" s="11"/>
      <c r="DJH11" s="11"/>
      <c r="DJI11" s="11"/>
      <c r="DJJ11" s="11"/>
      <c r="DJK11" s="11"/>
      <c r="DJL11" s="11"/>
      <c r="DJM11" s="11"/>
      <c r="DJN11" s="11"/>
      <c r="DJO11" s="11"/>
      <c r="DJP11" s="11"/>
      <c r="DJQ11" s="11"/>
      <c r="DJR11" s="11"/>
      <c r="DJS11" s="11"/>
      <c r="DJT11" s="11"/>
      <c r="DJU11" s="11"/>
      <c r="DJV11" s="11"/>
      <c r="DJW11" s="11"/>
      <c r="DJX11" s="11"/>
      <c r="DJY11" s="11"/>
      <c r="DJZ11" s="11"/>
      <c r="DKA11" s="11"/>
      <c r="DKB11" s="11"/>
      <c r="DKC11" s="11"/>
      <c r="DKD11" s="11"/>
      <c r="DKE11" s="11"/>
      <c r="DKF11" s="11"/>
      <c r="DKG11" s="11"/>
      <c r="DKH11" s="11"/>
      <c r="DKI11" s="11"/>
      <c r="DKJ11" s="11"/>
      <c r="DKK11" s="11"/>
      <c r="DKL11" s="11"/>
      <c r="DKM11" s="11"/>
      <c r="DKN11" s="11"/>
      <c r="DKO11" s="11"/>
      <c r="DKP11" s="11"/>
      <c r="DKQ11" s="11"/>
      <c r="DKR11" s="11"/>
      <c r="DKS11" s="11"/>
      <c r="DKT11" s="11"/>
      <c r="DKU11" s="11"/>
      <c r="DKV11" s="11"/>
      <c r="DKW11" s="11"/>
      <c r="DKX11" s="11"/>
      <c r="DKY11" s="11"/>
      <c r="DKZ11" s="11"/>
      <c r="DLA11" s="11"/>
      <c r="DLB11" s="11"/>
      <c r="DLC11" s="11"/>
      <c r="DLD11" s="11"/>
      <c r="DLE11" s="11"/>
      <c r="DLF11" s="11"/>
      <c r="DLG11" s="11"/>
      <c r="DLH11" s="11"/>
      <c r="DLI11" s="11"/>
      <c r="DLJ11" s="11"/>
      <c r="DLK11" s="11"/>
      <c r="DLL11" s="11"/>
      <c r="DLM11" s="11"/>
      <c r="DLN11" s="11"/>
      <c r="DLO11" s="11"/>
      <c r="DLP11" s="11"/>
      <c r="DLQ11" s="11"/>
      <c r="DLR11" s="11"/>
      <c r="DLS11" s="11"/>
      <c r="DLT11" s="11"/>
      <c r="DLU11" s="11"/>
      <c r="DLV11" s="11"/>
      <c r="DLW11" s="11"/>
      <c r="DLX11" s="11"/>
      <c r="DLY11" s="11"/>
      <c r="DLZ11" s="11"/>
      <c r="DMA11" s="11"/>
      <c r="DMB11" s="11"/>
      <c r="DMC11" s="11"/>
      <c r="DMD11" s="11"/>
      <c r="DME11" s="11"/>
      <c r="DMF11" s="11"/>
      <c r="DMG11" s="11"/>
      <c r="DMH11" s="11"/>
      <c r="DMI11" s="11"/>
      <c r="DMJ11" s="11"/>
      <c r="DMK11" s="11"/>
      <c r="DML11" s="11"/>
      <c r="DMM11" s="11"/>
      <c r="DMN11" s="11"/>
      <c r="DMO11" s="11"/>
      <c r="DMP11" s="11"/>
      <c r="DMQ11" s="11"/>
      <c r="DMR11" s="11"/>
      <c r="DMS11" s="11"/>
      <c r="DMT11" s="11"/>
      <c r="DMU11" s="11"/>
      <c r="DMV11" s="11"/>
      <c r="DMW11" s="11"/>
      <c r="DMX11" s="11"/>
      <c r="DMY11" s="11"/>
      <c r="DMZ11" s="11"/>
      <c r="DNA11" s="11"/>
      <c r="DNB11" s="11"/>
      <c r="DNC11" s="11"/>
      <c r="DND11" s="11"/>
      <c r="DNE11" s="11"/>
      <c r="DNF11" s="11"/>
      <c r="DNG11" s="11"/>
      <c r="DNH11" s="11"/>
      <c r="DNI11" s="11"/>
      <c r="DNJ11" s="11"/>
      <c r="DNK11" s="11"/>
      <c r="DNL11" s="11"/>
      <c r="DNM11" s="11"/>
      <c r="DNN11" s="11"/>
      <c r="DNO11" s="11"/>
      <c r="DNP11" s="11"/>
      <c r="DNQ11" s="11"/>
      <c r="DNR11" s="11"/>
      <c r="DNS11" s="11"/>
      <c r="DNT11" s="11"/>
      <c r="DNU11" s="11"/>
      <c r="DNV11" s="11"/>
      <c r="DNW11" s="11"/>
      <c r="DNX11" s="11"/>
      <c r="DNY11" s="11"/>
      <c r="DNZ11" s="11"/>
      <c r="DOA11" s="11"/>
      <c r="DOB11" s="11"/>
      <c r="DOC11" s="11"/>
      <c r="DOD11" s="11"/>
      <c r="DOE11" s="11"/>
      <c r="DOF11" s="11"/>
      <c r="DOG11" s="11"/>
      <c r="DOH11" s="11"/>
      <c r="DOI11" s="11"/>
      <c r="DOJ11" s="11"/>
      <c r="DOK11" s="11"/>
      <c r="DOL11" s="11"/>
      <c r="DOM11" s="11"/>
      <c r="DON11" s="11"/>
      <c r="DOO11" s="11"/>
      <c r="DOP11" s="11"/>
      <c r="DOQ11" s="11"/>
      <c r="DOR11" s="11"/>
      <c r="DOS11" s="11"/>
      <c r="DOT11" s="11"/>
      <c r="DOU11" s="11"/>
      <c r="DOV11" s="11"/>
      <c r="DOW11" s="11"/>
      <c r="DOX11" s="11"/>
      <c r="DOY11" s="11"/>
      <c r="DOZ11" s="11"/>
      <c r="DPA11" s="11"/>
      <c r="DPB11" s="11"/>
      <c r="DPC11" s="11"/>
      <c r="DPD11" s="11"/>
      <c r="DPE11" s="11"/>
      <c r="DPF11" s="11"/>
      <c r="DPG11" s="11"/>
      <c r="DPH11" s="11"/>
      <c r="DPI11" s="11"/>
      <c r="DPJ11" s="11"/>
      <c r="DPK11" s="11"/>
      <c r="DPL11" s="11"/>
      <c r="DPM11" s="11"/>
      <c r="DPN11" s="11"/>
      <c r="DPO11" s="11"/>
      <c r="DPP11" s="11"/>
      <c r="DPQ11" s="11"/>
      <c r="DPR11" s="11"/>
      <c r="DPS11" s="11"/>
      <c r="DPT11" s="11"/>
      <c r="DPU11" s="11"/>
      <c r="DPV11" s="11"/>
      <c r="DPW11" s="11"/>
      <c r="DPX11" s="11"/>
      <c r="DPY11" s="11"/>
      <c r="DPZ11" s="11"/>
      <c r="DQA11" s="11"/>
      <c r="DQB11" s="11"/>
      <c r="DQC11" s="11"/>
      <c r="DQD11" s="11"/>
      <c r="DQE11" s="11"/>
      <c r="DQF11" s="11"/>
      <c r="DQG11" s="11"/>
      <c r="DQH11" s="11"/>
      <c r="DQI11" s="11"/>
      <c r="DQJ11" s="11"/>
      <c r="DQK11" s="11"/>
      <c r="DQL11" s="11"/>
      <c r="DQM11" s="11"/>
      <c r="DQN11" s="11"/>
      <c r="DQO11" s="11"/>
      <c r="DQP11" s="11"/>
      <c r="DQQ11" s="11"/>
      <c r="DQR11" s="11"/>
      <c r="DQS11" s="11"/>
      <c r="DQT11" s="11"/>
      <c r="DQU11" s="11"/>
      <c r="DQV11" s="11"/>
      <c r="DQW11" s="11"/>
      <c r="DQX11" s="11"/>
      <c r="DQY11" s="11"/>
      <c r="DQZ11" s="11"/>
      <c r="DRA11" s="11"/>
      <c r="DRB11" s="11"/>
      <c r="DRC11" s="11"/>
      <c r="DRD11" s="11"/>
      <c r="DRE11" s="11"/>
      <c r="DRF11" s="11"/>
      <c r="DRG11" s="11"/>
      <c r="DRH11" s="11"/>
      <c r="DRI11" s="11"/>
      <c r="DRJ11" s="11"/>
      <c r="DRK11" s="11"/>
      <c r="DRL11" s="11"/>
      <c r="DRM11" s="11"/>
      <c r="DRN11" s="11"/>
      <c r="DRO11" s="11"/>
      <c r="DRP11" s="11"/>
      <c r="DRQ11" s="11"/>
      <c r="DRR11" s="11"/>
      <c r="DRS11" s="11"/>
      <c r="DRT11" s="11"/>
      <c r="DRU11" s="11"/>
      <c r="DRV11" s="11"/>
      <c r="DRW11" s="11"/>
      <c r="DRX11" s="11"/>
      <c r="DRY11" s="11"/>
      <c r="DRZ11" s="11"/>
      <c r="DSA11" s="11"/>
      <c r="DSB11" s="11"/>
      <c r="DSC11" s="11"/>
      <c r="DSD11" s="11"/>
      <c r="DSE11" s="11"/>
      <c r="DSF11" s="11"/>
      <c r="DSG11" s="11"/>
      <c r="DSH11" s="11"/>
      <c r="DSI11" s="11"/>
      <c r="DSJ11" s="11"/>
      <c r="DSK11" s="11"/>
      <c r="DSL11" s="11"/>
      <c r="DSM11" s="11"/>
      <c r="DSN11" s="11"/>
      <c r="DSO11" s="11"/>
      <c r="DSP11" s="11"/>
      <c r="DSQ11" s="11"/>
      <c r="DSR11" s="11"/>
      <c r="DSS11" s="11"/>
      <c r="DST11" s="11"/>
      <c r="DSU11" s="11"/>
      <c r="DSV11" s="11"/>
      <c r="DSW11" s="11"/>
      <c r="DSX11" s="11"/>
      <c r="DSY11" s="11"/>
      <c r="DSZ11" s="11"/>
      <c r="DTA11" s="11"/>
      <c r="DTB11" s="11"/>
      <c r="DTC11" s="11"/>
      <c r="DTD11" s="11"/>
      <c r="DTE11" s="11"/>
      <c r="DTF11" s="11"/>
      <c r="DTG11" s="11"/>
      <c r="DTH11" s="11"/>
      <c r="DTI11" s="11"/>
      <c r="DTJ11" s="11"/>
      <c r="DTK11" s="11"/>
      <c r="DTL11" s="11"/>
      <c r="DTM11" s="11"/>
      <c r="DTN11" s="11"/>
      <c r="DTO11" s="11"/>
      <c r="DTP11" s="11"/>
      <c r="DTQ11" s="11"/>
      <c r="DTR11" s="11"/>
      <c r="DTS11" s="11"/>
      <c r="DTT11" s="11"/>
      <c r="DTU11" s="11"/>
      <c r="DTV11" s="11"/>
      <c r="DTW11" s="11"/>
      <c r="DTX11" s="11"/>
      <c r="DTY11" s="11"/>
      <c r="DTZ11" s="11"/>
      <c r="DUA11" s="11"/>
      <c r="DUB11" s="11"/>
      <c r="DUC11" s="11"/>
      <c r="DUD11" s="11"/>
      <c r="DUE11" s="11"/>
      <c r="DUF11" s="11"/>
      <c r="DUG11" s="11"/>
      <c r="DUH11" s="11"/>
      <c r="DUI11" s="11"/>
      <c r="DUJ11" s="11"/>
      <c r="DUK11" s="11"/>
      <c r="DUL11" s="11"/>
      <c r="DUM11" s="11"/>
      <c r="DUN11" s="11"/>
      <c r="DUO11" s="11"/>
      <c r="DUP11" s="11"/>
      <c r="DUQ11" s="11"/>
      <c r="DUR11" s="11"/>
      <c r="DUS11" s="11"/>
      <c r="DUT11" s="11"/>
      <c r="DUU11" s="11"/>
      <c r="DUV11" s="11"/>
      <c r="DUW11" s="11"/>
      <c r="DUX11" s="11"/>
      <c r="DUY11" s="11"/>
      <c r="DUZ11" s="11"/>
      <c r="DVA11" s="11"/>
      <c r="DVB11" s="11"/>
      <c r="DVC11" s="11"/>
      <c r="DVD11" s="11"/>
      <c r="DVE11" s="11"/>
      <c r="DVF11" s="11"/>
      <c r="DVG11" s="11"/>
      <c r="DVH11" s="11"/>
      <c r="DVI11" s="11"/>
      <c r="DVJ11" s="11"/>
      <c r="DVK11" s="11"/>
      <c r="DVL11" s="11"/>
      <c r="DVM11" s="11"/>
      <c r="DVN11" s="11"/>
      <c r="DVO11" s="11"/>
      <c r="DVP11" s="11"/>
      <c r="DVQ11" s="11"/>
      <c r="DVR11" s="11"/>
      <c r="DVS11" s="11"/>
      <c r="DVT11" s="11"/>
      <c r="DVU11" s="11"/>
      <c r="DVV11" s="11"/>
      <c r="DVW11" s="11"/>
      <c r="DVX11" s="11"/>
      <c r="DVY11" s="11"/>
      <c r="DVZ11" s="11"/>
      <c r="DWA11" s="11"/>
      <c r="DWB11" s="11"/>
      <c r="DWC11" s="11"/>
      <c r="DWD11" s="11"/>
      <c r="DWE11" s="11"/>
      <c r="DWF11" s="11"/>
      <c r="DWG11" s="11"/>
      <c r="DWH11" s="11"/>
      <c r="DWI11" s="11"/>
      <c r="DWJ11" s="11"/>
      <c r="DWK11" s="11"/>
      <c r="DWL11" s="11"/>
      <c r="DWM11" s="11"/>
      <c r="DWN11" s="11"/>
      <c r="DWO11" s="11"/>
      <c r="DWP11" s="11"/>
      <c r="DWQ11" s="11"/>
      <c r="DWR11" s="11"/>
      <c r="DWS11" s="11"/>
      <c r="DWT11" s="11"/>
      <c r="DWU11" s="11"/>
      <c r="DWV11" s="11"/>
      <c r="DWW11" s="11"/>
      <c r="DWX11" s="11"/>
      <c r="DWY11" s="11"/>
      <c r="DWZ11" s="11"/>
      <c r="DXA11" s="11"/>
      <c r="DXB11" s="11"/>
      <c r="DXC11" s="11"/>
      <c r="DXD11" s="11"/>
      <c r="DXE11" s="11"/>
      <c r="DXF11" s="11"/>
      <c r="DXG11" s="11"/>
      <c r="DXH11" s="11"/>
      <c r="DXI11" s="11"/>
      <c r="DXJ11" s="11"/>
      <c r="DXK11" s="11"/>
      <c r="DXL11" s="11"/>
      <c r="DXM11" s="11"/>
      <c r="DXN11" s="11"/>
      <c r="DXO11" s="11"/>
      <c r="DXP11" s="11"/>
      <c r="DXQ11" s="11"/>
      <c r="DXR11" s="11"/>
      <c r="DXS11" s="11"/>
      <c r="DXT11" s="11"/>
      <c r="DXU11" s="11"/>
      <c r="DXV11" s="11"/>
      <c r="DXW11" s="11"/>
      <c r="DXX11" s="11"/>
      <c r="DXY11" s="11"/>
      <c r="DXZ11" s="11"/>
      <c r="DYA11" s="11"/>
      <c r="DYB11" s="11"/>
      <c r="DYC11" s="11"/>
      <c r="DYD11" s="11"/>
      <c r="DYE11" s="11"/>
      <c r="DYF11" s="11"/>
      <c r="DYG11" s="11"/>
      <c r="DYH11" s="11"/>
      <c r="DYI11" s="11"/>
      <c r="DYJ11" s="11"/>
      <c r="DYK11" s="11"/>
      <c r="DYL11" s="11"/>
      <c r="DYM11" s="11"/>
      <c r="DYN11" s="11"/>
      <c r="DYO11" s="11"/>
      <c r="DYP11" s="11"/>
      <c r="DYQ11" s="11"/>
      <c r="DYR11" s="11"/>
      <c r="DYS11" s="11"/>
      <c r="DYT11" s="11"/>
      <c r="DYU11" s="11"/>
      <c r="DYV11" s="11"/>
      <c r="DYW11" s="11"/>
      <c r="DYX11" s="11"/>
      <c r="DYY11" s="11"/>
      <c r="DYZ11" s="11"/>
      <c r="DZA11" s="11"/>
      <c r="DZB11" s="11"/>
      <c r="DZC11" s="11"/>
      <c r="DZD11" s="11"/>
      <c r="DZE11" s="11"/>
      <c r="DZF11" s="11"/>
      <c r="DZG11" s="11"/>
      <c r="DZH11" s="11"/>
      <c r="DZI11" s="11"/>
      <c r="DZJ11" s="11"/>
      <c r="DZK11" s="11"/>
      <c r="DZL11" s="11"/>
      <c r="DZM11" s="11"/>
      <c r="DZN11" s="11"/>
      <c r="DZO11" s="11"/>
      <c r="DZP11" s="11"/>
      <c r="DZQ11" s="11"/>
      <c r="DZR11" s="11"/>
      <c r="DZS11" s="11"/>
      <c r="DZT11" s="11"/>
      <c r="DZU11" s="11"/>
      <c r="DZV11" s="11"/>
      <c r="DZW11" s="11"/>
      <c r="DZX11" s="11"/>
      <c r="DZY11" s="11"/>
      <c r="DZZ11" s="11"/>
      <c r="EAA11" s="11"/>
      <c r="EAB11" s="11"/>
      <c r="EAC11" s="11"/>
      <c r="EAD11" s="11"/>
      <c r="EAE11" s="11"/>
      <c r="EAF11" s="11"/>
      <c r="EAG11" s="11"/>
      <c r="EAH11" s="11"/>
      <c r="EAI11" s="11"/>
      <c r="EAJ11" s="11"/>
      <c r="EAK11" s="11"/>
      <c r="EAL11" s="11"/>
      <c r="EAM11" s="11"/>
      <c r="EAN11" s="11"/>
      <c r="EAO11" s="11"/>
      <c r="EAP11" s="11"/>
      <c r="EAQ11" s="11"/>
      <c r="EAR11" s="11"/>
      <c r="EAS11" s="11"/>
      <c r="EAT11" s="11"/>
      <c r="EAU11" s="11"/>
      <c r="EAV11" s="11"/>
      <c r="EAW11" s="11"/>
      <c r="EAX11" s="11"/>
      <c r="EAY11" s="11"/>
      <c r="EAZ11" s="11"/>
      <c r="EBA11" s="11"/>
      <c r="EBB11" s="11"/>
      <c r="EBC11" s="11"/>
      <c r="EBD11" s="11"/>
      <c r="EBE11" s="11"/>
      <c r="EBF11" s="11"/>
      <c r="EBG11" s="11"/>
      <c r="EBH11" s="11"/>
      <c r="EBI11" s="11"/>
      <c r="EBJ11" s="11"/>
      <c r="EBK11" s="11"/>
      <c r="EBL11" s="11"/>
      <c r="EBM11" s="11"/>
      <c r="EBN11" s="11"/>
      <c r="EBO11" s="11"/>
      <c r="EBP11" s="11"/>
      <c r="EBQ11" s="11"/>
      <c r="EBR11" s="11"/>
      <c r="EBS11" s="11"/>
      <c r="EBT11" s="11"/>
      <c r="EBU11" s="11"/>
      <c r="EBV11" s="11"/>
      <c r="EBW11" s="11"/>
      <c r="EBX11" s="11"/>
      <c r="EBY11" s="11"/>
      <c r="EBZ11" s="11"/>
      <c r="ECA11" s="11"/>
      <c r="ECB11" s="11"/>
      <c r="ECC11" s="11"/>
      <c r="ECD11" s="11"/>
      <c r="ECE11" s="11"/>
      <c r="ECF11" s="11"/>
      <c r="ECG11" s="11"/>
      <c r="ECH11" s="11"/>
      <c r="ECI11" s="11"/>
      <c r="ECJ11" s="11"/>
      <c r="ECK11" s="11"/>
      <c r="ECL11" s="11"/>
      <c r="ECM11" s="11"/>
      <c r="ECN11" s="11"/>
      <c r="ECO11" s="11"/>
      <c r="ECP11" s="11"/>
      <c r="ECQ11" s="11"/>
      <c r="ECR11" s="11"/>
      <c r="ECS11" s="11"/>
      <c r="ECT11" s="11"/>
      <c r="ECU11" s="11"/>
      <c r="ECV11" s="11"/>
      <c r="ECW11" s="11"/>
      <c r="ECX11" s="11"/>
      <c r="ECY11" s="11"/>
      <c r="ECZ11" s="11"/>
      <c r="EDA11" s="11"/>
      <c r="EDB11" s="11"/>
      <c r="EDC11" s="11"/>
      <c r="EDD11" s="11"/>
      <c r="EDE11" s="11"/>
      <c r="EDF11" s="11"/>
      <c r="EDG11" s="11"/>
      <c r="EDH11" s="11"/>
      <c r="EDI11" s="11"/>
      <c r="EDJ11" s="11"/>
      <c r="EDK11" s="11"/>
      <c r="EDL11" s="11"/>
      <c r="EDM11" s="11"/>
      <c r="EDN11" s="11"/>
      <c r="EDO11" s="11"/>
      <c r="EDP11" s="11"/>
      <c r="EDQ11" s="11"/>
      <c r="EDR11" s="11"/>
      <c r="EDS11" s="11"/>
      <c r="EDT11" s="11"/>
      <c r="EDU11" s="11"/>
      <c r="EDV11" s="11"/>
      <c r="EDW11" s="11"/>
      <c r="EDX11" s="11"/>
      <c r="EDY11" s="11"/>
      <c r="EDZ11" s="11"/>
      <c r="EEA11" s="11"/>
      <c r="EEB11" s="11"/>
      <c r="EEC11" s="11"/>
      <c r="EED11" s="11"/>
      <c r="EEE11" s="11"/>
      <c r="EEF11" s="11"/>
      <c r="EEG11" s="11"/>
      <c r="EEH11" s="11"/>
      <c r="EEI11" s="11"/>
      <c r="EEJ11" s="11"/>
      <c r="EEK11" s="11"/>
      <c r="EEL11" s="11"/>
      <c r="EEM11" s="11"/>
      <c r="EEN11" s="11"/>
      <c r="EEO11" s="11"/>
      <c r="EEP11" s="11"/>
      <c r="EEQ11" s="11"/>
      <c r="EER11" s="11"/>
      <c r="EES11" s="11"/>
      <c r="EET11" s="11"/>
      <c r="EEU11" s="11"/>
      <c r="EEV11" s="11"/>
      <c r="EEW11" s="11"/>
      <c r="EEX11" s="11"/>
      <c r="EEY11" s="11"/>
      <c r="EEZ11" s="11"/>
      <c r="EFA11" s="11"/>
      <c r="EFB11" s="11"/>
      <c r="EFC11" s="11"/>
      <c r="EFD11" s="11"/>
      <c r="EFE11" s="11"/>
      <c r="EFF11" s="11"/>
      <c r="EFG11" s="11"/>
      <c r="EFH11" s="11"/>
      <c r="EFI11" s="11"/>
      <c r="EFJ11" s="11"/>
      <c r="EFK11" s="11"/>
      <c r="EFL11" s="11"/>
      <c r="EFM11" s="11"/>
      <c r="EFN11" s="11"/>
      <c r="EFO11" s="11"/>
      <c r="EFP11" s="11"/>
      <c r="EFQ11" s="11"/>
      <c r="EFR11" s="11"/>
      <c r="EFS11" s="11"/>
      <c r="EFT11" s="11"/>
      <c r="EFU11" s="11"/>
      <c r="EFV11" s="11"/>
      <c r="EFW11" s="11"/>
      <c r="EFX11" s="11"/>
      <c r="EFY11" s="11"/>
      <c r="EFZ11" s="11"/>
      <c r="EGA11" s="11"/>
      <c r="EGB11" s="11"/>
      <c r="EGC11" s="11"/>
      <c r="EGD11" s="11"/>
      <c r="EGE11" s="11"/>
      <c r="EGF11" s="11"/>
      <c r="EGG11" s="11"/>
      <c r="EGH11" s="11"/>
      <c r="EGI11" s="11"/>
      <c r="EGJ11" s="11"/>
      <c r="EGK11" s="11"/>
      <c r="EGL11" s="11"/>
      <c r="EGM11" s="11"/>
      <c r="EGN11" s="11"/>
      <c r="EGO11" s="11"/>
      <c r="EGP11" s="11"/>
      <c r="EGQ11" s="11"/>
      <c r="EGR11" s="11"/>
      <c r="EGS11" s="11"/>
      <c r="EGT11" s="11"/>
      <c r="EGU11" s="11"/>
      <c r="EGV11" s="11"/>
      <c r="EGW11" s="11"/>
      <c r="EGX11" s="11"/>
      <c r="EGY11" s="11"/>
      <c r="EGZ11" s="11"/>
      <c r="EHA11" s="11"/>
      <c r="EHB11" s="11"/>
      <c r="EHC11" s="11"/>
      <c r="EHD11" s="11"/>
      <c r="EHE11" s="11"/>
      <c r="EHF11" s="11"/>
      <c r="EHG11" s="11"/>
      <c r="EHH11" s="11"/>
      <c r="EHI11" s="11"/>
      <c r="EHJ11" s="11"/>
      <c r="EHK11" s="11"/>
      <c r="EHL11" s="11"/>
      <c r="EHM11" s="11"/>
      <c r="EHN11" s="11"/>
      <c r="EHO11" s="11"/>
      <c r="EHP11" s="11"/>
      <c r="EHQ11" s="11"/>
      <c r="EHR11" s="11"/>
      <c r="EHS11" s="11"/>
      <c r="EHT11" s="11"/>
      <c r="EHU11" s="11"/>
      <c r="EHV11" s="11"/>
      <c r="EHW11" s="11"/>
      <c r="EHX11" s="11"/>
      <c r="EHY11" s="11"/>
      <c r="EHZ11" s="11"/>
      <c r="EIA11" s="11"/>
      <c r="EIB11" s="11"/>
      <c r="EIC11" s="11"/>
      <c r="EID11" s="11"/>
      <c r="EIE11" s="11"/>
      <c r="EIF11" s="11"/>
      <c r="EIG11" s="11"/>
      <c r="EIH11" s="11"/>
      <c r="EII11" s="11"/>
      <c r="EIJ11" s="11"/>
      <c r="EIK11" s="11"/>
      <c r="EIL11" s="11"/>
      <c r="EIM11" s="11"/>
      <c r="EIN11" s="11"/>
      <c r="EIO11" s="11"/>
      <c r="EIP11" s="11"/>
      <c r="EIQ11" s="11"/>
      <c r="EIR11" s="11"/>
      <c r="EIS11" s="11"/>
      <c r="EIT11" s="11"/>
      <c r="EIU11" s="11"/>
      <c r="EIV11" s="11"/>
      <c r="EIW11" s="11"/>
      <c r="EIX11" s="11"/>
      <c r="EIY11" s="11"/>
      <c r="EIZ11" s="11"/>
      <c r="EJA11" s="11"/>
      <c r="EJB11" s="11"/>
      <c r="EJC11" s="11"/>
      <c r="EJD11" s="11"/>
      <c r="EJE11" s="11"/>
      <c r="EJF11" s="11"/>
      <c r="EJG11" s="11"/>
      <c r="EJH11" s="11"/>
      <c r="EJI11" s="11"/>
      <c r="EJJ11" s="11"/>
      <c r="EJK11" s="11"/>
      <c r="EJL11" s="11"/>
      <c r="EJM11" s="11"/>
      <c r="EJN11" s="11"/>
      <c r="EJO11" s="11"/>
      <c r="EJP11" s="11"/>
      <c r="EJQ11" s="11"/>
      <c r="EJR11" s="11"/>
      <c r="EJS11" s="11"/>
      <c r="EJT11" s="11"/>
      <c r="EJU11" s="11"/>
      <c r="EJV11" s="11"/>
      <c r="EJW11" s="11"/>
      <c r="EJX11" s="11"/>
      <c r="EJY11" s="11"/>
      <c r="EJZ11" s="11"/>
      <c r="EKA11" s="11"/>
      <c r="EKB11" s="11"/>
      <c r="EKC11" s="11"/>
      <c r="EKD11" s="11"/>
      <c r="EKE11" s="11"/>
      <c r="EKF11" s="11"/>
      <c r="EKG11" s="11"/>
      <c r="EKH11" s="11"/>
      <c r="EKI11" s="11"/>
      <c r="EKJ11" s="11"/>
      <c r="EKK11" s="11"/>
      <c r="EKL11" s="11"/>
      <c r="EKM11" s="11"/>
      <c r="EKN11" s="11"/>
      <c r="EKO11" s="11"/>
      <c r="EKP11" s="11"/>
      <c r="EKQ11" s="11"/>
      <c r="EKR11" s="11"/>
      <c r="EKS11" s="11"/>
      <c r="EKT11" s="11"/>
      <c r="EKU11" s="11"/>
      <c r="EKV11" s="11"/>
      <c r="EKW11" s="11"/>
      <c r="EKX11" s="11"/>
      <c r="EKY11" s="11"/>
      <c r="EKZ11" s="11"/>
      <c r="ELA11" s="11"/>
      <c r="ELB11" s="11"/>
      <c r="ELC11" s="11"/>
      <c r="ELD11" s="11"/>
      <c r="ELE11" s="11"/>
      <c r="ELF11" s="11"/>
      <c r="ELG11" s="11"/>
      <c r="ELH11" s="11"/>
      <c r="ELI11" s="11"/>
      <c r="ELJ11" s="11"/>
      <c r="ELK11" s="11"/>
      <c r="ELL11" s="11"/>
      <c r="ELM11" s="11"/>
      <c r="ELN11" s="11"/>
      <c r="ELO11" s="11"/>
      <c r="ELP11" s="11"/>
      <c r="ELQ11" s="11"/>
      <c r="ELR11" s="11"/>
      <c r="ELS11" s="11"/>
      <c r="ELT11" s="11"/>
      <c r="ELU11" s="11"/>
      <c r="ELV11" s="11"/>
      <c r="ELW11" s="11"/>
      <c r="ELX11" s="11"/>
      <c r="ELY11" s="11"/>
      <c r="ELZ11" s="11"/>
      <c r="EMA11" s="11"/>
      <c r="EMB11" s="11"/>
      <c r="EMC11" s="11"/>
      <c r="EMD11" s="11"/>
      <c r="EME11" s="11"/>
      <c r="EMF11" s="11"/>
      <c r="EMG11" s="11"/>
      <c r="EMH11" s="11"/>
      <c r="EMI11" s="11"/>
      <c r="EMJ11" s="11"/>
      <c r="EMK11" s="11"/>
      <c r="EML11" s="11"/>
      <c r="EMM11" s="11"/>
      <c r="EMN11" s="11"/>
      <c r="EMO11" s="11"/>
      <c r="EMP11" s="11"/>
      <c r="EMQ11" s="11"/>
      <c r="EMR11" s="11"/>
      <c r="EMS11" s="11"/>
      <c r="EMT11" s="11"/>
      <c r="EMU11" s="11"/>
      <c r="EMV11" s="11"/>
      <c r="EMW11" s="11"/>
      <c r="EMX11" s="11"/>
      <c r="EMY11" s="11"/>
      <c r="EMZ11" s="11"/>
      <c r="ENA11" s="11"/>
      <c r="ENB11" s="11"/>
      <c r="ENC11" s="11"/>
      <c r="END11" s="11"/>
      <c r="ENE11" s="11"/>
      <c r="ENF11" s="11"/>
      <c r="ENG11" s="11"/>
      <c r="ENH11" s="11"/>
      <c r="ENI11" s="11"/>
      <c r="ENJ11" s="11"/>
      <c r="ENK11" s="11"/>
      <c r="ENL11" s="11"/>
      <c r="ENM11" s="11"/>
      <c r="ENN11" s="11"/>
      <c r="ENO11" s="11"/>
      <c r="ENP11" s="11"/>
      <c r="ENQ11" s="11"/>
      <c r="ENR11" s="11"/>
      <c r="ENS11" s="11"/>
      <c r="ENT11" s="11"/>
      <c r="ENU11" s="11"/>
      <c r="ENV11" s="11"/>
      <c r="ENW11" s="11"/>
      <c r="ENX11" s="11"/>
      <c r="ENY11" s="11"/>
      <c r="ENZ11" s="11"/>
      <c r="EOA11" s="11"/>
      <c r="EOB11" s="11"/>
      <c r="EOC11" s="11"/>
      <c r="EOD11" s="11"/>
      <c r="EOE11" s="11"/>
      <c r="EOF11" s="11"/>
      <c r="EOG11" s="11"/>
      <c r="EOH11" s="11"/>
      <c r="EOI11" s="11"/>
      <c r="EOJ11" s="11"/>
      <c r="EOK11" s="11"/>
      <c r="EOL11" s="11"/>
      <c r="EOM11" s="11"/>
      <c r="EON11" s="11"/>
      <c r="EOO11" s="11"/>
      <c r="EOP11" s="11"/>
      <c r="EOQ11" s="11"/>
      <c r="EOR11" s="11"/>
      <c r="EOS11" s="11"/>
      <c r="EOT11" s="11"/>
      <c r="EOU11" s="11"/>
      <c r="EOV11" s="11"/>
      <c r="EOW11" s="11"/>
      <c r="EOX11" s="11"/>
      <c r="EOY11" s="11"/>
      <c r="EOZ11" s="11"/>
      <c r="EPA11" s="11"/>
      <c r="EPB11" s="11"/>
      <c r="EPC11" s="11"/>
      <c r="EPD11" s="11"/>
      <c r="EPE11" s="11"/>
      <c r="EPF11" s="11"/>
      <c r="EPG11" s="11"/>
      <c r="EPH11" s="11"/>
      <c r="EPI11" s="11"/>
      <c r="EPJ11" s="11"/>
      <c r="EPK11" s="11"/>
      <c r="EPL11" s="11"/>
      <c r="EPM11" s="11"/>
      <c r="EPN11" s="11"/>
      <c r="EPO11" s="11"/>
      <c r="EPP11" s="11"/>
      <c r="EPQ11" s="11"/>
      <c r="EPR11" s="11"/>
      <c r="EPS11" s="11"/>
      <c r="EPT11" s="11"/>
      <c r="EPU11" s="11"/>
      <c r="EPV11" s="11"/>
      <c r="EPW11" s="11"/>
      <c r="EPX11" s="11"/>
      <c r="EPY11" s="11"/>
      <c r="EPZ11" s="11"/>
      <c r="EQA11" s="11"/>
      <c r="EQB11" s="11"/>
      <c r="EQC11" s="11"/>
      <c r="EQD11" s="11"/>
      <c r="EQE11" s="11"/>
      <c r="EQF11" s="11"/>
      <c r="EQG11" s="11"/>
      <c r="EQH11" s="11"/>
      <c r="EQI11" s="11"/>
      <c r="EQJ11" s="11"/>
      <c r="EQK11" s="11"/>
      <c r="EQL11" s="11"/>
      <c r="EQM11" s="11"/>
      <c r="EQN11" s="11"/>
      <c r="EQO11" s="11"/>
      <c r="EQP11" s="11"/>
      <c r="EQQ11" s="11"/>
      <c r="EQR11" s="11"/>
      <c r="EQS11" s="11"/>
      <c r="EQT11" s="11"/>
      <c r="EQU11" s="11"/>
      <c r="EQV11" s="11"/>
      <c r="EQW11" s="11"/>
      <c r="EQX11" s="11"/>
      <c r="EQY11" s="11"/>
      <c r="EQZ11" s="11"/>
      <c r="ERA11" s="11"/>
      <c r="ERB11" s="11"/>
      <c r="ERC11" s="11"/>
      <c r="ERD11" s="11"/>
      <c r="ERE11" s="11"/>
      <c r="ERF11" s="11"/>
      <c r="ERG11" s="11"/>
      <c r="ERH11" s="11"/>
      <c r="ERI11" s="11"/>
      <c r="ERJ11" s="11"/>
      <c r="ERK11" s="11"/>
      <c r="ERL11" s="11"/>
      <c r="ERM11" s="11"/>
      <c r="ERN11" s="11"/>
      <c r="ERO11" s="11"/>
      <c r="ERP11" s="11"/>
      <c r="ERQ11" s="11"/>
      <c r="ERR11" s="11"/>
      <c r="ERS11" s="11"/>
      <c r="ERT11" s="11"/>
      <c r="ERU11" s="11"/>
      <c r="ERV11" s="11"/>
      <c r="ERW11" s="11"/>
      <c r="ERX11" s="11"/>
      <c r="ERY11" s="11"/>
      <c r="ERZ11" s="11"/>
      <c r="ESA11" s="11"/>
      <c r="ESB11" s="11"/>
      <c r="ESC11" s="11"/>
      <c r="ESD11" s="11"/>
      <c r="ESE11" s="11"/>
      <c r="ESF11" s="11"/>
      <c r="ESG11" s="11"/>
      <c r="ESH11" s="11"/>
      <c r="ESI11" s="11"/>
      <c r="ESJ11" s="11"/>
      <c r="ESK11" s="11"/>
      <c r="ESL11" s="11"/>
      <c r="ESM11" s="11"/>
      <c r="ESN11" s="11"/>
      <c r="ESO11" s="11"/>
      <c r="ESP11" s="11"/>
      <c r="ESQ11" s="11"/>
      <c r="ESR11" s="11"/>
      <c r="ESS11" s="11"/>
      <c r="EST11" s="11"/>
      <c r="ESU11" s="11"/>
      <c r="ESV11" s="11"/>
      <c r="ESW11" s="11"/>
      <c r="ESX11" s="11"/>
      <c r="ESY11" s="11"/>
      <c r="ESZ11" s="11"/>
      <c r="ETA11" s="11"/>
      <c r="ETB11" s="11"/>
      <c r="ETC11" s="11"/>
      <c r="ETD11" s="11"/>
      <c r="ETE11" s="11"/>
      <c r="ETF11" s="11"/>
      <c r="ETG11" s="11"/>
      <c r="ETH11" s="11"/>
      <c r="ETI11" s="11"/>
      <c r="ETJ11" s="11"/>
      <c r="ETK11" s="11"/>
      <c r="ETL11" s="11"/>
      <c r="ETM11" s="11"/>
      <c r="ETN11" s="11"/>
      <c r="ETO11" s="11"/>
      <c r="ETP11" s="11"/>
      <c r="ETQ11" s="11"/>
      <c r="ETR11" s="11"/>
      <c r="ETS11" s="11"/>
      <c r="ETT11" s="11"/>
      <c r="ETU11" s="11"/>
      <c r="ETV11" s="11"/>
      <c r="ETW11" s="11"/>
      <c r="ETX11" s="11"/>
      <c r="ETY11" s="11"/>
      <c r="ETZ11" s="11"/>
      <c r="EUA11" s="11"/>
      <c r="EUB11" s="11"/>
      <c r="EUC11" s="11"/>
      <c r="EUD11" s="11"/>
      <c r="EUE11" s="11"/>
      <c r="EUF11" s="11"/>
      <c r="EUG11" s="11"/>
      <c r="EUH11" s="11"/>
      <c r="EUI11" s="11"/>
      <c r="EUJ11" s="11"/>
      <c r="EUK11" s="11"/>
      <c r="EUL11" s="11"/>
      <c r="EUM11" s="11"/>
      <c r="EUN11" s="11"/>
      <c r="EUO11" s="11"/>
      <c r="EUP11" s="11"/>
      <c r="EUQ11" s="11"/>
      <c r="EUR11" s="11"/>
      <c r="EUS11" s="11"/>
      <c r="EUT11" s="11"/>
      <c r="EUU11" s="11"/>
      <c r="EUV11" s="11"/>
      <c r="EUW11" s="11"/>
      <c r="EUX11" s="11"/>
      <c r="EUY11" s="11"/>
      <c r="EUZ11" s="11"/>
      <c r="EVA11" s="11"/>
      <c r="EVB11" s="11"/>
      <c r="EVC11" s="11"/>
      <c r="EVD11" s="11"/>
      <c r="EVE11" s="11"/>
      <c r="EVF11" s="11"/>
      <c r="EVG11" s="11"/>
      <c r="EVH11" s="11"/>
      <c r="EVI11" s="11"/>
      <c r="EVJ11" s="11"/>
      <c r="EVK11" s="11"/>
      <c r="EVL11" s="11"/>
      <c r="EVM11" s="11"/>
      <c r="EVN11" s="11"/>
      <c r="EVO11" s="11"/>
      <c r="EVP11" s="11"/>
      <c r="EVQ11" s="11"/>
      <c r="EVR11" s="11"/>
      <c r="EVS11" s="11"/>
      <c r="EVT11" s="11"/>
      <c r="EVU11" s="11"/>
      <c r="EVV11" s="11"/>
      <c r="EVW11" s="11"/>
      <c r="EVX11" s="11"/>
      <c r="EVY11" s="11"/>
      <c r="EVZ11" s="11"/>
      <c r="EWA11" s="11"/>
      <c r="EWB11" s="11"/>
      <c r="EWC11" s="11"/>
      <c r="EWD11" s="11"/>
      <c r="EWE11" s="11"/>
      <c r="EWF11" s="11"/>
      <c r="EWG11" s="11"/>
      <c r="EWH11" s="11"/>
      <c r="EWI11" s="11"/>
      <c r="EWJ11" s="11"/>
      <c r="EWK11" s="11"/>
      <c r="EWL11" s="11"/>
      <c r="EWM11" s="11"/>
      <c r="EWN11" s="11"/>
      <c r="EWO11" s="11"/>
      <c r="EWP11" s="11"/>
      <c r="EWQ11" s="11"/>
      <c r="EWR11" s="11"/>
      <c r="EWS11" s="11"/>
      <c r="EWT11" s="11"/>
      <c r="EWU11" s="11"/>
      <c r="EWV11" s="11"/>
      <c r="EWW11" s="11"/>
      <c r="EWX11" s="11"/>
      <c r="EWY11" s="11"/>
      <c r="EWZ11" s="11"/>
      <c r="EXA11" s="11"/>
      <c r="EXB11" s="11"/>
      <c r="EXC11" s="11"/>
      <c r="EXD11" s="11"/>
      <c r="EXE11" s="11"/>
      <c r="EXF11" s="11"/>
      <c r="EXG11" s="11"/>
      <c r="EXH11" s="11"/>
      <c r="EXI11" s="11"/>
      <c r="EXJ11" s="11"/>
      <c r="EXK11" s="11"/>
      <c r="EXL11" s="11"/>
      <c r="EXM11" s="11"/>
      <c r="EXN11" s="11"/>
      <c r="EXO11" s="11"/>
      <c r="EXP11" s="11"/>
      <c r="EXQ11" s="11"/>
      <c r="EXR11" s="11"/>
      <c r="EXS11" s="11"/>
      <c r="EXT11" s="11"/>
      <c r="EXU11" s="11"/>
      <c r="EXV11" s="11"/>
      <c r="EXW11" s="11"/>
      <c r="EXX11" s="11"/>
      <c r="EXY11" s="11"/>
      <c r="EXZ11" s="11"/>
      <c r="EYA11" s="11"/>
      <c r="EYB11" s="11"/>
      <c r="EYC11" s="11"/>
      <c r="EYD11" s="11"/>
      <c r="EYE11" s="11"/>
      <c r="EYF11" s="11"/>
      <c r="EYG11" s="11"/>
      <c r="EYH11" s="11"/>
      <c r="EYI11" s="11"/>
      <c r="EYJ11" s="11"/>
      <c r="EYK11" s="11"/>
      <c r="EYL11" s="11"/>
      <c r="EYM11" s="11"/>
      <c r="EYN11" s="11"/>
      <c r="EYO11" s="11"/>
      <c r="EYP11" s="11"/>
      <c r="EYQ11" s="11"/>
      <c r="EYR11" s="11"/>
      <c r="EYS11" s="11"/>
      <c r="EYT11" s="11"/>
      <c r="EYU11" s="11"/>
      <c r="EYV11" s="11"/>
      <c r="EYW11" s="11"/>
      <c r="EYX11" s="11"/>
      <c r="EYY11" s="11"/>
      <c r="EYZ11" s="11"/>
      <c r="EZA11" s="11"/>
      <c r="EZB11" s="11"/>
      <c r="EZC11" s="11"/>
      <c r="EZD11" s="11"/>
      <c r="EZE11" s="11"/>
      <c r="EZF11" s="11"/>
      <c r="EZG11" s="11"/>
      <c r="EZH11" s="11"/>
      <c r="EZI11" s="11"/>
      <c r="EZJ11" s="11"/>
      <c r="EZK11" s="11"/>
      <c r="EZL11" s="11"/>
      <c r="EZM11" s="11"/>
      <c r="EZN11" s="11"/>
      <c r="EZO11" s="11"/>
      <c r="EZP11" s="11"/>
      <c r="EZQ11" s="11"/>
      <c r="EZR11" s="11"/>
      <c r="EZS11" s="11"/>
      <c r="EZT11" s="11"/>
      <c r="EZU11" s="11"/>
      <c r="EZV11" s="11"/>
      <c r="EZW11" s="11"/>
      <c r="EZX11" s="11"/>
      <c r="EZY11" s="11"/>
      <c r="EZZ11" s="11"/>
      <c r="FAA11" s="11"/>
      <c r="FAB11" s="11"/>
      <c r="FAC11" s="11"/>
      <c r="FAD11" s="11"/>
      <c r="FAE11" s="11"/>
      <c r="FAF11" s="11"/>
      <c r="FAG11" s="11"/>
      <c r="FAH11" s="11"/>
      <c r="FAI11" s="11"/>
      <c r="FAJ11" s="11"/>
      <c r="FAK11" s="11"/>
      <c r="FAL11" s="11"/>
      <c r="FAM11" s="11"/>
      <c r="FAN11" s="11"/>
      <c r="FAO11" s="11"/>
      <c r="FAP11" s="11"/>
      <c r="FAQ11" s="11"/>
      <c r="FAR11" s="11"/>
      <c r="FAS11" s="11"/>
      <c r="FAT11" s="11"/>
      <c r="FAU11" s="11"/>
      <c r="FAV11" s="11"/>
      <c r="FAW11" s="11"/>
      <c r="FAX11" s="11"/>
      <c r="FAY11" s="11"/>
      <c r="FAZ11" s="11"/>
      <c r="FBA11" s="11"/>
      <c r="FBB11" s="11"/>
      <c r="FBC11" s="11"/>
      <c r="FBD11" s="11"/>
      <c r="FBE11" s="11"/>
      <c r="FBF11" s="11"/>
      <c r="FBG11" s="11"/>
      <c r="FBH11" s="11"/>
      <c r="FBI11" s="11"/>
      <c r="FBJ11" s="11"/>
      <c r="FBK11" s="11"/>
      <c r="FBL11" s="11"/>
      <c r="FBM11" s="11"/>
      <c r="FBN11" s="11"/>
      <c r="FBO11" s="11"/>
      <c r="FBP11" s="11"/>
      <c r="FBQ11" s="11"/>
      <c r="FBR11" s="11"/>
      <c r="FBS11" s="11"/>
      <c r="FBT11" s="11"/>
      <c r="FBU11" s="11"/>
      <c r="FBV11" s="11"/>
      <c r="FBW11" s="11"/>
      <c r="FBX11" s="11"/>
      <c r="FBY11" s="11"/>
      <c r="FBZ11" s="11"/>
      <c r="FCA11" s="11"/>
      <c r="FCB11" s="11"/>
      <c r="FCC11" s="11"/>
      <c r="FCD11" s="11"/>
      <c r="FCE11" s="11"/>
      <c r="FCF11" s="11"/>
      <c r="FCG11" s="11"/>
      <c r="FCH11" s="11"/>
      <c r="FCI11" s="11"/>
      <c r="FCJ11" s="11"/>
      <c r="FCK11" s="11"/>
      <c r="FCL11" s="11"/>
      <c r="FCM11" s="11"/>
      <c r="FCN11" s="11"/>
      <c r="FCO11" s="11"/>
      <c r="FCP11" s="11"/>
      <c r="FCQ11" s="11"/>
      <c r="FCR11" s="11"/>
      <c r="FCS11" s="11"/>
      <c r="FCT11" s="11"/>
      <c r="FCU11" s="11"/>
      <c r="FCV11" s="11"/>
      <c r="FCW11" s="11"/>
      <c r="FCX11" s="11"/>
      <c r="FCY11" s="11"/>
      <c r="FCZ11" s="11"/>
      <c r="FDA11" s="11"/>
      <c r="FDB11" s="11"/>
      <c r="FDC11" s="11"/>
      <c r="FDD11" s="11"/>
      <c r="FDE11" s="11"/>
      <c r="FDF11" s="11"/>
      <c r="FDG11" s="11"/>
      <c r="FDH11" s="11"/>
      <c r="FDI11" s="11"/>
      <c r="FDJ11" s="11"/>
      <c r="FDK11" s="11"/>
      <c r="FDL11" s="11"/>
      <c r="FDM11" s="11"/>
      <c r="FDN11" s="11"/>
      <c r="FDO11" s="11"/>
      <c r="FDP11" s="11"/>
      <c r="FDQ11" s="11"/>
      <c r="FDR11" s="11"/>
      <c r="FDS11" s="11"/>
      <c r="FDT11" s="11"/>
      <c r="FDU11" s="11"/>
      <c r="FDV11" s="11"/>
      <c r="FDW11" s="11"/>
      <c r="FDX11" s="11"/>
      <c r="FDY11" s="11"/>
      <c r="FDZ11" s="11"/>
      <c r="FEA11" s="11"/>
      <c r="FEB11" s="11"/>
      <c r="FEC11" s="11"/>
      <c r="FED11" s="11"/>
      <c r="FEE11" s="11"/>
      <c r="FEF11" s="11"/>
      <c r="FEG11" s="11"/>
      <c r="FEH11" s="11"/>
      <c r="FEI11" s="11"/>
      <c r="FEJ11" s="11"/>
      <c r="FEK11" s="11"/>
      <c r="FEL11" s="11"/>
      <c r="FEM11" s="11"/>
      <c r="FEN11" s="11"/>
      <c r="FEO11" s="11"/>
      <c r="FEP11" s="11"/>
      <c r="FEQ11" s="11"/>
      <c r="FER11" s="11"/>
      <c r="FES11" s="11"/>
      <c r="FET11" s="11"/>
      <c r="FEU11" s="11"/>
      <c r="FEV11" s="11"/>
      <c r="FEW11" s="11"/>
      <c r="FEX11" s="11"/>
      <c r="FEY11" s="11"/>
      <c r="FEZ11" s="11"/>
      <c r="FFA11" s="11"/>
      <c r="FFB11" s="11"/>
      <c r="FFC11" s="11"/>
      <c r="FFD11" s="11"/>
      <c r="FFE11" s="11"/>
      <c r="FFF11" s="11"/>
      <c r="FFG11" s="11"/>
      <c r="FFH11" s="11"/>
      <c r="FFI11" s="11"/>
      <c r="FFJ11" s="11"/>
      <c r="FFK11" s="11"/>
      <c r="FFL11" s="11"/>
      <c r="FFM11" s="11"/>
      <c r="FFN11" s="11"/>
      <c r="FFO11" s="11"/>
      <c r="FFP11" s="11"/>
      <c r="FFQ11" s="11"/>
      <c r="FFR11" s="11"/>
      <c r="FFS11" s="11"/>
      <c r="FFT11" s="11"/>
      <c r="FFU11" s="11"/>
      <c r="FFV11" s="11"/>
      <c r="FFW11" s="11"/>
      <c r="FFX11" s="11"/>
      <c r="FFY11" s="11"/>
      <c r="FFZ11" s="11"/>
      <c r="FGA11" s="11"/>
      <c r="FGB11" s="11"/>
      <c r="FGC11" s="11"/>
      <c r="FGD11" s="11"/>
      <c r="FGE11" s="11"/>
      <c r="FGF11" s="11"/>
      <c r="FGG11" s="11"/>
      <c r="FGH11" s="11"/>
      <c r="FGI11" s="11"/>
      <c r="FGJ11" s="11"/>
      <c r="FGK11" s="11"/>
      <c r="FGL11" s="11"/>
      <c r="FGM11" s="11"/>
      <c r="FGN11" s="11"/>
      <c r="FGO11" s="11"/>
      <c r="FGP11" s="11"/>
      <c r="FGQ11" s="11"/>
      <c r="FGR11" s="11"/>
      <c r="FGS11" s="11"/>
      <c r="FGT11" s="11"/>
      <c r="FGU11" s="11"/>
      <c r="FGV11" s="11"/>
      <c r="FGW11" s="11"/>
      <c r="FGX11" s="11"/>
      <c r="FGY11" s="11"/>
      <c r="FGZ11" s="11"/>
      <c r="FHA11" s="11"/>
      <c r="FHB11" s="11"/>
      <c r="FHC11" s="11"/>
      <c r="FHD11" s="11"/>
      <c r="FHE11" s="11"/>
      <c r="FHF11" s="11"/>
      <c r="FHG11" s="11"/>
      <c r="FHH11" s="11"/>
      <c r="FHI11" s="11"/>
      <c r="FHJ11" s="11"/>
      <c r="FHK11" s="11"/>
      <c r="FHL11" s="11"/>
      <c r="FHM11" s="11"/>
      <c r="FHN11" s="11"/>
      <c r="FHO11" s="11"/>
      <c r="FHP11" s="11"/>
      <c r="FHQ11" s="11"/>
      <c r="FHR11" s="11"/>
      <c r="FHS11" s="11"/>
      <c r="FHT11" s="11"/>
      <c r="FHU11" s="11"/>
      <c r="FHV11" s="11"/>
      <c r="FHW11" s="11"/>
      <c r="FHX11" s="11"/>
      <c r="FHY11" s="11"/>
      <c r="FHZ11" s="11"/>
      <c r="FIA11" s="11"/>
      <c r="FIB11" s="11"/>
      <c r="FIC11" s="11"/>
      <c r="FID11" s="11"/>
      <c r="FIE11" s="11"/>
      <c r="FIF11" s="11"/>
      <c r="FIG11" s="11"/>
      <c r="FIH11" s="11"/>
      <c r="FII11" s="11"/>
      <c r="FIJ11" s="11"/>
      <c r="FIK11" s="11"/>
      <c r="FIL11" s="11"/>
      <c r="FIM11" s="11"/>
      <c r="FIN11" s="11"/>
      <c r="FIO11" s="11"/>
      <c r="FIP11" s="11"/>
      <c r="FIQ11" s="11"/>
      <c r="FIR11" s="11"/>
      <c r="FIS11" s="11"/>
      <c r="FIT11" s="11"/>
      <c r="FIU11" s="11"/>
      <c r="FIV11" s="11"/>
      <c r="FIW11" s="11"/>
      <c r="FIX11" s="11"/>
      <c r="FIY11" s="11"/>
      <c r="FIZ11" s="11"/>
      <c r="FJA11" s="11"/>
      <c r="FJB11" s="11"/>
      <c r="FJC11" s="11"/>
      <c r="FJD11" s="11"/>
      <c r="FJE11" s="11"/>
      <c r="FJF11" s="11"/>
      <c r="FJG11" s="11"/>
      <c r="FJH11" s="11"/>
      <c r="FJI11" s="11"/>
      <c r="FJJ11" s="11"/>
      <c r="FJK11" s="11"/>
      <c r="FJL11" s="11"/>
      <c r="FJM11" s="11"/>
      <c r="FJN11" s="11"/>
      <c r="FJO11" s="11"/>
      <c r="FJP11" s="11"/>
      <c r="FJQ11" s="11"/>
      <c r="FJR11" s="11"/>
      <c r="FJS11" s="11"/>
      <c r="FJT11" s="11"/>
      <c r="FJU11" s="11"/>
      <c r="FJV11" s="11"/>
      <c r="FJW11" s="11"/>
      <c r="FJX11" s="11"/>
      <c r="FJY11" s="11"/>
      <c r="FJZ11" s="11"/>
      <c r="FKA11" s="11"/>
      <c r="FKB11" s="11"/>
      <c r="FKC11" s="11"/>
      <c r="FKD11" s="11"/>
      <c r="FKE11" s="11"/>
      <c r="FKF11" s="11"/>
      <c r="FKG11" s="11"/>
      <c r="FKH11" s="11"/>
      <c r="FKI11" s="11"/>
      <c r="FKJ11" s="11"/>
      <c r="FKK11" s="11"/>
      <c r="FKL11" s="11"/>
      <c r="FKM11" s="11"/>
      <c r="FKN11" s="11"/>
      <c r="FKO11" s="11"/>
      <c r="FKP11" s="11"/>
      <c r="FKQ11" s="11"/>
      <c r="FKR11" s="11"/>
      <c r="FKS11" s="11"/>
      <c r="FKT11" s="11"/>
      <c r="FKU11" s="11"/>
      <c r="FKV11" s="11"/>
      <c r="FKW11" s="11"/>
      <c r="FKX11" s="11"/>
      <c r="FKY11" s="11"/>
      <c r="FKZ11" s="11"/>
      <c r="FLA11" s="11"/>
      <c r="FLB11" s="11"/>
      <c r="FLC11" s="11"/>
      <c r="FLD11" s="11"/>
      <c r="FLE11" s="11"/>
      <c r="FLF11" s="11"/>
      <c r="FLG11" s="11"/>
      <c r="FLH11" s="11"/>
      <c r="FLI11" s="11"/>
      <c r="FLJ11" s="11"/>
      <c r="FLK11" s="11"/>
      <c r="FLL11" s="11"/>
      <c r="FLM11" s="11"/>
      <c r="FLN11" s="11"/>
      <c r="FLO11" s="11"/>
      <c r="FLP11" s="11"/>
      <c r="FLQ11" s="11"/>
      <c r="FLR11" s="11"/>
      <c r="FLS11" s="11"/>
      <c r="FLT11" s="11"/>
      <c r="FLU11" s="11"/>
      <c r="FLV11" s="11"/>
      <c r="FLW11" s="11"/>
      <c r="FLX11" s="11"/>
      <c r="FLY11" s="11"/>
      <c r="FLZ11" s="11"/>
      <c r="FMA11" s="11"/>
      <c r="FMB11" s="11"/>
      <c r="FMC11" s="11"/>
      <c r="FMD11" s="11"/>
      <c r="FME11" s="11"/>
      <c r="FMF11" s="11"/>
      <c r="FMG11" s="11"/>
      <c r="FMH11" s="11"/>
      <c r="FMI11" s="11"/>
      <c r="FMJ11" s="11"/>
      <c r="FMK11" s="11"/>
      <c r="FML11" s="11"/>
      <c r="FMM11" s="11"/>
      <c r="FMN11" s="11"/>
      <c r="FMO11" s="11"/>
      <c r="FMP11" s="11"/>
      <c r="FMQ11" s="11"/>
      <c r="FMR11" s="11"/>
      <c r="FMS11" s="11"/>
      <c r="FMT11" s="11"/>
      <c r="FMU11" s="11"/>
      <c r="FMV11" s="11"/>
      <c r="FMW11" s="11"/>
      <c r="FMX11" s="11"/>
      <c r="FMY11" s="11"/>
      <c r="FMZ11" s="11"/>
      <c r="FNA11" s="11"/>
      <c r="FNB11" s="11"/>
      <c r="FNC11" s="11"/>
      <c r="FND11" s="11"/>
      <c r="FNE11" s="11"/>
      <c r="FNF11" s="11"/>
      <c r="FNG11" s="11"/>
      <c r="FNH11" s="11"/>
      <c r="FNI11" s="11"/>
      <c r="FNJ11" s="11"/>
      <c r="FNK11" s="11"/>
      <c r="FNL11" s="11"/>
      <c r="FNM11" s="11"/>
      <c r="FNN11" s="11"/>
      <c r="FNO11" s="11"/>
      <c r="FNP11" s="11"/>
      <c r="FNQ11" s="11"/>
      <c r="FNR11" s="11"/>
      <c r="FNS11" s="11"/>
      <c r="FNT11" s="11"/>
      <c r="FNU11" s="11"/>
      <c r="FNV11" s="11"/>
      <c r="FNW11" s="11"/>
      <c r="FNX11" s="11"/>
      <c r="FNY11" s="11"/>
      <c r="FNZ11" s="11"/>
      <c r="FOA11" s="11"/>
      <c r="FOB11" s="11"/>
      <c r="FOC11" s="11"/>
      <c r="FOD11" s="11"/>
      <c r="FOE11" s="11"/>
      <c r="FOF11" s="11"/>
      <c r="FOG11" s="11"/>
      <c r="FOH11" s="11"/>
      <c r="FOI11" s="11"/>
      <c r="FOJ11" s="11"/>
      <c r="FOK11" s="11"/>
      <c r="FOL11" s="11"/>
      <c r="FOM11" s="11"/>
      <c r="FON11" s="11"/>
      <c r="FOO11" s="11"/>
      <c r="FOP11" s="11"/>
      <c r="FOQ11" s="11"/>
      <c r="FOR11" s="11"/>
      <c r="FOS11" s="11"/>
      <c r="FOT11" s="11"/>
      <c r="FOU11" s="11"/>
      <c r="FOV11" s="11"/>
      <c r="FOW11" s="11"/>
      <c r="FOX11" s="11"/>
      <c r="FOY11" s="11"/>
      <c r="FOZ11" s="11"/>
      <c r="FPA11" s="11"/>
      <c r="FPB11" s="11"/>
      <c r="FPC11" s="11"/>
      <c r="FPD11" s="11"/>
      <c r="FPE11" s="11"/>
      <c r="FPF11" s="11"/>
      <c r="FPG11" s="11"/>
      <c r="FPH11" s="11"/>
      <c r="FPI11" s="11"/>
      <c r="FPJ11" s="11"/>
      <c r="FPK11" s="11"/>
      <c r="FPL11" s="11"/>
      <c r="FPM11" s="11"/>
      <c r="FPN11" s="11"/>
      <c r="FPO11" s="11"/>
      <c r="FPP11" s="11"/>
      <c r="FPQ11" s="11"/>
      <c r="FPR11" s="11"/>
      <c r="FPS11" s="11"/>
      <c r="FPT11" s="11"/>
      <c r="FPU11" s="11"/>
      <c r="FPV11" s="11"/>
      <c r="FPW11" s="11"/>
      <c r="FPX11" s="11"/>
      <c r="FPY11" s="11"/>
      <c r="FPZ11" s="11"/>
      <c r="FQA11" s="11"/>
      <c r="FQB11" s="11"/>
      <c r="FQC11" s="11"/>
      <c r="FQD11" s="11"/>
      <c r="FQE11" s="11"/>
      <c r="FQF11" s="11"/>
      <c r="FQG11" s="11"/>
      <c r="FQH11" s="11"/>
      <c r="FQI11" s="11"/>
      <c r="FQJ11" s="11"/>
      <c r="FQK11" s="11"/>
      <c r="FQL11" s="11"/>
      <c r="FQM11" s="11"/>
      <c r="FQN11" s="11"/>
      <c r="FQO11" s="11"/>
      <c r="FQP11" s="11"/>
      <c r="FQQ11" s="11"/>
      <c r="FQR11" s="11"/>
      <c r="FQS11" s="11"/>
      <c r="FQT11" s="11"/>
      <c r="FQU11" s="11"/>
      <c r="FQV11" s="11"/>
      <c r="FQW11" s="11"/>
      <c r="FQX11" s="11"/>
      <c r="FQY11" s="11"/>
      <c r="FQZ11" s="11"/>
      <c r="FRA11" s="11"/>
      <c r="FRB11" s="11"/>
      <c r="FRC11" s="11"/>
      <c r="FRD11" s="11"/>
      <c r="FRE11" s="11"/>
      <c r="FRF11" s="11"/>
      <c r="FRG11" s="11"/>
      <c r="FRH11" s="11"/>
      <c r="FRI11" s="11"/>
      <c r="FRJ11" s="11"/>
      <c r="FRK11" s="11"/>
      <c r="FRL11" s="11"/>
      <c r="FRM11" s="11"/>
      <c r="FRN11" s="11"/>
      <c r="FRO11" s="11"/>
      <c r="FRP11" s="11"/>
      <c r="FRQ11" s="11"/>
      <c r="FRR11" s="11"/>
      <c r="FRS11" s="11"/>
      <c r="FRT11" s="11"/>
      <c r="FRU11" s="11"/>
      <c r="FRV11" s="11"/>
      <c r="FRW11" s="11"/>
      <c r="FRX11" s="11"/>
      <c r="FRY11" s="11"/>
      <c r="FRZ11" s="11"/>
      <c r="FSA11" s="11"/>
      <c r="FSB11" s="11"/>
      <c r="FSC11" s="11"/>
      <c r="FSD11" s="11"/>
      <c r="FSE11" s="11"/>
      <c r="FSF11" s="11"/>
      <c r="FSG11" s="11"/>
      <c r="FSH11" s="11"/>
      <c r="FSI11" s="11"/>
      <c r="FSJ11" s="11"/>
      <c r="FSK11" s="11"/>
      <c r="FSL11" s="11"/>
      <c r="FSM11" s="11"/>
      <c r="FSN11" s="11"/>
      <c r="FSO11" s="11"/>
      <c r="FSP11" s="11"/>
      <c r="FSQ11" s="11"/>
      <c r="FSR11" s="11"/>
      <c r="FSS11" s="11"/>
      <c r="FST11" s="11"/>
      <c r="FSU11" s="11"/>
      <c r="FSV11" s="11"/>
      <c r="FSW11" s="11"/>
      <c r="FSX11" s="11"/>
      <c r="FSY11" s="11"/>
      <c r="FSZ11" s="11"/>
      <c r="FTA11" s="11"/>
      <c r="FTB11" s="11"/>
      <c r="FTC11" s="11"/>
      <c r="FTD11" s="11"/>
      <c r="FTE11" s="11"/>
      <c r="FTF11" s="11"/>
      <c r="FTG11" s="11"/>
      <c r="FTH11" s="11"/>
      <c r="FTI11" s="11"/>
      <c r="FTJ11" s="11"/>
      <c r="FTK11" s="11"/>
      <c r="FTL11" s="11"/>
      <c r="FTM11" s="11"/>
      <c r="FTN11" s="11"/>
      <c r="FTO11" s="11"/>
      <c r="FTP11" s="11"/>
      <c r="FTQ11" s="11"/>
      <c r="FTR11" s="11"/>
      <c r="FTS11" s="11"/>
      <c r="FTT11" s="11"/>
      <c r="FTU11" s="11"/>
      <c r="FTV11" s="11"/>
      <c r="FTW11" s="11"/>
      <c r="FTX11" s="11"/>
      <c r="FTY11" s="11"/>
      <c r="FTZ11" s="11"/>
      <c r="FUA11" s="11"/>
      <c r="FUB11" s="11"/>
      <c r="FUC11" s="11"/>
      <c r="FUD11" s="11"/>
      <c r="FUE11" s="11"/>
      <c r="FUF11" s="11"/>
      <c r="FUG11" s="11"/>
      <c r="FUH11" s="11"/>
      <c r="FUI11" s="11"/>
      <c r="FUJ11" s="11"/>
      <c r="FUK11" s="11"/>
      <c r="FUL11" s="11"/>
      <c r="FUM11" s="11"/>
      <c r="FUN11" s="11"/>
      <c r="FUO11" s="11"/>
      <c r="FUP11" s="11"/>
      <c r="FUQ11" s="11"/>
      <c r="FUR11" s="11"/>
      <c r="FUS11" s="11"/>
      <c r="FUT11" s="11"/>
      <c r="FUU11" s="11"/>
      <c r="FUV11" s="11"/>
      <c r="FUW11" s="11"/>
      <c r="FUX11" s="11"/>
      <c r="FUY11" s="11"/>
      <c r="FUZ11" s="11"/>
      <c r="FVA11" s="11"/>
      <c r="FVB11" s="11"/>
      <c r="FVC11" s="11"/>
      <c r="FVD11" s="11"/>
      <c r="FVE11" s="11"/>
      <c r="FVF11" s="11"/>
      <c r="FVG11" s="11"/>
      <c r="FVH11" s="11"/>
      <c r="FVI11" s="11"/>
      <c r="FVJ11" s="11"/>
      <c r="FVK11" s="11"/>
      <c r="FVL11" s="11"/>
      <c r="FVM11" s="11"/>
      <c r="FVN11" s="11"/>
      <c r="FVO11" s="11"/>
      <c r="FVP11" s="11"/>
      <c r="FVQ11" s="11"/>
      <c r="FVR11" s="11"/>
      <c r="FVS11" s="11"/>
      <c r="FVT11" s="11"/>
      <c r="FVU11" s="11"/>
      <c r="FVV11" s="11"/>
      <c r="FVW11" s="11"/>
      <c r="FVX11" s="11"/>
      <c r="FVY11" s="11"/>
      <c r="FVZ11" s="11"/>
      <c r="FWA11" s="11"/>
      <c r="FWB11" s="11"/>
      <c r="FWC11" s="11"/>
      <c r="FWD11" s="11"/>
      <c r="FWE11" s="11"/>
      <c r="FWF11" s="11"/>
      <c r="FWG11" s="11"/>
      <c r="FWH11" s="11"/>
      <c r="FWI11" s="11"/>
      <c r="FWJ11" s="11"/>
      <c r="FWK11" s="11"/>
      <c r="FWL11" s="11"/>
      <c r="FWM11" s="11"/>
      <c r="FWN11" s="11"/>
      <c r="FWO11" s="11"/>
      <c r="FWP11" s="11"/>
      <c r="FWQ11" s="11"/>
      <c r="FWR11" s="11"/>
      <c r="FWS11" s="11"/>
      <c r="FWT11" s="11"/>
      <c r="FWU11" s="11"/>
      <c r="FWV11" s="11"/>
      <c r="FWW11" s="11"/>
      <c r="FWX11" s="11"/>
      <c r="FWY11" s="11"/>
      <c r="FWZ11" s="11"/>
      <c r="FXA11" s="11"/>
      <c r="FXB11" s="11"/>
      <c r="FXC11" s="11"/>
      <c r="FXD11" s="11"/>
      <c r="FXE11" s="11"/>
      <c r="FXF11" s="11"/>
      <c r="FXG11" s="11"/>
      <c r="FXH11" s="11"/>
      <c r="FXI11" s="11"/>
      <c r="FXJ11" s="11"/>
      <c r="FXK11" s="11"/>
      <c r="FXL11" s="11"/>
      <c r="FXM11" s="11"/>
      <c r="FXN11" s="11"/>
      <c r="FXO11" s="11"/>
      <c r="FXP11" s="11"/>
      <c r="FXQ11" s="11"/>
      <c r="FXR11" s="11"/>
      <c r="FXS11" s="11"/>
      <c r="FXT11" s="11"/>
      <c r="FXU11" s="11"/>
      <c r="FXV11" s="11"/>
      <c r="FXW11" s="11"/>
      <c r="FXX11" s="11"/>
      <c r="FXY11" s="11"/>
      <c r="FXZ11" s="11"/>
      <c r="FYA11" s="11"/>
      <c r="FYB11" s="11"/>
      <c r="FYC11" s="11"/>
      <c r="FYD11" s="11"/>
      <c r="FYE11" s="11"/>
      <c r="FYF11" s="11"/>
      <c r="FYG11" s="11"/>
      <c r="FYH11" s="11"/>
      <c r="FYI11" s="11"/>
      <c r="FYJ11" s="11"/>
      <c r="FYK11" s="11"/>
      <c r="FYL11" s="11"/>
      <c r="FYM11" s="11"/>
      <c r="FYN11" s="11"/>
      <c r="FYO11" s="11"/>
      <c r="FYP11" s="11"/>
      <c r="FYQ11" s="11"/>
      <c r="FYR11" s="11"/>
      <c r="FYS11" s="11"/>
      <c r="FYT11" s="11"/>
      <c r="FYU11" s="11"/>
      <c r="FYV11" s="11"/>
      <c r="FYW11" s="11"/>
      <c r="FYX11" s="11"/>
      <c r="FYY11" s="11"/>
      <c r="FYZ11" s="11"/>
      <c r="FZA11" s="11"/>
      <c r="FZB11" s="11"/>
      <c r="FZC11" s="11"/>
      <c r="FZD11" s="11"/>
      <c r="FZE11" s="11"/>
      <c r="FZF11" s="11"/>
      <c r="FZG11" s="11"/>
      <c r="FZH11" s="11"/>
      <c r="FZI11" s="11"/>
      <c r="FZJ11" s="11"/>
      <c r="FZK11" s="11"/>
      <c r="FZL11" s="11"/>
      <c r="FZM11" s="11"/>
      <c r="FZN11" s="11"/>
      <c r="FZO11" s="11"/>
      <c r="FZP11" s="11"/>
      <c r="FZQ11" s="11"/>
      <c r="FZR11" s="11"/>
      <c r="FZS11" s="11"/>
      <c r="FZT11" s="11"/>
      <c r="FZU11" s="11"/>
      <c r="FZV11" s="11"/>
      <c r="FZW11" s="11"/>
      <c r="FZX11" s="11"/>
      <c r="FZY11" s="11"/>
      <c r="FZZ11" s="11"/>
      <c r="GAA11" s="11"/>
      <c r="GAB11" s="11"/>
      <c r="GAC11" s="11"/>
      <c r="GAD11" s="11"/>
      <c r="GAE11" s="11"/>
      <c r="GAF11" s="11"/>
      <c r="GAG11" s="11"/>
      <c r="GAH11" s="11"/>
      <c r="GAI11" s="11"/>
      <c r="GAJ11" s="11"/>
      <c r="GAK11" s="11"/>
      <c r="GAL11" s="11"/>
      <c r="GAM11" s="11"/>
      <c r="GAN11" s="11"/>
      <c r="GAO11" s="11"/>
      <c r="GAP11" s="11"/>
      <c r="GAQ11" s="11"/>
      <c r="GAR11" s="11"/>
      <c r="GAS11" s="11"/>
      <c r="GAT11" s="11"/>
      <c r="GAU11" s="11"/>
      <c r="GAV11" s="11"/>
      <c r="GAW11" s="11"/>
      <c r="GAX11" s="11"/>
      <c r="GAY11" s="11"/>
      <c r="GAZ11" s="11"/>
      <c r="GBA11" s="11"/>
      <c r="GBB11" s="11"/>
      <c r="GBC11" s="11"/>
      <c r="GBD11" s="11"/>
      <c r="GBE11" s="11"/>
      <c r="GBF11" s="11"/>
      <c r="GBG11" s="11"/>
      <c r="GBH11" s="11"/>
      <c r="GBI11" s="11"/>
      <c r="GBJ11" s="11"/>
      <c r="GBK11" s="11"/>
      <c r="GBL11" s="11"/>
      <c r="GBM11" s="11"/>
      <c r="GBN11" s="11"/>
      <c r="GBO11" s="11"/>
      <c r="GBP11" s="11"/>
      <c r="GBQ11" s="11"/>
      <c r="GBR11" s="11"/>
      <c r="GBS11" s="11"/>
      <c r="GBT11" s="11"/>
      <c r="GBU11" s="11"/>
      <c r="GBV11" s="11"/>
      <c r="GBW11" s="11"/>
      <c r="GBX11" s="11"/>
      <c r="GBY11" s="11"/>
      <c r="GBZ11" s="11"/>
      <c r="GCA11" s="11"/>
      <c r="GCB11" s="11"/>
      <c r="GCC11" s="11"/>
      <c r="GCD11" s="11"/>
      <c r="GCE11" s="11"/>
      <c r="GCF11" s="11"/>
      <c r="GCG11" s="11"/>
      <c r="GCH11" s="11"/>
      <c r="GCI11" s="11"/>
      <c r="GCJ11" s="11"/>
      <c r="GCK11" s="11"/>
      <c r="GCL11" s="11"/>
      <c r="GCM11" s="11"/>
      <c r="GCN11" s="11"/>
      <c r="GCO11" s="11"/>
      <c r="GCP11" s="11"/>
      <c r="GCQ11" s="11"/>
      <c r="GCR11" s="11"/>
      <c r="GCS11" s="11"/>
      <c r="GCT11" s="11"/>
      <c r="GCU11" s="11"/>
      <c r="GCV11" s="11"/>
      <c r="GCW11" s="11"/>
      <c r="GCX11" s="11"/>
      <c r="GCY11" s="11"/>
      <c r="GCZ11" s="11"/>
      <c r="GDA11" s="11"/>
      <c r="GDB11" s="11"/>
      <c r="GDC11" s="11"/>
      <c r="GDD11" s="11"/>
      <c r="GDE11" s="11"/>
      <c r="GDF11" s="11"/>
      <c r="GDG11" s="11"/>
      <c r="GDH11" s="11"/>
      <c r="GDI11" s="11"/>
      <c r="GDJ11" s="11"/>
      <c r="GDK11" s="11"/>
      <c r="GDL11" s="11"/>
      <c r="GDM11" s="11"/>
      <c r="GDN11" s="11"/>
      <c r="GDO11" s="11"/>
      <c r="GDP11" s="11"/>
      <c r="GDQ11" s="11"/>
      <c r="GDR11" s="11"/>
      <c r="GDS11" s="11"/>
      <c r="GDT11" s="11"/>
      <c r="GDU11" s="11"/>
      <c r="GDV11" s="11"/>
      <c r="GDW11" s="11"/>
      <c r="GDX11" s="11"/>
      <c r="GDY11" s="11"/>
      <c r="GDZ11" s="11"/>
      <c r="GEA11" s="11"/>
      <c r="GEB11" s="11"/>
      <c r="GEC11" s="11"/>
      <c r="GED11" s="11"/>
      <c r="GEE11" s="11"/>
      <c r="GEF11" s="11"/>
      <c r="GEG11" s="11"/>
      <c r="GEH11" s="11"/>
      <c r="GEI11" s="11"/>
      <c r="GEJ11" s="11"/>
      <c r="GEK11" s="11"/>
      <c r="GEL11" s="11"/>
      <c r="GEM11" s="11"/>
      <c r="GEN11" s="11"/>
      <c r="GEO11" s="11"/>
      <c r="GEP11" s="11"/>
      <c r="GEQ11" s="11"/>
      <c r="GER11" s="11"/>
      <c r="GES11" s="11"/>
      <c r="GET11" s="11"/>
      <c r="GEU11" s="11"/>
      <c r="GEV11" s="11"/>
      <c r="GEW11" s="11"/>
      <c r="GEX11" s="11"/>
      <c r="GEY11" s="11"/>
      <c r="GEZ11" s="11"/>
      <c r="GFA11" s="11"/>
      <c r="GFB11" s="11"/>
      <c r="GFC11" s="11"/>
      <c r="GFD11" s="11"/>
      <c r="GFE11" s="11"/>
      <c r="GFF11" s="11"/>
      <c r="GFG11" s="11"/>
      <c r="GFH11" s="11"/>
      <c r="GFI11" s="11"/>
      <c r="GFJ11" s="11"/>
      <c r="GFK11" s="11"/>
      <c r="GFL11" s="11"/>
      <c r="GFM11" s="11"/>
      <c r="GFN11" s="11"/>
      <c r="GFO11" s="11"/>
      <c r="GFP11" s="11"/>
      <c r="GFQ11" s="11"/>
      <c r="GFR11" s="11"/>
      <c r="GFS11" s="11"/>
      <c r="GFT11" s="11"/>
      <c r="GFU11" s="11"/>
      <c r="GFV11" s="11"/>
      <c r="GFW11" s="11"/>
      <c r="GFX11" s="11"/>
      <c r="GFY11" s="11"/>
      <c r="GFZ11" s="11"/>
      <c r="GGA11" s="11"/>
      <c r="GGB11" s="11"/>
      <c r="GGC11" s="11"/>
      <c r="GGD11" s="11"/>
      <c r="GGE11" s="11"/>
      <c r="GGF11" s="11"/>
      <c r="GGG11" s="11"/>
      <c r="GGH11" s="11"/>
      <c r="GGI11" s="11"/>
      <c r="GGJ11" s="11"/>
      <c r="GGK11" s="11"/>
      <c r="GGL11" s="11"/>
      <c r="GGM11" s="11"/>
      <c r="GGN11" s="11"/>
      <c r="GGO11" s="11"/>
      <c r="GGP11" s="11"/>
      <c r="GGQ11" s="11"/>
      <c r="GGR11" s="11"/>
      <c r="GGS11" s="11"/>
      <c r="GGT11" s="11"/>
      <c r="GGU11" s="11"/>
      <c r="GGV11" s="11"/>
      <c r="GGW11" s="11"/>
      <c r="GGX11" s="11"/>
      <c r="GGY11" s="11"/>
      <c r="GGZ11" s="11"/>
      <c r="GHA11" s="11"/>
      <c r="GHB11" s="11"/>
      <c r="GHC11" s="11"/>
      <c r="GHD11" s="11"/>
      <c r="GHE11" s="11"/>
      <c r="GHF11" s="11"/>
      <c r="GHG11" s="11"/>
      <c r="GHH11" s="11"/>
      <c r="GHI11" s="11"/>
      <c r="GHJ11" s="11"/>
      <c r="GHK11" s="11"/>
      <c r="GHL11" s="11"/>
      <c r="GHM11" s="11"/>
      <c r="GHN11" s="11"/>
      <c r="GHO11" s="11"/>
      <c r="GHP11" s="11"/>
      <c r="GHQ11" s="11"/>
      <c r="GHR11" s="11"/>
      <c r="GHS11" s="11"/>
      <c r="GHT11" s="11"/>
      <c r="GHU11" s="11"/>
      <c r="GHV11" s="11"/>
      <c r="GHW11" s="11"/>
      <c r="GHX11" s="11"/>
      <c r="GHY11" s="11"/>
      <c r="GHZ11" s="11"/>
      <c r="GIA11" s="11"/>
      <c r="GIB11" s="11"/>
      <c r="GIC11" s="11"/>
      <c r="GID11" s="11"/>
      <c r="GIE11" s="11"/>
      <c r="GIF11" s="11"/>
      <c r="GIG11" s="11"/>
      <c r="GIH11" s="11"/>
      <c r="GII11" s="11"/>
      <c r="GIJ11" s="11"/>
      <c r="GIK11" s="11"/>
      <c r="GIL11" s="11"/>
      <c r="GIM11" s="11"/>
      <c r="GIN11" s="11"/>
      <c r="GIO11" s="11"/>
      <c r="GIP11" s="11"/>
      <c r="GIQ11" s="11"/>
      <c r="GIR11" s="11"/>
      <c r="GIS11" s="11"/>
      <c r="GIT11" s="11"/>
      <c r="GIU11" s="11"/>
      <c r="GIV11" s="11"/>
      <c r="GIW11" s="11"/>
      <c r="GIX11" s="11"/>
      <c r="GIY11" s="11"/>
      <c r="GIZ11" s="11"/>
      <c r="GJA11" s="11"/>
      <c r="GJB11" s="11"/>
      <c r="GJC11" s="11"/>
      <c r="GJD11" s="11"/>
      <c r="GJE11" s="11"/>
      <c r="GJF11" s="11"/>
      <c r="GJG11" s="11"/>
      <c r="GJH11" s="11"/>
      <c r="GJI11" s="11"/>
      <c r="GJJ11" s="11"/>
      <c r="GJK11" s="11"/>
      <c r="GJL11" s="11"/>
      <c r="GJM11" s="11"/>
      <c r="GJN11" s="11"/>
      <c r="GJO11" s="11"/>
      <c r="GJP11" s="11"/>
      <c r="GJQ11" s="11"/>
      <c r="GJR11" s="11"/>
      <c r="GJS11" s="11"/>
      <c r="GJT11" s="11"/>
      <c r="GJU11" s="11"/>
      <c r="GJV11" s="11"/>
      <c r="GJW11" s="11"/>
      <c r="GJX11" s="11"/>
      <c r="GJY11" s="11"/>
      <c r="GJZ11" s="11"/>
      <c r="GKA11" s="11"/>
      <c r="GKB11" s="11"/>
      <c r="GKC11" s="11"/>
      <c r="GKD11" s="11"/>
      <c r="GKE11" s="11"/>
      <c r="GKF11" s="11"/>
      <c r="GKG11" s="11"/>
      <c r="GKH11" s="11"/>
      <c r="GKI11" s="11"/>
      <c r="GKJ11" s="11"/>
      <c r="GKK11" s="11"/>
      <c r="GKL11" s="11"/>
      <c r="GKM11" s="11"/>
      <c r="GKN11" s="11"/>
      <c r="GKO11" s="11"/>
      <c r="GKP11" s="11"/>
      <c r="GKQ11" s="11"/>
      <c r="GKR11" s="11"/>
      <c r="GKS11" s="11"/>
      <c r="GKT11" s="11"/>
      <c r="GKU11" s="11"/>
      <c r="GKV11" s="11"/>
      <c r="GKW11" s="11"/>
      <c r="GKX11" s="11"/>
      <c r="GKY11" s="11"/>
      <c r="GKZ11" s="11"/>
      <c r="GLA11" s="11"/>
      <c r="GLB11" s="11"/>
      <c r="GLC11" s="11"/>
      <c r="GLD11" s="11"/>
      <c r="GLE11" s="11"/>
      <c r="GLF11" s="11"/>
      <c r="GLG11" s="11"/>
      <c r="GLH11" s="11"/>
      <c r="GLI11" s="11"/>
      <c r="GLJ11" s="11"/>
      <c r="GLK11" s="11"/>
      <c r="GLL11" s="11"/>
      <c r="GLM11" s="11"/>
      <c r="GLN11" s="11"/>
      <c r="GLO11" s="11"/>
      <c r="GLP11" s="11"/>
      <c r="GLQ11" s="11"/>
      <c r="GLR11" s="11"/>
      <c r="GLS11" s="11"/>
      <c r="GLT11" s="11"/>
      <c r="GLU11" s="11"/>
      <c r="GLV11" s="11"/>
      <c r="GLW11" s="11"/>
      <c r="GLX11" s="11"/>
      <c r="GLY11" s="11"/>
      <c r="GLZ11" s="11"/>
      <c r="GMA11" s="11"/>
      <c r="GMB11" s="11"/>
      <c r="GMC11" s="11"/>
      <c r="GMD11" s="11"/>
      <c r="GME11" s="11"/>
      <c r="GMF11" s="11"/>
      <c r="GMG11" s="11"/>
      <c r="GMH11" s="11"/>
      <c r="GMI11" s="11"/>
      <c r="GMJ11" s="11"/>
      <c r="GMK11" s="11"/>
      <c r="GML11" s="11"/>
      <c r="GMM11" s="11"/>
      <c r="GMN11" s="11"/>
      <c r="GMO11" s="11"/>
      <c r="GMP11" s="11"/>
      <c r="GMQ11" s="11"/>
      <c r="GMR11" s="11"/>
      <c r="GMS11" s="11"/>
      <c r="GMT11" s="11"/>
      <c r="GMU11" s="11"/>
      <c r="GMV11" s="11"/>
      <c r="GMW11" s="11"/>
      <c r="GMX11" s="11"/>
      <c r="GMY11" s="11"/>
      <c r="GMZ11" s="11"/>
      <c r="GNA11" s="11"/>
      <c r="GNB11" s="11"/>
      <c r="GNC11" s="11"/>
      <c r="GND11" s="11"/>
      <c r="GNE11" s="11"/>
      <c r="GNF11" s="11"/>
      <c r="GNG11" s="11"/>
      <c r="GNH11" s="11"/>
      <c r="GNI11" s="11"/>
      <c r="GNJ11" s="11"/>
      <c r="GNK11" s="11"/>
      <c r="GNL11" s="11"/>
      <c r="GNM11" s="11"/>
      <c r="GNN11" s="11"/>
      <c r="GNO11" s="11"/>
      <c r="GNP11" s="11"/>
      <c r="GNQ11" s="11"/>
      <c r="GNR11" s="11"/>
      <c r="GNS11" s="11"/>
      <c r="GNT11" s="11"/>
      <c r="GNU11" s="11"/>
      <c r="GNV11" s="11"/>
      <c r="GNW11" s="11"/>
      <c r="GNX11" s="11"/>
      <c r="GNY11" s="11"/>
      <c r="GNZ11" s="11"/>
      <c r="GOA11" s="11"/>
      <c r="GOB11" s="11"/>
      <c r="GOC11" s="11"/>
      <c r="GOD11" s="11"/>
      <c r="GOE11" s="11"/>
      <c r="GOF11" s="11"/>
      <c r="GOG11" s="11"/>
      <c r="GOH11" s="11"/>
      <c r="GOI11" s="11"/>
      <c r="GOJ11" s="11"/>
      <c r="GOK11" s="11"/>
      <c r="GOL11" s="11"/>
      <c r="GOM11" s="11"/>
      <c r="GON11" s="11"/>
      <c r="GOO11" s="11"/>
      <c r="GOP11" s="11"/>
      <c r="GOQ11" s="11"/>
      <c r="GOR11" s="11"/>
      <c r="GOS11" s="11"/>
      <c r="GOT11" s="11"/>
      <c r="GOU11" s="11"/>
      <c r="GOV11" s="11"/>
      <c r="GOW11" s="11"/>
      <c r="GOX11" s="11"/>
      <c r="GOY11" s="11"/>
      <c r="GOZ11" s="11"/>
      <c r="GPA11" s="11"/>
      <c r="GPB11" s="11"/>
      <c r="GPC11" s="11"/>
      <c r="GPD11" s="11"/>
      <c r="GPE11" s="11"/>
      <c r="GPF11" s="11"/>
      <c r="GPG11" s="11"/>
      <c r="GPH11" s="11"/>
      <c r="GPI11" s="11"/>
      <c r="GPJ11" s="11"/>
      <c r="GPK11" s="11"/>
      <c r="GPL11" s="11"/>
      <c r="GPM11" s="11"/>
      <c r="GPN11" s="11"/>
      <c r="GPO11" s="11"/>
      <c r="GPP11" s="11"/>
      <c r="GPQ11" s="11"/>
      <c r="GPR11" s="11"/>
      <c r="GPS11" s="11"/>
      <c r="GPT11" s="11"/>
      <c r="GPU11" s="11"/>
      <c r="GPV11" s="11"/>
      <c r="GPW11" s="11"/>
      <c r="GPX11" s="11"/>
      <c r="GPY11" s="11"/>
      <c r="GPZ11" s="11"/>
      <c r="GQA11" s="11"/>
      <c r="GQB11" s="11"/>
      <c r="GQC11" s="11"/>
      <c r="GQD11" s="11"/>
      <c r="GQE11" s="11"/>
      <c r="GQF11" s="11"/>
      <c r="GQG11" s="11"/>
      <c r="GQH11" s="11"/>
      <c r="GQI11" s="11"/>
      <c r="GQJ11" s="11"/>
      <c r="GQK11" s="11"/>
      <c r="GQL11" s="11"/>
      <c r="GQM11" s="11"/>
      <c r="GQN11" s="11"/>
      <c r="GQO11" s="11"/>
      <c r="GQP11" s="11"/>
      <c r="GQQ11" s="11"/>
      <c r="GQR11" s="11"/>
      <c r="GQS11" s="11"/>
      <c r="GQT11" s="11"/>
      <c r="GQU11" s="11"/>
      <c r="GQV11" s="11"/>
      <c r="GQW11" s="11"/>
      <c r="GQX11" s="11"/>
      <c r="GQY11" s="11"/>
      <c r="GQZ11" s="11"/>
      <c r="GRA11" s="11"/>
      <c r="GRB11" s="11"/>
      <c r="GRC11" s="11"/>
      <c r="GRD11" s="11"/>
      <c r="GRE11" s="11"/>
      <c r="GRF11" s="11"/>
      <c r="GRG11" s="11"/>
      <c r="GRH11" s="11"/>
      <c r="GRI11" s="11"/>
      <c r="GRJ11" s="11"/>
      <c r="GRK11" s="11"/>
      <c r="GRL11" s="11"/>
      <c r="GRM11" s="11"/>
      <c r="GRN11" s="11"/>
      <c r="GRO11" s="11"/>
      <c r="GRP11" s="11"/>
      <c r="GRQ11" s="11"/>
      <c r="GRR11" s="11"/>
      <c r="GRS11" s="11"/>
      <c r="GRT11" s="11"/>
      <c r="GRU11" s="11"/>
      <c r="GRV11" s="11"/>
      <c r="GRW11" s="11"/>
      <c r="GRX11" s="11"/>
      <c r="GRY11" s="11"/>
      <c r="GRZ11" s="11"/>
      <c r="GSA11" s="11"/>
      <c r="GSB11" s="11"/>
      <c r="GSC11" s="11"/>
      <c r="GSD11" s="11"/>
      <c r="GSE11" s="11"/>
      <c r="GSF11" s="11"/>
      <c r="GSG11" s="11"/>
      <c r="GSH11" s="11"/>
      <c r="GSI11" s="11"/>
      <c r="GSJ11" s="11"/>
      <c r="GSK11" s="11"/>
      <c r="GSL11" s="11"/>
      <c r="GSM11" s="11"/>
      <c r="GSN11" s="11"/>
      <c r="GSO11" s="11"/>
      <c r="GSP11" s="11"/>
      <c r="GSQ11" s="11"/>
      <c r="GSR11" s="11"/>
      <c r="GSS11" s="11"/>
      <c r="GST11" s="11"/>
      <c r="GSU11" s="11"/>
      <c r="GSV11" s="11"/>
      <c r="GSW11" s="11"/>
      <c r="GSX11" s="11"/>
      <c r="GSY11" s="11"/>
      <c r="GSZ11" s="11"/>
      <c r="GTA11" s="11"/>
      <c r="GTB11" s="11"/>
      <c r="GTC11" s="11"/>
      <c r="GTD11" s="11"/>
      <c r="GTE11" s="11"/>
      <c r="GTF11" s="11"/>
      <c r="GTG11" s="11"/>
      <c r="GTH11" s="11"/>
      <c r="GTI11" s="11"/>
      <c r="GTJ11" s="11"/>
      <c r="GTK11" s="11"/>
      <c r="GTL11" s="11"/>
      <c r="GTM11" s="11"/>
      <c r="GTN11" s="11"/>
      <c r="GTO11" s="11"/>
      <c r="GTP11" s="11"/>
      <c r="GTQ11" s="11"/>
      <c r="GTR11" s="11"/>
      <c r="GTS11" s="11"/>
      <c r="GTT11" s="11"/>
      <c r="GTU11" s="11"/>
      <c r="GTV11" s="11"/>
      <c r="GTW11" s="11"/>
      <c r="GTX11" s="11"/>
      <c r="GTY11" s="11"/>
      <c r="GTZ11" s="11"/>
      <c r="GUA11" s="11"/>
      <c r="GUB11" s="11"/>
      <c r="GUC11" s="11"/>
      <c r="GUD11" s="11"/>
      <c r="GUE11" s="11"/>
      <c r="GUF11" s="11"/>
      <c r="GUG11" s="11"/>
      <c r="GUH11" s="11"/>
      <c r="GUI11" s="11"/>
      <c r="GUJ11" s="11"/>
      <c r="GUK11" s="11"/>
      <c r="GUL11" s="11"/>
      <c r="GUM11" s="11"/>
      <c r="GUN11" s="11"/>
      <c r="GUO11" s="11"/>
      <c r="GUP11" s="11"/>
      <c r="GUQ11" s="11"/>
      <c r="GUR11" s="11"/>
      <c r="GUS11" s="11"/>
      <c r="GUT11" s="11"/>
      <c r="GUU11" s="11"/>
      <c r="GUV11" s="11"/>
      <c r="GUW11" s="11"/>
      <c r="GUX11" s="11"/>
      <c r="GUY11" s="11"/>
      <c r="GUZ11" s="11"/>
      <c r="GVA11" s="11"/>
      <c r="GVB11" s="11"/>
      <c r="GVC11" s="11"/>
      <c r="GVD11" s="11"/>
      <c r="GVE11" s="11"/>
      <c r="GVF11" s="11"/>
      <c r="GVG11" s="11"/>
      <c r="GVH11" s="11"/>
      <c r="GVI11" s="11"/>
      <c r="GVJ11" s="11"/>
      <c r="GVK11" s="11"/>
      <c r="GVL11" s="11"/>
      <c r="GVM11" s="11"/>
      <c r="GVN11" s="11"/>
      <c r="GVO11" s="11"/>
      <c r="GVP11" s="11"/>
      <c r="GVQ11" s="11"/>
      <c r="GVR11" s="11"/>
      <c r="GVS11" s="11"/>
      <c r="GVT11" s="11"/>
      <c r="GVU11" s="11"/>
      <c r="GVV11" s="11"/>
      <c r="GVW11" s="11"/>
      <c r="GVX11" s="11"/>
      <c r="GVY11" s="11"/>
      <c r="GVZ11" s="11"/>
      <c r="GWA11" s="11"/>
      <c r="GWB11" s="11"/>
      <c r="GWC11" s="11"/>
      <c r="GWD11" s="11"/>
      <c r="GWE11" s="11"/>
      <c r="GWF11" s="11"/>
      <c r="GWG11" s="11"/>
      <c r="GWH11" s="11"/>
      <c r="GWI11" s="11"/>
      <c r="GWJ11" s="11"/>
      <c r="GWK11" s="11"/>
      <c r="GWL11" s="11"/>
      <c r="GWM11" s="11"/>
      <c r="GWN11" s="11"/>
      <c r="GWO11" s="11"/>
      <c r="GWP11" s="11"/>
      <c r="GWQ11" s="11"/>
      <c r="GWR11" s="11"/>
      <c r="GWS11" s="11"/>
      <c r="GWT11" s="11"/>
      <c r="GWU11" s="11"/>
      <c r="GWV11" s="11"/>
      <c r="GWW11" s="11"/>
      <c r="GWX11" s="11"/>
      <c r="GWY11" s="11"/>
      <c r="GWZ11" s="11"/>
      <c r="GXA11" s="11"/>
      <c r="GXB11" s="11"/>
      <c r="GXC11" s="11"/>
      <c r="GXD11" s="11"/>
      <c r="GXE11" s="11"/>
      <c r="GXF11" s="11"/>
      <c r="GXG11" s="11"/>
      <c r="GXH11" s="11"/>
      <c r="GXI11" s="11"/>
      <c r="GXJ11" s="11"/>
      <c r="GXK11" s="11"/>
      <c r="GXL11" s="11"/>
      <c r="GXM11" s="11"/>
      <c r="GXN11" s="11"/>
      <c r="GXO11" s="11"/>
      <c r="GXP11" s="11"/>
      <c r="GXQ11" s="11"/>
      <c r="GXR11" s="11"/>
      <c r="GXS11" s="11"/>
      <c r="GXT11" s="11"/>
      <c r="GXU11" s="11"/>
      <c r="GXV11" s="11"/>
      <c r="GXW11" s="11"/>
      <c r="GXX11" s="11"/>
      <c r="GXY11" s="11"/>
      <c r="GXZ11" s="11"/>
      <c r="GYA11" s="11"/>
      <c r="GYB11" s="11"/>
      <c r="GYC11" s="11"/>
      <c r="GYD11" s="11"/>
      <c r="GYE11" s="11"/>
      <c r="GYF11" s="11"/>
      <c r="GYG11" s="11"/>
      <c r="GYH11" s="11"/>
      <c r="GYI11" s="11"/>
      <c r="GYJ11" s="11"/>
      <c r="GYK11" s="11"/>
      <c r="GYL11" s="11"/>
      <c r="GYM11" s="11"/>
      <c r="GYN11" s="11"/>
      <c r="GYO11" s="11"/>
      <c r="GYP11" s="11"/>
      <c r="GYQ11" s="11"/>
      <c r="GYR11" s="11"/>
      <c r="GYS11" s="11"/>
      <c r="GYT11" s="11"/>
      <c r="GYU11" s="11"/>
      <c r="GYV11" s="11"/>
      <c r="GYW11" s="11"/>
      <c r="GYX11" s="11"/>
      <c r="GYY11" s="11"/>
      <c r="GYZ11" s="11"/>
      <c r="GZA11" s="11"/>
      <c r="GZB11" s="11"/>
      <c r="GZC11" s="11"/>
      <c r="GZD11" s="11"/>
      <c r="GZE11" s="11"/>
      <c r="GZF11" s="11"/>
      <c r="GZG11" s="11"/>
      <c r="GZH11" s="11"/>
      <c r="GZI11" s="11"/>
      <c r="GZJ11" s="11"/>
      <c r="GZK11" s="11"/>
      <c r="GZL11" s="11"/>
      <c r="GZM11" s="11"/>
      <c r="GZN11" s="11"/>
      <c r="GZO11" s="11"/>
      <c r="GZP11" s="11"/>
      <c r="GZQ11" s="11"/>
      <c r="GZR11" s="11"/>
      <c r="GZS11" s="11"/>
      <c r="GZT11" s="11"/>
      <c r="GZU11" s="11"/>
      <c r="GZV11" s="11"/>
      <c r="GZW11" s="11"/>
      <c r="GZX11" s="11"/>
      <c r="GZY11" s="11"/>
      <c r="GZZ11" s="11"/>
      <c r="HAA11" s="11"/>
      <c r="HAB11" s="11"/>
      <c r="HAC11" s="11"/>
      <c r="HAD11" s="11"/>
      <c r="HAE11" s="11"/>
      <c r="HAF11" s="11"/>
      <c r="HAG11" s="11"/>
      <c r="HAH11" s="11"/>
      <c r="HAI11" s="11"/>
      <c r="HAJ11" s="11"/>
      <c r="HAK11" s="11"/>
      <c r="HAL11" s="11"/>
      <c r="HAM11" s="11"/>
      <c r="HAN11" s="11"/>
      <c r="HAO11" s="11"/>
      <c r="HAP11" s="11"/>
      <c r="HAQ11" s="11"/>
      <c r="HAR11" s="11"/>
      <c r="HAS11" s="11"/>
      <c r="HAT11" s="11"/>
      <c r="HAU11" s="11"/>
      <c r="HAV11" s="11"/>
      <c r="HAW11" s="11"/>
      <c r="HAX11" s="11"/>
      <c r="HAY11" s="11"/>
      <c r="HAZ11" s="11"/>
      <c r="HBA11" s="11"/>
      <c r="HBB11" s="11"/>
      <c r="HBC11" s="11"/>
      <c r="HBD11" s="11"/>
      <c r="HBE11" s="11"/>
      <c r="HBF11" s="11"/>
      <c r="HBG11" s="11"/>
      <c r="HBH11" s="11"/>
      <c r="HBI11" s="11"/>
      <c r="HBJ11" s="11"/>
      <c r="HBK11" s="11"/>
      <c r="HBL11" s="11"/>
      <c r="HBM11" s="11"/>
      <c r="HBN11" s="11"/>
      <c r="HBO11" s="11"/>
      <c r="HBP11" s="11"/>
      <c r="HBQ11" s="11"/>
      <c r="HBR11" s="11"/>
      <c r="HBS11" s="11"/>
      <c r="HBT11" s="11"/>
      <c r="HBU11" s="11"/>
      <c r="HBV11" s="11"/>
      <c r="HBW11" s="11"/>
      <c r="HBX11" s="11"/>
      <c r="HBY11" s="11"/>
      <c r="HBZ11" s="11"/>
      <c r="HCA11" s="11"/>
      <c r="HCB11" s="11"/>
      <c r="HCC11" s="11"/>
      <c r="HCD11" s="11"/>
      <c r="HCE11" s="11"/>
      <c r="HCF11" s="11"/>
      <c r="HCG11" s="11"/>
      <c r="HCH11" s="11"/>
      <c r="HCI11" s="11"/>
      <c r="HCJ11" s="11"/>
      <c r="HCK11" s="11"/>
      <c r="HCL11" s="11"/>
      <c r="HCM11" s="11"/>
      <c r="HCN11" s="11"/>
      <c r="HCO11" s="11"/>
      <c r="HCP11" s="11"/>
      <c r="HCQ11" s="11"/>
      <c r="HCR11" s="11"/>
      <c r="HCS11" s="11"/>
      <c r="HCT11" s="11"/>
      <c r="HCU11" s="11"/>
      <c r="HCV11" s="11"/>
      <c r="HCW11" s="11"/>
      <c r="HCX11" s="11"/>
      <c r="HCY11" s="11"/>
      <c r="HCZ11" s="11"/>
      <c r="HDA11" s="11"/>
      <c r="HDB11" s="11"/>
      <c r="HDC11" s="11"/>
      <c r="HDD11" s="11"/>
      <c r="HDE11" s="11"/>
      <c r="HDF11" s="11"/>
      <c r="HDG11" s="11"/>
      <c r="HDH11" s="11"/>
      <c r="HDI11" s="11"/>
      <c r="HDJ11" s="11"/>
      <c r="HDK11" s="11"/>
      <c r="HDL11" s="11"/>
      <c r="HDM11" s="11"/>
      <c r="HDN11" s="11"/>
      <c r="HDO11" s="11"/>
      <c r="HDP11" s="11"/>
      <c r="HDQ11" s="11"/>
      <c r="HDR11" s="11"/>
      <c r="HDS11" s="11"/>
      <c r="HDT11" s="11"/>
      <c r="HDU11" s="11"/>
      <c r="HDV11" s="11"/>
      <c r="HDW11" s="11"/>
      <c r="HDX11" s="11"/>
      <c r="HDY11" s="11"/>
      <c r="HDZ11" s="11"/>
      <c r="HEA11" s="11"/>
      <c r="HEB11" s="11"/>
      <c r="HEC11" s="11"/>
      <c r="HED11" s="11"/>
      <c r="HEE11" s="11"/>
      <c r="HEF11" s="11"/>
      <c r="HEG11" s="11"/>
      <c r="HEH11" s="11"/>
      <c r="HEI11" s="11"/>
      <c r="HEJ11" s="11"/>
      <c r="HEK11" s="11"/>
      <c r="HEL11" s="11"/>
      <c r="HEM11" s="11"/>
      <c r="HEN11" s="11"/>
      <c r="HEO11" s="11"/>
      <c r="HEP11" s="11"/>
      <c r="HEQ11" s="11"/>
      <c r="HER11" s="11"/>
      <c r="HES11" s="11"/>
      <c r="HET11" s="11"/>
      <c r="HEU11" s="11"/>
      <c r="HEV11" s="11"/>
      <c r="HEW11" s="11"/>
      <c r="HEX11" s="11"/>
      <c r="HEY11" s="11"/>
      <c r="HEZ11" s="11"/>
      <c r="HFA11" s="11"/>
      <c r="HFB11" s="11"/>
      <c r="HFC11" s="11"/>
      <c r="HFD11" s="11"/>
      <c r="HFE11" s="11"/>
      <c r="HFF11" s="11"/>
      <c r="HFG11" s="11"/>
      <c r="HFH11" s="11"/>
      <c r="HFI11" s="11"/>
      <c r="HFJ11" s="11"/>
      <c r="HFK11" s="11"/>
      <c r="HFL11" s="11"/>
      <c r="HFM11" s="11"/>
      <c r="HFN11" s="11"/>
      <c r="HFO11" s="11"/>
      <c r="HFP11" s="11"/>
      <c r="HFQ11" s="11"/>
      <c r="HFR11" s="11"/>
      <c r="HFS11" s="11"/>
      <c r="HFT11" s="11"/>
      <c r="HFU11" s="11"/>
      <c r="HFV11" s="11"/>
      <c r="HFW11" s="11"/>
      <c r="HFX11" s="11"/>
      <c r="HFY11" s="11"/>
      <c r="HFZ11" s="11"/>
      <c r="HGA11" s="11"/>
      <c r="HGB11" s="11"/>
      <c r="HGC11" s="11"/>
      <c r="HGD11" s="11"/>
      <c r="HGE11" s="11"/>
      <c r="HGF11" s="11"/>
      <c r="HGG11" s="11"/>
      <c r="HGH11" s="11"/>
      <c r="HGI11" s="11"/>
      <c r="HGJ11" s="11"/>
      <c r="HGK11" s="11"/>
      <c r="HGL11" s="11"/>
      <c r="HGM11" s="11"/>
      <c r="HGN11" s="11"/>
      <c r="HGO11" s="11"/>
      <c r="HGP11" s="11"/>
      <c r="HGQ11" s="11"/>
      <c r="HGR11" s="11"/>
      <c r="HGS11" s="11"/>
      <c r="HGT11" s="11"/>
      <c r="HGU11" s="11"/>
      <c r="HGV11" s="11"/>
      <c r="HGW11" s="11"/>
      <c r="HGX11" s="11"/>
      <c r="HGY11" s="11"/>
      <c r="HGZ11" s="11"/>
      <c r="HHA11" s="11"/>
      <c r="HHB11" s="11"/>
      <c r="HHC11" s="11"/>
      <c r="HHD11" s="11"/>
      <c r="HHE11" s="11"/>
      <c r="HHF11" s="11"/>
      <c r="HHG11" s="11"/>
      <c r="HHH11" s="11"/>
      <c r="HHI11" s="11"/>
      <c r="HHJ11" s="11"/>
      <c r="HHK11" s="11"/>
      <c r="HHL11" s="11"/>
      <c r="HHM11" s="11"/>
      <c r="HHN11" s="11"/>
      <c r="HHO11" s="11"/>
      <c r="HHP11" s="11"/>
      <c r="HHQ11" s="11"/>
      <c r="HHR11" s="11"/>
      <c r="HHS11" s="11"/>
      <c r="HHT11" s="11"/>
      <c r="HHU11" s="11"/>
      <c r="HHV11" s="11"/>
      <c r="HHW11" s="11"/>
      <c r="HHX11" s="11"/>
      <c r="HHY11" s="11"/>
      <c r="HHZ11" s="11"/>
      <c r="HIA11" s="11"/>
      <c r="HIB11" s="11"/>
      <c r="HIC11" s="11"/>
      <c r="HID11" s="11"/>
      <c r="HIE11" s="11"/>
      <c r="HIF11" s="11"/>
      <c r="HIG11" s="11"/>
      <c r="HIH11" s="11"/>
      <c r="HII11" s="11"/>
      <c r="HIJ11" s="11"/>
      <c r="HIK11" s="11"/>
      <c r="HIL11" s="11"/>
      <c r="HIM11" s="11"/>
      <c r="HIN11" s="11"/>
      <c r="HIO11" s="11"/>
      <c r="HIP11" s="11"/>
      <c r="HIQ11" s="11"/>
      <c r="HIR11" s="11"/>
      <c r="HIS11" s="11"/>
      <c r="HIT11" s="11"/>
      <c r="HIU11" s="11"/>
      <c r="HIV11" s="11"/>
      <c r="HIW11" s="11"/>
      <c r="HIX11" s="11"/>
      <c r="HIY11" s="11"/>
      <c r="HIZ11" s="11"/>
      <c r="HJA11" s="11"/>
      <c r="HJB11" s="11"/>
      <c r="HJC11" s="11"/>
      <c r="HJD11" s="11"/>
      <c r="HJE11" s="11"/>
      <c r="HJF11" s="11"/>
      <c r="HJG11" s="11"/>
      <c r="HJH11" s="11"/>
      <c r="HJI11" s="11"/>
      <c r="HJJ11" s="11"/>
      <c r="HJK11" s="11"/>
      <c r="HJL11" s="11"/>
      <c r="HJM11" s="11"/>
      <c r="HJN11" s="11"/>
      <c r="HJO11" s="11"/>
      <c r="HJP11" s="11"/>
      <c r="HJQ11" s="11"/>
      <c r="HJR11" s="11"/>
      <c r="HJS11" s="11"/>
      <c r="HJT11" s="11"/>
      <c r="HJU11" s="11"/>
      <c r="HJV11" s="11"/>
      <c r="HJW11" s="11"/>
      <c r="HJX11" s="11"/>
      <c r="HJY11" s="11"/>
      <c r="HJZ11" s="11"/>
      <c r="HKA11" s="11"/>
      <c r="HKB11" s="11"/>
      <c r="HKC11" s="11"/>
      <c r="HKD11" s="11"/>
      <c r="HKE11" s="11"/>
      <c r="HKF11" s="11"/>
      <c r="HKG11" s="11"/>
      <c r="HKH11" s="11"/>
      <c r="HKI11" s="11"/>
      <c r="HKJ11" s="11"/>
      <c r="HKK11" s="11"/>
      <c r="HKL11" s="11"/>
      <c r="HKM11" s="11"/>
      <c r="HKN11" s="11"/>
      <c r="HKO11" s="11"/>
      <c r="HKP11" s="11"/>
      <c r="HKQ11" s="11"/>
      <c r="HKR11" s="11"/>
      <c r="HKS11" s="11"/>
      <c r="HKT11" s="11"/>
      <c r="HKU11" s="11"/>
      <c r="HKV11" s="11"/>
      <c r="HKW11" s="11"/>
      <c r="HKX11" s="11"/>
      <c r="HKY11" s="11"/>
      <c r="HKZ11" s="11"/>
      <c r="HLA11" s="11"/>
      <c r="HLB11" s="11"/>
      <c r="HLC11" s="11"/>
      <c r="HLD11" s="11"/>
      <c r="HLE11" s="11"/>
      <c r="HLF11" s="11"/>
      <c r="HLG11" s="11"/>
      <c r="HLH11" s="11"/>
      <c r="HLI11" s="11"/>
      <c r="HLJ11" s="11"/>
      <c r="HLK11" s="11"/>
      <c r="HLL11" s="11"/>
      <c r="HLM11" s="11"/>
      <c r="HLN11" s="11"/>
      <c r="HLO11" s="11"/>
      <c r="HLP11" s="11"/>
      <c r="HLQ11" s="11"/>
      <c r="HLR11" s="11"/>
      <c r="HLS11" s="11"/>
      <c r="HLT11" s="11"/>
      <c r="HLU11" s="11"/>
      <c r="HLV11" s="11"/>
      <c r="HLW11" s="11"/>
      <c r="HLX11" s="11"/>
      <c r="HLY11" s="11"/>
      <c r="HLZ11" s="11"/>
      <c r="HMA11" s="11"/>
      <c r="HMB11" s="11"/>
      <c r="HMC11" s="11"/>
      <c r="HMD11" s="11"/>
      <c r="HME11" s="11"/>
      <c r="HMF11" s="11"/>
      <c r="HMG11" s="11"/>
      <c r="HMH11" s="11"/>
      <c r="HMI11" s="11"/>
      <c r="HMJ11" s="11"/>
      <c r="HMK11" s="11"/>
      <c r="HML11" s="11"/>
      <c r="HMM11" s="11"/>
      <c r="HMN11" s="11"/>
      <c r="HMO11" s="11"/>
      <c r="HMP11" s="11"/>
      <c r="HMQ11" s="11"/>
      <c r="HMR11" s="11"/>
      <c r="HMS11" s="11"/>
      <c r="HMT11" s="11"/>
      <c r="HMU11" s="11"/>
      <c r="HMV11" s="11"/>
      <c r="HMW11" s="11"/>
      <c r="HMX11" s="11"/>
      <c r="HMY11" s="11"/>
      <c r="HMZ11" s="11"/>
      <c r="HNA11" s="11"/>
      <c r="HNB11" s="11"/>
      <c r="HNC11" s="11"/>
      <c r="HND11" s="11"/>
      <c r="HNE11" s="11"/>
      <c r="HNF11" s="11"/>
      <c r="HNG11" s="11"/>
      <c r="HNH11" s="11"/>
      <c r="HNI11" s="11"/>
      <c r="HNJ11" s="11"/>
      <c r="HNK11" s="11"/>
      <c r="HNL11" s="11"/>
      <c r="HNM11" s="11"/>
      <c r="HNN11" s="11"/>
      <c r="HNO11" s="11"/>
      <c r="HNP11" s="11"/>
      <c r="HNQ11" s="11"/>
      <c r="HNR11" s="11"/>
      <c r="HNS11" s="11"/>
      <c r="HNT11" s="11"/>
      <c r="HNU11" s="11"/>
      <c r="HNV11" s="11"/>
      <c r="HNW11" s="11"/>
      <c r="HNX11" s="11"/>
      <c r="HNY11" s="11"/>
      <c r="HNZ11" s="11"/>
      <c r="HOA11" s="11"/>
      <c r="HOB11" s="11"/>
      <c r="HOC11" s="11"/>
      <c r="HOD11" s="11"/>
      <c r="HOE11" s="11"/>
      <c r="HOF11" s="11"/>
      <c r="HOG11" s="11"/>
      <c r="HOH11" s="11"/>
      <c r="HOI11" s="11"/>
      <c r="HOJ11" s="11"/>
      <c r="HOK11" s="11"/>
      <c r="HOL11" s="11"/>
      <c r="HOM11" s="11"/>
      <c r="HON11" s="11"/>
      <c r="HOO11" s="11"/>
      <c r="HOP11" s="11"/>
      <c r="HOQ11" s="11"/>
      <c r="HOR11" s="11"/>
      <c r="HOS11" s="11"/>
      <c r="HOT11" s="11"/>
      <c r="HOU11" s="11"/>
      <c r="HOV11" s="11"/>
      <c r="HOW11" s="11"/>
      <c r="HOX11" s="11"/>
      <c r="HOY11" s="11"/>
      <c r="HOZ11" s="11"/>
      <c r="HPA11" s="11"/>
      <c r="HPB11" s="11"/>
      <c r="HPC11" s="11"/>
      <c r="HPD11" s="11"/>
      <c r="HPE11" s="11"/>
      <c r="HPF11" s="11"/>
      <c r="HPG11" s="11"/>
      <c r="HPH11" s="11"/>
      <c r="HPI11" s="11"/>
      <c r="HPJ11" s="11"/>
      <c r="HPK11" s="11"/>
      <c r="HPL11" s="11"/>
      <c r="HPM11" s="11"/>
      <c r="HPN11" s="11"/>
      <c r="HPO11" s="11"/>
      <c r="HPP11" s="11"/>
      <c r="HPQ11" s="11"/>
      <c r="HPR11" s="11"/>
      <c r="HPS11" s="11"/>
      <c r="HPT11" s="11"/>
      <c r="HPU11" s="11"/>
      <c r="HPV11" s="11"/>
      <c r="HPW11" s="11"/>
      <c r="HPX11" s="11"/>
      <c r="HPY11" s="11"/>
      <c r="HPZ11" s="11"/>
      <c r="HQA11" s="11"/>
      <c r="HQB11" s="11"/>
      <c r="HQC11" s="11"/>
      <c r="HQD11" s="11"/>
      <c r="HQE11" s="11"/>
      <c r="HQF11" s="11"/>
      <c r="HQG11" s="11"/>
      <c r="HQH11" s="11"/>
      <c r="HQI11" s="11"/>
      <c r="HQJ11" s="11"/>
      <c r="HQK11" s="11"/>
      <c r="HQL11" s="11"/>
      <c r="HQM11" s="11"/>
      <c r="HQN11" s="11"/>
      <c r="HQO11" s="11"/>
      <c r="HQP11" s="11"/>
      <c r="HQQ11" s="11"/>
      <c r="HQR11" s="11"/>
      <c r="HQS11" s="11"/>
      <c r="HQT11" s="11"/>
      <c r="HQU11" s="11"/>
      <c r="HQV11" s="11"/>
      <c r="HQW11" s="11"/>
      <c r="HQX11" s="11"/>
      <c r="HQY11" s="11"/>
      <c r="HQZ11" s="11"/>
      <c r="HRA11" s="11"/>
      <c r="HRB11" s="11"/>
      <c r="HRC11" s="11"/>
      <c r="HRD11" s="11"/>
      <c r="HRE11" s="11"/>
      <c r="HRF11" s="11"/>
      <c r="HRG11" s="11"/>
      <c r="HRH11" s="11"/>
      <c r="HRI11" s="11"/>
      <c r="HRJ11" s="11"/>
      <c r="HRK11" s="11"/>
      <c r="HRL11" s="11"/>
      <c r="HRM11" s="11"/>
      <c r="HRN11" s="11"/>
      <c r="HRO11" s="11"/>
      <c r="HRP11" s="11"/>
      <c r="HRQ11" s="11"/>
      <c r="HRR11" s="11"/>
      <c r="HRS11" s="11"/>
      <c r="HRT11" s="11"/>
      <c r="HRU11" s="11"/>
      <c r="HRV11" s="11"/>
      <c r="HRW11" s="11"/>
      <c r="HRX11" s="11"/>
      <c r="HRY11" s="11"/>
      <c r="HRZ11" s="11"/>
      <c r="HSA11" s="11"/>
      <c r="HSB11" s="11"/>
      <c r="HSC11" s="11"/>
      <c r="HSD11" s="11"/>
      <c r="HSE11" s="11"/>
      <c r="HSF11" s="11"/>
      <c r="HSG11" s="11"/>
      <c r="HSH11" s="11"/>
      <c r="HSI11" s="11"/>
      <c r="HSJ11" s="11"/>
      <c r="HSK11" s="11"/>
      <c r="HSL11" s="11"/>
      <c r="HSM11" s="11"/>
      <c r="HSN11" s="11"/>
      <c r="HSO11" s="11"/>
      <c r="HSP11" s="11"/>
      <c r="HSQ11" s="11"/>
      <c r="HSR11" s="11"/>
      <c r="HSS11" s="11"/>
      <c r="HST11" s="11"/>
      <c r="HSU11" s="11"/>
      <c r="HSV11" s="11"/>
      <c r="HSW11" s="11"/>
      <c r="HSX11" s="11"/>
      <c r="HSY11" s="11"/>
      <c r="HSZ11" s="11"/>
      <c r="HTA11" s="11"/>
      <c r="HTB11" s="11"/>
      <c r="HTC11" s="11"/>
      <c r="HTD11" s="11"/>
      <c r="HTE11" s="11"/>
      <c r="HTF11" s="11"/>
      <c r="HTG11" s="11"/>
      <c r="HTH11" s="11"/>
      <c r="HTI11" s="11"/>
      <c r="HTJ11" s="11"/>
      <c r="HTK11" s="11"/>
      <c r="HTL11" s="11"/>
      <c r="HTM11" s="11"/>
      <c r="HTN11" s="11"/>
      <c r="HTO11" s="11"/>
      <c r="HTP11" s="11"/>
      <c r="HTQ11" s="11"/>
      <c r="HTR11" s="11"/>
      <c r="HTS11" s="11"/>
      <c r="HTT11" s="11"/>
      <c r="HTU11" s="11"/>
      <c r="HTV11" s="11"/>
      <c r="HTW11" s="11"/>
      <c r="HTX11" s="11"/>
      <c r="HTY11" s="11"/>
      <c r="HTZ11" s="11"/>
      <c r="HUA11" s="11"/>
      <c r="HUB11" s="11"/>
      <c r="HUC11" s="11"/>
      <c r="HUD11" s="11"/>
      <c r="HUE11" s="11"/>
      <c r="HUF11" s="11"/>
      <c r="HUG11" s="11"/>
      <c r="HUH11" s="11"/>
      <c r="HUI11" s="11"/>
      <c r="HUJ11" s="11"/>
      <c r="HUK11" s="11"/>
      <c r="HUL11" s="11"/>
      <c r="HUM11" s="11"/>
      <c r="HUN11" s="11"/>
      <c r="HUO11" s="11"/>
      <c r="HUP11" s="11"/>
      <c r="HUQ11" s="11"/>
      <c r="HUR11" s="11"/>
      <c r="HUS11" s="11"/>
      <c r="HUT11" s="11"/>
      <c r="HUU11" s="11"/>
      <c r="HUV11" s="11"/>
      <c r="HUW11" s="11"/>
      <c r="HUX11" s="11"/>
      <c r="HUY11" s="11"/>
      <c r="HUZ11" s="11"/>
      <c r="HVA11" s="11"/>
      <c r="HVB11" s="11"/>
      <c r="HVC11" s="11"/>
      <c r="HVD11" s="11"/>
      <c r="HVE11" s="11"/>
      <c r="HVF11" s="11"/>
      <c r="HVG11" s="11"/>
      <c r="HVH11" s="11"/>
      <c r="HVI11" s="11"/>
      <c r="HVJ11" s="11"/>
      <c r="HVK11" s="11"/>
      <c r="HVL11" s="11"/>
      <c r="HVM11" s="11"/>
      <c r="HVN11" s="11"/>
      <c r="HVO11" s="11"/>
      <c r="HVP11" s="11"/>
      <c r="HVQ11" s="11"/>
      <c r="HVR11" s="11"/>
      <c r="HVS11" s="11"/>
      <c r="HVT11" s="11"/>
      <c r="HVU11" s="11"/>
      <c r="HVV11" s="11"/>
      <c r="HVW11" s="11"/>
      <c r="HVX11" s="11"/>
      <c r="HVY11" s="11"/>
      <c r="HVZ11" s="11"/>
      <c r="HWA11" s="11"/>
      <c r="HWB11" s="11"/>
      <c r="HWC11" s="11"/>
      <c r="HWD11" s="11"/>
      <c r="HWE11" s="11"/>
      <c r="HWF11" s="11"/>
      <c r="HWG11" s="11"/>
      <c r="HWH11" s="11"/>
      <c r="HWI11" s="11"/>
      <c r="HWJ11" s="11"/>
      <c r="HWK11" s="11"/>
      <c r="HWL11" s="11"/>
      <c r="HWM11" s="11"/>
      <c r="HWN11" s="11"/>
      <c r="HWO11" s="11"/>
      <c r="HWP11" s="11"/>
      <c r="HWQ11" s="11"/>
      <c r="HWR11" s="11"/>
      <c r="HWS11" s="11"/>
      <c r="HWT11" s="11"/>
      <c r="HWU11" s="11"/>
      <c r="HWV11" s="11"/>
      <c r="HWW11" s="11"/>
      <c r="HWX11" s="11"/>
      <c r="HWY11" s="11"/>
      <c r="HWZ11" s="11"/>
      <c r="HXA11" s="11"/>
      <c r="HXB11" s="11"/>
      <c r="HXC11" s="11"/>
      <c r="HXD11" s="11"/>
      <c r="HXE11" s="11"/>
      <c r="HXF11" s="11"/>
      <c r="HXG11" s="11"/>
      <c r="HXH11" s="11"/>
      <c r="HXI11" s="11"/>
      <c r="HXJ11" s="11"/>
      <c r="HXK11" s="11"/>
      <c r="HXL11" s="11"/>
      <c r="HXM11" s="11"/>
      <c r="HXN11" s="11"/>
      <c r="HXO11" s="11"/>
      <c r="HXP11" s="11"/>
      <c r="HXQ11" s="11"/>
      <c r="HXR11" s="11"/>
      <c r="HXS11" s="11"/>
      <c r="HXT11" s="11"/>
      <c r="HXU11" s="11"/>
      <c r="HXV11" s="11"/>
      <c r="HXW11" s="11"/>
      <c r="HXX11" s="11"/>
      <c r="HXY11" s="11"/>
      <c r="HXZ11" s="11"/>
      <c r="HYA11" s="11"/>
      <c r="HYB11" s="11"/>
      <c r="HYC11" s="11"/>
      <c r="HYD11" s="11"/>
      <c r="HYE11" s="11"/>
      <c r="HYF11" s="11"/>
      <c r="HYG11" s="11"/>
      <c r="HYH11" s="11"/>
      <c r="HYI11" s="11"/>
      <c r="HYJ11" s="11"/>
      <c r="HYK11" s="11"/>
      <c r="HYL11" s="11"/>
      <c r="HYM11" s="11"/>
      <c r="HYN11" s="11"/>
      <c r="HYO11" s="11"/>
      <c r="HYP11" s="11"/>
      <c r="HYQ11" s="11"/>
      <c r="HYR11" s="11"/>
      <c r="HYS11" s="11"/>
      <c r="HYT11" s="11"/>
      <c r="HYU11" s="11"/>
      <c r="HYV11" s="11"/>
      <c r="HYW11" s="11"/>
      <c r="HYX11" s="11"/>
      <c r="HYY11" s="11"/>
      <c r="HYZ11" s="11"/>
      <c r="HZA11" s="11"/>
      <c r="HZB11" s="11"/>
      <c r="HZC11" s="11"/>
      <c r="HZD11" s="11"/>
      <c r="HZE11" s="11"/>
      <c r="HZF11" s="11"/>
      <c r="HZG11" s="11"/>
      <c r="HZH11" s="11"/>
      <c r="HZI11" s="11"/>
      <c r="HZJ11" s="11"/>
      <c r="HZK11" s="11"/>
      <c r="HZL11" s="11"/>
      <c r="HZM11" s="11"/>
      <c r="HZN11" s="11"/>
      <c r="HZO11" s="11"/>
      <c r="HZP11" s="11"/>
      <c r="HZQ11" s="11"/>
      <c r="HZR11" s="11"/>
      <c r="HZS11" s="11"/>
      <c r="HZT11" s="11"/>
      <c r="HZU11" s="11"/>
      <c r="HZV11" s="11"/>
      <c r="HZW11" s="11"/>
      <c r="HZX11" s="11"/>
      <c r="HZY11" s="11"/>
      <c r="HZZ11" s="11"/>
      <c r="IAA11" s="11"/>
      <c r="IAB11" s="11"/>
      <c r="IAC11" s="11"/>
      <c r="IAD11" s="11"/>
      <c r="IAE11" s="11"/>
      <c r="IAF11" s="11"/>
      <c r="IAG11" s="11"/>
      <c r="IAH11" s="11"/>
      <c r="IAI11" s="11"/>
      <c r="IAJ11" s="11"/>
      <c r="IAK11" s="11"/>
      <c r="IAL11" s="11"/>
      <c r="IAM11" s="11"/>
      <c r="IAN11" s="11"/>
      <c r="IAO11" s="11"/>
      <c r="IAP11" s="11"/>
      <c r="IAQ11" s="11"/>
      <c r="IAR11" s="11"/>
      <c r="IAS11" s="11"/>
      <c r="IAT11" s="11"/>
      <c r="IAU11" s="11"/>
      <c r="IAV11" s="11"/>
      <c r="IAW11" s="11"/>
      <c r="IAX11" s="11"/>
      <c r="IAY11" s="11"/>
      <c r="IAZ11" s="11"/>
      <c r="IBA11" s="11"/>
      <c r="IBB11" s="11"/>
      <c r="IBC11" s="11"/>
      <c r="IBD11" s="11"/>
      <c r="IBE11" s="11"/>
      <c r="IBF11" s="11"/>
      <c r="IBG11" s="11"/>
      <c r="IBH11" s="11"/>
      <c r="IBI11" s="11"/>
      <c r="IBJ11" s="11"/>
      <c r="IBK11" s="11"/>
      <c r="IBL11" s="11"/>
      <c r="IBM11" s="11"/>
      <c r="IBN11" s="11"/>
      <c r="IBO11" s="11"/>
      <c r="IBP11" s="11"/>
      <c r="IBQ11" s="11"/>
      <c r="IBR11" s="11"/>
      <c r="IBS11" s="11"/>
      <c r="IBT11" s="11"/>
      <c r="IBU11" s="11"/>
      <c r="IBV11" s="11"/>
      <c r="IBW11" s="11"/>
      <c r="IBX11" s="11"/>
      <c r="IBY11" s="11"/>
      <c r="IBZ11" s="11"/>
      <c r="ICA11" s="11"/>
      <c r="ICB11" s="11"/>
      <c r="ICC11" s="11"/>
      <c r="ICD11" s="11"/>
      <c r="ICE11" s="11"/>
      <c r="ICF11" s="11"/>
      <c r="ICG11" s="11"/>
      <c r="ICH11" s="11"/>
      <c r="ICI11" s="11"/>
      <c r="ICJ11" s="11"/>
      <c r="ICK11" s="11"/>
      <c r="ICL11" s="11"/>
      <c r="ICM11" s="11"/>
      <c r="ICN11" s="11"/>
      <c r="ICO11" s="11"/>
      <c r="ICP11" s="11"/>
      <c r="ICQ11" s="11"/>
      <c r="ICR11" s="11"/>
      <c r="ICS11" s="11"/>
      <c r="ICT11" s="11"/>
      <c r="ICU11" s="11"/>
      <c r="ICV11" s="11"/>
      <c r="ICW11" s="11"/>
      <c r="ICX11" s="11"/>
      <c r="ICY11" s="11"/>
      <c r="ICZ11" s="11"/>
      <c r="IDA11" s="11"/>
      <c r="IDB11" s="11"/>
      <c r="IDC11" s="11"/>
      <c r="IDD11" s="11"/>
      <c r="IDE11" s="11"/>
      <c r="IDF11" s="11"/>
      <c r="IDG11" s="11"/>
      <c r="IDH11" s="11"/>
      <c r="IDI11" s="11"/>
      <c r="IDJ11" s="11"/>
      <c r="IDK11" s="11"/>
      <c r="IDL11" s="11"/>
      <c r="IDM11" s="11"/>
      <c r="IDN11" s="11"/>
      <c r="IDO11" s="11"/>
      <c r="IDP11" s="11"/>
      <c r="IDQ11" s="11"/>
      <c r="IDR11" s="11"/>
      <c r="IDS11" s="11"/>
      <c r="IDT11" s="11"/>
      <c r="IDU11" s="11"/>
      <c r="IDV11" s="11"/>
      <c r="IDW11" s="11"/>
      <c r="IDX11" s="11"/>
      <c r="IDY11" s="11"/>
      <c r="IDZ11" s="11"/>
      <c r="IEA11" s="11"/>
      <c r="IEB11" s="11"/>
      <c r="IEC11" s="11"/>
      <c r="IED11" s="11"/>
      <c r="IEE11" s="11"/>
      <c r="IEF11" s="11"/>
      <c r="IEG11" s="11"/>
      <c r="IEH11" s="11"/>
      <c r="IEI11" s="11"/>
      <c r="IEJ11" s="11"/>
      <c r="IEK11" s="11"/>
      <c r="IEL11" s="11"/>
      <c r="IEM11" s="11"/>
      <c r="IEN11" s="11"/>
      <c r="IEO11" s="11"/>
      <c r="IEP11" s="11"/>
      <c r="IEQ11" s="11"/>
      <c r="IER11" s="11"/>
      <c r="IES11" s="11"/>
      <c r="IET11" s="11"/>
      <c r="IEU11" s="11"/>
      <c r="IEV11" s="11"/>
      <c r="IEW11" s="11"/>
      <c r="IEX11" s="11"/>
      <c r="IEY11" s="11"/>
      <c r="IEZ11" s="11"/>
      <c r="IFA11" s="11"/>
      <c r="IFB11" s="11"/>
      <c r="IFC11" s="11"/>
      <c r="IFD11" s="11"/>
      <c r="IFE11" s="11"/>
      <c r="IFF11" s="11"/>
      <c r="IFG11" s="11"/>
      <c r="IFH11" s="11"/>
      <c r="IFI11" s="11"/>
      <c r="IFJ11" s="11"/>
      <c r="IFK11" s="11"/>
      <c r="IFL11" s="11"/>
      <c r="IFM11" s="11"/>
      <c r="IFN11" s="11"/>
      <c r="IFO11" s="11"/>
      <c r="IFP11" s="11"/>
      <c r="IFQ11" s="11"/>
      <c r="IFR11" s="11"/>
      <c r="IFS11" s="11"/>
      <c r="IFT11" s="11"/>
      <c r="IFU11" s="11"/>
      <c r="IFV11" s="11"/>
      <c r="IFW11" s="11"/>
      <c r="IFX11" s="11"/>
      <c r="IFY11" s="11"/>
      <c r="IFZ11" s="11"/>
      <c r="IGA11" s="11"/>
      <c r="IGB11" s="11"/>
      <c r="IGC11" s="11"/>
      <c r="IGD11" s="11"/>
      <c r="IGE11" s="11"/>
      <c r="IGF11" s="11"/>
      <c r="IGG11" s="11"/>
      <c r="IGH11" s="11"/>
      <c r="IGI11" s="11"/>
      <c r="IGJ11" s="11"/>
      <c r="IGK11" s="11"/>
      <c r="IGL11" s="11"/>
      <c r="IGM11" s="11"/>
      <c r="IGN11" s="11"/>
      <c r="IGO11" s="11"/>
      <c r="IGP11" s="11"/>
      <c r="IGQ11" s="11"/>
      <c r="IGR11" s="11"/>
      <c r="IGS11" s="11"/>
      <c r="IGT11" s="11"/>
      <c r="IGU11" s="11"/>
      <c r="IGV11" s="11"/>
      <c r="IGW11" s="11"/>
      <c r="IGX11" s="11"/>
      <c r="IGY11" s="11"/>
      <c r="IGZ11" s="11"/>
      <c r="IHA11" s="11"/>
      <c r="IHB11" s="11"/>
      <c r="IHC11" s="11"/>
      <c r="IHD11" s="11"/>
      <c r="IHE11" s="11"/>
      <c r="IHF11" s="11"/>
      <c r="IHG11" s="11"/>
      <c r="IHH11" s="11"/>
      <c r="IHI11" s="11"/>
      <c r="IHJ11" s="11"/>
      <c r="IHK11" s="11"/>
      <c r="IHL11" s="11"/>
      <c r="IHM11" s="11"/>
      <c r="IHN11" s="11"/>
      <c r="IHO11" s="11"/>
      <c r="IHP11" s="11"/>
      <c r="IHQ11" s="11"/>
      <c r="IHR11" s="11"/>
      <c r="IHS11" s="11"/>
      <c r="IHT11" s="11"/>
      <c r="IHU11" s="11"/>
      <c r="IHV11" s="11"/>
      <c r="IHW11" s="11"/>
      <c r="IHX11" s="11"/>
      <c r="IHY11" s="11"/>
      <c r="IHZ11" s="11"/>
      <c r="IIA11" s="11"/>
      <c r="IIB11" s="11"/>
      <c r="IIC11" s="11"/>
      <c r="IID11" s="11"/>
      <c r="IIE11" s="11"/>
      <c r="IIF11" s="11"/>
      <c r="IIG11" s="11"/>
      <c r="IIH11" s="11"/>
      <c r="III11" s="11"/>
      <c r="IIJ11" s="11"/>
      <c r="IIK11" s="11"/>
      <c r="IIL11" s="11"/>
      <c r="IIM11" s="11"/>
      <c r="IIN11" s="11"/>
      <c r="IIO11" s="11"/>
      <c r="IIP11" s="11"/>
      <c r="IIQ11" s="11"/>
      <c r="IIR11" s="11"/>
      <c r="IIS11" s="11"/>
      <c r="IIT11" s="11"/>
      <c r="IIU11" s="11"/>
      <c r="IIV11" s="11"/>
      <c r="IIW11" s="11"/>
      <c r="IIX11" s="11"/>
      <c r="IIY11" s="11"/>
      <c r="IIZ11" s="11"/>
      <c r="IJA11" s="11"/>
      <c r="IJB11" s="11"/>
      <c r="IJC11" s="11"/>
      <c r="IJD11" s="11"/>
      <c r="IJE11" s="11"/>
      <c r="IJF11" s="11"/>
      <c r="IJG11" s="11"/>
      <c r="IJH11" s="11"/>
      <c r="IJI11" s="11"/>
      <c r="IJJ11" s="11"/>
      <c r="IJK11" s="11"/>
      <c r="IJL11" s="11"/>
      <c r="IJM11" s="11"/>
      <c r="IJN11" s="11"/>
      <c r="IJO11" s="11"/>
      <c r="IJP11" s="11"/>
      <c r="IJQ11" s="11"/>
      <c r="IJR11" s="11"/>
      <c r="IJS11" s="11"/>
      <c r="IJT11" s="11"/>
      <c r="IJU11" s="11"/>
      <c r="IJV11" s="11"/>
      <c r="IJW11" s="11"/>
      <c r="IJX11" s="11"/>
      <c r="IJY11" s="11"/>
      <c r="IJZ11" s="11"/>
      <c r="IKA11" s="11"/>
      <c r="IKB11" s="11"/>
      <c r="IKC11" s="11"/>
      <c r="IKD11" s="11"/>
      <c r="IKE11" s="11"/>
      <c r="IKF11" s="11"/>
      <c r="IKG11" s="11"/>
      <c r="IKH11" s="11"/>
      <c r="IKI11" s="11"/>
      <c r="IKJ11" s="11"/>
      <c r="IKK11" s="11"/>
      <c r="IKL11" s="11"/>
      <c r="IKM11" s="11"/>
      <c r="IKN11" s="11"/>
      <c r="IKO11" s="11"/>
      <c r="IKP11" s="11"/>
      <c r="IKQ11" s="11"/>
      <c r="IKR11" s="11"/>
      <c r="IKS11" s="11"/>
      <c r="IKT11" s="11"/>
      <c r="IKU11" s="11"/>
      <c r="IKV11" s="11"/>
      <c r="IKW11" s="11"/>
      <c r="IKX11" s="11"/>
      <c r="IKY11" s="11"/>
      <c r="IKZ11" s="11"/>
      <c r="ILA11" s="11"/>
      <c r="ILB11" s="11"/>
      <c r="ILC11" s="11"/>
      <c r="ILD11" s="11"/>
      <c r="ILE11" s="11"/>
      <c r="ILF11" s="11"/>
      <c r="ILG11" s="11"/>
      <c r="ILH11" s="11"/>
      <c r="ILI11" s="11"/>
      <c r="ILJ11" s="11"/>
      <c r="ILK11" s="11"/>
      <c r="ILL11" s="11"/>
      <c r="ILM11" s="11"/>
      <c r="ILN11" s="11"/>
      <c r="ILO11" s="11"/>
      <c r="ILP11" s="11"/>
      <c r="ILQ11" s="11"/>
      <c r="ILR11" s="11"/>
      <c r="ILS11" s="11"/>
      <c r="ILT11" s="11"/>
      <c r="ILU11" s="11"/>
      <c r="ILV11" s="11"/>
      <c r="ILW11" s="11"/>
      <c r="ILX11" s="11"/>
      <c r="ILY11" s="11"/>
      <c r="ILZ11" s="11"/>
      <c r="IMA11" s="11"/>
      <c r="IMB11" s="11"/>
      <c r="IMC11" s="11"/>
      <c r="IMD11" s="11"/>
      <c r="IME11" s="11"/>
      <c r="IMF11" s="11"/>
      <c r="IMG11" s="11"/>
      <c r="IMH11" s="11"/>
      <c r="IMI11" s="11"/>
      <c r="IMJ11" s="11"/>
      <c r="IMK11" s="11"/>
      <c r="IML11" s="11"/>
      <c r="IMM11" s="11"/>
      <c r="IMN11" s="11"/>
      <c r="IMO11" s="11"/>
      <c r="IMP11" s="11"/>
      <c r="IMQ11" s="11"/>
      <c r="IMR11" s="11"/>
      <c r="IMS11" s="11"/>
      <c r="IMT11" s="11"/>
      <c r="IMU11" s="11"/>
      <c r="IMV11" s="11"/>
      <c r="IMW11" s="11"/>
      <c r="IMX11" s="11"/>
      <c r="IMY11" s="11"/>
      <c r="IMZ11" s="11"/>
      <c r="INA11" s="11"/>
      <c r="INB11" s="11"/>
      <c r="INC11" s="11"/>
      <c r="IND11" s="11"/>
      <c r="INE11" s="11"/>
      <c r="INF11" s="11"/>
      <c r="ING11" s="11"/>
      <c r="INH11" s="11"/>
      <c r="INI11" s="11"/>
      <c r="INJ11" s="11"/>
      <c r="INK11" s="11"/>
      <c r="INL11" s="11"/>
      <c r="INM11" s="11"/>
      <c r="INN11" s="11"/>
      <c r="INO11" s="11"/>
      <c r="INP11" s="11"/>
      <c r="INQ11" s="11"/>
      <c r="INR11" s="11"/>
      <c r="INS11" s="11"/>
      <c r="INT11" s="11"/>
      <c r="INU11" s="11"/>
      <c r="INV11" s="11"/>
      <c r="INW11" s="11"/>
      <c r="INX11" s="11"/>
      <c r="INY11" s="11"/>
      <c r="INZ11" s="11"/>
      <c r="IOA11" s="11"/>
      <c r="IOB11" s="11"/>
      <c r="IOC11" s="11"/>
      <c r="IOD11" s="11"/>
      <c r="IOE11" s="11"/>
      <c r="IOF11" s="11"/>
      <c r="IOG11" s="11"/>
      <c r="IOH11" s="11"/>
      <c r="IOI11" s="11"/>
      <c r="IOJ11" s="11"/>
      <c r="IOK11" s="11"/>
      <c r="IOL11" s="11"/>
      <c r="IOM11" s="11"/>
      <c r="ION11" s="11"/>
      <c r="IOO11" s="11"/>
      <c r="IOP11" s="11"/>
      <c r="IOQ11" s="11"/>
      <c r="IOR11" s="11"/>
      <c r="IOS11" s="11"/>
      <c r="IOT11" s="11"/>
      <c r="IOU11" s="11"/>
      <c r="IOV11" s="11"/>
      <c r="IOW11" s="11"/>
      <c r="IOX11" s="11"/>
      <c r="IOY11" s="11"/>
      <c r="IOZ11" s="11"/>
      <c r="IPA11" s="11"/>
      <c r="IPB11" s="11"/>
      <c r="IPC11" s="11"/>
      <c r="IPD11" s="11"/>
      <c r="IPE11" s="11"/>
      <c r="IPF11" s="11"/>
      <c r="IPG11" s="11"/>
      <c r="IPH11" s="11"/>
      <c r="IPI11" s="11"/>
      <c r="IPJ11" s="11"/>
      <c r="IPK11" s="11"/>
      <c r="IPL11" s="11"/>
      <c r="IPM11" s="11"/>
      <c r="IPN11" s="11"/>
      <c r="IPO11" s="11"/>
      <c r="IPP11" s="11"/>
      <c r="IPQ11" s="11"/>
      <c r="IPR11" s="11"/>
      <c r="IPS11" s="11"/>
      <c r="IPT11" s="11"/>
      <c r="IPU11" s="11"/>
      <c r="IPV11" s="11"/>
      <c r="IPW11" s="11"/>
      <c r="IPX11" s="11"/>
      <c r="IPY11" s="11"/>
      <c r="IPZ11" s="11"/>
      <c r="IQA11" s="11"/>
      <c r="IQB11" s="11"/>
      <c r="IQC11" s="11"/>
      <c r="IQD11" s="11"/>
      <c r="IQE11" s="11"/>
      <c r="IQF11" s="11"/>
      <c r="IQG11" s="11"/>
      <c r="IQH11" s="11"/>
      <c r="IQI11" s="11"/>
      <c r="IQJ11" s="11"/>
      <c r="IQK11" s="11"/>
      <c r="IQL11" s="11"/>
      <c r="IQM11" s="11"/>
      <c r="IQN11" s="11"/>
      <c r="IQO11" s="11"/>
      <c r="IQP11" s="11"/>
      <c r="IQQ11" s="11"/>
      <c r="IQR11" s="11"/>
      <c r="IQS11" s="11"/>
      <c r="IQT11" s="11"/>
      <c r="IQU11" s="11"/>
      <c r="IQV11" s="11"/>
      <c r="IQW11" s="11"/>
      <c r="IQX11" s="11"/>
      <c r="IQY11" s="11"/>
      <c r="IQZ11" s="11"/>
      <c r="IRA11" s="11"/>
      <c r="IRB11" s="11"/>
      <c r="IRC11" s="11"/>
      <c r="IRD11" s="11"/>
      <c r="IRE11" s="11"/>
      <c r="IRF11" s="11"/>
      <c r="IRG11" s="11"/>
      <c r="IRH11" s="11"/>
      <c r="IRI11" s="11"/>
      <c r="IRJ11" s="11"/>
      <c r="IRK11" s="11"/>
      <c r="IRL11" s="11"/>
      <c r="IRM11" s="11"/>
      <c r="IRN11" s="11"/>
      <c r="IRO11" s="11"/>
      <c r="IRP11" s="11"/>
      <c r="IRQ11" s="11"/>
      <c r="IRR11" s="11"/>
      <c r="IRS11" s="11"/>
      <c r="IRT11" s="11"/>
      <c r="IRU11" s="11"/>
      <c r="IRV11" s="11"/>
      <c r="IRW11" s="11"/>
      <c r="IRX11" s="11"/>
      <c r="IRY11" s="11"/>
      <c r="IRZ11" s="11"/>
      <c r="ISA11" s="11"/>
      <c r="ISB11" s="11"/>
      <c r="ISC11" s="11"/>
      <c r="ISD11" s="11"/>
      <c r="ISE11" s="11"/>
      <c r="ISF11" s="11"/>
      <c r="ISG11" s="11"/>
      <c r="ISH11" s="11"/>
      <c r="ISI11" s="11"/>
      <c r="ISJ11" s="11"/>
      <c r="ISK11" s="11"/>
      <c r="ISL11" s="11"/>
      <c r="ISM11" s="11"/>
      <c r="ISN11" s="11"/>
      <c r="ISO11" s="11"/>
      <c r="ISP11" s="11"/>
      <c r="ISQ11" s="11"/>
      <c r="ISR11" s="11"/>
      <c r="ISS11" s="11"/>
      <c r="IST11" s="11"/>
      <c r="ISU11" s="11"/>
      <c r="ISV11" s="11"/>
      <c r="ISW11" s="11"/>
      <c r="ISX11" s="11"/>
      <c r="ISY11" s="11"/>
      <c r="ISZ11" s="11"/>
      <c r="ITA11" s="11"/>
      <c r="ITB11" s="11"/>
      <c r="ITC11" s="11"/>
      <c r="ITD11" s="11"/>
      <c r="ITE11" s="11"/>
      <c r="ITF11" s="11"/>
      <c r="ITG11" s="11"/>
      <c r="ITH11" s="11"/>
      <c r="ITI11" s="11"/>
      <c r="ITJ11" s="11"/>
      <c r="ITK11" s="11"/>
      <c r="ITL11" s="11"/>
      <c r="ITM11" s="11"/>
      <c r="ITN11" s="11"/>
      <c r="ITO11" s="11"/>
      <c r="ITP11" s="11"/>
      <c r="ITQ11" s="11"/>
      <c r="ITR11" s="11"/>
      <c r="ITS11" s="11"/>
      <c r="ITT11" s="11"/>
      <c r="ITU11" s="11"/>
      <c r="ITV11" s="11"/>
      <c r="ITW11" s="11"/>
      <c r="ITX11" s="11"/>
      <c r="ITY11" s="11"/>
      <c r="ITZ11" s="11"/>
      <c r="IUA11" s="11"/>
      <c r="IUB11" s="11"/>
      <c r="IUC11" s="11"/>
      <c r="IUD11" s="11"/>
      <c r="IUE11" s="11"/>
      <c r="IUF11" s="11"/>
      <c r="IUG11" s="11"/>
      <c r="IUH11" s="11"/>
      <c r="IUI11" s="11"/>
      <c r="IUJ11" s="11"/>
      <c r="IUK11" s="11"/>
      <c r="IUL11" s="11"/>
      <c r="IUM11" s="11"/>
      <c r="IUN11" s="11"/>
      <c r="IUO11" s="11"/>
      <c r="IUP11" s="11"/>
      <c r="IUQ11" s="11"/>
      <c r="IUR11" s="11"/>
      <c r="IUS11" s="11"/>
      <c r="IUT11" s="11"/>
      <c r="IUU11" s="11"/>
      <c r="IUV11" s="11"/>
      <c r="IUW11" s="11"/>
      <c r="IUX11" s="11"/>
      <c r="IUY11" s="11"/>
      <c r="IUZ11" s="11"/>
      <c r="IVA11" s="11"/>
      <c r="IVB11" s="11"/>
      <c r="IVC11" s="11"/>
      <c r="IVD11" s="11"/>
      <c r="IVE11" s="11"/>
      <c r="IVF11" s="11"/>
      <c r="IVG11" s="11"/>
      <c r="IVH11" s="11"/>
      <c r="IVI11" s="11"/>
      <c r="IVJ11" s="11"/>
      <c r="IVK11" s="11"/>
      <c r="IVL11" s="11"/>
      <c r="IVM11" s="11"/>
      <c r="IVN11" s="11"/>
      <c r="IVO11" s="11"/>
      <c r="IVP11" s="11"/>
      <c r="IVQ11" s="11"/>
      <c r="IVR11" s="11"/>
      <c r="IVS11" s="11"/>
      <c r="IVT11" s="11"/>
      <c r="IVU11" s="11"/>
      <c r="IVV11" s="11"/>
      <c r="IVW11" s="11"/>
      <c r="IVX11" s="11"/>
      <c r="IVY11" s="11"/>
      <c r="IVZ11" s="11"/>
      <c r="IWA11" s="11"/>
      <c r="IWB11" s="11"/>
      <c r="IWC11" s="11"/>
      <c r="IWD11" s="11"/>
      <c r="IWE11" s="11"/>
      <c r="IWF11" s="11"/>
      <c r="IWG11" s="11"/>
      <c r="IWH11" s="11"/>
      <c r="IWI11" s="11"/>
      <c r="IWJ11" s="11"/>
      <c r="IWK11" s="11"/>
      <c r="IWL11" s="11"/>
      <c r="IWM11" s="11"/>
      <c r="IWN11" s="11"/>
      <c r="IWO11" s="11"/>
      <c r="IWP11" s="11"/>
      <c r="IWQ11" s="11"/>
      <c r="IWR11" s="11"/>
      <c r="IWS11" s="11"/>
      <c r="IWT11" s="11"/>
      <c r="IWU11" s="11"/>
      <c r="IWV11" s="11"/>
      <c r="IWW11" s="11"/>
      <c r="IWX11" s="11"/>
      <c r="IWY11" s="11"/>
      <c r="IWZ11" s="11"/>
      <c r="IXA11" s="11"/>
      <c r="IXB11" s="11"/>
      <c r="IXC11" s="11"/>
      <c r="IXD11" s="11"/>
      <c r="IXE11" s="11"/>
      <c r="IXF11" s="11"/>
      <c r="IXG11" s="11"/>
      <c r="IXH11" s="11"/>
      <c r="IXI11" s="11"/>
      <c r="IXJ11" s="11"/>
      <c r="IXK11" s="11"/>
      <c r="IXL11" s="11"/>
      <c r="IXM11" s="11"/>
      <c r="IXN11" s="11"/>
      <c r="IXO11" s="11"/>
      <c r="IXP11" s="11"/>
      <c r="IXQ11" s="11"/>
      <c r="IXR11" s="11"/>
      <c r="IXS11" s="11"/>
      <c r="IXT11" s="11"/>
      <c r="IXU11" s="11"/>
      <c r="IXV11" s="11"/>
      <c r="IXW11" s="11"/>
      <c r="IXX11" s="11"/>
      <c r="IXY11" s="11"/>
      <c r="IXZ11" s="11"/>
      <c r="IYA11" s="11"/>
      <c r="IYB11" s="11"/>
      <c r="IYC11" s="11"/>
      <c r="IYD11" s="11"/>
      <c r="IYE11" s="11"/>
      <c r="IYF11" s="11"/>
      <c r="IYG11" s="11"/>
      <c r="IYH11" s="11"/>
      <c r="IYI11" s="11"/>
      <c r="IYJ11" s="11"/>
      <c r="IYK11" s="11"/>
      <c r="IYL11" s="11"/>
      <c r="IYM11" s="11"/>
      <c r="IYN11" s="11"/>
      <c r="IYO11" s="11"/>
      <c r="IYP11" s="11"/>
      <c r="IYQ11" s="11"/>
      <c r="IYR11" s="11"/>
      <c r="IYS11" s="11"/>
      <c r="IYT11" s="11"/>
      <c r="IYU11" s="11"/>
      <c r="IYV11" s="11"/>
      <c r="IYW11" s="11"/>
      <c r="IYX11" s="11"/>
      <c r="IYY11" s="11"/>
      <c r="IYZ11" s="11"/>
      <c r="IZA11" s="11"/>
      <c r="IZB11" s="11"/>
      <c r="IZC11" s="11"/>
      <c r="IZD11" s="11"/>
      <c r="IZE11" s="11"/>
      <c r="IZF11" s="11"/>
      <c r="IZG11" s="11"/>
      <c r="IZH11" s="11"/>
      <c r="IZI11" s="11"/>
      <c r="IZJ11" s="11"/>
      <c r="IZK11" s="11"/>
      <c r="IZL11" s="11"/>
      <c r="IZM11" s="11"/>
      <c r="IZN11" s="11"/>
      <c r="IZO11" s="11"/>
      <c r="IZP11" s="11"/>
      <c r="IZQ11" s="11"/>
      <c r="IZR11" s="11"/>
      <c r="IZS11" s="11"/>
      <c r="IZT11" s="11"/>
      <c r="IZU11" s="11"/>
      <c r="IZV11" s="11"/>
      <c r="IZW11" s="11"/>
      <c r="IZX11" s="11"/>
      <c r="IZY11" s="11"/>
      <c r="IZZ11" s="11"/>
      <c r="JAA11" s="11"/>
      <c r="JAB11" s="11"/>
      <c r="JAC11" s="11"/>
      <c r="JAD11" s="11"/>
      <c r="JAE11" s="11"/>
      <c r="JAF11" s="11"/>
      <c r="JAG11" s="11"/>
      <c r="JAH11" s="11"/>
      <c r="JAI11" s="11"/>
      <c r="JAJ11" s="11"/>
      <c r="JAK11" s="11"/>
      <c r="JAL11" s="11"/>
      <c r="JAM11" s="11"/>
      <c r="JAN11" s="11"/>
      <c r="JAO11" s="11"/>
      <c r="JAP11" s="11"/>
      <c r="JAQ11" s="11"/>
      <c r="JAR11" s="11"/>
      <c r="JAS11" s="11"/>
      <c r="JAT11" s="11"/>
      <c r="JAU11" s="11"/>
      <c r="JAV11" s="11"/>
      <c r="JAW11" s="11"/>
      <c r="JAX11" s="11"/>
      <c r="JAY11" s="11"/>
      <c r="JAZ11" s="11"/>
      <c r="JBA11" s="11"/>
      <c r="JBB11" s="11"/>
      <c r="JBC11" s="11"/>
      <c r="JBD11" s="11"/>
      <c r="JBE11" s="11"/>
      <c r="JBF11" s="11"/>
      <c r="JBG11" s="11"/>
      <c r="JBH11" s="11"/>
      <c r="JBI11" s="11"/>
      <c r="JBJ11" s="11"/>
      <c r="JBK11" s="11"/>
      <c r="JBL11" s="11"/>
      <c r="JBM11" s="11"/>
      <c r="JBN11" s="11"/>
      <c r="JBO11" s="11"/>
      <c r="JBP11" s="11"/>
      <c r="JBQ11" s="11"/>
      <c r="JBR11" s="11"/>
      <c r="JBS11" s="11"/>
      <c r="JBT11" s="11"/>
      <c r="JBU11" s="11"/>
      <c r="JBV11" s="11"/>
      <c r="JBW11" s="11"/>
      <c r="JBX11" s="11"/>
      <c r="JBY11" s="11"/>
      <c r="JBZ11" s="11"/>
      <c r="JCA11" s="11"/>
      <c r="JCB11" s="11"/>
      <c r="JCC11" s="11"/>
      <c r="JCD11" s="11"/>
      <c r="JCE11" s="11"/>
      <c r="JCF11" s="11"/>
      <c r="JCG11" s="11"/>
      <c r="JCH11" s="11"/>
      <c r="JCI11" s="11"/>
      <c r="JCJ11" s="11"/>
      <c r="JCK11" s="11"/>
      <c r="JCL11" s="11"/>
      <c r="JCM11" s="11"/>
      <c r="JCN11" s="11"/>
      <c r="JCO11" s="11"/>
      <c r="JCP11" s="11"/>
      <c r="JCQ11" s="11"/>
      <c r="JCR11" s="11"/>
      <c r="JCS11" s="11"/>
      <c r="JCT11" s="11"/>
      <c r="JCU11" s="11"/>
      <c r="JCV11" s="11"/>
      <c r="JCW11" s="11"/>
      <c r="JCX11" s="11"/>
      <c r="JCY11" s="11"/>
      <c r="JCZ11" s="11"/>
      <c r="JDA11" s="11"/>
      <c r="JDB11" s="11"/>
      <c r="JDC11" s="11"/>
      <c r="JDD11" s="11"/>
      <c r="JDE11" s="11"/>
      <c r="JDF11" s="11"/>
      <c r="JDG11" s="11"/>
      <c r="JDH11" s="11"/>
      <c r="JDI11" s="11"/>
      <c r="JDJ11" s="11"/>
      <c r="JDK11" s="11"/>
      <c r="JDL11" s="11"/>
      <c r="JDM11" s="11"/>
      <c r="JDN11" s="11"/>
      <c r="JDO11" s="11"/>
      <c r="JDP11" s="11"/>
      <c r="JDQ11" s="11"/>
      <c r="JDR11" s="11"/>
      <c r="JDS11" s="11"/>
      <c r="JDT11" s="11"/>
      <c r="JDU11" s="11"/>
      <c r="JDV11" s="11"/>
      <c r="JDW11" s="11"/>
      <c r="JDX11" s="11"/>
      <c r="JDY11" s="11"/>
      <c r="JDZ11" s="11"/>
      <c r="JEA11" s="11"/>
      <c r="JEB11" s="11"/>
      <c r="JEC11" s="11"/>
      <c r="JED11" s="11"/>
      <c r="JEE11" s="11"/>
      <c r="JEF11" s="11"/>
      <c r="JEG11" s="11"/>
      <c r="JEH11" s="11"/>
      <c r="JEI11" s="11"/>
      <c r="JEJ11" s="11"/>
      <c r="JEK11" s="11"/>
      <c r="JEL11" s="11"/>
      <c r="JEM11" s="11"/>
      <c r="JEN11" s="11"/>
      <c r="JEO11" s="11"/>
      <c r="JEP11" s="11"/>
      <c r="JEQ11" s="11"/>
      <c r="JER11" s="11"/>
      <c r="JES11" s="11"/>
      <c r="JET11" s="11"/>
      <c r="JEU11" s="11"/>
      <c r="JEV11" s="11"/>
      <c r="JEW11" s="11"/>
      <c r="JEX11" s="11"/>
      <c r="JEY11" s="11"/>
      <c r="JEZ11" s="11"/>
      <c r="JFA11" s="11"/>
      <c r="JFB11" s="11"/>
      <c r="JFC11" s="11"/>
      <c r="JFD11" s="11"/>
      <c r="JFE11" s="11"/>
      <c r="JFF11" s="11"/>
      <c r="JFG11" s="11"/>
      <c r="JFH11" s="11"/>
      <c r="JFI11" s="11"/>
      <c r="JFJ11" s="11"/>
      <c r="JFK11" s="11"/>
      <c r="JFL11" s="11"/>
      <c r="JFM11" s="11"/>
      <c r="JFN11" s="11"/>
      <c r="JFO11" s="11"/>
      <c r="JFP11" s="11"/>
      <c r="JFQ11" s="11"/>
      <c r="JFR11" s="11"/>
      <c r="JFS11" s="11"/>
      <c r="JFT11" s="11"/>
      <c r="JFU11" s="11"/>
      <c r="JFV11" s="11"/>
      <c r="JFW11" s="11"/>
      <c r="JFX11" s="11"/>
      <c r="JFY11" s="11"/>
      <c r="JFZ11" s="11"/>
      <c r="JGA11" s="11"/>
      <c r="JGB11" s="11"/>
      <c r="JGC11" s="11"/>
      <c r="JGD11" s="11"/>
      <c r="JGE11" s="11"/>
      <c r="JGF11" s="11"/>
      <c r="JGG11" s="11"/>
      <c r="JGH11" s="11"/>
      <c r="JGI11" s="11"/>
      <c r="JGJ11" s="11"/>
      <c r="JGK11" s="11"/>
      <c r="JGL11" s="11"/>
      <c r="JGM11" s="11"/>
      <c r="JGN11" s="11"/>
      <c r="JGO11" s="11"/>
      <c r="JGP11" s="11"/>
      <c r="JGQ11" s="11"/>
      <c r="JGR11" s="11"/>
      <c r="JGS11" s="11"/>
      <c r="JGT11" s="11"/>
      <c r="JGU11" s="11"/>
      <c r="JGV11" s="11"/>
      <c r="JGW11" s="11"/>
      <c r="JGX11" s="11"/>
      <c r="JGY11" s="11"/>
      <c r="JGZ11" s="11"/>
      <c r="JHA11" s="11"/>
      <c r="JHB11" s="11"/>
      <c r="JHC11" s="11"/>
      <c r="JHD11" s="11"/>
      <c r="JHE11" s="11"/>
      <c r="JHF11" s="11"/>
      <c r="JHG11" s="11"/>
      <c r="JHH11" s="11"/>
      <c r="JHI11" s="11"/>
      <c r="JHJ11" s="11"/>
      <c r="JHK11" s="11"/>
      <c r="JHL11" s="11"/>
      <c r="JHM11" s="11"/>
      <c r="JHN11" s="11"/>
      <c r="JHO11" s="11"/>
      <c r="JHP11" s="11"/>
      <c r="JHQ11" s="11"/>
      <c r="JHR11" s="11"/>
      <c r="JHS11" s="11"/>
      <c r="JHT11" s="11"/>
      <c r="JHU11" s="11"/>
      <c r="JHV11" s="11"/>
      <c r="JHW11" s="11"/>
      <c r="JHX11" s="11"/>
      <c r="JHY11" s="11"/>
      <c r="JHZ11" s="11"/>
      <c r="JIA11" s="11"/>
      <c r="JIB11" s="11"/>
      <c r="JIC11" s="11"/>
      <c r="JID11" s="11"/>
      <c r="JIE11" s="11"/>
      <c r="JIF11" s="11"/>
      <c r="JIG11" s="11"/>
      <c r="JIH11" s="11"/>
      <c r="JII11" s="11"/>
      <c r="JIJ11" s="11"/>
      <c r="JIK11" s="11"/>
      <c r="JIL11" s="11"/>
      <c r="JIM11" s="11"/>
      <c r="JIN11" s="11"/>
      <c r="JIO11" s="11"/>
      <c r="JIP11" s="11"/>
      <c r="JIQ11" s="11"/>
      <c r="JIR11" s="11"/>
      <c r="JIS11" s="11"/>
      <c r="JIT11" s="11"/>
      <c r="JIU11" s="11"/>
      <c r="JIV11" s="11"/>
      <c r="JIW11" s="11"/>
      <c r="JIX11" s="11"/>
      <c r="JIY11" s="11"/>
      <c r="JIZ11" s="11"/>
      <c r="JJA11" s="11"/>
      <c r="JJB11" s="11"/>
      <c r="JJC11" s="11"/>
      <c r="JJD11" s="11"/>
      <c r="JJE11" s="11"/>
      <c r="JJF11" s="11"/>
      <c r="JJG11" s="11"/>
      <c r="JJH11" s="11"/>
      <c r="JJI11" s="11"/>
      <c r="JJJ11" s="11"/>
      <c r="JJK11" s="11"/>
      <c r="JJL11" s="11"/>
      <c r="JJM11" s="11"/>
      <c r="JJN11" s="11"/>
      <c r="JJO11" s="11"/>
      <c r="JJP11" s="11"/>
      <c r="JJQ11" s="11"/>
      <c r="JJR11" s="11"/>
      <c r="JJS11" s="11"/>
      <c r="JJT11" s="11"/>
      <c r="JJU11" s="11"/>
      <c r="JJV11" s="11"/>
      <c r="JJW11" s="11"/>
      <c r="JJX11" s="11"/>
      <c r="JJY11" s="11"/>
      <c r="JJZ11" s="11"/>
      <c r="JKA11" s="11"/>
      <c r="JKB11" s="11"/>
      <c r="JKC11" s="11"/>
      <c r="JKD11" s="11"/>
      <c r="JKE11" s="11"/>
      <c r="JKF11" s="11"/>
      <c r="JKG11" s="11"/>
      <c r="JKH11" s="11"/>
      <c r="JKI11" s="11"/>
      <c r="JKJ11" s="11"/>
      <c r="JKK11" s="11"/>
      <c r="JKL11" s="11"/>
      <c r="JKM11" s="11"/>
      <c r="JKN11" s="11"/>
      <c r="JKO11" s="11"/>
      <c r="JKP11" s="11"/>
      <c r="JKQ11" s="11"/>
      <c r="JKR11" s="11"/>
      <c r="JKS11" s="11"/>
      <c r="JKT11" s="11"/>
      <c r="JKU11" s="11"/>
      <c r="JKV11" s="11"/>
      <c r="JKW11" s="11"/>
      <c r="JKX11" s="11"/>
      <c r="JKY11" s="11"/>
      <c r="JKZ11" s="11"/>
      <c r="JLA11" s="11"/>
      <c r="JLB11" s="11"/>
      <c r="JLC11" s="11"/>
      <c r="JLD11" s="11"/>
      <c r="JLE11" s="11"/>
      <c r="JLF11" s="11"/>
      <c r="JLG11" s="11"/>
      <c r="JLH11" s="11"/>
      <c r="JLI11" s="11"/>
      <c r="JLJ11" s="11"/>
      <c r="JLK11" s="11"/>
      <c r="JLL11" s="11"/>
      <c r="JLM11" s="11"/>
      <c r="JLN11" s="11"/>
      <c r="JLO11" s="11"/>
      <c r="JLP11" s="11"/>
      <c r="JLQ11" s="11"/>
      <c r="JLR11" s="11"/>
      <c r="JLS11" s="11"/>
      <c r="JLT11" s="11"/>
      <c r="JLU11" s="11"/>
      <c r="JLV11" s="11"/>
      <c r="JLW11" s="11"/>
      <c r="JLX11" s="11"/>
      <c r="JLY11" s="11"/>
      <c r="JLZ11" s="11"/>
      <c r="JMA11" s="11"/>
      <c r="JMB11" s="11"/>
      <c r="JMC11" s="11"/>
      <c r="JMD11" s="11"/>
      <c r="JME11" s="11"/>
      <c r="JMF11" s="11"/>
      <c r="JMG11" s="11"/>
      <c r="JMH11" s="11"/>
      <c r="JMI11" s="11"/>
      <c r="JMJ11" s="11"/>
      <c r="JMK11" s="11"/>
      <c r="JML11" s="11"/>
      <c r="JMM11" s="11"/>
      <c r="JMN11" s="11"/>
      <c r="JMO11" s="11"/>
      <c r="JMP11" s="11"/>
      <c r="JMQ11" s="11"/>
      <c r="JMR11" s="11"/>
      <c r="JMS11" s="11"/>
      <c r="JMT11" s="11"/>
      <c r="JMU11" s="11"/>
      <c r="JMV11" s="11"/>
      <c r="JMW11" s="11"/>
      <c r="JMX11" s="11"/>
      <c r="JMY11" s="11"/>
      <c r="JMZ11" s="11"/>
      <c r="JNA11" s="11"/>
      <c r="JNB11" s="11"/>
      <c r="JNC11" s="11"/>
      <c r="JND11" s="11"/>
      <c r="JNE11" s="11"/>
      <c r="JNF11" s="11"/>
      <c r="JNG11" s="11"/>
      <c r="JNH11" s="11"/>
      <c r="JNI11" s="11"/>
      <c r="JNJ11" s="11"/>
      <c r="JNK11" s="11"/>
      <c r="JNL11" s="11"/>
      <c r="JNM11" s="11"/>
      <c r="JNN11" s="11"/>
      <c r="JNO11" s="11"/>
      <c r="JNP11" s="11"/>
      <c r="JNQ11" s="11"/>
      <c r="JNR11" s="11"/>
      <c r="JNS11" s="11"/>
      <c r="JNT11" s="11"/>
      <c r="JNU11" s="11"/>
      <c r="JNV11" s="11"/>
      <c r="JNW11" s="11"/>
      <c r="JNX11" s="11"/>
      <c r="JNY11" s="11"/>
      <c r="JNZ11" s="11"/>
      <c r="JOA11" s="11"/>
      <c r="JOB11" s="11"/>
      <c r="JOC11" s="11"/>
      <c r="JOD11" s="11"/>
      <c r="JOE11" s="11"/>
      <c r="JOF11" s="11"/>
      <c r="JOG11" s="11"/>
      <c r="JOH11" s="11"/>
      <c r="JOI11" s="11"/>
      <c r="JOJ11" s="11"/>
      <c r="JOK11" s="11"/>
      <c r="JOL11" s="11"/>
      <c r="JOM11" s="11"/>
      <c r="JON11" s="11"/>
      <c r="JOO11" s="11"/>
      <c r="JOP11" s="11"/>
      <c r="JOQ11" s="11"/>
      <c r="JOR11" s="11"/>
      <c r="JOS11" s="11"/>
      <c r="JOT11" s="11"/>
      <c r="JOU11" s="11"/>
      <c r="JOV11" s="11"/>
      <c r="JOW11" s="11"/>
      <c r="JOX11" s="11"/>
      <c r="JOY11" s="11"/>
      <c r="JOZ11" s="11"/>
      <c r="JPA11" s="11"/>
      <c r="JPB11" s="11"/>
      <c r="JPC11" s="11"/>
      <c r="JPD11" s="11"/>
      <c r="JPE11" s="11"/>
      <c r="JPF11" s="11"/>
      <c r="JPG11" s="11"/>
      <c r="JPH11" s="11"/>
      <c r="JPI11" s="11"/>
      <c r="JPJ11" s="11"/>
      <c r="JPK11" s="11"/>
      <c r="JPL11" s="11"/>
      <c r="JPM11" s="11"/>
      <c r="JPN11" s="11"/>
      <c r="JPO11" s="11"/>
      <c r="JPP11" s="11"/>
      <c r="JPQ11" s="11"/>
      <c r="JPR11" s="11"/>
      <c r="JPS11" s="11"/>
      <c r="JPT11" s="11"/>
      <c r="JPU11" s="11"/>
      <c r="JPV11" s="11"/>
      <c r="JPW11" s="11"/>
      <c r="JPX11" s="11"/>
      <c r="JPY11" s="11"/>
      <c r="JPZ11" s="11"/>
      <c r="JQA11" s="11"/>
      <c r="JQB11" s="11"/>
      <c r="JQC11" s="11"/>
      <c r="JQD11" s="11"/>
      <c r="JQE11" s="11"/>
      <c r="JQF11" s="11"/>
      <c r="JQG11" s="11"/>
      <c r="JQH11" s="11"/>
      <c r="JQI11" s="11"/>
      <c r="JQJ11" s="11"/>
      <c r="JQK11" s="11"/>
      <c r="JQL11" s="11"/>
      <c r="JQM11" s="11"/>
      <c r="JQN11" s="11"/>
      <c r="JQO11" s="11"/>
      <c r="JQP11" s="11"/>
      <c r="JQQ11" s="11"/>
      <c r="JQR11" s="11"/>
      <c r="JQS11" s="11"/>
      <c r="JQT11" s="11"/>
      <c r="JQU11" s="11"/>
      <c r="JQV11" s="11"/>
      <c r="JQW11" s="11"/>
      <c r="JQX11" s="11"/>
      <c r="JQY11" s="11"/>
      <c r="JQZ11" s="11"/>
      <c r="JRA11" s="11"/>
      <c r="JRB11" s="11"/>
      <c r="JRC11" s="11"/>
      <c r="JRD11" s="11"/>
      <c r="JRE11" s="11"/>
      <c r="JRF11" s="11"/>
      <c r="JRG11" s="11"/>
      <c r="JRH11" s="11"/>
      <c r="JRI11" s="11"/>
      <c r="JRJ11" s="11"/>
      <c r="JRK11" s="11"/>
      <c r="JRL11" s="11"/>
      <c r="JRM11" s="11"/>
      <c r="JRN11" s="11"/>
      <c r="JRO11" s="11"/>
      <c r="JRP11" s="11"/>
      <c r="JRQ11" s="11"/>
      <c r="JRR11" s="11"/>
      <c r="JRS11" s="11"/>
      <c r="JRT11" s="11"/>
      <c r="JRU11" s="11"/>
      <c r="JRV11" s="11"/>
      <c r="JRW11" s="11"/>
      <c r="JRX11" s="11"/>
      <c r="JRY11" s="11"/>
      <c r="JRZ11" s="11"/>
      <c r="JSA11" s="11"/>
      <c r="JSB11" s="11"/>
      <c r="JSC11" s="11"/>
      <c r="JSD11" s="11"/>
      <c r="JSE11" s="11"/>
      <c r="JSF11" s="11"/>
      <c r="JSG11" s="11"/>
      <c r="JSH11" s="11"/>
      <c r="JSI11" s="11"/>
      <c r="JSJ11" s="11"/>
      <c r="JSK11" s="11"/>
      <c r="JSL11" s="11"/>
      <c r="JSM11" s="11"/>
      <c r="JSN11" s="11"/>
      <c r="JSO11" s="11"/>
      <c r="JSP11" s="11"/>
      <c r="JSQ11" s="11"/>
      <c r="JSR11" s="11"/>
      <c r="JSS11" s="11"/>
      <c r="JST11" s="11"/>
      <c r="JSU11" s="11"/>
      <c r="JSV11" s="11"/>
      <c r="JSW11" s="11"/>
      <c r="JSX11" s="11"/>
      <c r="JSY11" s="11"/>
      <c r="JSZ11" s="11"/>
      <c r="JTA11" s="11"/>
      <c r="JTB11" s="11"/>
      <c r="JTC11" s="11"/>
      <c r="JTD11" s="11"/>
      <c r="JTE11" s="11"/>
      <c r="JTF11" s="11"/>
      <c r="JTG11" s="11"/>
      <c r="JTH11" s="11"/>
      <c r="JTI11" s="11"/>
      <c r="JTJ11" s="11"/>
      <c r="JTK11" s="11"/>
      <c r="JTL11" s="11"/>
      <c r="JTM11" s="11"/>
      <c r="JTN11" s="11"/>
      <c r="JTO11" s="11"/>
      <c r="JTP11" s="11"/>
      <c r="JTQ11" s="11"/>
      <c r="JTR11" s="11"/>
      <c r="JTS11" s="11"/>
      <c r="JTT11" s="11"/>
      <c r="JTU11" s="11"/>
      <c r="JTV11" s="11"/>
      <c r="JTW11" s="11"/>
      <c r="JTX11" s="11"/>
      <c r="JTY11" s="11"/>
      <c r="JTZ11" s="11"/>
      <c r="JUA11" s="11"/>
      <c r="JUB11" s="11"/>
      <c r="JUC11" s="11"/>
      <c r="JUD11" s="11"/>
      <c r="JUE11" s="11"/>
      <c r="JUF11" s="11"/>
      <c r="JUG11" s="11"/>
      <c r="JUH11" s="11"/>
      <c r="JUI11" s="11"/>
      <c r="JUJ11" s="11"/>
      <c r="JUK11" s="11"/>
      <c r="JUL11" s="11"/>
      <c r="JUM11" s="11"/>
      <c r="JUN11" s="11"/>
      <c r="JUO11" s="11"/>
      <c r="JUP11" s="11"/>
      <c r="JUQ11" s="11"/>
      <c r="JUR11" s="11"/>
      <c r="JUS11" s="11"/>
      <c r="JUT11" s="11"/>
      <c r="JUU11" s="11"/>
      <c r="JUV11" s="11"/>
      <c r="JUW11" s="11"/>
      <c r="JUX11" s="11"/>
      <c r="JUY11" s="11"/>
      <c r="JUZ11" s="11"/>
      <c r="JVA11" s="11"/>
      <c r="JVB11" s="11"/>
      <c r="JVC11" s="11"/>
      <c r="JVD11" s="11"/>
      <c r="JVE11" s="11"/>
      <c r="JVF11" s="11"/>
      <c r="JVG11" s="11"/>
      <c r="JVH11" s="11"/>
      <c r="JVI11" s="11"/>
      <c r="JVJ11" s="11"/>
      <c r="JVK11" s="11"/>
      <c r="JVL11" s="11"/>
      <c r="JVM11" s="11"/>
      <c r="JVN11" s="11"/>
      <c r="JVO11" s="11"/>
      <c r="JVP11" s="11"/>
      <c r="JVQ11" s="11"/>
      <c r="JVR11" s="11"/>
      <c r="JVS11" s="11"/>
      <c r="JVT11" s="11"/>
      <c r="JVU11" s="11"/>
      <c r="JVV11" s="11"/>
      <c r="JVW11" s="11"/>
      <c r="JVX11" s="11"/>
      <c r="JVY11" s="11"/>
      <c r="JVZ11" s="11"/>
      <c r="JWA11" s="11"/>
      <c r="JWB11" s="11"/>
      <c r="JWC11" s="11"/>
      <c r="JWD11" s="11"/>
      <c r="JWE11" s="11"/>
      <c r="JWF11" s="11"/>
      <c r="JWG11" s="11"/>
      <c r="JWH11" s="11"/>
      <c r="JWI11" s="11"/>
      <c r="JWJ11" s="11"/>
      <c r="JWK11" s="11"/>
      <c r="JWL11" s="11"/>
      <c r="JWM11" s="11"/>
      <c r="JWN11" s="11"/>
      <c r="JWO11" s="11"/>
      <c r="JWP11" s="11"/>
      <c r="JWQ11" s="11"/>
      <c r="JWR11" s="11"/>
      <c r="JWS11" s="11"/>
      <c r="JWT11" s="11"/>
      <c r="JWU11" s="11"/>
      <c r="JWV11" s="11"/>
      <c r="JWW11" s="11"/>
      <c r="JWX11" s="11"/>
      <c r="JWY11" s="11"/>
      <c r="JWZ11" s="11"/>
      <c r="JXA11" s="11"/>
      <c r="JXB11" s="11"/>
      <c r="JXC11" s="11"/>
      <c r="JXD11" s="11"/>
      <c r="JXE11" s="11"/>
      <c r="JXF11" s="11"/>
      <c r="JXG11" s="11"/>
      <c r="JXH11" s="11"/>
      <c r="JXI11" s="11"/>
      <c r="JXJ11" s="11"/>
      <c r="JXK11" s="11"/>
      <c r="JXL11" s="11"/>
      <c r="JXM11" s="11"/>
      <c r="JXN11" s="11"/>
      <c r="JXO11" s="11"/>
      <c r="JXP11" s="11"/>
      <c r="JXQ11" s="11"/>
      <c r="JXR11" s="11"/>
      <c r="JXS11" s="11"/>
      <c r="JXT11" s="11"/>
      <c r="JXU11" s="11"/>
      <c r="JXV11" s="11"/>
      <c r="JXW11" s="11"/>
      <c r="JXX11" s="11"/>
      <c r="JXY11" s="11"/>
      <c r="JXZ11" s="11"/>
      <c r="JYA11" s="11"/>
      <c r="JYB11" s="11"/>
      <c r="JYC11" s="11"/>
      <c r="JYD11" s="11"/>
      <c r="JYE11" s="11"/>
      <c r="JYF11" s="11"/>
      <c r="JYG11" s="11"/>
      <c r="JYH11" s="11"/>
      <c r="JYI11" s="11"/>
      <c r="JYJ11" s="11"/>
      <c r="JYK11" s="11"/>
      <c r="JYL11" s="11"/>
      <c r="JYM11" s="11"/>
      <c r="JYN11" s="11"/>
      <c r="JYO11" s="11"/>
      <c r="JYP11" s="11"/>
      <c r="JYQ11" s="11"/>
      <c r="JYR11" s="11"/>
      <c r="JYS11" s="11"/>
      <c r="JYT11" s="11"/>
      <c r="JYU11" s="11"/>
      <c r="JYV11" s="11"/>
      <c r="JYW11" s="11"/>
      <c r="JYX11" s="11"/>
      <c r="JYY11" s="11"/>
      <c r="JYZ11" s="11"/>
      <c r="JZA11" s="11"/>
      <c r="JZB11" s="11"/>
      <c r="JZC11" s="11"/>
      <c r="JZD11" s="11"/>
      <c r="JZE11" s="11"/>
      <c r="JZF11" s="11"/>
      <c r="JZG11" s="11"/>
      <c r="JZH11" s="11"/>
      <c r="JZI11" s="11"/>
      <c r="JZJ11" s="11"/>
      <c r="JZK11" s="11"/>
      <c r="JZL11" s="11"/>
      <c r="JZM11" s="11"/>
      <c r="JZN11" s="11"/>
      <c r="JZO11" s="11"/>
      <c r="JZP11" s="11"/>
      <c r="JZQ11" s="11"/>
      <c r="JZR11" s="11"/>
      <c r="JZS11" s="11"/>
      <c r="JZT11" s="11"/>
      <c r="JZU11" s="11"/>
      <c r="JZV11" s="11"/>
      <c r="JZW11" s="11"/>
      <c r="JZX11" s="11"/>
      <c r="JZY11" s="11"/>
      <c r="JZZ11" s="11"/>
      <c r="KAA11" s="11"/>
      <c r="KAB11" s="11"/>
      <c r="KAC11" s="11"/>
      <c r="KAD11" s="11"/>
      <c r="KAE11" s="11"/>
      <c r="KAF11" s="11"/>
      <c r="KAG11" s="11"/>
      <c r="KAH11" s="11"/>
      <c r="KAI11" s="11"/>
      <c r="KAJ11" s="11"/>
      <c r="KAK11" s="11"/>
      <c r="KAL11" s="11"/>
      <c r="KAM11" s="11"/>
      <c r="KAN11" s="11"/>
      <c r="KAO11" s="11"/>
      <c r="KAP11" s="11"/>
      <c r="KAQ11" s="11"/>
      <c r="KAR11" s="11"/>
      <c r="KAS11" s="11"/>
      <c r="KAT11" s="11"/>
      <c r="KAU11" s="11"/>
      <c r="KAV11" s="11"/>
      <c r="KAW11" s="11"/>
      <c r="KAX11" s="11"/>
      <c r="KAY11" s="11"/>
      <c r="KAZ11" s="11"/>
      <c r="KBA11" s="11"/>
      <c r="KBB11" s="11"/>
      <c r="KBC11" s="11"/>
      <c r="KBD11" s="11"/>
      <c r="KBE11" s="11"/>
      <c r="KBF11" s="11"/>
      <c r="KBG11" s="11"/>
      <c r="KBH11" s="11"/>
      <c r="KBI11" s="11"/>
      <c r="KBJ11" s="11"/>
      <c r="KBK11" s="11"/>
      <c r="KBL11" s="11"/>
      <c r="KBM11" s="11"/>
      <c r="KBN11" s="11"/>
      <c r="KBO11" s="11"/>
      <c r="KBP11" s="11"/>
      <c r="KBQ11" s="11"/>
      <c r="KBR11" s="11"/>
      <c r="KBS11" s="11"/>
      <c r="KBT11" s="11"/>
      <c r="KBU11" s="11"/>
      <c r="KBV11" s="11"/>
      <c r="KBW11" s="11"/>
      <c r="KBX11" s="11"/>
      <c r="KBY11" s="11"/>
      <c r="KBZ11" s="11"/>
      <c r="KCA11" s="11"/>
      <c r="KCB11" s="11"/>
      <c r="KCC11" s="11"/>
      <c r="KCD11" s="11"/>
      <c r="KCE11" s="11"/>
      <c r="KCF11" s="11"/>
      <c r="KCG11" s="11"/>
      <c r="KCH11" s="11"/>
      <c r="KCI11" s="11"/>
      <c r="KCJ11" s="11"/>
      <c r="KCK11" s="11"/>
      <c r="KCL11" s="11"/>
      <c r="KCM11" s="11"/>
      <c r="KCN11" s="11"/>
      <c r="KCO11" s="11"/>
      <c r="KCP11" s="11"/>
      <c r="KCQ11" s="11"/>
      <c r="KCR11" s="11"/>
      <c r="KCS11" s="11"/>
      <c r="KCT11" s="11"/>
      <c r="KCU11" s="11"/>
      <c r="KCV11" s="11"/>
      <c r="KCW11" s="11"/>
      <c r="KCX11" s="11"/>
      <c r="KCY11" s="11"/>
      <c r="KCZ11" s="11"/>
      <c r="KDA11" s="11"/>
      <c r="KDB11" s="11"/>
      <c r="KDC11" s="11"/>
      <c r="KDD11" s="11"/>
      <c r="KDE11" s="11"/>
      <c r="KDF11" s="11"/>
      <c r="KDG11" s="11"/>
      <c r="KDH11" s="11"/>
      <c r="KDI11" s="11"/>
      <c r="KDJ11" s="11"/>
      <c r="KDK11" s="11"/>
      <c r="KDL11" s="11"/>
      <c r="KDM11" s="11"/>
      <c r="KDN11" s="11"/>
      <c r="KDO11" s="11"/>
      <c r="KDP11" s="11"/>
      <c r="KDQ11" s="11"/>
      <c r="KDR11" s="11"/>
      <c r="KDS11" s="11"/>
      <c r="KDT11" s="11"/>
      <c r="KDU11" s="11"/>
      <c r="KDV11" s="11"/>
      <c r="KDW11" s="11"/>
      <c r="KDX11" s="11"/>
      <c r="KDY11" s="11"/>
      <c r="KDZ11" s="11"/>
      <c r="KEA11" s="11"/>
      <c r="KEB11" s="11"/>
      <c r="KEC11" s="11"/>
      <c r="KED11" s="11"/>
      <c r="KEE11" s="11"/>
      <c r="KEF11" s="11"/>
      <c r="KEG11" s="11"/>
      <c r="KEH11" s="11"/>
      <c r="KEI11" s="11"/>
      <c r="KEJ11" s="11"/>
      <c r="KEK11" s="11"/>
      <c r="KEL11" s="11"/>
      <c r="KEM11" s="11"/>
      <c r="KEN11" s="11"/>
      <c r="KEO11" s="11"/>
      <c r="KEP11" s="11"/>
      <c r="KEQ11" s="11"/>
      <c r="KER11" s="11"/>
      <c r="KES11" s="11"/>
      <c r="KET11" s="11"/>
      <c r="KEU11" s="11"/>
      <c r="KEV11" s="11"/>
      <c r="KEW11" s="11"/>
      <c r="KEX11" s="11"/>
      <c r="KEY11" s="11"/>
      <c r="KEZ11" s="11"/>
      <c r="KFA11" s="11"/>
      <c r="KFB11" s="11"/>
      <c r="KFC11" s="11"/>
      <c r="KFD11" s="11"/>
      <c r="KFE11" s="11"/>
      <c r="KFF11" s="11"/>
      <c r="KFG11" s="11"/>
      <c r="KFH11" s="11"/>
      <c r="KFI11" s="11"/>
      <c r="KFJ11" s="11"/>
      <c r="KFK11" s="11"/>
      <c r="KFL11" s="11"/>
      <c r="KFM11" s="11"/>
      <c r="KFN11" s="11"/>
      <c r="KFO11" s="11"/>
      <c r="KFP11" s="11"/>
      <c r="KFQ11" s="11"/>
      <c r="KFR11" s="11"/>
      <c r="KFS11" s="11"/>
      <c r="KFT11" s="11"/>
      <c r="KFU11" s="11"/>
      <c r="KFV11" s="11"/>
      <c r="KFW11" s="11"/>
      <c r="KFX11" s="11"/>
      <c r="KFY11" s="11"/>
      <c r="KFZ11" s="11"/>
      <c r="KGA11" s="11"/>
      <c r="KGB11" s="11"/>
      <c r="KGC11" s="11"/>
      <c r="KGD11" s="11"/>
      <c r="KGE11" s="11"/>
      <c r="KGF11" s="11"/>
      <c r="KGG11" s="11"/>
      <c r="KGH11" s="11"/>
      <c r="KGI11" s="11"/>
      <c r="KGJ11" s="11"/>
      <c r="KGK11" s="11"/>
      <c r="KGL11" s="11"/>
      <c r="KGM11" s="11"/>
      <c r="KGN11" s="11"/>
      <c r="KGO11" s="11"/>
      <c r="KGP11" s="11"/>
      <c r="KGQ11" s="11"/>
      <c r="KGR11" s="11"/>
      <c r="KGS11" s="11"/>
      <c r="KGT11" s="11"/>
      <c r="KGU11" s="11"/>
      <c r="KGV11" s="11"/>
      <c r="KGW11" s="11"/>
      <c r="KGX11" s="11"/>
      <c r="KGY11" s="11"/>
      <c r="KGZ11" s="11"/>
      <c r="KHA11" s="11"/>
      <c r="KHB11" s="11"/>
      <c r="KHC11" s="11"/>
      <c r="KHD11" s="11"/>
      <c r="KHE11" s="11"/>
      <c r="KHF11" s="11"/>
      <c r="KHG11" s="11"/>
      <c r="KHH11" s="11"/>
      <c r="KHI11" s="11"/>
      <c r="KHJ11" s="11"/>
      <c r="KHK11" s="11"/>
      <c r="KHL11" s="11"/>
      <c r="KHM11" s="11"/>
      <c r="KHN11" s="11"/>
      <c r="KHO11" s="11"/>
      <c r="KHP11" s="11"/>
      <c r="KHQ11" s="11"/>
      <c r="KHR11" s="11"/>
      <c r="KHS11" s="11"/>
      <c r="KHT11" s="11"/>
      <c r="KHU11" s="11"/>
      <c r="KHV11" s="11"/>
      <c r="KHW11" s="11"/>
      <c r="KHX11" s="11"/>
      <c r="KHY11" s="11"/>
      <c r="KHZ11" s="11"/>
      <c r="KIA11" s="11"/>
      <c r="KIB11" s="11"/>
      <c r="KIC11" s="11"/>
      <c r="KID11" s="11"/>
      <c r="KIE11" s="11"/>
      <c r="KIF11" s="11"/>
      <c r="KIG11" s="11"/>
      <c r="KIH11" s="11"/>
      <c r="KII11" s="11"/>
      <c r="KIJ11" s="11"/>
      <c r="KIK11" s="11"/>
      <c r="KIL11" s="11"/>
      <c r="KIM11" s="11"/>
      <c r="KIN11" s="11"/>
      <c r="KIO11" s="11"/>
      <c r="KIP11" s="11"/>
      <c r="KIQ11" s="11"/>
      <c r="KIR11" s="11"/>
      <c r="KIS11" s="11"/>
      <c r="KIT11" s="11"/>
      <c r="KIU11" s="11"/>
      <c r="KIV11" s="11"/>
      <c r="KIW11" s="11"/>
      <c r="KIX11" s="11"/>
      <c r="KIY11" s="11"/>
      <c r="KIZ11" s="11"/>
      <c r="KJA11" s="11"/>
      <c r="KJB11" s="11"/>
      <c r="KJC11" s="11"/>
      <c r="KJD11" s="11"/>
      <c r="KJE11" s="11"/>
      <c r="KJF11" s="11"/>
      <c r="KJG11" s="11"/>
      <c r="KJH11" s="11"/>
      <c r="KJI11" s="11"/>
      <c r="KJJ11" s="11"/>
      <c r="KJK11" s="11"/>
      <c r="KJL11" s="11"/>
      <c r="KJM11" s="11"/>
      <c r="KJN11" s="11"/>
      <c r="KJO11" s="11"/>
      <c r="KJP11" s="11"/>
      <c r="KJQ11" s="11"/>
      <c r="KJR11" s="11"/>
      <c r="KJS11" s="11"/>
      <c r="KJT11" s="11"/>
      <c r="KJU11" s="11"/>
      <c r="KJV11" s="11"/>
      <c r="KJW11" s="11"/>
      <c r="KJX11" s="11"/>
      <c r="KJY11" s="11"/>
      <c r="KJZ11" s="11"/>
      <c r="KKA11" s="11"/>
      <c r="KKB11" s="11"/>
      <c r="KKC11" s="11"/>
      <c r="KKD11" s="11"/>
      <c r="KKE11" s="11"/>
      <c r="KKF11" s="11"/>
      <c r="KKG11" s="11"/>
      <c r="KKH11" s="11"/>
      <c r="KKI11" s="11"/>
      <c r="KKJ11" s="11"/>
      <c r="KKK11" s="11"/>
      <c r="KKL11" s="11"/>
      <c r="KKM11" s="11"/>
      <c r="KKN11" s="11"/>
      <c r="KKO11" s="11"/>
      <c r="KKP11" s="11"/>
      <c r="KKQ11" s="11"/>
      <c r="KKR11" s="11"/>
      <c r="KKS11" s="11"/>
      <c r="KKT11" s="11"/>
      <c r="KKU11" s="11"/>
      <c r="KKV11" s="11"/>
      <c r="KKW11" s="11"/>
      <c r="KKX11" s="11"/>
      <c r="KKY11" s="11"/>
      <c r="KKZ11" s="11"/>
      <c r="KLA11" s="11"/>
      <c r="KLB11" s="11"/>
      <c r="KLC11" s="11"/>
      <c r="KLD11" s="11"/>
      <c r="KLE11" s="11"/>
      <c r="KLF11" s="11"/>
      <c r="KLG11" s="11"/>
      <c r="KLH11" s="11"/>
      <c r="KLI11" s="11"/>
      <c r="KLJ11" s="11"/>
      <c r="KLK11" s="11"/>
      <c r="KLL11" s="11"/>
      <c r="KLM11" s="11"/>
      <c r="KLN11" s="11"/>
      <c r="KLO11" s="11"/>
      <c r="KLP11" s="11"/>
      <c r="KLQ11" s="11"/>
      <c r="KLR11" s="11"/>
      <c r="KLS11" s="11"/>
      <c r="KLT11" s="11"/>
      <c r="KLU11" s="11"/>
      <c r="KLV11" s="11"/>
      <c r="KLW11" s="11"/>
      <c r="KLX11" s="11"/>
      <c r="KLY11" s="11"/>
      <c r="KLZ11" s="11"/>
      <c r="KMA11" s="11"/>
      <c r="KMB11" s="11"/>
      <c r="KMC11" s="11"/>
      <c r="KMD11" s="11"/>
      <c r="KME11" s="11"/>
      <c r="KMF11" s="11"/>
      <c r="KMG11" s="11"/>
      <c r="KMH11" s="11"/>
      <c r="KMI11" s="11"/>
      <c r="KMJ11" s="11"/>
      <c r="KMK11" s="11"/>
      <c r="KML11" s="11"/>
      <c r="KMM11" s="11"/>
      <c r="KMN11" s="11"/>
      <c r="KMO11" s="11"/>
      <c r="KMP11" s="11"/>
      <c r="KMQ11" s="11"/>
      <c r="KMR11" s="11"/>
      <c r="KMS11" s="11"/>
      <c r="KMT11" s="11"/>
      <c r="KMU11" s="11"/>
      <c r="KMV11" s="11"/>
      <c r="KMW11" s="11"/>
      <c r="KMX11" s="11"/>
      <c r="KMY11" s="11"/>
      <c r="KMZ11" s="11"/>
      <c r="KNA11" s="11"/>
      <c r="KNB11" s="11"/>
      <c r="KNC11" s="11"/>
      <c r="KND11" s="11"/>
      <c r="KNE11" s="11"/>
      <c r="KNF11" s="11"/>
      <c r="KNG11" s="11"/>
      <c r="KNH11" s="11"/>
      <c r="KNI11" s="11"/>
      <c r="KNJ11" s="11"/>
      <c r="KNK11" s="11"/>
      <c r="KNL11" s="11"/>
      <c r="KNM11" s="11"/>
      <c r="KNN11" s="11"/>
      <c r="KNO11" s="11"/>
      <c r="KNP11" s="11"/>
      <c r="KNQ11" s="11"/>
      <c r="KNR11" s="11"/>
      <c r="KNS11" s="11"/>
      <c r="KNT11" s="11"/>
      <c r="KNU11" s="11"/>
      <c r="KNV11" s="11"/>
      <c r="KNW11" s="11"/>
      <c r="KNX11" s="11"/>
      <c r="KNY11" s="11"/>
      <c r="KNZ11" s="11"/>
      <c r="KOA11" s="11"/>
      <c r="KOB11" s="11"/>
      <c r="KOC11" s="11"/>
      <c r="KOD11" s="11"/>
      <c r="KOE11" s="11"/>
      <c r="KOF11" s="11"/>
      <c r="KOG11" s="11"/>
      <c r="KOH11" s="11"/>
      <c r="KOI11" s="11"/>
      <c r="KOJ11" s="11"/>
      <c r="KOK11" s="11"/>
      <c r="KOL11" s="11"/>
      <c r="KOM11" s="11"/>
      <c r="KON11" s="11"/>
      <c r="KOO11" s="11"/>
      <c r="KOP11" s="11"/>
      <c r="KOQ11" s="11"/>
      <c r="KOR11" s="11"/>
      <c r="KOS11" s="11"/>
      <c r="KOT11" s="11"/>
      <c r="KOU11" s="11"/>
      <c r="KOV11" s="11"/>
      <c r="KOW11" s="11"/>
      <c r="KOX11" s="11"/>
      <c r="KOY11" s="11"/>
      <c r="KOZ11" s="11"/>
      <c r="KPA11" s="11"/>
      <c r="KPB11" s="11"/>
      <c r="KPC11" s="11"/>
      <c r="KPD11" s="11"/>
      <c r="KPE11" s="11"/>
      <c r="KPF11" s="11"/>
      <c r="KPG11" s="11"/>
      <c r="KPH11" s="11"/>
      <c r="KPI11" s="11"/>
      <c r="KPJ11" s="11"/>
      <c r="KPK11" s="11"/>
      <c r="KPL11" s="11"/>
      <c r="KPM11" s="11"/>
      <c r="KPN11" s="11"/>
      <c r="KPO11" s="11"/>
      <c r="KPP11" s="11"/>
      <c r="KPQ11" s="11"/>
      <c r="KPR11" s="11"/>
      <c r="KPS11" s="11"/>
      <c r="KPT11" s="11"/>
      <c r="KPU11" s="11"/>
      <c r="KPV11" s="11"/>
      <c r="KPW11" s="11"/>
      <c r="KPX11" s="11"/>
      <c r="KPY11" s="11"/>
      <c r="KPZ11" s="11"/>
      <c r="KQA11" s="11"/>
      <c r="KQB11" s="11"/>
      <c r="KQC11" s="11"/>
      <c r="KQD11" s="11"/>
      <c r="KQE11" s="11"/>
      <c r="KQF11" s="11"/>
      <c r="KQG11" s="11"/>
      <c r="KQH11" s="11"/>
      <c r="KQI11" s="11"/>
      <c r="KQJ11" s="11"/>
      <c r="KQK11" s="11"/>
      <c r="KQL11" s="11"/>
      <c r="KQM11" s="11"/>
      <c r="KQN11" s="11"/>
      <c r="KQO11" s="11"/>
      <c r="KQP11" s="11"/>
      <c r="KQQ11" s="11"/>
      <c r="KQR11" s="11"/>
      <c r="KQS11" s="11"/>
      <c r="KQT11" s="11"/>
      <c r="KQU11" s="11"/>
      <c r="KQV11" s="11"/>
      <c r="KQW11" s="11"/>
      <c r="KQX11" s="11"/>
      <c r="KQY11" s="11"/>
      <c r="KQZ11" s="11"/>
      <c r="KRA11" s="11"/>
      <c r="KRB11" s="11"/>
      <c r="KRC11" s="11"/>
      <c r="KRD11" s="11"/>
      <c r="KRE11" s="11"/>
      <c r="KRF11" s="11"/>
      <c r="KRG11" s="11"/>
      <c r="KRH11" s="11"/>
      <c r="KRI11" s="11"/>
      <c r="KRJ11" s="11"/>
      <c r="KRK11" s="11"/>
      <c r="KRL11" s="11"/>
      <c r="KRM11" s="11"/>
      <c r="KRN11" s="11"/>
      <c r="KRO11" s="11"/>
      <c r="KRP11" s="11"/>
      <c r="KRQ11" s="11"/>
      <c r="KRR11" s="11"/>
      <c r="KRS11" s="11"/>
      <c r="KRT11" s="11"/>
      <c r="KRU11" s="11"/>
      <c r="KRV11" s="11"/>
      <c r="KRW11" s="11"/>
      <c r="KRX11" s="11"/>
      <c r="KRY11" s="11"/>
      <c r="KRZ11" s="11"/>
      <c r="KSA11" s="11"/>
      <c r="KSB11" s="11"/>
      <c r="KSC11" s="11"/>
      <c r="KSD11" s="11"/>
      <c r="KSE11" s="11"/>
      <c r="KSF11" s="11"/>
      <c r="KSG11" s="11"/>
      <c r="KSH11" s="11"/>
      <c r="KSI11" s="11"/>
      <c r="KSJ11" s="11"/>
      <c r="KSK11" s="11"/>
      <c r="KSL11" s="11"/>
      <c r="KSM11" s="11"/>
      <c r="KSN11" s="11"/>
      <c r="KSO11" s="11"/>
      <c r="KSP11" s="11"/>
      <c r="KSQ11" s="11"/>
      <c r="KSR11" s="11"/>
      <c r="KSS11" s="11"/>
      <c r="KST11" s="11"/>
      <c r="KSU11" s="11"/>
      <c r="KSV11" s="11"/>
      <c r="KSW11" s="11"/>
      <c r="KSX11" s="11"/>
      <c r="KSY11" s="11"/>
      <c r="KSZ11" s="11"/>
      <c r="KTA11" s="11"/>
      <c r="KTB11" s="11"/>
      <c r="KTC11" s="11"/>
      <c r="KTD11" s="11"/>
      <c r="KTE11" s="11"/>
      <c r="KTF11" s="11"/>
      <c r="KTG11" s="11"/>
      <c r="KTH11" s="11"/>
      <c r="KTI11" s="11"/>
      <c r="KTJ11" s="11"/>
      <c r="KTK11" s="11"/>
      <c r="KTL11" s="11"/>
      <c r="KTM11" s="11"/>
      <c r="KTN11" s="11"/>
      <c r="KTO11" s="11"/>
      <c r="KTP11" s="11"/>
      <c r="KTQ11" s="11"/>
      <c r="KTR11" s="11"/>
      <c r="KTS11" s="11"/>
      <c r="KTT11" s="11"/>
      <c r="KTU11" s="11"/>
      <c r="KTV11" s="11"/>
      <c r="KTW11" s="11"/>
      <c r="KTX11" s="11"/>
      <c r="KTY11" s="11"/>
      <c r="KTZ11" s="11"/>
      <c r="KUA11" s="11"/>
      <c r="KUB11" s="11"/>
      <c r="KUC11" s="11"/>
      <c r="KUD11" s="11"/>
      <c r="KUE11" s="11"/>
      <c r="KUF11" s="11"/>
      <c r="KUG11" s="11"/>
      <c r="KUH11" s="11"/>
      <c r="KUI11" s="11"/>
      <c r="KUJ11" s="11"/>
      <c r="KUK11" s="11"/>
      <c r="KUL11" s="11"/>
      <c r="KUM11" s="11"/>
      <c r="KUN11" s="11"/>
      <c r="KUO11" s="11"/>
      <c r="KUP11" s="11"/>
      <c r="KUQ11" s="11"/>
      <c r="KUR11" s="11"/>
      <c r="KUS11" s="11"/>
      <c r="KUT11" s="11"/>
      <c r="KUU11" s="11"/>
      <c r="KUV11" s="11"/>
      <c r="KUW11" s="11"/>
      <c r="KUX11" s="11"/>
      <c r="KUY11" s="11"/>
      <c r="KUZ11" s="11"/>
      <c r="KVA11" s="11"/>
      <c r="KVB11" s="11"/>
      <c r="KVC11" s="11"/>
      <c r="KVD11" s="11"/>
      <c r="KVE11" s="11"/>
      <c r="KVF11" s="11"/>
      <c r="KVG11" s="11"/>
      <c r="KVH11" s="11"/>
      <c r="KVI11" s="11"/>
      <c r="KVJ11" s="11"/>
      <c r="KVK11" s="11"/>
      <c r="KVL11" s="11"/>
      <c r="KVM11" s="11"/>
      <c r="KVN11" s="11"/>
      <c r="KVO11" s="11"/>
      <c r="KVP11" s="11"/>
      <c r="KVQ11" s="11"/>
      <c r="KVR11" s="11"/>
      <c r="KVS11" s="11"/>
      <c r="KVT11" s="11"/>
      <c r="KVU11" s="11"/>
      <c r="KVV11" s="11"/>
      <c r="KVW11" s="11"/>
      <c r="KVX11" s="11"/>
      <c r="KVY11" s="11"/>
      <c r="KVZ11" s="11"/>
      <c r="KWA11" s="11"/>
      <c r="KWB11" s="11"/>
      <c r="KWC11" s="11"/>
      <c r="KWD11" s="11"/>
      <c r="KWE11" s="11"/>
      <c r="KWF11" s="11"/>
      <c r="KWG11" s="11"/>
      <c r="KWH11" s="11"/>
      <c r="KWI11" s="11"/>
      <c r="KWJ11" s="11"/>
      <c r="KWK11" s="11"/>
      <c r="KWL11" s="11"/>
      <c r="KWM11" s="11"/>
      <c r="KWN11" s="11"/>
      <c r="KWO11" s="11"/>
      <c r="KWP11" s="11"/>
      <c r="KWQ11" s="11"/>
      <c r="KWR11" s="11"/>
      <c r="KWS11" s="11"/>
      <c r="KWT11" s="11"/>
      <c r="KWU11" s="11"/>
      <c r="KWV11" s="11"/>
      <c r="KWW11" s="11"/>
      <c r="KWX11" s="11"/>
      <c r="KWY11" s="11"/>
      <c r="KWZ11" s="11"/>
      <c r="KXA11" s="11"/>
      <c r="KXB11" s="11"/>
      <c r="KXC11" s="11"/>
      <c r="KXD11" s="11"/>
      <c r="KXE11" s="11"/>
      <c r="KXF11" s="11"/>
      <c r="KXG11" s="11"/>
      <c r="KXH11" s="11"/>
      <c r="KXI11" s="11"/>
      <c r="KXJ11" s="11"/>
      <c r="KXK11" s="11"/>
      <c r="KXL11" s="11"/>
      <c r="KXM11" s="11"/>
      <c r="KXN11" s="11"/>
      <c r="KXO11" s="11"/>
      <c r="KXP11" s="11"/>
      <c r="KXQ11" s="11"/>
      <c r="KXR11" s="11"/>
      <c r="KXS11" s="11"/>
      <c r="KXT11" s="11"/>
      <c r="KXU11" s="11"/>
      <c r="KXV11" s="11"/>
      <c r="KXW11" s="11"/>
      <c r="KXX11" s="11"/>
      <c r="KXY11" s="11"/>
      <c r="KXZ11" s="11"/>
      <c r="KYA11" s="11"/>
      <c r="KYB11" s="11"/>
      <c r="KYC11" s="11"/>
      <c r="KYD11" s="11"/>
      <c r="KYE11" s="11"/>
      <c r="KYF11" s="11"/>
      <c r="KYG11" s="11"/>
      <c r="KYH11" s="11"/>
      <c r="KYI11" s="11"/>
      <c r="KYJ11" s="11"/>
      <c r="KYK11" s="11"/>
      <c r="KYL11" s="11"/>
      <c r="KYM11" s="11"/>
      <c r="KYN11" s="11"/>
      <c r="KYO11" s="11"/>
      <c r="KYP11" s="11"/>
      <c r="KYQ11" s="11"/>
      <c r="KYR11" s="11"/>
      <c r="KYS11" s="11"/>
      <c r="KYT11" s="11"/>
      <c r="KYU11" s="11"/>
      <c r="KYV11" s="11"/>
      <c r="KYW11" s="11"/>
      <c r="KYX11" s="11"/>
      <c r="KYY11" s="11"/>
      <c r="KYZ11" s="11"/>
      <c r="KZA11" s="11"/>
      <c r="KZB11" s="11"/>
      <c r="KZC11" s="11"/>
      <c r="KZD11" s="11"/>
      <c r="KZE11" s="11"/>
      <c r="KZF11" s="11"/>
      <c r="KZG11" s="11"/>
      <c r="KZH11" s="11"/>
      <c r="KZI11" s="11"/>
      <c r="KZJ11" s="11"/>
      <c r="KZK11" s="11"/>
      <c r="KZL11" s="11"/>
      <c r="KZM11" s="11"/>
      <c r="KZN11" s="11"/>
      <c r="KZO11" s="11"/>
      <c r="KZP11" s="11"/>
      <c r="KZQ11" s="11"/>
      <c r="KZR11" s="11"/>
      <c r="KZS11" s="11"/>
      <c r="KZT11" s="11"/>
      <c r="KZU11" s="11"/>
      <c r="KZV11" s="11"/>
      <c r="KZW11" s="11"/>
      <c r="KZX11" s="11"/>
      <c r="KZY11" s="11"/>
      <c r="KZZ11" s="11"/>
      <c r="LAA11" s="11"/>
      <c r="LAB11" s="11"/>
      <c r="LAC11" s="11"/>
      <c r="LAD11" s="11"/>
      <c r="LAE11" s="11"/>
      <c r="LAF11" s="11"/>
      <c r="LAG11" s="11"/>
      <c r="LAH11" s="11"/>
      <c r="LAI11" s="11"/>
      <c r="LAJ11" s="11"/>
      <c r="LAK11" s="11"/>
      <c r="LAL11" s="11"/>
      <c r="LAM11" s="11"/>
      <c r="LAN11" s="11"/>
      <c r="LAO11" s="11"/>
      <c r="LAP11" s="11"/>
      <c r="LAQ11" s="11"/>
      <c r="LAR11" s="11"/>
      <c r="LAS11" s="11"/>
      <c r="LAT11" s="11"/>
      <c r="LAU11" s="11"/>
      <c r="LAV11" s="11"/>
      <c r="LAW11" s="11"/>
      <c r="LAX11" s="11"/>
      <c r="LAY11" s="11"/>
      <c r="LAZ11" s="11"/>
      <c r="LBA11" s="11"/>
      <c r="LBB11" s="11"/>
      <c r="LBC11" s="11"/>
      <c r="LBD11" s="11"/>
      <c r="LBE11" s="11"/>
      <c r="LBF11" s="11"/>
      <c r="LBG11" s="11"/>
      <c r="LBH11" s="11"/>
      <c r="LBI11" s="11"/>
      <c r="LBJ11" s="11"/>
      <c r="LBK11" s="11"/>
      <c r="LBL11" s="11"/>
      <c r="LBM11" s="11"/>
      <c r="LBN11" s="11"/>
      <c r="LBO11" s="11"/>
      <c r="LBP11" s="11"/>
      <c r="LBQ11" s="11"/>
      <c r="LBR11" s="11"/>
      <c r="LBS11" s="11"/>
      <c r="LBT11" s="11"/>
      <c r="LBU11" s="11"/>
      <c r="LBV11" s="11"/>
      <c r="LBW11" s="11"/>
      <c r="LBX11" s="11"/>
      <c r="LBY11" s="11"/>
      <c r="LBZ11" s="11"/>
      <c r="LCA11" s="11"/>
      <c r="LCB11" s="11"/>
      <c r="LCC11" s="11"/>
      <c r="LCD11" s="11"/>
      <c r="LCE11" s="11"/>
      <c r="LCF11" s="11"/>
      <c r="LCG11" s="11"/>
      <c r="LCH11" s="11"/>
      <c r="LCI11" s="11"/>
      <c r="LCJ11" s="11"/>
      <c r="LCK11" s="11"/>
      <c r="LCL11" s="11"/>
      <c r="LCM11" s="11"/>
      <c r="LCN11" s="11"/>
      <c r="LCO11" s="11"/>
      <c r="LCP11" s="11"/>
      <c r="LCQ11" s="11"/>
      <c r="LCR11" s="11"/>
      <c r="LCS11" s="11"/>
      <c r="LCT11" s="11"/>
      <c r="LCU11" s="11"/>
      <c r="LCV11" s="11"/>
      <c r="LCW11" s="11"/>
      <c r="LCX11" s="11"/>
      <c r="LCY11" s="11"/>
      <c r="LCZ11" s="11"/>
      <c r="LDA11" s="11"/>
      <c r="LDB11" s="11"/>
      <c r="LDC11" s="11"/>
      <c r="LDD11" s="11"/>
      <c r="LDE11" s="11"/>
      <c r="LDF11" s="11"/>
      <c r="LDG11" s="11"/>
      <c r="LDH11" s="11"/>
      <c r="LDI11" s="11"/>
      <c r="LDJ11" s="11"/>
      <c r="LDK11" s="11"/>
      <c r="LDL11" s="11"/>
      <c r="LDM11" s="11"/>
      <c r="LDN11" s="11"/>
      <c r="LDO11" s="11"/>
      <c r="LDP11" s="11"/>
      <c r="LDQ11" s="11"/>
      <c r="LDR11" s="11"/>
      <c r="LDS11" s="11"/>
      <c r="LDT11" s="11"/>
      <c r="LDU11" s="11"/>
      <c r="LDV11" s="11"/>
      <c r="LDW11" s="11"/>
      <c r="LDX11" s="11"/>
      <c r="LDY11" s="11"/>
      <c r="LDZ11" s="11"/>
      <c r="LEA11" s="11"/>
      <c r="LEB11" s="11"/>
      <c r="LEC11" s="11"/>
      <c r="LED11" s="11"/>
      <c r="LEE11" s="11"/>
      <c r="LEF11" s="11"/>
      <c r="LEG11" s="11"/>
      <c r="LEH11" s="11"/>
      <c r="LEI11" s="11"/>
      <c r="LEJ11" s="11"/>
      <c r="LEK11" s="11"/>
      <c r="LEL11" s="11"/>
      <c r="LEM11" s="11"/>
      <c r="LEN11" s="11"/>
      <c r="LEO11" s="11"/>
      <c r="LEP11" s="11"/>
      <c r="LEQ11" s="11"/>
      <c r="LER11" s="11"/>
      <c r="LES11" s="11"/>
      <c r="LET11" s="11"/>
      <c r="LEU11" s="11"/>
      <c r="LEV11" s="11"/>
      <c r="LEW11" s="11"/>
      <c r="LEX11" s="11"/>
      <c r="LEY11" s="11"/>
      <c r="LEZ11" s="11"/>
      <c r="LFA11" s="11"/>
      <c r="LFB11" s="11"/>
      <c r="LFC11" s="11"/>
      <c r="LFD11" s="11"/>
      <c r="LFE11" s="11"/>
      <c r="LFF11" s="11"/>
      <c r="LFG11" s="11"/>
      <c r="LFH11" s="11"/>
      <c r="LFI11" s="11"/>
      <c r="LFJ11" s="11"/>
      <c r="LFK11" s="11"/>
      <c r="LFL11" s="11"/>
      <c r="LFM11" s="11"/>
      <c r="LFN11" s="11"/>
      <c r="LFO11" s="11"/>
      <c r="LFP11" s="11"/>
      <c r="LFQ11" s="11"/>
      <c r="LFR11" s="11"/>
      <c r="LFS11" s="11"/>
      <c r="LFT11" s="11"/>
      <c r="LFU11" s="11"/>
      <c r="LFV11" s="11"/>
      <c r="LFW11" s="11"/>
      <c r="LFX11" s="11"/>
      <c r="LFY11" s="11"/>
      <c r="LFZ11" s="11"/>
      <c r="LGA11" s="11"/>
      <c r="LGB11" s="11"/>
      <c r="LGC11" s="11"/>
      <c r="LGD11" s="11"/>
      <c r="LGE11" s="11"/>
      <c r="LGF11" s="11"/>
      <c r="LGG11" s="11"/>
      <c r="LGH11" s="11"/>
      <c r="LGI11" s="11"/>
      <c r="LGJ11" s="11"/>
      <c r="LGK11" s="11"/>
      <c r="LGL11" s="11"/>
      <c r="LGM11" s="11"/>
      <c r="LGN11" s="11"/>
      <c r="LGO11" s="11"/>
      <c r="LGP11" s="11"/>
      <c r="LGQ11" s="11"/>
      <c r="LGR11" s="11"/>
      <c r="LGS11" s="11"/>
      <c r="LGT11" s="11"/>
      <c r="LGU11" s="11"/>
      <c r="LGV11" s="11"/>
      <c r="LGW11" s="11"/>
      <c r="LGX11" s="11"/>
      <c r="LGY11" s="11"/>
      <c r="LGZ11" s="11"/>
      <c r="LHA11" s="11"/>
      <c r="LHB11" s="11"/>
      <c r="LHC11" s="11"/>
      <c r="LHD11" s="11"/>
      <c r="LHE11" s="11"/>
      <c r="LHF11" s="11"/>
      <c r="LHG11" s="11"/>
      <c r="LHH11" s="11"/>
      <c r="LHI11" s="11"/>
      <c r="LHJ11" s="11"/>
      <c r="LHK11" s="11"/>
      <c r="LHL11" s="11"/>
      <c r="LHM11" s="11"/>
      <c r="LHN11" s="11"/>
      <c r="LHO11" s="11"/>
      <c r="LHP11" s="11"/>
      <c r="LHQ11" s="11"/>
      <c r="LHR11" s="11"/>
      <c r="LHS11" s="11"/>
      <c r="LHT11" s="11"/>
      <c r="LHU11" s="11"/>
      <c r="LHV11" s="11"/>
      <c r="LHW11" s="11"/>
      <c r="LHX11" s="11"/>
      <c r="LHY11" s="11"/>
      <c r="LHZ11" s="11"/>
      <c r="LIA11" s="11"/>
      <c r="LIB11" s="11"/>
      <c r="LIC11" s="11"/>
      <c r="LID11" s="11"/>
      <c r="LIE11" s="11"/>
      <c r="LIF11" s="11"/>
      <c r="LIG11" s="11"/>
      <c r="LIH11" s="11"/>
      <c r="LII11" s="11"/>
      <c r="LIJ11" s="11"/>
      <c r="LIK11" s="11"/>
      <c r="LIL11" s="11"/>
      <c r="LIM11" s="11"/>
      <c r="LIN11" s="11"/>
      <c r="LIO11" s="11"/>
      <c r="LIP11" s="11"/>
      <c r="LIQ11" s="11"/>
      <c r="LIR11" s="11"/>
      <c r="LIS11" s="11"/>
      <c r="LIT11" s="11"/>
      <c r="LIU11" s="11"/>
      <c r="LIV11" s="11"/>
      <c r="LIW11" s="11"/>
      <c r="LIX11" s="11"/>
      <c r="LIY11" s="11"/>
      <c r="LIZ11" s="11"/>
      <c r="LJA11" s="11"/>
      <c r="LJB11" s="11"/>
      <c r="LJC11" s="11"/>
      <c r="LJD11" s="11"/>
      <c r="LJE11" s="11"/>
      <c r="LJF11" s="11"/>
      <c r="LJG11" s="11"/>
      <c r="LJH11" s="11"/>
      <c r="LJI11" s="11"/>
      <c r="LJJ11" s="11"/>
      <c r="LJK11" s="11"/>
      <c r="LJL11" s="11"/>
      <c r="LJM11" s="11"/>
      <c r="LJN11" s="11"/>
      <c r="LJO11" s="11"/>
      <c r="LJP11" s="11"/>
      <c r="LJQ11" s="11"/>
      <c r="LJR11" s="11"/>
      <c r="LJS11" s="11"/>
      <c r="LJT11" s="11"/>
      <c r="LJU11" s="11"/>
      <c r="LJV11" s="11"/>
      <c r="LJW11" s="11"/>
      <c r="LJX11" s="11"/>
      <c r="LJY11" s="11"/>
      <c r="LJZ11" s="11"/>
      <c r="LKA11" s="11"/>
      <c r="LKB11" s="11"/>
      <c r="LKC11" s="11"/>
      <c r="LKD11" s="11"/>
      <c r="LKE11" s="11"/>
      <c r="LKF11" s="11"/>
      <c r="LKG11" s="11"/>
      <c r="LKH11" s="11"/>
      <c r="LKI11" s="11"/>
      <c r="LKJ11" s="11"/>
      <c r="LKK11" s="11"/>
      <c r="LKL11" s="11"/>
      <c r="LKM11" s="11"/>
      <c r="LKN11" s="11"/>
      <c r="LKO11" s="11"/>
      <c r="LKP11" s="11"/>
      <c r="LKQ11" s="11"/>
      <c r="LKR11" s="11"/>
      <c r="LKS11" s="11"/>
      <c r="LKT11" s="11"/>
      <c r="LKU11" s="11"/>
      <c r="LKV11" s="11"/>
      <c r="LKW11" s="11"/>
      <c r="LKX11" s="11"/>
      <c r="LKY11" s="11"/>
      <c r="LKZ11" s="11"/>
      <c r="LLA11" s="11"/>
      <c r="LLB11" s="11"/>
      <c r="LLC11" s="11"/>
      <c r="LLD11" s="11"/>
      <c r="LLE11" s="11"/>
      <c r="LLF11" s="11"/>
      <c r="LLG11" s="11"/>
      <c r="LLH11" s="11"/>
      <c r="LLI11" s="11"/>
      <c r="LLJ11" s="11"/>
      <c r="LLK11" s="11"/>
      <c r="LLL11" s="11"/>
      <c r="LLM11" s="11"/>
      <c r="LLN11" s="11"/>
      <c r="LLO11" s="11"/>
      <c r="LLP11" s="11"/>
      <c r="LLQ11" s="11"/>
      <c r="LLR11" s="11"/>
      <c r="LLS11" s="11"/>
      <c r="LLT11" s="11"/>
      <c r="LLU11" s="11"/>
      <c r="LLV11" s="11"/>
      <c r="LLW11" s="11"/>
      <c r="LLX11" s="11"/>
      <c r="LLY11" s="11"/>
      <c r="LLZ11" s="11"/>
      <c r="LMA11" s="11"/>
      <c r="LMB11" s="11"/>
      <c r="LMC11" s="11"/>
      <c r="LMD11" s="11"/>
      <c r="LME11" s="11"/>
      <c r="LMF11" s="11"/>
      <c r="LMG11" s="11"/>
      <c r="LMH11" s="11"/>
      <c r="LMI11" s="11"/>
      <c r="LMJ11" s="11"/>
      <c r="LMK11" s="11"/>
      <c r="LML11" s="11"/>
      <c r="LMM11" s="11"/>
      <c r="LMN11" s="11"/>
      <c r="LMO11" s="11"/>
      <c r="LMP11" s="11"/>
      <c r="LMQ11" s="11"/>
      <c r="LMR11" s="11"/>
      <c r="LMS11" s="11"/>
      <c r="LMT11" s="11"/>
      <c r="LMU11" s="11"/>
      <c r="LMV11" s="11"/>
      <c r="LMW11" s="11"/>
      <c r="LMX11" s="11"/>
      <c r="LMY11" s="11"/>
      <c r="LMZ11" s="11"/>
      <c r="LNA11" s="11"/>
      <c r="LNB11" s="11"/>
      <c r="LNC11" s="11"/>
      <c r="LND11" s="11"/>
      <c r="LNE11" s="11"/>
      <c r="LNF11" s="11"/>
      <c r="LNG11" s="11"/>
      <c r="LNH11" s="11"/>
      <c r="LNI11" s="11"/>
      <c r="LNJ11" s="11"/>
      <c r="LNK11" s="11"/>
      <c r="LNL11" s="11"/>
      <c r="LNM11" s="11"/>
      <c r="LNN11" s="11"/>
      <c r="LNO11" s="11"/>
      <c r="LNP11" s="11"/>
      <c r="LNQ11" s="11"/>
      <c r="LNR11" s="11"/>
      <c r="LNS11" s="11"/>
      <c r="LNT11" s="11"/>
      <c r="LNU11" s="11"/>
      <c r="LNV11" s="11"/>
      <c r="LNW11" s="11"/>
      <c r="LNX11" s="11"/>
      <c r="LNY11" s="11"/>
      <c r="LNZ11" s="11"/>
      <c r="LOA11" s="11"/>
      <c r="LOB11" s="11"/>
      <c r="LOC11" s="11"/>
      <c r="LOD11" s="11"/>
      <c r="LOE11" s="11"/>
      <c r="LOF11" s="11"/>
      <c r="LOG11" s="11"/>
      <c r="LOH11" s="11"/>
      <c r="LOI11" s="11"/>
      <c r="LOJ11" s="11"/>
      <c r="LOK11" s="11"/>
      <c r="LOL11" s="11"/>
      <c r="LOM11" s="11"/>
      <c r="LON11" s="11"/>
      <c r="LOO11" s="11"/>
      <c r="LOP11" s="11"/>
      <c r="LOQ11" s="11"/>
      <c r="LOR11" s="11"/>
      <c r="LOS11" s="11"/>
      <c r="LOT11" s="11"/>
      <c r="LOU11" s="11"/>
      <c r="LOV11" s="11"/>
      <c r="LOW11" s="11"/>
      <c r="LOX11" s="11"/>
      <c r="LOY11" s="11"/>
      <c r="LOZ11" s="11"/>
      <c r="LPA11" s="11"/>
      <c r="LPB11" s="11"/>
      <c r="LPC11" s="11"/>
      <c r="LPD11" s="11"/>
      <c r="LPE11" s="11"/>
      <c r="LPF11" s="11"/>
      <c r="LPG11" s="11"/>
      <c r="LPH11" s="11"/>
      <c r="LPI11" s="11"/>
      <c r="LPJ11" s="11"/>
      <c r="LPK11" s="11"/>
      <c r="LPL11" s="11"/>
      <c r="LPM11" s="11"/>
      <c r="LPN11" s="11"/>
      <c r="LPO11" s="11"/>
      <c r="LPP11" s="11"/>
      <c r="LPQ11" s="11"/>
      <c r="LPR11" s="11"/>
      <c r="LPS11" s="11"/>
      <c r="LPT11" s="11"/>
      <c r="LPU11" s="11"/>
      <c r="LPV11" s="11"/>
      <c r="LPW11" s="11"/>
      <c r="LPX11" s="11"/>
      <c r="LPY11" s="11"/>
      <c r="LPZ11" s="11"/>
      <c r="LQA11" s="11"/>
      <c r="LQB11" s="11"/>
      <c r="LQC11" s="11"/>
      <c r="LQD11" s="11"/>
      <c r="LQE11" s="11"/>
      <c r="LQF11" s="11"/>
      <c r="LQG11" s="11"/>
      <c r="LQH11" s="11"/>
      <c r="LQI11" s="11"/>
      <c r="LQJ11" s="11"/>
      <c r="LQK11" s="11"/>
      <c r="LQL11" s="11"/>
      <c r="LQM11" s="11"/>
      <c r="LQN11" s="11"/>
      <c r="LQO11" s="11"/>
      <c r="LQP11" s="11"/>
      <c r="LQQ11" s="11"/>
      <c r="LQR11" s="11"/>
      <c r="LQS11" s="11"/>
      <c r="LQT11" s="11"/>
      <c r="LQU11" s="11"/>
      <c r="LQV11" s="11"/>
      <c r="LQW11" s="11"/>
      <c r="LQX11" s="11"/>
      <c r="LQY11" s="11"/>
      <c r="LQZ11" s="11"/>
      <c r="LRA11" s="11"/>
      <c r="LRB11" s="11"/>
      <c r="LRC11" s="11"/>
      <c r="LRD11" s="11"/>
      <c r="LRE11" s="11"/>
      <c r="LRF11" s="11"/>
      <c r="LRG11" s="11"/>
      <c r="LRH11" s="11"/>
      <c r="LRI11" s="11"/>
      <c r="LRJ11" s="11"/>
      <c r="LRK11" s="11"/>
      <c r="LRL11" s="11"/>
      <c r="LRM11" s="11"/>
      <c r="LRN11" s="11"/>
      <c r="LRO11" s="11"/>
      <c r="LRP11" s="11"/>
      <c r="LRQ11" s="11"/>
      <c r="LRR11" s="11"/>
      <c r="LRS11" s="11"/>
      <c r="LRT11" s="11"/>
      <c r="LRU11" s="11"/>
      <c r="LRV11" s="11"/>
      <c r="LRW11" s="11"/>
      <c r="LRX11" s="11"/>
      <c r="LRY11" s="11"/>
      <c r="LRZ11" s="11"/>
      <c r="LSA11" s="11"/>
      <c r="LSB11" s="11"/>
      <c r="LSC11" s="11"/>
      <c r="LSD11" s="11"/>
      <c r="LSE11" s="11"/>
      <c r="LSF11" s="11"/>
      <c r="LSG11" s="11"/>
      <c r="LSH11" s="11"/>
      <c r="LSI11" s="11"/>
      <c r="LSJ11" s="11"/>
      <c r="LSK11" s="11"/>
      <c r="LSL11" s="11"/>
      <c r="LSM11" s="11"/>
      <c r="LSN11" s="11"/>
      <c r="LSO11" s="11"/>
      <c r="LSP11" s="11"/>
      <c r="LSQ11" s="11"/>
      <c r="LSR11" s="11"/>
      <c r="LSS11" s="11"/>
      <c r="LST11" s="11"/>
      <c r="LSU11" s="11"/>
      <c r="LSV11" s="11"/>
      <c r="LSW11" s="11"/>
      <c r="LSX11" s="11"/>
      <c r="LSY11" s="11"/>
      <c r="LSZ11" s="11"/>
      <c r="LTA11" s="11"/>
      <c r="LTB11" s="11"/>
      <c r="LTC11" s="11"/>
      <c r="LTD11" s="11"/>
      <c r="LTE11" s="11"/>
      <c r="LTF11" s="11"/>
      <c r="LTG11" s="11"/>
      <c r="LTH11" s="11"/>
      <c r="LTI11" s="11"/>
      <c r="LTJ11" s="11"/>
      <c r="LTK11" s="11"/>
      <c r="LTL11" s="11"/>
      <c r="LTM11" s="11"/>
      <c r="LTN11" s="11"/>
      <c r="LTO11" s="11"/>
      <c r="LTP11" s="11"/>
      <c r="LTQ11" s="11"/>
      <c r="LTR11" s="11"/>
      <c r="LTS11" s="11"/>
      <c r="LTT11" s="11"/>
      <c r="LTU11" s="11"/>
      <c r="LTV11" s="11"/>
      <c r="LTW11" s="11"/>
      <c r="LTX11" s="11"/>
      <c r="LTY11" s="11"/>
      <c r="LTZ11" s="11"/>
      <c r="LUA11" s="11"/>
      <c r="LUB11" s="11"/>
      <c r="LUC11" s="11"/>
      <c r="LUD11" s="11"/>
      <c r="LUE11" s="11"/>
      <c r="LUF11" s="11"/>
      <c r="LUG11" s="11"/>
      <c r="LUH11" s="11"/>
      <c r="LUI11" s="11"/>
      <c r="LUJ11" s="11"/>
      <c r="LUK11" s="11"/>
      <c r="LUL11" s="11"/>
      <c r="LUM11" s="11"/>
      <c r="LUN11" s="11"/>
      <c r="LUO11" s="11"/>
      <c r="LUP11" s="11"/>
      <c r="LUQ11" s="11"/>
      <c r="LUR11" s="11"/>
      <c r="LUS11" s="11"/>
      <c r="LUT11" s="11"/>
      <c r="LUU11" s="11"/>
      <c r="LUV11" s="11"/>
      <c r="LUW11" s="11"/>
      <c r="LUX11" s="11"/>
      <c r="LUY11" s="11"/>
      <c r="LUZ11" s="11"/>
      <c r="LVA11" s="11"/>
      <c r="LVB11" s="11"/>
      <c r="LVC11" s="11"/>
      <c r="LVD11" s="11"/>
      <c r="LVE11" s="11"/>
      <c r="LVF11" s="11"/>
      <c r="LVG11" s="11"/>
      <c r="LVH11" s="11"/>
      <c r="LVI11" s="11"/>
      <c r="LVJ11" s="11"/>
      <c r="LVK11" s="11"/>
      <c r="LVL11" s="11"/>
      <c r="LVM11" s="11"/>
      <c r="LVN11" s="11"/>
      <c r="LVO11" s="11"/>
      <c r="LVP11" s="11"/>
      <c r="LVQ11" s="11"/>
      <c r="LVR11" s="11"/>
      <c r="LVS11" s="11"/>
      <c r="LVT11" s="11"/>
      <c r="LVU11" s="11"/>
      <c r="LVV11" s="11"/>
      <c r="LVW11" s="11"/>
      <c r="LVX11" s="11"/>
      <c r="LVY11" s="11"/>
      <c r="LVZ11" s="11"/>
      <c r="LWA11" s="11"/>
      <c r="LWB11" s="11"/>
      <c r="LWC11" s="11"/>
      <c r="LWD11" s="11"/>
      <c r="LWE11" s="11"/>
      <c r="LWF11" s="11"/>
      <c r="LWG11" s="11"/>
      <c r="LWH11" s="11"/>
      <c r="LWI11" s="11"/>
      <c r="LWJ11" s="11"/>
      <c r="LWK11" s="11"/>
      <c r="LWL11" s="11"/>
      <c r="LWM11" s="11"/>
      <c r="LWN11" s="11"/>
      <c r="LWO11" s="11"/>
      <c r="LWP11" s="11"/>
      <c r="LWQ11" s="11"/>
      <c r="LWR11" s="11"/>
      <c r="LWS11" s="11"/>
      <c r="LWT11" s="11"/>
      <c r="LWU11" s="11"/>
      <c r="LWV11" s="11"/>
      <c r="LWW11" s="11"/>
      <c r="LWX11" s="11"/>
      <c r="LWY11" s="11"/>
      <c r="LWZ11" s="11"/>
      <c r="LXA11" s="11"/>
      <c r="LXB11" s="11"/>
      <c r="LXC11" s="11"/>
      <c r="LXD11" s="11"/>
      <c r="LXE11" s="11"/>
      <c r="LXF11" s="11"/>
      <c r="LXG11" s="11"/>
      <c r="LXH11" s="11"/>
      <c r="LXI11" s="11"/>
      <c r="LXJ11" s="11"/>
      <c r="LXK11" s="11"/>
      <c r="LXL11" s="11"/>
      <c r="LXM11" s="11"/>
      <c r="LXN11" s="11"/>
      <c r="LXO11" s="11"/>
      <c r="LXP11" s="11"/>
      <c r="LXQ11" s="11"/>
      <c r="LXR11" s="11"/>
      <c r="LXS11" s="11"/>
      <c r="LXT11" s="11"/>
      <c r="LXU11" s="11"/>
      <c r="LXV11" s="11"/>
      <c r="LXW11" s="11"/>
      <c r="LXX11" s="11"/>
      <c r="LXY11" s="11"/>
      <c r="LXZ11" s="11"/>
      <c r="LYA11" s="11"/>
      <c r="LYB11" s="11"/>
      <c r="LYC11" s="11"/>
      <c r="LYD11" s="11"/>
      <c r="LYE11" s="11"/>
      <c r="LYF11" s="11"/>
      <c r="LYG11" s="11"/>
      <c r="LYH11" s="11"/>
      <c r="LYI11" s="11"/>
      <c r="LYJ11" s="11"/>
      <c r="LYK11" s="11"/>
      <c r="LYL11" s="11"/>
      <c r="LYM11" s="11"/>
      <c r="LYN11" s="11"/>
      <c r="LYO11" s="11"/>
      <c r="LYP11" s="11"/>
      <c r="LYQ11" s="11"/>
      <c r="LYR11" s="11"/>
      <c r="LYS11" s="11"/>
      <c r="LYT11" s="11"/>
      <c r="LYU11" s="11"/>
      <c r="LYV11" s="11"/>
      <c r="LYW11" s="11"/>
      <c r="LYX11" s="11"/>
      <c r="LYY11" s="11"/>
      <c r="LYZ11" s="11"/>
      <c r="LZA11" s="11"/>
      <c r="LZB11" s="11"/>
      <c r="LZC11" s="11"/>
      <c r="LZD11" s="11"/>
      <c r="LZE11" s="11"/>
      <c r="LZF11" s="11"/>
      <c r="LZG11" s="11"/>
      <c r="LZH11" s="11"/>
      <c r="LZI11" s="11"/>
      <c r="LZJ11" s="11"/>
      <c r="LZK11" s="11"/>
      <c r="LZL11" s="11"/>
      <c r="LZM11" s="11"/>
      <c r="LZN11" s="11"/>
      <c r="LZO11" s="11"/>
      <c r="LZP11" s="11"/>
      <c r="LZQ11" s="11"/>
      <c r="LZR11" s="11"/>
      <c r="LZS11" s="11"/>
      <c r="LZT11" s="11"/>
      <c r="LZU11" s="11"/>
      <c r="LZV11" s="11"/>
      <c r="LZW11" s="11"/>
      <c r="LZX11" s="11"/>
      <c r="LZY11" s="11"/>
      <c r="LZZ11" s="11"/>
      <c r="MAA11" s="11"/>
      <c r="MAB11" s="11"/>
      <c r="MAC11" s="11"/>
      <c r="MAD11" s="11"/>
      <c r="MAE11" s="11"/>
      <c r="MAF11" s="11"/>
      <c r="MAG11" s="11"/>
      <c r="MAH11" s="11"/>
      <c r="MAI11" s="11"/>
      <c r="MAJ11" s="11"/>
      <c r="MAK11" s="11"/>
      <c r="MAL11" s="11"/>
      <c r="MAM11" s="11"/>
      <c r="MAN11" s="11"/>
      <c r="MAO11" s="11"/>
      <c r="MAP11" s="11"/>
      <c r="MAQ11" s="11"/>
      <c r="MAR11" s="11"/>
      <c r="MAS11" s="11"/>
      <c r="MAT11" s="11"/>
      <c r="MAU11" s="11"/>
      <c r="MAV11" s="11"/>
      <c r="MAW11" s="11"/>
      <c r="MAX11" s="11"/>
      <c r="MAY11" s="11"/>
      <c r="MAZ11" s="11"/>
      <c r="MBA11" s="11"/>
      <c r="MBB11" s="11"/>
      <c r="MBC11" s="11"/>
      <c r="MBD11" s="11"/>
      <c r="MBE11" s="11"/>
      <c r="MBF11" s="11"/>
      <c r="MBG11" s="11"/>
      <c r="MBH11" s="11"/>
      <c r="MBI11" s="11"/>
      <c r="MBJ11" s="11"/>
      <c r="MBK11" s="11"/>
      <c r="MBL11" s="11"/>
      <c r="MBM11" s="11"/>
      <c r="MBN11" s="11"/>
      <c r="MBO11" s="11"/>
      <c r="MBP11" s="11"/>
      <c r="MBQ11" s="11"/>
      <c r="MBR11" s="11"/>
      <c r="MBS11" s="11"/>
      <c r="MBT11" s="11"/>
      <c r="MBU11" s="11"/>
      <c r="MBV11" s="11"/>
      <c r="MBW11" s="11"/>
      <c r="MBX11" s="11"/>
      <c r="MBY11" s="11"/>
      <c r="MBZ11" s="11"/>
      <c r="MCA11" s="11"/>
      <c r="MCB11" s="11"/>
      <c r="MCC11" s="11"/>
      <c r="MCD11" s="11"/>
      <c r="MCE11" s="11"/>
      <c r="MCF11" s="11"/>
      <c r="MCG11" s="11"/>
      <c r="MCH11" s="11"/>
      <c r="MCI11" s="11"/>
      <c r="MCJ11" s="11"/>
      <c r="MCK11" s="11"/>
      <c r="MCL11" s="11"/>
      <c r="MCM11" s="11"/>
      <c r="MCN11" s="11"/>
      <c r="MCO11" s="11"/>
      <c r="MCP11" s="11"/>
      <c r="MCQ11" s="11"/>
      <c r="MCR11" s="11"/>
      <c r="MCS11" s="11"/>
      <c r="MCT11" s="11"/>
      <c r="MCU11" s="11"/>
      <c r="MCV11" s="11"/>
      <c r="MCW11" s="11"/>
      <c r="MCX11" s="11"/>
      <c r="MCY11" s="11"/>
      <c r="MCZ11" s="11"/>
      <c r="MDA11" s="11"/>
      <c r="MDB11" s="11"/>
      <c r="MDC11" s="11"/>
      <c r="MDD11" s="11"/>
      <c r="MDE11" s="11"/>
      <c r="MDF11" s="11"/>
      <c r="MDG11" s="11"/>
      <c r="MDH11" s="11"/>
      <c r="MDI11" s="11"/>
      <c r="MDJ11" s="11"/>
      <c r="MDK11" s="11"/>
      <c r="MDL11" s="11"/>
      <c r="MDM11" s="11"/>
      <c r="MDN11" s="11"/>
      <c r="MDO11" s="11"/>
      <c r="MDP11" s="11"/>
      <c r="MDQ11" s="11"/>
      <c r="MDR11" s="11"/>
      <c r="MDS11" s="11"/>
      <c r="MDT11" s="11"/>
      <c r="MDU11" s="11"/>
      <c r="MDV11" s="11"/>
      <c r="MDW11" s="11"/>
      <c r="MDX11" s="11"/>
      <c r="MDY11" s="11"/>
      <c r="MDZ11" s="11"/>
      <c r="MEA11" s="11"/>
      <c r="MEB11" s="11"/>
      <c r="MEC11" s="11"/>
      <c r="MED11" s="11"/>
      <c r="MEE11" s="11"/>
      <c r="MEF11" s="11"/>
      <c r="MEG11" s="11"/>
      <c r="MEH11" s="11"/>
      <c r="MEI11" s="11"/>
      <c r="MEJ11" s="11"/>
      <c r="MEK11" s="11"/>
      <c r="MEL11" s="11"/>
      <c r="MEM11" s="11"/>
      <c r="MEN11" s="11"/>
      <c r="MEO11" s="11"/>
      <c r="MEP11" s="11"/>
      <c r="MEQ11" s="11"/>
      <c r="MER11" s="11"/>
      <c r="MES11" s="11"/>
      <c r="MET11" s="11"/>
      <c r="MEU11" s="11"/>
      <c r="MEV11" s="11"/>
      <c r="MEW11" s="11"/>
      <c r="MEX11" s="11"/>
      <c r="MEY11" s="11"/>
      <c r="MEZ11" s="11"/>
      <c r="MFA11" s="11"/>
      <c r="MFB11" s="11"/>
      <c r="MFC11" s="11"/>
      <c r="MFD11" s="11"/>
      <c r="MFE11" s="11"/>
      <c r="MFF11" s="11"/>
      <c r="MFG11" s="11"/>
      <c r="MFH11" s="11"/>
      <c r="MFI11" s="11"/>
      <c r="MFJ11" s="11"/>
      <c r="MFK11" s="11"/>
      <c r="MFL11" s="11"/>
      <c r="MFM11" s="11"/>
      <c r="MFN11" s="11"/>
      <c r="MFO11" s="11"/>
      <c r="MFP11" s="11"/>
      <c r="MFQ11" s="11"/>
      <c r="MFR11" s="11"/>
      <c r="MFS11" s="11"/>
      <c r="MFT11" s="11"/>
      <c r="MFU11" s="11"/>
      <c r="MFV11" s="11"/>
      <c r="MFW11" s="11"/>
      <c r="MFX11" s="11"/>
      <c r="MFY11" s="11"/>
      <c r="MFZ11" s="11"/>
      <c r="MGA11" s="11"/>
      <c r="MGB11" s="11"/>
      <c r="MGC11" s="11"/>
      <c r="MGD11" s="11"/>
      <c r="MGE11" s="11"/>
      <c r="MGF11" s="11"/>
      <c r="MGG11" s="11"/>
      <c r="MGH11" s="11"/>
      <c r="MGI11" s="11"/>
      <c r="MGJ11" s="11"/>
      <c r="MGK11" s="11"/>
      <c r="MGL11" s="11"/>
      <c r="MGM11" s="11"/>
      <c r="MGN11" s="11"/>
      <c r="MGO11" s="11"/>
      <c r="MGP11" s="11"/>
      <c r="MGQ11" s="11"/>
      <c r="MGR11" s="11"/>
      <c r="MGS11" s="11"/>
      <c r="MGT11" s="11"/>
      <c r="MGU11" s="11"/>
      <c r="MGV11" s="11"/>
      <c r="MGW11" s="11"/>
      <c r="MGX11" s="11"/>
      <c r="MGY11" s="11"/>
      <c r="MGZ11" s="11"/>
      <c r="MHA11" s="11"/>
      <c r="MHB11" s="11"/>
      <c r="MHC11" s="11"/>
      <c r="MHD11" s="11"/>
      <c r="MHE11" s="11"/>
      <c r="MHF11" s="11"/>
      <c r="MHG11" s="11"/>
      <c r="MHH11" s="11"/>
      <c r="MHI11" s="11"/>
      <c r="MHJ11" s="11"/>
      <c r="MHK11" s="11"/>
      <c r="MHL11" s="11"/>
      <c r="MHM11" s="11"/>
      <c r="MHN11" s="11"/>
      <c r="MHO11" s="11"/>
      <c r="MHP11" s="11"/>
      <c r="MHQ11" s="11"/>
      <c r="MHR11" s="11"/>
      <c r="MHS11" s="11"/>
      <c r="MHT11" s="11"/>
      <c r="MHU11" s="11"/>
      <c r="MHV11" s="11"/>
      <c r="MHW11" s="11"/>
      <c r="MHX11" s="11"/>
      <c r="MHY11" s="11"/>
      <c r="MHZ11" s="11"/>
      <c r="MIA11" s="11"/>
      <c r="MIB11" s="11"/>
      <c r="MIC11" s="11"/>
      <c r="MID11" s="11"/>
      <c r="MIE11" s="11"/>
      <c r="MIF11" s="11"/>
      <c r="MIG11" s="11"/>
      <c r="MIH11" s="11"/>
      <c r="MII11" s="11"/>
      <c r="MIJ11" s="11"/>
      <c r="MIK11" s="11"/>
      <c r="MIL11" s="11"/>
      <c r="MIM11" s="11"/>
      <c r="MIN11" s="11"/>
      <c r="MIO11" s="11"/>
      <c r="MIP11" s="11"/>
      <c r="MIQ11" s="11"/>
      <c r="MIR11" s="11"/>
      <c r="MIS11" s="11"/>
      <c r="MIT11" s="11"/>
      <c r="MIU11" s="11"/>
      <c r="MIV11" s="11"/>
      <c r="MIW11" s="11"/>
      <c r="MIX11" s="11"/>
      <c r="MIY11" s="11"/>
      <c r="MIZ11" s="11"/>
      <c r="MJA11" s="11"/>
      <c r="MJB11" s="11"/>
      <c r="MJC11" s="11"/>
      <c r="MJD11" s="11"/>
      <c r="MJE11" s="11"/>
      <c r="MJF11" s="11"/>
      <c r="MJG11" s="11"/>
      <c r="MJH11" s="11"/>
      <c r="MJI11" s="11"/>
      <c r="MJJ11" s="11"/>
      <c r="MJK11" s="11"/>
      <c r="MJL11" s="11"/>
      <c r="MJM11" s="11"/>
      <c r="MJN11" s="11"/>
      <c r="MJO11" s="11"/>
      <c r="MJP11" s="11"/>
      <c r="MJQ11" s="11"/>
      <c r="MJR11" s="11"/>
      <c r="MJS11" s="11"/>
      <c r="MJT11" s="11"/>
      <c r="MJU11" s="11"/>
      <c r="MJV11" s="11"/>
      <c r="MJW11" s="11"/>
      <c r="MJX11" s="11"/>
      <c r="MJY11" s="11"/>
      <c r="MJZ11" s="11"/>
      <c r="MKA11" s="11"/>
      <c r="MKB11" s="11"/>
      <c r="MKC11" s="11"/>
      <c r="MKD11" s="11"/>
      <c r="MKE11" s="11"/>
      <c r="MKF11" s="11"/>
      <c r="MKG11" s="11"/>
      <c r="MKH11" s="11"/>
      <c r="MKI11" s="11"/>
      <c r="MKJ11" s="11"/>
      <c r="MKK11" s="11"/>
      <c r="MKL11" s="11"/>
      <c r="MKM11" s="11"/>
      <c r="MKN11" s="11"/>
      <c r="MKO11" s="11"/>
      <c r="MKP11" s="11"/>
      <c r="MKQ11" s="11"/>
      <c r="MKR11" s="11"/>
      <c r="MKS11" s="11"/>
      <c r="MKT11" s="11"/>
      <c r="MKU11" s="11"/>
      <c r="MKV11" s="11"/>
      <c r="MKW11" s="11"/>
      <c r="MKX11" s="11"/>
      <c r="MKY11" s="11"/>
      <c r="MKZ11" s="11"/>
      <c r="MLA11" s="11"/>
      <c r="MLB11" s="11"/>
      <c r="MLC11" s="11"/>
      <c r="MLD11" s="11"/>
      <c r="MLE11" s="11"/>
      <c r="MLF11" s="11"/>
      <c r="MLG11" s="11"/>
      <c r="MLH11" s="11"/>
      <c r="MLI11" s="11"/>
      <c r="MLJ11" s="11"/>
      <c r="MLK11" s="11"/>
      <c r="MLL11" s="11"/>
      <c r="MLM11" s="11"/>
      <c r="MLN11" s="11"/>
      <c r="MLO11" s="11"/>
      <c r="MLP11" s="11"/>
      <c r="MLQ11" s="11"/>
      <c r="MLR11" s="11"/>
      <c r="MLS11" s="11"/>
      <c r="MLT11" s="11"/>
      <c r="MLU11" s="11"/>
      <c r="MLV11" s="11"/>
      <c r="MLW11" s="11"/>
      <c r="MLX11" s="11"/>
      <c r="MLY11" s="11"/>
      <c r="MLZ11" s="11"/>
      <c r="MMA11" s="11"/>
      <c r="MMB11" s="11"/>
      <c r="MMC11" s="11"/>
      <c r="MMD11" s="11"/>
      <c r="MME11" s="11"/>
      <c r="MMF11" s="11"/>
      <c r="MMG11" s="11"/>
      <c r="MMH11" s="11"/>
      <c r="MMI11" s="11"/>
      <c r="MMJ11" s="11"/>
      <c r="MMK11" s="11"/>
      <c r="MML11" s="11"/>
      <c r="MMM11" s="11"/>
      <c r="MMN11" s="11"/>
      <c r="MMO11" s="11"/>
      <c r="MMP11" s="11"/>
      <c r="MMQ11" s="11"/>
      <c r="MMR11" s="11"/>
      <c r="MMS11" s="11"/>
      <c r="MMT11" s="11"/>
      <c r="MMU11" s="11"/>
      <c r="MMV11" s="11"/>
      <c r="MMW11" s="11"/>
      <c r="MMX11" s="11"/>
      <c r="MMY11" s="11"/>
      <c r="MMZ11" s="11"/>
      <c r="MNA11" s="11"/>
      <c r="MNB11" s="11"/>
      <c r="MNC11" s="11"/>
      <c r="MND11" s="11"/>
      <c r="MNE11" s="11"/>
      <c r="MNF11" s="11"/>
      <c r="MNG11" s="11"/>
      <c r="MNH11" s="11"/>
      <c r="MNI11" s="11"/>
      <c r="MNJ11" s="11"/>
      <c r="MNK11" s="11"/>
      <c r="MNL11" s="11"/>
      <c r="MNM11" s="11"/>
      <c r="MNN11" s="11"/>
      <c r="MNO11" s="11"/>
      <c r="MNP11" s="11"/>
      <c r="MNQ11" s="11"/>
      <c r="MNR11" s="11"/>
      <c r="MNS11" s="11"/>
      <c r="MNT11" s="11"/>
      <c r="MNU11" s="11"/>
      <c r="MNV11" s="11"/>
      <c r="MNW11" s="11"/>
      <c r="MNX11" s="11"/>
      <c r="MNY11" s="11"/>
      <c r="MNZ11" s="11"/>
      <c r="MOA11" s="11"/>
      <c r="MOB11" s="11"/>
      <c r="MOC11" s="11"/>
      <c r="MOD11" s="11"/>
      <c r="MOE11" s="11"/>
      <c r="MOF11" s="11"/>
      <c r="MOG11" s="11"/>
      <c r="MOH11" s="11"/>
      <c r="MOI11" s="11"/>
      <c r="MOJ11" s="11"/>
      <c r="MOK11" s="11"/>
      <c r="MOL11" s="11"/>
      <c r="MOM11" s="11"/>
      <c r="MON11" s="11"/>
      <c r="MOO11" s="11"/>
      <c r="MOP11" s="11"/>
      <c r="MOQ11" s="11"/>
      <c r="MOR11" s="11"/>
      <c r="MOS11" s="11"/>
      <c r="MOT11" s="11"/>
      <c r="MOU11" s="11"/>
      <c r="MOV11" s="11"/>
      <c r="MOW11" s="11"/>
      <c r="MOX11" s="11"/>
      <c r="MOY11" s="11"/>
      <c r="MOZ11" s="11"/>
      <c r="MPA11" s="11"/>
      <c r="MPB11" s="11"/>
      <c r="MPC11" s="11"/>
      <c r="MPD11" s="11"/>
      <c r="MPE11" s="11"/>
      <c r="MPF11" s="11"/>
      <c r="MPG11" s="11"/>
      <c r="MPH11" s="11"/>
      <c r="MPI11" s="11"/>
      <c r="MPJ11" s="11"/>
      <c r="MPK11" s="11"/>
      <c r="MPL11" s="11"/>
      <c r="MPM11" s="11"/>
      <c r="MPN11" s="11"/>
      <c r="MPO11" s="11"/>
      <c r="MPP11" s="11"/>
      <c r="MPQ11" s="11"/>
      <c r="MPR11" s="11"/>
      <c r="MPS11" s="11"/>
      <c r="MPT11" s="11"/>
      <c r="MPU11" s="11"/>
      <c r="MPV11" s="11"/>
      <c r="MPW11" s="11"/>
      <c r="MPX11" s="11"/>
      <c r="MPY11" s="11"/>
      <c r="MPZ11" s="11"/>
      <c r="MQA11" s="11"/>
      <c r="MQB11" s="11"/>
      <c r="MQC11" s="11"/>
      <c r="MQD11" s="11"/>
      <c r="MQE11" s="11"/>
      <c r="MQF11" s="11"/>
      <c r="MQG11" s="11"/>
      <c r="MQH11" s="11"/>
      <c r="MQI11" s="11"/>
      <c r="MQJ11" s="11"/>
      <c r="MQK11" s="11"/>
      <c r="MQL11" s="11"/>
      <c r="MQM11" s="11"/>
      <c r="MQN11" s="11"/>
      <c r="MQO11" s="11"/>
      <c r="MQP11" s="11"/>
      <c r="MQQ11" s="11"/>
      <c r="MQR11" s="11"/>
      <c r="MQS11" s="11"/>
      <c r="MQT11" s="11"/>
      <c r="MQU11" s="11"/>
      <c r="MQV11" s="11"/>
      <c r="MQW11" s="11"/>
      <c r="MQX11" s="11"/>
      <c r="MQY11" s="11"/>
      <c r="MQZ11" s="11"/>
      <c r="MRA11" s="11"/>
      <c r="MRB11" s="11"/>
      <c r="MRC11" s="11"/>
      <c r="MRD11" s="11"/>
      <c r="MRE11" s="11"/>
      <c r="MRF11" s="11"/>
      <c r="MRG11" s="11"/>
      <c r="MRH11" s="11"/>
      <c r="MRI11" s="11"/>
      <c r="MRJ11" s="11"/>
      <c r="MRK11" s="11"/>
      <c r="MRL11" s="11"/>
      <c r="MRM11" s="11"/>
      <c r="MRN11" s="11"/>
      <c r="MRO11" s="11"/>
      <c r="MRP11" s="11"/>
      <c r="MRQ11" s="11"/>
      <c r="MRR11" s="11"/>
      <c r="MRS11" s="11"/>
      <c r="MRT11" s="11"/>
      <c r="MRU11" s="11"/>
      <c r="MRV11" s="11"/>
      <c r="MRW11" s="11"/>
      <c r="MRX11" s="11"/>
      <c r="MRY11" s="11"/>
      <c r="MRZ11" s="11"/>
      <c r="MSA11" s="11"/>
      <c r="MSB11" s="11"/>
      <c r="MSC11" s="11"/>
      <c r="MSD11" s="11"/>
      <c r="MSE11" s="11"/>
      <c r="MSF11" s="11"/>
      <c r="MSG11" s="11"/>
      <c r="MSH11" s="11"/>
      <c r="MSI11" s="11"/>
      <c r="MSJ11" s="11"/>
      <c r="MSK11" s="11"/>
      <c r="MSL11" s="11"/>
      <c r="MSM11" s="11"/>
      <c r="MSN11" s="11"/>
      <c r="MSO11" s="11"/>
      <c r="MSP11" s="11"/>
      <c r="MSQ11" s="11"/>
      <c r="MSR11" s="11"/>
      <c r="MSS11" s="11"/>
      <c r="MST11" s="11"/>
      <c r="MSU11" s="11"/>
      <c r="MSV11" s="11"/>
      <c r="MSW11" s="11"/>
      <c r="MSX11" s="11"/>
      <c r="MSY11" s="11"/>
      <c r="MSZ11" s="11"/>
      <c r="MTA11" s="11"/>
      <c r="MTB11" s="11"/>
      <c r="MTC11" s="11"/>
      <c r="MTD11" s="11"/>
      <c r="MTE11" s="11"/>
      <c r="MTF11" s="11"/>
      <c r="MTG11" s="11"/>
      <c r="MTH11" s="11"/>
      <c r="MTI11" s="11"/>
      <c r="MTJ11" s="11"/>
      <c r="MTK11" s="11"/>
      <c r="MTL11" s="11"/>
      <c r="MTM11" s="11"/>
      <c r="MTN11" s="11"/>
      <c r="MTO11" s="11"/>
      <c r="MTP11" s="11"/>
      <c r="MTQ11" s="11"/>
      <c r="MTR11" s="11"/>
      <c r="MTS11" s="11"/>
      <c r="MTT11" s="11"/>
      <c r="MTU11" s="11"/>
      <c r="MTV11" s="11"/>
      <c r="MTW11" s="11"/>
      <c r="MTX11" s="11"/>
      <c r="MTY11" s="11"/>
      <c r="MTZ11" s="11"/>
      <c r="MUA11" s="11"/>
      <c r="MUB11" s="11"/>
      <c r="MUC11" s="11"/>
      <c r="MUD11" s="11"/>
      <c r="MUE11" s="11"/>
      <c r="MUF11" s="11"/>
      <c r="MUG11" s="11"/>
      <c r="MUH11" s="11"/>
      <c r="MUI11" s="11"/>
      <c r="MUJ11" s="11"/>
      <c r="MUK11" s="11"/>
      <c r="MUL11" s="11"/>
      <c r="MUM11" s="11"/>
      <c r="MUN11" s="11"/>
      <c r="MUO11" s="11"/>
      <c r="MUP11" s="11"/>
      <c r="MUQ11" s="11"/>
      <c r="MUR11" s="11"/>
      <c r="MUS11" s="11"/>
      <c r="MUT11" s="11"/>
      <c r="MUU11" s="11"/>
      <c r="MUV11" s="11"/>
      <c r="MUW11" s="11"/>
      <c r="MUX11" s="11"/>
      <c r="MUY11" s="11"/>
      <c r="MUZ11" s="11"/>
      <c r="MVA11" s="11"/>
      <c r="MVB11" s="11"/>
      <c r="MVC11" s="11"/>
      <c r="MVD11" s="11"/>
      <c r="MVE11" s="11"/>
      <c r="MVF11" s="11"/>
      <c r="MVG11" s="11"/>
      <c r="MVH11" s="11"/>
      <c r="MVI11" s="11"/>
      <c r="MVJ11" s="11"/>
      <c r="MVK11" s="11"/>
      <c r="MVL11" s="11"/>
      <c r="MVM11" s="11"/>
      <c r="MVN11" s="11"/>
      <c r="MVO11" s="11"/>
      <c r="MVP11" s="11"/>
      <c r="MVQ11" s="11"/>
      <c r="MVR11" s="11"/>
      <c r="MVS11" s="11"/>
      <c r="MVT11" s="11"/>
      <c r="MVU11" s="11"/>
      <c r="MVV11" s="11"/>
      <c r="MVW11" s="11"/>
      <c r="MVX11" s="11"/>
      <c r="MVY11" s="11"/>
      <c r="MVZ11" s="11"/>
      <c r="MWA11" s="11"/>
      <c r="MWB11" s="11"/>
      <c r="MWC11" s="11"/>
      <c r="MWD11" s="11"/>
      <c r="MWE11" s="11"/>
      <c r="MWF11" s="11"/>
      <c r="MWG11" s="11"/>
      <c r="MWH11" s="11"/>
      <c r="MWI11" s="11"/>
      <c r="MWJ11" s="11"/>
      <c r="MWK11" s="11"/>
      <c r="MWL11" s="11"/>
      <c r="MWM11" s="11"/>
      <c r="MWN11" s="11"/>
      <c r="MWO11" s="11"/>
      <c r="MWP11" s="11"/>
      <c r="MWQ11" s="11"/>
      <c r="MWR11" s="11"/>
      <c r="MWS11" s="11"/>
      <c r="MWT11" s="11"/>
      <c r="MWU11" s="11"/>
      <c r="MWV11" s="11"/>
      <c r="MWW11" s="11"/>
      <c r="MWX11" s="11"/>
      <c r="MWY11" s="11"/>
      <c r="MWZ11" s="11"/>
      <c r="MXA11" s="11"/>
      <c r="MXB11" s="11"/>
      <c r="MXC11" s="11"/>
      <c r="MXD11" s="11"/>
      <c r="MXE11" s="11"/>
      <c r="MXF11" s="11"/>
      <c r="MXG11" s="11"/>
      <c r="MXH11" s="11"/>
      <c r="MXI11" s="11"/>
      <c r="MXJ11" s="11"/>
      <c r="MXK11" s="11"/>
      <c r="MXL11" s="11"/>
      <c r="MXM11" s="11"/>
      <c r="MXN11" s="11"/>
      <c r="MXO11" s="11"/>
      <c r="MXP11" s="11"/>
      <c r="MXQ11" s="11"/>
      <c r="MXR11" s="11"/>
      <c r="MXS11" s="11"/>
      <c r="MXT11" s="11"/>
      <c r="MXU11" s="11"/>
      <c r="MXV11" s="11"/>
      <c r="MXW11" s="11"/>
      <c r="MXX11" s="11"/>
      <c r="MXY11" s="11"/>
      <c r="MXZ11" s="11"/>
      <c r="MYA11" s="11"/>
      <c r="MYB11" s="11"/>
      <c r="MYC11" s="11"/>
      <c r="MYD11" s="11"/>
      <c r="MYE11" s="11"/>
      <c r="MYF11" s="11"/>
      <c r="MYG11" s="11"/>
      <c r="MYH11" s="11"/>
      <c r="MYI11" s="11"/>
      <c r="MYJ11" s="11"/>
      <c r="MYK11" s="11"/>
      <c r="MYL11" s="11"/>
      <c r="MYM11" s="11"/>
      <c r="MYN11" s="11"/>
      <c r="MYO11" s="11"/>
      <c r="MYP11" s="11"/>
      <c r="MYQ11" s="11"/>
      <c r="MYR11" s="11"/>
      <c r="MYS11" s="11"/>
      <c r="MYT11" s="11"/>
      <c r="MYU11" s="11"/>
      <c r="MYV11" s="11"/>
      <c r="MYW11" s="11"/>
      <c r="MYX11" s="11"/>
      <c r="MYY11" s="11"/>
      <c r="MYZ11" s="11"/>
      <c r="MZA11" s="11"/>
      <c r="MZB11" s="11"/>
      <c r="MZC11" s="11"/>
      <c r="MZD11" s="11"/>
      <c r="MZE11" s="11"/>
      <c r="MZF11" s="11"/>
      <c r="MZG11" s="11"/>
      <c r="MZH11" s="11"/>
      <c r="MZI11" s="11"/>
      <c r="MZJ11" s="11"/>
      <c r="MZK11" s="11"/>
      <c r="MZL11" s="11"/>
      <c r="MZM11" s="11"/>
      <c r="MZN11" s="11"/>
      <c r="MZO11" s="11"/>
      <c r="MZP11" s="11"/>
      <c r="MZQ11" s="11"/>
      <c r="MZR11" s="11"/>
      <c r="MZS11" s="11"/>
      <c r="MZT11" s="11"/>
      <c r="MZU11" s="11"/>
      <c r="MZV11" s="11"/>
      <c r="MZW11" s="11"/>
      <c r="MZX11" s="11"/>
      <c r="MZY11" s="11"/>
      <c r="MZZ11" s="11"/>
      <c r="NAA11" s="11"/>
      <c r="NAB11" s="11"/>
      <c r="NAC11" s="11"/>
      <c r="NAD11" s="11"/>
      <c r="NAE11" s="11"/>
      <c r="NAF11" s="11"/>
      <c r="NAG11" s="11"/>
      <c r="NAH11" s="11"/>
      <c r="NAI11" s="11"/>
      <c r="NAJ11" s="11"/>
      <c r="NAK11" s="11"/>
      <c r="NAL11" s="11"/>
      <c r="NAM11" s="11"/>
      <c r="NAN11" s="11"/>
      <c r="NAO11" s="11"/>
      <c r="NAP11" s="11"/>
      <c r="NAQ11" s="11"/>
      <c r="NAR11" s="11"/>
      <c r="NAS11" s="11"/>
      <c r="NAT11" s="11"/>
      <c r="NAU11" s="11"/>
      <c r="NAV11" s="11"/>
      <c r="NAW11" s="11"/>
      <c r="NAX11" s="11"/>
      <c r="NAY11" s="11"/>
      <c r="NAZ11" s="11"/>
      <c r="NBA11" s="11"/>
      <c r="NBB11" s="11"/>
      <c r="NBC11" s="11"/>
      <c r="NBD11" s="11"/>
      <c r="NBE11" s="11"/>
      <c r="NBF11" s="11"/>
      <c r="NBG11" s="11"/>
      <c r="NBH11" s="11"/>
      <c r="NBI11" s="11"/>
      <c r="NBJ11" s="11"/>
      <c r="NBK11" s="11"/>
      <c r="NBL11" s="11"/>
      <c r="NBM11" s="11"/>
      <c r="NBN11" s="11"/>
      <c r="NBO11" s="11"/>
      <c r="NBP11" s="11"/>
      <c r="NBQ11" s="11"/>
      <c r="NBR11" s="11"/>
      <c r="NBS11" s="11"/>
      <c r="NBT11" s="11"/>
      <c r="NBU11" s="11"/>
      <c r="NBV11" s="11"/>
      <c r="NBW11" s="11"/>
      <c r="NBX11" s="11"/>
      <c r="NBY11" s="11"/>
      <c r="NBZ11" s="11"/>
      <c r="NCA11" s="11"/>
      <c r="NCB11" s="11"/>
      <c r="NCC11" s="11"/>
      <c r="NCD11" s="11"/>
      <c r="NCE11" s="11"/>
      <c r="NCF11" s="11"/>
      <c r="NCG11" s="11"/>
      <c r="NCH11" s="11"/>
      <c r="NCI11" s="11"/>
      <c r="NCJ11" s="11"/>
      <c r="NCK11" s="11"/>
      <c r="NCL11" s="11"/>
      <c r="NCM11" s="11"/>
      <c r="NCN11" s="11"/>
      <c r="NCO11" s="11"/>
      <c r="NCP11" s="11"/>
      <c r="NCQ11" s="11"/>
      <c r="NCR11" s="11"/>
      <c r="NCS11" s="11"/>
      <c r="NCT11" s="11"/>
      <c r="NCU11" s="11"/>
      <c r="NCV11" s="11"/>
      <c r="NCW11" s="11"/>
      <c r="NCX11" s="11"/>
      <c r="NCY11" s="11"/>
      <c r="NCZ11" s="11"/>
      <c r="NDA11" s="11"/>
      <c r="NDB11" s="11"/>
      <c r="NDC11" s="11"/>
      <c r="NDD11" s="11"/>
      <c r="NDE11" s="11"/>
      <c r="NDF11" s="11"/>
      <c r="NDG11" s="11"/>
      <c r="NDH11" s="11"/>
      <c r="NDI11" s="11"/>
      <c r="NDJ11" s="11"/>
      <c r="NDK11" s="11"/>
      <c r="NDL11" s="11"/>
      <c r="NDM11" s="11"/>
      <c r="NDN11" s="11"/>
      <c r="NDO11" s="11"/>
      <c r="NDP11" s="11"/>
      <c r="NDQ11" s="11"/>
      <c r="NDR11" s="11"/>
      <c r="NDS11" s="11"/>
      <c r="NDT11" s="11"/>
      <c r="NDU11" s="11"/>
      <c r="NDV11" s="11"/>
      <c r="NDW11" s="11"/>
      <c r="NDX11" s="11"/>
      <c r="NDY11" s="11"/>
      <c r="NDZ11" s="11"/>
      <c r="NEA11" s="11"/>
      <c r="NEB11" s="11"/>
      <c r="NEC11" s="11"/>
      <c r="NED11" s="11"/>
      <c r="NEE11" s="11"/>
      <c r="NEF11" s="11"/>
      <c r="NEG11" s="11"/>
      <c r="NEH11" s="11"/>
      <c r="NEI11" s="11"/>
      <c r="NEJ11" s="11"/>
      <c r="NEK11" s="11"/>
      <c r="NEL11" s="11"/>
      <c r="NEM11" s="11"/>
      <c r="NEN11" s="11"/>
      <c r="NEO11" s="11"/>
      <c r="NEP11" s="11"/>
      <c r="NEQ11" s="11"/>
      <c r="NER11" s="11"/>
      <c r="NES11" s="11"/>
      <c r="NET11" s="11"/>
      <c r="NEU11" s="11"/>
      <c r="NEV11" s="11"/>
      <c r="NEW11" s="11"/>
      <c r="NEX11" s="11"/>
      <c r="NEY11" s="11"/>
      <c r="NEZ11" s="11"/>
      <c r="NFA11" s="11"/>
      <c r="NFB11" s="11"/>
      <c r="NFC11" s="11"/>
      <c r="NFD11" s="11"/>
      <c r="NFE11" s="11"/>
      <c r="NFF11" s="11"/>
      <c r="NFG11" s="11"/>
      <c r="NFH11" s="11"/>
      <c r="NFI11" s="11"/>
      <c r="NFJ11" s="11"/>
      <c r="NFK11" s="11"/>
      <c r="NFL11" s="11"/>
      <c r="NFM11" s="11"/>
      <c r="NFN11" s="11"/>
      <c r="NFO11" s="11"/>
      <c r="NFP11" s="11"/>
      <c r="NFQ11" s="11"/>
      <c r="NFR11" s="11"/>
      <c r="NFS11" s="11"/>
      <c r="NFT11" s="11"/>
      <c r="NFU11" s="11"/>
      <c r="NFV11" s="11"/>
      <c r="NFW11" s="11"/>
      <c r="NFX11" s="11"/>
      <c r="NFY11" s="11"/>
      <c r="NFZ11" s="11"/>
      <c r="NGA11" s="11"/>
      <c r="NGB11" s="11"/>
      <c r="NGC11" s="11"/>
      <c r="NGD11" s="11"/>
      <c r="NGE11" s="11"/>
      <c r="NGF11" s="11"/>
      <c r="NGG11" s="11"/>
      <c r="NGH11" s="11"/>
      <c r="NGI11" s="11"/>
      <c r="NGJ11" s="11"/>
      <c r="NGK11" s="11"/>
      <c r="NGL11" s="11"/>
      <c r="NGM11" s="11"/>
      <c r="NGN11" s="11"/>
      <c r="NGO11" s="11"/>
      <c r="NGP11" s="11"/>
      <c r="NGQ11" s="11"/>
      <c r="NGR11" s="11"/>
      <c r="NGS11" s="11"/>
      <c r="NGT11" s="11"/>
      <c r="NGU11" s="11"/>
      <c r="NGV11" s="11"/>
      <c r="NGW11" s="11"/>
      <c r="NGX11" s="11"/>
      <c r="NGY11" s="11"/>
      <c r="NGZ11" s="11"/>
      <c r="NHA11" s="11"/>
      <c r="NHB11" s="11"/>
      <c r="NHC11" s="11"/>
      <c r="NHD11" s="11"/>
      <c r="NHE11" s="11"/>
      <c r="NHF11" s="11"/>
      <c r="NHG11" s="11"/>
      <c r="NHH11" s="11"/>
      <c r="NHI11" s="11"/>
      <c r="NHJ11" s="11"/>
      <c r="NHK11" s="11"/>
      <c r="NHL11" s="11"/>
      <c r="NHM11" s="11"/>
      <c r="NHN11" s="11"/>
      <c r="NHO11" s="11"/>
      <c r="NHP11" s="11"/>
      <c r="NHQ11" s="11"/>
      <c r="NHR11" s="11"/>
      <c r="NHS11" s="11"/>
      <c r="NHT11" s="11"/>
      <c r="NHU11" s="11"/>
      <c r="NHV11" s="11"/>
      <c r="NHW11" s="11"/>
      <c r="NHX11" s="11"/>
      <c r="NHY11" s="11"/>
      <c r="NHZ11" s="11"/>
      <c r="NIA11" s="11"/>
      <c r="NIB11" s="11"/>
      <c r="NIC11" s="11"/>
      <c r="NID11" s="11"/>
      <c r="NIE11" s="11"/>
      <c r="NIF11" s="11"/>
      <c r="NIG11" s="11"/>
      <c r="NIH11" s="11"/>
      <c r="NII11" s="11"/>
      <c r="NIJ11" s="11"/>
      <c r="NIK11" s="11"/>
      <c r="NIL11" s="11"/>
      <c r="NIM11" s="11"/>
      <c r="NIN11" s="11"/>
      <c r="NIO11" s="11"/>
      <c r="NIP11" s="11"/>
      <c r="NIQ11" s="11"/>
      <c r="NIR11" s="11"/>
      <c r="NIS11" s="11"/>
      <c r="NIT11" s="11"/>
      <c r="NIU11" s="11"/>
      <c r="NIV11" s="11"/>
      <c r="NIW11" s="11"/>
      <c r="NIX11" s="11"/>
      <c r="NIY11" s="11"/>
      <c r="NIZ11" s="11"/>
      <c r="NJA11" s="11"/>
      <c r="NJB11" s="11"/>
      <c r="NJC11" s="11"/>
      <c r="NJD11" s="11"/>
      <c r="NJE11" s="11"/>
      <c r="NJF11" s="11"/>
      <c r="NJG11" s="11"/>
      <c r="NJH11" s="11"/>
      <c r="NJI11" s="11"/>
      <c r="NJJ11" s="11"/>
      <c r="NJK11" s="11"/>
      <c r="NJL11" s="11"/>
      <c r="NJM11" s="11"/>
      <c r="NJN11" s="11"/>
      <c r="NJO11" s="11"/>
      <c r="NJP11" s="11"/>
      <c r="NJQ11" s="11"/>
      <c r="NJR11" s="11"/>
      <c r="NJS11" s="11"/>
      <c r="NJT11" s="11"/>
      <c r="NJU11" s="11"/>
      <c r="NJV11" s="11"/>
      <c r="NJW11" s="11"/>
      <c r="NJX11" s="11"/>
      <c r="NJY11" s="11"/>
      <c r="NJZ11" s="11"/>
      <c r="NKA11" s="11"/>
      <c r="NKB11" s="11"/>
      <c r="NKC11" s="11"/>
      <c r="NKD11" s="11"/>
      <c r="NKE11" s="11"/>
      <c r="NKF11" s="11"/>
      <c r="NKG11" s="11"/>
      <c r="NKH11" s="11"/>
      <c r="NKI11" s="11"/>
      <c r="NKJ11" s="11"/>
      <c r="NKK11" s="11"/>
      <c r="NKL11" s="11"/>
      <c r="NKM11" s="11"/>
      <c r="NKN11" s="11"/>
      <c r="NKO11" s="11"/>
      <c r="NKP11" s="11"/>
      <c r="NKQ11" s="11"/>
      <c r="NKR11" s="11"/>
      <c r="NKS11" s="11"/>
      <c r="NKT11" s="11"/>
      <c r="NKU11" s="11"/>
      <c r="NKV11" s="11"/>
      <c r="NKW11" s="11"/>
      <c r="NKX11" s="11"/>
      <c r="NKY11" s="11"/>
      <c r="NKZ11" s="11"/>
      <c r="NLA11" s="11"/>
      <c r="NLB11" s="11"/>
      <c r="NLC11" s="11"/>
      <c r="NLD11" s="11"/>
      <c r="NLE11" s="11"/>
      <c r="NLF11" s="11"/>
      <c r="NLG11" s="11"/>
      <c r="NLH11" s="11"/>
      <c r="NLI11" s="11"/>
      <c r="NLJ11" s="11"/>
      <c r="NLK11" s="11"/>
      <c r="NLL11" s="11"/>
      <c r="NLM11" s="11"/>
      <c r="NLN11" s="11"/>
      <c r="NLO11" s="11"/>
      <c r="NLP11" s="11"/>
      <c r="NLQ11" s="11"/>
      <c r="NLR11" s="11"/>
      <c r="NLS11" s="11"/>
      <c r="NLT11" s="11"/>
      <c r="NLU11" s="11"/>
      <c r="NLV11" s="11"/>
      <c r="NLW11" s="11"/>
      <c r="NLX11" s="11"/>
      <c r="NLY11" s="11"/>
      <c r="NLZ11" s="11"/>
      <c r="NMA11" s="11"/>
      <c r="NMB11" s="11"/>
      <c r="NMC11" s="11"/>
      <c r="NMD11" s="11"/>
      <c r="NME11" s="11"/>
      <c r="NMF11" s="11"/>
      <c r="NMG11" s="11"/>
      <c r="NMH11" s="11"/>
      <c r="NMI11" s="11"/>
      <c r="NMJ11" s="11"/>
      <c r="NMK11" s="11"/>
      <c r="NML11" s="11"/>
      <c r="NMM11" s="11"/>
      <c r="NMN11" s="11"/>
      <c r="NMO11" s="11"/>
      <c r="NMP11" s="11"/>
      <c r="NMQ11" s="11"/>
      <c r="NMR11" s="11"/>
      <c r="NMS11" s="11"/>
      <c r="NMT11" s="11"/>
      <c r="NMU11" s="11"/>
      <c r="NMV11" s="11"/>
      <c r="NMW11" s="11"/>
      <c r="NMX11" s="11"/>
      <c r="NMY11" s="11"/>
      <c r="NMZ11" s="11"/>
      <c r="NNA11" s="11"/>
      <c r="NNB11" s="11"/>
      <c r="NNC11" s="11"/>
      <c r="NND11" s="11"/>
      <c r="NNE11" s="11"/>
      <c r="NNF11" s="11"/>
      <c r="NNG11" s="11"/>
      <c r="NNH11" s="11"/>
      <c r="NNI11" s="11"/>
      <c r="NNJ11" s="11"/>
      <c r="NNK11" s="11"/>
      <c r="NNL11" s="11"/>
      <c r="NNM11" s="11"/>
      <c r="NNN11" s="11"/>
      <c r="NNO11" s="11"/>
      <c r="NNP11" s="11"/>
      <c r="NNQ11" s="11"/>
      <c r="NNR11" s="11"/>
      <c r="NNS11" s="11"/>
      <c r="NNT11" s="11"/>
      <c r="NNU11" s="11"/>
      <c r="NNV11" s="11"/>
      <c r="NNW11" s="11"/>
      <c r="NNX11" s="11"/>
      <c r="NNY11" s="11"/>
      <c r="NNZ11" s="11"/>
      <c r="NOA11" s="11"/>
      <c r="NOB11" s="11"/>
      <c r="NOC11" s="11"/>
      <c r="NOD11" s="11"/>
      <c r="NOE11" s="11"/>
      <c r="NOF11" s="11"/>
      <c r="NOG11" s="11"/>
      <c r="NOH11" s="11"/>
      <c r="NOI11" s="11"/>
      <c r="NOJ11" s="11"/>
      <c r="NOK11" s="11"/>
      <c r="NOL11" s="11"/>
      <c r="NOM11" s="11"/>
      <c r="NON11" s="11"/>
      <c r="NOO11" s="11"/>
      <c r="NOP11" s="11"/>
      <c r="NOQ11" s="11"/>
      <c r="NOR11" s="11"/>
      <c r="NOS11" s="11"/>
      <c r="NOT11" s="11"/>
      <c r="NOU11" s="11"/>
      <c r="NOV11" s="11"/>
      <c r="NOW11" s="11"/>
      <c r="NOX11" s="11"/>
      <c r="NOY11" s="11"/>
      <c r="NOZ11" s="11"/>
      <c r="NPA11" s="11"/>
      <c r="NPB11" s="11"/>
      <c r="NPC11" s="11"/>
      <c r="NPD11" s="11"/>
      <c r="NPE11" s="11"/>
      <c r="NPF11" s="11"/>
      <c r="NPG11" s="11"/>
      <c r="NPH11" s="11"/>
      <c r="NPI11" s="11"/>
      <c r="NPJ11" s="11"/>
      <c r="NPK11" s="11"/>
      <c r="NPL11" s="11"/>
      <c r="NPM11" s="11"/>
      <c r="NPN11" s="11"/>
      <c r="NPO11" s="11"/>
      <c r="NPP11" s="11"/>
      <c r="NPQ11" s="11"/>
      <c r="NPR11" s="11"/>
      <c r="NPS11" s="11"/>
      <c r="NPT11" s="11"/>
      <c r="NPU11" s="11"/>
      <c r="NPV11" s="11"/>
      <c r="NPW11" s="11"/>
      <c r="NPX11" s="11"/>
      <c r="NPY11" s="11"/>
      <c r="NPZ11" s="11"/>
      <c r="NQA11" s="11"/>
      <c r="NQB11" s="11"/>
      <c r="NQC11" s="11"/>
      <c r="NQD11" s="11"/>
      <c r="NQE11" s="11"/>
      <c r="NQF11" s="11"/>
      <c r="NQG11" s="11"/>
      <c r="NQH11" s="11"/>
      <c r="NQI11" s="11"/>
      <c r="NQJ11" s="11"/>
      <c r="NQK11" s="11"/>
      <c r="NQL11" s="11"/>
      <c r="NQM11" s="11"/>
      <c r="NQN11" s="11"/>
      <c r="NQO11" s="11"/>
      <c r="NQP11" s="11"/>
      <c r="NQQ11" s="11"/>
      <c r="NQR11" s="11"/>
      <c r="NQS11" s="11"/>
      <c r="NQT11" s="11"/>
      <c r="NQU11" s="11"/>
      <c r="NQV11" s="11"/>
      <c r="NQW11" s="11"/>
      <c r="NQX11" s="11"/>
      <c r="NQY11" s="11"/>
      <c r="NQZ11" s="11"/>
      <c r="NRA11" s="11"/>
      <c r="NRB11" s="11"/>
      <c r="NRC11" s="11"/>
      <c r="NRD11" s="11"/>
      <c r="NRE11" s="11"/>
      <c r="NRF11" s="11"/>
      <c r="NRG11" s="11"/>
      <c r="NRH11" s="11"/>
      <c r="NRI11" s="11"/>
      <c r="NRJ11" s="11"/>
      <c r="NRK11" s="11"/>
      <c r="NRL11" s="11"/>
      <c r="NRM11" s="11"/>
      <c r="NRN11" s="11"/>
      <c r="NRO11" s="11"/>
      <c r="NRP11" s="11"/>
      <c r="NRQ11" s="11"/>
      <c r="NRR11" s="11"/>
      <c r="NRS11" s="11"/>
      <c r="NRT11" s="11"/>
      <c r="NRU11" s="11"/>
      <c r="NRV11" s="11"/>
      <c r="NRW11" s="11"/>
      <c r="NRX11" s="11"/>
      <c r="NRY11" s="11"/>
      <c r="NRZ11" s="11"/>
      <c r="NSA11" s="11"/>
      <c r="NSB11" s="11"/>
      <c r="NSC11" s="11"/>
      <c r="NSD11" s="11"/>
      <c r="NSE11" s="11"/>
      <c r="NSF11" s="11"/>
      <c r="NSG11" s="11"/>
      <c r="NSH11" s="11"/>
      <c r="NSI11" s="11"/>
      <c r="NSJ11" s="11"/>
      <c r="NSK11" s="11"/>
      <c r="NSL11" s="11"/>
      <c r="NSM11" s="11"/>
      <c r="NSN11" s="11"/>
      <c r="NSO11" s="11"/>
      <c r="NSP11" s="11"/>
      <c r="NSQ11" s="11"/>
      <c r="NSR11" s="11"/>
      <c r="NSS11" s="11"/>
      <c r="NST11" s="11"/>
      <c r="NSU11" s="11"/>
      <c r="NSV11" s="11"/>
      <c r="NSW11" s="11"/>
      <c r="NSX11" s="11"/>
      <c r="NSY11" s="11"/>
      <c r="NSZ11" s="11"/>
      <c r="NTA11" s="11"/>
      <c r="NTB11" s="11"/>
      <c r="NTC11" s="11"/>
      <c r="NTD11" s="11"/>
      <c r="NTE11" s="11"/>
      <c r="NTF11" s="11"/>
      <c r="NTG11" s="11"/>
      <c r="NTH11" s="11"/>
      <c r="NTI11" s="11"/>
      <c r="NTJ11" s="11"/>
      <c r="NTK11" s="11"/>
      <c r="NTL11" s="11"/>
      <c r="NTM11" s="11"/>
      <c r="NTN11" s="11"/>
      <c r="NTO11" s="11"/>
      <c r="NTP11" s="11"/>
      <c r="NTQ11" s="11"/>
      <c r="NTR11" s="11"/>
      <c r="NTS11" s="11"/>
      <c r="NTT11" s="11"/>
      <c r="NTU11" s="11"/>
      <c r="NTV11" s="11"/>
      <c r="NTW11" s="11"/>
      <c r="NTX11" s="11"/>
      <c r="NTY11" s="11"/>
      <c r="NTZ11" s="11"/>
      <c r="NUA11" s="11"/>
      <c r="NUB11" s="11"/>
      <c r="NUC11" s="11"/>
      <c r="NUD11" s="11"/>
      <c r="NUE11" s="11"/>
      <c r="NUF11" s="11"/>
      <c r="NUG11" s="11"/>
      <c r="NUH11" s="11"/>
      <c r="NUI11" s="11"/>
      <c r="NUJ11" s="11"/>
      <c r="NUK11" s="11"/>
      <c r="NUL11" s="11"/>
      <c r="NUM11" s="11"/>
      <c r="NUN11" s="11"/>
      <c r="NUO11" s="11"/>
      <c r="NUP11" s="11"/>
      <c r="NUQ11" s="11"/>
      <c r="NUR11" s="11"/>
      <c r="NUS11" s="11"/>
      <c r="NUT11" s="11"/>
      <c r="NUU11" s="11"/>
      <c r="NUV11" s="11"/>
      <c r="NUW11" s="11"/>
      <c r="NUX11" s="11"/>
      <c r="NUY11" s="11"/>
      <c r="NUZ11" s="11"/>
      <c r="NVA11" s="11"/>
      <c r="NVB11" s="11"/>
      <c r="NVC11" s="11"/>
      <c r="NVD11" s="11"/>
      <c r="NVE11" s="11"/>
      <c r="NVF11" s="11"/>
      <c r="NVG11" s="11"/>
      <c r="NVH11" s="11"/>
      <c r="NVI11" s="11"/>
      <c r="NVJ11" s="11"/>
      <c r="NVK11" s="11"/>
      <c r="NVL11" s="11"/>
      <c r="NVM11" s="11"/>
      <c r="NVN11" s="11"/>
      <c r="NVO11" s="11"/>
      <c r="NVP11" s="11"/>
      <c r="NVQ11" s="11"/>
      <c r="NVR11" s="11"/>
      <c r="NVS11" s="11"/>
      <c r="NVT11" s="11"/>
      <c r="NVU11" s="11"/>
      <c r="NVV11" s="11"/>
      <c r="NVW11" s="11"/>
      <c r="NVX11" s="11"/>
      <c r="NVY11" s="11"/>
      <c r="NVZ11" s="11"/>
      <c r="NWA11" s="11"/>
      <c r="NWB11" s="11"/>
      <c r="NWC11" s="11"/>
      <c r="NWD11" s="11"/>
      <c r="NWE11" s="11"/>
      <c r="NWF11" s="11"/>
      <c r="NWG11" s="11"/>
      <c r="NWH11" s="11"/>
      <c r="NWI11" s="11"/>
      <c r="NWJ11" s="11"/>
      <c r="NWK11" s="11"/>
      <c r="NWL11" s="11"/>
      <c r="NWM11" s="11"/>
      <c r="NWN11" s="11"/>
      <c r="NWO11" s="11"/>
      <c r="NWP11" s="11"/>
      <c r="NWQ11" s="11"/>
      <c r="NWR11" s="11"/>
      <c r="NWS11" s="11"/>
      <c r="NWT11" s="11"/>
      <c r="NWU11" s="11"/>
      <c r="NWV11" s="11"/>
      <c r="NWW11" s="11"/>
      <c r="NWX11" s="11"/>
      <c r="NWY11" s="11"/>
      <c r="NWZ11" s="11"/>
      <c r="NXA11" s="11"/>
      <c r="NXB11" s="11"/>
      <c r="NXC11" s="11"/>
      <c r="NXD11" s="11"/>
      <c r="NXE11" s="11"/>
      <c r="NXF11" s="11"/>
      <c r="NXG11" s="11"/>
      <c r="NXH11" s="11"/>
      <c r="NXI11" s="11"/>
      <c r="NXJ11" s="11"/>
      <c r="NXK11" s="11"/>
      <c r="NXL11" s="11"/>
      <c r="NXM11" s="11"/>
      <c r="NXN11" s="11"/>
      <c r="NXO11" s="11"/>
      <c r="NXP11" s="11"/>
      <c r="NXQ11" s="11"/>
      <c r="NXR11" s="11"/>
      <c r="NXS11" s="11"/>
      <c r="NXT11" s="11"/>
      <c r="NXU11" s="11"/>
      <c r="NXV11" s="11"/>
      <c r="NXW11" s="11"/>
      <c r="NXX11" s="11"/>
      <c r="NXY11" s="11"/>
      <c r="NXZ11" s="11"/>
      <c r="NYA11" s="11"/>
      <c r="NYB11" s="11"/>
      <c r="NYC11" s="11"/>
      <c r="NYD11" s="11"/>
      <c r="NYE11" s="11"/>
      <c r="NYF11" s="11"/>
      <c r="NYG11" s="11"/>
      <c r="NYH11" s="11"/>
      <c r="NYI11" s="11"/>
      <c r="NYJ11" s="11"/>
      <c r="NYK11" s="11"/>
      <c r="NYL11" s="11"/>
      <c r="NYM11" s="11"/>
      <c r="NYN11" s="11"/>
      <c r="NYO11" s="11"/>
      <c r="NYP11" s="11"/>
      <c r="NYQ11" s="11"/>
      <c r="NYR11" s="11"/>
      <c r="NYS11" s="11"/>
      <c r="NYT11" s="11"/>
      <c r="NYU11" s="11"/>
      <c r="NYV11" s="11"/>
      <c r="NYW11" s="11"/>
      <c r="NYX11" s="11"/>
      <c r="NYY11" s="11"/>
      <c r="NYZ11" s="11"/>
      <c r="NZA11" s="11"/>
      <c r="NZB11" s="11"/>
      <c r="NZC11" s="11"/>
      <c r="NZD11" s="11"/>
      <c r="NZE11" s="11"/>
      <c r="NZF11" s="11"/>
      <c r="NZG11" s="11"/>
      <c r="NZH11" s="11"/>
      <c r="NZI11" s="11"/>
      <c r="NZJ11" s="11"/>
      <c r="NZK11" s="11"/>
      <c r="NZL11" s="11"/>
      <c r="NZM11" s="11"/>
      <c r="NZN11" s="11"/>
      <c r="NZO11" s="11"/>
      <c r="NZP11" s="11"/>
      <c r="NZQ11" s="11"/>
      <c r="NZR11" s="11"/>
      <c r="NZS11" s="11"/>
      <c r="NZT11" s="11"/>
      <c r="NZU11" s="11"/>
      <c r="NZV11" s="11"/>
      <c r="NZW11" s="11"/>
      <c r="NZX11" s="11"/>
      <c r="NZY11" s="11"/>
      <c r="NZZ11" s="11"/>
      <c r="OAA11" s="11"/>
      <c r="OAB11" s="11"/>
      <c r="OAC11" s="11"/>
      <c r="OAD11" s="11"/>
      <c r="OAE11" s="11"/>
      <c r="OAF11" s="11"/>
      <c r="OAG11" s="11"/>
      <c r="OAH11" s="11"/>
      <c r="OAI11" s="11"/>
      <c r="OAJ11" s="11"/>
      <c r="OAK11" s="11"/>
      <c r="OAL11" s="11"/>
      <c r="OAM11" s="11"/>
      <c r="OAN11" s="11"/>
      <c r="OAO11" s="11"/>
      <c r="OAP11" s="11"/>
      <c r="OAQ11" s="11"/>
      <c r="OAR11" s="11"/>
      <c r="OAS11" s="11"/>
      <c r="OAT11" s="11"/>
      <c r="OAU11" s="11"/>
      <c r="OAV11" s="11"/>
      <c r="OAW11" s="11"/>
      <c r="OAX11" s="11"/>
      <c r="OAY11" s="11"/>
      <c r="OAZ11" s="11"/>
      <c r="OBA11" s="11"/>
      <c r="OBB11" s="11"/>
      <c r="OBC11" s="11"/>
      <c r="OBD11" s="11"/>
      <c r="OBE11" s="11"/>
      <c r="OBF11" s="11"/>
      <c r="OBG11" s="11"/>
      <c r="OBH11" s="11"/>
      <c r="OBI11" s="11"/>
      <c r="OBJ11" s="11"/>
      <c r="OBK11" s="11"/>
      <c r="OBL11" s="11"/>
      <c r="OBM11" s="11"/>
      <c r="OBN11" s="11"/>
      <c r="OBO11" s="11"/>
      <c r="OBP11" s="11"/>
      <c r="OBQ11" s="11"/>
      <c r="OBR11" s="11"/>
      <c r="OBS11" s="11"/>
      <c r="OBT11" s="11"/>
      <c r="OBU11" s="11"/>
      <c r="OBV11" s="11"/>
      <c r="OBW11" s="11"/>
      <c r="OBX11" s="11"/>
      <c r="OBY11" s="11"/>
      <c r="OBZ11" s="11"/>
      <c r="OCA11" s="11"/>
      <c r="OCB11" s="11"/>
      <c r="OCC11" s="11"/>
      <c r="OCD11" s="11"/>
      <c r="OCE11" s="11"/>
      <c r="OCF11" s="11"/>
      <c r="OCG11" s="11"/>
      <c r="OCH11" s="11"/>
      <c r="OCI11" s="11"/>
      <c r="OCJ11" s="11"/>
      <c r="OCK11" s="11"/>
      <c r="OCL11" s="11"/>
      <c r="OCM11" s="11"/>
      <c r="OCN11" s="11"/>
      <c r="OCO11" s="11"/>
      <c r="OCP11" s="11"/>
      <c r="OCQ11" s="11"/>
      <c r="OCR11" s="11"/>
      <c r="OCS11" s="11"/>
      <c r="OCT11" s="11"/>
      <c r="OCU11" s="11"/>
      <c r="OCV11" s="11"/>
      <c r="OCW11" s="11"/>
      <c r="OCX11" s="11"/>
      <c r="OCY11" s="11"/>
      <c r="OCZ11" s="11"/>
      <c r="ODA11" s="11"/>
      <c r="ODB11" s="11"/>
      <c r="ODC11" s="11"/>
      <c r="ODD11" s="11"/>
      <c r="ODE11" s="11"/>
      <c r="ODF11" s="11"/>
      <c r="ODG11" s="11"/>
      <c r="ODH11" s="11"/>
      <c r="ODI11" s="11"/>
      <c r="ODJ11" s="11"/>
      <c r="ODK11" s="11"/>
      <c r="ODL11" s="11"/>
      <c r="ODM11" s="11"/>
      <c r="ODN11" s="11"/>
      <c r="ODO11" s="11"/>
      <c r="ODP11" s="11"/>
      <c r="ODQ11" s="11"/>
      <c r="ODR11" s="11"/>
      <c r="ODS11" s="11"/>
      <c r="ODT11" s="11"/>
      <c r="ODU11" s="11"/>
      <c r="ODV11" s="11"/>
      <c r="ODW11" s="11"/>
      <c r="ODX11" s="11"/>
      <c r="ODY11" s="11"/>
      <c r="ODZ11" s="11"/>
      <c r="OEA11" s="11"/>
      <c r="OEB11" s="11"/>
      <c r="OEC11" s="11"/>
      <c r="OED11" s="11"/>
      <c r="OEE11" s="11"/>
      <c r="OEF11" s="11"/>
      <c r="OEG11" s="11"/>
      <c r="OEH11" s="11"/>
      <c r="OEI11" s="11"/>
      <c r="OEJ11" s="11"/>
      <c r="OEK11" s="11"/>
      <c r="OEL11" s="11"/>
      <c r="OEM11" s="11"/>
      <c r="OEN11" s="11"/>
      <c r="OEO11" s="11"/>
      <c r="OEP11" s="11"/>
      <c r="OEQ11" s="11"/>
      <c r="OER11" s="11"/>
      <c r="OES11" s="11"/>
      <c r="OET11" s="11"/>
      <c r="OEU11" s="11"/>
      <c r="OEV11" s="11"/>
      <c r="OEW11" s="11"/>
      <c r="OEX11" s="11"/>
      <c r="OEY11" s="11"/>
      <c r="OEZ11" s="11"/>
      <c r="OFA11" s="11"/>
      <c r="OFB11" s="11"/>
      <c r="OFC11" s="11"/>
      <c r="OFD11" s="11"/>
      <c r="OFE11" s="11"/>
      <c r="OFF11" s="11"/>
      <c r="OFG11" s="11"/>
      <c r="OFH11" s="11"/>
      <c r="OFI11" s="11"/>
      <c r="OFJ11" s="11"/>
      <c r="OFK11" s="11"/>
      <c r="OFL11" s="11"/>
      <c r="OFM11" s="11"/>
      <c r="OFN11" s="11"/>
      <c r="OFO11" s="11"/>
      <c r="OFP11" s="11"/>
      <c r="OFQ11" s="11"/>
      <c r="OFR11" s="11"/>
      <c r="OFS11" s="11"/>
      <c r="OFT11" s="11"/>
      <c r="OFU11" s="11"/>
      <c r="OFV11" s="11"/>
      <c r="OFW11" s="11"/>
      <c r="OFX11" s="11"/>
      <c r="OFY11" s="11"/>
      <c r="OFZ11" s="11"/>
      <c r="OGA11" s="11"/>
      <c r="OGB11" s="11"/>
      <c r="OGC11" s="11"/>
      <c r="OGD11" s="11"/>
      <c r="OGE11" s="11"/>
      <c r="OGF11" s="11"/>
      <c r="OGG11" s="11"/>
      <c r="OGH11" s="11"/>
      <c r="OGI11" s="11"/>
      <c r="OGJ11" s="11"/>
      <c r="OGK11" s="11"/>
      <c r="OGL11" s="11"/>
      <c r="OGM11" s="11"/>
      <c r="OGN11" s="11"/>
      <c r="OGO11" s="11"/>
      <c r="OGP11" s="11"/>
      <c r="OGQ11" s="11"/>
      <c r="OGR11" s="11"/>
      <c r="OGS11" s="11"/>
      <c r="OGT11" s="11"/>
      <c r="OGU11" s="11"/>
      <c r="OGV11" s="11"/>
      <c r="OGW11" s="11"/>
      <c r="OGX11" s="11"/>
      <c r="OGY11" s="11"/>
      <c r="OGZ11" s="11"/>
      <c r="OHA11" s="11"/>
      <c r="OHB11" s="11"/>
      <c r="OHC11" s="11"/>
      <c r="OHD11" s="11"/>
      <c r="OHE11" s="11"/>
      <c r="OHF11" s="11"/>
      <c r="OHG11" s="11"/>
      <c r="OHH11" s="11"/>
      <c r="OHI11" s="11"/>
      <c r="OHJ11" s="11"/>
      <c r="OHK11" s="11"/>
      <c r="OHL11" s="11"/>
      <c r="OHM11" s="11"/>
      <c r="OHN11" s="11"/>
      <c r="OHO11" s="11"/>
      <c r="OHP11" s="11"/>
      <c r="OHQ11" s="11"/>
      <c r="OHR11" s="11"/>
      <c r="OHS11" s="11"/>
      <c r="OHT11" s="11"/>
      <c r="OHU11" s="11"/>
      <c r="OHV11" s="11"/>
      <c r="OHW11" s="11"/>
      <c r="OHX11" s="11"/>
      <c r="OHY11" s="11"/>
      <c r="OHZ11" s="11"/>
      <c r="OIA11" s="11"/>
      <c r="OIB11" s="11"/>
      <c r="OIC11" s="11"/>
      <c r="OID11" s="11"/>
      <c r="OIE11" s="11"/>
      <c r="OIF11" s="11"/>
      <c r="OIG11" s="11"/>
      <c r="OIH11" s="11"/>
      <c r="OII11" s="11"/>
      <c r="OIJ11" s="11"/>
      <c r="OIK11" s="11"/>
      <c r="OIL11" s="11"/>
      <c r="OIM11" s="11"/>
      <c r="OIN11" s="11"/>
      <c r="OIO11" s="11"/>
      <c r="OIP11" s="11"/>
      <c r="OIQ11" s="11"/>
      <c r="OIR11" s="11"/>
      <c r="OIS11" s="11"/>
      <c r="OIT11" s="11"/>
      <c r="OIU11" s="11"/>
      <c r="OIV11" s="11"/>
      <c r="OIW11" s="11"/>
      <c r="OIX11" s="11"/>
      <c r="OIY11" s="11"/>
      <c r="OIZ11" s="11"/>
      <c r="OJA11" s="11"/>
      <c r="OJB11" s="11"/>
      <c r="OJC11" s="11"/>
      <c r="OJD11" s="11"/>
      <c r="OJE11" s="11"/>
      <c r="OJF11" s="11"/>
      <c r="OJG11" s="11"/>
      <c r="OJH11" s="11"/>
      <c r="OJI11" s="11"/>
      <c r="OJJ11" s="11"/>
      <c r="OJK11" s="11"/>
      <c r="OJL11" s="11"/>
      <c r="OJM11" s="11"/>
      <c r="OJN11" s="11"/>
      <c r="OJO11" s="11"/>
      <c r="OJP11" s="11"/>
      <c r="OJQ11" s="11"/>
      <c r="OJR11" s="11"/>
      <c r="OJS11" s="11"/>
      <c r="OJT11" s="11"/>
      <c r="OJU11" s="11"/>
      <c r="OJV11" s="11"/>
      <c r="OJW11" s="11"/>
      <c r="OJX11" s="11"/>
      <c r="OJY11" s="11"/>
      <c r="OJZ11" s="11"/>
      <c r="OKA11" s="11"/>
      <c r="OKB11" s="11"/>
      <c r="OKC11" s="11"/>
      <c r="OKD11" s="11"/>
      <c r="OKE11" s="11"/>
      <c r="OKF11" s="11"/>
      <c r="OKG11" s="11"/>
      <c r="OKH11" s="11"/>
      <c r="OKI11" s="11"/>
      <c r="OKJ11" s="11"/>
      <c r="OKK11" s="11"/>
      <c r="OKL11" s="11"/>
      <c r="OKM11" s="11"/>
      <c r="OKN11" s="11"/>
      <c r="OKO11" s="11"/>
      <c r="OKP11" s="11"/>
      <c r="OKQ11" s="11"/>
      <c r="OKR11" s="11"/>
      <c r="OKS11" s="11"/>
      <c r="OKT11" s="11"/>
      <c r="OKU11" s="11"/>
      <c r="OKV11" s="11"/>
      <c r="OKW11" s="11"/>
      <c r="OKX11" s="11"/>
      <c r="OKY11" s="11"/>
      <c r="OKZ11" s="11"/>
      <c r="OLA11" s="11"/>
      <c r="OLB11" s="11"/>
      <c r="OLC11" s="11"/>
      <c r="OLD11" s="11"/>
      <c r="OLE11" s="11"/>
      <c r="OLF11" s="11"/>
      <c r="OLG11" s="11"/>
      <c r="OLH11" s="11"/>
      <c r="OLI11" s="11"/>
      <c r="OLJ11" s="11"/>
      <c r="OLK11" s="11"/>
      <c r="OLL11" s="11"/>
      <c r="OLM11" s="11"/>
      <c r="OLN11" s="11"/>
      <c r="OLO11" s="11"/>
      <c r="OLP11" s="11"/>
      <c r="OLQ11" s="11"/>
      <c r="OLR11" s="11"/>
      <c r="OLS11" s="11"/>
      <c r="OLT11" s="11"/>
      <c r="OLU11" s="11"/>
      <c r="OLV11" s="11"/>
      <c r="OLW11" s="11"/>
      <c r="OLX11" s="11"/>
      <c r="OLY11" s="11"/>
      <c r="OLZ11" s="11"/>
      <c r="OMA11" s="11"/>
      <c r="OMB11" s="11"/>
      <c r="OMC11" s="11"/>
      <c r="OMD11" s="11"/>
      <c r="OME11" s="11"/>
      <c r="OMF11" s="11"/>
      <c r="OMG11" s="11"/>
      <c r="OMH11" s="11"/>
      <c r="OMI11" s="11"/>
      <c r="OMJ11" s="11"/>
      <c r="OMK11" s="11"/>
      <c r="OML11" s="11"/>
      <c r="OMM11" s="11"/>
      <c r="OMN11" s="11"/>
      <c r="OMO11" s="11"/>
      <c r="OMP11" s="11"/>
      <c r="OMQ11" s="11"/>
      <c r="OMR11" s="11"/>
      <c r="OMS11" s="11"/>
      <c r="OMT11" s="11"/>
      <c r="OMU11" s="11"/>
      <c r="OMV11" s="11"/>
      <c r="OMW11" s="11"/>
      <c r="OMX11" s="11"/>
      <c r="OMY11" s="11"/>
      <c r="OMZ11" s="11"/>
      <c r="ONA11" s="11"/>
      <c r="ONB11" s="11"/>
      <c r="ONC11" s="11"/>
      <c r="OND11" s="11"/>
      <c r="ONE11" s="11"/>
      <c r="ONF11" s="11"/>
      <c r="ONG11" s="11"/>
      <c r="ONH11" s="11"/>
      <c r="ONI11" s="11"/>
      <c r="ONJ11" s="11"/>
      <c r="ONK11" s="11"/>
      <c r="ONL11" s="11"/>
      <c r="ONM11" s="11"/>
      <c r="ONN11" s="11"/>
      <c r="ONO11" s="11"/>
      <c r="ONP11" s="11"/>
      <c r="ONQ11" s="11"/>
      <c r="ONR11" s="11"/>
      <c r="ONS11" s="11"/>
      <c r="ONT11" s="11"/>
      <c r="ONU11" s="11"/>
      <c r="ONV11" s="11"/>
      <c r="ONW11" s="11"/>
      <c r="ONX11" s="11"/>
      <c r="ONY11" s="11"/>
      <c r="ONZ11" s="11"/>
      <c r="OOA11" s="11"/>
      <c r="OOB11" s="11"/>
      <c r="OOC11" s="11"/>
      <c r="OOD11" s="11"/>
      <c r="OOE11" s="11"/>
      <c r="OOF11" s="11"/>
      <c r="OOG11" s="11"/>
      <c r="OOH11" s="11"/>
      <c r="OOI11" s="11"/>
      <c r="OOJ11" s="11"/>
      <c r="OOK11" s="11"/>
      <c r="OOL11" s="11"/>
      <c r="OOM11" s="11"/>
      <c r="OON11" s="11"/>
      <c r="OOO11" s="11"/>
      <c r="OOP11" s="11"/>
      <c r="OOQ11" s="11"/>
      <c r="OOR11" s="11"/>
      <c r="OOS11" s="11"/>
      <c r="OOT11" s="11"/>
      <c r="OOU11" s="11"/>
      <c r="OOV11" s="11"/>
      <c r="OOW11" s="11"/>
      <c r="OOX11" s="11"/>
      <c r="OOY11" s="11"/>
      <c r="OOZ11" s="11"/>
      <c r="OPA11" s="11"/>
      <c r="OPB11" s="11"/>
      <c r="OPC11" s="11"/>
      <c r="OPD11" s="11"/>
      <c r="OPE11" s="11"/>
      <c r="OPF11" s="11"/>
      <c r="OPG11" s="11"/>
      <c r="OPH11" s="11"/>
      <c r="OPI11" s="11"/>
      <c r="OPJ11" s="11"/>
      <c r="OPK11" s="11"/>
      <c r="OPL11" s="11"/>
      <c r="OPM11" s="11"/>
      <c r="OPN11" s="11"/>
      <c r="OPO11" s="11"/>
      <c r="OPP11" s="11"/>
      <c r="OPQ11" s="11"/>
      <c r="OPR11" s="11"/>
      <c r="OPS11" s="11"/>
      <c r="OPT11" s="11"/>
      <c r="OPU11" s="11"/>
      <c r="OPV11" s="11"/>
      <c r="OPW11" s="11"/>
      <c r="OPX11" s="11"/>
      <c r="OPY11" s="11"/>
      <c r="OPZ11" s="11"/>
      <c r="OQA11" s="11"/>
      <c r="OQB11" s="11"/>
      <c r="OQC11" s="11"/>
      <c r="OQD11" s="11"/>
      <c r="OQE11" s="11"/>
      <c r="OQF11" s="11"/>
      <c r="OQG11" s="11"/>
      <c r="OQH11" s="11"/>
      <c r="OQI11" s="11"/>
      <c r="OQJ11" s="11"/>
      <c r="OQK11" s="11"/>
      <c r="OQL11" s="11"/>
      <c r="OQM11" s="11"/>
      <c r="OQN11" s="11"/>
      <c r="OQO11" s="11"/>
      <c r="OQP11" s="11"/>
      <c r="OQQ11" s="11"/>
      <c r="OQR11" s="11"/>
      <c r="OQS11" s="11"/>
      <c r="OQT11" s="11"/>
      <c r="OQU11" s="11"/>
      <c r="OQV11" s="11"/>
      <c r="OQW11" s="11"/>
      <c r="OQX11" s="11"/>
      <c r="OQY11" s="11"/>
      <c r="OQZ11" s="11"/>
      <c r="ORA11" s="11"/>
      <c r="ORB11" s="11"/>
      <c r="ORC11" s="11"/>
      <c r="ORD11" s="11"/>
      <c r="ORE11" s="11"/>
      <c r="ORF11" s="11"/>
      <c r="ORG11" s="11"/>
      <c r="ORH11" s="11"/>
      <c r="ORI11" s="11"/>
      <c r="ORJ11" s="11"/>
      <c r="ORK11" s="11"/>
      <c r="ORL11" s="11"/>
      <c r="ORM11" s="11"/>
      <c r="ORN11" s="11"/>
      <c r="ORO11" s="11"/>
      <c r="ORP11" s="11"/>
      <c r="ORQ11" s="11"/>
      <c r="ORR11" s="11"/>
      <c r="ORS11" s="11"/>
      <c r="ORT11" s="11"/>
      <c r="ORU11" s="11"/>
      <c r="ORV11" s="11"/>
      <c r="ORW11" s="11"/>
      <c r="ORX11" s="11"/>
      <c r="ORY11" s="11"/>
      <c r="ORZ11" s="11"/>
      <c r="OSA11" s="11"/>
      <c r="OSB11" s="11"/>
      <c r="OSC11" s="11"/>
      <c r="OSD11" s="11"/>
      <c r="OSE11" s="11"/>
      <c r="OSF11" s="11"/>
      <c r="OSG11" s="11"/>
      <c r="OSH11" s="11"/>
      <c r="OSI11" s="11"/>
      <c r="OSJ11" s="11"/>
      <c r="OSK11" s="11"/>
      <c r="OSL11" s="11"/>
      <c r="OSM11" s="11"/>
      <c r="OSN11" s="11"/>
      <c r="OSO11" s="11"/>
      <c r="OSP11" s="11"/>
      <c r="OSQ11" s="11"/>
      <c r="OSR11" s="11"/>
      <c r="OSS11" s="11"/>
      <c r="OST11" s="11"/>
      <c r="OSU11" s="11"/>
      <c r="OSV11" s="11"/>
      <c r="OSW11" s="11"/>
      <c r="OSX11" s="11"/>
      <c r="OSY11" s="11"/>
      <c r="OSZ11" s="11"/>
      <c r="OTA11" s="11"/>
      <c r="OTB11" s="11"/>
      <c r="OTC11" s="11"/>
      <c r="OTD11" s="11"/>
      <c r="OTE11" s="11"/>
      <c r="OTF11" s="11"/>
      <c r="OTG11" s="11"/>
      <c r="OTH11" s="11"/>
      <c r="OTI11" s="11"/>
      <c r="OTJ11" s="11"/>
      <c r="OTK11" s="11"/>
      <c r="OTL11" s="11"/>
      <c r="OTM11" s="11"/>
      <c r="OTN11" s="11"/>
      <c r="OTO11" s="11"/>
      <c r="OTP11" s="11"/>
      <c r="OTQ11" s="11"/>
      <c r="OTR11" s="11"/>
      <c r="OTS11" s="11"/>
      <c r="OTT11" s="11"/>
      <c r="OTU11" s="11"/>
      <c r="OTV11" s="11"/>
      <c r="OTW11" s="11"/>
      <c r="OTX11" s="11"/>
      <c r="OTY11" s="11"/>
      <c r="OTZ11" s="11"/>
      <c r="OUA11" s="11"/>
      <c r="OUB11" s="11"/>
      <c r="OUC11" s="11"/>
      <c r="OUD11" s="11"/>
      <c r="OUE11" s="11"/>
      <c r="OUF11" s="11"/>
      <c r="OUG11" s="11"/>
      <c r="OUH11" s="11"/>
      <c r="OUI11" s="11"/>
      <c r="OUJ11" s="11"/>
      <c r="OUK11" s="11"/>
      <c r="OUL11" s="11"/>
      <c r="OUM11" s="11"/>
      <c r="OUN11" s="11"/>
      <c r="OUO11" s="11"/>
      <c r="OUP11" s="11"/>
      <c r="OUQ11" s="11"/>
      <c r="OUR11" s="11"/>
      <c r="OUS11" s="11"/>
      <c r="OUT11" s="11"/>
      <c r="OUU11" s="11"/>
      <c r="OUV11" s="11"/>
      <c r="OUW11" s="11"/>
      <c r="OUX11" s="11"/>
      <c r="OUY11" s="11"/>
      <c r="OUZ11" s="11"/>
      <c r="OVA11" s="11"/>
      <c r="OVB11" s="11"/>
      <c r="OVC11" s="11"/>
      <c r="OVD11" s="11"/>
      <c r="OVE11" s="11"/>
      <c r="OVF11" s="11"/>
      <c r="OVG11" s="11"/>
      <c r="OVH11" s="11"/>
      <c r="OVI11" s="11"/>
      <c r="OVJ11" s="11"/>
      <c r="OVK11" s="11"/>
      <c r="OVL11" s="11"/>
      <c r="OVM11" s="11"/>
      <c r="OVN11" s="11"/>
      <c r="OVO11" s="11"/>
      <c r="OVP11" s="11"/>
      <c r="OVQ11" s="11"/>
      <c r="OVR11" s="11"/>
      <c r="OVS11" s="11"/>
      <c r="OVT11" s="11"/>
      <c r="OVU11" s="11"/>
      <c r="OVV11" s="11"/>
      <c r="OVW11" s="11"/>
      <c r="OVX11" s="11"/>
      <c r="OVY11" s="11"/>
      <c r="OVZ11" s="11"/>
      <c r="OWA11" s="11"/>
      <c r="OWB11" s="11"/>
      <c r="OWC11" s="11"/>
      <c r="OWD11" s="11"/>
      <c r="OWE11" s="11"/>
      <c r="OWF11" s="11"/>
      <c r="OWG11" s="11"/>
      <c r="OWH11" s="11"/>
      <c r="OWI11" s="11"/>
      <c r="OWJ11" s="11"/>
      <c r="OWK11" s="11"/>
      <c r="OWL11" s="11"/>
      <c r="OWM11" s="11"/>
      <c r="OWN11" s="11"/>
      <c r="OWO11" s="11"/>
      <c r="OWP11" s="11"/>
      <c r="OWQ11" s="11"/>
      <c r="OWR11" s="11"/>
      <c r="OWS11" s="11"/>
      <c r="OWT11" s="11"/>
      <c r="OWU11" s="11"/>
      <c r="OWV11" s="11"/>
      <c r="OWW11" s="11"/>
      <c r="OWX11" s="11"/>
      <c r="OWY11" s="11"/>
      <c r="OWZ11" s="11"/>
      <c r="OXA11" s="11"/>
      <c r="OXB11" s="11"/>
      <c r="OXC11" s="11"/>
      <c r="OXD11" s="11"/>
      <c r="OXE11" s="11"/>
      <c r="OXF11" s="11"/>
      <c r="OXG11" s="11"/>
      <c r="OXH11" s="11"/>
      <c r="OXI11" s="11"/>
      <c r="OXJ11" s="11"/>
      <c r="OXK11" s="11"/>
      <c r="OXL11" s="11"/>
      <c r="OXM11" s="11"/>
      <c r="OXN11" s="11"/>
      <c r="OXO11" s="11"/>
      <c r="OXP11" s="11"/>
      <c r="OXQ11" s="11"/>
      <c r="OXR11" s="11"/>
      <c r="OXS11" s="11"/>
      <c r="OXT11" s="11"/>
      <c r="OXU11" s="11"/>
      <c r="OXV11" s="11"/>
      <c r="OXW11" s="11"/>
      <c r="OXX11" s="11"/>
      <c r="OXY11" s="11"/>
      <c r="OXZ11" s="11"/>
      <c r="OYA11" s="11"/>
      <c r="OYB11" s="11"/>
      <c r="OYC11" s="11"/>
      <c r="OYD11" s="11"/>
      <c r="OYE11" s="11"/>
      <c r="OYF11" s="11"/>
      <c r="OYG11" s="11"/>
      <c r="OYH11" s="11"/>
      <c r="OYI11" s="11"/>
      <c r="OYJ11" s="11"/>
      <c r="OYK11" s="11"/>
      <c r="OYL11" s="11"/>
      <c r="OYM11" s="11"/>
      <c r="OYN11" s="11"/>
      <c r="OYO11" s="11"/>
      <c r="OYP11" s="11"/>
      <c r="OYQ11" s="11"/>
      <c r="OYR11" s="11"/>
      <c r="OYS11" s="11"/>
      <c r="OYT11" s="11"/>
      <c r="OYU11" s="11"/>
      <c r="OYV11" s="11"/>
      <c r="OYW11" s="11"/>
      <c r="OYX11" s="11"/>
      <c r="OYY11" s="11"/>
      <c r="OYZ11" s="11"/>
      <c r="OZA11" s="11"/>
      <c r="OZB11" s="11"/>
      <c r="OZC11" s="11"/>
      <c r="OZD11" s="11"/>
      <c r="OZE11" s="11"/>
      <c r="OZF11" s="11"/>
      <c r="OZG11" s="11"/>
      <c r="OZH11" s="11"/>
      <c r="OZI11" s="11"/>
      <c r="OZJ11" s="11"/>
      <c r="OZK11" s="11"/>
      <c r="OZL11" s="11"/>
      <c r="OZM11" s="11"/>
      <c r="OZN11" s="11"/>
      <c r="OZO11" s="11"/>
      <c r="OZP11" s="11"/>
      <c r="OZQ11" s="11"/>
      <c r="OZR11" s="11"/>
      <c r="OZS11" s="11"/>
      <c r="OZT11" s="11"/>
      <c r="OZU11" s="11"/>
      <c r="OZV11" s="11"/>
      <c r="OZW11" s="11"/>
      <c r="OZX11" s="11"/>
      <c r="OZY11" s="11"/>
      <c r="OZZ11" s="11"/>
      <c r="PAA11" s="11"/>
      <c r="PAB11" s="11"/>
      <c r="PAC11" s="11"/>
      <c r="PAD11" s="11"/>
      <c r="PAE11" s="11"/>
      <c r="PAF11" s="11"/>
      <c r="PAG11" s="11"/>
      <c r="PAH11" s="11"/>
      <c r="PAI11" s="11"/>
      <c r="PAJ11" s="11"/>
      <c r="PAK11" s="11"/>
      <c r="PAL11" s="11"/>
      <c r="PAM11" s="11"/>
      <c r="PAN11" s="11"/>
      <c r="PAO11" s="11"/>
      <c r="PAP11" s="11"/>
      <c r="PAQ11" s="11"/>
      <c r="PAR11" s="11"/>
      <c r="PAS11" s="11"/>
      <c r="PAT11" s="11"/>
      <c r="PAU11" s="11"/>
      <c r="PAV11" s="11"/>
      <c r="PAW11" s="11"/>
      <c r="PAX11" s="11"/>
      <c r="PAY11" s="11"/>
      <c r="PAZ11" s="11"/>
      <c r="PBA11" s="11"/>
      <c r="PBB11" s="11"/>
      <c r="PBC11" s="11"/>
      <c r="PBD11" s="11"/>
      <c r="PBE11" s="11"/>
      <c r="PBF11" s="11"/>
      <c r="PBG11" s="11"/>
      <c r="PBH11" s="11"/>
      <c r="PBI11" s="11"/>
      <c r="PBJ11" s="11"/>
      <c r="PBK11" s="11"/>
      <c r="PBL11" s="11"/>
      <c r="PBM11" s="11"/>
      <c r="PBN11" s="11"/>
      <c r="PBO11" s="11"/>
      <c r="PBP11" s="11"/>
      <c r="PBQ11" s="11"/>
      <c r="PBR11" s="11"/>
      <c r="PBS11" s="11"/>
      <c r="PBT11" s="11"/>
      <c r="PBU11" s="11"/>
      <c r="PBV11" s="11"/>
      <c r="PBW11" s="11"/>
      <c r="PBX11" s="11"/>
      <c r="PBY11" s="11"/>
      <c r="PBZ11" s="11"/>
      <c r="PCA11" s="11"/>
      <c r="PCB11" s="11"/>
      <c r="PCC11" s="11"/>
      <c r="PCD11" s="11"/>
      <c r="PCE11" s="11"/>
      <c r="PCF11" s="11"/>
      <c r="PCG11" s="11"/>
      <c r="PCH11" s="11"/>
      <c r="PCI11" s="11"/>
      <c r="PCJ11" s="11"/>
      <c r="PCK11" s="11"/>
      <c r="PCL11" s="11"/>
      <c r="PCM11" s="11"/>
      <c r="PCN11" s="11"/>
      <c r="PCO11" s="11"/>
      <c r="PCP11" s="11"/>
      <c r="PCQ11" s="11"/>
      <c r="PCR11" s="11"/>
      <c r="PCS11" s="11"/>
      <c r="PCT11" s="11"/>
      <c r="PCU11" s="11"/>
      <c r="PCV11" s="11"/>
      <c r="PCW11" s="11"/>
      <c r="PCX11" s="11"/>
      <c r="PCY11" s="11"/>
      <c r="PCZ11" s="11"/>
      <c r="PDA11" s="11"/>
      <c r="PDB11" s="11"/>
      <c r="PDC11" s="11"/>
      <c r="PDD11" s="11"/>
      <c r="PDE11" s="11"/>
      <c r="PDF11" s="11"/>
      <c r="PDG11" s="11"/>
      <c r="PDH11" s="11"/>
      <c r="PDI11" s="11"/>
      <c r="PDJ11" s="11"/>
      <c r="PDK11" s="11"/>
      <c r="PDL11" s="11"/>
      <c r="PDM11" s="11"/>
      <c r="PDN11" s="11"/>
      <c r="PDO11" s="11"/>
      <c r="PDP11" s="11"/>
      <c r="PDQ11" s="11"/>
      <c r="PDR11" s="11"/>
      <c r="PDS11" s="11"/>
      <c r="PDT11" s="11"/>
      <c r="PDU11" s="11"/>
      <c r="PDV11" s="11"/>
      <c r="PDW11" s="11"/>
      <c r="PDX11" s="11"/>
      <c r="PDY11" s="11"/>
      <c r="PDZ11" s="11"/>
      <c r="PEA11" s="11"/>
      <c r="PEB11" s="11"/>
      <c r="PEC11" s="11"/>
      <c r="PED11" s="11"/>
      <c r="PEE11" s="11"/>
      <c r="PEF11" s="11"/>
      <c r="PEG11" s="11"/>
      <c r="PEH11" s="11"/>
      <c r="PEI11" s="11"/>
      <c r="PEJ11" s="11"/>
      <c r="PEK11" s="11"/>
      <c r="PEL11" s="11"/>
      <c r="PEM11" s="11"/>
      <c r="PEN11" s="11"/>
      <c r="PEO11" s="11"/>
      <c r="PEP11" s="11"/>
      <c r="PEQ11" s="11"/>
      <c r="PER11" s="11"/>
      <c r="PES11" s="11"/>
      <c r="PET11" s="11"/>
      <c r="PEU11" s="11"/>
      <c r="PEV11" s="11"/>
      <c r="PEW11" s="11"/>
      <c r="PEX11" s="11"/>
      <c r="PEY11" s="11"/>
      <c r="PEZ11" s="11"/>
      <c r="PFA11" s="11"/>
      <c r="PFB11" s="11"/>
      <c r="PFC11" s="11"/>
      <c r="PFD11" s="11"/>
      <c r="PFE11" s="11"/>
      <c r="PFF11" s="11"/>
      <c r="PFG11" s="11"/>
      <c r="PFH11" s="11"/>
      <c r="PFI11" s="11"/>
      <c r="PFJ11" s="11"/>
      <c r="PFK11" s="11"/>
      <c r="PFL11" s="11"/>
      <c r="PFM11" s="11"/>
      <c r="PFN11" s="11"/>
      <c r="PFO11" s="11"/>
      <c r="PFP11" s="11"/>
      <c r="PFQ11" s="11"/>
      <c r="PFR11" s="11"/>
      <c r="PFS11" s="11"/>
      <c r="PFT11" s="11"/>
      <c r="PFU11" s="11"/>
      <c r="PFV11" s="11"/>
      <c r="PFW11" s="11"/>
      <c r="PFX11" s="11"/>
      <c r="PFY11" s="11"/>
      <c r="PFZ11" s="11"/>
      <c r="PGA11" s="11"/>
      <c r="PGB11" s="11"/>
      <c r="PGC11" s="11"/>
      <c r="PGD11" s="11"/>
      <c r="PGE11" s="11"/>
      <c r="PGF11" s="11"/>
      <c r="PGG11" s="11"/>
      <c r="PGH11" s="11"/>
      <c r="PGI11" s="11"/>
      <c r="PGJ11" s="11"/>
      <c r="PGK11" s="11"/>
      <c r="PGL11" s="11"/>
      <c r="PGM11" s="11"/>
      <c r="PGN11" s="11"/>
      <c r="PGO11" s="11"/>
      <c r="PGP11" s="11"/>
      <c r="PGQ11" s="11"/>
      <c r="PGR11" s="11"/>
      <c r="PGS11" s="11"/>
      <c r="PGT11" s="11"/>
      <c r="PGU11" s="11"/>
      <c r="PGV11" s="11"/>
      <c r="PGW11" s="11"/>
      <c r="PGX11" s="11"/>
      <c r="PGY11" s="11"/>
      <c r="PGZ11" s="11"/>
      <c r="PHA11" s="11"/>
      <c r="PHB11" s="11"/>
      <c r="PHC11" s="11"/>
      <c r="PHD11" s="11"/>
      <c r="PHE11" s="11"/>
      <c r="PHF11" s="11"/>
      <c r="PHG11" s="11"/>
      <c r="PHH11" s="11"/>
      <c r="PHI11" s="11"/>
      <c r="PHJ11" s="11"/>
      <c r="PHK11" s="11"/>
      <c r="PHL11" s="11"/>
      <c r="PHM11" s="11"/>
      <c r="PHN11" s="11"/>
      <c r="PHO11" s="11"/>
      <c r="PHP11" s="11"/>
      <c r="PHQ11" s="11"/>
      <c r="PHR11" s="11"/>
      <c r="PHS11" s="11"/>
      <c r="PHT11" s="11"/>
      <c r="PHU11" s="11"/>
      <c r="PHV11" s="11"/>
      <c r="PHW11" s="11"/>
      <c r="PHX11" s="11"/>
      <c r="PHY11" s="11"/>
      <c r="PHZ11" s="11"/>
      <c r="PIA11" s="11"/>
      <c r="PIB11" s="11"/>
      <c r="PIC11" s="11"/>
      <c r="PID11" s="11"/>
      <c r="PIE11" s="11"/>
      <c r="PIF11" s="11"/>
      <c r="PIG11" s="11"/>
      <c r="PIH11" s="11"/>
      <c r="PII11" s="11"/>
      <c r="PIJ11" s="11"/>
      <c r="PIK11" s="11"/>
      <c r="PIL11" s="11"/>
      <c r="PIM11" s="11"/>
      <c r="PIN11" s="11"/>
      <c r="PIO11" s="11"/>
      <c r="PIP11" s="11"/>
      <c r="PIQ11" s="11"/>
      <c r="PIR11" s="11"/>
      <c r="PIS11" s="11"/>
      <c r="PIT11" s="11"/>
      <c r="PIU11" s="11"/>
      <c r="PIV11" s="11"/>
      <c r="PIW11" s="11"/>
      <c r="PIX11" s="11"/>
      <c r="PIY11" s="11"/>
      <c r="PIZ11" s="11"/>
      <c r="PJA11" s="11"/>
      <c r="PJB11" s="11"/>
      <c r="PJC11" s="11"/>
      <c r="PJD11" s="11"/>
      <c r="PJE11" s="11"/>
      <c r="PJF11" s="11"/>
      <c r="PJG11" s="11"/>
      <c r="PJH11" s="11"/>
      <c r="PJI11" s="11"/>
      <c r="PJJ11" s="11"/>
      <c r="PJK11" s="11"/>
      <c r="PJL11" s="11"/>
      <c r="PJM11" s="11"/>
      <c r="PJN11" s="11"/>
      <c r="PJO11" s="11"/>
      <c r="PJP11" s="11"/>
      <c r="PJQ11" s="11"/>
      <c r="PJR11" s="11"/>
      <c r="PJS11" s="11"/>
      <c r="PJT11" s="11"/>
      <c r="PJU11" s="11"/>
      <c r="PJV11" s="11"/>
      <c r="PJW11" s="11"/>
      <c r="PJX11" s="11"/>
      <c r="PJY11" s="11"/>
      <c r="PJZ11" s="11"/>
      <c r="PKA11" s="11"/>
      <c r="PKB11" s="11"/>
      <c r="PKC11" s="11"/>
      <c r="PKD11" s="11"/>
      <c r="PKE11" s="11"/>
      <c r="PKF11" s="11"/>
      <c r="PKG11" s="11"/>
      <c r="PKH11" s="11"/>
      <c r="PKI11" s="11"/>
      <c r="PKJ11" s="11"/>
      <c r="PKK11" s="11"/>
      <c r="PKL11" s="11"/>
      <c r="PKM11" s="11"/>
      <c r="PKN11" s="11"/>
      <c r="PKO11" s="11"/>
      <c r="PKP11" s="11"/>
      <c r="PKQ11" s="11"/>
      <c r="PKR11" s="11"/>
      <c r="PKS11" s="11"/>
      <c r="PKT11" s="11"/>
      <c r="PKU11" s="11"/>
      <c r="PKV11" s="11"/>
      <c r="PKW11" s="11"/>
      <c r="PKX11" s="11"/>
      <c r="PKY11" s="11"/>
      <c r="PKZ11" s="11"/>
      <c r="PLA11" s="11"/>
      <c r="PLB11" s="11"/>
      <c r="PLC11" s="11"/>
      <c r="PLD11" s="11"/>
      <c r="PLE11" s="11"/>
      <c r="PLF11" s="11"/>
      <c r="PLG11" s="11"/>
      <c r="PLH11" s="11"/>
      <c r="PLI11" s="11"/>
      <c r="PLJ11" s="11"/>
      <c r="PLK11" s="11"/>
      <c r="PLL11" s="11"/>
      <c r="PLM11" s="11"/>
      <c r="PLN11" s="11"/>
      <c r="PLO11" s="11"/>
      <c r="PLP11" s="11"/>
      <c r="PLQ11" s="11"/>
      <c r="PLR11" s="11"/>
      <c r="PLS11" s="11"/>
      <c r="PLT11" s="11"/>
      <c r="PLU11" s="11"/>
      <c r="PLV11" s="11"/>
      <c r="PLW11" s="11"/>
      <c r="PLX11" s="11"/>
      <c r="PLY11" s="11"/>
      <c r="PLZ11" s="11"/>
      <c r="PMA11" s="11"/>
      <c r="PMB11" s="11"/>
      <c r="PMC11" s="11"/>
      <c r="PMD11" s="11"/>
      <c r="PME11" s="11"/>
      <c r="PMF11" s="11"/>
      <c r="PMG11" s="11"/>
      <c r="PMH11" s="11"/>
      <c r="PMI11" s="11"/>
      <c r="PMJ11" s="11"/>
      <c r="PMK11" s="11"/>
      <c r="PML11" s="11"/>
      <c r="PMM11" s="11"/>
      <c r="PMN11" s="11"/>
      <c r="PMO11" s="11"/>
      <c r="PMP11" s="11"/>
      <c r="PMQ11" s="11"/>
      <c r="PMR11" s="11"/>
      <c r="PMS11" s="11"/>
      <c r="PMT11" s="11"/>
      <c r="PMU11" s="11"/>
      <c r="PMV11" s="11"/>
      <c r="PMW11" s="11"/>
      <c r="PMX11" s="11"/>
      <c r="PMY11" s="11"/>
      <c r="PMZ11" s="11"/>
      <c r="PNA11" s="11"/>
      <c r="PNB11" s="11"/>
      <c r="PNC11" s="11"/>
      <c r="PND11" s="11"/>
      <c r="PNE11" s="11"/>
      <c r="PNF11" s="11"/>
      <c r="PNG11" s="11"/>
      <c r="PNH11" s="11"/>
      <c r="PNI11" s="11"/>
      <c r="PNJ11" s="11"/>
      <c r="PNK11" s="11"/>
      <c r="PNL11" s="11"/>
      <c r="PNM11" s="11"/>
      <c r="PNN11" s="11"/>
      <c r="PNO11" s="11"/>
      <c r="PNP11" s="11"/>
      <c r="PNQ11" s="11"/>
      <c r="PNR11" s="11"/>
      <c r="PNS11" s="11"/>
      <c r="PNT11" s="11"/>
      <c r="PNU11" s="11"/>
      <c r="PNV11" s="11"/>
      <c r="PNW11" s="11"/>
      <c r="PNX11" s="11"/>
      <c r="PNY11" s="11"/>
      <c r="PNZ11" s="11"/>
      <c r="POA11" s="11"/>
      <c r="POB11" s="11"/>
      <c r="POC11" s="11"/>
      <c r="POD11" s="11"/>
      <c r="POE11" s="11"/>
      <c r="POF11" s="11"/>
      <c r="POG11" s="11"/>
      <c r="POH11" s="11"/>
      <c r="POI11" s="11"/>
      <c r="POJ11" s="11"/>
      <c r="POK11" s="11"/>
      <c r="POL11" s="11"/>
      <c r="POM11" s="11"/>
      <c r="PON11" s="11"/>
      <c r="POO11" s="11"/>
      <c r="POP11" s="11"/>
      <c r="POQ11" s="11"/>
      <c r="POR11" s="11"/>
      <c r="POS11" s="11"/>
      <c r="POT11" s="11"/>
      <c r="POU11" s="11"/>
      <c r="POV11" s="11"/>
      <c r="POW11" s="11"/>
      <c r="POX11" s="11"/>
      <c r="POY11" s="11"/>
      <c r="POZ11" s="11"/>
      <c r="PPA11" s="11"/>
      <c r="PPB11" s="11"/>
      <c r="PPC11" s="11"/>
      <c r="PPD11" s="11"/>
      <c r="PPE11" s="11"/>
      <c r="PPF11" s="11"/>
      <c r="PPG11" s="11"/>
      <c r="PPH11" s="11"/>
      <c r="PPI11" s="11"/>
      <c r="PPJ11" s="11"/>
      <c r="PPK11" s="11"/>
      <c r="PPL11" s="11"/>
      <c r="PPM11" s="11"/>
      <c r="PPN11" s="11"/>
      <c r="PPO11" s="11"/>
      <c r="PPP11" s="11"/>
      <c r="PPQ11" s="11"/>
      <c r="PPR11" s="11"/>
      <c r="PPS11" s="11"/>
      <c r="PPT11" s="11"/>
      <c r="PPU11" s="11"/>
      <c r="PPV11" s="11"/>
      <c r="PPW11" s="11"/>
      <c r="PPX11" s="11"/>
      <c r="PPY11" s="11"/>
      <c r="PPZ11" s="11"/>
      <c r="PQA11" s="11"/>
      <c r="PQB11" s="11"/>
      <c r="PQC11" s="11"/>
      <c r="PQD11" s="11"/>
      <c r="PQE11" s="11"/>
      <c r="PQF11" s="11"/>
      <c r="PQG11" s="11"/>
      <c r="PQH11" s="11"/>
      <c r="PQI11" s="11"/>
      <c r="PQJ11" s="11"/>
      <c r="PQK11" s="11"/>
      <c r="PQL11" s="11"/>
      <c r="PQM11" s="11"/>
      <c r="PQN11" s="11"/>
      <c r="PQO11" s="11"/>
      <c r="PQP11" s="11"/>
      <c r="PQQ11" s="11"/>
      <c r="PQR11" s="11"/>
      <c r="PQS11" s="11"/>
      <c r="PQT11" s="11"/>
      <c r="PQU11" s="11"/>
      <c r="PQV11" s="11"/>
      <c r="PQW11" s="11"/>
      <c r="PQX11" s="11"/>
      <c r="PQY11" s="11"/>
      <c r="PQZ11" s="11"/>
      <c r="PRA11" s="11"/>
      <c r="PRB11" s="11"/>
      <c r="PRC11" s="11"/>
      <c r="PRD11" s="11"/>
      <c r="PRE11" s="11"/>
      <c r="PRF11" s="11"/>
      <c r="PRG11" s="11"/>
      <c r="PRH11" s="11"/>
      <c r="PRI11" s="11"/>
      <c r="PRJ11" s="11"/>
      <c r="PRK11" s="11"/>
      <c r="PRL11" s="11"/>
      <c r="PRM11" s="11"/>
      <c r="PRN11" s="11"/>
      <c r="PRO11" s="11"/>
      <c r="PRP11" s="11"/>
      <c r="PRQ11" s="11"/>
      <c r="PRR11" s="11"/>
      <c r="PRS11" s="11"/>
      <c r="PRT11" s="11"/>
      <c r="PRU11" s="11"/>
      <c r="PRV11" s="11"/>
      <c r="PRW11" s="11"/>
      <c r="PRX11" s="11"/>
      <c r="PRY11" s="11"/>
      <c r="PRZ11" s="11"/>
      <c r="PSA11" s="11"/>
      <c r="PSB11" s="11"/>
      <c r="PSC11" s="11"/>
      <c r="PSD11" s="11"/>
      <c r="PSE11" s="11"/>
      <c r="PSF11" s="11"/>
      <c r="PSG11" s="11"/>
      <c r="PSH11" s="11"/>
      <c r="PSI11" s="11"/>
      <c r="PSJ11" s="11"/>
      <c r="PSK11" s="11"/>
      <c r="PSL11" s="11"/>
      <c r="PSM11" s="11"/>
      <c r="PSN11" s="11"/>
      <c r="PSO11" s="11"/>
      <c r="PSP11" s="11"/>
      <c r="PSQ11" s="11"/>
      <c r="PSR11" s="11"/>
      <c r="PSS11" s="11"/>
      <c r="PST11" s="11"/>
      <c r="PSU11" s="11"/>
      <c r="PSV11" s="11"/>
      <c r="PSW11" s="11"/>
      <c r="PSX11" s="11"/>
      <c r="PSY11" s="11"/>
      <c r="PSZ11" s="11"/>
      <c r="PTA11" s="11"/>
      <c r="PTB11" s="11"/>
      <c r="PTC11" s="11"/>
      <c r="PTD11" s="11"/>
      <c r="PTE11" s="11"/>
      <c r="PTF11" s="11"/>
      <c r="PTG11" s="11"/>
      <c r="PTH11" s="11"/>
      <c r="PTI11" s="11"/>
      <c r="PTJ11" s="11"/>
      <c r="PTK11" s="11"/>
      <c r="PTL11" s="11"/>
      <c r="PTM11" s="11"/>
      <c r="PTN11" s="11"/>
      <c r="PTO11" s="11"/>
      <c r="PTP11" s="11"/>
      <c r="PTQ11" s="11"/>
      <c r="PTR11" s="11"/>
      <c r="PTS11" s="11"/>
      <c r="PTT11" s="11"/>
      <c r="PTU11" s="11"/>
      <c r="PTV11" s="11"/>
      <c r="PTW11" s="11"/>
      <c r="PTX11" s="11"/>
      <c r="PTY11" s="11"/>
      <c r="PTZ11" s="11"/>
      <c r="PUA11" s="11"/>
      <c r="PUB11" s="11"/>
      <c r="PUC11" s="11"/>
      <c r="PUD11" s="11"/>
      <c r="PUE11" s="11"/>
      <c r="PUF11" s="11"/>
      <c r="PUG11" s="11"/>
      <c r="PUH11" s="11"/>
      <c r="PUI11" s="11"/>
      <c r="PUJ11" s="11"/>
      <c r="PUK11" s="11"/>
      <c r="PUL11" s="11"/>
      <c r="PUM11" s="11"/>
      <c r="PUN11" s="11"/>
      <c r="PUO11" s="11"/>
      <c r="PUP11" s="11"/>
      <c r="PUQ11" s="11"/>
      <c r="PUR11" s="11"/>
      <c r="PUS11" s="11"/>
      <c r="PUT11" s="11"/>
      <c r="PUU11" s="11"/>
      <c r="PUV11" s="11"/>
      <c r="PUW11" s="11"/>
      <c r="PUX11" s="11"/>
      <c r="PUY11" s="11"/>
      <c r="PUZ11" s="11"/>
      <c r="PVA11" s="11"/>
      <c r="PVB11" s="11"/>
      <c r="PVC11" s="11"/>
      <c r="PVD11" s="11"/>
      <c r="PVE11" s="11"/>
      <c r="PVF11" s="11"/>
      <c r="PVG11" s="11"/>
      <c r="PVH11" s="11"/>
      <c r="PVI11" s="11"/>
      <c r="PVJ11" s="11"/>
      <c r="PVK11" s="11"/>
      <c r="PVL11" s="11"/>
      <c r="PVM11" s="11"/>
      <c r="PVN11" s="11"/>
      <c r="PVO11" s="11"/>
      <c r="PVP11" s="11"/>
      <c r="PVQ11" s="11"/>
      <c r="PVR11" s="11"/>
      <c r="PVS11" s="11"/>
      <c r="PVT11" s="11"/>
      <c r="PVU11" s="11"/>
      <c r="PVV11" s="11"/>
      <c r="PVW11" s="11"/>
      <c r="PVX11" s="11"/>
      <c r="PVY11" s="11"/>
      <c r="PVZ11" s="11"/>
      <c r="PWA11" s="11"/>
      <c r="PWB11" s="11"/>
      <c r="PWC11" s="11"/>
      <c r="PWD11" s="11"/>
      <c r="PWE11" s="11"/>
      <c r="PWF11" s="11"/>
      <c r="PWG11" s="11"/>
      <c r="PWH11" s="11"/>
      <c r="PWI11" s="11"/>
      <c r="PWJ11" s="11"/>
      <c r="PWK11" s="11"/>
      <c r="PWL11" s="11"/>
      <c r="PWM11" s="11"/>
      <c r="PWN11" s="11"/>
      <c r="PWO11" s="11"/>
      <c r="PWP11" s="11"/>
      <c r="PWQ11" s="11"/>
      <c r="PWR11" s="11"/>
      <c r="PWS11" s="11"/>
      <c r="PWT11" s="11"/>
      <c r="PWU11" s="11"/>
      <c r="PWV11" s="11"/>
      <c r="PWW11" s="11"/>
      <c r="PWX11" s="11"/>
      <c r="PWY11" s="11"/>
      <c r="PWZ11" s="11"/>
      <c r="PXA11" s="11"/>
      <c r="PXB11" s="11"/>
      <c r="PXC11" s="11"/>
      <c r="PXD11" s="11"/>
      <c r="PXE11" s="11"/>
      <c r="PXF11" s="11"/>
      <c r="PXG11" s="11"/>
      <c r="PXH11" s="11"/>
      <c r="PXI11" s="11"/>
      <c r="PXJ11" s="11"/>
      <c r="PXK11" s="11"/>
      <c r="PXL11" s="11"/>
      <c r="PXM11" s="11"/>
      <c r="PXN11" s="11"/>
      <c r="PXO11" s="11"/>
      <c r="PXP11" s="11"/>
      <c r="PXQ11" s="11"/>
      <c r="PXR11" s="11"/>
      <c r="PXS11" s="11"/>
      <c r="PXT11" s="11"/>
      <c r="PXU11" s="11"/>
      <c r="PXV11" s="11"/>
      <c r="PXW11" s="11"/>
      <c r="PXX11" s="11"/>
      <c r="PXY11" s="11"/>
      <c r="PXZ11" s="11"/>
      <c r="PYA11" s="11"/>
      <c r="PYB11" s="11"/>
      <c r="PYC11" s="11"/>
      <c r="PYD11" s="11"/>
      <c r="PYE11" s="11"/>
      <c r="PYF11" s="11"/>
      <c r="PYG11" s="11"/>
      <c r="PYH11" s="11"/>
      <c r="PYI11" s="11"/>
      <c r="PYJ11" s="11"/>
      <c r="PYK11" s="11"/>
      <c r="PYL11" s="11"/>
      <c r="PYM11" s="11"/>
      <c r="PYN11" s="11"/>
      <c r="PYO11" s="11"/>
      <c r="PYP11" s="11"/>
      <c r="PYQ11" s="11"/>
      <c r="PYR11" s="11"/>
      <c r="PYS11" s="11"/>
      <c r="PYT11" s="11"/>
      <c r="PYU11" s="11"/>
      <c r="PYV11" s="11"/>
      <c r="PYW11" s="11"/>
      <c r="PYX11" s="11"/>
      <c r="PYY11" s="11"/>
      <c r="PYZ11" s="11"/>
      <c r="PZA11" s="11"/>
      <c r="PZB11" s="11"/>
      <c r="PZC11" s="11"/>
      <c r="PZD11" s="11"/>
      <c r="PZE11" s="11"/>
      <c r="PZF11" s="11"/>
      <c r="PZG11" s="11"/>
      <c r="PZH11" s="11"/>
      <c r="PZI11" s="11"/>
      <c r="PZJ11" s="11"/>
      <c r="PZK11" s="11"/>
      <c r="PZL11" s="11"/>
      <c r="PZM11" s="11"/>
      <c r="PZN11" s="11"/>
      <c r="PZO11" s="11"/>
      <c r="PZP11" s="11"/>
      <c r="PZQ11" s="11"/>
      <c r="PZR11" s="11"/>
      <c r="PZS11" s="11"/>
      <c r="PZT11" s="11"/>
      <c r="PZU11" s="11"/>
      <c r="PZV11" s="11"/>
      <c r="PZW11" s="11"/>
      <c r="PZX11" s="11"/>
      <c r="PZY11" s="11"/>
      <c r="PZZ11" s="11"/>
      <c r="QAA11" s="11"/>
      <c r="QAB11" s="11"/>
      <c r="QAC11" s="11"/>
      <c r="QAD11" s="11"/>
      <c r="QAE11" s="11"/>
      <c r="QAF11" s="11"/>
      <c r="QAG11" s="11"/>
      <c r="QAH11" s="11"/>
      <c r="QAI11" s="11"/>
      <c r="QAJ11" s="11"/>
      <c r="QAK11" s="11"/>
      <c r="QAL11" s="11"/>
      <c r="QAM11" s="11"/>
      <c r="QAN11" s="11"/>
      <c r="QAO11" s="11"/>
      <c r="QAP11" s="11"/>
      <c r="QAQ11" s="11"/>
      <c r="QAR11" s="11"/>
      <c r="QAS11" s="11"/>
      <c r="QAT11" s="11"/>
      <c r="QAU11" s="11"/>
      <c r="QAV11" s="11"/>
      <c r="QAW11" s="11"/>
      <c r="QAX11" s="11"/>
      <c r="QAY11" s="11"/>
      <c r="QAZ11" s="11"/>
      <c r="QBA11" s="11"/>
      <c r="QBB11" s="11"/>
      <c r="QBC11" s="11"/>
      <c r="QBD11" s="11"/>
      <c r="QBE11" s="11"/>
      <c r="QBF11" s="11"/>
      <c r="QBG11" s="11"/>
      <c r="QBH11" s="11"/>
      <c r="QBI11" s="11"/>
      <c r="QBJ11" s="11"/>
      <c r="QBK11" s="11"/>
      <c r="QBL11" s="11"/>
      <c r="QBM11" s="11"/>
      <c r="QBN11" s="11"/>
      <c r="QBO11" s="11"/>
      <c r="QBP11" s="11"/>
      <c r="QBQ11" s="11"/>
      <c r="QBR11" s="11"/>
      <c r="QBS11" s="11"/>
      <c r="QBT11" s="11"/>
      <c r="QBU11" s="11"/>
      <c r="QBV11" s="11"/>
      <c r="QBW11" s="11"/>
      <c r="QBX11" s="11"/>
      <c r="QBY11" s="11"/>
      <c r="QBZ11" s="11"/>
      <c r="QCA11" s="11"/>
      <c r="QCB11" s="11"/>
      <c r="QCC11" s="11"/>
      <c r="QCD11" s="11"/>
      <c r="QCE11" s="11"/>
      <c r="QCF11" s="11"/>
      <c r="QCG11" s="11"/>
      <c r="QCH11" s="11"/>
      <c r="QCI11" s="11"/>
      <c r="QCJ11" s="11"/>
      <c r="QCK11" s="11"/>
      <c r="QCL11" s="11"/>
      <c r="QCM11" s="11"/>
      <c r="QCN11" s="11"/>
      <c r="QCO11" s="11"/>
      <c r="QCP11" s="11"/>
      <c r="QCQ11" s="11"/>
      <c r="QCR11" s="11"/>
      <c r="QCS11" s="11"/>
      <c r="QCT11" s="11"/>
      <c r="QCU11" s="11"/>
      <c r="QCV11" s="11"/>
      <c r="QCW11" s="11"/>
      <c r="QCX11" s="11"/>
      <c r="QCY11" s="11"/>
      <c r="QCZ11" s="11"/>
      <c r="QDA11" s="11"/>
      <c r="QDB11" s="11"/>
      <c r="QDC11" s="11"/>
      <c r="QDD11" s="11"/>
      <c r="QDE11" s="11"/>
      <c r="QDF11" s="11"/>
      <c r="QDG11" s="11"/>
      <c r="QDH11" s="11"/>
      <c r="QDI11" s="11"/>
      <c r="QDJ11" s="11"/>
      <c r="QDK11" s="11"/>
      <c r="QDL11" s="11"/>
      <c r="QDM11" s="11"/>
      <c r="QDN11" s="11"/>
      <c r="QDO11" s="11"/>
      <c r="QDP11" s="11"/>
      <c r="QDQ11" s="11"/>
      <c r="QDR11" s="11"/>
      <c r="QDS11" s="11"/>
      <c r="QDT11" s="11"/>
      <c r="QDU11" s="11"/>
      <c r="QDV11" s="11"/>
      <c r="QDW11" s="11"/>
      <c r="QDX11" s="11"/>
      <c r="QDY11" s="11"/>
      <c r="QDZ11" s="11"/>
      <c r="QEA11" s="11"/>
      <c r="QEB11" s="11"/>
      <c r="QEC11" s="11"/>
      <c r="QED11" s="11"/>
      <c r="QEE11" s="11"/>
      <c r="QEF11" s="11"/>
      <c r="QEG11" s="11"/>
      <c r="QEH11" s="11"/>
      <c r="QEI11" s="11"/>
      <c r="QEJ11" s="11"/>
      <c r="QEK11" s="11"/>
      <c r="QEL11" s="11"/>
      <c r="QEM11" s="11"/>
      <c r="QEN11" s="11"/>
      <c r="QEO11" s="11"/>
      <c r="QEP11" s="11"/>
      <c r="QEQ11" s="11"/>
      <c r="QER11" s="11"/>
      <c r="QES11" s="11"/>
      <c r="QET11" s="11"/>
      <c r="QEU11" s="11"/>
      <c r="QEV11" s="11"/>
      <c r="QEW11" s="11"/>
      <c r="QEX11" s="11"/>
      <c r="QEY11" s="11"/>
      <c r="QEZ11" s="11"/>
      <c r="QFA11" s="11"/>
      <c r="QFB11" s="11"/>
      <c r="QFC11" s="11"/>
      <c r="QFD11" s="11"/>
      <c r="QFE11" s="11"/>
      <c r="QFF11" s="11"/>
      <c r="QFG11" s="11"/>
      <c r="QFH11" s="11"/>
      <c r="QFI11" s="11"/>
      <c r="QFJ11" s="11"/>
      <c r="QFK11" s="11"/>
      <c r="QFL11" s="11"/>
      <c r="QFM11" s="11"/>
      <c r="QFN11" s="11"/>
      <c r="QFO11" s="11"/>
      <c r="QFP11" s="11"/>
      <c r="QFQ11" s="11"/>
      <c r="QFR11" s="11"/>
      <c r="QFS11" s="11"/>
      <c r="QFT11" s="11"/>
      <c r="QFU11" s="11"/>
      <c r="QFV11" s="11"/>
      <c r="QFW11" s="11"/>
      <c r="QFX11" s="11"/>
      <c r="QFY11" s="11"/>
      <c r="QFZ11" s="11"/>
      <c r="QGA11" s="11"/>
      <c r="QGB11" s="11"/>
      <c r="QGC11" s="11"/>
      <c r="QGD11" s="11"/>
      <c r="QGE11" s="11"/>
      <c r="QGF11" s="11"/>
      <c r="QGG11" s="11"/>
      <c r="QGH11" s="11"/>
      <c r="QGI11" s="11"/>
      <c r="QGJ11" s="11"/>
      <c r="QGK11" s="11"/>
      <c r="QGL11" s="11"/>
      <c r="QGM11" s="11"/>
      <c r="QGN11" s="11"/>
      <c r="QGO11" s="11"/>
      <c r="QGP11" s="11"/>
      <c r="QGQ11" s="11"/>
      <c r="QGR11" s="11"/>
      <c r="QGS11" s="11"/>
      <c r="QGT11" s="11"/>
      <c r="QGU11" s="11"/>
      <c r="QGV11" s="11"/>
      <c r="QGW11" s="11"/>
      <c r="QGX11" s="11"/>
      <c r="QGY11" s="11"/>
      <c r="QGZ11" s="11"/>
      <c r="QHA11" s="11"/>
      <c r="QHB11" s="11"/>
      <c r="QHC11" s="11"/>
      <c r="QHD11" s="11"/>
      <c r="QHE11" s="11"/>
      <c r="QHF11" s="11"/>
      <c r="QHG11" s="11"/>
      <c r="QHH11" s="11"/>
      <c r="QHI11" s="11"/>
      <c r="QHJ11" s="11"/>
      <c r="QHK11" s="11"/>
      <c r="QHL11" s="11"/>
      <c r="QHM11" s="11"/>
      <c r="QHN11" s="11"/>
      <c r="QHO11" s="11"/>
      <c r="QHP11" s="11"/>
      <c r="QHQ11" s="11"/>
      <c r="QHR11" s="11"/>
      <c r="QHS11" s="11"/>
      <c r="QHT11" s="11"/>
      <c r="QHU11" s="11"/>
      <c r="QHV11" s="11"/>
      <c r="QHW11" s="11"/>
      <c r="QHX11" s="11"/>
      <c r="QHY11" s="11"/>
      <c r="QHZ11" s="11"/>
      <c r="QIA11" s="11"/>
      <c r="QIB11" s="11"/>
      <c r="QIC11" s="11"/>
      <c r="QID11" s="11"/>
      <c r="QIE11" s="11"/>
      <c r="QIF11" s="11"/>
      <c r="QIG11" s="11"/>
      <c r="QIH11" s="11"/>
      <c r="QII11" s="11"/>
      <c r="QIJ11" s="11"/>
      <c r="QIK11" s="11"/>
      <c r="QIL11" s="11"/>
      <c r="QIM11" s="11"/>
      <c r="QIN11" s="11"/>
      <c r="QIO11" s="11"/>
      <c r="QIP11" s="11"/>
      <c r="QIQ11" s="11"/>
      <c r="QIR11" s="11"/>
      <c r="QIS11" s="11"/>
      <c r="QIT11" s="11"/>
      <c r="QIU11" s="11"/>
      <c r="QIV11" s="11"/>
      <c r="QIW11" s="11"/>
      <c r="QIX11" s="11"/>
      <c r="QIY11" s="11"/>
      <c r="QIZ11" s="11"/>
      <c r="QJA11" s="11"/>
      <c r="QJB11" s="11"/>
      <c r="QJC11" s="11"/>
      <c r="QJD11" s="11"/>
      <c r="QJE11" s="11"/>
      <c r="QJF11" s="11"/>
      <c r="QJG11" s="11"/>
      <c r="QJH11" s="11"/>
      <c r="QJI11" s="11"/>
      <c r="QJJ11" s="11"/>
      <c r="QJK11" s="11"/>
      <c r="QJL11" s="11"/>
      <c r="QJM11" s="11"/>
      <c r="QJN11" s="11"/>
      <c r="QJO11" s="11"/>
      <c r="QJP11" s="11"/>
      <c r="QJQ11" s="11"/>
      <c r="QJR11" s="11"/>
      <c r="QJS11" s="11"/>
      <c r="QJT11" s="11"/>
      <c r="QJU11" s="11"/>
      <c r="QJV11" s="11"/>
      <c r="QJW11" s="11"/>
      <c r="QJX11" s="11"/>
      <c r="QJY11" s="11"/>
      <c r="QJZ11" s="11"/>
      <c r="QKA11" s="11"/>
      <c r="QKB11" s="11"/>
      <c r="QKC11" s="11"/>
      <c r="QKD11" s="11"/>
      <c r="QKE11" s="11"/>
      <c r="QKF11" s="11"/>
      <c r="QKG11" s="11"/>
      <c r="QKH11" s="11"/>
      <c r="QKI11" s="11"/>
      <c r="QKJ11" s="11"/>
      <c r="QKK11" s="11"/>
      <c r="QKL11" s="11"/>
      <c r="QKM11" s="11"/>
      <c r="QKN11" s="11"/>
      <c r="QKO11" s="11"/>
      <c r="QKP11" s="11"/>
      <c r="QKQ11" s="11"/>
      <c r="QKR11" s="11"/>
      <c r="QKS11" s="11"/>
      <c r="QKT11" s="11"/>
      <c r="QKU11" s="11"/>
      <c r="QKV11" s="11"/>
      <c r="QKW11" s="11"/>
      <c r="QKX11" s="11"/>
      <c r="QKY11" s="11"/>
      <c r="QKZ11" s="11"/>
      <c r="QLA11" s="11"/>
      <c r="QLB11" s="11"/>
      <c r="QLC11" s="11"/>
      <c r="QLD11" s="11"/>
      <c r="QLE11" s="11"/>
      <c r="QLF11" s="11"/>
      <c r="QLG11" s="11"/>
      <c r="QLH11" s="11"/>
      <c r="QLI11" s="11"/>
      <c r="QLJ11" s="11"/>
      <c r="QLK11" s="11"/>
      <c r="QLL11" s="11"/>
      <c r="QLM11" s="11"/>
      <c r="QLN11" s="11"/>
      <c r="QLO11" s="11"/>
      <c r="QLP11" s="11"/>
      <c r="QLQ11" s="11"/>
      <c r="QLR11" s="11"/>
      <c r="QLS11" s="11"/>
      <c r="QLT11" s="11"/>
      <c r="QLU11" s="11"/>
      <c r="QLV11" s="11"/>
      <c r="QLW11" s="11"/>
      <c r="QLX11" s="11"/>
      <c r="QLY11" s="11"/>
      <c r="QLZ11" s="11"/>
      <c r="QMA11" s="11"/>
      <c r="QMB11" s="11"/>
      <c r="QMC11" s="11"/>
      <c r="QMD11" s="11"/>
      <c r="QME11" s="11"/>
      <c r="QMF11" s="11"/>
      <c r="QMG11" s="11"/>
      <c r="QMH11" s="11"/>
      <c r="QMI11" s="11"/>
      <c r="QMJ11" s="11"/>
      <c r="QMK11" s="11"/>
      <c r="QML11" s="11"/>
      <c r="QMM11" s="11"/>
      <c r="QMN11" s="11"/>
      <c r="QMO11" s="11"/>
      <c r="QMP11" s="11"/>
      <c r="QMQ11" s="11"/>
      <c r="QMR11" s="11"/>
      <c r="QMS11" s="11"/>
      <c r="QMT11" s="11"/>
      <c r="QMU11" s="11"/>
      <c r="QMV11" s="11"/>
      <c r="QMW11" s="11"/>
      <c r="QMX11" s="11"/>
      <c r="QMY11" s="11"/>
      <c r="QMZ11" s="11"/>
      <c r="QNA11" s="11"/>
      <c r="QNB11" s="11"/>
      <c r="QNC11" s="11"/>
      <c r="QND11" s="11"/>
      <c r="QNE11" s="11"/>
      <c r="QNF11" s="11"/>
      <c r="QNG11" s="11"/>
      <c r="QNH11" s="11"/>
      <c r="QNI11" s="11"/>
      <c r="QNJ11" s="11"/>
      <c r="QNK11" s="11"/>
      <c r="QNL11" s="11"/>
      <c r="QNM11" s="11"/>
      <c r="QNN11" s="11"/>
      <c r="QNO11" s="11"/>
      <c r="QNP11" s="11"/>
      <c r="QNQ11" s="11"/>
      <c r="QNR11" s="11"/>
      <c r="QNS11" s="11"/>
      <c r="QNT11" s="11"/>
      <c r="QNU11" s="11"/>
      <c r="QNV11" s="11"/>
      <c r="QNW11" s="11"/>
      <c r="QNX11" s="11"/>
      <c r="QNY11" s="11"/>
      <c r="QNZ11" s="11"/>
      <c r="QOA11" s="11"/>
      <c r="QOB11" s="11"/>
      <c r="QOC11" s="11"/>
      <c r="QOD11" s="11"/>
      <c r="QOE11" s="11"/>
      <c r="QOF11" s="11"/>
      <c r="QOG11" s="11"/>
      <c r="QOH11" s="11"/>
      <c r="QOI11" s="11"/>
      <c r="QOJ11" s="11"/>
      <c r="QOK11" s="11"/>
      <c r="QOL11" s="11"/>
      <c r="QOM11" s="11"/>
      <c r="QON11" s="11"/>
      <c r="QOO11" s="11"/>
      <c r="QOP11" s="11"/>
      <c r="QOQ11" s="11"/>
      <c r="QOR11" s="11"/>
      <c r="QOS11" s="11"/>
      <c r="QOT11" s="11"/>
      <c r="QOU11" s="11"/>
      <c r="QOV11" s="11"/>
      <c r="QOW11" s="11"/>
      <c r="QOX11" s="11"/>
      <c r="QOY11" s="11"/>
      <c r="QOZ11" s="11"/>
      <c r="QPA11" s="11"/>
      <c r="QPB11" s="11"/>
      <c r="QPC11" s="11"/>
      <c r="QPD11" s="11"/>
      <c r="QPE11" s="11"/>
      <c r="QPF11" s="11"/>
      <c r="QPG11" s="11"/>
      <c r="QPH11" s="11"/>
      <c r="QPI11" s="11"/>
      <c r="QPJ11" s="11"/>
      <c r="QPK11" s="11"/>
      <c r="QPL11" s="11"/>
      <c r="QPM11" s="11"/>
      <c r="QPN11" s="11"/>
      <c r="QPO11" s="11"/>
      <c r="QPP11" s="11"/>
      <c r="QPQ11" s="11"/>
      <c r="QPR11" s="11"/>
      <c r="QPS11" s="11"/>
      <c r="QPT11" s="11"/>
      <c r="QPU11" s="11"/>
      <c r="QPV11" s="11"/>
      <c r="QPW11" s="11"/>
      <c r="QPX11" s="11"/>
      <c r="QPY11" s="11"/>
      <c r="QPZ11" s="11"/>
      <c r="QQA11" s="11"/>
      <c r="QQB11" s="11"/>
      <c r="QQC11" s="11"/>
      <c r="QQD11" s="11"/>
      <c r="QQE11" s="11"/>
      <c r="QQF11" s="11"/>
      <c r="QQG11" s="11"/>
      <c r="QQH11" s="11"/>
      <c r="QQI11" s="11"/>
      <c r="QQJ11" s="11"/>
      <c r="QQK11" s="11"/>
      <c r="QQL11" s="11"/>
      <c r="QQM11" s="11"/>
      <c r="QQN11" s="11"/>
      <c r="QQO11" s="11"/>
      <c r="QQP11" s="11"/>
      <c r="QQQ11" s="11"/>
      <c r="QQR11" s="11"/>
      <c r="QQS11" s="11"/>
      <c r="QQT11" s="11"/>
      <c r="QQU11" s="11"/>
      <c r="QQV11" s="11"/>
      <c r="QQW11" s="11"/>
      <c r="QQX11" s="11"/>
      <c r="QQY11" s="11"/>
      <c r="QQZ11" s="11"/>
      <c r="QRA11" s="11"/>
      <c r="QRB11" s="11"/>
      <c r="QRC11" s="11"/>
      <c r="QRD11" s="11"/>
      <c r="QRE11" s="11"/>
      <c r="QRF11" s="11"/>
      <c r="QRG11" s="11"/>
      <c r="QRH11" s="11"/>
      <c r="QRI11" s="11"/>
      <c r="QRJ11" s="11"/>
      <c r="QRK11" s="11"/>
      <c r="QRL11" s="11"/>
      <c r="QRM11" s="11"/>
      <c r="QRN11" s="11"/>
      <c r="QRO11" s="11"/>
      <c r="QRP11" s="11"/>
      <c r="QRQ11" s="11"/>
      <c r="QRR11" s="11"/>
      <c r="QRS11" s="11"/>
      <c r="QRT11" s="11"/>
      <c r="QRU11" s="11"/>
      <c r="QRV11" s="11"/>
      <c r="QRW11" s="11"/>
      <c r="QRX11" s="11"/>
      <c r="QRY11" s="11"/>
      <c r="QRZ11" s="11"/>
      <c r="QSA11" s="11"/>
      <c r="QSB11" s="11"/>
      <c r="QSC11" s="11"/>
      <c r="QSD11" s="11"/>
      <c r="QSE11" s="11"/>
      <c r="QSF11" s="11"/>
      <c r="QSG11" s="11"/>
      <c r="QSH11" s="11"/>
      <c r="QSI11" s="11"/>
      <c r="QSJ11" s="11"/>
      <c r="QSK11" s="11"/>
      <c r="QSL11" s="11"/>
      <c r="QSM11" s="11"/>
      <c r="QSN11" s="11"/>
      <c r="QSO11" s="11"/>
      <c r="QSP11" s="11"/>
      <c r="QSQ11" s="11"/>
      <c r="QSR11" s="11"/>
      <c r="QSS11" s="11"/>
      <c r="QST11" s="11"/>
      <c r="QSU11" s="11"/>
      <c r="QSV11" s="11"/>
      <c r="QSW11" s="11"/>
      <c r="QSX11" s="11"/>
      <c r="QSY11" s="11"/>
      <c r="QSZ11" s="11"/>
      <c r="QTA11" s="11"/>
      <c r="QTB11" s="11"/>
      <c r="QTC11" s="11"/>
      <c r="QTD11" s="11"/>
      <c r="QTE11" s="11"/>
      <c r="QTF11" s="11"/>
      <c r="QTG11" s="11"/>
      <c r="QTH11" s="11"/>
      <c r="QTI11" s="11"/>
      <c r="QTJ11" s="11"/>
      <c r="QTK11" s="11"/>
      <c r="QTL11" s="11"/>
      <c r="QTM11" s="11"/>
      <c r="QTN11" s="11"/>
      <c r="QTO11" s="11"/>
      <c r="QTP11" s="11"/>
      <c r="QTQ11" s="11"/>
      <c r="QTR11" s="11"/>
      <c r="QTS11" s="11"/>
      <c r="QTT11" s="11"/>
      <c r="QTU11" s="11"/>
      <c r="QTV11" s="11"/>
      <c r="QTW11" s="11"/>
      <c r="QTX11" s="11"/>
      <c r="QTY11" s="11"/>
      <c r="QTZ11" s="11"/>
      <c r="QUA11" s="11"/>
      <c r="QUB11" s="11"/>
      <c r="QUC11" s="11"/>
      <c r="QUD11" s="11"/>
      <c r="QUE11" s="11"/>
      <c r="QUF11" s="11"/>
      <c r="QUG11" s="11"/>
      <c r="QUH11" s="11"/>
      <c r="QUI11" s="11"/>
      <c r="QUJ11" s="11"/>
      <c r="QUK11" s="11"/>
      <c r="QUL11" s="11"/>
      <c r="QUM11" s="11"/>
      <c r="QUN11" s="11"/>
      <c r="QUO11" s="11"/>
      <c r="QUP11" s="11"/>
      <c r="QUQ11" s="11"/>
      <c r="QUR11" s="11"/>
      <c r="QUS11" s="11"/>
      <c r="QUT11" s="11"/>
      <c r="QUU11" s="11"/>
      <c r="QUV11" s="11"/>
      <c r="QUW11" s="11"/>
      <c r="QUX11" s="11"/>
      <c r="QUY11" s="11"/>
      <c r="QUZ11" s="11"/>
      <c r="QVA11" s="11"/>
      <c r="QVB11" s="11"/>
      <c r="QVC11" s="11"/>
      <c r="QVD11" s="11"/>
      <c r="QVE11" s="11"/>
      <c r="QVF11" s="11"/>
      <c r="QVG11" s="11"/>
      <c r="QVH11" s="11"/>
      <c r="QVI11" s="11"/>
      <c r="QVJ11" s="11"/>
      <c r="QVK11" s="11"/>
      <c r="QVL11" s="11"/>
      <c r="QVM11" s="11"/>
      <c r="QVN11" s="11"/>
      <c r="QVO11" s="11"/>
      <c r="QVP11" s="11"/>
      <c r="QVQ11" s="11"/>
      <c r="QVR11" s="11"/>
      <c r="QVS11" s="11"/>
      <c r="QVT11" s="11"/>
      <c r="QVU11" s="11"/>
      <c r="QVV11" s="11"/>
      <c r="QVW11" s="11"/>
      <c r="QVX11" s="11"/>
      <c r="QVY11" s="11"/>
      <c r="QVZ11" s="11"/>
      <c r="QWA11" s="11"/>
      <c r="QWB11" s="11"/>
      <c r="QWC11" s="11"/>
      <c r="QWD11" s="11"/>
      <c r="QWE11" s="11"/>
      <c r="QWF11" s="11"/>
      <c r="QWG11" s="11"/>
      <c r="QWH11" s="11"/>
      <c r="QWI11" s="11"/>
      <c r="QWJ11" s="11"/>
      <c r="QWK11" s="11"/>
      <c r="QWL11" s="11"/>
      <c r="QWM11" s="11"/>
      <c r="QWN11" s="11"/>
      <c r="QWO11" s="11"/>
      <c r="QWP11" s="11"/>
      <c r="QWQ11" s="11"/>
      <c r="QWR11" s="11"/>
      <c r="QWS11" s="11"/>
      <c r="QWT11" s="11"/>
      <c r="QWU11" s="11"/>
      <c r="QWV11" s="11"/>
      <c r="QWW11" s="11"/>
      <c r="QWX11" s="11"/>
      <c r="QWY11" s="11"/>
      <c r="QWZ11" s="11"/>
      <c r="QXA11" s="11"/>
      <c r="QXB11" s="11"/>
      <c r="QXC11" s="11"/>
      <c r="QXD11" s="11"/>
      <c r="QXE11" s="11"/>
      <c r="QXF11" s="11"/>
      <c r="QXG11" s="11"/>
      <c r="QXH11" s="11"/>
      <c r="QXI11" s="11"/>
      <c r="QXJ11" s="11"/>
      <c r="QXK11" s="11"/>
      <c r="QXL11" s="11"/>
      <c r="QXM11" s="11"/>
      <c r="QXN11" s="11"/>
      <c r="QXO11" s="11"/>
      <c r="QXP11" s="11"/>
      <c r="QXQ11" s="11"/>
      <c r="QXR11" s="11"/>
      <c r="QXS11" s="11"/>
      <c r="QXT11" s="11"/>
      <c r="QXU11" s="11"/>
      <c r="QXV11" s="11"/>
      <c r="QXW11" s="11"/>
      <c r="QXX11" s="11"/>
      <c r="QXY11" s="11"/>
      <c r="QXZ11" s="11"/>
      <c r="QYA11" s="11"/>
      <c r="QYB11" s="11"/>
      <c r="QYC11" s="11"/>
      <c r="QYD11" s="11"/>
      <c r="QYE11" s="11"/>
      <c r="QYF11" s="11"/>
      <c r="QYG11" s="11"/>
      <c r="QYH11" s="11"/>
      <c r="QYI11" s="11"/>
      <c r="QYJ11" s="11"/>
      <c r="QYK11" s="11"/>
      <c r="QYL11" s="11"/>
      <c r="QYM11" s="11"/>
      <c r="QYN11" s="11"/>
      <c r="QYO11" s="11"/>
      <c r="QYP11" s="11"/>
      <c r="QYQ11" s="11"/>
      <c r="QYR11" s="11"/>
      <c r="QYS11" s="11"/>
      <c r="QYT11" s="11"/>
      <c r="QYU11" s="11"/>
      <c r="QYV11" s="11"/>
      <c r="QYW11" s="11"/>
      <c r="QYX11" s="11"/>
      <c r="QYY11" s="11"/>
      <c r="QYZ11" s="11"/>
      <c r="QZA11" s="11"/>
      <c r="QZB11" s="11"/>
      <c r="QZC11" s="11"/>
      <c r="QZD11" s="11"/>
      <c r="QZE11" s="11"/>
      <c r="QZF11" s="11"/>
      <c r="QZG11" s="11"/>
      <c r="QZH11" s="11"/>
      <c r="QZI11" s="11"/>
      <c r="QZJ11" s="11"/>
      <c r="QZK11" s="11"/>
      <c r="QZL11" s="11"/>
      <c r="QZM11" s="11"/>
      <c r="QZN11" s="11"/>
      <c r="QZO11" s="11"/>
      <c r="QZP11" s="11"/>
      <c r="QZQ11" s="11"/>
      <c r="QZR11" s="11"/>
      <c r="QZS11" s="11"/>
      <c r="QZT11" s="11"/>
      <c r="QZU11" s="11"/>
      <c r="QZV11" s="11"/>
      <c r="QZW11" s="11"/>
      <c r="QZX11" s="11"/>
      <c r="QZY11" s="11"/>
      <c r="QZZ11" s="11"/>
      <c r="RAA11" s="11"/>
      <c r="RAB11" s="11"/>
      <c r="RAC11" s="11"/>
      <c r="RAD11" s="11"/>
      <c r="RAE11" s="11"/>
      <c r="RAF11" s="11"/>
      <c r="RAG11" s="11"/>
      <c r="RAH11" s="11"/>
      <c r="RAI11" s="11"/>
      <c r="RAJ11" s="11"/>
      <c r="RAK11" s="11"/>
      <c r="RAL11" s="11"/>
      <c r="RAM11" s="11"/>
      <c r="RAN11" s="11"/>
      <c r="RAO11" s="11"/>
      <c r="RAP11" s="11"/>
      <c r="RAQ11" s="11"/>
      <c r="RAR11" s="11"/>
      <c r="RAS11" s="11"/>
      <c r="RAT11" s="11"/>
      <c r="RAU11" s="11"/>
      <c r="RAV11" s="11"/>
      <c r="RAW11" s="11"/>
      <c r="RAX11" s="11"/>
      <c r="RAY11" s="11"/>
      <c r="RAZ11" s="11"/>
      <c r="RBA11" s="11"/>
      <c r="RBB11" s="11"/>
      <c r="RBC11" s="11"/>
      <c r="RBD11" s="11"/>
      <c r="RBE11" s="11"/>
      <c r="RBF11" s="11"/>
      <c r="RBG11" s="11"/>
      <c r="RBH11" s="11"/>
      <c r="RBI11" s="11"/>
      <c r="RBJ11" s="11"/>
      <c r="RBK11" s="11"/>
      <c r="RBL11" s="11"/>
      <c r="RBM11" s="11"/>
      <c r="RBN11" s="11"/>
      <c r="RBO11" s="11"/>
      <c r="RBP11" s="11"/>
      <c r="RBQ11" s="11"/>
      <c r="RBR11" s="11"/>
      <c r="RBS11" s="11"/>
      <c r="RBT11" s="11"/>
      <c r="RBU11" s="11"/>
      <c r="RBV11" s="11"/>
      <c r="RBW11" s="11"/>
      <c r="RBX11" s="11"/>
      <c r="RBY11" s="11"/>
      <c r="RBZ11" s="11"/>
      <c r="RCA11" s="11"/>
      <c r="RCB11" s="11"/>
      <c r="RCC11" s="11"/>
      <c r="RCD11" s="11"/>
      <c r="RCE11" s="11"/>
      <c r="RCF11" s="11"/>
      <c r="RCG11" s="11"/>
      <c r="RCH11" s="11"/>
      <c r="RCI11" s="11"/>
      <c r="RCJ11" s="11"/>
      <c r="RCK11" s="11"/>
      <c r="RCL11" s="11"/>
      <c r="RCM11" s="11"/>
      <c r="RCN11" s="11"/>
      <c r="RCO11" s="11"/>
      <c r="RCP11" s="11"/>
      <c r="RCQ11" s="11"/>
      <c r="RCR11" s="11"/>
      <c r="RCS11" s="11"/>
      <c r="RCT11" s="11"/>
      <c r="RCU11" s="11"/>
      <c r="RCV11" s="11"/>
      <c r="RCW11" s="11"/>
      <c r="RCX11" s="11"/>
      <c r="RCY11" s="11"/>
      <c r="RCZ11" s="11"/>
      <c r="RDA11" s="11"/>
      <c r="RDB11" s="11"/>
      <c r="RDC11" s="11"/>
      <c r="RDD11" s="11"/>
      <c r="RDE11" s="11"/>
      <c r="RDF11" s="11"/>
      <c r="RDG11" s="11"/>
      <c r="RDH11" s="11"/>
      <c r="RDI11" s="11"/>
      <c r="RDJ11" s="11"/>
      <c r="RDK11" s="11"/>
      <c r="RDL11" s="11"/>
      <c r="RDM11" s="11"/>
      <c r="RDN11" s="11"/>
      <c r="RDO11" s="11"/>
      <c r="RDP11" s="11"/>
      <c r="RDQ11" s="11"/>
      <c r="RDR11" s="11"/>
      <c r="RDS11" s="11"/>
      <c r="RDT11" s="11"/>
      <c r="RDU11" s="11"/>
      <c r="RDV11" s="11"/>
      <c r="RDW11" s="11"/>
      <c r="RDX11" s="11"/>
      <c r="RDY11" s="11"/>
      <c r="RDZ11" s="11"/>
      <c r="REA11" s="11"/>
      <c r="REB11" s="11"/>
      <c r="REC11" s="11"/>
      <c r="RED11" s="11"/>
      <c r="REE11" s="11"/>
      <c r="REF11" s="11"/>
      <c r="REG11" s="11"/>
      <c r="REH11" s="11"/>
      <c r="REI11" s="11"/>
      <c r="REJ11" s="11"/>
      <c r="REK11" s="11"/>
      <c r="REL11" s="11"/>
      <c r="REM11" s="11"/>
      <c r="REN11" s="11"/>
      <c r="REO11" s="11"/>
      <c r="REP11" s="11"/>
      <c r="REQ11" s="11"/>
      <c r="RER11" s="11"/>
      <c r="RES11" s="11"/>
      <c r="RET11" s="11"/>
      <c r="REU11" s="11"/>
      <c r="REV11" s="11"/>
      <c r="REW11" s="11"/>
      <c r="REX11" s="11"/>
      <c r="REY11" s="11"/>
      <c r="REZ11" s="11"/>
      <c r="RFA11" s="11"/>
      <c r="RFB11" s="11"/>
      <c r="RFC11" s="11"/>
      <c r="RFD11" s="11"/>
      <c r="RFE11" s="11"/>
      <c r="RFF11" s="11"/>
      <c r="RFG11" s="11"/>
      <c r="RFH11" s="11"/>
      <c r="RFI11" s="11"/>
      <c r="RFJ11" s="11"/>
      <c r="RFK11" s="11"/>
      <c r="RFL11" s="11"/>
      <c r="RFM11" s="11"/>
      <c r="RFN11" s="11"/>
      <c r="RFO11" s="11"/>
      <c r="RFP11" s="11"/>
      <c r="RFQ11" s="11"/>
      <c r="RFR11" s="11"/>
      <c r="RFS11" s="11"/>
      <c r="RFT11" s="11"/>
      <c r="RFU11" s="11"/>
      <c r="RFV11" s="11"/>
      <c r="RFW11" s="11"/>
      <c r="RFX11" s="11"/>
      <c r="RFY11" s="11"/>
      <c r="RFZ11" s="11"/>
      <c r="RGA11" s="11"/>
      <c r="RGB11" s="11"/>
      <c r="RGC11" s="11"/>
      <c r="RGD11" s="11"/>
      <c r="RGE11" s="11"/>
      <c r="RGF11" s="11"/>
      <c r="RGG11" s="11"/>
      <c r="RGH11" s="11"/>
      <c r="RGI11" s="11"/>
      <c r="RGJ11" s="11"/>
      <c r="RGK11" s="11"/>
      <c r="RGL11" s="11"/>
      <c r="RGM11" s="11"/>
      <c r="RGN11" s="11"/>
      <c r="RGO11" s="11"/>
      <c r="RGP11" s="11"/>
      <c r="RGQ11" s="11"/>
      <c r="RGR11" s="11"/>
      <c r="RGS11" s="11"/>
      <c r="RGT11" s="11"/>
      <c r="RGU11" s="11"/>
      <c r="RGV11" s="11"/>
      <c r="RGW11" s="11"/>
      <c r="RGX11" s="11"/>
      <c r="RGY11" s="11"/>
      <c r="RGZ11" s="11"/>
      <c r="RHA11" s="11"/>
      <c r="RHB11" s="11"/>
      <c r="RHC11" s="11"/>
      <c r="RHD11" s="11"/>
      <c r="RHE11" s="11"/>
      <c r="RHF11" s="11"/>
      <c r="RHG11" s="11"/>
      <c r="RHH11" s="11"/>
      <c r="RHI11" s="11"/>
      <c r="RHJ11" s="11"/>
      <c r="RHK11" s="11"/>
      <c r="RHL11" s="11"/>
      <c r="RHM11" s="11"/>
      <c r="RHN11" s="11"/>
      <c r="RHO11" s="11"/>
      <c r="RHP11" s="11"/>
      <c r="RHQ11" s="11"/>
      <c r="RHR11" s="11"/>
      <c r="RHS11" s="11"/>
      <c r="RHT11" s="11"/>
      <c r="RHU11" s="11"/>
      <c r="RHV11" s="11"/>
      <c r="RHW11" s="11"/>
      <c r="RHX11" s="11"/>
      <c r="RHY11" s="11"/>
      <c r="RHZ11" s="11"/>
      <c r="RIA11" s="11"/>
      <c r="RIB11" s="11"/>
      <c r="RIC11" s="11"/>
      <c r="RID11" s="11"/>
      <c r="RIE11" s="11"/>
      <c r="RIF11" s="11"/>
      <c r="RIG11" s="11"/>
      <c r="RIH11" s="11"/>
      <c r="RII11" s="11"/>
      <c r="RIJ11" s="11"/>
      <c r="RIK11" s="11"/>
      <c r="RIL11" s="11"/>
      <c r="RIM11" s="11"/>
      <c r="RIN11" s="11"/>
      <c r="RIO11" s="11"/>
      <c r="RIP11" s="11"/>
      <c r="RIQ11" s="11"/>
      <c r="RIR11" s="11"/>
      <c r="RIS11" s="11"/>
      <c r="RIT11" s="11"/>
      <c r="RIU11" s="11"/>
      <c r="RIV11" s="11"/>
      <c r="RIW11" s="11"/>
      <c r="RIX11" s="11"/>
      <c r="RIY11" s="11"/>
      <c r="RIZ11" s="11"/>
      <c r="RJA11" s="11"/>
      <c r="RJB11" s="11"/>
      <c r="RJC11" s="11"/>
      <c r="RJD11" s="11"/>
      <c r="RJE11" s="11"/>
      <c r="RJF11" s="11"/>
      <c r="RJG11" s="11"/>
      <c r="RJH11" s="11"/>
      <c r="RJI11" s="11"/>
      <c r="RJJ11" s="11"/>
      <c r="RJK11" s="11"/>
      <c r="RJL11" s="11"/>
      <c r="RJM11" s="11"/>
      <c r="RJN11" s="11"/>
      <c r="RJO11" s="11"/>
      <c r="RJP11" s="11"/>
      <c r="RJQ11" s="11"/>
      <c r="RJR11" s="11"/>
      <c r="RJS11" s="11"/>
      <c r="RJT11" s="11"/>
      <c r="RJU11" s="11"/>
      <c r="RJV11" s="11"/>
      <c r="RJW11" s="11"/>
      <c r="RJX11" s="11"/>
      <c r="RJY11" s="11"/>
      <c r="RJZ11" s="11"/>
      <c r="RKA11" s="11"/>
      <c r="RKB11" s="11"/>
      <c r="RKC11" s="11"/>
      <c r="RKD11" s="11"/>
      <c r="RKE11" s="11"/>
      <c r="RKF11" s="11"/>
      <c r="RKG11" s="11"/>
      <c r="RKH11" s="11"/>
      <c r="RKI11" s="11"/>
      <c r="RKJ11" s="11"/>
      <c r="RKK11" s="11"/>
      <c r="RKL11" s="11"/>
      <c r="RKM11" s="11"/>
      <c r="RKN11" s="11"/>
      <c r="RKO11" s="11"/>
      <c r="RKP11" s="11"/>
      <c r="RKQ11" s="11"/>
      <c r="RKR11" s="11"/>
      <c r="RKS11" s="11"/>
      <c r="RKT11" s="11"/>
      <c r="RKU11" s="11"/>
      <c r="RKV11" s="11"/>
      <c r="RKW11" s="11"/>
      <c r="RKX11" s="11"/>
      <c r="RKY11" s="11"/>
      <c r="RKZ11" s="11"/>
      <c r="RLA11" s="11"/>
      <c r="RLB11" s="11"/>
      <c r="RLC11" s="11"/>
      <c r="RLD11" s="11"/>
      <c r="RLE11" s="11"/>
      <c r="RLF11" s="11"/>
      <c r="RLG11" s="11"/>
      <c r="RLH11" s="11"/>
      <c r="RLI11" s="11"/>
      <c r="RLJ11" s="11"/>
      <c r="RLK11" s="11"/>
      <c r="RLL11" s="11"/>
      <c r="RLM11" s="11"/>
      <c r="RLN11" s="11"/>
      <c r="RLO11" s="11"/>
      <c r="RLP11" s="11"/>
      <c r="RLQ11" s="11"/>
      <c r="RLR11" s="11"/>
      <c r="RLS11" s="11"/>
      <c r="RLT11" s="11"/>
      <c r="RLU11" s="11"/>
      <c r="RLV11" s="11"/>
      <c r="RLW11" s="11"/>
      <c r="RLX11" s="11"/>
      <c r="RLY11" s="11"/>
      <c r="RLZ11" s="11"/>
      <c r="RMA11" s="11"/>
      <c r="RMB11" s="11"/>
      <c r="RMC11" s="11"/>
      <c r="RMD11" s="11"/>
      <c r="RME11" s="11"/>
      <c r="RMF11" s="11"/>
      <c r="RMG11" s="11"/>
      <c r="RMH11" s="11"/>
      <c r="RMI11" s="11"/>
      <c r="RMJ11" s="11"/>
      <c r="RMK11" s="11"/>
      <c r="RML11" s="11"/>
      <c r="RMM11" s="11"/>
      <c r="RMN11" s="11"/>
      <c r="RMO11" s="11"/>
      <c r="RMP11" s="11"/>
      <c r="RMQ11" s="11"/>
      <c r="RMR11" s="11"/>
      <c r="RMS11" s="11"/>
      <c r="RMT11" s="11"/>
      <c r="RMU11" s="11"/>
      <c r="RMV11" s="11"/>
      <c r="RMW11" s="11"/>
      <c r="RMX11" s="11"/>
      <c r="RMY11" s="11"/>
      <c r="RMZ11" s="11"/>
      <c r="RNA11" s="11"/>
      <c r="RNB11" s="11"/>
      <c r="RNC11" s="11"/>
      <c r="RND11" s="11"/>
      <c r="RNE11" s="11"/>
      <c r="RNF11" s="11"/>
      <c r="RNG11" s="11"/>
      <c r="RNH11" s="11"/>
      <c r="RNI11" s="11"/>
      <c r="RNJ11" s="11"/>
      <c r="RNK11" s="11"/>
      <c r="RNL11" s="11"/>
      <c r="RNM11" s="11"/>
      <c r="RNN11" s="11"/>
      <c r="RNO11" s="11"/>
      <c r="RNP11" s="11"/>
      <c r="RNQ11" s="11"/>
      <c r="RNR11" s="11"/>
      <c r="RNS11" s="11"/>
      <c r="RNT11" s="11"/>
      <c r="RNU11" s="11"/>
      <c r="RNV11" s="11"/>
      <c r="RNW11" s="11"/>
      <c r="RNX11" s="11"/>
      <c r="RNY11" s="11"/>
      <c r="RNZ11" s="11"/>
      <c r="ROA11" s="11"/>
      <c r="ROB11" s="11"/>
      <c r="ROC11" s="11"/>
      <c r="ROD11" s="11"/>
      <c r="ROE11" s="11"/>
      <c r="ROF11" s="11"/>
      <c r="ROG11" s="11"/>
      <c r="ROH11" s="11"/>
      <c r="ROI11" s="11"/>
      <c r="ROJ11" s="11"/>
      <c r="ROK11" s="11"/>
      <c r="ROL11" s="11"/>
      <c r="ROM11" s="11"/>
      <c r="RON11" s="11"/>
      <c r="ROO11" s="11"/>
      <c r="ROP11" s="11"/>
      <c r="ROQ11" s="11"/>
      <c r="ROR11" s="11"/>
      <c r="ROS11" s="11"/>
      <c r="ROT11" s="11"/>
      <c r="ROU11" s="11"/>
      <c r="ROV11" s="11"/>
      <c r="ROW11" s="11"/>
      <c r="ROX11" s="11"/>
      <c r="ROY11" s="11"/>
      <c r="ROZ11" s="11"/>
      <c r="RPA11" s="11"/>
      <c r="RPB11" s="11"/>
      <c r="RPC11" s="11"/>
      <c r="RPD11" s="11"/>
      <c r="RPE11" s="11"/>
      <c r="RPF11" s="11"/>
      <c r="RPG11" s="11"/>
      <c r="RPH11" s="11"/>
      <c r="RPI11" s="11"/>
      <c r="RPJ11" s="11"/>
      <c r="RPK11" s="11"/>
      <c r="RPL11" s="11"/>
      <c r="RPM11" s="11"/>
      <c r="RPN11" s="11"/>
      <c r="RPO11" s="11"/>
      <c r="RPP11" s="11"/>
      <c r="RPQ11" s="11"/>
      <c r="RPR11" s="11"/>
      <c r="RPS11" s="11"/>
      <c r="RPT11" s="11"/>
      <c r="RPU11" s="11"/>
      <c r="RPV11" s="11"/>
      <c r="RPW11" s="11"/>
      <c r="RPX11" s="11"/>
      <c r="RPY11" s="11"/>
      <c r="RPZ11" s="11"/>
      <c r="RQA11" s="11"/>
      <c r="RQB11" s="11"/>
      <c r="RQC11" s="11"/>
      <c r="RQD11" s="11"/>
      <c r="RQE11" s="11"/>
      <c r="RQF11" s="11"/>
      <c r="RQG11" s="11"/>
      <c r="RQH11" s="11"/>
      <c r="RQI11" s="11"/>
      <c r="RQJ11" s="11"/>
      <c r="RQK11" s="11"/>
      <c r="RQL11" s="11"/>
      <c r="RQM11" s="11"/>
      <c r="RQN11" s="11"/>
      <c r="RQO11" s="11"/>
      <c r="RQP11" s="11"/>
      <c r="RQQ11" s="11"/>
      <c r="RQR11" s="11"/>
      <c r="RQS11" s="11"/>
      <c r="RQT11" s="11"/>
      <c r="RQU11" s="11"/>
      <c r="RQV11" s="11"/>
      <c r="RQW11" s="11"/>
      <c r="RQX11" s="11"/>
      <c r="RQY11" s="11"/>
      <c r="RQZ11" s="11"/>
      <c r="RRA11" s="11"/>
      <c r="RRB11" s="11"/>
      <c r="RRC11" s="11"/>
      <c r="RRD11" s="11"/>
      <c r="RRE11" s="11"/>
      <c r="RRF11" s="11"/>
      <c r="RRG11" s="11"/>
      <c r="RRH11" s="11"/>
      <c r="RRI11" s="11"/>
      <c r="RRJ11" s="11"/>
      <c r="RRK11" s="11"/>
      <c r="RRL11" s="11"/>
      <c r="RRM11" s="11"/>
      <c r="RRN11" s="11"/>
      <c r="RRO11" s="11"/>
      <c r="RRP11" s="11"/>
      <c r="RRQ11" s="11"/>
      <c r="RRR11" s="11"/>
      <c r="RRS11" s="11"/>
      <c r="RRT11" s="11"/>
      <c r="RRU11" s="11"/>
      <c r="RRV11" s="11"/>
      <c r="RRW11" s="11"/>
      <c r="RRX11" s="11"/>
      <c r="RRY11" s="11"/>
      <c r="RRZ11" s="11"/>
      <c r="RSA11" s="11"/>
      <c r="RSB11" s="11"/>
      <c r="RSC11" s="11"/>
      <c r="RSD11" s="11"/>
      <c r="RSE11" s="11"/>
      <c r="RSF11" s="11"/>
      <c r="RSG11" s="11"/>
      <c r="RSH11" s="11"/>
      <c r="RSI11" s="11"/>
      <c r="RSJ11" s="11"/>
      <c r="RSK11" s="11"/>
      <c r="RSL11" s="11"/>
      <c r="RSM11" s="11"/>
      <c r="RSN11" s="11"/>
      <c r="RSO11" s="11"/>
      <c r="RSP11" s="11"/>
      <c r="RSQ11" s="11"/>
      <c r="RSR11" s="11"/>
      <c r="RSS11" s="11"/>
      <c r="RST11" s="11"/>
      <c r="RSU11" s="11"/>
      <c r="RSV11" s="11"/>
      <c r="RSW11" s="11"/>
      <c r="RSX11" s="11"/>
      <c r="RSY11" s="11"/>
      <c r="RSZ11" s="11"/>
      <c r="RTA11" s="11"/>
      <c r="RTB11" s="11"/>
      <c r="RTC11" s="11"/>
      <c r="RTD11" s="11"/>
      <c r="RTE11" s="11"/>
      <c r="RTF11" s="11"/>
      <c r="RTG11" s="11"/>
      <c r="RTH11" s="11"/>
      <c r="RTI11" s="11"/>
      <c r="RTJ11" s="11"/>
      <c r="RTK11" s="11"/>
      <c r="RTL11" s="11"/>
      <c r="RTM11" s="11"/>
      <c r="RTN11" s="11"/>
      <c r="RTO11" s="11"/>
      <c r="RTP11" s="11"/>
      <c r="RTQ11" s="11"/>
      <c r="RTR11" s="11"/>
      <c r="RTS11" s="11"/>
      <c r="RTT11" s="11"/>
      <c r="RTU11" s="11"/>
      <c r="RTV11" s="11"/>
      <c r="RTW11" s="11"/>
      <c r="RTX11" s="11"/>
      <c r="RTY11" s="11"/>
      <c r="RTZ11" s="11"/>
      <c r="RUA11" s="11"/>
      <c r="RUB11" s="11"/>
      <c r="RUC11" s="11"/>
      <c r="RUD11" s="11"/>
      <c r="RUE11" s="11"/>
      <c r="RUF11" s="11"/>
      <c r="RUG11" s="11"/>
      <c r="RUH11" s="11"/>
      <c r="RUI11" s="11"/>
      <c r="RUJ11" s="11"/>
      <c r="RUK11" s="11"/>
      <c r="RUL11" s="11"/>
      <c r="RUM11" s="11"/>
      <c r="RUN11" s="11"/>
      <c r="RUO11" s="11"/>
      <c r="RUP11" s="11"/>
      <c r="RUQ11" s="11"/>
      <c r="RUR11" s="11"/>
      <c r="RUS11" s="11"/>
      <c r="RUT11" s="11"/>
      <c r="RUU11" s="11"/>
      <c r="RUV11" s="11"/>
      <c r="RUW11" s="11"/>
      <c r="RUX11" s="11"/>
      <c r="RUY11" s="11"/>
      <c r="RUZ11" s="11"/>
      <c r="RVA11" s="11"/>
      <c r="RVB11" s="11"/>
      <c r="RVC11" s="11"/>
      <c r="RVD11" s="11"/>
      <c r="RVE11" s="11"/>
      <c r="RVF11" s="11"/>
      <c r="RVG11" s="11"/>
      <c r="RVH11" s="11"/>
      <c r="RVI11" s="11"/>
      <c r="RVJ11" s="11"/>
      <c r="RVK11" s="11"/>
      <c r="RVL11" s="11"/>
      <c r="RVM11" s="11"/>
      <c r="RVN11" s="11"/>
      <c r="RVO11" s="11"/>
      <c r="RVP11" s="11"/>
      <c r="RVQ11" s="11"/>
      <c r="RVR11" s="11"/>
      <c r="RVS11" s="11"/>
      <c r="RVT11" s="11"/>
      <c r="RVU11" s="11"/>
      <c r="RVV11" s="11"/>
      <c r="RVW11" s="11"/>
      <c r="RVX11" s="11"/>
      <c r="RVY11" s="11"/>
      <c r="RVZ11" s="11"/>
      <c r="RWA11" s="11"/>
      <c r="RWB11" s="11"/>
      <c r="RWC11" s="11"/>
      <c r="RWD11" s="11"/>
      <c r="RWE11" s="11"/>
      <c r="RWF11" s="11"/>
      <c r="RWG11" s="11"/>
      <c r="RWH11" s="11"/>
      <c r="RWI11" s="11"/>
      <c r="RWJ11" s="11"/>
      <c r="RWK11" s="11"/>
      <c r="RWL11" s="11"/>
      <c r="RWM11" s="11"/>
      <c r="RWN11" s="11"/>
      <c r="RWO11" s="11"/>
      <c r="RWP11" s="11"/>
      <c r="RWQ11" s="11"/>
      <c r="RWR11" s="11"/>
      <c r="RWS11" s="11"/>
      <c r="RWT11" s="11"/>
      <c r="RWU11" s="11"/>
      <c r="RWV11" s="11"/>
      <c r="RWW11" s="11"/>
      <c r="RWX11" s="11"/>
      <c r="RWY11" s="11"/>
      <c r="RWZ11" s="11"/>
      <c r="RXA11" s="11"/>
      <c r="RXB11" s="11"/>
      <c r="RXC11" s="11"/>
      <c r="RXD11" s="11"/>
      <c r="RXE11" s="11"/>
      <c r="RXF11" s="11"/>
      <c r="RXG11" s="11"/>
      <c r="RXH11" s="11"/>
      <c r="RXI11" s="11"/>
      <c r="RXJ11" s="11"/>
      <c r="RXK11" s="11"/>
      <c r="RXL11" s="11"/>
      <c r="RXM11" s="11"/>
      <c r="RXN11" s="11"/>
      <c r="RXO11" s="11"/>
      <c r="RXP11" s="11"/>
      <c r="RXQ11" s="11"/>
      <c r="RXR11" s="11"/>
      <c r="RXS11" s="11"/>
      <c r="RXT11" s="11"/>
      <c r="RXU11" s="11"/>
      <c r="RXV11" s="11"/>
      <c r="RXW11" s="11"/>
      <c r="RXX11" s="11"/>
      <c r="RXY11" s="11"/>
      <c r="RXZ11" s="11"/>
      <c r="RYA11" s="11"/>
      <c r="RYB11" s="11"/>
      <c r="RYC11" s="11"/>
      <c r="RYD11" s="11"/>
      <c r="RYE11" s="11"/>
      <c r="RYF11" s="11"/>
      <c r="RYG11" s="11"/>
      <c r="RYH11" s="11"/>
      <c r="RYI11" s="11"/>
      <c r="RYJ11" s="11"/>
      <c r="RYK11" s="11"/>
      <c r="RYL11" s="11"/>
      <c r="RYM11" s="11"/>
      <c r="RYN11" s="11"/>
      <c r="RYO11" s="11"/>
      <c r="RYP11" s="11"/>
      <c r="RYQ11" s="11"/>
      <c r="RYR11" s="11"/>
      <c r="RYS11" s="11"/>
      <c r="RYT11" s="11"/>
      <c r="RYU11" s="11"/>
      <c r="RYV11" s="11"/>
      <c r="RYW11" s="11"/>
      <c r="RYX11" s="11"/>
      <c r="RYY11" s="11"/>
      <c r="RYZ11" s="11"/>
      <c r="RZA11" s="11"/>
      <c r="RZB11" s="11"/>
      <c r="RZC11" s="11"/>
      <c r="RZD11" s="11"/>
      <c r="RZE11" s="11"/>
      <c r="RZF11" s="11"/>
      <c r="RZG11" s="11"/>
      <c r="RZH11" s="11"/>
      <c r="RZI11" s="11"/>
      <c r="RZJ11" s="11"/>
      <c r="RZK11" s="11"/>
      <c r="RZL11" s="11"/>
      <c r="RZM11" s="11"/>
      <c r="RZN11" s="11"/>
      <c r="RZO11" s="11"/>
      <c r="RZP11" s="11"/>
      <c r="RZQ11" s="11"/>
      <c r="RZR11" s="11"/>
      <c r="RZS11" s="11"/>
      <c r="RZT11" s="11"/>
      <c r="RZU11" s="11"/>
      <c r="RZV11" s="11"/>
      <c r="RZW11" s="11"/>
      <c r="RZX11" s="11"/>
      <c r="RZY11" s="11"/>
      <c r="RZZ11" s="11"/>
      <c r="SAA11" s="11"/>
      <c r="SAB11" s="11"/>
      <c r="SAC11" s="11"/>
      <c r="SAD11" s="11"/>
      <c r="SAE11" s="11"/>
      <c r="SAF11" s="11"/>
      <c r="SAG11" s="11"/>
      <c r="SAH11" s="11"/>
      <c r="SAI11" s="11"/>
      <c r="SAJ11" s="11"/>
      <c r="SAK11" s="11"/>
      <c r="SAL11" s="11"/>
      <c r="SAM11" s="11"/>
      <c r="SAN11" s="11"/>
      <c r="SAO11" s="11"/>
      <c r="SAP11" s="11"/>
      <c r="SAQ11" s="11"/>
      <c r="SAR11" s="11"/>
      <c r="SAS11" s="11"/>
      <c r="SAT11" s="11"/>
      <c r="SAU11" s="11"/>
      <c r="SAV11" s="11"/>
      <c r="SAW11" s="11"/>
      <c r="SAX11" s="11"/>
      <c r="SAY11" s="11"/>
      <c r="SAZ11" s="11"/>
      <c r="SBA11" s="11"/>
      <c r="SBB11" s="11"/>
      <c r="SBC11" s="11"/>
      <c r="SBD11" s="11"/>
      <c r="SBE11" s="11"/>
      <c r="SBF11" s="11"/>
      <c r="SBG11" s="11"/>
      <c r="SBH11" s="11"/>
      <c r="SBI11" s="11"/>
      <c r="SBJ11" s="11"/>
      <c r="SBK11" s="11"/>
      <c r="SBL11" s="11"/>
      <c r="SBM11" s="11"/>
      <c r="SBN11" s="11"/>
      <c r="SBO11" s="11"/>
      <c r="SBP11" s="11"/>
      <c r="SBQ11" s="11"/>
      <c r="SBR11" s="11"/>
      <c r="SBS11" s="11"/>
      <c r="SBT11" s="11"/>
      <c r="SBU11" s="11"/>
      <c r="SBV11" s="11"/>
      <c r="SBW11" s="11"/>
      <c r="SBX11" s="11"/>
      <c r="SBY11" s="11"/>
      <c r="SBZ11" s="11"/>
      <c r="SCA11" s="11"/>
      <c r="SCB11" s="11"/>
      <c r="SCC11" s="11"/>
      <c r="SCD11" s="11"/>
      <c r="SCE11" s="11"/>
      <c r="SCF11" s="11"/>
      <c r="SCG11" s="11"/>
      <c r="SCH11" s="11"/>
      <c r="SCI11" s="11"/>
      <c r="SCJ11" s="11"/>
      <c r="SCK11" s="11"/>
      <c r="SCL11" s="11"/>
      <c r="SCM11" s="11"/>
      <c r="SCN11" s="11"/>
      <c r="SCO11" s="11"/>
      <c r="SCP11" s="11"/>
      <c r="SCQ11" s="11"/>
      <c r="SCR11" s="11"/>
      <c r="SCS11" s="11"/>
      <c r="SCT11" s="11"/>
      <c r="SCU11" s="11"/>
      <c r="SCV11" s="11"/>
      <c r="SCW11" s="11"/>
      <c r="SCX11" s="11"/>
      <c r="SCY11" s="11"/>
      <c r="SCZ11" s="11"/>
      <c r="SDA11" s="11"/>
      <c r="SDB11" s="11"/>
      <c r="SDC11" s="11"/>
      <c r="SDD11" s="11"/>
      <c r="SDE11" s="11"/>
      <c r="SDF11" s="11"/>
      <c r="SDG11" s="11"/>
      <c r="SDH11" s="11"/>
      <c r="SDI11" s="11"/>
      <c r="SDJ11" s="11"/>
      <c r="SDK11" s="11"/>
      <c r="SDL11" s="11"/>
      <c r="SDM11" s="11"/>
      <c r="SDN11" s="11"/>
      <c r="SDO11" s="11"/>
      <c r="SDP11" s="11"/>
      <c r="SDQ11" s="11"/>
      <c r="SDR11" s="11"/>
      <c r="SDS11" s="11"/>
      <c r="SDT11" s="11"/>
      <c r="SDU11" s="11"/>
      <c r="SDV11" s="11"/>
      <c r="SDW11" s="11"/>
      <c r="SDX11" s="11"/>
      <c r="SDY11" s="11"/>
      <c r="SDZ11" s="11"/>
      <c r="SEA11" s="11"/>
      <c r="SEB11" s="11"/>
      <c r="SEC11" s="11"/>
      <c r="SED11" s="11"/>
      <c r="SEE11" s="11"/>
      <c r="SEF11" s="11"/>
      <c r="SEG11" s="11"/>
      <c r="SEH11" s="11"/>
      <c r="SEI11" s="11"/>
      <c r="SEJ11" s="11"/>
      <c r="SEK11" s="11"/>
      <c r="SEL11" s="11"/>
      <c r="SEM11" s="11"/>
      <c r="SEN11" s="11"/>
      <c r="SEO11" s="11"/>
      <c r="SEP11" s="11"/>
      <c r="SEQ11" s="11"/>
      <c r="SER11" s="11"/>
      <c r="SES11" s="11"/>
      <c r="SET11" s="11"/>
      <c r="SEU11" s="11"/>
      <c r="SEV11" s="11"/>
      <c r="SEW11" s="11"/>
      <c r="SEX11" s="11"/>
      <c r="SEY11" s="11"/>
      <c r="SEZ11" s="11"/>
      <c r="SFA11" s="11"/>
      <c r="SFB11" s="11"/>
      <c r="SFC11" s="11"/>
      <c r="SFD11" s="11"/>
      <c r="SFE11" s="11"/>
      <c r="SFF11" s="11"/>
      <c r="SFG11" s="11"/>
      <c r="SFH11" s="11"/>
      <c r="SFI11" s="11"/>
      <c r="SFJ11" s="11"/>
      <c r="SFK11" s="11"/>
      <c r="SFL11" s="11"/>
      <c r="SFM11" s="11"/>
      <c r="SFN11" s="11"/>
      <c r="SFO11" s="11"/>
      <c r="SFP11" s="11"/>
      <c r="SFQ11" s="11"/>
      <c r="SFR11" s="11"/>
      <c r="SFS11" s="11"/>
      <c r="SFT11" s="11"/>
      <c r="SFU11" s="11"/>
      <c r="SFV11" s="11"/>
      <c r="SFW11" s="11"/>
      <c r="SFX11" s="11"/>
      <c r="SFY11" s="11"/>
      <c r="SFZ11" s="11"/>
      <c r="SGA11" s="11"/>
      <c r="SGB11" s="11"/>
      <c r="SGC11" s="11"/>
      <c r="SGD11" s="11"/>
      <c r="SGE11" s="11"/>
      <c r="SGF11" s="11"/>
      <c r="SGG11" s="11"/>
      <c r="SGH11" s="11"/>
      <c r="SGI11" s="11"/>
      <c r="SGJ11" s="11"/>
      <c r="SGK11" s="11"/>
      <c r="SGL11" s="11"/>
      <c r="SGM11" s="11"/>
      <c r="SGN11" s="11"/>
      <c r="SGO11" s="11"/>
      <c r="SGP11" s="11"/>
      <c r="SGQ11" s="11"/>
      <c r="SGR11" s="11"/>
      <c r="SGS11" s="11"/>
      <c r="SGT11" s="11"/>
      <c r="SGU11" s="11"/>
      <c r="SGV11" s="11"/>
      <c r="SGW11" s="11"/>
      <c r="SGX11" s="11"/>
      <c r="SGY11" s="11"/>
      <c r="SGZ11" s="11"/>
      <c r="SHA11" s="11"/>
      <c r="SHB11" s="11"/>
      <c r="SHC11" s="11"/>
      <c r="SHD11" s="11"/>
      <c r="SHE11" s="11"/>
      <c r="SHF11" s="11"/>
      <c r="SHG11" s="11"/>
      <c r="SHH11" s="11"/>
      <c r="SHI11" s="11"/>
      <c r="SHJ11" s="11"/>
      <c r="SHK11" s="11"/>
      <c r="SHL11" s="11"/>
      <c r="SHM11" s="11"/>
      <c r="SHN11" s="11"/>
      <c r="SHO11" s="11"/>
      <c r="SHP11" s="11"/>
      <c r="SHQ11" s="11"/>
      <c r="SHR11" s="11"/>
      <c r="SHS11" s="11"/>
      <c r="SHT11" s="11"/>
      <c r="SHU11" s="11"/>
      <c r="SHV11" s="11"/>
      <c r="SHW11" s="11"/>
      <c r="SHX11" s="11"/>
      <c r="SHY11" s="11"/>
      <c r="SHZ11" s="11"/>
      <c r="SIA11" s="11"/>
      <c r="SIB11" s="11"/>
      <c r="SIC11" s="11"/>
      <c r="SID11" s="11"/>
      <c r="SIE11" s="11"/>
      <c r="SIF11" s="11"/>
      <c r="SIG11" s="11"/>
      <c r="SIH11" s="11"/>
      <c r="SII11" s="11"/>
      <c r="SIJ11" s="11"/>
      <c r="SIK11" s="11"/>
      <c r="SIL11" s="11"/>
      <c r="SIM11" s="11"/>
      <c r="SIN11" s="11"/>
      <c r="SIO11" s="11"/>
      <c r="SIP11" s="11"/>
      <c r="SIQ11" s="11"/>
      <c r="SIR11" s="11"/>
      <c r="SIS11" s="11"/>
      <c r="SIT11" s="11"/>
      <c r="SIU11" s="11"/>
      <c r="SIV11" s="11"/>
      <c r="SIW11" s="11"/>
      <c r="SIX11" s="11"/>
      <c r="SIY11" s="11"/>
      <c r="SIZ11" s="11"/>
      <c r="SJA11" s="11"/>
      <c r="SJB11" s="11"/>
      <c r="SJC11" s="11"/>
      <c r="SJD11" s="11"/>
      <c r="SJE11" s="11"/>
      <c r="SJF11" s="11"/>
      <c r="SJG11" s="11"/>
      <c r="SJH11" s="11"/>
      <c r="SJI11" s="11"/>
      <c r="SJJ11" s="11"/>
      <c r="SJK11" s="11"/>
      <c r="SJL11" s="11"/>
      <c r="SJM11" s="11"/>
      <c r="SJN11" s="11"/>
      <c r="SJO11" s="11"/>
      <c r="SJP11" s="11"/>
      <c r="SJQ11" s="11"/>
      <c r="SJR11" s="11"/>
      <c r="SJS11" s="11"/>
      <c r="SJT11" s="11"/>
      <c r="SJU11" s="11"/>
      <c r="SJV11" s="11"/>
      <c r="SJW11" s="11"/>
      <c r="SJX11" s="11"/>
      <c r="SJY11" s="11"/>
      <c r="SJZ11" s="11"/>
      <c r="SKA11" s="11"/>
      <c r="SKB11" s="11"/>
      <c r="SKC11" s="11"/>
      <c r="SKD11" s="11"/>
      <c r="SKE11" s="11"/>
      <c r="SKF11" s="11"/>
      <c r="SKG11" s="11"/>
      <c r="SKH11" s="11"/>
      <c r="SKI11" s="11"/>
      <c r="SKJ11" s="11"/>
      <c r="SKK11" s="11"/>
      <c r="SKL11" s="11"/>
      <c r="SKM11" s="11"/>
      <c r="SKN11" s="11"/>
      <c r="SKO11" s="11"/>
      <c r="SKP11" s="11"/>
      <c r="SKQ11" s="11"/>
      <c r="SKR11" s="11"/>
      <c r="SKS11" s="11"/>
      <c r="SKT11" s="11"/>
      <c r="SKU11" s="11"/>
      <c r="SKV11" s="11"/>
      <c r="SKW11" s="11"/>
      <c r="SKX11" s="11"/>
      <c r="SKY11" s="11"/>
      <c r="SKZ11" s="11"/>
      <c r="SLA11" s="11"/>
      <c r="SLB11" s="11"/>
      <c r="SLC11" s="11"/>
      <c r="SLD11" s="11"/>
      <c r="SLE11" s="11"/>
      <c r="SLF11" s="11"/>
      <c r="SLG11" s="11"/>
      <c r="SLH11" s="11"/>
      <c r="SLI11" s="11"/>
      <c r="SLJ11" s="11"/>
      <c r="SLK11" s="11"/>
      <c r="SLL11" s="11"/>
      <c r="SLM11" s="11"/>
      <c r="SLN11" s="11"/>
      <c r="SLO11" s="11"/>
      <c r="SLP11" s="11"/>
      <c r="SLQ11" s="11"/>
      <c r="SLR11" s="11"/>
      <c r="SLS11" s="11"/>
      <c r="SLT11" s="11"/>
      <c r="SLU11" s="11"/>
      <c r="SLV11" s="11"/>
      <c r="SLW11" s="11"/>
      <c r="SLX11" s="11"/>
      <c r="SLY11" s="11"/>
      <c r="SLZ11" s="11"/>
      <c r="SMA11" s="11"/>
      <c r="SMB11" s="11"/>
      <c r="SMC11" s="11"/>
      <c r="SMD11" s="11"/>
      <c r="SME11" s="11"/>
      <c r="SMF11" s="11"/>
      <c r="SMG11" s="11"/>
      <c r="SMH11" s="11"/>
      <c r="SMI11" s="11"/>
      <c r="SMJ11" s="11"/>
      <c r="SMK11" s="11"/>
      <c r="SML11" s="11"/>
      <c r="SMM11" s="11"/>
      <c r="SMN11" s="11"/>
      <c r="SMO11" s="11"/>
      <c r="SMP11" s="11"/>
      <c r="SMQ11" s="11"/>
      <c r="SMR11" s="11"/>
      <c r="SMS11" s="11"/>
      <c r="SMT11" s="11"/>
      <c r="SMU11" s="11"/>
      <c r="SMV11" s="11"/>
      <c r="SMW11" s="11"/>
      <c r="SMX11" s="11"/>
      <c r="SMY11" s="11"/>
      <c r="SMZ11" s="11"/>
      <c r="SNA11" s="11"/>
      <c r="SNB11" s="11"/>
      <c r="SNC11" s="11"/>
      <c r="SND11" s="11"/>
      <c r="SNE11" s="11"/>
      <c r="SNF11" s="11"/>
      <c r="SNG11" s="11"/>
      <c r="SNH11" s="11"/>
      <c r="SNI11" s="11"/>
      <c r="SNJ11" s="11"/>
      <c r="SNK11" s="11"/>
      <c r="SNL11" s="11"/>
      <c r="SNM11" s="11"/>
      <c r="SNN11" s="11"/>
      <c r="SNO11" s="11"/>
      <c r="SNP11" s="11"/>
      <c r="SNQ11" s="11"/>
      <c r="SNR11" s="11"/>
      <c r="SNS11" s="11"/>
      <c r="SNT11" s="11"/>
      <c r="SNU11" s="11"/>
      <c r="SNV11" s="11"/>
      <c r="SNW11" s="11"/>
      <c r="SNX11" s="11"/>
      <c r="SNY11" s="11"/>
      <c r="SNZ11" s="11"/>
      <c r="SOA11" s="11"/>
      <c r="SOB11" s="11"/>
      <c r="SOC11" s="11"/>
      <c r="SOD11" s="11"/>
      <c r="SOE11" s="11"/>
      <c r="SOF11" s="11"/>
      <c r="SOG11" s="11"/>
      <c r="SOH11" s="11"/>
      <c r="SOI11" s="11"/>
      <c r="SOJ11" s="11"/>
      <c r="SOK11" s="11"/>
      <c r="SOL11" s="11"/>
      <c r="SOM11" s="11"/>
      <c r="SON11" s="11"/>
      <c r="SOO11" s="11"/>
      <c r="SOP11" s="11"/>
      <c r="SOQ11" s="11"/>
      <c r="SOR11" s="11"/>
      <c r="SOS11" s="11"/>
      <c r="SOT11" s="11"/>
      <c r="SOU11" s="11"/>
      <c r="SOV11" s="11"/>
      <c r="SOW11" s="11"/>
      <c r="SOX11" s="11"/>
      <c r="SOY11" s="11"/>
      <c r="SOZ11" s="11"/>
      <c r="SPA11" s="11"/>
      <c r="SPB11" s="11"/>
      <c r="SPC11" s="11"/>
      <c r="SPD11" s="11"/>
      <c r="SPE11" s="11"/>
      <c r="SPF11" s="11"/>
      <c r="SPG11" s="11"/>
      <c r="SPH11" s="11"/>
      <c r="SPI11" s="11"/>
      <c r="SPJ11" s="11"/>
      <c r="SPK11" s="11"/>
      <c r="SPL11" s="11"/>
      <c r="SPM11" s="11"/>
      <c r="SPN11" s="11"/>
      <c r="SPO11" s="11"/>
      <c r="SPP11" s="11"/>
      <c r="SPQ11" s="11"/>
      <c r="SPR11" s="11"/>
      <c r="SPS11" s="11"/>
      <c r="SPT11" s="11"/>
      <c r="SPU11" s="11"/>
      <c r="SPV11" s="11"/>
      <c r="SPW11" s="11"/>
      <c r="SPX11" s="11"/>
      <c r="SPY11" s="11"/>
      <c r="SPZ11" s="11"/>
      <c r="SQA11" s="11"/>
      <c r="SQB11" s="11"/>
      <c r="SQC11" s="11"/>
      <c r="SQD11" s="11"/>
      <c r="SQE11" s="11"/>
      <c r="SQF11" s="11"/>
      <c r="SQG11" s="11"/>
      <c r="SQH11" s="11"/>
      <c r="SQI11" s="11"/>
      <c r="SQJ11" s="11"/>
      <c r="SQK11" s="11"/>
      <c r="SQL11" s="11"/>
      <c r="SQM11" s="11"/>
      <c r="SQN11" s="11"/>
      <c r="SQO11" s="11"/>
      <c r="SQP11" s="11"/>
      <c r="SQQ11" s="11"/>
      <c r="SQR11" s="11"/>
      <c r="SQS11" s="11"/>
      <c r="SQT11" s="11"/>
      <c r="SQU11" s="11"/>
      <c r="SQV11" s="11"/>
      <c r="SQW11" s="11"/>
      <c r="SQX11" s="11"/>
      <c r="SQY11" s="11"/>
      <c r="SQZ11" s="11"/>
      <c r="SRA11" s="11"/>
      <c r="SRB11" s="11"/>
      <c r="SRC11" s="11"/>
      <c r="SRD11" s="11"/>
      <c r="SRE11" s="11"/>
      <c r="SRF11" s="11"/>
      <c r="SRG11" s="11"/>
      <c r="SRH11" s="11"/>
      <c r="SRI11" s="11"/>
      <c r="SRJ11" s="11"/>
      <c r="SRK11" s="11"/>
      <c r="SRL11" s="11"/>
      <c r="SRM11" s="11"/>
      <c r="SRN11" s="11"/>
      <c r="SRO11" s="11"/>
      <c r="SRP11" s="11"/>
      <c r="SRQ11" s="11"/>
      <c r="SRR11" s="11"/>
      <c r="SRS11" s="11"/>
      <c r="SRT11" s="11"/>
      <c r="SRU11" s="11"/>
      <c r="SRV11" s="11"/>
      <c r="SRW11" s="11"/>
      <c r="SRX11" s="11"/>
      <c r="SRY11" s="11"/>
      <c r="SRZ11" s="11"/>
      <c r="SSA11" s="11"/>
      <c r="SSB11" s="11"/>
      <c r="SSC11" s="11"/>
      <c r="SSD11" s="11"/>
      <c r="SSE11" s="11"/>
      <c r="SSF11" s="11"/>
      <c r="SSG11" s="11"/>
      <c r="SSH11" s="11"/>
      <c r="SSI11" s="11"/>
      <c r="SSJ11" s="11"/>
      <c r="SSK11" s="11"/>
      <c r="SSL11" s="11"/>
      <c r="SSM11" s="11"/>
      <c r="SSN11" s="11"/>
      <c r="SSO11" s="11"/>
      <c r="SSP11" s="11"/>
      <c r="SSQ11" s="11"/>
      <c r="SSR11" s="11"/>
      <c r="SSS11" s="11"/>
      <c r="SST11" s="11"/>
      <c r="SSU11" s="11"/>
      <c r="SSV11" s="11"/>
      <c r="SSW11" s="11"/>
      <c r="SSX11" s="11"/>
      <c r="SSY11" s="11"/>
      <c r="SSZ11" s="11"/>
      <c r="STA11" s="11"/>
      <c r="STB11" s="11"/>
      <c r="STC11" s="11"/>
      <c r="STD11" s="11"/>
      <c r="STE11" s="11"/>
      <c r="STF11" s="11"/>
      <c r="STG11" s="11"/>
      <c r="STH11" s="11"/>
      <c r="STI11" s="11"/>
      <c r="STJ11" s="11"/>
      <c r="STK11" s="11"/>
      <c r="STL11" s="11"/>
      <c r="STM11" s="11"/>
      <c r="STN11" s="11"/>
      <c r="STO11" s="11"/>
      <c r="STP11" s="11"/>
      <c r="STQ11" s="11"/>
      <c r="STR11" s="11"/>
      <c r="STS11" s="11"/>
      <c r="STT11" s="11"/>
      <c r="STU11" s="11"/>
      <c r="STV11" s="11"/>
      <c r="STW11" s="11"/>
      <c r="STX11" s="11"/>
      <c r="STY11" s="11"/>
      <c r="STZ11" s="11"/>
      <c r="SUA11" s="11"/>
      <c r="SUB11" s="11"/>
      <c r="SUC11" s="11"/>
      <c r="SUD11" s="11"/>
      <c r="SUE11" s="11"/>
      <c r="SUF11" s="11"/>
      <c r="SUG11" s="11"/>
      <c r="SUH11" s="11"/>
      <c r="SUI11" s="11"/>
      <c r="SUJ11" s="11"/>
      <c r="SUK11" s="11"/>
      <c r="SUL11" s="11"/>
      <c r="SUM11" s="11"/>
      <c r="SUN11" s="11"/>
      <c r="SUO11" s="11"/>
      <c r="SUP11" s="11"/>
      <c r="SUQ11" s="11"/>
      <c r="SUR11" s="11"/>
      <c r="SUS11" s="11"/>
      <c r="SUT11" s="11"/>
      <c r="SUU11" s="11"/>
      <c r="SUV11" s="11"/>
      <c r="SUW11" s="11"/>
      <c r="SUX11" s="11"/>
      <c r="SUY11" s="11"/>
      <c r="SUZ11" s="11"/>
      <c r="SVA11" s="11"/>
      <c r="SVB11" s="11"/>
      <c r="SVC11" s="11"/>
      <c r="SVD11" s="11"/>
      <c r="SVE11" s="11"/>
      <c r="SVF11" s="11"/>
      <c r="SVG11" s="11"/>
      <c r="SVH11" s="11"/>
      <c r="SVI11" s="11"/>
      <c r="SVJ11" s="11"/>
      <c r="SVK11" s="11"/>
      <c r="SVL11" s="11"/>
      <c r="SVM11" s="11"/>
      <c r="SVN11" s="11"/>
      <c r="SVO11" s="11"/>
      <c r="SVP11" s="11"/>
      <c r="SVQ11" s="11"/>
      <c r="SVR11" s="11"/>
      <c r="SVS11" s="11"/>
      <c r="SVT11" s="11"/>
      <c r="SVU11" s="11"/>
      <c r="SVV11" s="11"/>
      <c r="SVW11" s="11"/>
      <c r="SVX11" s="11"/>
      <c r="SVY11" s="11"/>
      <c r="SVZ11" s="11"/>
      <c r="SWA11" s="11"/>
      <c r="SWB11" s="11"/>
      <c r="SWC11" s="11"/>
      <c r="SWD11" s="11"/>
      <c r="SWE11" s="11"/>
      <c r="SWF11" s="11"/>
      <c r="SWG11" s="11"/>
      <c r="SWH11" s="11"/>
      <c r="SWI11" s="11"/>
      <c r="SWJ11" s="11"/>
      <c r="SWK11" s="11"/>
      <c r="SWL11" s="11"/>
      <c r="SWM11" s="11"/>
      <c r="SWN11" s="11"/>
      <c r="SWO11" s="11"/>
      <c r="SWP11" s="11"/>
      <c r="SWQ11" s="11"/>
      <c r="SWR11" s="11"/>
      <c r="SWS11" s="11"/>
      <c r="SWT11" s="11"/>
      <c r="SWU11" s="11"/>
      <c r="SWV11" s="11"/>
      <c r="SWW11" s="11"/>
      <c r="SWX11" s="11"/>
      <c r="SWY11" s="11"/>
      <c r="SWZ11" s="11"/>
      <c r="SXA11" s="11"/>
      <c r="SXB11" s="11"/>
      <c r="SXC11" s="11"/>
      <c r="SXD11" s="11"/>
      <c r="SXE11" s="11"/>
      <c r="SXF11" s="11"/>
      <c r="SXG11" s="11"/>
      <c r="SXH11" s="11"/>
      <c r="SXI11" s="11"/>
      <c r="SXJ11" s="11"/>
      <c r="SXK11" s="11"/>
      <c r="SXL11" s="11"/>
      <c r="SXM11" s="11"/>
      <c r="SXN11" s="11"/>
      <c r="SXO11" s="11"/>
      <c r="SXP11" s="11"/>
      <c r="SXQ11" s="11"/>
      <c r="SXR11" s="11"/>
      <c r="SXS11" s="11"/>
      <c r="SXT11" s="11"/>
      <c r="SXU11" s="11"/>
      <c r="SXV11" s="11"/>
      <c r="SXW11" s="11"/>
      <c r="SXX11" s="11"/>
      <c r="SXY11" s="11"/>
      <c r="SXZ11" s="11"/>
      <c r="SYA11" s="11"/>
      <c r="SYB11" s="11"/>
      <c r="SYC11" s="11"/>
      <c r="SYD11" s="11"/>
      <c r="SYE11" s="11"/>
      <c r="SYF11" s="11"/>
      <c r="SYG11" s="11"/>
      <c r="SYH11" s="11"/>
      <c r="SYI11" s="11"/>
      <c r="SYJ11" s="11"/>
      <c r="SYK11" s="11"/>
      <c r="SYL11" s="11"/>
      <c r="SYM11" s="11"/>
      <c r="SYN11" s="11"/>
      <c r="SYO11" s="11"/>
      <c r="SYP11" s="11"/>
      <c r="SYQ11" s="11"/>
      <c r="SYR11" s="11"/>
      <c r="SYS11" s="11"/>
      <c r="SYT11" s="11"/>
      <c r="SYU11" s="11"/>
      <c r="SYV11" s="11"/>
      <c r="SYW11" s="11"/>
      <c r="SYX11" s="11"/>
      <c r="SYY11" s="11"/>
      <c r="SYZ11" s="11"/>
      <c r="SZA11" s="11"/>
      <c r="SZB11" s="11"/>
      <c r="SZC11" s="11"/>
      <c r="SZD11" s="11"/>
      <c r="SZE11" s="11"/>
      <c r="SZF11" s="11"/>
      <c r="SZG11" s="11"/>
      <c r="SZH11" s="11"/>
      <c r="SZI11" s="11"/>
      <c r="SZJ11" s="11"/>
      <c r="SZK11" s="11"/>
      <c r="SZL11" s="11"/>
      <c r="SZM11" s="11"/>
      <c r="SZN11" s="11"/>
      <c r="SZO11" s="11"/>
      <c r="SZP11" s="11"/>
      <c r="SZQ11" s="11"/>
      <c r="SZR11" s="11"/>
      <c r="SZS11" s="11"/>
      <c r="SZT11" s="11"/>
      <c r="SZU11" s="11"/>
      <c r="SZV11" s="11"/>
      <c r="SZW11" s="11"/>
      <c r="SZX11" s="11"/>
      <c r="SZY11" s="11"/>
      <c r="SZZ11" s="11"/>
      <c r="TAA11" s="11"/>
      <c r="TAB11" s="11"/>
      <c r="TAC11" s="11"/>
      <c r="TAD11" s="11"/>
      <c r="TAE11" s="11"/>
      <c r="TAF11" s="11"/>
      <c r="TAG11" s="11"/>
      <c r="TAH11" s="11"/>
      <c r="TAI11" s="11"/>
      <c r="TAJ11" s="11"/>
      <c r="TAK11" s="11"/>
      <c r="TAL11" s="11"/>
      <c r="TAM11" s="11"/>
      <c r="TAN11" s="11"/>
      <c r="TAO11" s="11"/>
      <c r="TAP11" s="11"/>
      <c r="TAQ11" s="11"/>
      <c r="TAR11" s="11"/>
      <c r="TAS11" s="11"/>
      <c r="TAT11" s="11"/>
      <c r="TAU11" s="11"/>
      <c r="TAV11" s="11"/>
      <c r="TAW11" s="11"/>
      <c r="TAX11" s="11"/>
      <c r="TAY11" s="11"/>
      <c r="TAZ11" s="11"/>
      <c r="TBA11" s="11"/>
      <c r="TBB11" s="11"/>
      <c r="TBC11" s="11"/>
      <c r="TBD11" s="11"/>
      <c r="TBE11" s="11"/>
      <c r="TBF11" s="11"/>
      <c r="TBG11" s="11"/>
      <c r="TBH11" s="11"/>
      <c r="TBI11" s="11"/>
      <c r="TBJ11" s="11"/>
      <c r="TBK11" s="11"/>
      <c r="TBL11" s="11"/>
      <c r="TBM11" s="11"/>
      <c r="TBN11" s="11"/>
      <c r="TBO11" s="11"/>
      <c r="TBP11" s="11"/>
      <c r="TBQ11" s="11"/>
      <c r="TBR11" s="11"/>
      <c r="TBS11" s="11"/>
      <c r="TBT11" s="11"/>
      <c r="TBU11" s="11"/>
      <c r="TBV11" s="11"/>
      <c r="TBW11" s="11"/>
      <c r="TBX11" s="11"/>
      <c r="TBY11" s="11"/>
      <c r="TBZ11" s="11"/>
      <c r="TCA11" s="11"/>
      <c r="TCB11" s="11"/>
      <c r="TCC11" s="11"/>
      <c r="TCD11" s="11"/>
      <c r="TCE11" s="11"/>
      <c r="TCF11" s="11"/>
      <c r="TCG11" s="11"/>
      <c r="TCH11" s="11"/>
      <c r="TCI11" s="11"/>
      <c r="TCJ11" s="11"/>
      <c r="TCK11" s="11"/>
      <c r="TCL11" s="11"/>
      <c r="TCM11" s="11"/>
      <c r="TCN11" s="11"/>
      <c r="TCO11" s="11"/>
      <c r="TCP11" s="11"/>
      <c r="TCQ11" s="11"/>
      <c r="TCR11" s="11"/>
      <c r="TCS11" s="11"/>
      <c r="TCT11" s="11"/>
      <c r="TCU11" s="11"/>
      <c r="TCV11" s="11"/>
      <c r="TCW11" s="11"/>
      <c r="TCX11" s="11"/>
      <c r="TCY11" s="11"/>
      <c r="TCZ11" s="11"/>
      <c r="TDA11" s="11"/>
      <c r="TDB11" s="11"/>
      <c r="TDC11" s="11"/>
      <c r="TDD11" s="11"/>
      <c r="TDE11" s="11"/>
      <c r="TDF11" s="11"/>
      <c r="TDG11" s="11"/>
      <c r="TDH11" s="11"/>
      <c r="TDI11" s="11"/>
      <c r="TDJ11" s="11"/>
      <c r="TDK11" s="11"/>
      <c r="TDL11" s="11"/>
      <c r="TDM11" s="11"/>
      <c r="TDN11" s="11"/>
      <c r="TDO11" s="11"/>
      <c r="TDP11" s="11"/>
      <c r="TDQ11" s="11"/>
      <c r="TDR11" s="11"/>
      <c r="TDS11" s="11"/>
      <c r="TDT11" s="11"/>
      <c r="TDU11" s="11"/>
      <c r="TDV11" s="11"/>
      <c r="TDW11" s="11"/>
      <c r="TDX11" s="11"/>
      <c r="TDY11" s="11"/>
      <c r="TDZ11" s="11"/>
      <c r="TEA11" s="11"/>
      <c r="TEB11" s="11"/>
      <c r="TEC11" s="11"/>
      <c r="TED11" s="11"/>
      <c r="TEE11" s="11"/>
      <c r="TEF11" s="11"/>
      <c r="TEG11" s="11"/>
      <c r="TEH11" s="11"/>
      <c r="TEI11" s="11"/>
      <c r="TEJ11" s="11"/>
      <c r="TEK11" s="11"/>
      <c r="TEL11" s="11"/>
      <c r="TEM11" s="11"/>
      <c r="TEN11" s="11"/>
      <c r="TEO11" s="11"/>
      <c r="TEP11" s="11"/>
      <c r="TEQ11" s="11"/>
      <c r="TER11" s="11"/>
      <c r="TES11" s="11"/>
      <c r="TET11" s="11"/>
      <c r="TEU11" s="11"/>
      <c r="TEV11" s="11"/>
      <c r="TEW11" s="11"/>
      <c r="TEX11" s="11"/>
      <c r="TEY11" s="11"/>
      <c r="TEZ11" s="11"/>
      <c r="TFA11" s="11"/>
      <c r="TFB11" s="11"/>
      <c r="TFC11" s="11"/>
      <c r="TFD11" s="11"/>
      <c r="TFE11" s="11"/>
      <c r="TFF11" s="11"/>
      <c r="TFG11" s="11"/>
      <c r="TFH11" s="11"/>
      <c r="TFI11" s="11"/>
      <c r="TFJ11" s="11"/>
      <c r="TFK11" s="11"/>
      <c r="TFL11" s="11"/>
      <c r="TFM11" s="11"/>
      <c r="TFN11" s="11"/>
      <c r="TFO11" s="11"/>
      <c r="TFP11" s="11"/>
      <c r="TFQ11" s="11"/>
      <c r="TFR11" s="11"/>
      <c r="TFS11" s="11"/>
      <c r="TFT11" s="11"/>
      <c r="TFU11" s="11"/>
      <c r="TFV11" s="11"/>
      <c r="TFW11" s="11"/>
      <c r="TFX11" s="11"/>
      <c r="TFY11" s="11"/>
      <c r="TFZ11" s="11"/>
      <c r="TGA11" s="11"/>
      <c r="TGB11" s="11"/>
      <c r="TGC11" s="11"/>
      <c r="TGD11" s="11"/>
      <c r="TGE11" s="11"/>
      <c r="TGF11" s="11"/>
      <c r="TGG11" s="11"/>
      <c r="TGH11" s="11"/>
      <c r="TGI11" s="11"/>
      <c r="TGJ11" s="11"/>
      <c r="TGK11" s="11"/>
      <c r="TGL11" s="11"/>
      <c r="TGM11" s="11"/>
      <c r="TGN11" s="11"/>
      <c r="TGO11" s="11"/>
      <c r="TGP11" s="11"/>
      <c r="TGQ11" s="11"/>
      <c r="TGR11" s="11"/>
      <c r="TGS11" s="11"/>
      <c r="TGT11" s="11"/>
      <c r="TGU11" s="11"/>
      <c r="TGV11" s="11"/>
      <c r="TGW11" s="11"/>
      <c r="TGX11" s="11"/>
      <c r="TGY11" s="11"/>
      <c r="TGZ11" s="11"/>
      <c r="THA11" s="11"/>
      <c r="THB11" s="11"/>
      <c r="THC11" s="11"/>
      <c r="THD11" s="11"/>
      <c r="THE11" s="11"/>
      <c r="THF11" s="11"/>
      <c r="THG11" s="11"/>
      <c r="THH11" s="11"/>
      <c r="THI11" s="11"/>
      <c r="THJ11" s="11"/>
      <c r="THK11" s="11"/>
      <c r="THL11" s="11"/>
      <c r="THM11" s="11"/>
      <c r="THN11" s="11"/>
      <c r="THO11" s="11"/>
      <c r="THP11" s="11"/>
      <c r="THQ11" s="11"/>
      <c r="THR11" s="11"/>
      <c r="THS11" s="11"/>
      <c r="THT11" s="11"/>
      <c r="THU11" s="11"/>
      <c r="THV11" s="11"/>
      <c r="THW11" s="11"/>
      <c r="THX11" s="11"/>
      <c r="THY11" s="11"/>
      <c r="THZ11" s="11"/>
      <c r="TIA11" s="11"/>
      <c r="TIB11" s="11"/>
      <c r="TIC11" s="11"/>
      <c r="TID11" s="11"/>
      <c r="TIE11" s="11"/>
      <c r="TIF11" s="11"/>
      <c r="TIG11" s="11"/>
      <c r="TIH11" s="11"/>
      <c r="TII11" s="11"/>
      <c r="TIJ11" s="11"/>
      <c r="TIK11" s="11"/>
      <c r="TIL11" s="11"/>
      <c r="TIM11" s="11"/>
      <c r="TIN11" s="11"/>
      <c r="TIO11" s="11"/>
      <c r="TIP11" s="11"/>
      <c r="TIQ11" s="11"/>
      <c r="TIR11" s="11"/>
      <c r="TIS11" s="11"/>
      <c r="TIT11" s="11"/>
      <c r="TIU11" s="11"/>
      <c r="TIV11" s="11"/>
      <c r="TIW11" s="11"/>
      <c r="TIX11" s="11"/>
      <c r="TIY11" s="11"/>
      <c r="TIZ11" s="11"/>
      <c r="TJA11" s="11"/>
      <c r="TJB11" s="11"/>
      <c r="TJC11" s="11"/>
      <c r="TJD11" s="11"/>
      <c r="TJE11" s="11"/>
      <c r="TJF11" s="11"/>
      <c r="TJG11" s="11"/>
      <c r="TJH11" s="11"/>
      <c r="TJI11" s="11"/>
      <c r="TJJ11" s="11"/>
      <c r="TJK11" s="11"/>
      <c r="TJL11" s="11"/>
      <c r="TJM11" s="11"/>
      <c r="TJN11" s="11"/>
      <c r="TJO11" s="11"/>
      <c r="TJP11" s="11"/>
      <c r="TJQ11" s="11"/>
      <c r="TJR11" s="11"/>
      <c r="TJS11" s="11"/>
      <c r="TJT11" s="11"/>
      <c r="TJU11" s="11"/>
      <c r="TJV11" s="11"/>
      <c r="TJW11" s="11"/>
      <c r="TJX11" s="11"/>
      <c r="TJY11" s="11"/>
      <c r="TJZ11" s="11"/>
      <c r="TKA11" s="11"/>
      <c r="TKB11" s="11"/>
      <c r="TKC11" s="11"/>
      <c r="TKD11" s="11"/>
      <c r="TKE11" s="11"/>
      <c r="TKF11" s="11"/>
      <c r="TKG11" s="11"/>
      <c r="TKH11" s="11"/>
      <c r="TKI11" s="11"/>
      <c r="TKJ11" s="11"/>
      <c r="TKK11" s="11"/>
      <c r="TKL11" s="11"/>
      <c r="TKM11" s="11"/>
      <c r="TKN11" s="11"/>
      <c r="TKO11" s="11"/>
      <c r="TKP11" s="11"/>
      <c r="TKQ11" s="11"/>
      <c r="TKR11" s="11"/>
      <c r="TKS11" s="11"/>
      <c r="TKT11" s="11"/>
      <c r="TKU11" s="11"/>
      <c r="TKV11" s="11"/>
      <c r="TKW11" s="11"/>
      <c r="TKX11" s="11"/>
      <c r="TKY11" s="11"/>
      <c r="TKZ11" s="11"/>
      <c r="TLA11" s="11"/>
      <c r="TLB11" s="11"/>
      <c r="TLC11" s="11"/>
      <c r="TLD11" s="11"/>
      <c r="TLE11" s="11"/>
      <c r="TLF11" s="11"/>
      <c r="TLG11" s="11"/>
      <c r="TLH11" s="11"/>
      <c r="TLI11" s="11"/>
      <c r="TLJ11" s="11"/>
      <c r="TLK11" s="11"/>
      <c r="TLL11" s="11"/>
      <c r="TLM11" s="11"/>
      <c r="TLN11" s="11"/>
      <c r="TLO11" s="11"/>
      <c r="TLP11" s="11"/>
      <c r="TLQ11" s="11"/>
      <c r="TLR11" s="11"/>
      <c r="TLS11" s="11"/>
      <c r="TLT11" s="11"/>
      <c r="TLU11" s="11"/>
      <c r="TLV11" s="11"/>
      <c r="TLW11" s="11"/>
      <c r="TLX11" s="11"/>
      <c r="TLY11" s="11"/>
      <c r="TLZ11" s="11"/>
      <c r="TMA11" s="11"/>
      <c r="TMB11" s="11"/>
      <c r="TMC11" s="11"/>
      <c r="TMD11" s="11"/>
      <c r="TME11" s="11"/>
      <c r="TMF11" s="11"/>
      <c r="TMG11" s="11"/>
      <c r="TMH11" s="11"/>
      <c r="TMI11" s="11"/>
      <c r="TMJ11" s="11"/>
      <c r="TMK11" s="11"/>
      <c r="TML11" s="11"/>
      <c r="TMM11" s="11"/>
      <c r="TMN11" s="11"/>
      <c r="TMO11" s="11"/>
      <c r="TMP11" s="11"/>
      <c r="TMQ11" s="11"/>
      <c r="TMR11" s="11"/>
      <c r="TMS11" s="11"/>
      <c r="TMT11" s="11"/>
      <c r="TMU11" s="11"/>
      <c r="TMV11" s="11"/>
      <c r="TMW11" s="11"/>
      <c r="TMX11" s="11"/>
      <c r="TMY11" s="11"/>
      <c r="TMZ11" s="11"/>
      <c r="TNA11" s="11"/>
      <c r="TNB11" s="11"/>
      <c r="TNC11" s="11"/>
      <c r="TND11" s="11"/>
      <c r="TNE11" s="11"/>
      <c r="TNF11" s="11"/>
      <c r="TNG11" s="11"/>
      <c r="TNH11" s="11"/>
      <c r="TNI11" s="11"/>
      <c r="TNJ11" s="11"/>
      <c r="TNK11" s="11"/>
      <c r="TNL11" s="11"/>
      <c r="TNM11" s="11"/>
      <c r="TNN11" s="11"/>
      <c r="TNO11" s="11"/>
      <c r="TNP11" s="11"/>
      <c r="TNQ11" s="11"/>
      <c r="TNR11" s="11"/>
      <c r="TNS11" s="11"/>
      <c r="TNT11" s="11"/>
      <c r="TNU11" s="11"/>
      <c r="TNV11" s="11"/>
      <c r="TNW11" s="11"/>
      <c r="TNX11" s="11"/>
      <c r="TNY11" s="11"/>
      <c r="TNZ11" s="11"/>
      <c r="TOA11" s="11"/>
      <c r="TOB11" s="11"/>
      <c r="TOC11" s="11"/>
      <c r="TOD11" s="11"/>
      <c r="TOE11" s="11"/>
      <c r="TOF11" s="11"/>
      <c r="TOG11" s="11"/>
      <c r="TOH11" s="11"/>
      <c r="TOI11" s="11"/>
      <c r="TOJ11" s="11"/>
      <c r="TOK11" s="11"/>
      <c r="TOL11" s="11"/>
      <c r="TOM11" s="11"/>
      <c r="TON11" s="11"/>
      <c r="TOO11" s="11"/>
      <c r="TOP11" s="11"/>
      <c r="TOQ11" s="11"/>
      <c r="TOR11" s="11"/>
      <c r="TOS11" s="11"/>
      <c r="TOT11" s="11"/>
      <c r="TOU11" s="11"/>
      <c r="TOV11" s="11"/>
      <c r="TOW11" s="11"/>
      <c r="TOX11" s="11"/>
      <c r="TOY11" s="11"/>
      <c r="TOZ11" s="11"/>
      <c r="TPA11" s="11"/>
      <c r="TPB11" s="11"/>
      <c r="TPC11" s="11"/>
      <c r="TPD11" s="11"/>
      <c r="TPE11" s="11"/>
      <c r="TPF11" s="11"/>
      <c r="TPG11" s="11"/>
      <c r="TPH11" s="11"/>
      <c r="TPI11" s="11"/>
      <c r="TPJ11" s="11"/>
      <c r="TPK11" s="11"/>
      <c r="TPL11" s="11"/>
      <c r="TPM11" s="11"/>
      <c r="TPN11" s="11"/>
      <c r="TPO11" s="11"/>
      <c r="TPP11" s="11"/>
      <c r="TPQ11" s="11"/>
      <c r="TPR11" s="11"/>
      <c r="TPS11" s="11"/>
      <c r="TPT11" s="11"/>
      <c r="TPU11" s="11"/>
      <c r="TPV11" s="11"/>
      <c r="TPW11" s="11"/>
      <c r="TPX11" s="11"/>
      <c r="TPY11" s="11"/>
      <c r="TPZ11" s="11"/>
      <c r="TQA11" s="11"/>
      <c r="TQB11" s="11"/>
      <c r="TQC11" s="11"/>
      <c r="TQD11" s="11"/>
      <c r="TQE11" s="11"/>
      <c r="TQF11" s="11"/>
      <c r="TQG11" s="11"/>
      <c r="TQH11" s="11"/>
      <c r="TQI11" s="11"/>
      <c r="TQJ11" s="11"/>
      <c r="TQK11" s="11"/>
      <c r="TQL11" s="11"/>
      <c r="TQM11" s="11"/>
      <c r="TQN11" s="11"/>
      <c r="TQO11" s="11"/>
      <c r="TQP11" s="11"/>
      <c r="TQQ11" s="11"/>
      <c r="TQR11" s="11"/>
      <c r="TQS11" s="11"/>
      <c r="TQT11" s="11"/>
      <c r="TQU11" s="11"/>
      <c r="TQV11" s="11"/>
      <c r="TQW11" s="11"/>
      <c r="TQX11" s="11"/>
      <c r="TQY11" s="11"/>
      <c r="TQZ11" s="11"/>
      <c r="TRA11" s="11"/>
      <c r="TRB11" s="11"/>
      <c r="TRC11" s="11"/>
      <c r="TRD11" s="11"/>
      <c r="TRE11" s="11"/>
      <c r="TRF11" s="11"/>
      <c r="TRG11" s="11"/>
      <c r="TRH11" s="11"/>
      <c r="TRI11" s="11"/>
      <c r="TRJ11" s="11"/>
      <c r="TRK11" s="11"/>
      <c r="TRL11" s="11"/>
      <c r="TRM11" s="11"/>
      <c r="TRN11" s="11"/>
      <c r="TRO11" s="11"/>
      <c r="TRP11" s="11"/>
      <c r="TRQ11" s="11"/>
      <c r="TRR11" s="11"/>
      <c r="TRS11" s="11"/>
      <c r="TRT11" s="11"/>
      <c r="TRU11" s="11"/>
      <c r="TRV11" s="11"/>
      <c r="TRW11" s="11"/>
      <c r="TRX11" s="11"/>
      <c r="TRY11" s="11"/>
      <c r="TRZ11" s="11"/>
      <c r="TSA11" s="11"/>
      <c r="TSB11" s="11"/>
      <c r="TSC11" s="11"/>
      <c r="TSD11" s="11"/>
      <c r="TSE11" s="11"/>
      <c r="TSF11" s="11"/>
      <c r="TSG11" s="11"/>
      <c r="TSH11" s="11"/>
      <c r="TSI11" s="11"/>
      <c r="TSJ11" s="11"/>
      <c r="TSK11" s="11"/>
      <c r="TSL11" s="11"/>
      <c r="TSM11" s="11"/>
      <c r="TSN11" s="11"/>
      <c r="TSO11" s="11"/>
      <c r="TSP11" s="11"/>
      <c r="TSQ11" s="11"/>
      <c r="TSR11" s="11"/>
      <c r="TSS11" s="11"/>
      <c r="TST11" s="11"/>
      <c r="TSU11" s="11"/>
      <c r="TSV11" s="11"/>
      <c r="TSW11" s="11"/>
      <c r="TSX11" s="11"/>
      <c r="TSY11" s="11"/>
      <c r="TSZ11" s="11"/>
      <c r="TTA11" s="11"/>
      <c r="TTB11" s="11"/>
      <c r="TTC11" s="11"/>
      <c r="TTD11" s="11"/>
      <c r="TTE11" s="11"/>
      <c r="TTF11" s="11"/>
      <c r="TTG11" s="11"/>
      <c r="TTH11" s="11"/>
      <c r="TTI11" s="11"/>
      <c r="TTJ11" s="11"/>
      <c r="TTK11" s="11"/>
      <c r="TTL11" s="11"/>
      <c r="TTM11" s="11"/>
      <c r="TTN11" s="11"/>
      <c r="TTO11" s="11"/>
      <c r="TTP11" s="11"/>
      <c r="TTQ11" s="11"/>
      <c r="TTR11" s="11"/>
      <c r="TTS11" s="11"/>
      <c r="TTT11" s="11"/>
      <c r="TTU11" s="11"/>
      <c r="TTV11" s="11"/>
      <c r="TTW11" s="11"/>
      <c r="TTX11" s="11"/>
      <c r="TTY11" s="11"/>
      <c r="TTZ11" s="11"/>
      <c r="TUA11" s="11"/>
      <c r="TUB11" s="11"/>
      <c r="TUC11" s="11"/>
      <c r="TUD11" s="11"/>
      <c r="TUE11" s="11"/>
      <c r="TUF11" s="11"/>
      <c r="TUG11" s="11"/>
      <c r="TUH11" s="11"/>
      <c r="TUI11" s="11"/>
      <c r="TUJ11" s="11"/>
      <c r="TUK11" s="11"/>
      <c r="TUL11" s="11"/>
      <c r="TUM11" s="11"/>
      <c r="TUN11" s="11"/>
      <c r="TUO11" s="11"/>
      <c r="TUP11" s="11"/>
      <c r="TUQ11" s="11"/>
      <c r="TUR11" s="11"/>
      <c r="TUS11" s="11"/>
      <c r="TUT11" s="11"/>
      <c r="TUU11" s="11"/>
      <c r="TUV11" s="11"/>
      <c r="TUW11" s="11"/>
      <c r="TUX11" s="11"/>
      <c r="TUY11" s="11"/>
      <c r="TUZ11" s="11"/>
      <c r="TVA11" s="11"/>
      <c r="TVB11" s="11"/>
      <c r="TVC11" s="11"/>
      <c r="TVD11" s="11"/>
      <c r="TVE11" s="11"/>
      <c r="TVF11" s="11"/>
      <c r="TVG11" s="11"/>
      <c r="TVH11" s="11"/>
      <c r="TVI11" s="11"/>
      <c r="TVJ11" s="11"/>
      <c r="TVK11" s="11"/>
      <c r="TVL11" s="11"/>
      <c r="TVM11" s="11"/>
      <c r="TVN11" s="11"/>
      <c r="TVO11" s="11"/>
      <c r="TVP11" s="11"/>
      <c r="TVQ11" s="11"/>
      <c r="TVR11" s="11"/>
      <c r="TVS11" s="11"/>
      <c r="TVT11" s="11"/>
      <c r="TVU11" s="11"/>
      <c r="TVV11" s="11"/>
      <c r="TVW11" s="11"/>
      <c r="TVX11" s="11"/>
      <c r="TVY11" s="11"/>
      <c r="TVZ11" s="11"/>
      <c r="TWA11" s="11"/>
      <c r="TWB11" s="11"/>
      <c r="TWC11" s="11"/>
      <c r="TWD11" s="11"/>
      <c r="TWE11" s="11"/>
      <c r="TWF11" s="11"/>
      <c r="TWG11" s="11"/>
      <c r="TWH11" s="11"/>
      <c r="TWI11" s="11"/>
      <c r="TWJ11" s="11"/>
      <c r="TWK11" s="11"/>
      <c r="TWL11" s="11"/>
      <c r="TWM11" s="11"/>
      <c r="TWN11" s="11"/>
      <c r="TWO11" s="11"/>
      <c r="TWP11" s="11"/>
      <c r="TWQ11" s="11"/>
      <c r="TWR11" s="11"/>
      <c r="TWS11" s="11"/>
      <c r="TWT11" s="11"/>
      <c r="TWU11" s="11"/>
      <c r="TWV11" s="11"/>
      <c r="TWW11" s="11"/>
      <c r="TWX11" s="11"/>
      <c r="TWY11" s="11"/>
      <c r="TWZ11" s="11"/>
      <c r="TXA11" s="11"/>
      <c r="TXB11" s="11"/>
      <c r="TXC11" s="11"/>
      <c r="TXD11" s="11"/>
      <c r="TXE11" s="11"/>
      <c r="TXF11" s="11"/>
      <c r="TXG11" s="11"/>
      <c r="TXH11" s="11"/>
      <c r="TXI11" s="11"/>
      <c r="TXJ11" s="11"/>
      <c r="TXK11" s="11"/>
      <c r="TXL11" s="11"/>
      <c r="TXM11" s="11"/>
      <c r="TXN11" s="11"/>
      <c r="TXO11" s="11"/>
      <c r="TXP11" s="11"/>
      <c r="TXQ11" s="11"/>
      <c r="TXR11" s="11"/>
      <c r="TXS11" s="11"/>
      <c r="TXT11" s="11"/>
      <c r="TXU11" s="11"/>
      <c r="TXV11" s="11"/>
      <c r="TXW11" s="11"/>
      <c r="TXX11" s="11"/>
      <c r="TXY11" s="11"/>
      <c r="TXZ11" s="11"/>
      <c r="TYA11" s="11"/>
      <c r="TYB11" s="11"/>
      <c r="TYC11" s="11"/>
      <c r="TYD11" s="11"/>
      <c r="TYE11" s="11"/>
      <c r="TYF11" s="11"/>
      <c r="TYG11" s="11"/>
      <c r="TYH11" s="11"/>
      <c r="TYI11" s="11"/>
      <c r="TYJ11" s="11"/>
      <c r="TYK11" s="11"/>
      <c r="TYL11" s="11"/>
      <c r="TYM11" s="11"/>
      <c r="TYN11" s="11"/>
      <c r="TYO11" s="11"/>
      <c r="TYP11" s="11"/>
      <c r="TYQ11" s="11"/>
      <c r="TYR11" s="11"/>
      <c r="TYS11" s="11"/>
      <c r="TYT11" s="11"/>
      <c r="TYU11" s="11"/>
      <c r="TYV11" s="11"/>
      <c r="TYW11" s="11"/>
      <c r="TYX11" s="11"/>
      <c r="TYY11" s="11"/>
      <c r="TYZ11" s="11"/>
      <c r="TZA11" s="11"/>
      <c r="TZB11" s="11"/>
      <c r="TZC11" s="11"/>
      <c r="TZD11" s="11"/>
      <c r="TZE11" s="11"/>
      <c r="TZF11" s="11"/>
      <c r="TZG11" s="11"/>
      <c r="TZH11" s="11"/>
      <c r="TZI11" s="11"/>
      <c r="TZJ11" s="11"/>
      <c r="TZK11" s="11"/>
      <c r="TZL11" s="11"/>
      <c r="TZM11" s="11"/>
      <c r="TZN11" s="11"/>
      <c r="TZO11" s="11"/>
      <c r="TZP11" s="11"/>
      <c r="TZQ11" s="11"/>
      <c r="TZR11" s="11"/>
      <c r="TZS11" s="11"/>
      <c r="TZT11" s="11"/>
      <c r="TZU11" s="11"/>
      <c r="TZV11" s="11"/>
      <c r="TZW11" s="11"/>
      <c r="TZX11" s="11"/>
      <c r="TZY11" s="11"/>
      <c r="TZZ11" s="11"/>
      <c r="UAA11" s="11"/>
      <c r="UAB11" s="11"/>
      <c r="UAC11" s="11"/>
      <c r="UAD11" s="11"/>
      <c r="UAE11" s="11"/>
      <c r="UAF11" s="11"/>
      <c r="UAG11" s="11"/>
      <c r="UAH11" s="11"/>
      <c r="UAI11" s="11"/>
      <c r="UAJ11" s="11"/>
      <c r="UAK11" s="11"/>
      <c r="UAL11" s="11"/>
      <c r="UAM11" s="11"/>
      <c r="UAN11" s="11"/>
      <c r="UAO11" s="11"/>
      <c r="UAP11" s="11"/>
      <c r="UAQ11" s="11"/>
      <c r="UAR11" s="11"/>
      <c r="UAS11" s="11"/>
      <c r="UAT11" s="11"/>
      <c r="UAU11" s="11"/>
      <c r="UAV11" s="11"/>
      <c r="UAW11" s="11"/>
      <c r="UAX11" s="11"/>
      <c r="UAY11" s="11"/>
      <c r="UAZ11" s="11"/>
      <c r="UBA11" s="11"/>
      <c r="UBB11" s="11"/>
      <c r="UBC11" s="11"/>
      <c r="UBD11" s="11"/>
      <c r="UBE11" s="11"/>
      <c r="UBF11" s="11"/>
      <c r="UBG11" s="11"/>
      <c r="UBH11" s="11"/>
      <c r="UBI11" s="11"/>
      <c r="UBJ11" s="11"/>
      <c r="UBK11" s="11"/>
      <c r="UBL11" s="11"/>
      <c r="UBM11" s="11"/>
      <c r="UBN11" s="11"/>
      <c r="UBO11" s="11"/>
      <c r="UBP11" s="11"/>
      <c r="UBQ11" s="11"/>
      <c r="UBR11" s="11"/>
      <c r="UBS11" s="11"/>
      <c r="UBT11" s="11"/>
      <c r="UBU11" s="11"/>
      <c r="UBV11" s="11"/>
      <c r="UBW11" s="11"/>
      <c r="UBX11" s="11"/>
      <c r="UBY11" s="11"/>
      <c r="UBZ11" s="11"/>
      <c r="UCA11" s="11"/>
      <c r="UCB11" s="11"/>
      <c r="UCC11" s="11"/>
      <c r="UCD11" s="11"/>
      <c r="UCE11" s="11"/>
      <c r="UCF11" s="11"/>
      <c r="UCG11" s="11"/>
      <c r="UCH11" s="11"/>
      <c r="UCI11" s="11"/>
      <c r="UCJ11" s="11"/>
      <c r="UCK11" s="11"/>
      <c r="UCL11" s="11"/>
      <c r="UCM11" s="11"/>
      <c r="UCN11" s="11"/>
      <c r="UCO11" s="11"/>
      <c r="UCP11" s="11"/>
      <c r="UCQ11" s="11"/>
      <c r="UCR11" s="11"/>
      <c r="UCS11" s="11"/>
      <c r="UCT11" s="11"/>
      <c r="UCU11" s="11"/>
      <c r="UCV11" s="11"/>
      <c r="UCW11" s="11"/>
      <c r="UCX11" s="11"/>
      <c r="UCY11" s="11"/>
      <c r="UCZ11" s="11"/>
      <c r="UDA11" s="11"/>
      <c r="UDB11" s="11"/>
      <c r="UDC11" s="11"/>
      <c r="UDD11" s="11"/>
      <c r="UDE11" s="11"/>
      <c r="UDF11" s="11"/>
      <c r="UDG11" s="11"/>
      <c r="UDH11" s="11"/>
      <c r="UDI11" s="11"/>
      <c r="UDJ11" s="11"/>
      <c r="UDK11" s="11"/>
      <c r="UDL11" s="11"/>
      <c r="UDM11" s="11"/>
      <c r="UDN11" s="11"/>
      <c r="UDO11" s="11"/>
      <c r="UDP11" s="11"/>
      <c r="UDQ11" s="11"/>
      <c r="UDR11" s="11"/>
      <c r="UDS11" s="11"/>
      <c r="UDT11" s="11"/>
      <c r="UDU11" s="11"/>
      <c r="UDV11" s="11"/>
      <c r="UDW11" s="11"/>
      <c r="UDX11" s="11"/>
      <c r="UDY11" s="11"/>
      <c r="UDZ11" s="11"/>
      <c r="UEA11" s="11"/>
      <c r="UEB11" s="11"/>
      <c r="UEC11" s="11"/>
      <c r="UED11" s="11"/>
      <c r="UEE11" s="11"/>
      <c r="UEF11" s="11"/>
      <c r="UEG11" s="11"/>
      <c r="UEH11" s="11"/>
      <c r="UEI11" s="11"/>
      <c r="UEJ11" s="11"/>
      <c r="UEK11" s="11"/>
      <c r="UEL11" s="11"/>
      <c r="UEM11" s="11"/>
      <c r="UEN11" s="11"/>
      <c r="UEO11" s="11"/>
      <c r="UEP11" s="11"/>
      <c r="UEQ11" s="11"/>
      <c r="UER11" s="11"/>
      <c r="UES11" s="11"/>
      <c r="UET11" s="11"/>
      <c r="UEU11" s="11"/>
      <c r="UEV11" s="11"/>
      <c r="UEW11" s="11"/>
      <c r="UEX11" s="11"/>
      <c r="UEY11" s="11"/>
      <c r="UEZ11" s="11"/>
      <c r="UFA11" s="11"/>
      <c r="UFB11" s="11"/>
      <c r="UFC11" s="11"/>
      <c r="UFD11" s="11"/>
      <c r="UFE11" s="11"/>
      <c r="UFF11" s="11"/>
      <c r="UFG11" s="11"/>
      <c r="UFH11" s="11"/>
      <c r="UFI11" s="11"/>
      <c r="UFJ11" s="11"/>
      <c r="UFK11" s="11"/>
      <c r="UFL11" s="11"/>
      <c r="UFM11" s="11"/>
      <c r="UFN11" s="11"/>
      <c r="UFO11" s="11"/>
      <c r="UFP11" s="11"/>
      <c r="UFQ11" s="11"/>
      <c r="UFR11" s="11"/>
      <c r="UFS11" s="11"/>
      <c r="UFT11" s="11"/>
      <c r="UFU11" s="11"/>
      <c r="UFV11" s="11"/>
      <c r="UFW11" s="11"/>
      <c r="UFX11" s="11"/>
      <c r="UFY11" s="11"/>
      <c r="UFZ11" s="11"/>
      <c r="UGA11" s="11"/>
      <c r="UGB11" s="11"/>
      <c r="UGC11" s="11"/>
      <c r="UGD11" s="11"/>
      <c r="UGE11" s="11"/>
      <c r="UGF11" s="11"/>
      <c r="UGG11" s="11"/>
      <c r="UGH11" s="11"/>
      <c r="UGI11" s="11"/>
      <c r="UGJ11" s="11"/>
      <c r="UGK11" s="11"/>
      <c r="UGL11" s="11"/>
      <c r="UGM11" s="11"/>
      <c r="UGN11" s="11"/>
      <c r="UGO11" s="11"/>
      <c r="UGP11" s="11"/>
      <c r="UGQ11" s="11"/>
      <c r="UGR11" s="11"/>
      <c r="UGS11" s="11"/>
      <c r="UGT11" s="11"/>
      <c r="UGU11" s="11"/>
      <c r="UGV11" s="11"/>
      <c r="UGW11" s="11"/>
      <c r="UGX11" s="11"/>
      <c r="UGY11" s="11"/>
      <c r="UGZ11" s="11"/>
      <c r="UHA11" s="11"/>
      <c r="UHB11" s="11"/>
      <c r="UHC11" s="11"/>
      <c r="UHD11" s="11"/>
      <c r="UHE11" s="11"/>
      <c r="UHF11" s="11"/>
      <c r="UHG11" s="11"/>
      <c r="UHH11" s="11"/>
      <c r="UHI11" s="11"/>
      <c r="UHJ11" s="11"/>
      <c r="UHK11" s="11"/>
      <c r="UHL11" s="11"/>
      <c r="UHM11" s="11"/>
      <c r="UHN11" s="11"/>
      <c r="UHO11" s="11"/>
      <c r="UHP11" s="11"/>
      <c r="UHQ11" s="11"/>
      <c r="UHR11" s="11"/>
      <c r="UHS11" s="11"/>
      <c r="UHT11" s="11"/>
      <c r="UHU11" s="11"/>
      <c r="UHV11" s="11"/>
      <c r="UHW11" s="11"/>
      <c r="UHX11" s="11"/>
      <c r="UHY11" s="11"/>
      <c r="UHZ11" s="11"/>
      <c r="UIA11" s="11"/>
      <c r="UIB11" s="11"/>
      <c r="UIC11" s="11"/>
      <c r="UID11" s="11"/>
      <c r="UIE11" s="11"/>
      <c r="UIF11" s="11"/>
      <c r="UIG11" s="11"/>
      <c r="UIH11" s="11"/>
      <c r="UII11" s="11"/>
      <c r="UIJ11" s="11"/>
      <c r="UIK11" s="11"/>
      <c r="UIL11" s="11"/>
      <c r="UIM11" s="11"/>
      <c r="UIN11" s="11"/>
      <c r="UIO11" s="11"/>
      <c r="UIP11" s="11"/>
      <c r="UIQ11" s="11"/>
      <c r="UIR11" s="11"/>
      <c r="UIS11" s="11"/>
      <c r="UIT11" s="11"/>
      <c r="UIU11" s="11"/>
      <c r="UIV11" s="11"/>
      <c r="UIW11" s="11"/>
      <c r="UIX11" s="11"/>
      <c r="UIY11" s="11"/>
      <c r="UIZ11" s="11"/>
      <c r="UJA11" s="11"/>
      <c r="UJB11" s="11"/>
      <c r="UJC11" s="11"/>
      <c r="UJD11" s="11"/>
      <c r="UJE11" s="11"/>
      <c r="UJF11" s="11"/>
      <c r="UJG11" s="11"/>
      <c r="UJH11" s="11"/>
      <c r="UJI11" s="11"/>
      <c r="UJJ11" s="11"/>
      <c r="UJK11" s="11"/>
      <c r="UJL11" s="11"/>
      <c r="UJM11" s="11"/>
      <c r="UJN11" s="11"/>
      <c r="UJO11" s="11"/>
      <c r="UJP11" s="11"/>
      <c r="UJQ11" s="11"/>
      <c r="UJR11" s="11"/>
      <c r="UJS11" s="11"/>
      <c r="UJT11" s="11"/>
      <c r="UJU11" s="11"/>
      <c r="UJV11" s="11"/>
      <c r="UJW11" s="11"/>
      <c r="UJX11" s="11"/>
      <c r="UJY11" s="11"/>
      <c r="UJZ11" s="11"/>
      <c r="UKA11" s="11"/>
      <c r="UKB11" s="11"/>
      <c r="UKC11" s="11"/>
      <c r="UKD11" s="11"/>
      <c r="UKE11" s="11"/>
      <c r="UKF11" s="11"/>
      <c r="UKG11" s="11"/>
      <c r="UKH11" s="11"/>
      <c r="UKI11" s="11"/>
      <c r="UKJ11" s="11"/>
      <c r="UKK11" s="11"/>
      <c r="UKL11" s="11"/>
      <c r="UKM11" s="11"/>
      <c r="UKN11" s="11"/>
      <c r="UKO11" s="11"/>
      <c r="UKP11" s="11"/>
      <c r="UKQ11" s="11"/>
      <c r="UKR11" s="11"/>
      <c r="UKS11" s="11"/>
      <c r="UKT11" s="11"/>
      <c r="UKU11" s="11"/>
      <c r="UKV11" s="11"/>
      <c r="UKW11" s="11"/>
      <c r="UKX11" s="11"/>
      <c r="UKY11" s="11"/>
      <c r="UKZ11" s="11"/>
      <c r="ULA11" s="11"/>
      <c r="ULB11" s="11"/>
      <c r="ULC11" s="11"/>
      <c r="ULD11" s="11"/>
      <c r="ULE11" s="11"/>
      <c r="ULF11" s="11"/>
      <c r="ULG11" s="11"/>
      <c r="ULH11" s="11"/>
      <c r="ULI11" s="11"/>
      <c r="ULJ11" s="11"/>
      <c r="ULK11" s="11"/>
      <c r="ULL11" s="11"/>
      <c r="ULM11" s="11"/>
      <c r="ULN11" s="11"/>
      <c r="ULO11" s="11"/>
      <c r="ULP11" s="11"/>
      <c r="ULQ11" s="11"/>
      <c r="ULR11" s="11"/>
      <c r="ULS11" s="11"/>
      <c r="ULT11" s="11"/>
      <c r="ULU11" s="11"/>
      <c r="ULV11" s="11"/>
      <c r="ULW11" s="11"/>
      <c r="ULX11" s="11"/>
      <c r="ULY11" s="11"/>
      <c r="ULZ11" s="11"/>
      <c r="UMA11" s="11"/>
      <c r="UMB11" s="11"/>
      <c r="UMC11" s="11"/>
      <c r="UMD11" s="11"/>
      <c r="UME11" s="11"/>
      <c r="UMF11" s="11"/>
      <c r="UMG11" s="11"/>
      <c r="UMH11" s="11"/>
      <c r="UMI11" s="11"/>
      <c r="UMJ11" s="11"/>
      <c r="UMK11" s="11"/>
      <c r="UML11" s="11"/>
      <c r="UMM11" s="11"/>
      <c r="UMN11" s="11"/>
      <c r="UMO11" s="11"/>
      <c r="UMP11" s="11"/>
      <c r="UMQ11" s="11"/>
      <c r="UMR11" s="11"/>
      <c r="UMS11" s="11"/>
      <c r="UMT11" s="11"/>
      <c r="UMU11" s="11"/>
      <c r="UMV11" s="11"/>
      <c r="UMW11" s="11"/>
      <c r="UMX11" s="11"/>
      <c r="UMY11" s="11"/>
      <c r="UMZ11" s="11"/>
      <c r="UNA11" s="11"/>
      <c r="UNB11" s="11"/>
      <c r="UNC11" s="11"/>
      <c r="UND11" s="11"/>
      <c r="UNE11" s="11"/>
      <c r="UNF11" s="11"/>
      <c r="UNG11" s="11"/>
      <c r="UNH11" s="11"/>
      <c r="UNI11" s="11"/>
      <c r="UNJ11" s="11"/>
      <c r="UNK11" s="11"/>
      <c r="UNL11" s="11"/>
      <c r="UNM11" s="11"/>
      <c r="UNN11" s="11"/>
      <c r="UNO11" s="11"/>
      <c r="UNP11" s="11"/>
      <c r="UNQ11" s="11"/>
      <c r="UNR11" s="11"/>
      <c r="UNS11" s="11"/>
      <c r="UNT11" s="11"/>
      <c r="UNU11" s="11"/>
      <c r="UNV11" s="11"/>
      <c r="UNW11" s="11"/>
      <c r="UNX11" s="11"/>
      <c r="UNY11" s="11"/>
      <c r="UNZ11" s="11"/>
      <c r="UOA11" s="11"/>
      <c r="UOB11" s="11"/>
      <c r="UOC11" s="11"/>
      <c r="UOD11" s="11"/>
      <c r="UOE11" s="11"/>
      <c r="UOF11" s="11"/>
      <c r="UOG11" s="11"/>
      <c r="UOH11" s="11"/>
      <c r="UOI11" s="11"/>
      <c r="UOJ11" s="11"/>
      <c r="UOK11" s="11"/>
      <c r="UOL11" s="11"/>
      <c r="UOM11" s="11"/>
      <c r="UON11" s="11"/>
      <c r="UOO11" s="11"/>
      <c r="UOP11" s="11"/>
      <c r="UOQ11" s="11"/>
      <c r="UOR11" s="11"/>
      <c r="UOS11" s="11"/>
      <c r="UOT11" s="11"/>
      <c r="UOU11" s="11"/>
      <c r="UOV11" s="11"/>
      <c r="UOW11" s="11"/>
      <c r="UOX11" s="11"/>
      <c r="UOY11" s="11"/>
      <c r="UOZ11" s="11"/>
      <c r="UPA11" s="11"/>
      <c r="UPB11" s="11"/>
      <c r="UPC11" s="11"/>
      <c r="UPD11" s="11"/>
      <c r="UPE11" s="11"/>
      <c r="UPF11" s="11"/>
      <c r="UPG11" s="11"/>
      <c r="UPH11" s="11"/>
      <c r="UPI11" s="11"/>
      <c r="UPJ11" s="11"/>
      <c r="UPK11" s="11"/>
      <c r="UPL11" s="11"/>
      <c r="UPM11" s="11"/>
      <c r="UPN11" s="11"/>
      <c r="UPO11" s="11"/>
      <c r="UPP11" s="11"/>
      <c r="UPQ11" s="11"/>
      <c r="UPR11" s="11"/>
      <c r="UPS11" s="11"/>
      <c r="UPT11" s="11"/>
      <c r="UPU11" s="11"/>
      <c r="UPV11" s="11"/>
      <c r="UPW11" s="11"/>
      <c r="UPX11" s="11"/>
      <c r="UPY11" s="11"/>
      <c r="UPZ11" s="11"/>
      <c r="UQA11" s="11"/>
      <c r="UQB11" s="11"/>
      <c r="UQC11" s="11"/>
      <c r="UQD11" s="11"/>
      <c r="UQE11" s="11"/>
      <c r="UQF11" s="11"/>
      <c r="UQG11" s="11"/>
      <c r="UQH11" s="11"/>
      <c r="UQI11" s="11"/>
      <c r="UQJ11" s="11"/>
      <c r="UQK11" s="11"/>
      <c r="UQL11" s="11"/>
      <c r="UQM11" s="11"/>
      <c r="UQN11" s="11"/>
      <c r="UQO11" s="11"/>
      <c r="UQP11" s="11"/>
      <c r="UQQ11" s="11"/>
      <c r="UQR11" s="11"/>
      <c r="UQS11" s="11"/>
      <c r="UQT11" s="11"/>
      <c r="UQU11" s="11"/>
      <c r="UQV11" s="11"/>
      <c r="UQW11" s="11"/>
      <c r="UQX11" s="11"/>
      <c r="UQY11" s="11"/>
      <c r="UQZ11" s="11"/>
      <c r="URA11" s="11"/>
      <c r="URB11" s="11"/>
      <c r="URC11" s="11"/>
      <c r="URD11" s="11"/>
      <c r="URE11" s="11"/>
      <c r="URF11" s="11"/>
      <c r="URG11" s="11"/>
      <c r="URH11" s="11"/>
      <c r="URI11" s="11"/>
      <c r="URJ11" s="11"/>
      <c r="URK11" s="11"/>
      <c r="URL11" s="11"/>
      <c r="URM11" s="11"/>
      <c r="URN11" s="11"/>
      <c r="URO11" s="11"/>
      <c r="URP11" s="11"/>
      <c r="URQ11" s="11"/>
      <c r="URR11" s="11"/>
      <c r="URS11" s="11"/>
      <c r="URT11" s="11"/>
      <c r="URU11" s="11"/>
      <c r="URV11" s="11"/>
      <c r="URW11" s="11"/>
      <c r="URX11" s="11"/>
      <c r="URY11" s="11"/>
      <c r="URZ11" s="11"/>
      <c r="USA11" s="11"/>
      <c r="USB11" s="11"/>
      <c r="USC11" s="11"/>
      <c r="USD11" s="11"/>
      <c r="USE11" s="11"/>
      <c r="USF11" s="11"/>
      <c r="USG11" s="11"/>
      <c r="USH11" s="11"/>
      <c r="USI11" s="11"/>
      <c r="USJ11" s="11"/>
      <c r="USK11" s="11"/>
      <c r="USL11" s="11"/>
      <c r="USM11" s="11"/>
      <c r="USN11" s="11"/>
      <c r="USO11" s="11"/>
      <c r="USP11" s="11"/>
      <c r="USQ11" s="11"/>
      <c r="USR11" s="11"/>
      <c r="USS11" s="11"/>
      <c r="UST11" s="11"/>
      <c r="USU11" s="11"/>
      <c r="USV11" s="11"/>
      <c r="USW11" s="11"/>
      <c r="USX11" s="11"/>
      <c r="USY11" s="11"/>
      <c r="USZ11" s="11"/>
      <c r="UTA11" s="11"/>
      <c r="UTB11" s="11"/>
      <c r="UTC11" s="11"/>
      <c r="UTD11" s="11"/>
      <c r="UTE11" s="11"/>
      <c r="UTF11" s="11"/>
      <c r="UTG11" s="11"/>
      <c r="UTH11" s="11"/>
      <c r="UTI11" s="11"/>
      <c r="UTJ11" s="11"/>
      <c r="UTK11" s="11"/>
      <c r="UTL11" s="11"/>
      <c r="UTM11" s="11"/>
      <c r="UTN11" s="11"/>
      <c r="UTO11" s="11"/>
      <c r="UTP11" s="11"/>
      <c r="UTQ11" s="11"/>
      <c r="UTR11" s="11"/>
      <c r="UTS11" s="11"/>
      <c r="UTT11" s="11"/>
      <c r="UTU11" s="11"/>
      <c r="UTV11" s="11"/>
      <c r="UTW11" s="11"/>
      <c r="UTX11" s="11"/>
      <c r="UTY11" s="11"/>
      <c r="UTZ11" s="11"/>
      <c r="UUA11" s="11"/>
      <c r="UUB11" s="11"/>
      <c r="UUC11" s="11"/>
      <c r="UUD11" s="11"/>
      <c r="UUE11" s="11"/>
      <c r="UUF11" s="11"/>
      <c r="UUG11" s="11"/>
      <c r="UUH11" s="11"/>
      <c r="UUI11" s="11"/>
      <c r="UUJ11" s="11"/>
      <c r="UUK11" s="11"/>
      <c r="UUL11" s="11"/>
      <c r="UUM11" s="11"/>
      <c r="UUN11" s="11"/>
      <c r="UUO11" s="11"/>
      <c r="UUP11" s="11"/>
      <c r="UUQ11" s="11"/>
      <c r="UUR11" s="11"/>
      <c r="UUS11" s="11"/>
      <c r="UUT11" s="11"/>
      <c r="UUU11" s="11"/>
      <c r="UUV11" s="11"/>
      <c r="UUW11" s="11"/>
      <c r="UUX11" s="11"/>
      <c r="UUY11" s="11"/>
      <c r="UUZ11" s="11"/>
      <c r="UVA11" s="11"/>
      <c r="UVB11" s="11"/>
      <c r="UVC11" s="11"/>
      <c r="UVD11" s="11"/>
      <c r="UVE11" s="11"/>
      <c r="UVF11" s="11"/>
      <c r="UVG11" s="11"/>
      <c r="UVH11" s="11"/>
      <c r="UVI11" s="11"/>
      <c r="UVJ11" s="11"/>
      <c r="UVK11" s="11"/>
      <c r="UVL11" s="11"/>
      <c r="UVM11" s="11"/>
      <c r="UVN11" s="11"/>
      <c r="UVO11" s="11"/>
      <c r="UVP11" s="11"/>
      <c r="UVQ11" s="11"/>
      <c r="UVR11" s="11"/>
      <c r="UVS11" s="11"/>
      <c r="UVT11" s="11"/>
      <c r="UVU11" s="11"/>
      <c r="UVV11" s="11"/>
      <c r="UVW11" s="11"/>
      <c r="UVX11" s="11"/>
      <c r="UVY11" s="11"/>
      <c r="UVZ11" s="11"/>
      <c r="UWA11" s="11"/>
      <c r="UWB11" s="11"/>
      <c r="UWC11" s="11"/>
      <c r="UWD11" s="11"/>
      <c r="UWE11" s="11"/>
      <c r="UWF11" s="11"/>
      <c r="UWG11" s="11"/>
      <c r="UWH11" s="11"/>
      <c r="UWI11" s="11"/>
      <c r="UWJ11" s="11"/>
      <c r="UWK11" s="11"/>
      <c r="UWL11" s="11"/>
      <c r="UWM11" s="11"/>
      <c r="UWN11" s="11"/>
      <c r="UWO11" s="11"/>
      <c r="UWP11" s="11"/>
      <c r="UWQ11" s="11"/>
      <c r="UWR11" s="11"/>
      <c r="UWS11" s="11"/>
      <c r="UWT11" s="11"/>
      <c r="UWU11" s="11"/>
      <c r="UWV11" s="11"/>
      <c r="UWW11" s="11"/>
      <c r="UWX11" s="11"/>
      <c r="UWY11" s="11"/>
      <c r="UWZ11" s="11"/>
      <c r="UXA11" s="11"/>
      <c r="UXB11" s="11"/>
      <c r="UXC11" s="11"/>
      <c r="UXD11" s="11"/>
      <c r="UXE11" s="11"/>
      <c r="UXF11" s="11"/>
      <c r="UXG11" s="11"/>
      <c r="UXH11" s="11"/>
      <c r="UXI11" s="11"/>
      <c r="UXJ11" s="11"/>
      <c r="UXK11" s="11"/>
      <c r="UXL11" s="11"/>
      <c r="UXM11" s="11"/>
      <c r="UXN11" s="11"/>
      <c r="UXO11" s="11"/>
      <c r="UXP11" s="11"/>
      <c r="UXQ11" s="11"/>
      <c r="UXR11" s="11"/>
      <c r="UXS11" s="11"/>
      <c r="UXT11" s="11"/>
      <c r="UXU11" s="11"/>
      <c r="UXV11" s="11"/>
      <c r="UXW11" s="11"/>
      <c r="UXX11" s="11"/>
      <c r="UXY11" s="11"/>
      <c r="UXZ11" s="11"/>
      <c r="UYA11" s="11"/>
      <c r="UYB11" s="11"/>
      <c r="UYC11" s="11"/>
      <c r="UYD11" s="11"/>
      <c r="UYE11" s="11"/>
      <c r="UYF11" s="11"/>
      <c r="UYG11" s="11"/>
      <c r="UYH11" s="11"/>
      <c r="UYI11" s="11"/>
      <c r="UYJ11" s="11"/>
      <c r="UYK11" s="11"/>
      <c r="UYL11" s="11"/>
      <c r="UYM11" s="11"/>
      <c r="UYN11" s="11"/>
      <c r="UYO11" s="11"/>
      <c r="UYP11" s="11"/>
      <c r="UYQ11" s="11"/>
      <c r="UYR11" s="11"/>
      <c r="UYS11" s="11"/>
      <c r="UYT11" s="11"/>
      <c r="UYU11" s="11"/>
      <c r="UYV11" s="11"/>
      <c r="UYW11" s="11"/>
      <c r="UYX11" s="11"/>
      <c r="UYY11" s="11"/>
      <c r="UYZ11" s="11"/>
      <c r="UZA11" s="11"/>
      <c r="UZB11" s="11"/>
      <c r="UZC11" s="11"/>
      <c r="UZD11" s="11"/>
      <c r="UZE11" s="11"/>
      <c r="UZF11" s="11"/>
      <c r="UZG11" s="11"/>
      <c r="UZH11" s="11"/>
      <c r="UZI11" s="11"/>
      <c r="UZJ11" s="11"/>
      <c r="UZK11" s="11"/>
      <c r="UZL11" s="11"/>
      <c r="UZM11" s="11"/>
      <c r="UZN11" s="11"/>
      <c r="UZO11" s="11"/>
      <c r="UZP11" s="11"/>
      <c r="UZQ11" s="11"/>
      <c r="UZR11" s="11"/>
      <c r="UZS11" s="11"/>
      <c r="UZT11" s="11"/>
      <c r="UZU11" s="11"/>
      <c r="UZV11" s="11"/>
      <c r="UZW11" s="11"/>
      <c r="UZX11" s="11"/>
      <c r="UZY11" s="11"/>
      <c r="UZZ11" s="11"/>
      <c r="VAA11" s="11"/>
      <c r="VAB11" s="11"/>
      <c r="VAC11" s="11"/>
      <c r="VAD11" s="11"/>
      <c r="VAE11" s="11"/>
      <c r="VAF11" s="11"/>
      <c r="VAG11" s="11"/>
      <c r="VAH11" s="11"/>
      <c r="VAI11" s="11"/>
      <c r="VAJ11" s="11"/>
      <c r="VAK11" s="11"/>
      <c r="VAL11" s="11"/>
      <c r="VAM11" s="11"/>
      <c r="VAN11" s="11"/>
      <c r="VAO11" s="11"/>
      <c r="VAP11" s="11"/>
      <c r="VAQ11" s="11"/>
      <c r="VAR11" s="11"/>
      <c r="VAS11" s="11"/>
      <c r="VAT11" s="11"/>
      <c r="VAU11" s="11"/>
      <c r="VAV11" s="11"/>
      <c r="VAW11" s="11"/>
      <c r="VAX11" s="11"/>
      <c r="VAY11" s="11"/>
      <c r="VAZ11" s="11"/>
      <c r="VBA11" s="11"/>
      <c r="VBB11" s="11"/>
      <c r="VBC11" s="11"/>
      <c r="VBD11" s="11"/>
      <c r="VBE11" s="11"/>
      <c r="VBF11" s="11"/>
      <c r="VBG11" s="11"/>
      <c r="VBH11" s="11"/>
      <c r="VBI11" s="11"/>
      <c r="VBJ11" s="11"/>
      <c r="VBK11" s="11"/>
      <c r="VBL11" s="11"/>
      <c r="VBM11" s="11"/>
      <c r="VBN11" s="11"/>
      <c r="VBO11" s="11"/>
      <c r="VBP11" s="11"/>
      <c r="VBQ11" s="11"/>
      <c r="VBR11" s="11"/>
      <c r="VBS11" s="11"/>
      <c r="VBT11" s="11"/>
      <c r="VBU11" s="11"/>
      <c r="VBV11" s="11"/>
      <c r="VBW11" s="11"/>
      <c r="VBX11" s="11"/>
      <c r="VBY11" s="11"/>
      <c r="VBZ11" s="11"/>
      <c r="VCA11" s="11"/>
      <c r="VCB11" s="11"/>
      <c r="VCC11" s="11"/>
      <c r="VCD11" s="11"/>
      <c r="VCE11" s="11"/>
      <c r="VCF11" s="11"/>
      <c r="VCG11" s="11"/>
      <c r="VCH11" s="11"/>
      <c r="VCI11" s="11"/>
      <c r="VCJ11" s="11"/>
      <c r="VCK11" s="11"/>
      <c r="VCL11" s="11"/>
      <c r="VCM11" s="11"/>
      <c r="VCN11" s="11"/>
      <c r="VCO11" s="11"/>
      <c r="VCP11" s="11"/>
      <c r="VCQ11" s="11"/>
      <c r="VCR11" s="11"/>
      <c r="VCS11" s="11"/>
      <c r="VCT11" s="11"/>
      <c r="VCU11" s="11"/>
      <c r="VCV11" s="11"/>
      <c r="VCW11" s="11"/>
      <c r="VCX11" s="11"/>
      <c r="VCY11" s="11"/>
      <c r="VCZ11" s="11"/>
      <c r="VDA11" s="11"/>
      <c r="VDB11" s="11"/>
      <c r="VDC11" s="11"/>
      <c r="VDD11" s="11"/>
      <c r="VDE11" s="11"/>
      <c r="VDF11" s="11"/>
      <c r="VDG11" s="11"/>
      <c r="VDH11" s="11"/>
      <c r="VDI11" s="11"/>
      <c r="VDJ11" s="11"/>
      <c r="VDK11" s="11"/>
      <c r="VDL11" s="11"/>
      <c r="VDM11" s="11"/>
      <c r="VDN11" s="11"/>
      <c r="VDO11" s="11"/>
      <c r="VDP11" s="11"/>
      <c r="VDQ11" s="11"/>
      <c r="VDR11" s="11"/>
      <c r="VDS11" s="11"/>
      <c r="VDT11" s="11"/>
      <c r="VDU11" s="11"/>
      <c r="VDV11" s="11"/>
      <c r="VDW11" s="11"/>
      <c r="VDX11" s="11"/>
      <c r="VDY11" s="11"/>
      <c r="VDZ11" s="11"/>
      <c r="VEA11" s="11"/>
      <c r="VEB11" s="11"/>
      <c r="VEC11" s="11"/>
      <c r="VED11" s="11"/>
      <c r="VEE11" s="11"/>
      <c r="VEF11" s="11"/>
      <c r="VEG11" s="11"/>
      <c r="VEH11" s="11"/>
      <c r="VEI11" s="11"/>
      <c r="VEJ11" s="11"/>
      <c r="VEK11" s="11"/>
      <c r="VEL11" s="11"/>
      <c r="VEM11" s="11"/>
      <c r="VEN11" s="11"/>
      <c r="VEO11" s="11"/>
      <c r="VEP11" s="11"/>
      <c r="VEQ11" s="11"/>
      <c r="VER11" s="11"/>
      <c r="VES11" s="11"/>
      <c r="VET11" s="11"/>
      <c r="VEU11" s="11"/>
      <c r="VEV11" s="11"/>
      <c r="VEW11" s="11"/>
      <c r="VEX11" s="11"/>
      <c r="VEY11" s="11"/>
      <c r="VEZ11" s="11"/>
      <c r="VFA11" s="11"/>
      <c r="VFB11" s="11"/>
      <c r="VFC11" s="11"/>
      <c r="VFD11" s="11"/>
      <c r="VFE11" s="11"/>
      <c r="VFF11" s="11"/>
      <c r="VFG11" s="11"/>
      <c r="VFH11" s="11"/>
      <c r="VFI11" s="11"/>
      <c r="VFJ11" s="11"/>
      <c r="VFK11" s="11"/>
      <c r="VFL11" s="11"/>
      <c r="VFM11" s="11"/>
      <c r="VFN11" s="11"/>
      <c r="VFO11" s="11"/>
      <c r="VFP11" s="11"/>
      <c r="VFQ11" s="11"/>
      <c r="VFR11" s="11"/>
      <c r="VFS11" s="11"/>
      <c r="VFT11" s="11"/>
      <c r="VFU11" s="11"/>
      <c r="VFV11" s="11"/>
      <c r="VFW11" s="11"/>
      <c r="VFX11" s="11"/>
      <c r="VFY11" s="11"/>
      <c r="VFZ11" s="11"/>
      <c r="VGA11" s="11"/>
      <c r="VGB11" s="11"/>
      <c r="VGC11" s="11"/>
      <c r="VGD11" s="11"/>
      <c r="VGE11" s="11"/>
      <c r="VGF11" s="11"/>
      <c r="VGG11" s="11"/>
      <c r="VGH11" s="11"/>
      <c r="VGI11" s="11"/>
      <c r="VGJ11" s="11"/>
      <c r="VGK11" s="11"/>
      <c r="VGL11" s="11"/>
      <c r="VGM11" s="11"/>
      <c r="VGN11" s="11"/>
      <c r="VGO11" s="11"/>
      <c r="VGP11" s="11"/>
      <c r="VGQ11" s="11"/>
      <c r="VGR11" s="11"/>
      <c r="VGS11" s="11"/>
      <c r="VGT11" s="11"/>
      <c r="VGU11" s="11"/>
      <c r="VGV11" s="11"/>
      <c r="VGW11" s="11"/>
      <c r="VGX11" s="11"/>
      <c r="VGY11" s="11"/>
      <c r="VGZ11" s="11"/>
      <c r="VHA11" s="11"/>
      <c r="VHB11" s="11"/>
      <c r="VHC11" s="11"/>
      <c r="VHD11" s="11"/>
      <c r="VHE11" s="11"/>
      <c r="VHF11" s="11"/>
      <c r="VHG11" s="11"/>
      <c r="VHH11" s="11"/>
      <c r="VHI11" s="11"/>
      <c r="VHJ11" s="11"/>
      <c r="VHK11" s="11"/>
      <c r="VHL11" s="11"/>
      <c r="VHM11" s="11"/>
      <c r="VHN11" s="11"/>
      <c r="VHO11" s="11"/>
      <c r="VHP11" s="11"/>
      <c r="VHQ11" s="11"/>
      <c r="VHR11" s="11"/>
      <c r="VHS11" s="11"/>
      <c r="VHT11" s="11"/>
      <c r="VHU11" s="11"/>
      <c r="VHV11" s="11"/>
      <c r="VHW11" s="11"/>
      <c r="VHX11" s="11"/>
      <c r="VHY11" s="11"/>
      <c r="VHZ11" s="11"/>
      <c r="VIA11" s="11"/>
      <c r="VIB11" s="11"/>
      <c r="VIC11" s="11"/>
      <c r="VID11" s="11"/>
      <c r="VIE11" s="11"/>
      <c r="VIF11" s="11"/>
      <c r="VIG11" s="11"/>
      <c r="VIH11" s="11"/>
      <c r="VII11" s="11"/>
      <c r="VIJ11" s="11"/>
      <c r="VIK11" s="11"/>
      <c r="VIL11" s="11"/>
      <c r="VIM11" s="11"/>
      <c r="VIN11" s="11"/>
      <c r="VIO11" s="11"/>
      <c r="VIP11" s="11"/>
      <c r="VIQ11" s="11"/>
      <c r="VIR11" s="11"/>
      <c r="VIS11" s="11"/>
      <c r="VIT11" s="11"/>
      <c r="VIU11" s="11"/>
      <c r="VIV11" s="11"/>
      <c r="VIW11" s="11"/>
      <c r="VIX11" s="11"/>
      <c r="VIY11" s="11"/>
      <c r="VIZ11" s="11"/>
      <c r="VJA11" s="11"/>
      <c r="VJB11" s="11"/>
      <c r="VJC11" s="11"/>
      <c r="VJD11" s="11"/>
      <c r="VJE11" s="11"/>
      <c r="VJF11" s="11"/>
      <c r="VJG11" s="11"/>
      <c r="VJH11" s="11"/>
      <c r="VJI11" s="11"/>
      <c r="VJJ11" s="11"/>
      <c r="VJK11" s="11"/>
      <c r="VJL11" s="11"/>
      <c r="VJM11" s="11"/>
      <c r="VJN11" s="11"/>
      <c r="VJO11" s="11"/>
      <c r="VJP11" s="11"/>
      <c r="VJQ11" s="11"/>
      <c r="VJR11" s="11"/>
      <c r="VJS11" s="11"/>
      <c r="VJT11" s="11"/>
      <c r="VJU11" s="11"/>
      <c r="VJV11" s="11"/>
      <c r="VJW11" s="11"/>
      <c r="VJX11" s="11"/>
      <c r="VJY11" s="11"/>
      <c r="VJZ11" s="11"/>
      <c r="VKA11" s="11"/>
      <c r="VKB11" s="11"/>
      <c r="VKC11" s="11"/>
      <c r="VKD11" s="11"/>
      <c r="VKE11" s="11"/>
      <c r="VKF11" s="11"/>
      <c r="VKG11" s="11"/>
      <c r="VKH11" s="11"/>
      <c r="VKI11" s="11"/>
      <c r="VKJ11" s="11"/>
      <c r="VKK11" s="11"/>
      <c r="VKL11" s="11"/>
      <c r="VKM11" s="11"/>
      <c r="VKN11" s="11"/>
      <c r="VKO11" s="11"/>
      <c r="VKP11" s="11"/>
      <c r="VKQ11" s="11"/>
      <c r="VKR11" s="11"/>
      <c r="VKS11" s="11"/>
      <c r="VKT11" s="11"/>
      <c r="VKU11" s="11"/>
      <c r="VKV11" s="11"/>
      <c r="VKW11" s="11"/>
      <c r="VKX11" s="11"/>
      <c r="VKY11" s="11"/>
      <c r="VKZ11" s="11"/>
      <c r="VLA11" s="11"/>
      <c r="VLB11" s="11"/>
      <c r="VLC11" s="11"/>
      <c r="VLD11" s="11"/>
      <c r="VLE11" s="11"/>
      <c r="VLF11" s="11"/>
      <c r="VLG11" s="11"/>
      <c r="VLH11" s="11"/>
      <c r="VLI11" s="11"/>
      <c r="VLJ11" s="11"/>
      <c r="VLK11" s="11"/>
      <c r="VLL11" s="11"/>
      <c r="VLM11" s="11"/>
      <c r="VLN11" s="11"/>
      <c r="VLO11" s="11"/>
      <c r="VLP11" s="11"/>
      <c r="VLQ11" s="11"/>
      <c r="VLR11" s="11"/>
      <c r="VLS11" s="11"/>
      <c r="VLT11" s="11"/>
      <c r="VLU11" s="11"/>
      <c r="VLV11" s="11"/>
      <c r="VLW11" s="11"/>
      <c r="VLX11" s="11"/>
      <c r="VLY11" s="11"/>
      <c r="VLZ11" s="11"/>
      <c r="VMA11" s="11"/>
      <c r="VMB11" s="11"/>
      <c r="VMC11" s="11"/>
      <c r="VMD11" s="11"/>
      <c r="VME11" s="11"/>
      <c r="VMF11" s="11"/>
      <c r="VMG11" s="11"/>
      <c r="VMH11" s="11"/>
      <c r="VMI11" s="11"/>
      <c r="VMJ11" s="11"/>
      <c r="VMK11" s="11"/>
      <c r="VML11" s="11"/>
      <c r="VMM11" s="11"/>
      <c r="VMN11" s="11"/>
      <c r="VMO11" s="11"/>
      <c r="VMP11" s="11"/>
      <c r="VMQ11" s="11"/>
      <c r="VMR11" s="11"/>
      <c r="VMS11" s="11"/>
      <c r="VMT11" s="11"/>
      <c r="VMU11" s="11"/>
      <c r="VMV11" s="11"/>
      <c r="VMW11" s="11"/>
      <c r="VMX11" s="11"/>
      <c r="VMY11" s="11"/>
      <c r="VMZ11" s="11"/>
      <c r="VNA11" s="11"/>
      <c r="VNB11" s="11"/>
      <c r="VNC11" s="11"/>
      <c r="VND11" s="11"/>
      <c r="VNE11" s="11"/>
      <c r="VNF11" s="11"/>
      <c r="VNG11" s="11"/>
      <c r="VNH11" s="11"/>
      <c r="VNI11" s="11"/>
      <c r="VNJ11" s="11"/>
      <c r="VNK11" s="11"/>
      <c r="VNL11" s="11"/>
      <c r="VNM11" s="11"/>
      <c r="VNN11" s="11"/>
      <c r="VNO11" s="11"/>
      <c r="VNP11" s="11"/>
      <c r="VNQ11" s="11"/>
      <c r="VNR11" s="11"/>
      <c r="VNS11" s="11"/>
      <c r="VNT11" s="11"/>
      <c r="VNU11" s="11"/>
      <c r="VNV11" s="11"/>
      <c r="VNW11" s="11"/>
      <c r="VNX11" s="11"/>
      <c r="VNY11" s="11"/>
      <c r="VNZ11" s="11"/>
      <c r="VOA11" s="11"/>
      <c r="VOB11" s="11"/>
      <c r="VOC11" s="11"/>
      <c r="VOD11" s="11"/>
      <c r="VOE11" s="11"/>
      <c r="VOF11" s="11"/>
      <c r="VOG11" s="11"/>
      <c r="VOH11" s="11"/>
      <c r="VOI11" s="11"/>
      <c r="VOJ11" s="11"/>
      <c r="VOK11" s="11"/>
      <c r="VOL11" s="11"/>
      <c r="VOM11" s="11"/>
      <c r="VON11" s="11"/>
      <c r="VOO11" s="11"/>
      <c r="VOP11" s="11"/>
      <c r="VOQ11" s="11"/>
      <c r="VOR11" s="11"/>
      <c r="VOS11" s="11"/>
      <c r="VOT11" s="11"/>
      <c r="VOU11" s="11"/>
      <c r="VOV11" s="11"/>
      <c r="VOW11" s="11"/>
      <c r="VOX11" s="11"/>
      <c r="VOY11" s="11"/>
      <c r="VOZ11" s="11"/>
      <c r="VPA11" s="11"/>
      <c r="VPB11" s="11"/>
      <c r="VPC11" s="11"/>
      <c r="VPD11" s="11"/>
      <c r="VPE11" s="11"/>
      <c r="VPF11" s="11"/>
      <c r="VPG11" s="11"/>
      <c r="VPH11" s="11"/>
      <c r="VPI11" s="11"/>
      <c r="VPJ11" s="11"/>
      <c r="VPK11" s="11"/>
      <c r="VPL11" s="11"/>
      <c r="VPM11" s="11"/>
      <c r="VPN11" s="11"/>
      <c r="VPO11" s="11"/>
      <c r="VPP11" s="11"/>
      <c r="VPQ11" s="11"/>
      <c r="VPR11" s="11"/>
      <c r="VPS11" s="11"/>
      <c r="VPT11" s="11"/>
      <c r="VPU11" s="11"/>
      <c r="VPV11" s="11"/>
      <c r="VPW11" s="11"/>
      <c r="VPX11" s="11"/>
      <c r="VPY11" s="11"/>
      <c r="VPZ11" s="11"/>
      <c r="VQA11" s="11"/>
      <c r="VQB11" s="11"/>
      <c r="VQC11" s="11"/>
      <c r="VQD11" s="11"/>
      <c r="VQE11" s="11"/>
      <c r="VQF11" s="11"/>
      <c r="VQG11" s="11"/>
      <c r="VQH11" s="11"/>
      <c r="VQI11" s="11"/>
      <c r="VQJ11" s="11"/>
      <c r="VQK11" s="11"/>
      <c r="VQL11" s="11"/>
      <c r="VQM11" s="11"/>
      <c r="VQN11" s="11"/>
      <c r="VQO11" s="11"/>
      <c r="VQP11" s="11"/>
      <c r="VQQ11" s="11"/>
      <c r="VQR11" s="11"/>
      <c r="VQS11" s="11"/>
      <c r="VQT11" s="11"/>
      <c r="VQU11" s="11"/>
      <c r="VQV11" s="11"/>
      <c r="VQW11" s="11"/>
      <c r="VQX11" s="11"/>
      <c r="VQY11" s="11"/>
      <c r="VQZ11" s="11"/>
      <c r="VRA11" s="11"/>
      <c r="VRB11" s="11"/>
      <c r="VRC11" s="11"/>
      <c r="VRD11" s="11"/>
      <c r="VRE11" s="11"/>
      <c r="VRF11" s="11"/>
      <c r="VRG11" s="11"/>
      <c r="VRH11" s="11"/>
      <c r="VRI11" s="11"/>
      <c r="VRJ11" s="11"/>
      <c r="VRK11" s="11"/>
      <c r="VRL11" s="11"/>
      <c r="VRM11" s="11"/>
      <c r="VRN11" s="11"/>
      <c r="VRO11" s="11"/>
      <c r="VRP11" s="11"/>
      <c r="VRQ11" s="11"/>
      <c r="VRR11" s="11"/>
      <c r="VRS11" s="11"/>
      <c r="VRT11" s="11"/>
      <c r="VRU11" s="11"/>
      <c r="VRV11" s="11"/>
      <c r="VRW11" s="11"/>
      <c r="VRX11" s="11"/>
      <c r="VRY11" s="11"/>
      <c r="VRZ11" s="11"/>
      <c r="VSA11" s="11"/>
      <c r="VSB11" s="11"/>
      <c r="VSC11" s="11"/>
      <c r="VSD11" s="11"/>
      <c r="VSE11" s="11"/>
      <c r="VSF11" s="11"/>
      <c r="VSG11" s="11"/>
      <c r="VSH11" s="11"/>
      <c r="VSI11" s="11"/>
      <c r="VSJ11" s="11"/>
      <c r="VSK11" s="11"/>
      <c r="VSL11" s="11"/>
      <c r="VSM11" s="11"/>
      <c r="VSN11" s="11"/>
      <c r="VSO11" s="11"/>
      <c r="VSP11" s="11"/>
      <c r="VSQ11" s="11"/>
      <c r="VSR11" s="11"/>
      <c r="VSS11" s="11"/>
      <c r="VST11" s="11"/>
      <c r="VSU11" s="11"/>
      <c r="VSV11" s="11"/>
      <c r="VSW11" s="11"/>
      <c r="VSX11" s="11"/>
      <c r="VSY11" s="11"/>
      <c r="VSZ11" s="11"/>
      <c r="VTA11" s="11"/>
      <c r="VTB11" s="11"/>
      <c r="VTC11" s="11"/>
      <c r="VTD11" s="11"/>
      <c r="VTE11" s="11"/>
      <c r="VTF11" s="11"/>
      <c r="VTG11" s="11"/>
      <c r="VTH11" s="11"/>
      <c r="VTI11" s="11"/>
      <c r="VTJ11" s="11"/>
      <c r="VTK11" s="11"/>
      <c r="VTL11" s="11"/>
      <c r="VTM11" s="11"/>
      <c r="VTN11" s="11"/>
      <c r="VTO11" s="11"/>
      <c r="VTP11" s="11"/>
      <c r="VTQ11" s="11"/>
      <c r="VTR11" s="11"/>
      <c r="VTS11" s="11"/>
      <c r="VTT11" s="11"/>
      <c r="VTU11" s="11"/>
      <c r="VTV11" s="11"/>
      <c r="VTW11" s="11"/>
      <c r="VTX11" s="11"/>
      <c r="VTY11" s="11"/>
      <c r="VTZ11" s="11"/>
      <c r="VUA11" s="11"/>
      <c r="VUB11" s="11"/>
      <c r="VUC11" s="11"/>
      <c r="VUD11" s="11"/>
      <c r="VUE11" s="11"/>
      <c r="VUF11" s="11"/>
      <c r="VUG11" s="11"/>
      <c r="VUH11" s="11"/>
      <c r="VUI11" s="11"/>
      <c r="VUJ11" s="11"/>
      <c r="VUK11" s="11"/>
      <c r="VUL11" s="11"/>
      <c r="VUM11" s="11"/>
      <c r="VUN11" s="11"/>
      <c r="VUO11" s="11"/>
      <c r="VUP11" s="11"/>
      <c r="VUQ11" s="11"/>
      <c r="VUR11" s="11"/>
      <c r="VUS11" s="11"/>
      <c r="VUT11" s="11"/>
      <c r="VUU11" s="11"/>
      <c r="VUV11" s="11"/>
      <c r="VUW11" s="11"/>
      <c r="VUX11" s="11"/>
      <c r="VUY11" s="11"/>
      <c r="VUZ11" s="11"/>
      <c r="VVA11" s="11"/>
      <c r="VVB11" s="11"/>
      <c r="VVC11" s="11"/>
      <c r="VVD11" s="11"/>
      <c r="VVE11" s="11"/>
      <c r="VVF11" s="11"/>
      <c r="VVG11" s="11"/>
      <c r="VVH11" s="11"/>
      <c r="VVI11" s="11"/>
      <c r="VVJ11" s="11"/>
      <c r="VVK11" s="11"/>
      <c r="VVL11" s="11"/>
      <c r="VVM11" s="11"/>
      <c r="VVN11" s="11"/>
      <c r="VVO11" s="11"/>
      <c r="VVP11" s="11"/>
      <c r="VVQ11" s="11"/>
      <c r="VVR11" s="11"/>
      <c r="VVS11" s="11"/>
      <c r="VVT11" s="11"/>
      <c r="VVU11" s="11"/>
      <c r="VVV11" s="11"/>
      <c r="VVW11" s="11"/>
      <c r="VVX11" s="11"/>
      <c r="VVY11" s="11"/>
      <c r="VVZ11" s="11"/>
      <c r="VWA11" s="11"/>
      <c r="VWB11" s="11"/>
      <c r="VWC11" s="11"/>
      <c r="VWD11" s="11"/>
      <c r="VWE11" s="11"/>
      <c r="VWF11" s="11"/>
      <c r="VWG11" s="11"/>
      <c r="VWH11" s="11"/>
      <c r="VWI11" s="11"/>
      <c r="VWJ11" s="11"/>
      <c r="VWK11" s="11"/>
      <c r="VWL11" s="11"/>
      <c r="VWM11" s="11"/>
      <c r="VWN11" s="11"/>
      <c r="VWO11" s="11"/>
      <c r="VWP11" s="11"/>
      <c r="VWQ11" s="11"/>
      <c r="VWR11" s="11"/>
      <c r="VWS11" s="11"/>
      <c r="VWT11" s="11"/>
      <c r="VWU11" s="11"/>
      <c r="VWV11" s="11"/>
      <c r="VWW11" s="11"/>
      <c r="VWX11" s="11"/>
      <c r="VWY11" s="11"/>
      <c r="VWZ11" s="11"/>
      <c r="VXA11" s="11"/>
      <c r="VXB11" s="11"/>
      <c r="VXC11" s="11"/>
      <c r="VXD11" s="11"/>
      <c r="VXE11" s="11"/>
      <c r="VXF11" s="11"/>
      <c r="VXG11" s="11"/>
      <c r="VXH11" s="11"/>
      <c r="VXI11" s="11"/>
      <c r="VXJ11" s="11"/>
      <c r="VXK11" s="11"/>
      <c r="VXL11" s="11"/>
      <c r="VXM11" s="11"/>
      <c r="VXN11" s="11"/>
      <c r="VXO11" s="11"/>
      <c r="VXP11" s="11"/>
      <c r="VXQ11" s="11"/>
      <c r="VXR11" s="11"/>
      <c r="VXS11" s="11"/>
      <c r="VXT11" s="11"/>
      <c r="VXU11" s="11"/>
      <c r="VXV11" s="11"/>
      <c r="VXW11" s="11"/>
      <c r="VXX11" s="11"/>
      <c r="VXY11" s="11"/>
      <c r="VXZ11" s="11"/>
      <c r="VYA11" s="11"/>
      <c r="VYB11" s="11"/>
      <c r="VYC11" s="11"/>
      <c r="VYD11" s="11"/>
      <c r="VYE11" s="11"/>
      <c r="VYF11" s="11"/>
      <c r="VYG11" s="11"/>
      <c r="VYH11" s="11"/>
      <c r="VYI11" s="11"/>
      <c r="VYJ11" s="11"/>
      <c r="VYK11" s="11"/>
      <c r="VYL11" s="11"/>
      <c r="VYM11" s="11"/>
      <c r="VYN11" s="11"/>
      <c r="VYO11" s="11"/>
      <c r="VYP11" s="11"/>
      <c r="VYQ11" s="11"/>
      <c r="VYR11" s="11"/>
      <c r="VYS11" s="11"/>
      <c r="VYT11" s="11"/>
      <c r="VYU11" s="11"/>
      <c r="VYV11" s="11"/>
      <c r="VYW11" s="11"/>
      <c r="VYX11" s="11"/>
      <c r="VYY11" s="11"/>
      <c r="VYZ11" s="11"/>
      <c r="VZA11" s="11"/>
      <c r="VZB11" s="11"/>
      <c r="VZC11" s="11"/>
      <c r="VZD11" s="11"/>
      <c r="VZE11" s="11"/>
      <c r="VZF11" s="11"/>
      <c r="VZG11" s="11"/>
      <c r="VZH11" s="11"/>
      <c r="VZI11" s="11"/>
      <c r="VZJ11" s="11"/>
      <c r="VZK11" s="11"/>
      <c r="VZL11" s="11"/>
      <c r="VZM11" s="11"/>
      <c r="VZN11" s="11"/>
      <c r="VZO11" s="11"/>
      <c r="VZP11" s="11"/>
      <c r="VZQ11" s="11"/>
      <c r="VZR11" s="11"/>
      <c r="VZS11" s="11"/>
      <c r="VZT11" s="11"/>
      <c r="VZU11" s="11"/>
      <c r="VZV11" s="11"/>
      <c r="VZW11" s="11"/>
      <c r="VZX11" s="11"/>
      <c r="VZY11" s="11"/>
      <c r="VZZ11" s="11"/>
      <c r="WAA11" s="11"/>
      <c r="WAB11" s="11"/>
      <c r="WAC11" s="11"/>
      <c r="WAD11" s="11"/>
      <c r="WAE11" s="11"/>
      <c r="WAF11" s="11"/>
      <c r="WAG11" s="11"/>
      <c r="WAH11" s="11"/>
      <c r="WAI11" s="11"/>
      <c r="WAJ11" s="11"/>
      <c r="WAK11" s="11"/>
      <c r="WAL11" s="11"/>
      <c r="WAM11" s="11"/>
      <c r="WAN11" s="11"/>
      <c r="WAO11" s="11"/>
      <c r="WAP11" s="11"/>
      <c r="WAQ11" s="11"/>
      <c r="WAR11" s="11"/>
      <c r="WAS11" s="11"/>
      <c r="WAT11" s="11"/>
      <c r="WAU11" s="11"/>
      <c r="WAV11" s="11"/>
      <c r="WAW11" s="11"/>
      <c r="WAX11" s="11"/>
      <c r="WAY11" s="11"/>
      <c r="WAZ11" s="11"/>
      <c r="WBA11" s="11"/>
      <c r="WBB11" s="11"/>
      <c r="WBC11" s="11"/>
      <c r="WBD11" s="11"/>
      <c r="WBE11" s="11"/>
      <c r="WBF11" s="11"/>
      <c r="WBG11" s="11"/>
      <c r="WBH11" s="11"/>
      <c r="WBI11" s="11"/>
      <c r="WBJ11" s="11"/>
      <c r="WBK11" s="11"/>
      <c r="WBL11" s="11"/>
      <c r="WBM11" s="11"/>
      <c r="WBN11" s="11"/>
      <c r="WBO11" s="11"/>
      <c r="WBP11" s="11"/>
      <c r="WBQ11" s="11"/>
      <c r="WBR11" s="11"/>
      <c r="WBS11" s="11"/>
      <c r="WBT11" s="11"/>
      <c r="WBU11" s="11"/>
      <c r="WBV11" s="11"/>
      <c r="WBW11" s="11"/>
      <c r="WBX11" s="11"/>
      <c r="WBY11" s="11"/>
      <c r="WBZ11" s="11"/>
      <c r="WCA11" s="11"/>
      <c r="WCB11" s="11"/>
      <c r="WCC11" s="11"/>
      <c r="WCD11" s="11"/>
      <c r="WCE11" s="11"/>
      <c r="WCF11" s="11"/>
      <c r="WCG11" s="11"/>
      <c r="WCH11" s="11"/>
      <c r="WCI11" s="11"/>
      <c r="WCJ11" s="11"/>
      <c r="WCK11" s="11"/>
      <c r="WCL11" s="11"/>
      <c r="WCM11" s="11"/>
      <c r="WCN11" s="11"/>
      <c r="WCO11" s="11"/>
      <c r="WCP11" s="11"/>
      <c r="WCQ11" s="11"/>
      <c r="WCR11" s="11"/>
      <c r="WCS11" s="11"/>
      <c r="WCT11" s="11"/>
      <c r="WCU11" s="11"/>
      <c r="WCV11" s="11"/>
      <c r="WCW11" s="11"/>
      <c r="WCX11" s="11"/>
      <c r="WCY11" s="11"/>
      <c r="WCZ11" s="11"/>
      <c r="WDA11" s="11"/>
      <c r="WDB11" s="11"/>
      <c r="WDC11" s="11"/>
      <c r="WDD11" s="11"/>
      <c r="WDE11" s="11"/>
      <c r="WDF11" s="11"/>
      <c r="WDG11" s="11"/>
      <c r="WDH11" s="11"/>
      <c r="WDI11" s="11"/>
      <c r="WDJ11" s="11"/>
      <c r="WDK11" s="11"/>
      <c r="WDL11" s="11"/>
      <c r="WDM11" s="11"/>
      <c r="WDN11" s="11"/>
      <c r="WDO11" s="11"/>
      <c r="WDP11" s="11"/>
      <c r="WDQ11" s="11"/>
      <c r="WDR11" s="11"/>
      <c r="WDS11" s="11"/>
      <c r="WDT11" s="11"/>
      <c r="WDU11" s="11"/>
      <c r="WDV11" s="11"/>
      <c r="WDW11" s="11"/>
      <c r="WDX11" s="11"/>
      <c r="WDY11" s="11"/>
      <c r="WDZ11" s="11"/>
      <c r="WEA11" s="11"/>
      <c r="WEB11" s="11"/>
      <c r="WEC11" s="11"/>
      <c r="WED11" s="11"/>
      <c r="WEE11" s="11"/>
      <c r="WEF11" s="11"/>
      <c r="WEG11" s="11"/>
      <c r="WEH11" s="11"/>
      <c r="WEI11" s="11"/>
      <c r="WEJ11" s="11"/>
      <c r="WEK11" s="11"/>
      <c r="WEL11" s="11"/>
      <c r="WEM11" s="11"/>
      <c r="WEN11" s="11"/>
      <c r="WEO11" s="11"/>
      <c r="WEP11" s="11"/>
      <c r="WEQ11" s="11"/>
      <c r="WER11" s="11"/>
      <c r="WES11" s="11"/>
      <c r="WET11" s="11"/>
      <c r="WEU11" s="11"/>
      <c r="WEV11" s="11"/>
      <c r="WEW11" s="11"/>
      <c r="WEX11" s="11"/>
      <c r="WEY11" s="11"/>
      <c r="WEZ11" s="11"/>
      <c r="WFA11" s="11"/>
      <c r="WFB11" s="11"/>
      <c r="WFC11" s="11"/>
      <c r="WFD11" s="11"/>
      <c r="WFE11" s="11"/>
      <c r="WFF11" s="11"/>
      <c r="WFG11" s="11"/>
      <c r="WFH11" s="11"/>
      <c r="WFI11" s="11"/>
      <c r="WFJ11" s="11"/>
      <c r="WFK11" s="11"/>
      <c r="WFL11" s="11"/>
      <c r="WFM11" s="11"/>
      <c r="WFN11" s="11"/>
      <c r="WFO11" s="11"/>
      <c r="WFP11" s="11"/>
      <c r="WFQ11" s="11"/>
      <c r="WFR11" s="11"/>
      <c r="WFS11" s="11"/>
      <c r="WFT11" s="11"/>
      <c r="WFU11" s="11"/>
      <c r="WFV11" s="11"/>
      <c r="WFW11" s="11"/>
      <c r="WFX11" s="11"/>
      <c r="WFY11" s="11"/>
      <c r="WFZ11" s="11"/>
      <c r="WGA11" s="11"/>
      <c r="WGB11" s="11"/>
      <c r="WGC11" s="11"/>
      <c r="WGD11" s="11"/>
      <c r="WGE11" s="11"/>
      <c r="WGF11" s="11"/>
      <c r="WGG11" s="11"/>
      <c r="WGH11" s="11"/>
      <c r="WGI11" s="11"/>
      <c r="WGJ11" s="11"/>
      <c r="WGK11" s="11"/>
      <c r="WGL11" s="11"/>
      <c r="WGM11" s="11"/>
      <c r="WGN11" s="11"/>
      <c r="WGO11" s="11"/>
      <c r="WGP11" s="11"/>
      <c r="WGQ11" s="11"/>
      <c r="WGR11" s="11"/>
      <c r="WGS11" s="11"/>
      <c r="WGT11" s="11"/>
      <c r="WGU11" s="11"/>
      <c r="WGV11" s="11"/>
      <c r="WGW11" s="11"/>
      <c r="WGX11" s="11"/>
      <c r="WGY11" s="11"/>
      <c r="WGZ11" s="11"/>
      <c r="WHA11" s="11"/>
      <c r="WHB11" s="11"/>
      <c r="WHC11" s="11"/>
      <c r="WHD11" s="11"/>
      <c r="WHE11" s="11"/>
      <c r="WHF11" s="11"/>
      <c r="WHG11" s="11"/>
      <c r="WHH11" s="11"/>
      <c r="WHI11" s="11"/>
      <c r="WHJ11" s="11"/>
      <c r="WHK11" s="11"/>
      <c r="WHL11" s="11"/>
      <c r="WHM11" s="11"/>
      <c r="WHN11" s="11"/>
      <c r="WHO11" s="11"/>
      <c r="WHP11" s="11"/>
      <c r="WHQ11" s="11"/>
      <c r="WHR11" s="11"/>
      <c r="WHS11" s="11"/>
      <c r="WHT11" s="11"/>
      <c r="WHU11" s="11"/>
      <c r="WHV11" s="11"/>
      <c r="WHW11" s="11"/>
      <c r="WHX11" s="11"/>
      <c r="WHY11" s="11"/>
      <c r="WHZ11" s="11"/>
      <c r="WIA11" s="11"/>
      <c r="WIB11" s="11"/>
      <c r="WIC11" s="11"/>
      <c r="WID11" s="11"/>
      <c r="WIE11" s="11"/>
      <c r="WIF11" s="11"/>
      <c r="WIG11" s="11"/>
      <c r="WIH11" s="11"/>
      <c r="WII11" s="11"/>
      <c r="WIJ11" s="11"/>
      <c r="WIK11" s="11"/>
      <c r="WIL11" s="11"/>
      <c r="WIM11" s="11"/>
      <c r="WIN11" s="11"/>
      <c r="WIO11" s="11"/>
      <c r="WIP11" s="11"/>
      <c r="WIQ11" s="11"/>
      <c r="WIR11" s="11"/>
      <c r="WIS11" s="11"/>
      <c r="WIT11" s="11"/>
      <c r="WIU11" s="11"/>
      <c r="WIV11" s="11"/>
      <c r="WIW11" s="11"/>
      <c r="WIX11" s="11"/>
      <c r="WIY11" s="11"/>
      <c r="WIZ11" s="11"/>
      <c r="WJA11" s="11"/>
      <c r="WJB11" s="11"/>
      <c r="WJC11" s="11"/>
      <c r="WJD11" s="11"/>
      <c r="WJE11" s="11"/>
      <c r="WJF11" s="11"/>
      <c r="WJG11" s="11"/>
      <c r="WJH11" s="11"/>
      <c r="WJI11" s="11"/>
      <c r="WJJ11" s="11"/>
      <c r="WJK11" s="11"/>
      <c r="WJL11" s="11"/>
      <c r="WJM11" s="11"/>
      <c r="WJN11" s="11"/>
      <c r="WJO11" s="11"/>
      <c r="WJP11" s="11"/>
      <c r="WJQ11" s="11"/>
      <c r="WJR11" s="11"/>
      <c r="WJS11" s="11"/>
      <c r="WJT11" s="11"/>
      <c r="WJU11" s="11"/>
      <c r="WJV11" s="11"/>
      <c r="WJW11" s="11"/>
      <c r="WJX11" s="11"/>
      <c r="WJY11" s="11"/>
      <c r="WJZ11" s="11"/>
      <c r="WKA11" s="11"/>
      <c r="WKB11" s="11"/>
      <c r="WKC11" s="11"/>
      <c r="WKD11" s="11"/>
      <c r="WKE11" s="11"/>
      <c r="WKF11" s="11"/>
      <c r="WKG11" s="11"/>
      <c r="WKH11" s="11"/>
      <c r="WKI11" s="11"/>
      <c r="WKJ11" s="11"/>
      <c r="WKK11" s="11"/>
      <c r="WKL11" s="11"/>
      <c r="WKM11" s="11"/>
      <c r="WKN11" s="11"/>
      <c r="WKO11" s="11"/>
      <c r="WKP11" s="11"/>
      <c r="WKQ11" s="11"/>
      <c r="WKR11" s="11"/>
      <c r="WKS11" s="11"/>
      <c r="WKT11" s="11"/>
      <c r="WKU11" s="11"/>
      <c r="WKV11" s="11"/>
      <c r="WKW11" s="11"/>
      <c r="WKX11" s="11"/>
      <c r="WKY11" s="11"/>
      <c r="WKZ11" s="11"/>
      <c r="WLA11" s="11"/>
      <c r="WLB11" s="11"/>
      <c r="WLC11" s="11"/>
      <c r="WLD11" s="11"/>
      <c r="WLE11" s="11"/>
      <c r="WLF11" s="11"/>
      <c r="WLG11" s="11"/>
      <c r="WLH11" s="11"/>
      <c r="WLI11" s="11"/>
      <c r="WLJ11" s="11"/>
      <c r="WLK11" s="11"/>
      <c r="WLL11" s="11"/>
      <c r="WLM11" s="11"/>
      <c r="WLN11" s="11"/>
      <c r="WLO11" s="11"/>
      <c r="WLP11" s="11"/>
      <c r="WLQ11" s="11"/>
      <c r="WLR11" s="11"/>
      <c r="WLS11" s="11"/>
      <c r="WLT11" s="11"/>
      <c r="WLU11" s="11"/>
      <c r="WLV11" s="11"/>
      <c r="WLW11" s="11"/>
      <c r="WLX11" s="11"/>
      <c r="WLY11" s="11"/>
      <c r="WLZ11" s="11"/>
      <c r="WMA11" s="11"/>
      <c r="WMB11" s="11"/>
      <c r="WMC11" s="11"/>
      <c r="WMD11" s="11"/>
      <c r="WME11" s="11"/>
      <c r="WMF11" s="11"/>
      <c r="WMG11" s="11"/>
      <c r="WMH11" s="11"/>
      <c r="WMI11" s="11"/>
      <c r="WMJ11" s="11"/>
      <c r="WMK11" s="11"/>
      <c r="WML11" s="11"/>
      <c r="WMM11" s="11"/>
      <c r="WMN11" s="11"/>
      <c r="WMO11" s="11"/>
      <c r="WMP11" s="11"/>
      <c r="WMQ11" s="11"/>
      <c r="WMR11" s="11"/>
      <c r="WMS11" s="11"/>
      <c r="WMT11" s="11"/>
      <c r="WMU11" s="11"/>
      <c r="WMV11" s="11"/>
      <c r="WMW11" s="11"/>
      <c r="WMX11" s="11"/>
      <c r="WMY11" s="11"/>
      <c r="WMZ11" s="11"/>
      <c r="WNA11" s="11"/>
      <c r="WNB11" s="11"/>
      <c r="WNC11" s="11"/>
      <c r="WND11" s="11"/>
      <c r="WNE11" s="11"/>
      <c r="WNF11" s="11"/>
      <c r="WNG11" s="11"/>
      <c r="WNH11" s="11"/>
      <c r="WNI11" s="11"/>
      <c r="WNJ11" s="11"/>
      <c r="WNK11" s="11"/>
      <c r="WNL11" s="11"/>
      <c r="WNM11" s="11"/>
      <c r="WNN11" s="11"/>
      <c r="WNO11" s="11"/>
      <c r="WNP11" s="11"/>
      <c r="WNQ11" s="11"/>
      <c r="WNR11" s="11"/>
      <c r="WNS11" s="11"/>
      <c r="WNT11" s="11"/>
      <c r="WNU11" s="11"/>
      <c r="WNV11" s="11"/>
      <c r="WNW11" s="11"/>
      <c r="WNX11" s="11"/>
      <c r="WNY11" s="11"/>
      <c r="WNZ11" s="11"/>
      <c r="WOA11" s="11"/>
      <c r="WOB11" s="11"/>
      <c r="WOC11" s="11"/>
      <c r="WOD11" s="11"/>
      <c r="WOE11" s="11"/>
      <c r="WOF11" s="11"/>
      <c r="WOG11" s="11"/>
      <c r="WOH11" s="11"/>
      <c r="WOI11" s="11"/>
      <c r="WOJ11" s="11"/>
      <c r="WOK11" s="11"/>
      <c r="WOL11" s="11"/>
      <c r="WOM11" s="11"/>
      <c r="WON11" s="11"/>
      <c r="WOO11" s="11"/>
      <c r="WOP11" s="11"/>
      <c r="WOQ11" s="11"/>
      <c r="WOR11" s="11"/>
      <c r="WOS11" s="11"/>
      <c r="WOT11" s="11"/>
      <c r="WOU11" s="11"/>
      <c r="WOV11" s="11"/>
      <c r="WOW11" s="11"/>
      <c r="WOX11" s="11"/>
      <c r="WOY11" s="11"/>
      <c r="WOZ11" s="11"/>
      <c r="WPA11" s="11"/>
      <c r="WPB11" s="11"/>
      <c r="WPC11" s="11"/>
      <c r="WPD11" s="11"/>
      <c r="WPE11" s="11"/>
      <c r="WPF11" s="11"/>
      <c r="WPG11" s="11"/>
      <c r="WPH11" s="11"/>
      <c r="WPI11" s="11"/>
      <c r="WPJ11" s="11"/>
      <c r="WPK11" s="11"/>
      <c r="WPL11" s="11"/>
      <c r="WPM11" s="11"/>
      <c r="WPN11" s="11"/>
      <c r="WPO11" s="11"/>
      <c r="WPP11" s="11"/>
      <c r="WPQ11" s="11"/>
      <c r="WPR11" s="11"/>
      <c r="WPS11" s="11"/>
      <c r="WPT11" s="11"/>
      <c r="WPU11" s="11"/>
      <c r="WPV11" s="11"/>
      <c r="WPW11" s="11"/>
      <c r="WPX11" s="11"/>
      <c r="WPY11" s="11"/>
      <c r="WPZ11" s="11"/>
      <c r="WQA11" s="11"/>
      <c r="WQB11" s="11"/>
      <c r="WQC11" s="11"/>
      <c r="WQD11" s="11"/>
      <c r="WQE11" s="11"/>
      <c r="WQF11" s="11"/>
      <c r="WQG11" s="11"/>
      <c r="WQH11" s="11"/>
      <c r="WQI11" s="11"/>
      <c r="WQJ11" s="11"/>
      <c r="WQK11" s="11"/>
      <c r="WQL11" s="11"/>
      <c r="WQM11" s="11"/>
      <c r="WQN11" s="11"/>
      <c r="WQO11" s="11"/>
      <c r="WQP11" s="11"/>
      <c r="WQQ11" s="11"/>
      <c r="WQR11" s="11"/>
      <c r="WQS11" s="11"/>
      <c r="WQT11" s="11"/>
      <c r="WQU11" s="11"/>
      <c r="WQV11" s="11"/>
      <c r="WQW11" s="11"/>
      <c r="WQX11" s="11"/>
      <c r="WQY11" s="11"/>
      <c r="WQZ11" s="11"/>
      <c r="WRA11" s="11"/>
      <c r="WRB11" s="11"/>
      <c r="WRC11" s="11"/>
      <c r="WRD11" s="11"/>
      <c r="WRE11" s="11"/>
      <c r="WRF11" s="11"/>
      <c r="WRG11" s="11"/>
      <c r="WRH11" s="11"/>
      <c r="WRI11" s="11"/>
      <c r="WRJ11" s="11"/>
      <c r="WRK11" s="11"/>
      <c r="WRL11" s="11"/>
      <c r="WRM11" s="11"/>
      <c r="WRN11" s="11"/>
      <c r="WRO11" s="11"/>
      <c r="WRP11" s="11"/>
      <c r="WRQ11" s="11"/>
      <c r="WRR11" s="11"/>
      <c r="WRS11" s="11"/>
      <c r="WRT11" s="11"/>
      <c r="WRU11" s="11"/>
      <c r="WRV11" s="11"/>
      <c r="WRW11" s="11"/>
      <c r="WRX11" s="11"/>
      <c r="WRY11" s="11"/>
      <c r="WRZ11" s="11"/>
      <c r="WSA11" s="11"/>
      <c r="WSB11" s="11"/>
      <c r="WSC11" s="11"/>
      <c r="WSD11" s="11"/>
      <c r="WSE11" s="11"/>
      <c r="WSF11" s="11"/>
      <c r="WSG11" s="11"/>
      <c r="WSH11" s="11"/>
      <c r="WSI11" s="11"/>
      <c r="WSJ11" s="11"/>
      <c r="WSK11" s="11"/>
      <c r="WSL11" s="11"/>
      <c r="WSM11" s="11"/>
      <c r="WSN11" s="11"/>
      <c r="WSO11" s="11"/>
      <c r="WSP11" s="11"/>
      <c r="WSQ11" s="11"/>
      <c r="WSR11" s="11"/>
      <c r="WSS11" s="11"/>
      <c r="WST11" s="11"/>
      <c r="WSU11" s="11"/>
      <c r="WSV11" s="11"/>
      <c r="WSW11" s="11"/>
      <c r="WSX11" s="11"/>
      <c r="WSY11" s="11"/>
      <c r="WSZ11" s="11"/>
      <c r="WTA11" s="11"/>
      <c r="WTB11" s="11"/>
      <c r="WTC11" s="11"/>
      <c r="WTD11" s="11"/>
      <c r="WTE11" s="11"/>
      <c r="WTF11" s="11"/>
      <c r="WTG11" s="11"/>
      <c r="WTH11" s="11"/>
      <c r="WTI11" s="11"/>
      <c r="WTJ11" s="11"/>
      <c r="WTK11" s="11"/>
      <c r="WTL11" s="11"/>
      <c r="WTM11" s="11"/>
      <c r="WTN11" s="11"/>
      <c r="WTO11" s="11"/>
      <c r="WTP11" s="11"/>
      <c r="WTQ11" s="11"/>
      <c r="WTR11" s="11"/>
      <c r="WTS11" s="11"/>
      <c r="WTT11" s="11"/>
      <c r="WTU11" s="11"/>
      <c r="WTV11" s="11"/>
      <c r="WTW11" s="11"/>
      <c r="WTX11" s="11"/>
      <c r="WTY11" s="11"/>
      <c r="WTZ11" s="11"/>
      <c r="WUA11" s="11"/>
      <c r="WUB11" s="11"/>
      <c r="WUC11" s="11"/>
      <c r="WUD11" s="11"/>
      <c r="WUE11" s="11"/>
      <c r="WUF11" s="11"/>
      <c r="WUG11" s="11"/>
      <c r="WUH11" s="11"/>
      <c r="WUI11" s="11"/>
      <c r="WUJ11" s="11"/>
      <c r="WUK11" s="11"/>
      <c r="WUL11" s="11"/>
      <c r="WUM11" s="11"/>
      <c r="WUN11" s="11"/>
      <c r="WUO11" s="11"/>
      <c r="WUP11" s="11"/>
      <c r="WUQ11" s="11"/>
      <c r="WUR11" s="11"/>
      <c r="WUS11" s="11"/>
      <c r="WUT11" s="11"/>
      <c r="WUU11" s="11"/>
      <c r="WUV11" s="11"/>
      <c r="WUW11" s="11"/>
      <c r="WUX11" s="11"/>
      <c r="WUY11" s="11"/>
      <c r="WUZ11" s="11"/>
      <c r="WVA11" s="11"/>
      <c r="WVB11" s="11"/>
      <c r="WVC11" s="11"/>
      <c r="WVD11" s="11"/>
      <c r="WVE11" s="11"/>
      <c r="WVF11" s="11"/>
      <c r="WVG11" s="11"/>
      <c r="WVH11" s="11"/>
      <c r="WVI11" s="11"/>
      <c r="WVJ11" s="11"/>
      <c r="WVK11" s="11"/>
      <c r="WVL11" s="11"/>
      <c r="WVM11" s="11"/>
      <c r="WVN11" s="11"/>
      <c r="WVO11" s="11"/>
      <c r="WVP11" s="11"/>
      <c r="WVQ11" s="11"/>
      <c r="WVR11" s="11"/>
      <c r="WVS11" s="11"/>
      <c r="WVT11" s="11"/>
      <c r="WVU11" s="11"/>
      <c r="WVV11" s="11"/>
      <c r="WVW11" s="11"/>
      <c r="WVX11" s="11"/>
      <c r="WVY11" s="11"/>
      <c r="WVZ11" s="11"/>
      <c r="WWA11" s="11"/>
      <c r="WWB11" s="11"/>
      <c r="WWC11" s="11"/>
      <c r="WWD11" s="11"/>
      <c r="WWE11" s="11"/>
      <c r="WWF11" s="11"/>
      <c r="WWG11" s="11"/>
      <c r="WWH11" s="11"/>
      <c r="WWI11" s="11"/>
      <c r="WWJ11" s="11"/>
      <c r="WWK11" s="11"/>
      <c r="WWL11" s="11"/>
      <c r="WWM11" s="11"/>
      <c r="WWN11" s="11"/>
      <c r="WWO11" s="11"/>
      <c r="WWP11" s="11"/>
      <c r="WWQ11" s="11"/>
      <c r="WWR11" s="11"/>
      <c r="WWS11" s="11"/>
      <c r="WWT11" s="11"/>
      <c r="WWU11" s="11"/>
      <c r="WWV11" s="11"/>
      <c r="WWW11" s="11"/>
      <c r="WWX11" s="11"/>
      <c r="WWY11" s="11"/>
      <c r="WWZ11" s="11"/>
      <c r="WXA11" s="11"/>
      <c r="WXB11" s="11"/>
      <c r="WXC11" s="11"/>
      <c r="WXD11" s="11"/>
      <c r="WXE11" s="11"/>
      <c r="WXF11" s="11"/>
      <c r="WXG11" s="11"/>
      <c r="WXH11" s="11"/>
      <c r="WXI11" s="11"/>
      <c r="WXJ11" s="11"/>
      <c r="WXK11" s="11"/>
      <c r="WXL11" s="11"/>
      <c r="WXM11" s="11"/>
      <c r="WXN11" s="11"/>
      <c r="WXO11" s="11"/>
      <c r="WXP11" s="11"/>
      <c r="WXQ11" s="11"/>
      <c r="WXR11" s="11"/>
      <c r="WXS11" s="11"/>
      <c r="WXT11" s="11"/>
      <c r="WXU11" s="11"/>
      <c r="WXV11" s="11"/>
      <c r="WXW11" s="11"/>
      <c r="WXX11" s="11"/>
      <c r="WXY11" s="11"/>
      <c r="WXZ11" s="11"/>
      <c r="WYA11" s="11"/>
      <c r="WYB11" s="11"/>
      <c r="WYC11" s="11"/>
      <c r="WYD11" s="11"/>
      <c r="WYE11" s="11"/>
      <c r="WYF11" s="11"/>
      <c r="WYG11" s="11"/>
      <c r="WYH11" s="11"/>
      <c r="WYI11" s="11"/>
      <c r="WYJ11" s="11"/>
      <c r="WYK11" s="11"/>
      <c r="WYL11" s="11"/>
      <c r="WYM11" s="11"/>
      <c r="WYN11" s="11"/>
      <c r="WYO11" s="11"/>
      <c r="WYP11" s="11"/>
      <c r="WYQ11" s="11"/>
      <c r="WYR11" s="11"/>
      <c r="WYS11" s="11"/>
      <c r="WYT11" s="11"/>
      <c r="WYU11" s="11"/>
      <c r="WYV11" s="11"/>
      <c r="WYW11" s="11"/>
      <c r="WYX11" s="11"/>
      <c r="WYY11" s="11"/>
      <c r="WYZ11" s="11"/>
      <c r="WZA11" s="11"/>
      <c r="WZB11" s="11"/>
      <c r="WZC11" s="11"/>
      <c r="WZD11" s="11"/>
      <c r="WZE11" s="11"/>
      <c r="WZF11" s="11"/>
      <c r="WZG11" s="11"/>
      <c r="WZH11" s="11"/>
      <c r="WZI11" s="11"/>
      <c r="WZJ11" s="11"/>
      <c r="WZK11" s="11"/>
      <c r="WZL11" s="11"/>
      <c r="WZM11" s="11"/>
      <c r="WZN11" s="11"/>
      <c r="WZO11" s="11"/>
      <c r="WZP11" s="11"/>
      <c r="WZQ11" s="11"/>
      <c r="WZR11" s="11"/>
      <c r="WZS11" s="11"/>
      <c r="WZT11" s="11"/>
      <c r="WZU11" s="11"/>
      <c r="WZV11" s="11"/>
      <c r="WZW11" s="11"/>
      <c r="WZX11" s="11"/>
      <c r="WZY11" s="11"/>
      <c r="WZZ11" s="11"/>
      <c r="XAA11" s="11"/>
      <c r="XAB11" s="11"/>
      <c r="XAC11" s="11"/>
      <c r="XAD11" s="11"/>
      <c r="XAE11" s="11"/>
      <c r="XAF11" s="11"/>
      <c r="XAG11" s="11"/>
      <c r="XAH11" s="11"/>
      <c r="XAI11" s="11"/>
      <c r="XAJ11" s="11"/>
      <c r="XAK11" s="11"/>
      <c r="XAL11" s="11"/>
      <c r="XAM11" s="11"/>
      <c r="XAN11" s="11"/>
      <c r="XAO11" s="11"/>
      <c r="XAP11" s="11"/>
      <c r="XAQ11" s="11"/>
      <c r="XAR11" s="11"/>
      <c r="XAS11" s="11"/>
      <c r="XAT11" s="11"/>
      <c r="XAU11" s="11"/>
      <c r="XAV11" s="11"/>
      <c r="XAW11" s="11"/>
      <c r="XAX11" s="11"/>
      <c r="XAY11" s="11"/>
      <c r="XAZ11" s="11"/>
      <c r="XBA11" s="11"/>
      <c r="XBB11" s="11"/>
      <c r="XBC11" s="11"/>
      <c r="XBD11" s="11"/>
      <c r="XBE11" s="11"/>
      <c r="XBF11" s="11"/>
      <c r="XBG11" s="11"/>
      <c r="XBH11" s="11"/>
      <c r="XBI11" s="11"/>
      <c r="XBJ11" s="11"/>
      <c r="XBK11" s="11"/>
      <c r="XBL11" s="11"/>
      <c r="XBM11" s="11"/>
      <c r="XBN11" s="11"/>
      <c r="XBO11" s="11"/>
      <c r="XBP11" s="11"/>
      <c r="XBQ11" s="11"/>
      <c r="XBR11" s="11"/>
      <c r="XBS11" s="11"/>
      <c r="XBT11" s="11"/>
      <c r="XBU11" s="11"/>
      <c r="XBV11" s="11"/>
      <c r="XBW11" s="11"/>
      <c r="XBX11" s="11"/>
      <c r="XBY11" s="11"/>
      <c r="XBZ11" s="11"/>
      <c r="XCA11" s="11"/>
      <c r="XCB11" s="11"/>
      <c r="XCC11" s="11"/>
      <c r="XCD11" s="11"/>
      <c r="XCE11" s="11"/>
      <c r="XCF11" s="11"/>
      <c r="XCG11" s="11"/>
      <c r="XCH11" s="11"/>
      <c r="XCI11" s="11"/>
      <c r="XCJ11" s="11"/>
      <c r="XCK11" s="11"/>
      <c r="XCL11" s="11"/>
      <c r="XCM11" s="11"/>
      <c r="XCN11" s="11"/>
      <c r="XCO11" s="11"/>
      <c r="XCP11" s="11"/>
      <c r="XCQ11" s="11"/>
      <c r="XCR11" s="11"/>
      <c r="XCS11" s="11"/>
      <c r="XCT11" s="11"/>
      <c r="XCU11" s="11"/>
      <c r="XCV11" s="11"/>
      <c r="XCW11" s="11"/>
      <c r="XCX11" s="11"/>
      <c r="XCY11" s="11"/>
      <c r="XCZ11" s="11"/>
      <c r="XDA11" s="11"/>
      <c r="XDB11" s="11"/>
      <c r="XDC11" s="11"/>
      <c r="XDD11" s="11"/>
      <c r="XDE11" s="11"/>
      <c r="XDF11" s="11"/>
      <c r="XDG11" s="11"/>
      <c r="XDH11" s="11"/>
      <c r="XDI11" s="11"/>
      <c r="XDJ11" s="11"/>
      <c r="XDK11" s="11"/>
      <c r="XDL11" s="11"/>
      <c r="XDM11" s="11"/>
      <c r="XDN11" s="11"/>
      <c r="XDO11" s="11"/>
      <c r="XDP11" s="11"/>
      <c r="XDQ11" s="11"/>
      <c r="XDR11" s="11"/>
      <c r="XDS11" s="11"/>
      <c r="XDT11" s="11"/>
      <c r="XDU11" s="11"/>
      <c r="XDV11" s="11"/>
      <c r="XDW11" s="11"/>
      <c r="XDX11" s="11"/>
      <c r="XDY11" s="11"/>
      <c r="XDZ11" s="11"/>
      <c r="XEA11" s="11"/>
      <c r="XEB11" s="11"/>
      <c r="XEC11" s="11"/>
      <c r="XED11" s="11"/>
      <c r="XEE11" s="11"/>
      <c r="XEF11" s="11"/>
      <c r="XEG11" s="11"/>
      <c r="XEH11" s="11"/>
      <c r="XEI11" s="11"/>
      <c r="XEJ11" s="11"/>
      <c r="XEK11" s="11"/>
      <c r="XEL11" s="11"/>
      <c r="XEM11" s="11"/>
      <c r="XEN11" s="11"/>
      <c r="XEO11" s="11"/>
      <c r="XEP11" s="11"/>
      <c r="XEQ11" s="11"/>
      <c r="XER11" s="11"/>
      <c r="XES11" s="11"/>
      <c r="XET11" s="11"/>
      <c r="XEU11" s="11"/>
      <c r="XEV11" s="11"/>
      <c r="XEW11" s="11"/>
      <c r="XEX11" s="11"/>
      <c r="XEY11" s="11"/>
      <c r="XEZ11" s="11"/>
      <c r="XFA11" s="11"/>
      <c r="XFB11" s="11"/>
      <c r="XFC11" s="11"/>
    </row>
    <row r="12" spans="1:16383" x14ac:dyDescent="0.2">
      <c r="A12" s="12" t="s">
        <v>4361</v>
      </c>
      <c r="B12" s="12">
        <v>2008</v>
      </c>
      <c r="C12" s="12" t="s">
        <v>11423</v>
      </c>
      <c r="D12" s="9">
        <v>2016</v>
      </c>
      <c r="E12" s="5" t="s">
        <v>9313</v>
      </c>
      <c r="F12" s="8" t="s">
        <v>11299</v>
      </c>
      <c r="G12" s="5" t="s">
        <v>11089</v>
      </c>
      <c r="H12" s="5" t="s">
        <v>9379</v>
      </c>
      <c r="I12" s="5" t="s">
        <v>9347</v>
      </c>
      <c r="J12" s="5" t="s">
        <v>9345</v>
      </c>
      <c r="K12" s="9">
        <v>1</v>
      </c>
      <c r="L12" s="5" t="s">
        <v>11236</v>
      </c>
      <c r="M12" s="9">
        <v>32</v>
      </c>
      <c r="N12" s="5" t="s">
        <v>11422</v>
      </c>
      <c r="O12" s="5"/>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c r="IC12" s="11"/>
      <c r="ID12" s="11"/>
      <c r="IE12" s="11"/>
      <c r="IF12" s="11"/>
      <c r="IG12" s="11"/>
      <c r="IH12" s="11"/>
      <c r="II12" s="11"/>
      <c r="IJ12" s="11"/>
      <c r="IK12" s="11"/>
      <c r="IL12" s="11"/>
      <c r="IM12" s="11"/>
      <c r="IN12" s="11"/>
      <c r="IO12" s="11"/>
      <c r="IP12" s="11"/>
      <c r="IQ12" s="11"/>
      <c r="IR12" s="11"/>
      <c r="IS12" s="11"/>
      <c r="IT12" s="11"/>
      <c r="IU12" s="11"/>
      <c r="IV12" s="11"/>
      <c r="IW12" s="11"/>
      <c r="IX12" s="11"/>
      <c r="IY12" s="11"/>
      <c r="IZ12" s="11"/>
      <c r="JA12" s="11"/>
      <c r="JB12" s="11"/>
      <c r="JC12" s="11"/>
      <c r="JD12" s="11"/>
      <c r="JE12" s="11"/>
      <c r="JF12" s="11"/>
      <c r="JG12" s="11"/>
      <c r="JH12" s="11"/>
      <c r="JI12" s="11"/>
      <c r="JJ12" s="11"/>
      <c r="JK12" s="11"/>
      <c r="JL12" s="11"/>
      <c r="JM12" s="11"/>
      <c r="JN12" s="11"/>
      <c r="JO12" s="11"/>
      <c r="JP12" s="11"/>
      <c r="JQ12" s="11"/>
      <c r="JR12" s="11"/>
      <c r="JS12" s="11"/>
      <c r="JT12" s="11"/>
      <c r="JU12" s="11"/>
      <c r="JV12" s="11"/>
      <c r="JW12" s="11"/>
      <c r="JX12" s="11"/>
      <c r="JY12" s="11"/>
      <c r="JZ12" s="11"/>
      <c r="KA12" s="11"/>
      <c r="KB12" s="11"/>
      <c r="KC12" s="11"/>
      <c r="KD12" s="11"/>
      <c r="KE12" s="11"/>
      <c r="KF12" s="11"/>
      <c r="KG12" s="11"/>
      <c r="KH12" s="11"/>
      <c r="KI12" s="11"/>
      <c r="KJ12" s="11"/>
      <c r="KK12" s="11"/>
      <c r="KL12" s="11"/>
      <c r="KM12" s="11"/>
      <c r="KN12" s="11"/>
      <c r="KO12" s="11"/>
      <c r="KP12" s="11"/>
      <c r="KQ12" s="11"/>
      <c r="KR12" s="11"/>
      <c r="KS12" s="11"/>
      <c r="KT12" s="11"/>
      <c r="KU12" s="11"/>
      <c r="KV12" s="11"/>
      <c r="KW12" s="11"/>
      <c r="KX12" s="11"/>
      <c r="KY12" s="11"/>
      <c r="KZ12" s="11"/>
      <c r="LA12" s="11"/>
      <c r="LB12" s="11"/>
      <c r="LC12" s="11"/>
      <c r="LD12" s="11"/>
      <c r="LE12" s="11"/>
      <c r="LF12" s="11"/>
      <c r="LG12" s="11"/>
      <c r="LH12" s="11"/>
      <c r="LI12" s="11"/>
      <c r="LJ12" s="11"/>
      <c r="LK12" s="11"/>
      <c r="LL12" s="11"/>
      <c r="LM12" s="11"/>
      <c r="LN12" s="11"/>
      <c r="LO12" s="11"/>
      <c r="LP12" s="11"/>
      <c r="LQ12" s="11"/>
      <c r="LR12" s="11"/>
      <c r="LS12" s="11"/>
      <c r="LT12" s="11"/>
      <c r="LU12" s="11"/>
      <c r="LV12" s="11"/>
      <c r="LW12" s="11"/>
      <c r="LX12" s="11"/>
      <c r="LY12" s="11"/>
      <c r="LZ12" s="11"/>
      <c r="MA12" s="11"/>
      <c r="MB12" s="11"/>
      <c r="MC12" s="11"/>
      <c r="MD12" s="11"/>
      <c r="ME12" s="11"/>
      <c r="MF12" s="11"/>
      <c r="MG12" s="11"/>
      <c r="MH12" s="11"/>
      <c r="MI12" s="11"/>
      <c r="MJ12" s="11"/>
      <c r="MK12" s="11"/>
      <c r="ML12" s="11"/>
      <c r="MM12" s="11"/>
      <c r="MN12" s="11"/>
      <c r="MO12" s="11"/>
      <c r="MP12" s="11"/>
      <c r="MQ12" s="11"/>
      <c r="MR12" s="11"/>
      <c r="MS12" s="11"/>
      <c r="MT12" s="11"/>
      <c r="MU12" s="11"/>
      <c r="MV12" s="11"/>
      <c r="MW12" s="11"/>
      <c r="MX12" s="11"/>
      <c r="MY12" s="11"/>
      <c r="MZ12" s="11"/>
      <c r="NA12" s="11"/>
      <c r="NB12" s="11"/>
      <c r="NC12" s="11"/>
      <c r="ND12" s="11"/>
      <c r="NE12" s="11"/>
      <c r="NF12" s="11"/>
      <c r="NG12" s="11"/>
      <c r="NH12" s="11"/>
      <c r="NI12" s="11"/>
      <c r="NJ12" s="11"/>
      <c r="NK12" s="11"/>
      <c r="NL12" s="11"/>
      <c r="NM12" s="11"/>
      <c r="NN12" s="11"/>
      <c r="NO12" s="11"/>
      <c r="NP12" s="11"/>
      <c r="NQ12" s="11"/>
      <c r="NR12" s="11"/>
      <c r="NS12" s="11"/>
      <c r="NT12" s="11"/>
      <c r="NU12" s="11"/>
      <c r="NV12" s="11"/>
      <c r="NW12" s="11"/>
      <c r="NX12" s="11"/>
      <c r="NY12" s="11"/>
      <c r="NZ12" s="11"/>
      <c r="OA12" s="11"/>
      <c r="OB12" s="11"/>
      <c r="OC12" s="11"/>
      <c r="OD12" s="11"/>
      <c r="OE12" s="11"/>
      <c r="OF12" s="11"/>
      <c r="OG12" s="11"/>
      <c r="OH12" s="11"/>
      <c r="OI12" s="11"/>
      <c r="OJ12" s="11"/>
      <c r="OK12" s="11"/>
      <c r="OL12" s="11"/>
      <c r="OM12" s="11"/>
      <c r="ON12" s="11"/>
      <c r="OO12" s="11"/>
      <c r="OP12" s="11"/>
      <c r="OQ12" s="11"/>
      <c r="OR12" s="11"/>
      <c r="OS12" s="11"/>
      <c r="OT12" s="11"/>
      <c r="OU12" s="11"/>
      <c r="OV12" s="11"/>
      <c r="OW12" s="11"/>
      <c r="OX12" s="11"/>
      <c r="OY12" s="11"/>
      <c r="OZ12" s="11"/>
      <c r="PA12" s="11"/>
      <c r="PB12" s="11"/>
      <c r="PC12" s="11"/>
      <c r="PD12" s="11"/>
      <c r="PE12" s="11"/>
      <c r="PF12" s="11"/>
      <c r="PG12" s="11"/>
      <c r="PH12" s="11"/>
      <c r="PI12" s="11"/>
      <c r="PJ12" s="11"/>
      <c r="PK12" s="11"/>
      <c r="PL12" s="11"/>
      <c r="PM12" s="11"/>
      <c r="PN12" s="11"/>
      <c r="PO12" s="11"/>
      <c r="PP12" s="11"/>
      <c r="PQ12" s="11"/>
      <c r="PR12" s="11"/>
      <c r="PS12" s="11"/>
      <c r="PT12" s="11"/>
      <c r="PU12" s="11"/>
      <c r="PV12" s="11"/>
      <c r="PW12" s="11"/>
      <c r="PX12" s="11"/>
      <c r="PY12" s="11"/>
      <c r="PZ12" s="11"/>
      <c r="QA12" s="11"/>
      <c r="QB12" s="11"/>
      <c r="QC12" s="11"/>
      <c r="QD12" s="11"/>
      <c r="QE12" s="11"/>
      <c r="QF12" s="11"/>
      <c r="QG12" s="11"/>
      <c r="QH12" s="11"/>
      <c r="QI12" s="11"/>
      <c r="QJ12" s="11"/>
      <c r="QK12" s="11"/>
      <c r="QL12" s="11"/>
      <c r="QM12" s="11"/>
      <c r="QN12" s="11"/>
      <c r="QO12" s="11"/>
      <c r="QP12" s="11"/>
      <c r="QQ12" s="11"/>
      <c r="QR12" s="11"/>
      <c r="QS12" s="11"/>
      <c r="QT12" s="11"/>
      <c r="QU12" s="11"/>
      <c r="QV12" s="11"/>
      <c r="QW12" s="11"/>
      <c r="QX12" s="11"/>
      <c r="QY12" s="11"/>
      <c r="QZ12" s="11"/>
      <c r="RA12" s="11"/>
      <c r="RB12" s="11"/>
      <c r="RC12" s="11"/>
      <c r="RD12" s="11"/>
      <c r="RE12" s="11"/>
      <c r="RF12" s="11"/>
      <c r="RG12" s="11"/>
      <c r="RH12" s="11"/>
      <c r="RI12" s="11"/>
      <c r="RJ12" s="11"/>
      <c r="RK12" s="11"/>
      <c r="RL12" s="11"/>
      <c r="RM12" s="11"/>
      <c r="RN12" s="11"/>
      <c r="RO12" s="11"/>
      <c r="RP12" s="11"/>
      <c r="RQ12" s="11"/>
      <c r="RR12" s="11"/>
      <c r="RS12" s="11"/>
      <c r="RT12" s="11"/>
      <c r="RU12" s="11"/>
      <c r="RV12" s="11"/>
      <c r="RW12" s="11"/>
      <c r="RX12" s="11"/>
      <c r="RY12" s="11"/>
      <c r="RZ12" s="11"/>
      <c r="SA12" s="11"/>
      <c r="SB12" s="11"/>
      <c r="SC12" s="11"/>
      <c r="SD12" s="11"/>
      <c r="SE12" s="11"/>
      <c r="SF12" s="11"/>
      <c r="SG12" s="11"/>
      <c r="SH12" s="11"/>
      <c r="SI12" s="11"/>
      <c r="SJ12" s="11"/>
      <c r="SK12" s="11"/>
      <c r="SL12" s="11"/>
      <c r="SM12" s="11"/>
      <c r="SN12" s="11"/>
      <c r="SO12" s="11"/>
      <c r="SP12" s="11"/>
      <c r="SQ12" s="11"/>
      <c r="SR12" s="11"/>
      <c r="SS12" s="11"/>
      <c r="ST12" s="11"/>
      <c r="SU12" s="11"/>
      <c r="SV12" s="11"/>
      <c r="SW12" s="11"/>
      <c r="SX12" s="11"/>
      <c r="SY12" s="11"/>
      <c r="SZ12" s="11"/>
      <c r="TA12" s="11"/>
      <c r="TB12" s="11"/>
      <c r="TC12" s="11"/>
      <c r="TD12" s="11"/>
      <c r="TE12" s="11"/>
      <c r="TF12" s="11"/>
      <c r="TG12" s="11"/>
      <c r="TH12" s="11"/>
      <c r="TI12" s="11"/>
      <c r="TJ12" s="11"/>
      <c r="TK12" s="11"/>
      <c r="TL12" s="11"/>
      <c r="TM12" s="11"/>
      <c r="TN12" s="11"/>
      <c r="TO12" s="11"/>
      <c r="TP12" s="11"/>
      <c r="TQ12" s="11"/>
      <c r="TR12" s="11"/>
      <c r="TS12" s="11"/>
      <c r="TT12" s="11"/>
      <c r="TU12" s="11"/>
      <c r="TV12" s="11"/>
      <c r="TW12" s="11"/>
      <c r="TX12" s="11"/>
      <c r="TY12" s="11"/>
      <c r="TZ12" s="11"/>
      <c r="UA12" s="11"/>
      <c r="UB12" s="11"/>
      <c r="UC12" s="11"/>
      <c r="UD12" s="11"/>
      <c r="UE12" s="11"/>
      <c r="UF12" s="11"/>
      <c r="UG12" s="11"/>
      <c r="UH12" s="11"/>
      <c r="UI12" s="11"/>
      <c r="UJ12" s="11"/>
      <c r="UK12" s="11"/>
      <c r="UL12" s="11"/>
      <c r="UM12" s="11"/>
      <c r="UN12" s="11"/>
      <c r="UO12" s="11"/>
      <c r="UP12" s="11"/>
      <c r="UQ12" s="11"/>
      <c r="UR12" s="11"/>
      <c r="US12" s="11"/>
      <c r="UT12" s="11"/>
      <c r="UU12" s="11"/>
      <c r="UV12" s="11"/>
      <c r="UW12" s="11"/>
      <c r="UX12" s="11"/>
      <c r="UY12" s="11"/>
      <c r="UZ12" s="11"/>
      <c r="VA12" s="11"/>
      <c r="VB12" s="11"/>
      <c r="VC12" s="11"/>
      <c r="VD12" s="11"/>
      <c r="VE12" s="11"/>
      <c r="VF12" s="11"/>
      <c r="VG12" s="11"/>
      <c r="VH12" s="11"/>
      <c r="VI12" s="11"/>
      <c r="VJ12" s="11"/>
      <c r="VK12" s="11"/>
      <c r="VL12" s="11"/>
      <c r="VM12" s="11"/>
      <c r="VN12" s="11"/>
      <c r="VO12" s="11"/>
      <c r="VP12" s="11"/>
      <c r="VQ12" s="11"/>
      <c r="VR12" s="11"/>
      <c r="VS12" s="11"/>
      <c r="VT12" s="11"/>
      <c r="VU12" s="11"/>
      <c r="VV12" s="11"/>
      <c r="VW12" s="11"/>
      <c r="VX12" s="11"/>
      <c r="VY12" s="11"/>
      <c r="VZ12" s="11"/>
      <c r="WA12" s="11"/>
      <c r="WB12" s="11"/>
      <c r="WC12" s="11"/>
      <c r="WD12" s="11"/>
      <c r="WE12" s="11"/>
      <c r="WF12" s="11"/>
      <c r="WG12" s="11"/>
      <c r="WH12" s="11"/>
      <c r="WI12" s="11"/>
      <c r="WJ12" s="11"/>
      <c r="WK12" s="11"/>
      <c r="WL12" s="11"/>
      <c r="WM12" s="11"/>
      <c r="WN12" s="11"/>
      <c r="WO12" s="11"/>
      <c r="WP12" s="11"/>
      <c r="WQ12" s="11"/>
      <c r="WR12" s="11"/>
      <c r="WS12" s="11"/>
      <c r="WT12" s="11"/>
      <c r="WU12" s="11"/>
      <c r="WV12" s="11"/>
      <c r="WW12" s="11"/>
      <c r="WX12" s="11"/>
      <c r="WY12" s="11"/>
      <c r="WZ12" s="11"/>
      <c r="XA12" s="11"/>
      <c r="XB12" s="11"/>
      <c r="XC12" s="11"/>
      <c r="XD12" s="11"/>
      <c r="XE12" s="11"/>
      <c r="XF12" s="11"/>
      <c r="XG12" s="11"/>
      <c r="XH12" s="11"/>
      <c r="XI12" s="11"/>
      <c r="XJ12" s="11"/>
      <c r="XK12" s="11"/>
      <c r="XL12" s="11"/>
      <c r="XM12" s="11"/>
      <c r="XN12" s="11"/>
      <c r="XO12" s="11"/>
      <c r="XP12" s="11"/>
      <c r="XQ12" s="11"/>
      <c r="XR12" s="11"/>
      <c r="XS12" s="11"/>
      <c r="XT12" s="11"/>
      <c r="XU12" s="11"/>
      <c r="XV12" s="11"/>
      <c r="XW12" s="11"/>
      <c r="XX12" s="11"/>
      <c r="XY12" s="11"/>
      <c r="XZ12" s="11"/>
      <c r="YA12" s="11"/>
      <c r="YB12" s="11"/>
      <c r="YC12" s="11"/>
      <c r="YD12" s="11"/>
      <c r="YE12" s="11"/>
      <c r="YF12" s="11"/>
      <c r="YG12" s="11"/>
      <c r="YH12" s="11"/>
      <c r="YI12" s="11"/>
      <c r="YJ12" s="11"/>
      <c r="YK12" s="11"/>
      <c r="YL12" s="11"/>
      <c r="YM12" s="11"/>
      <c r="YN12" s="11"/>
      <c r="YO12" s="11"/>
      <c r="YP12" s="11"/>
      <c r="YQ12" s="11"/>
      <c r="YR12" s="11"/>
      <c r="YS12" s="11"/>
      <c r="YT12" s="11"/>
      <c r="YU12" s="11"/>
      <c r="YV12" s="11"/>
      <c r="YW12" s="11"/>
      <c r="YX12" s="11"/>
      <c r="YY12" s="11"/>
      <c r="YZ12" s="11"/>
      <c r="ZA12" s="11"/>
      <c r="ZB12" s="11"/>
      <c r="ZC12" s="11"/>
      <c r="ZD12" s="11"/>
      <c r="ZE12" s="11"/>
      <c r="ZF12" s="11"/>
      <c r="ZG12" s="11"/>
      <c r="ZH12" s="11"/>
      <c r="ZI12" s="11"/>
      <c r="ZJ12" s="11"/>
      <c r="ZK12" s="11"/>
      <c r="ZL12" s="11"/>
      <c r="ZM12" s="11"/>
      <c r="ZN12" s="11"/>
      <c r="ZO12" s="11"/>
      <c r="ZP12" s="11"/>
      <c r="ZQ12" s="11"/>
      <c r="ZR12" s="11"/>
      <c r="ZS12" s="11"/>
      <c r="ZT12" s="11"/>
      <c r="ZU12" s="11"/>
      <c r="ZV12" s="11"/>
      <c r="ZW12" s="11"/>
      <c r="ZX12" s="11"/>
      <c r="ZY12" s="11"/>
      <c r="ZZ12" s="11"/>
      <c r="AAA12" s="11"/>
      <c r="AAB12" s="11"/>
      <c r="AAC12" s="11"/>
      <c r="AAD12" s="11"/>
      <c r="AAE12" s="11"/>
      <c r="AAF12" s="11"/>
      <c r="AAG12" s="11"/>
      <c r="AAH12" s="11"/>
      <c r="AAI12" s="11"/>
      <c r="AAJ12" s="11"/>
      <c r="AAK12" s="11"/>
      <c r="AAL12" s="11"/>
      <c r="AAM12" s="11"/>
      <c r="AAN12" s="11"/>
      <c r="AAO12" s="11"/>
      <c r="AAP12" s="11"/>
      <c r="AAQ12" s="11"/>
      <c r="AAR12" s="11"/>
      <c r="AAS12" s="11"/>
      <c r="AAT12" s="11"/>
      <c r="AAU12" s="11"/>
      <c r="AAV12" s="11"/>
      <c r="AAW12" s="11"/>
      <c r="AAX12" s="11"/>
      <c r="AAY12" s="11"/>
      <c r="AAZ12" s="11"/>
      <c r="ABA12" s="11"/>
      <c r="ABB12" s="11"/>
      <c r="ABC12" s="11"/>
      <c r="ABD12" s="11"/>
      <c r="ABE12" s="11"/>
      <c r="ABF12" s="11"/>
      <c r="ABG12" s="11"/>
      <c r="ABH12" s="11"/>
      <c r="ABI12" s="11"/>
      <c r="ABJ12" s="11"/>
      <c r="ABK12" s="11"/>
      <c r="ABL12" s="11"/>
      <c r="ABM12" s="11"/>
      <c r="ABN12" s="11"/>
      <c r="ABO12" s="11"/>
      <c r="ABP12" s="11"/>
      <c r="ABQ12" s="11"/>
      <c r="ABR12" s="11"/>
      <c r="ABS12" s="11"/>
      <c r="ABT12" s="11"/>
      <c r="ABU12" s="11"/>
      <c r="ABV12" s="11"/>
      <c r="ABW12" s="11"/>
      <c r="ABX12" s="11"/>
      <c r="ABY12" s="11"/>
      <c r="ABZ12" s="11"/>
      <c r="ACA12" s="11"/>
      <c r="ACB12" s="11"/>
      <c r="ACC12" s="11"/>
      <c r="ACD12" s="11"/>
      <c r="ACE12" s="11"/>
      <c r="ACF12" s="11"/>
      <c r="ACG12" s="11"/>
      <c r="ACH12" s="11"/>
      <c r="ACI12" s="11"/>
      <c r="ACJ12" s="11"/>
      <c r="ACK12" s="11"/>
      <c r="ACL12" s="11"/>
      <c r="ACM12" s="11"/>
      <c r="ACN12" s="11"/>
      <c r="ACO12" s="11"/>
      <c r="ACP12" s="11"/>
      <c r="ACQ12" s="11"/>
      <c r="ACR12" s="11"/>
      <c r="ACS12" s="11"/>
      <c r="ACT12" s="11"/>
      <c r="ACU12" s="11"/>
      <c r="ACV12" s="11"/>
      <c r="ACW12" s="11"/>
      <c r="ACX12" s="11"/>
      <c r="ACY12" s="11"/>
      <c r="ACZ12" s="11"/>
      <c r="ADA12" s="11"/>
      <c r="ADB12" s="11"/>
      <c r="ADC12" s="11"/>
      <c r="ADD12" s="11"/>
      <c r="ADE12" s="11"/>
      <c r="ADF12" s="11"/>
      <c r="ADG12" s="11"/>
      <c r="ADH12" s="11"/>
      <c r="ADI12" s="11"/>
      <c r="ADJ12" s="11"/>
      <c r="ADK12" s="11"/>
      <c r="ADL12" s="11"/>
      <c r="ADM12" s="11"/>
      <c r="ADN12" s="11"/>
      <c r="ADO12" s="11"/>
      <c r="ADP12" s="11"/>
      <c r="ADQ12" s="11"/>
      <c r="ADR12" s="11"/>
      <c r="ADS12" s="11"/>
      <c r="ADT12" s="11"/>
      <c r="ADU12" s="11"/>
      <c r="ADV12" s="11"/>
      <c r="ADW12" s="11"/>
      <c r="ADX12" s="11"/>
      <c r="ADY12" s="11"/>
      <c r="ADZ12" s="11"/>
      <c r="AEA12" s="11"/>
      <c r="AEB12" s="11"/>
      <c r="AEC12" s="11"/>
      <c r="AED12" s="11"/>
      <c r="AEE12" s="11"/>
      <c r="AEF12" s="11"/>
      <c r="AEG12" s="11"/>
      <c r="AEH12" s="11"/>
      <c r="AEI12" s="11"/>
      <c r="AEJ12" s="11"/>
      <c r="AEK12" s="11"/>
      <c r="AEL12" s="11"/>
      <c r="AEM12" s="11"/>
      <c r="AEN12" s="11"/>
      <c r="AEO12" s="11"/>
      <c r="AEP12" s="11"/>
      <c r="AEQ12" s="11"/>
      <c r="AER12" s="11"/>
      <c r="AES12" s="11"/>
      <c r="AET12" s="11"/>
      <c r="AEU12" s="11"/>
      <c r="AEV12" s="11"/>
      <c r="AEW12" s="11"/>
      <c r="AEX12" s="11"/>
      <c r="AEY12" s="11"/>
      <c r="AEZ12" s="11"/>
      <c r="AFA12" s="11"/>
      <c r="AFB12" s="11"/>
      <c r="AFC12" s="11"/>
      <c r="AFD12" s="11"/>
      <c r="AFE12" s="11"/>
      <c r="AFF12" s="11"/>
      <c r="AFG12" s="11"/>
      <c r="AFH12" s="11"/>
      <c r="AFI12" s="11"/>
      <c r="AFJ12" s="11"/>
      <c r="AFK12" s="11"/>
      <c r="AFL12" s="11"/>
      <c r="AFM12" s="11"/>
      <c r="AFN12" s="11"/>
      <c r="AFO12" s="11"/>
      <c r="AFP12" s="11"/>
      <c r="AFQ12" s="11"/>
      <c r="AFR12" s="11"/>
      <c r="AFS12" s="11"/>
      <c r="AFT12" s="11"/>
      <c r="AFU12" s="11"/>
      <c r="AFV12" s="11"/>
      <c r="AFW12" s="11"/>
      <c r="AFX12" s="11"/>
      <c r="AFY12" s="11"/>
      <c r="AFZ12" s="11"/>
      <c r="AGA12" s="11"/>
      <c r="AGB12" s="11"/>
      <c r="AGC12" s="11"/>
      <c r="AGD12" s="11"/>
      <c r="AGE12" s="11"/>
      <c r="AGF12" s="11"/>
      <c r="AGG12" s="11"/>
      <c r="AGH12" s="11"/>
      <c r="AGI12" s="11"/>
      <c r="AGJ12" s="11"/>
      <c r="AGK12" s="11"/>
      <c r="AGL12" s="11"/>
      <c r="AGM12" s="11"/>
      <c r="AGN12" s="11"/>
      <c r="AGO12" s="11"/>
      <c r="AGP12" s="11"/>
      <c r="AGQ12" s="11"/>
      <c r="AGR12" s="11"/>
      <c r="AGS12" s="11"/>
      <c r="AGT12" s="11"/>
      <c r="AGU12" s="11"/>
      <c r="AGV12" s="11"/>
      <c r="AGW12" s="11"/>
      <c r="AGX12" s="11"/>
      <c r="AGY12" s="11"/>
      <c r="AGZ12" s="11"/>
      <c r="AHA12" s="11"/>
      <c r="AHB12" s="11"/>
      <c r="AHC12" s="11"/>
      <c r="AHD12" s="11"/>
      <c r="AHE12" s="11"/>
      <c r="AHF12" s="11"/>
      <c r="AHG12" s="11"/>
      <c r="AHH12" s="11"/>
      <c r="AHI12" s="11"/>
      <c r="AHJ12" s="11"/>
      <c r="AHK12" s="11"/>
      <c r="AHL12" s="11"/>
      <c r="AHM12" s="11"/>
      <c r="AHN12" s="11"/>
      <c r="AHO12" s="11"/>
      <c r="AHP12" s="11"/>
      <c r="AHQ12" s="11"/>
      <c r="AHR12" s="11"/>
      <c r="AHS12" s="11"/>
      <c r="AHT12" s="11"/>
      <c r="AHU12" s="11"/>
      <c r="AHV12" s="11"/>
      <c r="AHW12" s="11"/>
      <c r="AHX12" s="11"/>
      <c r="AHY12" s="11"/>
      <c r="AHZ12" s="11"/>
      <c r="AIA12" s="11"/>
      <c r="AIB12" s="11"/>
      <c r="AIC12" s="11"/>
      <c r="AID12" s="11"/>
      <c r="AIE12" s="11"/>
      <c r="AIF12" s="11"/>
      <c r="AIG12" s="11"/>
      <c r="AIH12" s="11"/>
      <c r="AII12" s="11"/>
      <c r="AIJ12" s="11"/>
      <c r="AIK12" s="11"/>
      <c r="AIL12" s="11"/>
      <c r="AIM12" s="11"/>
      <c r="AIN12" s="11"/>
      <c r="AIO12" s="11"/>
      <c r="AIP12" s="11"/>
      <c r="AIQ12" s="11"/>
      <c r="AIR12" s="11"/>
      <c r="AIS12" s="11"/>
      <c r="AIT12" s="11"/>
      <c r="AIU12" s="11"/>
      <c r="AIV12" s="11"/>
      <c r="AIW12" s="11"/>
      <c r="AIX12" s="11"/>
      <c r="AIY12" s="11"/>
      <c r="AIZ12" s="11"/>
      <c r="AJA12" s="11"/>
      <c r="AJB12" s="11"/>
      <c r="AJC12" s="11"/>
      <c r="AJD12" s="11"/>
      <c r="AJE12" s="11"/>
      <c r="AJF12" s="11"/>
      <c r="AJG12" s="11"/>
      <c r="AJH12" s="11"/>
      <c r="AJI12" s="11"/>
      <c r="AJJ12" s="11"/>
      <c r="AJK12" s="11"/>
      <c r="AJL12" s="11"/>
      <c r="AJM12" s="11"/>
      <c r="AJN12" s="11"/>
      <c r="AJO12" s="11"/>
      <c r="AJP12" s="11"/>
      <c r="AJQ12" s="11"/>
      <c r="AJR12" s="11"/>
      <c r="AJS12" s="11"/>
      <c r="AJT12" s="11"/>
      <c r="AJU12" s="11"/>
      <c r="AJV12" s="11"/>
      <c r="AJW12" s="11"/>
      <c r="AJX12" s="11"/>
      <c r="AJY12" s="11"/>
      <c r="AJZ12" s="11"/>
      <c r="AKA12" s="11"/>
      <c r="AKB12" s="11"/>
      <c r="AKC12" s="11"/>
      <c r="AKD12" s="11"/>
      <c r="AKE12" s="11"/>
      <c r="AKF12" s="11"/>
      <c r="AKG12" s="11"/>
      <c r="AKH12" s="11"/>
      <c r="AKI12" s="11"/>
      <c r="AKJ12" s="11"/>
      <c r="AKK12" s="11"/>
      <c r="AKL12" s="11"/>
      <c r="AKM12" s="11"/>
      <c r="AKN12" s="11"/>
      <c r="AKO12" s="11"/>
      <c r="AKP12" s="11"/>
      <c r="AKQ12" s="11"/>
      <c r="AKR12" s="11"/>
      <c r="AKS12" s="11"/>
      <c r="AKT12" s="11"/>
      <c r="AKU12" s="11"/>
      <c r="AKV12" s="11"/>
      <c r="AKW12" s="11"/>
      <c r="AKX12" s="11"/>
      <c r="AKY12" s="11"/>
      <c r="AKZ12" s="11"/>
      <c r="ALA12" s="11"/>
      <c r="ALB12" s="11"/>
      <c r="ALC12" s="11"/>
      <c r="ALD12" s="11"/>
      <c r="ALE12" s="11"/>
      <c r="ALF12" s="11"/>
      <c r="ALG12" s="11"/>
      <c r="ALH12" s="11"/>
      <c r="ALI12" s="11"/>
      <c r="ALJ12" s="11"/>
      <c r="ALK12" s="11"/>
      <c r="ALL12" s="11"/>
      <c r="ALM12" s="11"/>
      <c r="ALN12" s="11"/>
      <c r="ALO12" s="11"/>
      <c r="ALP12" s="11"/>
      <c r="ALQ12" s="11"/>
      <c r="ALR12" s="11"/>
      <c r="ALS12" s="11"/>
      <c r="ALT12" s="11"/>
      <c r="ALU12" s="11"/>
      <c r="ALV12" s="11"/>
      <c r="ALW12" s="11"/>
      <c r="ALX12" s="11"/>
      <c r="ALY12" s="11"/>
      <c r="ALZ12" s="11"/>
      <c r="AMA12" s="11"/>
      <c r="AMB12" s="11"/>
      <c r="AMC12" s="11"/>
      <c r="AMD12" s="11"/>
      <c r="AME12" s="11"/>
      <c r="AMF12" s="11"/>
      <c r="AMG12" s="11"/>
      <c r="AMH12" s="11"/>
      <c r="AMI12" s="11"/>
      <c r="AMJ12" s="11"/>
      <c r="AMK12" s="11"/>
      <c r="AML12" s="11"/>
      <c r="AMM12" s="11"/>
      <c r="AMN12" s="11"/>
      <c r="AMO12" s="11"/>
      <c r="AMP12" s="11"/>
      <c r="AMQ12" s="11"/>
      <c r="AMR12" s="11"/>
      <c r="AMS12" s="11"/>
      <c r="AMT12" s="11"/>
      <c r="AMU12" s="11"/>
      <c r="AMV12" s="11"/>
      <c r="AMW12" s="11"/>
      <c r="AMX12" s="11"/>
      <c r="AMY12" s="11"/>
      <c r="AMZ12" s="11"/>
      <c r="ANA12" s="11"/>
      <c r="ANB12" s="11"/>
      <c r="ANC12" s="11"/>
      <c r="AND12" s="11"/>
      <c r="ANE12" s="11"/>
      <c r="ANF12" s="11"/>
      <c r="ANG12" s="11"/>
      <c r="ANH12" s="11"/>
      <c r="ANI12" s="11"/>
      <c r="ANJ12" s="11"/>
      <c r="ANK12" s="11"/>
      <c r="ANL12" s="11"/>
      <c r="ANM12" s="11"/>
      <c r="ANN12" s="11"/>
      <c r="ANO12" s="11"/>
      <c r="ANP12" s="11"/>
      <c r="ANQ12" s="11"/>
      <c r="ANR12" s="11"/>
      <c r="ANS12" s="11"/>
      <c r="ANT12" s="11"/>
      <c r="ANU12" s="11"/>
      <c r="ANV12" s="11"/>
      <c r="ANW12" s="11"/>
      <c r="ANX12" s="11"/>
      <c r="ANY12" s="11"/>
      <c r="ANZ12" s="11"/>
      <c r="AOA12" s="11"/>
      <c r="AOB12" s="11"/>
      <c r="AOC12" s="11"/>
      <c r="AOD12" s="11"/>
      <c r="AOE12" s="11"/>
      <c r="AOF12" s="11"/>
      <c r="AOG12" s="11"/>
      <c r="AOH12" s="11"/>
      <c r="AOI12" s="11"/>
      <c r="AOJ12" s="11"/>
      <c r="AOK12" s="11"/>
      <c r="AOL12" s="11"/>
      <c r="AOM12" s="11"/>
      <c r="AON12" s="11"/>
      <c r="AOO12" s="11"/>
      <c r="AOP12" s="11"/>
      <c r="AOQ12" s="11"/>
      <c r="AOR12" s="11"/>
      <c r="AOS12" s="11"/>
      <c r="AOT12" s="11"/>
      <c r="AOU12" s="11"/>
      <c r="AOV12" s="11"/>
      <c r="AOW12" s="11"/>
      <c r="AOX12" s="11"/>
      <c r="AOY12" s="11"/>
      <c r="AOZ12" s="11"/>
      <c r="APA12" s="11"/>
      <c r="APB12" s="11"/>
      <c r="APC12" s="11"/>
      <c r="APD12" s="11"/>
      <c r="APE12" s="11"/>
      <c r="APF12" s="11"/>
      <c r="APG12" s="11"/>
      <c r="APH12" s="11"/>
      <c r="API12" s="11"/>
      <c r="APJ12" s="11"/>
      <c r="APK12" s="11"/>
      <c r="APL12" s="11"/>
      <c r="APM12" s="11"/>
      <c r="APN12" s="11"/>
      <c r="APO12" s="11"/>
      <c r="APP12" s="11"/>
      <c r="APQ12" s="11"/>
      <c r="APR12" s="11"/>
      <c r="APS12" s="11"/>
      <c r="APT12" s="11"/>
      <c r="APU12" s="11"/>
      <c r="APV12" s="11"/>
      <c r="APW12" s="11"/>
      <c r="APX12" s="11"/>
      <c r="APY12" s="11"/>
      <c r="APZ12" s="11"/>
      <c r="AQA12" s="11"/>
      <c r="AQB12" s="11"/>
      <c r="AQC12" s="11"/>
      <c r="AQD12" s="11"/>
      <c r="AQE12" s="11"/>
      <c r="AQF12" s="11"/>
      <c r="AQG12" s="11"/>
      <c r="AQH12" s="11"/>
      <c r="AQI12" s="11"/>
      <c r="AQJ12" s="11"/>
      <c r="AQK12" s="11"/>
      <c r="AQL12" s="11"/>
      <c r="AQM12" s="11"/>
      <c r="AQN12" s="11"/>
      <c r="AQO12" s="11"/>
      <c r="AQP12" s="11"/>
      <c r="AQQ12" s="11"/>
      <c r="AQR12" s="11"/>
      <c r="AQS12" s="11"/>
      <c r="AQT12" s="11"/>
      <c r="AQU12" s="11"/>
      <c r="AQV12" s="11"/>
      <c r="AQW12" s="11"/>
      <c r="AQX12" s="11"/>
      <c r="AQY12" s="11"/>
      <c r="AQZ12" s="11"/>
      <c r="ARA12" s="11"/>
      <c r="ARB12" s="11"/>
      <c r="ARC12" s="11"/>
      <c r="ARD12" s="11"/>
      <c r="ARE12" s="11"/>
      <c r="ARF12" s="11"/>
      <c r="ARG12" s="11"/>
      <c r="ARH12" s="11"/>
      <c r="ARI12" s="11"/>
      <c r="ARJ12" s="11"/>
      <c r="ARK12" s="11"/>
      <c r="ARL12" s="11"/>
      <c r="ARM12" s="11"/>
      <c r="ARN12" s="11"/>
      <c r="ARO12" s="11"/>
      <c r="ARP12" s="11"/>
      <c r="ARQ12" s="11"/>
      <c r="ARR12" s="11"/>
      <c r="ARS12" s="11"/>
      <c r="ART12" s="11"/>
      <c r="ARU12" s="11"/>
      <c r="ARV12" s="11"/>
      <c r="ARW12" s="11"/>
      <c r="ARX12" s="11"/>
      <c r="ARY12" s="11"/>
      <c r="ARZ12" s="11"/>
      <c r="ASA12" s="11"/>
      <c r="ASB12" s="11"/>
      <c r="ASC12" s="11"/>
      <c r="ASD12" s="11"/>
      <c r="ASE12" s="11"/>
      <c r="ASF12" s="11"/>
      <c r="ASG12" s="11"/>
      <c r="ASH12" s="11"/>
      <c r="ASI12" s="11"/>
      <c r="ASJ12" s="11"/>
      <c r="ASK12" s="11"/>
      <c r="ASL12" s="11"/>
      <c r="ASM12" s="11"/>
      <c r="ASN12" s="11"/>
      <c r="ASO12" s="11"/>
      <c r="ASP12" s="11"/>
      <c r="ASQ12" s="11"/>
      <c r="ASR12" s="11"/>
      <c r="ASS12" s="11"/>
      <c r="AST12" s="11"/>
      <c r="ASU12" s="11"/>
      <c r="ASV12" s="11"/>
      <c r="ASW12" s="11"/>
      <c r="ASX12" s="11"/>
      <c r="ASY12" s="11"/>
      <c r="ASZ12" s="11"/>
      <c r="ATA12" s="11"/>
      <c r="ATB12" s="11"/>
      <c r="ATC12" s="11"/>
      <c r="ATD12" s="11"/>
      <c r="ATE12" s="11"/>
      <c r="ATF12" s="11"/>
      <c r="ATG12" s="11"/>
      <c r="ATH12" s="11"/>
      <c r="ATI12" s="11"/>
      <c r="ATJ12" s="11"/>
      <c r="ATK12" s="11"/>
      <c r="ATL12" s="11"/>
      <c r="ATM12" s="11"/>
      <c r="ATN12" s="11"/>
      <c r="ATO12" s="11"/>
      <c r="ATP12" s="11"/>
      <c r="ATQ12" s="11"/>
      <c r="ATR12" s="11"/>
      <c r="ATS12" s="11"/>
      <c r="ATT12" s="11"/>
      <c r="ATU12" s="11"/>
      <c r="ATV12" s="11"/>
      <c r="ATW12" s="11"/>
      <c r="ATX12" s="11"/>
      <c r="ATY12" s="11"/>
      <c r="ATZ12" s="11"/>
      <c r="AUA12" s="11"/>
      <c r="AUB12" s="11"/>
      <c r="AUC12" s="11"/>
      <c r="AUD12" s="11"/>
      <c r="AUE12" s="11"/>
      <c r="AUF12" s="11"/>
      <c r="AUG12" s="11"/>
      <c r="AUH12" s="11"/>
      <c r="AUI12" s="11"/>
      <c r="AUJ12" s="11"/>
      <c r="AUK12" s="11"/>
      <c r="AUL12" s="11"/>
      <c r="AUM12" s="11"/>
      <c r="AUN12" s="11"/>
      <c r="AUO12" s="11"/>
      <c r="AUP12" s="11"/>
      <c r="AUQ12" s="11"/>
      <c r="AUR12" s="11"/>
      <c r="AUS12" s="11"/>
      <c r="AUT12" s="11"/>
      <c r="AUU12" s="11"/>
      <c r="AUV12" s="11"/>
      <c r="AUW12" s="11"/>
      <c r="AUX12" s="11"/>
      <c r="AUY12" s="11"/>
      <c r="AUZ12" s="11"/>
      <c r="AVA12" s="11"/>
      <c r="AVB12" s="11"/>
      <c r="AVC12" s="11"/>
      <c r="AVD12" s="11"/>
      <c r="AVE12" s="11"/>
      <c r="AVF12" s="11"/>
      <c r="AVG12" s="11"/>
      <c r="AVH12" s="11"/>
      <c r="AVI12" s="11"/>
      <c r="AVJ12" s="11"/>
      <c r="AVK12" s="11"/>
      <c r="AVL12" s="11"/>
      <c r="AVM12" s="11"/>
      <c r="AVN12" s="11"/>
      <c r="AVO12" s="11"/>
      <c r="AVP12" s="11"/>
      <c r="AVQ12" s="11"/>
      <c r="AVR12" s="11"/>
      <c r="AVS12" s="11"/>
      <c r="AVT12" s="11"/>
      <c r="AVU12" s="11"/>
      <c r="AVV12" s="11"/>
      <c r="AVW12" s="11"/>
      <c r="AVX12" s="11"/>
      <c r="AVY12" s="11"/>
      <c r="AVZ12" s="11"/>
      <c r="AWA12" s="11"/>
      <c r="AWB12" s="11"/>
      <c r="AWC12" s="11"/>
      <c r="AWD12" s="11"/>
      <c r="AWE12" s="11"/>
      <c r="AWF12" s="11"/>
      <c r="AWG12" s="11"/>
      <c r="AWH12" s="11"/>
      <c r="AWI12" s="11"/>
      <c r="AWJ12" s="11"/>
      <c r="AWK12" s="11"/>
      <c r="AWL12" s="11"/>
      <c r="AWM12" s="11"/>
      <c r="AWN12" s="11"/>
      <c r="AWO12" s="11"/>
      <c r="AWP12" s="11"/>
      <c r="AWQ12" s="11"/>
      <c r="AWR12" s="11"/>
      <c r="AWS12" s="11"/>
      <c r="AWT12" s="11"/>
      <c r="AWU12" s="11"/>
      <c r="AWV12" s="11"/>
      <c r="AWW12" s="11"/>
      <c r="AWX12" s="11"/>
      <c r="AWY12" s="11"/>
      <c r="AWZ12" s="11"/>
      <c r="AXA12" s="11"/>
      <c r="AXB12" s="11"/>
      <c r="AXC12" s="11"/>
      <c r="AXD12" s="11"/>
      <c r="AXE12" s="11"/>
      <c r="AXF12" s="11"/>
      <c r="AXG12" s="11"/>
      <c r="AXH12" s="11"/>
      <c r="AXI12" s="11"/>
      <c r="AXJ12" s="11"/>
      <c r="AXK12" s="11"/>
      <c r="AXL12" s="11"/>
      <c r="AXM12" s="11"/>
      <c r="AXN12" s="11"/>
      <c r="AXO12" s="11"/>
      <c r="AXP12" s="11"/>
      <c r="AXQ12" s="11"/>
      <c r="AXR12" s="11"/>
      <c r="AXS12" s="11"/>
      <c r="AXT12" s="11"/>
      <c r="AXU12" s="11"/>
      <c r="AXV12" s="11"/>
      <c r="AXW12" s="11"/>
      <c r="AXX12" s="11"/>
      <c r="AXY12" s="11"/>
      <c r="AXZ12" s="11"/>
      <c r="AYA12" s="11"/>
      <c r="AYB12" s="11"/>
      <c r="AYC12" s="11"/>
      <c r="AYD12" s="11"/>
      <c r="AYE12" s="11"/>
      <c r="AYF12" s="11"/>
      <c r="AYG12" s="11"/>
      <c r="AYH12" s="11"/>
      <c r="AYI12" s="11"/>
      <c r="AYJ12" s="11"/>
      <c r="AYK12" s="11"/>
      <c r="AYL12" s="11"/>
      <c r="AYM12" s="11"/>
      <c r="AYN12" s="11"/>
      <c r="AYO12" s="11"/>
      <c r="AYP12" s="11"/>
      <c r="AYQ12" s="11"/>
      <c r="AYR12" s="11"/>
      <c r="AYS12" s="11"/>
      <c r="AYT12" s="11"/>
      <c r="AYU12" s="11"/>
      <c r="AYV12" s="11"/>
      <c r="AYW12" s="11"/>
      <c r="AYX12" s="11"/>
      <c r="AYY12" s="11"/>
      <c r="AYZ12" s="11"/>
      <c r="AZA12" s="11"/>
      <c r="AZB12" s="11"/>
      <c r="AZC12" s="11"/>
      <c r="AZD12" s="11"/>
      <c r="AZE12" s="11"/>
      <c r="AZF12" s="11"/>
      <c r="AZG12" s="11"/>
      <c r="AZH12" s="11"/>
      <c r="AZI12" s="11"/>
      <c r="AZJ12" s="11"/>
      <c r="AZK12" s="11"/>
      <c r="AZL12" s="11"/>
      <c r="AZM12" s="11"/>
      <c r="AZN12" s="11"/>
      <c r="AZO12" s="11"/>
      <c r="AZP12" s="11"/>
      <c r="AZQ12" s="11"/>
      <c r="AZR12" s="11"/>
      <c r="AZS12" s="11"/>
      <c r="AZT12" s="11"/>
      <c r="AZU12" s="11"/>
      <c r="AZV12" s="11"/>
      <c r="AZW12" s="11"/>
      <c r="AZX12" s="11"/>
      <c r="AZY12" s="11"/>
      <c r="AZZ12" s="11"/>
      <c r="BAA12" s="11"/>
      <c r="BAB12" s="11"/>
      <c r="BAC12" s="11"/>
      <c r="BAD12" s="11"/>
      <c r="BAE12" s="11"/>
      <c r="BAF12" s="11"/>
      <c r="BAG12" s="11"/>
      <c r="BAH12" s="11"/>
      <c r="BAI12" s="11"/>
      <c r="BAJ12" s="11"/>
      <c r="BAK12" s="11"/>
      <c r="BAL12" s="11"/>
      <c r="BAM12" s="11"/>
      <c r="BAN12" s="11"/>
      <c r="BAO12" s="11"/>
      <c r="BAP12" s="11"/>
      <c r="BAQ12" s="11"/>
      <c r="BAR12" s="11"/>
      <c r="BAS12" s="11"/>
      <c r="BAT12" s="11"/>
      <c r="BAU12" s="11"/>
      <c r="BAV12" s="11"/>
      <c r="BAW12" s="11"/>
      <c r="BAX12" s="11"/>
      <c r="BAY12" s="11"/>
      <c r="BAZ12" s="11"/>
      <c r="BBA12" s="11"/>
      <c r="BBB12" s="11"/>
      <c r="BBC12" s="11"/>
      <c r="BBD12" s="11"/>
      <c r="BBE12" s="11"/>
      <c r="BBF12" s="11"/>
      <c r="BBG12" s="11"/>
      <c r="BBH12" s="11"/>
      <c r="BBI12" s="11"/>
      <c r="BBJ12" s="11"/>
      <c r="BBK12" s="11"/>
      <c r="BBL12" s="11"/>
      <c r="BBM12" s="11"/>
      <c r="BBN12" s="11"/>
      <c r="BBO12" s="11"/>
      <c r="BBP12" s="11"/>
      <c r="BBQ12" s="11"/>
      <c r="BBR12" s="11"/>
      <c r="BBS12" s="11"/>
      <c r="BBT12" s="11"/>
      <c r="BBU12" s="11"/>
      <c r="BBV12" s="11"/>
      <c r="BBW12" s="11"/>
      <c r="BBX12" s="11"/>
      <c r="BBY12" s="11"/>
      <c r="BBZ12" s="11"/>
      <c r="BCA12" s="11"/>
      <c r="BCB12" s="11"/>
      <c r="BCC12" s="11"/>
      <c r="BCD12" s="11"/>
      <c r="BCE12" s="11"/>
      <c r="BCF12" s="11"/>
      <c r="BCG12" s="11"/>
      <c r="BCH12" s="11"/>
      <c r="BCI12" s="11"/>
      <c r="BCJ12" s="11"/>
      <c r="BCK12" s="11"/>
      <c r="BCL12" s="11"/>
      <c r="BCM12" s="11"/>
      <c r="BCN12" s="11"/>
      <c r="BCO12" s="11"/>
      <c r="BCP12" s="11"/>
      <c r="BCQ12" s="11"/>
      <c r="BCR12" s="11"/>
      <c r="BCS12" s="11"/>
      <c r="BCT12" s="11"/>
      <c r="BCU12" s="11"/>
      <c r="BCV12" s="11"/>
      <c r="BCW12" s="11"/>
      <c r="BCX12" s="11"/>
      <c r="BCY12" s="11"/>
      <c r="BCZ12" s="11"/>
      <c r="BDA12" s="11"/>
      <c r="BDB12" s="11"/>
      <c r="BDC12" s="11"/>
      <c r="BDD12" s="11"/>
      <c r="BDE12" s="11"/>
      <c r="BDF12" s="11"/>
      <c r="BDG12" s="11"/>
      <c r="BDH12" s="11"/>
      <c r="BDI12" s="11"/>
      <c r="BDJ12" s="11"/>
      <c r="BDK12" s="11"/>
      <c r="BDL12" s="11"/>
      <c r="BDM12" s="11"/>
      <c r="BDN12" s="11"/>
      <c r="BDO12" s="11"/>
      <c r="BDP12" s="11"/>
      <c r="BDQ12" s="11"/>
      <c r="BDR12" s="11"/>
      <c r="BDS12" s="11"/>
      <c r="BDT12" s="11"/>
      <c r="BDU12" s="11"/>
      <c r="BDV12" s="11"/>
      <c r="BDW12" s="11"/>
      <c r="BDX12" s="11"/>
      <c r="BDY12" s="11"/>
      <c r="BDZ12" s="11"/>
      <c r="BEA12" s="11"/>
      <c r="BEB12" s="11"/>
      <c r="BEC12" s="11"/>
      <c r="BED12" s="11"/>
      <c r="BEE12" s="11"/>
      <c r="BEF12" s="11"/>
      <c r="BEG12" s="11"/>
      <c r="BEH12" s="11"/>
      <c r="BEI12" s="11"/>
      <c r="BEJ12" s="11"/>
      <c r="BEK12" s="11"/>
      <c r="BEL12" s="11"/>
      <c r="BEM12" s="11"/>
      <c r="BEN12" s="11"/>
      <c r="BEO12" s="11"/>
      <c r="BEP12" s="11"/>
      <c r="BEQ12" s="11"/>
      <c r="BER12" s="11"/>
      <c r="BES12" s="11"/>
      <c r="BET12" s="11"/>
      <c r="BEU12" s="11"/>
      <c r="BEV12" s="11"/>
      <c r="BEW12" s="11"/>
      <c r="BEX12" s="11"/>
      <c r="BEY12" s="11"/>
      <c r="BEZ12" s="11"/>
      <c r="BFA12" s="11"/>
      <c r="BFB12" s="11"/>
      <c r="BFC12" s="11"/>
      <c r="BFD12" s="11"/>
      <c r="BFE12" s="11"/>
      <c r="BFF12" s="11"/>
      <c r="BFG12" s="11"/>
      <c r="BFH12" s="11"/>
      <c r="BFI12" s="11"/>
      <c r="BFJ12" s="11"/>
      <c r="BFK12" s="11"/>
      <c r="BFL12" s="11"/>
      <c r="BFM12" s="11"/>
      <c r="BFN12" s="11"/>
      <c r="BFO12" s="11"/>
      <c r="BFP12" s="11"/>
      <c r="BFQ12" s="11"/>
      <c r="BFR12" s="11"/>
      <c r="BFS12" s="11"/>
      <c r="BFT12" s="11"/>
      <c r="BFU12" s="11"/>
      <c r="BFV12" s="11"/>
      <c r="BFW12" s="11"/>
      <c r="BFX12" s="11"/>
      <c r="BFY12" s="11"/>
      <c r="BFZ12" s="11"/>
      <c r="BGA12" s="11"/>
      <c r="BGB12" s="11"/>
      <c r="BGC12" s="11"/>
      <c r="BGD12" s="11"/>
      <c r="BGE12" s="11"/>
      <c r="BGF12" s="11"/>
      <c r="BGG12" s="11"/>
      <c r="BGH12" s="11"/>
      <c r="BGI12" s="11"/>
      <c r="BGJ12" s="11"/>
      <c r="BGK12" s="11"/>
      <c r="BGL12" s="11"/>
      <c r="BGM12" s="11"/>
      <c r="BGN12" s="11"/>
      <c r="BGO12" s="11"/>
      <c r="BGP12" s="11"/>
      <c r="BGQ12" s="11"/>
      <c r="BGR12" s="11"/>
      <c r="BGS12" s="11"/>
      <c r="BGT12" s="11"/>
      <c r="BGU12" s="11"/>
      <c r="BGV12" s="11"/>
      <c r="BGW12" s="11"/>
      <c r="BGX12" s="11"/>
      <c r="BGY12" s="11"/>
      <c r="BGZ12" s="11"/>
      <c r="BHA12" s="11"/>
      <c r="BHB12" s="11"/>
      <c r="BHC12" s="11"/>
      <c r="BHD12" s="11"/>
      <c r="BHE12" s="11"/>
      <c r="BHF12" s="11"/>
      <c r="BHG12" s="11"/>
      <c r="BHH12" s="11"/>
      <c r="BHI12" s="11"/>
      <c r="BHJ12" s="11"/>
      <c r="BHK12" s="11"/>
      <c r="BHL12" s="11"/>
      <c r="BHM12" s="11"/>
      <c r="BHN12" s="11"/>
      <c r="BHO12" s="11"/>
      <c r="BHP12" s="11"/>
      <c r="BHQ12" s="11"/>
      <c r="BHR12" s="11"/>
      <c r="BHS12" s="11"/>
      <c r="BHT12" s="11"/>
      <c r="BHU12" s="11"/>
      <c r="BHV12" s="11"/>
      <c r="BHW12" s="11"/>
      <c r="BHX12" s="11"/>
      <c r="BHY12" s="11"/>
      <c r="BHZ12" s="11"/>
      <c r="BIA12" s="11"/>
      <c r="BIB12" s="11"/>
      <c r="BIC12" s="11"/>
      <c r="BID12" s="11"/>
      <c r="BIE12" s="11"/>
      <c r="BIF12" s="11"/>
      <c r="BIG12" s="11"/>
      <c r="BIH12" s="11"/>
      <c r="BII12" s="11"/>
      <c r="BIJ12" s="11"/>
      <c r="BIK12" s="11"/>
      <c r="BIL12" s="11"/>
      <c r="BIM12" s="11"/>
      <c r="BIN12" s="11"/>
      <c r="BIO12" s="11"/>
      <c r="BIP12" s="11"/>
      <c r="BIQ12" s="11"/>
      <c r="BIR12" s="11"/>
      <c r="BIS12" s="11"/>
      <c r="BIT12" s="11"/>
      <c r="BIU12" s="11"/>
      <c r="BIV12" s="11"/>
      <c r="BIW12" s="11"/>
      <c r="BIX12" s="11"/>
      <c r="BIY12" s="11"/>
      <c r="BIZ12" s="11"/>
      <c r="BJA12" s="11"/>
      <c r="BJB12" s="11"/>
      <c r="BJC12" s="11"/>
      <c r="BJD12" s="11"/>
      <c r="BJE12" s="11"/>
      <c r="BJF12" s="11"/>
      <c r="BJG12" s="11"/>
      <c r="BJH12" s="11"/>
      <c r="BJI12" s="11"/>
      <c r="BJJ12" s="11"/>
      <c r="BJK12" s="11"/>
      <c r="BJL12" s="11"/>
      <c r="BJM12" s="11"/>
      <c r="BJN12" s="11"/>
      <c r="BJO12" s="11"/>
      <c r="BJP12" s="11"/>
      <c r="BJQ12" s="11"/>
      <c r="BJR12" s="11"/>
      <c r="BJS12" s="11"/>
      <c r="BJT12" s="11"/>
      <c r="BJU12" s="11"/>
      <c r="BJV12" s="11"/>
      <c r="BJW12" s="11"/>
      <c r="BJX12" s="11"/>
      <c r="BJY12" s="11"/>
      <c r="BJZ12" s="11"/>
      <c r="BKA12" s="11"/>
      <c r="BKB12" s="11"/>
      <c r="BKC12" s="11"/>
      <c r="BKD12" s="11"/>
      <c r="BKE12" s="11"/>
      <c r="BKF12" s="11"/>
      <c r="BKG12" s="11"/>
      <c r="BKH12" s="11"/>
      <c r="BKI12" s="11"/>
      <c r="BKJ12" s="11"/>
      <c r="BKK12" s="11"/>
      <c r="BKL12" s="11"/>
      <c r="BKM12" s="11"/>
      <c r="BKN12" s="11"/>
      <c r="BKO12" s="11"/>
      <c r="BKP12" s="11"/>
      <c r="BKQ12" s="11"/>
      <c r="BKR12" s="11"/>
      <c r="BKS12" s="11"/>
      <c r="BKT12" s="11"/>
      <c r="BKU12" s="11"/>
      <c r="BKV12" s="11"/>
      <c r="BKW12" s="11"/>
      <c r="BKX12" s="11"/>
      <c r="BKY12" s="11"/>
      <c r="BKZ12" s="11"/>
      <c r="BLA12" s="11"/>
      <c r="BLB12" s="11"/>
      <c r="BLC12" s="11"/>
      <c r="BLD12" s="11"/>
      <c r="BLE12" s="11"/>
      <c r="BLF12" s="11"/>
      <c r="BLG12" s="11"/>
      <c r="BLH12" s="11"/>
      <c r="BLI12" s="11"/>
      <c r="BLJ12" s="11"/>
      <c r="BLK12" s="11"/>
      <c r="BLL12" s="11"/>
      <c r="BLM12" s="11"/>
      <c r="BLN12" s="11"/>
      <c r="BLO12" s="11"/>
      <c r="BLP12" s="11"/>
      <c r="BLQ12" s="11"/>
      <c r="BLR12" s="11"/>
      <c r="BLS12" s="11"/>
      <c r="BLT12" s="11"/>
      <c r="BLU12" s="11"/>
      <c r="BLV12" s="11"/>
      <c r="BLW12" s="11"/>
      <c r="BLX12" s="11"/>
      <c r="BLY12" s="11"/>
      <c r="BLZ12" s="11"/>
      <c r="BMA12" s="11"/>
      <c r="BMB12" s="11"/>
      <c r="BMC12" s="11"/>
      <c r="BMD12" s="11"/>
      <c r="BME12" s="11"/>
      <c r="BMF12" s="11"/>
      <c r="BMG12" s="11"/>
      <c r="BMH12" s="11"/>
      <c r="BMI12" s="11"/>
      <c r="BMJ12" s="11"/>
      <c r="BMK12" s="11"/>
      <c r="BML12" s="11"/>
      <c r="BMM12" s="11"/>
      <c r="BMN12" s="11"/>
      <c r="BMO12" s="11"/>
      <c r="BMP12" s="11"/>
      <c r="BMQ12" s="11"/>
      <c r="BMR12" s="11"/>
      <c r="BMS12" s="11"/>
      <c r="BMT12" s="11"/>
      <c r="BMU12" s="11"/>
      <c r="BMV12" s="11"/>
      <c r="BMW12" s="11"/>
      <c r="BMX12" s="11"/>
      <c r="BMY12" s="11"/>
      <c r="BMZ12" s="11"/>
      <c r="BNA12" s="11"/>
      <c r="BNB12" s="11"/>
      <c r="BNC12" s="11"/>
      <c r="BND12" s="11"/>
      <c r="BNE12" s="11"/>
      <c r="BNF12" s="11"/>
      <c r="BNG12" s="11"/>
      <c r="BNH12" s="11"/>
      <c r="BNI12" s="11"/>
      <c r="BNJ12" s="11"/>
      <c r="BNK12" s="11"/>
      <c r="BNL12" s="11"/>
      <c r="BNM12" s="11"/>
      <c r="BNN12" s="11"/>
      <c r="BNO12" s="11"/>
      <c r="BNP12" s="11"/>
      <c r="BNQ12" s="11"/>
      <c r="BNR12" s="11"/>
      <c r="BNS12" s="11"/>
      <c r="BNT12" s="11"/>
      <c r="BNU12" s="11"/>
      <c r="BNV12" s="11"/>
      <c r="BNW12" s="11"/>
      <c r="BNX12" s="11"/>
      <c r="BNY12" s="11"/>
      <c r="BNZ12" s="11"/>
      <c r="BOA12" s="11"/>
      <c r="BOB12" s="11"/>
      <c r="BOC12" s="11"/>
      <c r="BOD12" s="11"/>
      <c r="BOE12" s="11"/>
      <c r="BOF12" s="11"/>
      <c r="BOG12" s="11"/>
      <c r="BOH12" s="11"/>
      <c r="BOI12" s="11"/>
      <c r="BOJ12" s="11"/>
      <c r="BOK12" s="11"/>
      <c r="BOL12" s="11"/>
      <c r="BOM12" s="11"/>
      <c r="BON12" s="11"/>
      <c r="BOO12" s="11"/>
      <c r="BOP12" s="11"/>
      <c r="BOQ12" s="11"/>
      <c r="BOR12" s="11"/>
      <c r="BOS12" s="11"/>
      <c r="BOT12" s="11"/>
      <c r="BOU12" s="11"/>
      <c r="BOV12" s="11"/>
      <c r="BOW12" s="11"/>
      <c r="BOX12" s="11"/>
      <c r="BOY12" s="11"/>
      <c r="BOZ12" s="11"/>
      <c r="BPA12" s="11"/>
      <c r="BPB12" s="11"/>
      <c r="BPC12" s="11"/>
      <c r="BPD12" s="11"/>
      <c r="BPE12" s="11"/>
      <c r="BPF12" s="11"/>
      <c r="BPG12" s="11"/>
      <c r="BPH12" s="11"/>
      <c r="BPI12" s="11"/>
      <c r="BPJ12" s="11"/>
      <c r="BPK12" s="11"/>
      <c r="BPL12" s="11"/>
      <c r="BPM12" s="11"/>
      <c r="BPN12" s="11"/>
      <c r="BPO12" s="11"/>
      <c r="BPP12" s="11"/>
      <c r="BPQ12" s="11"/>
      <c r="BPR12" s="11"/>
      <c r="BPS12" s="11"/>
      <c r="BPT12" s="11"/>
      <c r="BPU12" s="11"/>
      <c r="BPV12" s="11"/>
      <c r="BPW12" s="11"/>
      <c r="BPX12" s="11"/>
      <c r="BPY12" s="11"/>
      <c r="BPZ12" s="11"/>
      <c r="BQA12" s="11"/>
      <c r="BQB12" s="11"/>
      <c r="BQC12" s="11"/>
      <c r="BQD12" s="11"/>
      <c r="BQE12" s="11"/>
      <c r="BQF12" s="11"/>
      <c r="BQG12" s="11"/>
      <c r="BQH12" s="11"/>
      <c r="BQI12" s="11"/>
      <c r="BQJ12" s="11"/>
      <c r="BQK12" s="11"/>
      <c r="BQL12" s="11"/>
      <c r="BQM12" s="11"/>
      <c r="BQN12" s="11"/>
      <c r="BQO12" s="11"/>
      <c r="BQP12" s="11"/>
      <c r="BQQ12" s="11"/>
      <c r="BQR12" s="11"/>
      <c r="BQS12" s="11"/>
      <c r="BQT12" s="11"/>
      <c r="BQU12" s="11"/>
      <c r="BQV12" s="11"/>
      <c r="BQW12" s="11"/>
      <c r="BQX12" s="11"/>
      <c r="BQY12" s="11"/>
      <c r="BQZ12" s="11"/>
      <c r="BRA12" s="11"/>
      <c r="BRB12" s="11"/>
      <c r="BRC12" s="11"/>
      <c r="BRD12" s="11"/>
      <c r="BRE12" s="11"/>
      <c r="BRF12" s="11"/>
      <c r="BRG12" s="11"/>
      <c r="BRH12" s="11"/>
      <c r="BRI12" s="11"/>
      <c r="BRJ12" s="11"/>
      <c r="BRK12" s="11"/>
      <c r="BRL12" s="11"/>
      <c r="BRM12" s="11"/>
      <c r="BRN12" s="11"/>
      <c r="BRO12" s="11"/>
      <c r="BRP12" s="11"/>
      <c r="BRQ12" s="11"/>
      <c r="BRR12" s="11"/>
      <c r="BRS12" s="11"/>
      <c r="BRT12" s="11"/>
      <c r="BRU12" s="11"/>
      <c r="BRV12" s="11"/>
      <c r="BRW12" s="11"/>
      <c r="BRX12" s="11"/>
      <c r="BRY12" s="11"/>
      <c r="BRZ12" s="11"/>
      <c r="BSA12" s="11"/>
      <c r="BSB12" s="11"/>
      <c r="BSC12" s="11"/>
      <c r="BSD12" s="11"/>
      <c r="BSE12" s="11"/>
      <c r="BSF12" s="11"/>
      <c r="BSG12" s="11"/>
      <c r="BSH12" s="11"/>
      <c r="BSI12" s="11"/>
      <c r="BSJ12" s="11"/>
      <c r="BSK12" s="11"/>
      <c r="BSL12" s="11"/>
      <c r="BSM12" s="11"/>
      <c r="BSN12" s="11"/>
      <c r="BSO12" s="11"/>
      <c r="BSP12" s="11"/>
      <c r="BSQ12" s="11"/>
      <c r="BSR12" s="11"/>
      <c r="BSS12" s="11"/>
      <c r="BST12" s="11"/>
      <c r="BSU12" s="11"/>
      <c r="BSV12" s="11"/>
      <c r="BSW12" s="11"/>
      <c r="BSX12" s="11"/>
      <c r="BSY12" s="11"/>
      <c r="BSZ12" s="11"/>
      <c r="BTA12" s="11"/>
      <c r="BTB12" s="11"/>
      <c r="BTC12" s="11"/>
      <c r="BTD12" s="11"/>
      <c r="BTE12" s="11"/>
      <c r="BTF12" s="11"/>
      <c r="BTG12" s="11"/>
      <c r="BTH12" s="11"/>
      <c r="BTI12" s="11"/>
      <c r="BTJ12" s="11"/>
      <c r="BTK12" s="11"/>
      <c r="BTL12" s="11"/>
      <c r="BTM12" s="11"/>
      <c r="BTN12" s="11"/>
      <c r="BTO12" s="11"/>
      <c r="BTP12" s="11"/>
      <c r="BTQ12" s="11"/>
      <c r="BTR12" s="11"/>
      <c r="BTS12" s="11"/>
      <c r="BTT12" s="11"/>
      <c r="BTU12" s="11"/>
      <c r="BTV12" s="11"/>
      <c r="BTW12" s="11"/>
      <c r="BTX12" s="11"/>
      <c r="BTY12" s="11"/>
      <c r="BTZ12" s="11"/>
      <c r="BUA12" s="11"/>
      <c r="BUB12" s="11"/>
      <c r="BUC12" s="11"/>
      <c r="BUD12" s="11"/>
      <c r="BUE12" s="11"/>
      <c r="BUF12" s="11"/>
      <c r="BUG12" s="11"/>
      <c r="BUH12" s="11"/>
      <c r="BUI12" s="11"/>
      <c r="BUJ12" s="11"/>
      <c r="BUK12" s="11"/>
      <c r="BUL12" s="11"/>
      <c r="BUM12" s="11"/>
      <c r="BUN12" s="11"/>
      <c r="BUO12" s="11"/>
      <c r="BUP12" s="11"/>
      <c r="BUQ12" s="11"/>
      <c r="BUR12" s="11"/>
      <c r="BUS12" s="11"/>
      <c r="BUT12" s="11"/>
      <c r="BUU12" s="11"/>
      <c r="BUV12" s="11"/>
      <c r="BUW12" s="11"/>
      <c r="BUX12" s="11"/>
      <c r="BUY12" s="11"/>
      <c r="BUZ12" s="11"/>
      <c r="BVA12" s="11"/>
      <c r="BVB12" s="11"/>
      <c r="BVC12" s="11"/>
      <c r="BVD12" s="11"/>
      <c r="BVE12" s="11"/>
      <c r="BVF12" s="11"/>
      <c r="BVG12" s="11"/>
      <c r="BVH12" s="11"/>
      <c r="BVI12" s="11"/>
      <c r="BVJ12" s="11"/>
      <c r="BVK12" s="11"/>
      <c r="BVL12" s="11"/>
      <c r="BVM12" s="11"/>
      <c r="BVN12" s="11"/>
      <c r="BVO12" s="11"/>
      <c r="BVP12" s="11"/>
      <c r="BVQ12" s="11"/>
      <c r="BVR12" s="11"/>
      <c r="BVS12" s="11"/>
      <c r="BVT12" s="11"/>
      <c r="BVU12" s="11"/>
      <c r="BVV12" s="11"/>
      <c r="BVW12" s="11"/>
      <c r="BVX12" s="11"/>
      <c r="BVY12" s="11"/>
      <c r="BVZ12" s="11"/>
      <c r="BWA12" s="11"/>
      <c r="BWB12" s="11"/>
      <c r="BWC12" s="11"/>
      <c r="BWD12" s="11"/>
      <c r="BWE12" s="11"/>
      <c r="BWF12" s="11"/>
      <c r="BWG12" s="11"/>
      <c r="BWH12" s="11"/>
      <c r="BWI12" s="11"/>
      <c r="BWJ12" s="11"/>
      <c r="BWK12" s="11"/>
      <c r="BWL12" s="11"/>
      <c r="BWM12" s="11"/>
      <c r="BWN12" s="11"/>
      <c r="BWO12" s="11"/>
      <c r="BWP12" s="11"/>
      <c r="BWQ12" s="11"/>
      <c r="BWR12" s="11"/>
      <c r="BWS12" s="11"/>
      <c r="BWT12" s="11"/>
      <c r="BWU12" s="11"/>
      <c r="BWV12" s="11"/>
      <c r="BWW12" s="11"/>
      <c r="BWX12" s="11"/>
      <c r="BWY12" s="11"/>
      <c r="BWZ12" s="11"/>
      <c r="BXA12" s="11"/>
      <c r="BXB12" s="11"/>
      <c r="BXC12" s="11"/>
      <c r="BXD12" s="11"/>
      <c r="BXE12" s="11"/>
      <c r="BXF12" s="11"/>
      <c r="BXG12" s="11"/>
      <c r="BXH12" s="11"/>
      <c r="BXI12" s="11"/>
      <c r="BXJ12" s="11"/>
      <c r="BXK12" s="11"/>
      <c r="BXL12" s="11"/>
      <c r="BXM12" s="11"/>
      <c r="BXN12" s="11"/>
      <c r="BXO12" s="11"/>
      <c r="BXP12" s="11"/>
      <c r="BXQ12" s="11"/>
      <c r="BXR12" s="11"/>
      <c r="BXS12" s="11"/>
      <c r="BXT12" s="11"/>
      <c r="BXU12" s="11"/>
      <c r="BXV12" s="11"/>
      <c r="BXW12" s="11"/>
      <c r="BXX12" s="11"/>
      <c r="BXY12" s="11"/>
      <c r="BXZ12" s="11"/>
      <c r="BYA12" s="11"/>
      <c r="BYB12" s="11"/>
      <c r="BYC12" s="11"/>
      <c r="BYD12" s="11"/>
      <c r="BYE12" s="11"/>
      <c r="BYF12" s="11"/>
      <c r="BYG12" s="11"/>
      <c r="BYH12" s="11"/>
      <c r="BYI12" s="11"/>
      <c r="BYJ12" s="11"/>
      <c r="BYK12" s="11"/>
      <c r="BYL12" s="11"/>
      <c r="BYM12" s="11"/>
      <c r="BYN12" s="11"/>
      <c r="BYO12" s="11"/>
      <c r="BYP12" s="11"/>
      <c r="BYQ12" s="11"/>
      <c r="BYR12" s="11"/>
      <c r="BYS12" s="11"/>
      <c r="BYT12" s="11"/>
      <c r="BYU12" s="11"/>
      <c r="BYV12" s="11"/>
      <c r="BYW12" s="11"/>
      <c r="BYX12" s="11"/>
      <c r="BYY12" s="11"/>
      <c r="BYZ12" s="11"/>
      <c r="BZA12" s="11"/>
      <c r="BZB12" s="11"/>
      <c r="BZC12" s="11"/>
      <c r="BZD12" s="11"/>
      <c r="BZE12" s="11"/>
      <c r="BZF12" s="11"/>
      <c r="BZG12" s="11"/>
      <c r="BZH12" s="11"/>
      <c r="BZI12" s="11"/>
      <c r="BZJ12" s="11"/>
      <c r="BZK12" s="11"/>
      <c r="BZL12" s="11"/>
      <c r="BZM12" s="11"/>
      <c r="BZN12" s="11"/>
      <c r="BZO12" s="11"/>
      <c r="BZP12" s="11"/>
      <c r="BZQ12" s="11"/>
      <c r="BZR12" s="11"/>
      <c r="BZS12" s="11"/>
      <c r="BZT12" s="11"/>
      <c r="BZU12" s="11"/>
      <c r="BZV12" s="11"/>
      <c r="BZW12" s="11"/>
      <c r="BZX12" s="11"/>
      <c r="BZY12" s="11"/>
      <c r="BZZ12" s="11"/>
      <c r="CAA12" s="11"/>
      <c r="CAB12" s="11"/>
      <c r="CAC12" s="11"/>
      <c r="CAD12" s="11"/>
      <c r="CAE12" s="11"/>
      <c r="CAF12" s="11"/>
      <c r="CAG12" s="11"/>
      <c r="CAH12" s="11"/>
      <c r="CAI12" s="11"/>
      <c r="CAJ12" s="11"/>
      <c r="CAK12" s="11"/>
      <c r="CAL12" s="11"/>
      <c r="CAM12" s="11"/>
      <c r="CAN12" s="11"/>
      <c r="CAO12" s="11"/>
      <c r="CAP12" s="11"/>
      <c r="CAQ12" s="11"/>
      <c r="CAR12" s="11"/>
      <c r="CAS12" s="11"/>
      <c r="CAT12" s="11"/>
      <c r="CAU12" s="11"/>
      <c r="CAV12" s="11"/>
      <c r="CAW12" s="11"/>
      <c r="CAX12" s="11"/>
      <c r="CAY12" s="11"/>
      <c r="CAZ12" s="11"/>
      <c r="CBA12" s="11"/>
      <c r="CBB12" s="11"/>
      <c r="CBC12" s="11"/>
      <c r="CBD12" s="11"/>
      <c r="CBE12" s="11"/>
      <c r="CBF12" s="11"/>
      <c r="CBG12" s="11"/>
      <c r="CBH12" s="11"/>
      <c r="CBI12" s="11"/>
      <c r="CBJ12" s="11"/>
      <c r="CBK12" s="11"/>
      <c r="CBL12" s="11"/>
      <c r="CBM12" s="11"/>
      <c r="CBN12" s="11"/>
      <c r="CBO12" s="11"/>
      <c r="CBP12" s="11"/>
      <c r="CBQ12" s="11"/>
      <c r="CBR12" s="11"/>
      <c r="CBS12" s="11"/>
      <c r="CBT12" s="11"/>
      <c r="CBU12" s="11"/>
      <c r="CBV12" s="11"/>
      <c r="CBW12" s="11"/>
      <c r="CBX12" s="11"/>
      <c r="CBY12" s="11"/>
      <c r="CBZ12" s="11"/>
      <c r="CCA12" s="11"/>
      <c r="CCB12" s="11"/>
      <c r="CCC12" s="11"/>
      <c r="CCD12" s="11"/>
      <c r="CCE12" s="11"/>
      <c r="CCF12" s="11"/>
      <c r="CCG12" s="11"/>
      <c r="CCH12" s="11"/>
      <c r="CCI12" s="11"/>
      <c r="CCJ12" s="11"/>
      <c r="CCK12" s="11"/>
      <c r="CCL12" s="11"/>
      <c r="CCM12" s="11"/>
      <c r="CCN12" s="11"/>
      <c r="CCO12" s="11"/>
      <c r="CCP12" s="11"/>
      <c r="CCQ12" s="11"/>
      <c r="CCR12" s="11"/>
      <c r="CCS12" s="11"/>
      <c r="CCT12" s="11"/>
      <c r="CCU12" s="11"/>
      <c r="CCV12" s="11"/>
      <c r="CCW12" s="11"/>
      <c r="CCX12" s="11"/>
      <c r="CCY12" s="11"/>
      <c r="CCZ12" s="11"/>
      <c r="CDA12" s="11"/>
      <c r="CDB12" s="11"/>
      <c r="CDC12" s="11"/>
      <c r="CDD12" s="11"/>
      <c r="CDE12" s="11"/>
      <c r="CDF12" s="11"/>
      <c r="CDG12" s="11"/>
      <c r="CDH12" s="11"/>
      <c r="CDI12" s="11"/>
      <c r="CDJ12" s="11"/>
      <c r="CDK12" s="11"/>
      <c r="CDL12" s="11"/>
      <c r="CDM12" s="11"/>
      <c r="CDN12" s="11"/>
      <c r="CDO12" s="11"/>
      <c r="CDP12" s="11"/>
      <c r="CDQ12" s="11"/>
      <c r="CDR12" s="11"/>
      <c r="CDS12" s="11"/>
      <c r="CDT12" s="11"/>
      <c r="CDU12" s="11"/>
      <c r="CDV12" s="11"/>
      <c r="CDW12" s="11"/>
      <c r="CDX12" s="11"/>
      <c r="CDY12" s="11"/>
      <c r="CDZ12" s="11"/>
      <c r="CEA12" s="11"/>
      <c r="CEB12" s="11"/>
      <c r="CEC12" s="11"/>
      <c r="CED12" s="11"/>
      <c r="CEE12" s="11"/>
      <c r="CEF12" s="11"/>
      <c r="CEG12" s="11"/>
      <c r="CEH12" s="11"/>
      <c r="CEI12" s="11"/>
      <c r="CEJ12" s="11"/>
      <c r="CEK12" s="11"/>
      <c r="CEL12" s="11"/>
      <c r="CEM12" s="11"/>
      <c r="CEN12" s="11"/>
      <c r="CEO12" s="11"/>
      <c r="CEP12" s="11"/>
      <c r="CEQ12" s="11"/>
      <c r="CER12" s="11"/>
      <c r="CES12" s="11"/>
      <c r="CET12" s="11"/>
      <c r="CEU12" s="11"/>
      <c r="CEV12" s="11"/>
      <c r="CEW12" s="11"/>
      <c r="CEX12" s="11"/>
      <c r="CEY12" s="11"/>
      <c r="CEZ12" s="11"/>
      <c r="CFA12" s="11"/>
      <c r="CFB12" s="11"/>
      <c r="CFC12" s="11"/>
      <c r="CFD12" s="11"/>
      <c r="CFE12" s="11"/>
      <c r="CFF12" s="11"/>
      <c r="CFG12" s="11"/>
      <c r="CFH12" s="11"/>
      <c r="CFI12" s="11"/>
      <c r="CFJ12" s="11"/>
      <c r="CFK12" s="11"/>
      <c r="CFL12" s="11"/>
      <c r="CFM12" s="11"/>
      <c r="CFN12" s="11"/>
      <c r="CFO12" s="11"/>
      <c r="CFP12" s="11"/>
      <c r="CFQ12" s="11"/>
      <c r="CFR12" s="11"/>
      <c r="CFS12" s="11"/>
      <c r="CFT12" s="11"/>
      <c r="CFU12" s="11"/>
      <c r="CFV12" s="11"/>
      <c r="CFW12" s="11"/>
      <c r="CFX12" s="11"/>
      <c r="CFY12" s="11"/>
      <c r="CFZ12" s="11"/>
      <c r="CGA12" s="11"/>
      <c r="CGB12" s="11"/>
      <c r="CGC12" s="11"/>
      <c r="CGD12" s="11"/>
      <c r="CGE12" s="11"/>
      <c r="CGF12" s="11"/>
      <c r="CGG12" s="11"/>
      <c r="CGH12" s="11"/>
      <c r="CGI12" s="11"/>
      <c r="CGJ12" s="11"/>
      <c r="CGK12" s="11"/>
      <c r="CGL12" s="11"/>
      <c r="CGM12" s="11"/>
      <c r="CGN12" s="11"/>
      <c r="CGO12" s="11"/>
      <c r="CGP12" s="11"/>
      <c r="CGQ12" s="11"/>
      <c r="CGR12" s="11"/>
      <c r="CGS12" s="11"/>
      <c r="CGT12" s="11"/>
      <c r="CGU12" s="11"/>
      <c r="CGV12" s="11"/>
      <c r="CGW12" s="11"/>
      <c r="CGX12" s="11"/>
      <c r="CGY12" s="11"/>
      <c r="CGZ12" s="11"/>
      <c r="CHA12" s="11"/>
      <c r="CHB12" s="11"/>
      <c r="CHC12" s="11"/>
      <c r="CHD12" s="11"/>
      <c r="CHE12" s="11"/>
      <c r="CHF12" s="11"/>
      <c r="CHG12" s="11"/>
      <c r="CHH12" s="11"/>
      <c r="CHI12" s="11"/>
      <c r="CHJ12" s="11"/>
      <c r="CHK12" s="11"/>
      <c r="CHL12" s="11"/>
      <c r="CHM12" s="11"/>
      <c r="CHN12" s="11"/>
      <c r="CHO12" s="11"/>
      <c r="CHP12" s="11"/>
      <c r="CHQ12" s="11"/>
      <c r="CHR12" s="11"/>
      <c r="CHS12" s="11"/>
      <c r="CHT12" s="11"/>
      <c r="CHU12" s="11"/>
      <c r="CHV12" s="11"/>
      <c r="CHW12" s="11"/>
      <c r="CHX12" s="11"/>
      <c r="CHY12" s="11"/>
      <c r="CHZ12" s="11"/>
      <c r="CIA12" s="11"/>
      <c r="CIB12" s="11"/>
      <c r="CIC12" s="11"/>
      <c r="CID12" s="11"/>
      <c r="CIE12" s="11"/>
      <c r="CIF12" s="11"/>
      <c r="CIG12" s="11"/>
      <c r="CIH12" s="11"/>
      <c r="CII12" s="11"/>
      <c r="CIJ12" s="11"/>
      <c r="CIK12" s="11"/>
      <c r="CIL12" s="11"/>
      <c r="CIM12" s="11"/>
      <c r="CIN12" s="11"/>
      <c r="CIO12" s="11"/>
      <c r="CIP12" s="11"/>
      <c r="CIQ12" s="11"/>
      <c r="CIR12" s="11"/>
      <c r="CIS12" s="11"/>
      <c r="CIT12" s="11"/>
      <c r="CIU12" s="11"/>
      <c r="CIV12" s="11"/>
      <c r="CIW12" s="11"/>
      <c r="CIX12" s="11"/>
      <c r="CIY12" s="11"/>
      <c r="CIZ12" s="11"/>
      <c r="CJA12" s="11"/>
      <c r="CJB12" s="11"/>
      <c r="CJC12" s="11"/>
      <c r="CJD12" s="11"/>
      <c r="CJE12" s="11"/>
      <c r="CJF12" s="11"/>
      <c r="CJG12" s="11"/>
      <c r="CJH12" s="11"/>
      <c r="CJI12" s="11"/>
      <c r="CJJ12" s="11"/>
      <c r="CJK12" s="11"/>
      <c r="CJL12" s="11"/>
      <c r="CJM12" s="11"/>
      <c r="CJN12" s="11"/>
      <c r="CJO12" s="11"/>
      <c r="CJP12" s="11"/>
      <c r="CJQ12" s="11"/>
      <c r="CJR12" s="11"/>
      <c r="CJS12" s="11"/>
      <c r="CJT12" s="11"/>
      <c r="CJU12" s="11"/>
      <c r="CJV12" s="11"/>
      <c r="CJW12" s="11"/>
      <c r="CJX12" s="11"/>
      <c r="CJY12" s="11"/>
      <c r="CJZ12" s="11"/>
      <c r="CKA12" s="11"/>
      <c r="CKB12" s="11"/>
      <c r="CKC12" s="11"/>
      <c r="CKD12" s="11"/>
      <c r="CKE12" s="11"/>
      <c r="CKF12" s="11"/>
      <c r="CKG12" s="11"/>
      <c r="CKH12" s="11"/>
      <c r="CKI12" s="11"/>
      <c r="CKJ12" s="11"/>
      <c r="CKK12" s="11"/>
      <c r="CKL12" s="11"/>
      <c r="CKM12" s="11"/>
      <c r="CKN12" s="11"/>
      <c r="CKO12" s="11"/>
      <c r="CKP12" s="11"/>
      <c r="CKQ12" s="11"/>
      <c r="CKR12" s="11"/>
      <c r="CKS12" s="11"/>
      <c r="CKT12" s="11"/>
      <c r="CKU12" s="11"/>
      <c r="CKV12" s="11"/>
      <c r="CKW12" s="11"/>
      <c r="CKX12" s="11"/>
      <c r="CKY12" s="11"/>
      <c r="CKZ12" s="11"/>
      <c r="CLA12" s="11"/>
      <c r="CLB12" s="11"/>
      <c r="CLC12" s="11"/>
      <c r="CLD12" s="11"/>
      <c r="CLE12" s="11"/>
      <c r="CLF12" s="11"/>
      <c r="CLG12" s="11"/>
      <c r="CLH12" s="11"/>
      <c r="CLI12" s="11"/>
      <c r="CLJ12" s="11"/>
      <c r="CLK12" s="11"/>
      <c r="CLL12" s="11"/>
      <c r="CLM12" s="11"/>
      <c r="CLN12" s="11"/>
      <c r="CLO12" s="11"/>
      <c r="CLP12" s="11"/>
      <c r="CLQ12" s="11"/>
      <c r="CLR12" s="11"/>
      <c r="CLS12" s="11"/>
      <c r="CLT12" s="11"/>
      <c r="CLU12" s="11"/>
      <c r="CLV12" s="11"/>
      <c r="CLW12" s="11"/>
      <c r="CLX12" s="11"/>
      <c r="CLY12" s="11"/>
      <c r="CLZ12" s="11"/>
      <c r="CMA12" s="11"/>
      <c r="CMB12" s="11"/>
      <c r="CMC12" s="11"/>
      <c r="CMD12" s="11"/>
      <c r="CME12" s="11"/>
      <c r="CMF12" s="11"/>
      <c r="CMG12" s="11"/>
      <c r="CMH12" s="11"/>
      <c r="CMI12" s="11"/>
      <c r="CMJ12" s="11"/>
      <c r="CMK12" s="11"/>
      <c r="CML12" s="11"/>
      <c r="CMM12" s="11"/>
      <c r="CMN12" s="11"/>
      <c r="CMO12" s="11"/>
      <c r="CMP12" s="11"/>
      <c r="CMQ12" s="11"/>
      <c r="CMR12" s="11"/>
      <c r="CMS12" s="11"/>
      <c r="CMT12" s="11"/>
      <c r="CMU12" s="11"/>
      <c r="CMV12" s="11"/>
      <c r="CMW12" s="11"/>
      <c r="CMX12" s="11"/>
      <c r="CMY12" s="11"/>
      <c r="CMZ12" s="11"/>
      <c r="CNA12" s="11"/>
      <c r="CNB12" s="11"/>
      <c r="CNC12" s="11"/>
      <c r="CND12" s="11"/>
      <c r="CNE12" s="11"/>
      <c r="CNF12" s="11"/>
      <c r="CNG12" s="11"/>
      <c r="CNH12" s="11"/>
      <c r="CNI12" s="11"/>
      <c r="CNJ12" s="11"/>
      <c r="CNK12" s="11"/>
      <c r="CNL12" s="11"/>
      <c r="CNM12" s="11"/>
      <c r="CNN12" s="11"/>
      <c r="CNO12" s="11"/>
      <c r="CNP12" s="11"/>
      <c r="CNQ12" s="11"/>
      <c r="CNR12" s="11"/>
      <c r="CNS12" s="11"/>
      <c r="CNT12" s="11"/>
      <c r="CNU12" s="11"/>
      <c r="CNV12" s="11"/>
      <c r="CNW12" s="11"/>
      <c r="CNX12" s="11"/>
      <c r="CNY12" s="11"/>
      <c r="CNZ12" s="11"/>
      <c r="COA12" s="11"/>
      <c r="COB12" s="11"/>
      <c r="COC12" s="11"/>
      <c r="COD12" s="11"/>
      <c r="COE12" s="11"/>
      <c r="COF12" s="11"/>
      <c r="COG12" s="11"/>
      <c r="COH12" s="11"/>
      <c r="COI12" s="11"/>
      <c r="COJ12" s="11"/>
      <c r="COK12" s="11"/>
      <c r="COL12" s="11"/>
      <c r="COM12" s="11"/>
      <c r="CON12" s="11"/>
      <c r="COO12" s="11"/>
      <c r="COP12" s="11"/>
      <c r="COQ12" s="11"/>
      <c r="COR12" s="11"/>
      <c r="COS12" s="11"/>
      <c r="COT12" s="11"/>
      <c r="COU12" s="11"/>
      <c r="COV12" s="11"/>
      <c r="COW12" s="11"/>
      <c r="COX12" s="11"/>
      <c r="COY12" s="11"/>
      <c r="COZ12" s="11"/>
      <c r="CPA12" s="11"/>
      <c r="CPB12" s="11"/>
      <c r="CPC12" s="11"/>
      <c r="CPD12" s="11"/>
      <c r="CPE12" s="11"/>
      <c r="CPF12" s="11"/>
      <c r="CPG12" s="11"/>
      <c r="CPH12" s="11"/>
      <c r="CPI12" s="11"/>
      <c r="CPJ12" s="11"/>
      <c r="CPK12" s="11"/>
      <c r="CPL12" s="11"/>
      <c r="CPM12" s="11"/>
      <c r="CPN12" s="11"/>
      <c r="CPO12" s="11"/>
      <c r="CPP12" s="11"/>
      <c r="CPQ12" s="11"/>
      <c r="CPR12" s="11"/>
      <c r="CPS12" s="11"/>
      <c r="CPT12" s="11"/>
      <c r="CPU12" s="11"/>
      <c r="CPV12" s="11"/>
      <c r="CPW12" s="11"/>
      <c r="CPX12" s="11"/>
      <c r="CPY12" s="11"/>
      <c r="CPZ12" s="11"/>
      <c r="CQA12" s="11"/>
      <c r="CQB12" s="11"/>
      <c r="CQC12" s="11"/>
      <c r="CQD12" s="11"/>
      <c r="CQE12" s="11"/>
      <c r="CQF12" s="11"/>
      <c r="CQG12" s="11"/>
      <c r="CQH12" s="11"/>
      <c r="CQI12" s="11"/>
      <c r="CQJ12" s="11"/>
      <c r="CQK12" s="11"/>
      <c r="CQL12" s="11"/>
      <c r="CQM12" s="11"/>
      <c r="CQN12" s="11"/>
      <c r="CQO12" s="11"/>
      <c r="CQP12" s="11"/>
      <c r="CQQ12" s="11"/>
      <c r="CQR12" s="11"/>
      <c r="CQS12" s="11"/>
      <c r="CQT12" s="11"/>
      <c r="CQU12" s="11"/>
      <c r="CQV12" s="11"/>
      <c r="CQW12" s="11"/>
      <c r="CQX12" s="11"/>
      <c r="CQY12" s="11"/>
      <c r="CQZ12" s="11"/>
      <c r="CRA12" s="11"/>
      <c r="CRB12" s="11"/>
      <c r="CRC12" s="11"/>
      <c r="CRD12" s="11"/>
      <c r="CRE12" s="11"/>
      <c r="CRF12" s="11"/>
      <c r="CRG12" s="11"/>
      <c r="CRH12" s="11"/>
      <c r="CRI12" s="11"/>
      <c r="CRJ12" s="11"/>
      <c r="CRK12" s="11"/>
      <c r="CRL12" s="11"/>
      <c r="CRM12" s="11"/>
      <c r="CRN12" s="11"/>
      <c r="CRO12" s="11"/>
      <c r="CRP12" s="11"/>
      <c r="CRQ12" s="11"/>
      <c r="CRR12" s="11"/>
      <c r="CRS12" s="11"/>
      <c r="CRT12" s="11"/>
      <c r="CRU12" s="11"/>
      <c r="CRV12" s="11"/>
      <c r="CRW12" s="11"/>
      <c r="CRX12" s="11"/>
      <c r="CRY12" s="11"/>
      <c r="CRZ12" s="11"/>
      <c r="CSA12" s="11"/>
      <c r="CSB12" s="11"/>
      <c r="CSC12" s="11"/>
      <c r="CSD12" s="11"/>
      <c r="CSE12" s="11"/>
      <c r="CSF12" s="11"/>
      <c r="CSG12" s="11"/>
      <c r="CSH12" s="11"/>
      <c r="CSI12" s="11"/>
      <c r="CSJ12" s="11"/>
      <c r="CSK12" s="11"/>
      <c r="CSL12" s="11"/>
      <c r="CSM12" s="11"/>
      <c r="CSN12" s="11"/>
      <c r="CSO12" s="11"/>
      <c r="CSP12" s="11"/>
      <c r="CSQ12" s="11"/>
      <c r="CSR12" s="11"/>
      <c r="CSS12" s="11"/>
      <c r="CST12" s="11"/>
      <c r="CSU12" s="11"/>
      <c r="CSV12" s="11"/>
      <c r="CSW12" s="11"/>
      <c r="CSX12" s="11"/>
      <c r="CSY12" s="11"/>
      <c r="CSZ12" s="11"/>
      <c r="CTA12" s="11"/>
      <c r="CTB12" s="11"/>
      <c r="CTC12" s="11"/>
      <c r="CTD12" s="11"/>
      <c r="CTE12" s="11"/>
      <c r="CTF12" s="11"/>
      <c r="CTG12" s="11"/>
      <c r="CTH12" s="11"/>
      <c r="CTI12" s="11"/>
      <c r="CTJ12" s="11"/>
      <c r="CTK12" s="11"/>
      <c r="CTL12" s="11"/>
      <c r="CTM12" s="11"/>
      <c r="CTN12" s="11"/>
      <c r="CTO12" s="11"/>
      <c r="CTP12" s="11"/>
      <c r="CTQ12" s="11"/>
      <c r="CTR12" s="11"/>
      <c r="CTS12" s="11"/>
      <c r="CTT12" s="11"/>
      <c r="CTU12" s="11"/>
      <c r="CTV12" s="11"/>
      <c r="CTW12" s="11"/>
      <c r="CTX12" s="11"/>
      <c r="CTY12" s="11"/>
      <c r="CTZ12" s="11"/>
      <c r="CUA12" s="11"/>
      <c r="CUB12" s="11"/>
      <c r="CUC12" s="11"/>
      <c r="CUD12" s="11"/>
      <c r="CUE12" s="11"/>
      <c r="CUF12" s="11"/>
      <c r="CUG12" s="11"/>
      <c r="CUH12" s="11"/>
      <c r="CUI12" s="11"/>
      <c r="CUJ12" s="11"/>
      <c r="CUK12" s="11"/>
      <c r="CUL12" s="11"/>
      <c r="CUM12" s="11"/>
      <c r="CUN12" s="11"/>
      <c r="CUO12" s="11"/>
      <c r="CUP12" s="11"/>
      <c r="CUQ12" s="11"/>
      <c r="CUR12" s="11"/>
      <c r="CUS12" s="11"/>
      <c r="CUT12" s="11"/>
      <c r="CUU12" s="11"/>
      <c r="CUV12" s="11"/>
      <c r="CUW12" s="11"/>
      <c r="CUX12" s="11"/>
      <c r="CUY12" s="11"/>
      <c r="CUZ12" s="11"/>
      <c r="CVA12" s="11"/>
      <c r="CVB12" s="11"/>
      <c r="CVC12" s="11"/>
      <c r="CVD12" s="11"/>
      <c r="CVE12" s="11"/>
      <c r="CVF12" s="11"/>
      <c r="CVG12" s="11"/>
      <c r="CVH12" s="11"/>
      <c r="CVI12" s="11"/>
      <c r="CVJ12" s="11"/>
      <c r="CVK12" s="11"/>
      <c r="CVL12" s="11"/>
      <c r="CVM12" s="11"/>
      <c r="CVN12" s="11"/>
      <c r="CVO12" s="11"/>
      <c r="CVP12" s="11"/>
      <c r="CVQ12" s="11"/>
      <c r="CVR12" s="11"/>
      <c r="CVS12" s="11"/>
      <c r="CVT12" s="11"/>
      <c r="CVU12" s="11"/>
      <c r="CVV12" s="11"/>
      <c r="CVW12" s="11"/>
      <c r="CVX12" s="11"/>
      <c r="CVY12" s="11"/>
      <c r="CVZ12" s="11"/>
      <c r="CWA12" s="11"/>
      <c r="CWB12" s="11"/>
      <c r="CWC12" s="11"/>
      <c r="CWD12" s="11"/>
      <c r="CWE12" s="11"/>
      <c r="CWF12" s="11"/>
      <c r="CWG12" s="11"/>
      <c r="CWH12" s="11"/>
      <c r="CWI12" s="11"/>
      <c r="CWJ12" s="11"/>
      <c r="CWK12" s="11"/>
      <c r="CWL12" s="11"/>
      <c r="CWM12" s="11"/>
      <c r="CWN12" s="11"/>
      <c r="CWO12" s="11"/>
      <c r="CWP12" s="11"/>
      <c r="CWQ12" s="11"/>
      <c r="CWR12" s="11"/>
      <c r="CWS12" s="11"/>
      <c r="CWT12" s="11"/>
      <c r="CWU12" s="11"/>
      <c r="CWV12" s="11"/>
      <c r="CWW12" s="11"/>
      <c r="CWX12" s="11"/>
      <c r="CWY12" s="11"/>
      <c r="CWZ12" s="11"/>
      <c r="CXA12" s="11"/>
      <c r="CXB12" s="11"/>
      <c r="CXC12" s="11"/>
      <c r="CXD12" s="11"/>
      <c r="CXE12" s="11"/>
      <c r="CXF12" s="11"/>
      <c r="CXG12" s="11"/>
      <c r="CXH12" s="11"/>
      <c r="CXI12" s="11"/>
      <c r="CXJ12" s="11"/>
      <c r="CXK12" s="11"/>
      <c r="CXL12" s="11"/>
      <c r="CXM12" s="11"/>
      <c r="CXN12" s="11"/>
      <c r="CXO12" s="11"/>
      <c r="CXP12" s="11"/>
      <c r="CXQ12" s="11"/>
      <c r="CXR12" s="11"/>
      <c r="CXS12" s="11"/>
      <c r="CXT12" s="11"/>
      <c r="CXU12" s="11"/>
      <c r="CXV12" s="11"/>
      <c r="CXW12" s="11"/>
      <c r="CXX12" s="11"/>
      <c r="CXY12" s="11"/>
      <c r="CXZ12" s="11"/>
      <c r="CYA12" s="11"/>
      <c r="CYB12" s="11"/>
      <c r="CYC12" s="11"/>
      <c r="CYD12" s="11"/>
      <c r="CYE12" s="11"/>
      <c r="CYF12" s="11"/>
      <c r="CYG12" s="11"/>
      <c r="CYH12" s="11"/>
      <c r="CYI12" s="11"/>
      <c r="CYJ12" s="11"/>
      <c r="CYK12" s="11"/>
      <c r="CYL12" s="11"/>
      <c r="CYM12" s="11"/>
      <c r="CYN12" s="11"/>
      <c r="CYO12" s="11"/>
      <c r="CYP12" s="11"/>
      <c r="CYQ12" s="11"/>
      <c r="CYR12" s="11"/>
      <c r="CYS12" s="11"/>
      <c r="CYT12" s="11"/>
      <c r="CYU12" s="11"/>
      <c r="CYV12" s="11"/>
      <c r="CYW12" s="11"/>
      <c r="CYX12" s="11"/>
      <c r="CYY12" s="11"/>
      <c r="CYZ12" s="11"/>
      <c r="CZA12" s="11"/>
      <c r="CZB12" s="11"/>
      <c r="CZC12" s="11"/>
      <c r="CZD12" s="11"/>
      <c r="CZE12" s="11"/>
      <c r="CZF12" s="11"/>
      <c r="CZG12" s="11"/>
      <c r="CZH12" s="11"/>
      <c r="CZI12" s="11"/>
      <c r="CZJ12" s="11"/>
      <c r="CZK12" s="11"/>
      <c r="CZL12" s="11"/>
      <c r="CZM12" s="11"/>
      <c r="CZN12" s="11"/>
      <c r="CZO12" s="11"/>
      <c r="CZP12" s="11"/>
      <c r="CZQ12" s="11"/>
      <c r="CZR12" s="11"/>
      <c r="CZS12" s="11"/>
      <c r="CZT12" s="11"/>
      <c r="CZU12" s="11"/>
      <c r="CZV12" s="11"/>
      <c r="CZW12" s="11"/>
      <c r="CZX12" s="11"/>
      <c r="CZY12" s="11"/>
      <c r="CZZ12" s="11"/>
      <c r="DAA12" s="11"/>
      <c r="DAB12" s="11"/>
      <c r="DAC12" s="11"/>
      <c r="DAD12" s="11"/>
      <c r="DAE12" s="11"/>
      <c r="DAF12" s="11"/>
      <c r="DAG12" s="11"/>
      <c r="DAH12" s="11"/>
      <c r="DAI12" s="11"/>
      <c r="DAJ12" s="11"/>
      <c r="DAK12" s="11"/>
      <c r="DAL12" s="11"/>
      <c r="DAM12" s="11"/>
      <c r="DAN12" s="11"/>
      <c r="DAO12" s="11"/>
      <c r="DAP12" s="11"/>
      <c r="DAQ12" s="11"/>
      <c r="DAR12" s="11"/>
      <c r="DAS12" s="11"/>
      <c r="DAT12" s="11"/>
      <c r="DAU12" s="11"/>
      <c r="DAV12" s="11"/>
      <c r="DAW12" s="11"/>
      <c r="DAX12" s="11"/>
      <c r="DAY12" s="11"/>
      <c r="DAZ12" s="11"/>
      <c r="DBA12" s="11"/>
      <c r="DBB12" s="11"/>
      <c r="DBC12" s="11"/>
      <c r="DBD12" s="11"/>
      <c r="DBE12" s="11"/>
      <c r="DBF12" s="11"/>
      <c r="DBG12" s="11"/>
      <c r="DBH12" s="11"/>
      <c r="DBI12" s="11"/>
      <c r="DBJ12" s="11"/>
      <c r="DBK12" s="11"/>
      <c r="DBL12" s="11"/>
      <c r="DBM12" s="11"/>
      <c r="DBN12" s="11"/>
      <c r="DBO12" s="11"/>
      <c r="DBP12" s="11"/>
      <c r="DBQ12" s="11"/>
      <c r="DBR12" s="11"/>
      <c r="DBS12" s="11"/>
      <c r="DBT12" s="11"/>
      <c r="DBU12" s="11"/>
      <c r="DBV12" s="11"/>
      <c r="DBW12" s="11"/>
      <c r="DBX12" s="11"/>
      <c r="DBY12" s="11"/>
      <c r="DBZ12" s="11"/>
      <c r="DCA12" s="11"/>
      <c r="DCB12" s="11"/>
      <c r="DCC12" s="11"/>
      <c r="DCD12" s="11"/>
      <c r="DCE12" s="11"/>
      <c r="DCF12" s="11"/>
      <c r="DCG12" s="11"/>
      <c r="DCH12" s="11"/>
      <c r="DCI12" s="11"/>
      <c r="DCJ12" s="11"/>
      <c r="DCK12" s="11"/>
      <c r="DCL12" s="11"/>
      <c r="DCM12" s="11"/>
      <c r="DCN12" s="11"/>
      <c r="DCO12" s="11"/>
      <c r="DCP12" s="11"/>
      <c r="DCQ12" s="11"/>
      <c r="DCR12" s="11"/>
      <c r="DCS12" s="11"/>
      <c r="DCT12" s="11"/>
      <c r="DCU12" s="11"/>
      <c r="DCV12" s="11"/>
      <c r="DCW12" s="11"/>
      <c r="DCX12" s="11"/>
      <c r="DCY12" s="11"/>
      <c r="DCZ12" s="11"/>
      <c r="DDA12" s="11"/>
      <c r="DDB12" s="11"/>
      <c r="DDC12" s="11"/>
      <c r="DDD12" s="11"/>
      <c r="DDE12" s="11"/>
      <c r="DDF12" s="11"/>
      <c r="DDG12" s="11"/>
      <c r="DDH12" s="11"/>
      <c r="DDI12" s="11"/>
      <c r="DDJ12" s="11"/>
      <c r="DDK12" s="11"/>
      <c r="DDL12" s="11"/>
      <c r="DDM12" s="11"/>
      <c r="DDN12" s="11"/>
      <c r="DDO12" s="11"/>
      <c r="DDP12" s="11"/>
      <c r="DDQ12" s="11"/>
      <c r="DDR12" s="11"/>
      <c r="DDS12" s="11"/>
      <c r="DDT12" s="11"/>
      <c r="DDU12" s="11"/>
      <c r="DDV12" s="11"/>
      <c r="DDW12" s="11"/>
      <c r="DDX12" s="11"/>
      <c r="DDY12" s="11"/>
      <c r="DDZ12" s="11"/>
      <c r="DEA12" s="11"/>
      <c r="DEB12" s="11"/>
      <c r="DEC12" s="11"/>
      <c r="DED12" s="11"/>
      <c r="DEE12" s="11"/>
      <c r="DEF12" s="11"/>
      <c r="DEG12" s="11"/>
      <c r="DEH12" s="11"/>
      <c r="DEI12" s="11"/>
      <c r="DEJ12" s="11"/>
      <c r="DEK12" s="11"/>
      <c r="DEL12" s="11"/>
      <c r="DEM12" s="11"/>
      <c r="DEN12" s="11"/>
      <c r="DEO12" s="11"/>
      <c r="DEP12" s="11"/>
      <c r="DEQ12" s="11"/>
      <c r="DER12" s="11"/>
      <c r="DES12" s="11"/>
      <c r="DET12" s="11"/>
      <c r="DEU12" s="11"/>
      <c r="DEV12" s="11"/>
      <c r="DEW12" s="11"/>
      <c r="DEX12" s="11"/>
      <c r="DEY12" s="11"/>
      <c r="DEZ12" s="11"/>
      <c r="DFA12" s="11"/>
      <c r="DFB12" s="11"/>
      <c r="DFC12" s="11"/>
      <c r="DFD12" s="11"/>
      <c r="DFE12" s="11"/>
      <c r="DFF12" s="11"/>
      <c r="DFG12" s="11"/>
      <c r="DFH12" s="11"/>
      <c r="DFI12" s="11"/>
      <c r="DFJ12" s="11"/>
      <c r="DFK12" s="11"/>
      <c r="DFL12" s="11"/>
      <c r="DFM12" s="11"/>
      <c r="DFN12" s="11"/>
      <c r="DFO12" s="11"/>
      <c r="DFP12" s="11"/>
      <c r="DFQ12" s="11"/>
      <c r="DFR12" s="11"/>
      <c r="DFS12" s="11"/>
      <c r="DFT12" s="11"/>
      <c r="DFU12" s="11"/>
      <c r="DFV12" s="11"/>
      <c r="DFW12" s="11"/>
      <c r="DFX12" s="11"/>
      <c r="DFY12" s="11"/>
      <c r="DFZ12" s="11"/>
      <c r="DGA12" s="11"/>
      <c r="DGB12" s="11"/>
      <c r="DGC12" s="11"/>
      <c r="DGD12" s="11"/>
      <c r="DGE12" s="11"/>
      <c r="DGF12" s="11"/>
      <c r="DGG12" s="11"/>
      <c r="DGH12" s="11"/>
      <c r="DGI12" s="11"/>
      <c r="DGJ12" s="11"/>
      <c r="DGK12" s="11"/>
      <c r="DGL12" s="11"/>
      <c r="DGM12" s="11"/>
      <c r="DGN12" s="11"/>
      <c r="DGO12" s="11"/>
      <c r="DGP12" s="11"/>
      <c r="DGQ12" s="11"/>
      <c r="DGR12" s="11"/>
      <c r="DGS12" s="11"/>
      <c r="DGT12" s="11"/>
      <c r="DGU12" s="11"/>
      <c r="DGV12" s="11"/>
      <c r="DGW12" s="11"/>
      <c r="DGX12" s="11"/>
      <c r="DGY12" s="11"/>
      <c r="DGZ12" s="11"/>
      <c r="DHA12" s="11"/>
      <c r="DHB12" s="11"/>
      <c r="DHC12" s="11"/>
      <c r="DHD12" s="11"/>
      <c r="DHE12" s="11"/>
      <c r="DHF12" s="11"/>
      <c r="DHG12" s="11"/>
      <c r="DHH12" s="11"/>
      <c r="DHI12" s="11"/>
      <c r="DHJ12" s="11"/>
      <c r="DHK12" s="11"/>
      <c r="DHL12" s="11"/>
      <c r="DHM12" s="11"/>
      <c r="DHN12" s="11"/>
      <c r="DHO12" s="11"/>
      <c r="DHP12" s="11"/>
      <c r="DHQ12" s="11"/>
      <c r="DHR12" s="11"/>
      <c r="DHS12" s="11"/>
      <c r="DHT12" s="11"/>
      <c r="DHU12" s="11"/>
      <c r="DHV12" s="11"/>
      <c r="DHW12" s="11"/>
      <c r="DHX12" s="11"/>
      <c r="DHY12" s="11"/>
      <c r="DHZ12" s="11"/>
      <c r="DIA12" s="11"/>
      <c r="DIB12" s="11"/>
      <c r="DIC12" s="11"/>
      <c r="DID12" s="11"/>
      <c r="DIE12" s="11"/>
      <c r="DIF12" s="11"/>
      <c r="DIG12" s="11"/>
      <c r="DIH12" s="11"/>
      <c r="DII12" s="11"/>
      <c r="DIJ12" s="11"/>
      <c r="DIK12" s="11"/>
      <c r="DIL12" s="11"/>
      <c r="DIM12" s="11"/>
      <c r="DIN12" s="11"/>
      <c r="DIO12" s="11"/>
      <c r="DIP12" s="11"/>
      <c r="DIQ12" s="11"/>
      <c r="DIR12" s="11"/>
      <c r="DIS12" s="11"/>
      <c r="DIT12" s="11"/>
      <c r="DIU12" s="11"/>
      <c r="DIV12" s="11"/>
      <c r="DIW12" s="11"/>
      <c r="DIX12" s="11"/>
      <c r="DIY12" s="11"/>
      <c r="DIZ12" s="11"/>
      <c r="DJA12" s="11"/>
      <c r="DJB12" s="11"/>
      <c r="DJC12" s="11"/>
      <c r="DJD12" s="11"/>
      <c r="DJE12" s="11"/>
      <c r="DJF12" s="11"/>
      <c r="DJG12" s="11"/>
      <c r="DJH12" s="11"/>
      <c r="DJI12" s="11"/>
      <c r="DJJ12" s="11"/>
      <c r="DJK12" s="11"/>
      <c r="DJL12" s="11"/>
      <c r="DJM12" s="11"/>
      <c r="DJN12" s="11"/>
      <c r="DJO12" s="11"/>
      <c r="DJP12" s="11"/>
      <c r="DJQ12" s="11"/>
      <c r="DJR12" s="11"/>
      <c r="DJS12" s="11"/>
      <c r="DJT12" s="11"/>
      <c r="DJU12" s="11"/>
      <c r="DJV12" s="11"/>
      <c r="DJW12" s="11"/>
      <c r="DJX12" s="11"/>
      <c r="DJY12" s="11"/>
      <c r="DJZ12" s="11"/>
      <c r="DKA12" s="11"/>
      <c r="DKB12" s="11"/>
      <c r="DKC12" s="11"/>
      <c r="DKD12" s="11"/>
      <c r="DKE12" s="11"/>
      <c r="DKF12" s="11"/>
      <c r="DKG12" s="11"/>
      <c r="DKH12" s="11"/>
      <c r="DKI12" s="11"/>
      <c r="DKJ12" s="11"/>
      <c r="DKK12" s="11"/>
      <c r="DKL12" s="11"/>
      <c r="DKM12" s="11"/>
      <c r="DKN12" s="11"/>
      <c r="DKO12" s="11"/>
      <c r="DKP12" s="11"/>
      <c r="DKQ12" s="11"/>
      <c r="DKR12" s="11"/>
      <c r="DKS12" s="11"/>
      <c r="DKT12" s="11"/>
      <c r="DKU12" s="11"/>
      <c r="DKV12" s="11"/>
      <c r="DKW12" s="11"/>
      <c r="DKX12" s="11"/>
      <c r="DKY12" s="11"/>
      <c r="DKZ12" s="11"/>
      <c r="DLA12" s="11"/>
      <c r="DLB12" s="11"/>
      <c r="DLC12" s="11"/>
      <c r="DLD12" s="11"/>
      <c r="DLE12" s="11"/>
      <c r="DLF12" s="11"/>
      <c r="DLG12" s="11"/>
      <c r="DLH12" s="11"/>
      <c r="DLI12" s="11"/>
      <c r="DLJ12" s="11"/>
      <c r="DLK12" s="11"/>
      <c r="DLL12" s="11"/>
      <c r="DLM12" s="11"/>
      <c r="DLN12" s="11"/>
      <c r="DLO12" s="11"/>
      <c r="DLP12" s="11"/>
      <c r="DLQ12" s="11"/>
      <c r="DLR12" s="11"/>
      <c r="DLS12" s="11"/>
      <c r="DLT12" s="11"/>
      <c r="DLU12" s="11"/>
      <c r="DLV12" s="11"/>
      <c r="DLW12" s="11"/>
      <c r="DLX12" s="11"/>
      <c r="DLY12" s="11"/>
      <c r="DLZ12" s="11"/>
      <c r="DMA12" s="11"/>
      <c r="DMB12" s="11"/>
      <c r="DMC12" s="11"/>
      <c r="DMD12" s="11"/>
      <c r="DME12" s="11"/>
      <c r="DMF12" s="11"/>
      <c r="DMG12" s="11"/>
      <c r="DMH12" s="11"/>
      <c r="DMI12" s="11"/>
      <c r="DMJ12" s="11"/>
      <c r="DMK12" s="11"/>
      <c r="DML12" s="11"/>
      <c r="DMM12" s="11"/>
      <c r="DMN12" s="11"/>
      <c r="DMO12" s="11"/>
      <c r="DMP12" s="11"/>
      <c r="DMQ12" s="11"/>
      <c r="DMR12" s="11"/>
      <c r="DMS12" s="11"/>
      <c r="DMT12" s="11"/>
      <c r="DMU12" s="11"/>
      <c r="DMV12" s="11"/>
      <c r="DMW12" s="11"/>
      <c r="DMX12" s="11"/>
      <c r="DMY12" s="11"/>
      <c r="DMZ12" s="11"/>
      <c r="DNA12" s="11"/>
      <c r="DNB12" s="11"/>
      <c r="DNC12" s="11"/>
      <c r="DND12" s="11"/>
      <c r="DNE12" s="11"/>
      <c r="DNF12" s="11"/>
      <c r="DNG12" s="11"/>
      <c r="DNH12" s="11"/>
      <c r="DNI12" s="11"/>
      <c r="DNJ12" s="11"/>
      <c r="DNK12" s="11"/>
      <c r="DNL12" s="11"/>
      <c r="DNM12" s="11"/>
      <c r="DNN12" s="11"/>
      <c r="DNO12" s="11"/>
      <c r="DNP12" s="11"/>
      <c r="DNQ12" s="11"/>
      <c r="DNR12" s="11"/>
      <c r="DNS12" s="11"/>
      <c r="DNT12" s="11"/>
      <c r="DNU12" s="11"/>
      <c r="DNV12" s="11"/>
      <c r="DNW12" s="11"/>
      <c r="DNX12" s="11"/>
      <c r="DNY12" s="11"/>
      <c r="DNZ12" s="11"/>
      <c r="DOA12" s="11"/>
      <c r="DOB12" s="11"/>
      <c r="DOC12" s="11"/>
      <c r="DOD12" s="11"/>
      <c r="DOE12" s="11"/>
      <c r="DOF12" s="11"/>
      <c r="DOG12" s="11"/>
      <c r="DOH12" s="11"/>
      <c r="DOI12" s="11"/>
      <c r="DOJ12" s="11"/>
      <c r="DOK12" s="11"/>
      <c r="DOL12" s="11"/>
      <c r="DOM12" s="11"/>
      <c r="DON12" s="11"/>
      <c r="DOO12" s="11"/>
      <c r="DOP12" s="11"/>
      <c r="DOQ12" s="11"/>
      <c r="DOR12" s="11"/>
      <c r="DOS12" s="11"/>
      <c r="DOT12" s="11"/>
      <c r="DOU12" s="11"/>
      <c r="DOV12" s="11"/>
      <c r="DOW12" s="11"/>
      <c r="DOX12" s="11"/>
      <c r="DOY12" s="11"/>
      <c r="DOZ12" s="11"/>
      <c r="DPA12" s="11"/>
      <c r="DPB12" s="11"/>
      <c r="DPC12" s="11"/>
      <c r="DPD12" s="11"/>
      <c r="DPE12" s="11"/>
      <c r="DPF12" s="11"/>
      <c r="DPG12" s="11"/>
      <c r="DPH12" s="11"/>
      <c r="DPI12" s="11"/>
      <c r="DPJ12" s="11"/>
      <c r="DPK12" s="11"/>
      <c r="DPL12" s="11"/>
      <c r="DPM12" s="11"/>
      <c r="DPN12" s="11"/>
      <c r="DPO12" s="11"/>
      <c r="DPP12" s="11"/>
      <c r="DPQ12" s="11"/>
      <c r="DPR12" s="11"/>
      <c r="DPS12" s="11"/>
      <c r="DPT12" s="11"/>
      <c r="DPU12" s="11"/>
      <c r="DPV12" s="11"/>
      <c r="DPW12" s="11"/>
      <c r="DPX12" s="11"/>
      <c r="DPY12" s="11"/>
      <c r="DPZ12" s="11"/>
      <c r="DQA12" s="11"/>
      <c r="DQB12" s="11"/>
      <c r="DQC12" s="11"/>
      <c r="DQD12" s="11"/>
      <c r="DQE12" s="11"/>
      <c r="DQF12" s="11"/>
      <c r="DQG12" s="11"/>
      <c r="DQH12" s="11"/>
      <c r="DQI12" s="11"/>
      <c r="DQJ12" s="11"/>
      <c r="DQK12" s="11"/>
      <c r="DQL12" s="11"/>
      <c r="DQM12" s="11"/>
      <c r="DQN12" s="11"/>
      <c r="DQO12" s="11"/>
      <c r="DQP12" s="11"/>
      <c r="DQQ12" s="11"/>
      <c r="DQR12" s="11"/>
      <c r="DQS12" s="11"/>
      <c r="DQT12" s="11"/>
      <c r="DQU12" s="11"/>
      <c r="DQV12" s="11"/>
      <c r="DQW12" s="11"/>
      <c r="DQX12" s="11"/>
      <c r="DQY12" s="11"/>
      <c r="DQZ12" s="11"/>
      <c r="DRA12" s="11"/>
      <c r="DRB12" s="11"/>
      <c r="DRC12" s="11"/>
      <c r="DRD12" s="11"/>
      <c r="DRE12" s="11"/>
      <c r="DRF12" s="11"/>
      <c r="DRG12" s="11"/>
      <c r="DRH12" s="11"/>
      <c r="DRI12" s="11"/>
      <c r="DRJ12" s="11"/>
      <c r="DRK12" s="11"/>
      <c r="DRL12" s="11"/>
      <c r="DRM12" s="11"/>
      <c r="DRN12" s="11"/>
      <c r="DRO12" s="11"/>
      <c r="DRP12" s="11"/>
      <c r="DRQ12" s="11"/>
      <c r="DRR12" s="11"/>
      <c r="DRS12" s="11"/>
      <c r="DRT12" s="11"/>
      <c r="DRU12" s="11"/>
      <c r="DRV12" s="11"/>
      <c r="DRW12" s="11"/>
      <c r="DRX12" s="11"/>
      <c r="DRY12" s="11"/>
      <c r="DRZ12" s="11"/>
      <c r="DSA12" s="11"/>
      <c r="DSB12" s="11"/>
      <c r="DSC12" s="11"/>
      <c r="DSD12" s="11"/>
      <c r="DSE12" s="11"/>
      <c r="DSF12" s="11"/>
      <c r="DSG12" s="11"/>
      <c r="DSH12" s="11"/>
      <c r="DSI12" s="11"/>
      <c r="DSJ12" s="11"/>
      <c r="DSK12" s="11"/>
      <c r="DSL12" s="11"/>
      <c r="DSM12" s="11"/>
      <c r="DSN12" s="11"/>
      <c r="DSO12" s="11"/>
      <c r="DSP12" s="11"/>
      <c r="DSQ12" s="11"/>
      <c r="DSR12" s="11"/>
      <c r="DSS12" s="11"/>
      <c r="DST12" s="11"/>
      <c r="DSU12" s="11"/>
      <c r="DSV12" s="11"/>
      <c r="DSW12" s="11"/>
      <c r="DSX12" s="11"/>
      <c r="DSY12" s="11"/>
      <c r="DSZ12" s="11"/>
      <c r="DTA12" s="11"/>
      <c r="DTB12" s="11"/>
      <c r="DTC12" s="11"/>
      <c r="DTD12" s="11"/>
      <c r="DTE12" s="11"/>
      <c r="DTF12" s="11"/>
      <c r="DTG12" s="11"/>
      <c r="DTH12" s="11"/>
      <c r="DTI12" s="11"/>
      <c r="DTJ12" s="11"/>
      <c r="DTK12" s="11"/>
      <c r="DTL12" s="11"/>
      <c r="DTM12" s="11"/>
      <c r="DTN12" s="11"/>
      <c r="DTO12" s="11"/>
      <c r="DTP12" s="11"/>
      <c r="DTQ12" s="11"/>
      <c r="DTR12" s="11"/>
      <c r="DTS12" s="11"/>
      <c r="DTT12" s="11"/>
      <c r="DTU12" s="11"/>
      <c r="DTV12" s="11"/>
      <c r="DTW12" s="11"/>
      <c r="DTX12" s="11"/>
      <c r="DTY12" s="11"/>
      <c r="DTZ12" s="11"/>
      <c r="DUA12" s="11"/>
      <c r="DUB12" s="11"/>
      <c r="DUC12" s="11"/>
      <c r="DUD12" s="11"/>
      <c r="DUE12" s="11"/>
      <c r="DUF12" s="11"/>
      <c r="DUG12" s="11"/>
      <c r="DUH12" s="11"/>
      <c r="DUI12" s="11"/>
      <c r="DUJ12" s="11"/>
      <c r="DUK12" s="11"/>
      <c r="DUL12" s="11"/>
      <c r="DUM12" s="11"/>
      <c r="DUN12" s="11"/>
      <c r="DUO12" s="11"/>
      <c r="DUP12" s="11"/>
      <c r="DUQ12" s="11"/>
      <c r="DUR12" s="11"/>
      <c r="DUS12" s="11"/>
      <c r="DUT12" s="11"/>
      <c r="DUU12" s="11"/>
      <c r="DUV12" s="11"/>
      <c r="DUW12" s="11"/>
      <c r="DUX12" s="11"/>
      <c r="DUY12" s="11"/>
      <c r="DUZ12" s="11"/>
      <c r="DVA12" s="11"/>
      <c r="DVB12" s="11"/>
      <c r="DVC12" s="11"/>
      <c r="DVD12" s="11"/>
      <c r="DVE12" s="11"/>
      <c r="DVF12" s="11"/>
      <c r="DVG12" s="11"/>
      <c r="DVH12" s="11"/>
      <c r="DVI12" s="11"/>
      <c r="DVJ12" s="11"/>
      <c r="DVK12" s="11"/>
      <c r="DVL12" s="11"/>
      <c r="DVM12" s="11"/>
      <c r="DVN12" s="11"/>
      <c r="DVO12" s="11"/>
      <c r="DVP12" s="11"/>
      <c r="DVQ12" s="11"/>
      <c r="DVR12" s="11"/>
      <c r="DVS12" s="11"/>
      <c r="DVT12" s="11"/>
      <c r="DVU12" s="11"/>
      <c r="DVV12" s="11"/>
      <c r="DVW12" s="11"/>
      <c r="DVX12" s="11"/>
      <c r="DVY12" s="11"/>
      <c r="DVZ12" s="11"/>
      <c r="DWA12" s="11"/>
      <c r="DWB12" s="11"/>
      <c r="DWC12" s="11"/>
      <c r="DWD12" s="11"/>
      <c r="DWE12" s="11"/>
      <c r="DWF12" s="11"/>
      <c r="DWG12" s="11"/>
      <c r="DWH12" s="11"/>
      <c r="DWI12" s="11"/>
      <c r="DWJ12" s="11"/>
      <c r="DWK12" s="11"/>
      <c r="DWL12" s="11"/>
      <c r="DWM12" s="11"/>
      <c r="DWN12" s="11"/>
      <c r="DWO12" s="11"/>
      <c r="DWP12" s="11"/>
      <c r="DWQ12" s="11"/>
      <c r="DWR12" s="11"/>
      <c r="DWS12" s="11"/>
      <c r="DWT12" s="11"/>
      <c r="DWU12" s="11"/>
      <c r="DWV12" s="11"/>
      <c r="DWW12" s="11"/>
      <c r="DWX12" s="11"/>
      <c r="DWY12" s="11"/>
      <c r="DWZ12" s="11"/>
      <c r="DXA12" s="11"/>
      <c r="DXB12" s="11"/>
      <c r="DXC12" s="11"/>
      <c r="DXD12" s="11"/>
      <c r="DXE12" s="11"/>
      <c r="DXF12" s="11"/>
      <c r="DXG12" s="11"/>
      <c r="DXH12" s="11"/>
      <c r="DXI12" s="11"/>
      <c r="DXJ12" s="11"/>
      <c r="DXK12" s="11"/>
      <c r="DXL12" s="11"/>
      <c r="DXM12" s="11"/>
      <c r="DXN12" s="11"/>
      <c r="DXO12" s="11"/>
      <c r="DXP12" s="11"/>
      <c r="DXQ12" s="11"/>
      <c r="DXR12" s="11"/>
      <c r="DXS12" s="11"/>
      <c r="DXT12" s="11"/>
      <c r="DXU12" s="11"/>
      <c r="DXV12" s="11"/>
      <c r="DXW12" s="11"/>
      <c r="DXX12" s="11"/>
      <c r="DXY12" s="11"/>
      <c r="DXZ12" s="11"/>
      <c r="DYA12" s="11"/>
      <c r="DYB12" s="11"/>
      <c r="DYC12" s="11"/>
      <c r="DYD12" s="11"/>
      <c r="DYE12" s="11"/>
      <c r="DYF12" s="11"/>
      <c r="DYG12" s="11"/>
      <c r="DYH12" s="11"/>
      <c r="DYI12" s="11"/>
      <c r="DYJ12" s="11"/>
      <c r="DYK12" s="11"/>
      <c r="DYL12" s="11"/>
      <c r="DYM12" s="11"/>
      <c r="DYN12" s="11"/>
      <c r="DYO12" s="11"/>
      <c r="DYP12" s="11"/>
      <c r="DYQ12" s="11"/>
      <c r="DYR12" s="11"/>
      <c r="DYS12" s="11"/>
      <c r="DYT12" s="11"/>
      <c r="DYU12" s="11"/>
      <c r="DYV12" s="11"/>
      <c r="DYW12" s="11"/>
      <c r="DYX12" s="11"/>
      <c r="DYY12" s="11"/>
      <c r="DYZ12" s="11"/>
      <c r="DZA12" s="11"/>
      <c r="DZB12" s="11"/>
      <c r="DZC12" s="11"/>
      <c r="DZD12" s="11"/>
      <c r="DZE12" s="11"/>
      <c r="DZF12" s="11"/>
      <c r="DZG12" s="11"/>
      <c r="DZH12" s="11"/>
      <c r="DZI12" s="11"/>
      <c r="DZJ12" s="11"/>
      <c r="DZK12" s="11"/>
      <c r="DZL12" s="11"/>
      <c r="DZM12" s="11"/>
      <c r="DZN12" s="11"/>
      <c r="DZO12" s="11"/>
      <c r="DZP12" s="11"/>
      <c r="DZQ12" s="11"/>
      <c r="DZR12" s="11"/>
      <c r="DZS12" s="11"/>
      <c r="DZT12" s="11"/>
      <c r="DZU12" s="11"/>
      <c r="DZV12" s="11"/>
      <c r="DZW12" s="11"/>
      <c r="DZX12" s="11"/>
      <c r="DZY12" s="11"/>
      <c r="DZZ12" s="11"/>
      <c r="EAA12" s="11"/>
      <c r="EAB12" s="11"/>
      <c r="EAC12" s="11"/>
      <c r="EAD12" s="11"/>
      <c r="EAE12" s="11"/>
      <c r="EAF12" s="11"/>
      <c r="EAG12" s="11"/>
      <c r="EAH12" s="11"/>
      <c r="EAI12" s="11"/>
      <c r="EAJ12" s="11"/>
      <c r="EAK12" s="11"/>
      <c r="EAL12" s="11"/>
      <c r="EAM12" s="11"/>
      <c r="EAN12" s="11"/>
      <c r="EAO12" s="11"/>
      <c r="EAP12" s="11"/>
      <c r="EAQ12" s="11"/>
      <c r="EAR12" s="11"/>
      <c r="EAS12" s="11"/>
      <c r="EAT12" s="11"/>
      <c r="EAU12" s="11"/>
      <c r="EAV12" s="11"/>
      <c r="EAW12" s="11"/>
      <c r="EAX12" s="11"/>
      <c r="EAY12" s="11"/>
      <c r="EAZ12" s="11"/>
      <c r="EBA12" s="11"/>
      <c r="EBB12" s="11"/>
      <c r="EBC12" s="11"/>
      <c r="EBD12" s="11"/>
      <c r="EBE12" s="11"/>
      <c r="EBF12" s="11"/>
      <c r="EBG12" s="11"/>
      <c r="EBH12" s="11"/>
      <c r="EBI12" s="11"/>
      <c r="EBJ12" s="11"/>
      <c r="EBK12" s="11"/>
      <c r="EBL12" s="11"/>
      <c r="EBM12" s="11"/>
      <c r="EBN12" s="11"/>
      <c r="EBO12" s="11"/>
      <c r="EBP12" s="11"/>
      <c r="EBQ12" s="11"/>
      <c r="EBR12" s="11"/>
      <c r="EBS12" s="11"/>
      <c r="EBT12" s="11"/>
      <c r="EBU12" s="11"/>
      <c r="EBV12" s="11"/>
      <c r="EBW12" s="11"/>
      <c r="EBX12" s="11"/>
      <c r="EBY12" s="11"/>
      <c r="EBZ12" s="11"/>
      <c r="ECA12" s="11"/>
      <c r="ECB12" s="11"/>
      <c r="ECC12" s="11"/>
      <c r="ECD12" s="11"/>
      <c r="ECE12" s="11"/>
      <c r="ECF12" s="11"/>
      <c r="ECG12" s="11"/>
      <c r="ECH12" s="11"/>
      <c r="ECI12" s="11"/>
      <c r="ECJ12" s="11"/>
      <c r="ECK12" s="11"/>
      <c r="ECL12" s="11"/>
      <c r="ECM12" s="11"/>
      <c r="ECN12" s="11"/>
      <c r="ECO12" s="11"/>
      <c r="ECP12" s="11"/>
      <c r="ECQ12" s="11"/>
      <c r="ECR12" s="11"/>
      <c r="ECS12" s="11"/>
      <c r="ECT12" s="11"/>
      <c r="ECU12" s="11"/>
      <c r="ECV12" s="11"/>
      <c r="ECW12" s="11"/>
      <c r="ECX12" s="11"/>
      <c r="ECY12" s="11"/>
      <c r="ECZ12" s="11"/>
      <c r="EDA12" s="11"/>
      <c r="EDB12" s="11"/>
      <c r="EDC12" s="11"/>
      <c r="EDD12" s="11"/>
      <c r="EDE12" s="11"/>
      <c r="EDF12" s="11"/>
      <c r="EDG12" s="11"/>
      <c r="EDH12" s="11"/>
      <c r="EDI12" s="11"/>
      <c r="EDJ12" s="11"/>
      <c r="EDK12" s="11"/>
      <c r="EDL12" s="11"/>
      <c r="EDM12" s="11"/>
      <c r="EDN12" s="11"/>
      <c r="EDO12" s="11"/>
      <c r="EDP12" s="11"/>
      <c r="EDQ12" s="11"/>
      <c r="EDR12" s="11"/>
      <c r="EDS12" s="11"/>
      <c r="EDT12" s="11"/>
      <c r="EDU12" s="11"/>
      <c r="EDV12" s="11"/>
      <c r="EDW12" s="11"/>
      <c r="EDX12" s="11"/>
      <c r="EDY12" s="11"/>
      <c r="EDZ12" s="11"/>
      <c r="EEA12" s="11"/>
      <c r="EEB12" s="11"/>
      <c r="EEC12" s="11"/>
      <c r="EED12" s="11"/>
      <c r="EEE12" s="11"/>
      <c r="EEF12" s="11"/>
      <c r="EEG12" s="11"/>
      <c r="EEH12" s="11"/>
      <c r="EEI12" s="11"/>
      <c r="EEJ12" s="11"/>
      <c r="EEK12" s="11"/>
      <c r="EEL12" s="11"/>
      <c r="EEM12" s="11"/>
      <c r="EEN12" s="11"/>
      <c r="EEO12" s="11"/>
      <c r="EEP12" s="11"/>
      <c r="EEQ12" s="11"/>
      <c r="EER12" s="11"/>
      <c r="EES12" s="11"/>
      <c r="EET12" s="11"/>
      <c r="EEU12" s="11"/>
      <c r="EEV12" s="11"/>
      <c r="EEW12" s="11"/>
      <c r="EEX12" s="11"/>
      <c r="EEY12" s="11"/>
      <c r="EEZ12" s="11"/>
      <c r="EFA12" s="11"/>
      <c r="EFB12" s="11"/>
      <c r="EFC12" s="11"/>
      <c r="EFD12" s="11"/>
      <c r="EFE12" s="11"/>
      <c r="EFF12" s="11"/>
      <c r="EFG12" s="11"/>
      <c r="EFH12" s="11"/>
      <c r="EFI12" s="11"/>
      <c r="EFJ12" s="11"/>
      <c r="EFK12" s="11"/>
      <c r="EFL12" s="11"/>
      <c r="EFM12" s="11"/>
      <c r="EFN12" s="11"/>
      <c r="EFO12" s="11"/>
      <c r="EFP12" s="11"/>
      <c r="EFQ12" s="11"/>
      <c r="EFR12" s="11"/>
      <c r="EFS12" s="11"/>
      <c r="EFT12" s="11"/>
      <c r="EFU12" s="11"/>
      <c r="EFV12" s="11"/>
      <c r="EFW12" s="11"/>
      <c r="EFX12" s="11"/>
      <c r="EFY12" s="11"/>
      <c r="EFZ12" s="11"/>
      <c r="EGA12" s="11"/>
      <c r="EGB12" s="11"/>
      <c r="EGC12" s="11"/>
      <c r="EGD12" s="11"/>
      <c r="EGE12" s="11"/>
      <c r="EGF12" s="11"/>
      <c r="EGG12" s="11"/>
      <c r="EGH12" s="11"/>
      <c r="EGI12" s="11"/>
      <c r="EGJ12" s="11"/>
      <c r="EGK12" s="11"/>
      <c r="EGL12" s="11"/>
      <c r="EGM12" s="11"/>
      <c r="EGN12" s="11"/>
      <c r="EGO12" s="11"/>
      <c r="EGP12" s="11"/>
      <c r="EGQ12" s="11"/>
      <c r="EGR12" s="11"/>
      <c r="EGS12" s="11"/>
      <c r="EGT12" s="11"/>
      <c r="EGU12" s="11"/>
      <c r="EGV12" s="11"/>
      <c r="EGW12" s="11"/>
      <c r="EGX12" s="11"/>
      <c r="EGY12" s="11"/>
      <c r="EGZ12" s="11"/>
      <c r="EHA12" s="11"/>
      <c r="EHB12" s="11"/>
      <c r="EHC12" s="11"/>
      <c r="EHD12" s="11"/>
      <c r="EHE12" s="11"/>
      <c r="EHF12" s="11"/>
      <c r="EHG12" s="11"/>
      <c r="EHH12" s="11"/>
      <c r="EHI12" s="11"/>
      <c r="EHJ12" s="11"/>
      <c r="EHK12" s="11"/>
      <c r="EHL12" s="11"/>
      <c r="EHM12" s="11"/>
      <c r="EHN12" s="11"/>
      <c r="EHO12" s="11"/>
      <c r="EHP12" s="11"/>
      <c r="EHQ12" s="11"/>
      <c r="EHR12" s="11"/>
      <c r="EHS12" s="11"/>
      <c r="EHT12" s="11"/>
      <c r="EHU12" s="11"/>
      <c r="EHV12" s="11"/>
      <c r="EHW12" s="11"/>
      <c r="EHX12" s="11"/>
      <c r="EHY12" s="11"/>
      <c r="EHZ12" s="11"/>
      <c r="EIA12" s="11"/>
      <c r="EIB12" s="11"/>
      <c r="EIC12" s="11"/>
      <c r="EID12" s="11"/>
      <c r="EIE12" s="11"/>
      <c r="EIF12" s="11"/>
      <c r="EIG12" s="11"/>
      <c r="EIH12" s="11"/>
      <c r="EII12" s="11"/>
      <c r="EIJ12" s="11"/>
      <c r="EIK12" s="11"/>
      <c r="EIL12" s="11"/>
      <c r="EIM12" s="11"/>
      <c r="EIN12" s="11"/>
      <c r="EIO12" s="11"/>
      <c r="EIP12" s="11"/>
      <c r="EIQ12" s="11"/>
      <c r="EIR12" s="11"/>
      <c r="EIS12" s="11"/>
      <c r="EIT12" s="11"/>
      <c r="EIU12" s="11"/>
      <c r="EIV12" s="11"/>
      <c r="EIW12" s="11"/>
      <c r="EIX12" s="11"/>
      <c r="EIY12" s="11"/>
      <c r="EIZ12" s="11"/>
      <c r="EJA12" s="11"/>
      <c r="EJB12" s="11"/>
      <c r="EJC12" s="11"/>
      <c r="EJD12" s="11"/>
      <c r="EJE12" s="11"/>
      <c r="EJF12" s="11"/>
      <c r="EJG12" s="11"/>
      <c r="EJH12" s="11"/>
      <c r="EJI12" s="11"/>
      <c r="EJJ12" s="11"/>
      <c r="EJK12" s="11"/>
      <c r="EJL12" s="11"/>
      <c r="EJM12" s="11"/>
      <c r="EJN12" s="11"/>
      <c r="EJO12" s="11"/>
      <c r="EJP12" s="11"/>
      <c r="EJQ12" s="11"/>
      <c r="EJR12" s="11"/>
      <c r="EJS12" s="11"/>
      <c r="EJT12" s="11"/>
      <c r="EJU12" s="11"/>
      <c r="EJV12" s="11"/>
      <c r="EJW12" s="11"/>
      <c r="EJX12" s="11"/>
      <c r="EJY12" s="11"/>
      <c r="EJZ12" s="11"/>
      <c r="EKA12" s="11"/>
      <c r="EKB12" s="11"/>
      <c r="EKC12" s="11"/>
      <c r="EKD12" s="11"/>
      <c r="EKE12" s="11"/>
      <c r="EKF12" s="11"/>
      <c r="EKG12" s="11"/>
      <c r="EKH12" s="11"/>
      <c r="EKI12" s="11"/>
      <c r="EKJ12" s="11"/>
      <c r="EKK12" s="11"/>
      <c r="EKL12" s="11"/>
      <c r="EKM12" s="11"/>
      <c r="EKN12" s="11"/>
      <c r="EKO12" s="11"/>
      <c r="EKP12" s="11"/>
      <c r="EKQ12" s="11"/>
      <c r="EKR12" s="11"/>
      <c r="EKS12" s="11"/>
      <c r="EKT12" s="11"/>
      <c r="EKU12" s="11"/>
      <c r="EKV12" s="11"/>
      <c r="EKW12" s="11"/>
      <c r="EKX12" s="11"/>
      <c r="EKY12" s="11"/>
      <c r="EKZ12" s="11"/>
      <c r="ELA12" s="11"/>
      <c r="ELB12" s="11"/>
      <c r="ELC12" s="11"/>
      <c r="ELD12" s="11"/>
      <c r="ELE12" s="11"/>
      <c r="ELF12" s="11"/>
      <c r="ELG12" s="11"/>
      <c r="ELH12" s="11"/>
      <c r="ELI12" s="11"/>
      <c r="ELJ12" s="11"/>
      <c r="ELK12" s="11"/>
      <c r="ELL12" s="11"/>
      <c r="ELM12" s="11"/>
      <c r="ELN12" s="11"/>
      <c r="ELO12" s="11"/>
      <c r="ELP12" s="11"/>
      <c r="ELQ12" s="11"/>
      <c r="ELR12" s="11"/>
      <c r="ELS12" s="11"/>
      <c r="ELT12" s="11"/>
      <c r="ELU12" s="11"/>
      <c r="ELV12" s="11"/>
      <c r="ELW12" s="11"/>
      <c r="ELX12" s="11"/>
      <c r="ELY12" s="11"/>
      <c r="ELZ12" s="11"/>
      <c r="EMA12" s="11"/>
      <c r="EMB12" s="11"/>
      <c r="EMC12" s="11"/>
      <c r="EMD12" s="11"/>
      <c r="EME12" s="11"/>
      <c r="EMF12" s="11"/>
      <c r="EMG12" s="11"/>
      <c r="EMH12" s="11"/>
      <c r="EMI12" s="11"/>
      <c r="EMJ12" s="11"/>
      <c r="EMK12" s="11"/>
      <c r="EML12" s="11"/>
      <c r="EMM12" s="11"/>
      <c r="EMN12" s="11"/>
      <c r="EMO12" s="11"/>
      <c r="EMP12" s="11"/>
      <c r="EMQ12" s="11"/>
      <c r="EMR12" s="11"/>
      <c r="EMS12" s="11"/>
      <c r="EMT12" s="11"/>
      <c r="EMU12" s="11"/>
      <c r="EMV12" s="11"/>
      <c r="EMW12" s="11"/>
      <c r="EMX12" s="11"/>
      <c r="EMY12" s="11"/>
      <c r="EMZ12" s="11"/>
      <c r="ENA12" s="11"/>
      <c r="ENB12" s="11"/>
      <c r="ENC12" s="11"/>
      <c r="END12" s="11"/>
      <c r="ENE12" s="11"/>
      <c r="ENF12" s="11"/>
      <c r="ENG12" s="11"/>
      <c r="ENH12" s="11"/>
      <c r="ENI12" s="11"/>
      <c r="ENJ12" s="11"/>
      <c r="ENK12" s="11"/>
      <c r="ENL12" s="11"/>
      <c r="ENM12" s="11"/>
      <c r="ENN12" s="11"/>
      <c r="ENO12" s="11"/>
      <c r="ENP12" s="11"/>
      <c r="ENQ12" s="11"/>
      <c r="ENR12" s="11"/>
      <c r="ENS12" s="11"/>
      <c r="ENT12" s="11"/>
      <c r="ENU12" s="11"/>
      <c r="ENV12" s="11"/>
      <c r="ENW12" s="11"/>
      <c r="ENX12" s="11"/>
      <c r="ENY12" s="11"/>
      <c r="ENZ12" s="11"/>
      <c r="EOA12" s="11"/>
      <c r="EOB12" s="11"/>
      <c r="EOC12" s="11"/>
      <c r="EOD12" s="11"/>
      <c r="EOE12" s="11"/>
      <c r="EOF12" s="11"/>
      <c r="EOG12" s="11"/>
      <c r="EOH12" s="11"/>
      <c r="EOI12" s="11"/>
      <c r="EOJ12" s="11"/>
      <c r="EOK12" s="11"/>
      <c r="EOL12" s="11"/>
      <c r="EOM12" s="11"/>
      <c r="EON12" s="11"/>
      <c r="EOO12" s="11"/>
      <c r="EOP12" s="11"/>
      <c r="EOQ12" s="11"/>
      <c r="EOR12" s="11"/>
      <c r="EOS12" s="11"/>
      <c r="EOT12" s="11"/>
      <c r="EOU12" s="11"/>
      <c r="EOV12" s="11"/>
      <c r="EOW12" s="11"/>
      <c r="EOX12" s="11"/>
      <c r="EOY12" s="11"/>
      <c r="EOZ12" s="11"/>
      <c r="EPA12" s="11"/>
      <c r="EPB12" s="11"/>
      <c r="EPC12" s="11"/>
      <c r="EPD12" s="11"/>
      <c r="EPE12" s="11"/>
      <c r="EPF12" s="11"/>
      <c r="EPG12" s="11"/>
      <c r="EPH12" s="11"/>
      <c r="EPI12" s="11"/>
      <c r="EPJ12" s="11"/>
      <c r="EPK12" s="11"/>
      <c r="EPL12" s="11"/>
      <c r="EPM12" s="11"/>
      <c r="EPN12" s="11"/>
      <c r="EPO12" s="11"/>
      <c r="EPP12" s="11"/>
      <c r="EPQ12" s="11"/>
      <c r="EPR12" s="11"/>
      <c r="EPS12" s="11"/>
      <c r="EPT12" s="11"/>
      <c r="EPU12" s="11"/>
      <c r="EPV12" s="11"/>
      <c r="EPW12" s="11"/>
      <c r="EPX12" s="11"/>
      <c r="EPY12" s="11"/>
      <c r="EPZ12" s="11"/>
      <c r="EQA12" s="11"/>
      <c r="EQB12" s="11"/>
      <c r="EQC12" s="11"/>
      <c r="EQD12" s="11"/>
      <c r="EQE12" s="11"/>
      <c r="EQF12" s="11"/>
      <c r="EQG12" s="11"/>
      <c r="EQH12" s="11"/>
      <c r="EQI12" s="11"/>
      <c r="EQJ12" s="11"/>
      <c r="EQK12" s="11"/>
      <c r="EQL12" s="11"/>
      <c r="EQM12" s="11"/>
      <c r="EQN12" s="11"/>
      <c r="EQO12" s="11"/>
      <c r="EQP12" s="11"/>
      <c r="EQQ12" s="11"/>
      <c r="EQR12" s="11"/>
      <c r="EQS12" s="11"/>
      <c r="EQT12" s="11"/>
      <c r="EQU12" s="11"/>
      <c r="EQV12" s="11"/>
      <c r="EQW12" s="11"/>
      <c r="EQX12" s="11"/>
      <c r="EQY12" s="11"/>
      <c r="EQZ12" s="11"/>
      <c r="ERA12" s="11"/>
      <c r="ERB12" s="11"/>
      <c r="ERC12" s="11"/>
      <c r="ERD12" s="11"/>
      <c r="ERE12" s="11"/>
      <c r="ERF12" s="11"/>
      <c r="ERG12" s="11"/>
      <c r="ERH12" s="11"/>
      <c r="ERI12" s="11"/>
      <c r="ERJ12" s="11"/>
      <c r="ERK12" s="11"/>
      <c r="ERL12" s="11"/>
      <c r="ERM12" s="11"/>
      <c r="ERN12" s="11"/>
      <c r="ERO12" s="11"/>
      <c r="ERP12" s="11"/>
      <c r="ERQ12" s="11"/>
      <c r="ERR12" s="11"/>
      <c r="ERS12" s="11"/>
      <c r="ERT12" s="11"/>
      <c r="ERU12" s="11"/>
      <c r="ERV12" s="11"/>
      <c r="ERW12" s="11"/>
      <c r="ERX12" s="11"/>
      <c r="ERY12" s="11"/>
      <c r="ERZ12" s="11"/>
      <c r="ESA12" s="11"/>
      <c r="ESB12" s="11"/>
      <c r="ESC12" s="11"/>
      <c r="ESD12" s="11"/>
      <c r="ESE12" s="11"/>
      <c r="ESF12" s="11"/>
      <c r="ESG12" s="11"/>
      <c r="ESH12" s="11"/>
      <c r="ESI12" s="11"/>
      <c r="ESJ12" s="11"/>
      <c r="ESK12" s="11"/>
      <c r="ESL12" s="11"/>
      <c r="ESM12" s="11"/>
      <c r="ESN12" s="11"/>
      <c r="ESO12" s="11"/>
      <c r="ESP12" s="11"/>
      <c r="ESQ12" s="11"/>
      <c r="ESR12" s="11"/>
      <c r="ESS12" s="11"/>
      <c r="EST12" s="11"/>
      <c r="ESU12" s="11"/>
      <c r="ESV12" s="11"/>
      <c r="ESW12" s="11"/>
      <c r="ESX12" s="11"/>
      <c r="ESY12" s="11"/>
      <c r="ESZ12" s="11"/>
      <c r="ETA12" s="11"/>
      <c r="ETB12" s="11"/>
      <c r="ETC12" s="11"/>
      <c r="ETD12" s="11"/>
      <c r="ETE12" s="11"/>
      <c r="ETF12" s="11"/>
      <c r="ETG12" s="11"/>
      <c r="ETH12" s="11"/>
      <c r="ETI12" s="11"/>
      <c r="ETJ12" s="11"/>
      <c r="ETK12" s="11"/>
      <c r="ETL12" s="11"/>
      <c r="ETM12" s="11"/>
      <c r="ETN12" s="11"/>
      <c r="ETO12" s="11"/>
      <c r="ETP12" s="11"/>
      <c r="ETQ12" s="11"/>
      <c r="ETR12" s="11"/>
      <c r="ETS12" s="11"/>
      <c r="ETT12" s="11"/>
      <c r="ETU12" s="11"/>
      <c r="ETV12" s="11"/>
      <c r="ETW12" s="11"/>
      <c r="ETX12" s="11"/>
      <c r="ETY12" s="11"/>
      <c r="ETZ12" s="11"/>
      <c r="EUA12" s="11"/>
      <c r="EUB12" s="11"/>
      <c r="EUC12" s="11"/>
      <c r="EUD12" s="11"/>
      <c r="EUE12" s="11"/>
      <c r="EUF12" s="11"/>
      <c r="EUG12" s="11"/>
      <c r="EUH12" s="11"/>
      <c r="EUI12" s="11"/>
      <c r="EUJ12" s="11"/>
      <c r="EUK12" s="11"/>
      <c r="EUL12" s="11"/>
      <c r="EUM12" s="11"/>
      <c r="EUN12" s="11"/>
      <c r="EUO12" s="11"/>
      <c r="EUP12" s="11"/>
      <c r="EUQ12" s="11"/>
      <c r="EUR12" s="11"/>
      <c r="EUS12" s="11"/>
      <c r="EUT12" s="11"/>
      <c r="EUU12" s="11"/>
      <c r="EUV12" s="11"/>
      <c r="EUW12" s="11"/>
      <c r="EUX12" s="11"/>
      <c r="EUY12" s="11"/>
      <c r="EUZ12" s="11"/>
      <c r="EVA12" s="11"/>
      <c r="EVB12" s="11"/>
      <c r="EVC12" s="11"/>
      <c r="EVD12" s="11"/>
      <c r="EVE12" s="11"/>
      <c r="EVF12" s="11"/>
      <c r="EVG12" s="11"/>
      <c r="EVH12" s="11"/>
      <c r="EVI12" s="11"/>
      <c r="EVJ12" s="11"/>
      <c r="EVK12" s="11"/>
      <c r="EVL12" s="11"/>
      <c r="EVM12" s="11"/>
      <c r="EVN12" s="11"/>
      <c r="EVO12" s="11"/>
      <c r="EVP12" s="11"/>
      <c r="EVQ12" s="11"/>
      <c r="EVR12" s="11"/>
      <c r="EVS12" s="11"/>
      <c r="EVT12" s="11"/>
      <c r="EVU12" s="11"/>
      <c r="EVV12" s="11"/>
      <c r="EVW12" s="11"/>
      <c r="EVX12" s="11"/>
      <c r="EVY12" s="11"/>
      <c r="EVZ12" s="11"/>
      <c r="EWA12" s="11"/>
      <c r="EWB12" s="11"/>
      <c r="EWC12" s="11"/>
      <c r="EWD12" s="11"/>
      <c r="EWE12" s="11"/>
      <c r="EWF12" s="11"/>
      <c r="EWG12" s="11"/>
      <c r="EWH12" s="11"/>
      <c r="EWI12" s="11"/>
      <c r="EWJ12" s="11"/>
      <c r="EWK12" s="11"/>
      <c r="EWL12" s="11"/>
      <c r="EWM12" s="11"/>
      <c r="EWN12" s="11"/>
      <c r="EWO12" s="11"/>
      <c r="EWP12" s="11"/>
      <c r="EWQ12" s="11"/>
      <c r="EWR12" s="11"/>
      <c r="EWS12" s="11"/>
      <c r="EWT12" s="11"/>
      <c r="EWU12" s="11"/>
      <c r="EWV12" s="11"/>
      <c r="EWW12" s="11"/>
      <c r="EWX12" s="11"/>
      <c r="EWY12" s="11"/>
      <c r="EWZ12" s="11"/>
      <c r="EXA12" s="11"/>
      <c r="EXB12" s="11"/>
      <c r="EXC12" s="11"/>
      <c r="EXD12" s="11"/>
      <c r="EXE12" s="11"/>
      <c r="EXF12" s="11"/>
      <c r="EXG12" s="11"/>
      <c r="EXH12" s="11"/>
      <c r="EXI12" s="11"/>
      <c r="EXJ12" s="11"/>
      <c r="EXK12" s="11"/>
      <c r="EXL12" s="11"/>
      <c r="EXM12" s="11"/>
      <c r="EXN12" s="11"/>
      <c r="EXO12" s="11"/>
      <c r="EXP12" s="11"/>
      <c r="EXQ12" s="11"/>
      <c r="EXR12" s="11"/>
      <c r="EXS12" s="11"/>
      <c r="EXT12" s="11"/>
      <c r="EXU12" s="11"/>
      <c r="EXV12" s="11"/>
      <c r="EXW12" s="11"/>
      <c r="EXX12" s="11"/>
      <c r="EXY12" s="11"/>
      <c r="EXZ12" s="11"/>
      <c r="EYA12" s="11"/>
      <c r="EYB12" s="11"/>
      <c r="EYC12" s="11"/>
      <c r="EYD12" s="11"/>
      <c r="EYE12" s="11"/>
      <c r="EYF12" s="11"/>
      <c r="EYG12" s="11"/>
      <c r="EYH12" s="11"/>
      <c r="EYI12" s="11"/>
      <c r="EYJ12" s="11"/>
      <c r="EYK12" s="11"/>
      <c r="EYL12" s="11"/>
      <c r="EYM12" s="11"/>
      <c r="EYN12" s="11"/>
      <c r="EYO12" s="11"/>
      <c r="EYP12" s="11"/>
      <c r="EYQ12" s="11"/>
      <c r="EYR12" s="11"/>
      <c r="EYS12" s="11"/>
      <c r="EYT12" s="11"/>
      <c r="EYU12" s="11"/>
      <c r="EYV12" s="11"/>
      <c r="EYW12" s="11"/>
      <c r="EYX12" s="11"/>
      <c r="EYY12" s="11"/>
      <c r="EYZ12" s="11"/>
      <c r="EZA12" s="11"/>
      <c r="EZB12" s="11"/>
      <c r="EZC12" s="11"/>
      <c r="EZD12" s="11"/>
      <c r="EZE12" s="11"/>
      <c r="EZF12" s="11"/>
      <c r="EZG12" s="11"/>
      <c r="EZH12" s="11"/>
      <c r="EZI12" s="11"/>
      <c r="EZJ12" s="11"/>
      <c r="EZK12" s="11"/>
      <c r="EZL12" s="11"/>
      <c r="EZM12" s="11"/>
      <c r="EZN12" s="11"/>
      <c r="EZO12" s="11"/>
      <c r="EZP12" s="11"/>
      <c r="EZQ12" s="11"/>
      <c r="EZR12" s="11"/>
      <c r="EZS12" s="11"/>
      <c r="EZT12" s="11"/>
      <c r="EZU12" s="11"/>
      <c r="EZV12" s="11"/>
      <c r="EZW12" s="11"/>
      <c r="EZX12" s="11"/>
      <c r="EZY12" s="11"/>
      <c r="EZZ12" s="11"/>
      <c r="FAA12" s="11"/>
      <c r="FAB12" s="11"/>
      <c r="FAC12" s="11"/>
      <c r="FAD12" s="11"/>
      <c r="FAE12" s="11"/>
      <c r="FAF12" s="11"/>
      <c r="FAG12" s="11"/>
      <c r="FAH12" s="11"/>
      <c r="FAI12" s="11"/>
      <c r="FAJ12" s="11"/>
      <c r="FAK12" s="11"/>
      <c r="FAL12" s="11"/>
      <c r="FAM12" s="11"/>
      <c r="FAN12" s="11"/>
      <c r="FAO12" s="11"/>
      <c r="FAP12" s="11"/>
      <c r="FAQ12" s="11"/>
      <c r="FAR12" s="11"/>
      <c r="FAS12" s="11"/>
      <c r="FAT12" s="11"/>
      <c r="FAU12" s="11"/>
      <c r="FAV12" s="11"/>
      <c r="FAW12" s="11"/>
      <c r="FAX12" s="11"/>
      <c r="FAY12" s="11"/>
      <c r="FAZ12" s="11"/>
      <c r="FBA12" s="11"/>
      <c r="FBB12" s="11"/>
      <c r="FBC12" s="11"/>
      <c r="FBD12" s="11"/>
      <c r="FBE12" s="11"/>
      <c r="FBF12" s="11"/>
      <c r="FBG12" s="11"/>
      <c r="FBH12" s="11"/>
      <c r="FBI12" s="11"/>
      <c r="FBJ12" s="11"/>
      <c r="FBK12" s="11"/>
      <c r="FBL12" s="11"/>
      <c r="FBM12" s="11"/>
      <c r="FBN12" s="11"/>
      <c r="FBO12" s="11"/>
      <c r="FBP12" s="11"/>
      <c r="FBQ12" s="11"/>
      <c r="FBR12" s="11"/>
      <c r="FBS12" s="11"/>
      <c r="FBT12" s="11"/>
      <c r="FBU12" s="11"/>
      <c r="FBV12" s="11"/>
      <c r="FBW12" s="11"/>
      <c r="FBX12" s="11"/>
      <c r="FBY12" s="11"/>
      <c r="FBZ12" s="11"/>
      <c r="FCA12" s="11"/>
      <c r="FCB12" s="11"/>
      <c r="FCC12" s="11"/>
      <c r="FCD12" s="11"/>
      <c r="FCE12" s="11"/>
      <c r="FCF12" s="11"/>
      <c r="FCG12" s="11"/>
      <c r="FCH12" s="11"/>
      <c r="FCI12" s="11"/>
      <c r="FCJ12" s="11"/>
      <c r="FCK12" s="11"/>
      <c r="FCL12" s="11"/>
      <c r="FCM12" s="11"/>
      <c r="FCN12" s="11"/>
      <c r="FCO12" s="11"/>
      <c r="FCP12" s="11"/>
      <c r="FCQ12" s="11"/>
      <c r="FCR12" s="11"/>
      <c r="FCS12" s="11"/>
      <c r="FCT12" s="11"/>
      <c r="FCU12" s="11"/>
      <c r="FCV12" s="11"/>
      <c r="FCW12" s="11"/>
      <c r="FCX12" s="11"/>
      <c r="FCY12" s="11"/>
      <c r="FCZ12" s="11"/>
      <c r="FDA12" s="11"/>
      <c r="FDB12" s="11"/>
      <c r="FDC12" s="11"/>
      <c r="FDD12" s="11"/>
      <c r="FDE12" s="11"/>
      <c r="FDF12" s="11"/>
      <c r="FDG12" s="11"/>
      <c r="FDH12" s="11"/>
      <c r="FDI12" s="11"/>
      <c r="FDJ12" s="11"/>
      <c r="FDK12" s="11"/>
      <c r="FDL12" s="11"/>
      <c r="FDM12" s="11"/>
      <c r="FDN12" s="11"/>
      <c r="FDO12" s="11"/>
      <c r="FDP12" s="11"/>
      <c r="FDQ12" s="11"/>
      <c r="FDR12" s="11"/>
      <c r="FDS12" s="11"/>
      <c r="FDT12" s="11"/>
      <c r="FDU12" s="11"/>
      <c r="FDV12" s="11"/>
      <c r="FDW12" s="11"/>
      <c r="FDX12" s="11"/>
      <c r="FDY12" s="11"/>
      <c r="FDZ12" s="11"/>
      <c r="FEA12" s="11"/>
      <c r="FEB12" s="11"/>
      <c r="FEC12" s="11"/>
      <c r="FED12" s="11"/>
      <c r="FEE12" s="11"/>
      <c r="FEF12" s="11"/>
      <c r="FEG12" s="11"/>
      <c r="FEH12" s="11"/>
      <c r="FEI12" s="11"/>
      <c r="FEJ12" s="11"/>
      <c r="FEK12" s="11"/>
      <c r="FEL12" s="11"/>
      <c r="FEM12" s="11"/>
      <c r="FEN12" s="11"/>
      <c r="FEO12" s="11"/>
      <c r="FEP12" s="11"/>
      <c r="FEQ12" s="11"/>
      <c r="FER12" s="11"/>
      <c r="FES12" s="11"/>
      <c r="FET12" s="11"/>
      <c r="FEU12" s="11"/>
      <c r="FEV12" s="11"/>
      <c r="FEW12" s="11"/>
      <c r="FEX12" s="11"/>
      <c r="FEY12" s="11"/>
      <c r="FEZ12" s="11"/>
      <c r="FFA12" s="11"/>
      <c r="FFB12" s="11"/>
      <c r="FFC12" s="11"/>
      <c r="FFD12" s="11"/>
      <c r="FFE12" s="11"/>
      <c r="FFF12" s="11"/>
      <c r="FFG12" s="11"/>
      <c r="FFH12" s="11"/>
      <c r="FFI12" s="11"/>
      <c r="FFJ12" s="11"/>
      <c r="FFK12" s="11"/>
      <c r="FFL12" s="11"/>
      <c r="FFM12" s="11"/>
      <c r="FFN12" s="11"/>
      <c r="FFO12" s="11"/>
      <c r="FFP12" s="11"/>
      <c r="FFQ12" s="11"/>
      <c r="FFR12" s="11"/>
      <c r="FFS12" s="11"/>
      <c r="FFT12" s="11"/>
      <c r="FFU12" s="11"/>
      <c r="FFV12" s="11"/>
      <c r="FFW12" s="11"/>
      <c r="FFX12" s="11"/>
      <c r="FFY12" s="11"/>
      <c r="FFZ12" s="11"/>
      <c r="FGA12" s="11"/>
      <c r="FGB12" s="11"/>
      <c r="FGC12" s="11"/>
      <c r="FGD12" s="11"/>
      <c r="FGE12" s="11"/>
      <c r="FGF12" s="11"/>
      <c r="FGG12" s="11"/>
      <c r="FGH12" s="11"/>
      <c r="FGI12" s="11"/>
      <c r="FGJ12" s="11"/>
      <c r="FGK12" s="11"/>
      <c r="FGL12" s="11"/>
      <c r="FGM12" s="11"/>
      <c r="FGN12" s="11"/>
      <c r="FGO12" s="11"/>
      <c r="FGP12" s="11"/>
      <c r="FGQ12" s="11"/>
      <c r="FGR12" s="11"/>
      <c r="FGS12" s="11"/>
      <c r="FGT12" s="11"/>
      <c r="FGU12" s="11"/>
      <c r="FGV12" s="11"/>
      <c r="FGW12" s="11"/>
      <c r="FGX12" s="11"/>
      <c r="FGY12" s="11"/>
      <c r="FGZ12" s="11"/>
      <c r="FHA12" s="11"/>
      <c r="FHB12" s="11"/>
      <c r="FHC12" s="11"/>
      <c r="FHD12" s="11"/>
      <c r="FHE12" s="11"/>
      <c r="FHF12" s="11"/>
      <c r="FHG12" s="11"/>
      <c r="FHH12" s="11"/>
      <c r="FHI12" s="11"/>
      <c r="FHJ12" s="11"/>
      <c r="FHK12" s="11"/>
      <c r="FHL12" s="11"/>
      <c r="FHM12" s="11"/>
      <c r="FHN12" s="11"/>
      <c r="FHO12" s="11"/>
      <c r="FHP12" s="11"/>
      <c r="FHQ12" s="11"/>
      <c r="FHR12" s="11"/>
      <c r="FHS12" s="11"/>
      <c r="FHT12" s="11"/>
      <c r="FHU12" s="11"/>
      <c r="FHV12" s="11"/>
      <c r="FHW12" s="11"/>
      <c r="FHX12" s="11"/>
      <c r="FHY12" s="11"/>
      <c r="FHZ12" s="11"/>
      <c r="FIA12" s="11"/>
      <c r="FIB12" s="11"/>
      <c r="FIC12" s="11"/>
      <c r="FID12" s="11"/>
      <c r="FIE12" s="11"/>
      <c r="FIF12" s="11"/>
      <c r="FIG12" s="11"/>
      <c r="FIH12" s="11"/>
      <c r="FII12" s="11"/>
      <c r="FIJ12" s="11"/>
      <c r="FIK12" s="11"/>
      <c r="FIL12" s="11"/>
      <c r="FIM12" s="11"/>
      <c r="FIN12" s="11"/>
      <c r="FIO12" s="11"/>
      <c r="FIP12" s="11"/>
      <c r="FIQ12" s="11"/>
      <c r="FIR12" s="11"/>
      <c r="FIS12" s="11"/>
      <c r="FIT12" s="11"/>
      <c r="FIU12" s="11"/>
      <c r="FIV12" s="11"/>
      <c r="FIW12" s="11"/>
      <c r="FIX12" s="11"/>
      <c r="FIY12" s="11"/>
      <c r="FIZ12" s="11"/>
      <c r="FJA12" s="11"/>
      <c r="FJB12" s="11"/>
      <c r="FJC12" s="11"/>
      <c r="FJD12" s="11"/>
      <c r="FJE12" s="11"/>
      <c r="FJF12" s="11"/>
      <c r="FJG12" s="11"/>
      <c r="FJH12" s="11"/>
      <c r="FJI12" s="11"/>
      <c r="FJJ12" s="11"/>
      <c r="FJK12" s="11"/>
      <c r="FJL12" s="11"/>
      <c r="FJM12" s="11"/>
      <c r="FJN12" s="11"/>
      <c r="FJO12" s="11"/>
      <c r="FJP12" s="11"/>
      <c r="FJQ12" s="11"/>
      <c r="FJR12" s="11"/>
      <c r="FJS12" s="11"/>
      <c r="FJT12" s="11"/>
      <c r="FJU12" s="11"/>
      <c r="FJV12" s="11"/>
      <c r="FJW12" s="11"/>
      <c r="FJX12" s="11"/>
      <c r="FJY12" s="11"/>
      <c r="FJZ12" s="11"/>
      <c r="FKA12" s="11"/>
      <c r="FKB12" s="11"/>
      <c r="FKC12" s="11"/>
      <c r="FKD12" s="11"/>
      <c r="FKE12" s="11"/>
      <c r="FKF12" s="11"/>
      <c r="FKG12" s="11"/>
      <c r="FKH12" s="11"/>
      <c r="FKI12" s="11"/>
      <c r="FKJ12" s="11"/>
      <c r="FKK12" s="11"/>
      <c r="FKL12" s="11"/>
      <c r="FKM12" s="11"/>
      <c r="FKN12" s="11"/>
      <c r="FKO12" s="11"/>
      <c r="FKP12" s="11"/>
      <c r="FKQ12" s="11"/>
      <c r="FKR12" s="11"/>
      <c r="FKS12" s="11"/>
      <c r="FKT12" s="11"/>
      <c r="FKU12" s="11"/>
      <c r="FKV12" s="11"/>
      <c r="FKW12" s="11"/>
      <c r="FKX12" s="11"/>
      <c r="FKY12" s="11"/>
      <c r="FKZ12" s="11"/>
      <c r="FLA12" s="11"/>
      <c r="FLB12" s="11"/>
      <c r="FLC12" s="11"/>
      <c r="FLD12" s="11"/>
      <c r="FLE12" s="11"/>
      <c r="FLF12" s="11"/>
      <c r="FLG12" s="11"/>
      <c r="FLH12" s="11"/>
      <c r="FLI12" s="11"/>
      <c r="FLJ12" s="11"/>
      <c r="FLK12" s="11"/>
      <c r="FLL12" s="11"/>
      <c r="FLM12" s="11"/>
      <c r="FLN12" s="11"/>
      <c r="FLO12" s="11"/>
      <c r="FLP12" s="11"/>
      <c r="FLQ12" s="11"/>
      <c r="FLR12" s="11"/>
      <c r="FLS12" s="11"/>
      <c r="FLT12" s="11"/>
      <c r="FLU12" s="11"/>
      <c r="FLV12" s="11"/>
      <c r="FLW12" s="11"/>
      <c r="FLX12" s="11"/>
      <c r="FLY12" s="11"/>
      <c r="FLZ12" s="11"/>
      <c r="FMA12" s="11"/>
      <c r="FMB12" s="11"/>
      <c r="FMC12" s="11"/>
      <c r="FMD12" s="11"/>
      <c r="FME12" s="11"/>
      <c r="FMF12" s="11"/>
      <c r="FMG12" s="11"/>
      <c r="FMH12" s="11"/>
      <c r="FMI12" s="11"/>
      <c r="FMJ12" s="11"/>
      <c r="FMK12" s="11"/>
      <c r="FML12" s="11"/>
      <c r="FMM12" s="11"/>
      <c r="FMN12" s="11"/>
      <c r="FMO12" s="11"/>
      <c r="FMP12" s="11"/>
      <c r="FMQ12" s="11"/>
      <c r="FMR12" s="11"/>
      <c r="FMS12" s="11"/>
      <c r="FMT12" s="11"/>
      <c r="FMU12" s="11"/>
      <c r="FMV12" s="11"/>
      <c r="FMW12" s="11"/>
      <c r="FMX12" s="11"/>
      <c r="FMY12" s="11"/>
      <c r="FMZ12" s="11"/>
      <c r="FNA12" s="11"/>
      <c r="FNB12" s="11"/>
      <c r="FNC12" s="11"/>
      <c r="FND12" s="11"/>
      <c r="FNE12" s="11"/>
      <c r="FNF12" s="11"/>
      <c r="FNG12" s="11"/>
      <c r="FNH12" s="11"/>
      <c r="FNI12" s="11"/>
      <c r="FNJ12" s="11"/>
      <c r="FNK12" s="11"/>
      <c r="FNL12" s="11"/>
      <c r="FNM12" s="11"/>
      <c r="FNN12" s="11"/>
      <c r="FNO12" s="11"/>
      <c r="FNP12" s="11"/>
      <c r="FNQ12" s="11"/>
      <c r="FNR12" s="11"/>
      <c r="FNS12" s="11"/>
      <c r="FNT12" s="11"/>
      <c r="FNU12" s="11"/>
      <c r="FNV12" s="11"/>
      <c r="FNW12" s="11"/>
      <c r="FNX12" s="11"/>
      <c r="FNY12" s="11"/>
      <c r="FNZ12" s="11"/>
      <c r="FOA12" s="11"/>
      <c r="FOB12" s="11"/>
      <c r="FOC12" s="11"/>
      <c r="FOD12" s="11"/>
      <c r="FOE12" s="11"/>
      <c r="FOF12" s="11"/>
      <c r="FOG12" s="11"/>
      <c r="FOH12" s="11"/>
      <c r="FOI12" s="11"/>
      <c r="FOJ12" s="11"/>
      <c r="FOK12" s="11"/>
      <c r="FOL12" s="11"/>
      <c r="FOM12" s="11"/>
      <c r="FON12" s="11"/>
      <c r="FOO12" s="11"/>
      <c r="FOP12" s="11"/>
      <c r="FOQ12" s="11"/>
      <c r="FOR12" s="11"/>
      <c r="FOS12" s="11"/>
      <c r="FOT12" s="11"/>
      <c r="FOU12" s="11"/>
      <c r="FOV12" s="11"/>
      <c r="FOW12" s="11"/>
      <c r="FOX12" s="11"/>
      <c r="FOY12" s="11"/>
      <c r="FOZ12" s="11"/>
      <c r="FPA12" s="11"/>
      <c r="FPB12" s="11"/>
      <c r="FPC12" s="11"/>
      <c r="FPD12" s="11"/>
      <c r="FPE12" s="11"/>
      <c r="FPF12" s="11"/>
      <c r="FPG12" s="11"/>
      <c r="FPH12" s="11"/>
      <c r="FPI12" s="11"/>
      <c r="FPJ12" s="11"/>
      <c r="FPK12" s="11"/>
      <c r="FPL12" s="11"/>
      <c r="FPM12" s="11"/>
      <c r="FPN12" s="11"/>
      <c r="FPO12" s="11"/>
      <c r="FPP12" s="11"/>
      <c r="FPQ12" s="11"/>
      <c r="FPR12" s="11"/>
      <c r="FPS12" s="11"/>
      <c r="FPT12" s="11"/>
      <c r="FPU12" s="11"/>
      <c r="FPV12" s="11"/>
      <c r="FPW12" s="11"/>
      <c r="FPX12" s="11"/>
      <c r="FPY12" s="11"/>
      <c r="FPZ12" s="11"/>
      <c r="FQA12" s="11"/>
      <c r="FQB12" s="11"/>
      <c r="FQC12" s="11"/>
      <c r="FQD12" s="11"/>
      <c r="FQE12" s="11"/>
      <c r="FQF12" s="11"/>
      <c r="FQG12" s="11"/>
      <c r="FQH12" s="11"/>
      <c r="FQI12" s="11"/>
      <c r="FQJ12" s="11"/>
      <c r="FQK12" s="11"/>
      <c r="FQL12" s="11"/>
      <c r="FQM12" s="11"/>
      <c r="FQN12" s="11"/>
      <c r="FQO12" s="11"/>
      <c r="FQP12" s="11"/>
      <c r="FQQ12" s="11"/>
      <c r="FQR12" s="11"/>
      <c r="FQS12" s="11"/>
      <c r="FQT12" s="11"/>
      <c r="FQU12" s="11"/>
      <c r="FQV12" s="11"/>
      <c r="FQW12" s="11"/>
      <c r="FQX12" s="11"/>
      <c r="FQY12" s="11"/>
      <c r="FQZ12" s="11"/>
      <c r="FRA12" s="11"/>
      <c r="FRB12" s="11"/>
      <c r="FRC12" s="11"/>
      <c r="FRD12" s="11"/>
      <c r="FRE12" s="11"/>
      <c r="FRF12" s="11"/>
      <c r="FRG12" s="11"/>
      <c r="FRH12" s="11"/>
      <c r="FRI12" s="11"/>
      <c r="FRJ12" s="11"/>
      <c r="FRK12" s="11"/>
      <c r="FRL12" s="11"/>
      <c r="FRM12" s="11"/>
      <c r="FRN12" s="11"/>
      <c r="FRO12" s="11"/>
      <c r="FRP12" s="11"/>
      <c r="FRQ12" s="11"/>
      <c r="FRR12" s="11"/>
      <c r="FRS12" s="11"/>
      <c r="FRT12" s="11"/>
      <c r="FRU12" s="11"/>
      <c r="FRV12" s="11"/>
      <c r="FRW12" s="11"/>
      <c r="FRX12" s="11"/>
      <c r="FRY12" s="11"/>
      <c r="FRZ12" s="11"/>
      <c r="FSA12" s="11"/>
      <c r="FSB12" s="11"/>
      <c r="FSC12" s="11"/>
      <c r="FSD12" s="11"/>
      <c r="FSE12" s="11"/>
      <c r="FSF12" s="11"/>
      <c r="FSG12" s="11"/>
      <c r="FSH12" s="11"/>
      <c r="FSI12" s="11"/>
      <c r="FSJ12" s="11"/>
      <c r="FSK12" s="11"/>
      <c r="FSL12" s="11"/>
      <c r="FSM12" s="11"/>
      <c r="FSN12" s="11"/>
      <c r="FSO12" s="11"/>
      <c r="FSP12" s="11"/>
      <c r="FSQ12" s="11"/>
      <c r="FSR12" s="11"/>
      <c r="FSS12" s="11"/>
      <c r="FST12" s="11"/>
      <c r="FSU12" s="11"/>
      <c r="FSV12" s="11"/>
      <c r="FSW12" s="11"/>
      <c r="FSX12" s="11"/>
      <c r="FSY12" s="11"/>
      <c r="FSZ12" s="11"/>
      <c r="FTA12" s="11"/>
      <c r="FTB12" s="11"/>
      <c r="FTC12" s="11"/>
      <c r="FTD12" s="11"/>
      <c r="FTE12" s="11"/>
      <c r="FTF12" s="11"/>
      <c r="FTG12" s="11"/>
      <c r="FTH12" s="11"/>
      <c r="FTI12" s="11"/>
      <c r="FTJ12" s="11"/>
      <c r="FTK12" s="11"/>
      <c r="FTL12" s="11"/>
      <c r="FTM12" s="11"/>
      <c r="FTN12" s="11"/>
      <c r="FTO12" s="11"/>
      <c r="FTP12" s="11"/>
      <c r="FTQ12" s="11"/>
      <c r="FTR12" s="11"/>
      <c r="FTS12" s="11"/>
      <c r="FTT12" s="11"/>
      <c r="FTU12" s="11"/>
      <c r="FTV12" s="11"/>
      <c r="FTW12" s="11"/>
      <c r="FTX12" s="11"/>
      <c r="FTY12" s="11"/>
      <c r="FTZ12" s="11"/>
      <c r="FUA12" s="11"/>
      <c r="FUB12" s="11"/>
      <c r="FUC12" s="11"/>
      <c r="FUD12" s="11"/>
      <c r="FUE12" s="11"/>
      <c r="FUF12" s="11"/>
      <c r="FUG12" s="11"/>
      <c r="FUH12" s="11"/>
      <c r="FUI12" s="11"/>
      <c r="FUJ12" s="11"/>
      <c r="FUK12" s="11"/>
      <c r="FUL12" s="11"/>
      <c r="FUM12" s="11"/>
      <c r="FUN12" s="11"/>
      <c r="FUO12" s="11"/>
      <c r="FUP12" s="11"/>
      <c r="FUQ12" s="11"/>
      <c r="FUR12" s="11"/>
      <c r="FUS12" s="11"/>
      <c r="FUT12" s="11"/>
      <c r="FUU12" s="11"/>
      <c r="FUV12" s="11"/>
      <c r="FUW12" s="11"/>
      <c r="FUX12" s="11"/>
      <c r="FUY12" s="11"/>
      <c r="FUZ12" s="11"/>
      <c r="FVA12" s="11"/>
      <c r="FVB12" s="11"/>
      <c r="FVC12" s="11"/>
      <c r="FVD12" s="11"/>
      <c r="FVE12" s="11"/>
      <c r="FVF12" s="11"/>
      <c r="FVG12" s="11"/>
      <c r="FVH12" s="11"/>
      <c r="FVI12" s="11"/>
      <c r="FVJ12" s="11"/>
      <c r="FVK12" s="11"/>
      <c r="FVL12" s="11"/>
      <c r="FVM12" s="11"/>
      <c r="FVN12" s="11"/>
      <c r="FVO12" s="11"/>
      <c r="FVP12" s="11"/>
      <c r="FVQ12" s="11"/>
      <c r="FVR12" s="11"/>
      <c r="FVS12" s="11"/>
      <c r="FVT12" s="11"/>
      <c r="FVU12" s="11"/>
      <c r="FVV12" s="11"/>
      <c r="FVW12" s="11"/>
      <c r="FVX12" s="11"/>
      <c r="FVY12" s="11"/>
      <c r="FVZ12" s="11"/>
      <c r="FWA12" s="11"/>
      <c r="FWB12" s="11"/>
      <c r="FWC12" s="11"/>
      <c r="FWD12" s="11"/>
      <c r="FWE12" s="11"/>
      <c r="FWF12" s="11"/>
      <c r="FWG12" s="11"/>
      <c r="FWH12" s="11"/>
      <c r="FWI12" s="11"/>
      <c r="FWJ12" s="11"/>
      <c r="FWK12" s="11"/>
      <c r="FWL12" s="11"/>
      <c r="FWM12" s="11"/>
      <c r="FWN12" s="11"/>
      <c r="FWO12" s="11"/>
      <c r="FWP12" s="11"/>
      <c r="FWQ12" s="11"/>
      <c r="FWR12" s="11"/>
      <c r="FWS12" s="11"/>
      <c r="FWT12" s="11"/>
      <c r="FWU12" s="11"/>
      <c r="FWV12" s="11"/>
      <c r="FWW12" s="11"/>
      <c r="FWX12" s="11"/>
      <c r="FWY12" s="11"/>
      <c r="FWZ12" s="11"/>
      <c r="FXA12" s="11"/>
      <c r="FXB12" s="11"/>
      <c r="FXC12" s="11"/>
      <c r="FXD12" s="11"/>
      <c r="FXE12" s="11"/>
      <c r="FXF12" s="11"/>
      <c r="FXG12" s="11"/>
      <c r="FXH12" s="11"/>
      <c r="FXI12" s="11"/>
      <c r="FXJ12" s="11"/>
      <c r="FXK12" s="11"/>
      <c r="FXL12" s="11"/>
      <c r="FXM12" s="11"/>
      <c r="FXN12" s="11"/>
      <c r="FXO12" s="11"/>
      <c r="FXP12" s="11"/>
      <c r="FXQ12" s="11"/>
      <c r="FXR12" s="11"/>
      <c r="FXS12" s="11"/>
      <c r="FXT12" s="11"/>
      <c r="FXU12" s="11"/>
      <c r="FXV12" s="11"/>
      <c r="FXW12" s="11"/>
      <c r="FXX12" s="11"/>
      <c r="FXY12" s="11"/>
      <c r="FXZ12" s="11"/>
      <c r="FYA12" s="11"/>
      <c r="FYB12" s="11"/>
      <c r="FYC12" s="11"/>
      <c r="FYD12" s="11"/>
      <c r="FYE12" s="11"/>
      <c r="FYF12" s="11"/>
      <c r="FYG12" s="11"/>
      <c r="FYH12" s="11"/>
      <c r="FYI12" s="11"/>
      <c r="FYJ12" s="11"/>
      <c r="FYK12" s="11"/>
      <c r="FYL12" s="11"/>
      <c r="FYM12" s="11"/>
      <c r="FYN12" s="11"/>
      <c r="FYO12" s="11"/>
      <c r="FYP12" s="11"/>
      <c r="FYQ12" s="11"/>
      <c r="FYR12" s="11"/>
      <c r="FYS12" s="11"/>
      <c r="FYT12" s="11"/>
      <c r="FYU12" s="11"/>
      <c r="FYV12" s="11"/>
      <c r="FYW12" s="11"/>
      <c r="FYX12" s="11"/>
      <c r="FYY12" s="11"/>
      <c r="FYZ12" s="11"/>
      <c r="FZA12" s="11"/>
      <c r="FZB12" s="11"/>
      <c r="FZC12" s="11"/>
      <c r="FZD12" s="11"/>
      <c r="FZE12" s="11"/>
      <c r="FZF12" s="11"/>
      <c r="FZG12" s="11"/>
      <c r="FZH12" s="11"/>
      <c r="FZI12" s="11"/>
      <c r="FZJ12" s="11"/>
      <c r="FZK12" s="11"/>
      <c r="FZL12" s="11"/>
      <c r="FZM12" s="11"/>
      <c r="FZN12" s="11"/>
      <c r="FZO12" s="11"/>
      <c r="FZP12" s="11"/>
      <c r="FZQ12" s="11"/>
      <c r="FZR12" s="11"/>
      <c r="FZS12" s="11"/>
      <c r="FZT12" s="11"/>
      <c r="FZU12" s="11"/>
      <c r="FZV12" s="11"/>
      <c r="FZW12" s="11"/>
      <c r="FZX12" s="11"/>
      <c r="FZY12" s="11"/>
      <c r="FZZ12" s="11"/>
      <c r="GAA12" s="11"/>
      <c r="GAB12" s="11"/>
      <c r="GAC12" s="11"/>
      <c r="GAD12" s="11"/>
      <c r="GAE12" s="11"/>
      <c r="GAF12" s="11"/>
      <c r="GAG12" s="11"/>
      <c r="GAH12" s="11"/>
      <c r="GAI12" s="11"/>
      <c r="GAJ12" s="11"/>
      <c r="GAK12" s="11"/>
      <c r="GAL12" s="11"/>
      <c r="GAM12" s="11"/>
      <c r="GAN12" s="11"/>
      <c r="GAO12" s="11"/>
      <c r="GAP12" s="11"/>
      <c r="GAQ12" s="11"/>
      <c r="GAR12" s="11"/>
      <c r="GAS12" s="11"/>
      <c r="GAT12" s="11"/>
      <c r="GAU12" s="11"/>
      <c r="GAV12" s="11"/>
      <c r="GAW12" s="11"/>
      <c r="GAX12" s="11"/>
      <c r="GAY12" s="11"/>
      <c r="GAZ12" s="11"/>
      <c r="GBA12" s="11"/>
      <c r="GBB12" s="11"/>
      <c r="GBC12" s="11"/>
      <c r="GBD12" s="11"/>
      <c r="GBE12" s="11"/>
      <c r="GBF12" s="11"/>
      <c r="GBG12" s="11"/>
      <c r="GBH12" s="11"/>
      <c r="GBI12" s="11"/>
      <c r="GBJ12" s="11"/>
      <c r="GBK12" s="11"/>
      <c r="GBL12" s="11"/>
      <c r="GBM12" s="11"/>
      <c r="GBN12" s="11"/>
      <c r="GBO12" s="11"/>
      <c r="GBP12" s="11"/>
      <c r="GBQ12" s="11"/>
      <c r="GBR12" s="11"/>
      <c r="GBS12" s="11"/>
      <c r="GBT12" s="11"/>
      <c r="GBU12" s="11"/>
      <c r="GBV12" s="11"/>
      <c r="GBW12" s="11"/>
      <c r="GBX12" s="11"/>
      <c r="GBY12" s="11"/>
      <c r="GBZ12" s="11"/>
      <c r="GCA12" s="11"/>
      <c r="GCB12" s="11"/>
      <c r="GCC12" s="11"/>
      <c r="GCD12" s="11"/>
      <c r="GCE12" s="11"/>
      <c r="GCF12" s="11"/>
      <c r="GCG12" s="11"/>
      <c r="GCH12" s="11"/>
      <c r="GCI12" s="11"/>
      <c r="GCJ12" s="11"/>
      <c r="GCK12" s="11"/>
      <c r="GCL12" s="11"/>
      <c r="GCM12" s="11"/>
      <c r="GCN12" s="11"/>
      <c r="GCO12" s="11"/>
      <c r="GCP12" s="11"/>
      <c r="GCQ12" s="11"/>
      <c r="GCR12" s="11"/>
      <c r="GCS12" s="11"/>
      <c r="GCT12" s="11"/>
      <c r="GCU12" s="11"/>
      <c r="GCV12" s="11"/>
      <c r="GCW12" s="11"/>
      <c r="GCX12" s="11"/>
      <c r="GCY12" s="11"/>
      <c r="GCZ12" s="11"/>
      <c r="GDA12" s="11"/>
      <c r="GDB12" s="11"/>
      <c r="GDC12" s="11"/>
      <c r="GDD12" s="11"/>
      <c r="GDE12" s="11"/>
      <c r="GDF12" s="11"/>
      <c r="GDG12" s="11"/>
      <c r="GDH12" s="11"/>
      <c r="GDI12" s="11"/>
      <c r="GDJ12" s="11"/>
      <c r="GDK12" s="11"/>
      <c r="GDL12" s="11"/>
      <c r="GDM12" s="11"/>
      <c r="GDN12" s="11"/>
      <c r="GDO12" s="11"/>
      <c r="GDP12" s="11"/>
      <c r="GDQ12" s="11"/>
      <c r="GDR12" s="11"/>
      <c r="GDS12" s="11"/>
      <c r="GDT12" s="11"/>
      <c r="GDU12" s="11"/>
      <c r="GDV12" s="11"/>
      <c r="GDW12" s="11"/>
      <c r="GDX12" s="11"/>
      <c r="GDY12" s="11"/>
      <c r="GDZ12" s="11"/>
      <c r="GEA12" s="11"/>
      <c r="GEB12" s="11"/>
      <c r="GEC12" s="11"/>
      <c r="GED12" s="11"/>
      <c r="GEE12" s="11"/>
      <c r="GEF12" s="11"/>
      <c r="GEG12" s="11"/>
      <c r="GEH12" s="11"/>
      <c r="GEI12" s="11"/>
      <c r="GEJ12" s="11"/>
      <c r="GEK12" s="11"/>
      <c r="GEL12" s="11"/>
      <c r="GEM12" s="11"/>
      <c r="GEN12" s="11"/>
      <c r="GEO12" s="11"/>
      <c r="GEP12" s="11"/>
      <c r="GEQ12" s="11"/>
      <c r="GER12" s="11"/>
      <c r="GES12" s="11"/>
      <c r="GET12" s="11"/>
      <c r="GEU12" s="11"/>
      <c r="GEV12" s="11"/>
      <c r="GEW12" s="11"/>
      <c r="GEX12" s="11"/>
      <c r="GEY12" s="11"/>
      <c r="GEZ12" s="11"/>
      <c r="GFA12" s="11"/>
      <c r="GFB12" s="11"/>
      <c r="GFC12" s="11"/>
      <c r="GFD12" s="11"/>
      <c r="GFE12" s="11"/>
      <c r="GFF12" s="11"/>
      <c r="GFG12" s="11"/>
      <c r="GFH12" s="11"/>
      <c r="GFI12" s="11"/>
      <c r="GFJ12" s="11"/>
      <c r="GFK12" s="11"/>
      <c r="GFL12" s="11"/>
      <c r="GFM12" s="11"/>
      <c r="GFN12" s="11"/>
      <c r="GFO12" s="11"/>
      <c r="GFP12" s="11"/>
      <c r="GFQ12" s="11"/>
      <c r="GFR12" s="11"/>
      <c r="GFS12" s="11"/>
      <c r="GFT12" s="11"/>
      <c r="GFU12" s="11"/>
      <c r="GFV12" s="11"/>
      <c r="GFW12" s="11"/>
      <c r="GFX12" s="11"/>
      <c r="GFY12" s="11"/>
      <c r="GFZ12" s="11"/>
      <c r="GGA12" s="11"/>
      <c r="GGB12" s="11"/>
      <c r="GGC12" s="11"/>
      <c r="GGD12" s="11"/>
      <c r="GGE12" s="11"/>
      <c r="GGF12" s="11"/>
      <c r="GGG12" s="11"/>
      <c r="GGH12" s="11"/>
      <c r="GGI12" s="11"/>
      <c r="GGJ12" s="11"/>
      <c r="GGK12" s="11"/>
      <c r="GGL12" s="11"/>
      <c r="GGM12" s="11"/>
      <c r="GGN12" s="11"/>
      <c r="GGO12" s="11"/>
      <c r="GGP12" s="11"/>
      <c r="GGQ12" s="11"/>
      <c r="GGR12" s="11"/>
      <c r="GGS12" s="11"/>
      <c r="GGT12" s="11"/>
      <c r="GGU12" s="11"/>
      <c r="GGV12" s="11"/>
      <c r="GGW12" s="11"/>
      <c r="GGX12" s="11"/>
      <c r="GGY12" s="11"/>
      <c r="GGZ12" s="11"/>
      <c r="GHA12" s="11"/>
      <c r="GHB12" s="11"/>
      <c r="GHC12" s="11"/>
      <c r="GHD12" s="11"/>
      <c r="GHE12" s="11"/>
      <c r="GHF12" s="11"/>
      <c r="GHG12" s="11"/>
      <c r="GHH12" s="11"/>
      <c r="GHI12" s="11"/>
      <c r="GHJ12" s="11"/>
      <c r="GHK12" s="11"/>
      <c r="GHL12" s="11"/>
      <c r="GHM12" s="11"/>
      <c r="GHN12" s="11"/>
      <c r="GHO12" s="11"/>
      <c r="GHP12" s="11"/>
      <c r="GHQ12" s="11"/>
      <c r="GHR12" s="11"/>
      <c r="GHS12" s="11"/>
      <c r="GHT12" s="11"/>
      <c r="GHU12" s="11"/>
      <c r="GHV12" s="11"/>
      <c r="GHW12" s="11"/>
      <c r="GHX12" s="11"/>
      <c r="GHY12" s="11"/>
      <c r="GHZ12" s="11"/>
      <c r="GIA12" s="11"/>
      <c r="GIB12" s="11"/>
      <c r="GIC12" s="11"/>
      <c r="GID12" s="11"/>
      <c r="GIE12" s="11"/>
      <c r="GIF12" s="11"/>
      <c r="GIG12" s="11"/>
      <c r="GIH12" s="11"/>
      <c r="GII12" s="11"/>
      <c r="GIJ12" s="11"/>
      <c r="GIK12" s="11"/>
      <c r="GIL12" s="11"/>
      <c r="GIM12" s="11"/>
      <c r="GIN12" s="11"/>
      <c r="GIO12" s="11"/>
      <c r="GIP12" s="11"/>
      <c r="GIQ12" s="11"/>
      <c r="GIR12" s="11"/>
      <c r="GIS12" s="11"/>
      <c r="GIT12" s="11"/>
      <c r="GIU12" s="11"/>
      <c r="GIV12" s="11"/>
      <c r="GIW12" s="11"/>
      <c r="GIX12" s="11"/>
      <c r="GIY12" s="11"/>
      <c r="GIZ12" s="11"/>
      <c r="GJA12" s="11"/>
      <c r="GJB12" s="11"/>
      <c r="GJC12" s="11"/>
      <c r="GJD12" s="11"/>
      <c r="GJE12" s="11"/>
      <c r="GJF12" s="11"/>
      <c r="GJG12" s="11"/>
      <c r="GJH12" s="11"/>
      <c r="GJI12" s="11"/>
      <c r="GJJ12" s="11"/>
      <c r="GJK12" s="11"/>
      <c r="GJL12" s="11"/>
      <c r="GJM12" s="11"/>
      <c r="GJN12" s="11"/>
      <c r="GJO12" s="11"/>
      <c r="GJP12" s="11"/>
      <c r="GJQ12" s="11"/>
      <c r="GJR12" s="11"/>
      <c r="GJS12" s="11"/>
      <c r="GJT12" s="11"/>
      <c r="GJU12" s="11"/>
      <c r="GJV12" s="11"/>
      <c r="GJW12" s="11"/>
      <c r="GJX12" s="11"/>
      <c r="GJY12" s="11"/>
      <c r="GJZ12" s="11"/>
      <c r="GKA12" s="11"/>
      <c r="GKB12" s="11"/>
      <c r="GKC12" s="11"/>
      <c r="GKD12" s="11"/>
      <c r="GKE12" s="11"/>
      <c r="GKF12" s="11"/>
      <c r="GKG12" s="11"/>
      <c r="GKH12" s="11"/>
      <c r="GKI12" s="11"/>
      <c r="GKJ12" s="11"/>
      <c r="GKK12" s="11"/>
      <c r="GKL12" s="11"/>
      <c r="GKM12" s="11"/>
      <c r="GKN12" s="11"/>
      <c r="GKO12" s="11"/>
      <c r="GKP12" s="11"/>
      <c r="GKQ12" s="11"/>
      <c r="GKR12" s="11"/>
      <c r="GKS12" s="11"/>
      <c r="GKT12" s="11"/>
      <c r="GKU12" s="11"/>
      <c r="GKV12" s="11"/>
      <c r="GKW12" s="11"/>
      <c r="GKX12" s="11"/>
      <c r="GKY12" s="11"/>
      <c r="GKZ12" s="11"/>
      <c r="GLA12" s="11"/>
      <c r="GLB12" s="11"/>
      <c r="GLC12" s="11"/>
      <c r="GLD12" s="11"/>
      <c r="GLE12" s="11"/>
      <c r="GLF12" s="11"/>
      <c r="GLG12" s="11"/>
      <c r="GLH12" s="11"/>
      <c r="GLI12" s="11"/>
      <c r="GLJ12" s="11"/>
      <c r="GLK12" s="11"/>
      <c r="GLL12" s="11"/>
      <c r="GLM12" s="11"/>
      <c r="GLN12" s="11"/>
      <c r="GLO12" s="11"/>
      <c r="GLP12" s="11"/>
      <c r="GLQ12" s="11"/>
      <c r="GLR12" s="11"/>
      <c r="GLS12" s="11"/>
      <c r="GLT12" s="11"/>
      <c r="GLU12" s="11"/>
      <c r="GLV12" s="11"/>
      <c r="GLW12" s="11"/>
      <c r="GLX12" s="11"/>
      <c r="GLY12" s="11"/>
      <c r="GLZ12" s="11"/>
      <c r="GMA12" s="11"/>
      <c r="GMB12" s="11"/>
      <c r="GMC12" s="11"/>
      <c r="GMD12" s="11"/>
      <c r="GME12" s="11"/>
      <c r="GMF12" s="11"/>
      <c r="GMG12" s="11"/>
      <c r="GMH12" s="11"/>
      <c r="GMI12" s="11"/>
      <c r="GMJ12" s="11"/>
      <c r="GMK12" s="11"/>
      <c r="GML12" s="11"/>
      <c r="GMM12" s="11"/>
      <c r="GMN12" s="11"/>
      <c r="GMO12" s="11"/>
      <c r="GMP12" s="11"/>
      <c r="GMQ12" s="11"/>
      <c r="GMR12" s="11"/>
      <c r="GMS12" s="11"/>
      <c r="GMT12" s="11"/>
      <c r="GMU12" s="11"/>
      <c r="GMV12" s="11"/>
      <c r="GMW12" s="11"/>
      <c r="GMX12" s="11"/>
      <c r="GMY12" s="11"/>
      <c r="GMZ12" s="11"/>
      <c r="GNA12" s="11"/>
      <c r="GNB12" s="11"/>
      <c r="GNC12" s="11"/>
      <c r="GND12" s="11"/>
      <c r="GNE12" s="11"/>
      <c r="GNF12" s="11"/>
      <c r="GNG12" s="11"/>
      <c r="GNH12" s="11"/>
      <c r="GNI12" s="11"/>
      <c r="GNJ12" s="11"/>
      <c r="GNK12" s="11"/>
      <c r="GNL12" s="11"/>
      <c r="GNM12" s="11"/>
      <c r="GNN12" s="11"/>
      <c r="GNO12" s="11"/>
      <c r="GNP12" s="11"/>
      <c r="GNQ12" s="11"/>
      <c r="GNR12" s="11"/>
      <c r="GNS12" s="11"/>
      <c r="GNT12" s="11"/>
      <c r="GNU12" s="11"/>
      <c r="GNV12" s="11"/>
      <c r="GNW12" s="11"/>
      <c r="GNX12" s="11"/>
      <c r="GNY12" s="11"/>
      <c r="GNZ12" s="11"/>
      <c r="GOA12" s="11"/>
      <c r="GOB12" s="11"/>
      <c r="GOC12" s="11"/>
      <c r="GOD12" s="11"/>
      <c r="GOE12" s="11"/>
      <c r="GOF12" s="11"/>
      <c r="GOG12" s="11"/>
      <c r="GOH12" s="11"/>
      <c r="GOI12" s="11"/>
      <c r="GOJ12" s="11"/>
      <c r="GOK12" s="11"/>
      <c r="GOL12" s="11"/>
      <c r="GOM12" s="11"/>
      <c r="GON12" s="11"/>
      <c r="GOO12" s="11"/>
      <c r="GOP12" s="11"/>
      <c r="GOQ12" s="11"/>
      <c r="GOR12" s="11"/>
      <c r="GOS12" s="11"/>
      <c r="GOT12" s="11"/>
      <c r="GOU12" s="11"/>
      <c r="GOV12" s="11"/>
      <c r="GOW12" s="11"/>
      <c r="GOX12" s="11"/>
      <c r="GOY12" s="11"/>
      <c r="GOZ12" s="11"/>
      <c r="GPA12" s="11"/>
      <c r="GPB12" s="11"/>
      <c r="GPC12" s="11"/>
      <c r="GPD12" s="11"/>
      <c r="GPE12" s="11"/>
      <c r="GPF12" s="11"/>
      <c r="GPG12" s="11"/>
      <c r="GPH12" s="11"/>
      <c r="GPI12" s="11"/>
      <c r="GPJ12" s="11"/>
      <c r="GPK12" s="11"/>
      <c r="GPL12" s="11"/>
      <c r="GPM12" s="11"/>
      <c r="GPN12" s="11"/>
      <c r="GPO12" s="11"/>
      <c r="GPP12" s="11"/>
      <c r="GPQ12" s="11"/>
      <c r="GPR12" s="11"/>
      <c r="GPS12" s="11"/>
      <c r="GPT12" s="11"/>
      <c r="GPU12" s="11"/>
      <c r="GPV12" s="11"/>
      <c r="GPW12" s="11"/>
      <c r="GPX12" s="11"/>
      <c r="GPY12" s="11"/>
      <c r="GPZ12" s="11"/>
      <c r="GQA12" s="11"/>
      <c r="GQB12" s="11"/>
      <c r="GQC12" s="11"/>
      <c r="GQD12" s="11"/>
      <c r="GQE12" s="11"/>
      <c r="GQF12" s="11"/>
      <c r="GQG12" s="11"/>
      <c r="GQH12" s="11"/>
      <c r="GQI12" s="11"/>
      <c r="GQJ12" s="11"/>
      <c r="GQK12" s="11"/>
      <c r="GQL12" s="11"/>
      <c r="GQM12" s="11"/>
      <c r="GQN12" s="11"/>
      <c r="GQO12" s="11"/>
      <c r="GQP12" s="11"/>
      <c r="GQQ12" s="11"/>
      <c r="GQR12" s="11"/>
      <c r="GQS12" s="11"/>
      <c r="GQT12" s="11"/>
      <c r="GQU12" s="11"/>
      <c r="GQV12" s="11"/>
      <c r="GQW12" s="11"/>
      <c r="GQX12" s="11"/>
      <c r="GQY12" s="11"/>
      <c r="GQZ12" s="11"/>
      <c r="GRA12" s="11"/>
      <c r="GRB12" s="11"/>
      <c r="GRC12" s="11"/>
      <c r="GRD12" s="11"/>
      <c r="GRE12" s="11"/>
      <c r="GRF12" s="11"/>
      <c r="GRG12" s="11"/>
      <c r="GRH12" s="11"/>
      <c r="GRI12" s="11"/>
      <c r="GRJ12" s="11"/>
      <c r="GRK12" s="11"/>
      <c r="GRL12" s="11"/>
      <c r="GRM12" s="11"/>
      <c r="GRN12" s="11"/>
      <c r="GRO12" s="11"/>
      <c r="GRP12" s="11"/>
      <c r="GRQ12" s="11"/>
      <c r="GRR12" s="11"/>
      <c r="GRS12" s="11"/>
      <c r="GRT12" s="11"/>
      <c r="GRU12" s="11"/>
      <c r="GRV12" s="11"/>
      <c r="GRW12" s="11"/>
      <c r="GRX12" s="11"/>
      <c r="GRY12" s="11"/>
      <c r="GRZ12" s="11"/>
      <c r="GSA12" s="11"/>
      <c r="GSB12" s="11"/>
      <c r="GSC12" s="11"/>
      <c r="GSD12" s="11"/>
      <c r="GSE12" s="11"/>
      <c r="GSF12" s="11"/>
      <c r="GSG12" s="11"/>
      <c r="GSH12" s="11"/>
      <c r="GSI12" s="11"/>
      <c r="GSJ12" s="11"/>
      <c r="GSK12" s="11"/>
      <c r="GSL12" s="11"/>
      <c r="GSM12" s="11"/>
      <c r="GSN12" s="11"/>
      <c r="GSO12" s="11"/>
      <c r="GSP12" s="11"/>
      <c r="GSQ12" s="11"/>
      <c r="GSR12" s="11"/>
      <c r="GSS12" s="11"/>
      <c r="GST12" s="11"/>
      <c r="GSU12" s="11"/>
      <c r="GSV12" s="11"/>
      <c r="GSW12" s="11"/>
      <c r="GSX12" s="11"/>
      <c r="GSY12" s="11"/>
      <c r="GSZ12" s="11"/>
      <c r="GTA12" s="11"/>
      <c r="GTB12" s="11"/>
      <c r="GTC12" s="11"/>
      <c r="GTD12" s="11"/>
      <c r="GTE12" s="11"/>
      <c r="GTF12" s="11"/>
      <c r="GTG12" s="11"/>
      <c r="GTH12" s="11"/>
      <c r="GTI12" s="11"/>
      <c r="GTJ12" s="11"/>
      <c r="GTK12" s="11"/>
      <c r="GTL12" s="11"/>
      <c r="GTM12" s="11"/>
      <c r="GTN12" s="11"/>
      <c r="GTO12" s="11"/>
      <c r="GTP12" s="11"/>
      <c r="GTQ12" s="11"/>
      <c r="GTR12" s="11"/>
      <c r="GTS12" s="11"/>
      <c r="GTT12" s="11"/>
      <c r="GTU12" s="11"/>
      <c r="GTV12" s="11"/>
      <c r="GTW12" s="11"/>
      <c r="GTX12" s="11"/>
      <c r="GTY12" s="11"/>
      <c r="GTZ12" s="11"/>
      <c r="GUA12" s="11"/>
      <c r="GUB12" s="11"/>
      <c r="GUC12" s="11"/>
      <c r="GUD12" s="11"/>
      <c r="GUE12" s="11"/>
      <c r="GUF12" s="11"/>
      <c r="GUG12" s="11"/>
      <c r="GUH12" s="11"/>
      <c r="GUI12" s="11"/>
      <c r="GUJ12" s="11"/>
      <c r="GUK12" s="11"/>
      <c r="GUL12" s="11"/>
      <c r="GUM12" s="11"/>
      <c r="GUN12" s="11"/>
      <c r="GUO12" s="11"/>
      <c r="GUP12" s="11"/>
      <c r="GUQ12" s="11"/>
      <c r="GUR12" s="11"/>
      <c r="GUS12" s="11"/>
      <c r="GUT12" s="11"/>
      <c r="GUU12" s="11"/>
      <c r="GUV12" s="11"/>
      <c r="GUW12" s="11"/>
      <c r="GUX12" s="11"/>
      <c r="GUY12" s="11"/>
      <c r="GUZ12" s="11"/>
      <c r="GVA12" s="11"/>
      <c r="GVB12" s="11"/>
      <c r="GVC12" s="11"/>
      <c r="GVD12" s="11"/>
      <c r="GVE12" s="11"/>
      <c r="GVF12" s="11"/>
      <c r="GVG12" s="11"/>
      <c r="GVH12" s="11"/>
      <c r="GVI12" s="11"/>
      <c r="GVJ12" s="11"/>
      <c r="GVK12" s="11"/>
      <c r="GVL12" s="11"/>
      <c r="GVM12" s="11"/>
      <c r="GVN12" s="11"/>
      <c r="GVO12" s="11"/>
      <c r="GVP12" s="11"/>
      <c r="GVQ12" s="11"/>
      <c r="GVR12" s="11"/>
      <c r="GVS12" s="11"/>
      <c r="GVT12" s="11"/>
      <c r="GVU12" s="11"/>
      <c r="GVV12" s="11"/>
      <c r="GVW12" s="11"/>
      <c r="GVX12" s="11"/>
      <c r="GVY12" s="11"/>
      <c r="GVZ12" s="11"/>
      <c r="GWA12" s="11"/>
      <c r="GWB12" s="11"/>
      <c r="GWC12" s="11"/>
      <c r="GWD12" s="11"/>
      <c r="GWE12" s="11"/>
      <c r="GWF12" s="11"/>
      <c r="GWG12" s="11"/>
      <c r="GWH12" s="11"/>
      <c r="GWI12" s="11"/>
      <c r="GWJ12" s="11"/>
      <c r="GWK12" s="11"/>
      <c r="GWL12" s="11"/>
      <c r="GWM12" s="11"/>
      <c r="GWN12" s="11"/>
      <c r="GWO12" s="11"/>
      <c r="GWP12" s="11"/>
      <c r="GWQ12" s="11"/>
      <c r="GWR12" s="11"/>
      <c r="GWS12" s="11"/>
      <c r="GWT12" s="11"/>
      <c r="GWU12" s="11"/>
      <c r="GWV12" s="11"/>
      <c r="GWW12" s="11"/>
      <c r="GWX12" s="11"/>
      <c r="GWY12" s="11"/>
      <c r="GWZ12" s="11"/>
      <c r="GXA12" s="11"/>
      <c r="GXB12" s="11"/>
      <c r="GXC12" s="11"/>
      <c r="GXD12" s="11"/>
      <c r="GXE12" s="11"/>
      <c r="GXF12" s="11"/>
      <c r="GXG12" s="11"/>
      <c r="GXH12" s="11"/>
      <c r="GXI12" s="11"/>
      <c r="GXJ12" s="11"/>
      <c r="GXK12" s="11"/>
      <c r="GXL12" s="11"/>
      <c r="GXM12" s="11"/>
      <c r="GXN12" s="11"/>
      <c r="GXO12" s="11"/>
      <c r="GXP12" s="11"/>
      <c r="GXQ12" s="11"/>
      <c r="GXR12" s="11"/>
      <c r="GXS12" s="11"/>
      <c r="GXT12" s="11"/>
      <c r="GXU12" s="11"/>
      <c r="GXV12" s="11"/>
      <c r="GXW12" s="11"/>
      <c r="GXX12" s="11"/>
      <c r="GXY12" s="11"/>
      <c r="GXZ12" s="11"/>
      <c r="GYA12" s="11"/>
      <c r="GYB12" s="11"/>
      <c r="GYC12" s="11"/>
      <c r="GYD12" s="11"/>
      <c r="GYE12" s="11"/>
      <c r="GYF12" s="11"/>
      <c r="GYG12" s="11"/>
      <c r="GYH12" s="11"/>
      <c r="GYI12" s="11"/>
      <c r="GYJ12" s="11"/>
      <c r="GYK12" s="11"/>
      <c r="GYL12" s="11"/>
      <c r="GYM12" s="11"/>
      <c r="GYN12" s="11"/>
      <c r="GYO12" s="11"/>
      <c r="GYP12" s="11"/>
      <c r="GYQ12" s="11"/>
      <c r="GYR12" s="11"/>
      <c r="GYS12" s="11"/>
      <c r="GYT12" s="11"/>
      <c r="GYU12" s="11"/>
      <c r="GYV12" s="11"/>
      <c r="GYW12" s="11"/>
      <c r="GYX12" s="11"/>
      <c r="GYY12" s="11"/>
      <c r="GYZ12" s="11"/>
      <c r="GZA12" s="11"/>
      <c r="GZB12" s="11"/>
      <c r="GZC12" s="11"/>
      <c r="GZD12" s="11"/>
      <c r="GZE12" s="11"/>
      <c r="GZF12" s="11"/>
      <c r="GZG12" s="11"/>
      <c r="GZH12" s="11"/>
      <c r="GZI12" s="11"/>
      <c r="GZJ12" s="11"/>
      <c r="GZK12" s="11"/>
      <c r="GZL12" s="11"/>
      <c r="GZM12" s="11"/>
      <c r="GZN12" s="11"/>
      <c r="GZO12" s="11"/>
      <c r="GZP12" s="11"/>
      <c r="GZQ12" s="11"/>
      <c r="GZR12" s="11"/>
      <c r="GZS12" s="11"/>
      <c r="GZT12" s="11"/>
      <c r="GZU12" s="11"/>
      <c r="GZV12" s="11"/>
      <c r="GZW12" s="11"/>
      <c r="GZX12" s="11"/>
      <c r="GZY12" s="11"/>
      <c r="GZZ12" s="11"/>
      <c r="HAA12" s="11"/>
      <c r="HAB12" s="11"/>
      <c r="HAC12" s="11"/>
      <c r="HAD12" s="11"/>
      <c r="HAE12" s="11"/>
      <c r="HAF12" s="11"/>
      <c r="HAG12" s="11"/>
      <c r="HAH12" s="11"/>
      <c r="HAI12" s="11"/>
      <c r="HAJ12" s="11"/>
      <c r="HAK12" s="11"/>
      <c r="HAL12" s="11"/>
      <c r="HAM12" s="11"/>
      <c r="HAN12" s="11"/>
      <c r="HAO12" s="11"/>
      <c r="HAP12" s="11"/>
      <c r="HAQ12" s="11"/>
      <c r="HAR12" s="11"/>
      <c r="HAS12" s="11"/>
      <c r="HAT12" s="11"/>
      <c r="HAU12" s="11"/>
      <c r="HAV12" s="11"/>
      <c r="HAW12" s="11"/>
      <c r="HAX12" s="11"/>
      <c r="HAY12" s="11"/>
      <c r="HAZ12" s="11"/>
      <c r="HBA12" s="11"/>
      <c r="HBB12" s="11"/>
      <c r="HBC12" s="11"/>
      <c r="HBD12" s="11"/>
      <c r="HBE12" s="11"/>
      <c r="HBF12" s="11"/>
      <c r="HBG12" s="11"/>
      <c r="HBH12" s="11"/>
      <c r="HBI12" s="11"/>
      <c r="HBJ12" s="11"/>
      <c r="HBK12" s="11"/>
      <c r="HBL12" s="11"/>
      <c r="HBM12" s="11"/>
      <c r="HBN12" s="11"/>
      <c r="HBO12" s="11"/>
      <c r="HBP12" s="11"/>
      <c r="HBQ12" s="11"/>
      <c r="HBR12" s="11"/>
      <c r="HBS12" s="11"/>
      <c r="HBT12" s="11"/>
      <c r="HBU12" s="11"/>
      <c r="HBV12" s="11"/>
      <c r="HBW12" s="11"/>
      <c r="HBX12" s="11"/>
      <c r="HBY12" s="11"/>
      <c r="HBZ12" s="11"/>
      <c r="HCA12" s="11"/>
      <c r="HCB12" s="11"/>
      <c r="HCC12" s="11"/>
      <c r="HCD12" s="11"/>
      <c r="HCE12" s="11"/>
      <c r="HCF12" s="11"/>
      <c r="HCG12" s="11"/>
      <c r="HCH12" s="11"/>
      <c r="HCI12" s="11"/>
      <c r="HCJ12" s="11"/>
      <c r="HCK12" s="11"/>
      <c r="HCL12" s="11"/>
      <c r="HCM12" s="11"/>
      <c r="HCN12" s="11"/>
      <c r="HCO12" s="11"/>
      <c r="HCP12" s="11"/>
      <c r="HCQ12" s="11"/>
      <c r="HCR12" s="11"/>
      <c r="HCS12" s="11"/>
      <c r="HCT12" s="11"/>
      <c r="HCU12" s="11"/>
      <c r="HCV12" s="11"/>
      <c r="HCW12" s="11"/>
      <c r="HCX12" s="11"/>
      <c r="HCY12" s="11"/>
      <c r="HCZ12" s="11"/>
      <c r="HDA12" s="11"/>
      <c r="HDB12" s="11"/>
      <c r="HDC12" s="11"/>
      <c r="HDD12" s="11"/>
      <c r="HDE12" s="11"/>
      <c r="HDF12" s="11"/>
      <c r="HDG12" s="11"/>
      <c r="HDH12" s="11"/>
      <c r="HDI12" s="11"/>
      <c r="HDJ12" s="11"/>
      <c r="HDK12" s="11"/>
      <c r="HDL12" s="11"/>
      <c r="HDM12" s="11"/>
      <c r="HDN12" s="11"/>
      <c r="HDO12" s="11"/>
      <c r="HDP12" s="11"/>
      <c r="HDQ12" s="11"/>
      <c r="HDR12" s="11"/>
      <c r="HDS12" s="11"/>
      <c r="HDT12" s="11"/>
      <c r="HDU12" s="11"/>
      <c r="HDV12" s="11"/>
      <c r="HDW12" s="11"/>
      <c r="HDX12" s="11"/>
      <c r="HDY12" s="11"/>
      <c r="HDZ12" s="11"/>
      <c r="HEA12" s="11"/>
      <c r="HEB12" s="11"/>
      <c r="HEC12" s="11"/>
      <c r="HED12" s="11"/>
      <c r="HEE12" s="11"/>
      <c r="HEF12" s="11"/>
      <c r="HEG12" s="11"/>
      <c r="HEH12" s="11"/>
      <c r="HEI12" s="11"/>
      <c r="HEJ12" s="11"/>
      <c r="HEK12" s="11"/>
      <c r="HEL12" s="11"/>
      <c r="HEM12" s="11"/>
      <c r="HEN12" s="11"/>
      <c r="HEO12" s="11"/>
      <c r="HEP12" s="11"/>
      <c r="HEQ12" s="11"/>
      <c r="HER12" s="11"/>
      <c r="HES12" s="11"/>
      <c r="HET12" s="11"/>
      <c r="HEU12" s="11"/>
      <c r="HEV12" s="11"/>
      <c r="HEW12" s="11"/>
      <c r="HEX12" s="11"/>
      <c r="HEY12" s="11"/>
      <c r="HEZ12" s="11"/>
      <c r="HFA12" s="11"/>
      <c r="HFB12" s="11"/>
      <c r="HFC12" s="11"/>
      <c r="HFD12" s="11"/>
      <c r="HFE12" s="11"/>
      <c r="HFF12" s="11"/>
      <c r="HFG12" s="11"/>
      <c r="HFH12" s="11"/>
      <c r="HFI12" s="11"/>
      <c r="HFJ12" s="11"/>
      <c r="HFK12" s="11"/>
      <c r="HFL12" s="11"/>
      <c r="HFM12" s="11"/>
      <c r="HFN12" s="11"/>
      <c r="HFO12" s="11"/>
      <c r="HFP12" s="11"/>
      <c r="HFQ12" s="11"/>
      <c r="HFR12" s="11"/>
      <c r="HFS12" s="11"/>
      <c r="HFT12" s="11"/>
      <c r="HFU12" s="11"/>
      <c r="HFV12" s="11"/>
      <c r="HFW12" s="11"/>
      <c r="HFX12" s="11"/>
      <c r="HFY12" s="11"/>
      <c r="HFZ12" s="11"/>
      <c r="HGA12" s="11"/>
      <c r="HGB12" s="11"/>
      <c r="HGC12" s="11"/>
      <c r="HGD12" s="11"/>
      <c r="HGE12" s="11"/>
      <c r="HGF12" s="11"/>
      <c r="HGG12" s="11"/>
      <c r="HGH12" s="11"/>
      <c r="HGI12" s="11"/>
      <c r="HGJ12" s="11"/>
      <c r="HGK12" s="11"/>
      <c r="HGL12" s="11"/>
      <c r="HGM12" s="11"/>
      <c r="HGN12" s="11"/>
      <c r="HGO12" s="11"/>
      <c r="HGP12" s="11"/>
      <c r="HGQ12" s="11"/>
      <c r="HGR12" s="11"/>
      <c r="HGS12" s="11"/>
      <c r="HGT12" s="11"/>
      <c r="HGU12" s="11"/>
      <c r="HGV12" s="11"/>
      <c r="HGW12" s="11"/>
      <c r="HGX12" s="11"/>
      <c r="HGY12" s="11"/>
      <c r="HGZ12" s="11"/>
      <c r="HHA12" s="11"/>
      <c r="HHB12" s="11"/>
      <c r="HHC12" s="11"/>
      <c r="HHD12" s="11"/>
      <c r="HHE12" s="11"/>
      <c r="HHF12" s="11"/>
      <c r="HHG12" s="11"/>
      <c r="HHH12" s="11"/>
      <c r="HHI12" s="11"/>
      <c r="HHJ12" s="11"/>
      <c r="HHK12" s="11"/>
      <c r="HHL12" s="11"/>
      <c r="HHM12" s="11"/>
      <c r="HHN12" s="11"/>
      <c r="HHO12" s="11"/>
      <c r="HHP12" s="11"/>
      <c r="HHQ12" s="11"/>
      <c r="HHR12" s="11"/>
      <c r="HHS12" s="11"/>
      <c r="HHT12" s="11"/>
      <c r="HHU12" s="11"/>
      <c r="HHV12" s="11"/>
      <c r="HHW12" s="11"/>
      <c r="HHX12" s="11"/>
      <c r="HHY12" s="11"/>
      <c r="HHZ12" s="11"/>
      <c r="HIA12" s="11"/>
      <c r="HIB12" s="11"/>
      <c r="HIC12" s="11"/>
      <c r="HID12" s="11"/>
      <c r="HIE12" s="11"/>
      <c r="HIF12" s="11"/>
      <c r="HIG12" s="11"/>
      <c r="HIH12" s="11"/>
      <c r="HII12" s="11"/>
      <c r="HIJ12" s="11"/>
      <c r="HIK12" s="11"/>
      <c r="HIL12" s="11"/>
      <c r="HIM12" s="11"/>
      <c r="HIN12" s="11"/>
      <c r="HIO12" s="11"/>
      <c r="HIP12" s="11"/>
      <c r="HIQ12" s="11"/>
      <c r="HIR12" s="11"/>
      <c r="HIS12" s="11"/>
      <c r="HIT12" s="11"/>
      <c r="HIU12" s="11"/>
      <c r="HIV12" s="11"/>
      <c r="HIW12" s="11"/>
      <c r="HIX12" s="11"/>
      <c r="HIY12" s="11"/>
      <c r="HIZ12" s="11"/>
      <c r="HJA12" s="11"/>
      <c r="HJB12" s="11"/>
      <c r="HJC12" s="11"/>
      <c r="HJD12" s="11"/>
      <c r="HJE12" s="11"/>
      <c r="HJF12" s="11"/>
      <c r="HJG12" s="11"/>
      <c r="HJH12" s="11"/>
      <c r="HJI12" s="11"/>
      <c r="HJJ12" s="11"/>
      <c r="HJK12" s="11"/>
      <c r="HJL12" s="11"/>
      <c r="HJM12" s="11"/>
      <c r="HJN12" s="11"/>
      <c r="HJO12" s="11"/>
      <c r="HJP12" s="11"/>
      <c r="HJQ12" s="11"/>
      <c r="HJR12" s="11"/>
      <c r="HJS12" s="11"/>
      <c r="HJT12" s="11"/>
      <c r="HJU12" s="11"/>
      <c r="HJV12" s="11"/>
      <c r="HJW12" s="11"/>
      <c r="HJX12" s="11"/>
      <c r="HJY12" s="11"/>
      <c r="HJZ12" s="11"/>
      <c r="HKA12" s="11"/>
      <c r="HKB12" s="11"/>
      <c r="HKC12" s="11"/>
      <c r="HKD12" s="11"/>
      <c r="HKE12" s="11"/>
      <c r="HKF12" s="11"/>
      <c r="HKG12" s="11"/>
      <c r="HKH12" s="11"/>
      <c r="HKI12" s="11"/>
      <c r="HKJ12" s="11"/>
      <c r="HKK12" s="11"/>
      <c r="HKL12" s="11"/>
      <c r="HKM12" s="11"/>
      <c r="HKN12" s="11"/>
      <c r="HKO12" s="11"/>
      <c r="HKP12" s="11"/>
      <c r="HKQ12" s="11"/>
      <c r="HKR12" s="11"/>
      <c r="HKS12" s="11"/>
      <c r="HKT12" s="11"/>
      <c r="HKU12" s="11"/>
      <c r="HKV12" s="11"/>
      <c r="HKW12" s="11"/>
      <c r="HKX12" s="11"/>
      <c r="HKY12" s="11"/>
      <c r="HKZ12" s="11"/>
      <c r="HLA12" s="11"/>
      <c r="HLB12" s="11"/>
      <c r="HLC12" s="11"/>
      <c r="HLD12" s="11"/>
      <c r="HLE12" s="11"/>
      <c r="HLF12" s="11"/>
      <c r="HLG12" s="11"/>
      <c r="HLH12" s="11"/>
      <c r="HLI12" s="11"/>
      <c r="HLJ12" s="11"/>
      <c r="HLK12" s="11"/>
      <c r="HLL12" s="11"/>
      <c r="HLM12" s="11"/>
      <c r="HLN12" s="11"/>
      <c r="HLO12" s="11"/>
      <c r="HLP12" s="11"/>
      <c r="HLQ12" s="11"/>
      <c r="HLR12" s="11"/>
      <c r="HLS12" s="11"/>
      <c r="HLT12" s="11"/>
      <c r="HLU12" s="11"/>
      <c r="HLV12" s="11"/>
      <c r="HLW12" s="11"/>
      <c r="HLX12" s="11"/>
      <c r="HLY12" s="11"/>
      <c r="HLZ12" s="11"/>
      <c r="HMA12" s="11"/>
      <c r="HMB12" s="11"/>
      <c r="HMC12" s="11"/>
      <c r="HMD12" s="11"/>
      <c r="HME12" s="11"/>
      <c r="HMF12" s="11"/>
      <c r="HMG12" s="11"/>
      <c r="HMH12" s="11"/>
      <c r="HMI12" s="11"/>
      <c r="HMJ12" s="11"/>
      <c r="HMK12" s="11"/>
      <c r="HML12" s="11"/>
      <c r="HMM12" s="11"/>
      <c r="HMN12" s="11"/>
      <c r="HMO12" s="11"/>
      <c r="HMP12" s="11"/>
      <c r="HMQ12" s="11"/>
      <c r="HMR12" s="11"/>
      <c r="HMS12" s="11"/>
      <c r="HMT12" s="11"/>
      <c r="HMU12" s="11"/>
      <c r="HMV12" s="11"/>
      <c r="HMW12" s="11"/>
      <c r="HMX12" s="11"/>
      <c r="HMY12" s="11"/>
      <c r="HMZ12" s="11"/>
      <c r="HNA12" s="11"/>
      <c r="HNB12" s="11"/>
      <c r="HNC12" s="11"/>
      <c r="HND12" s="11"/>
      <c r="HNE12" s="11"/>
      <c r="HNF12" s="11"/>
      <c r="HNG12" s="11"/>
      <c r="HNH12" s="11"/>
      <c r="HNI12" s="11"/>
      <c r="HNJ12" s="11"/>
      <c r="HNK12" s="11"/>
      <c r="HNL12" s="11"/>
      <c r="HNM12" s="11"/>
      <c r="HNN12" s="11"/>
      <c r="HNO12" s="11"/>
      <c r="HNP12" s="11"/>
      <c r="HNQ12" s="11"/>
      <c r="HNR12" s="11"/>
      <c r="HNS12" s="11"/>
      <c r="HNT12" s="11"/>
      <c r="HNU12" s="11"/>
      <c r="HNV12" s="11"/>
      <c r="HNW12" s="11"/>
      <c r="HNX12" s="11"/>
      <c r="HNY12" s="11"/>
      <c r="HNZ12" s="11"/>
      <c r="HOA12" s="11"/>
      <c r="HOB12" s="11"/>
      <c r="HOC12" s="11"/>
      <c r="HOD12" s="11"/>
      <c r="HOE12" s="11"/>
      <c r="HOF12" s="11"/>
      <c r="HOG12" s="11"/>
      <c r="HOH12" s="11"/>
      <c r="HOI12" s="11"/>
      <c r="HOJ12" s="11"/>
      <c r="HOK12" s="11"/>
      <c r="HOL12" s="11"/>
      <c r="HOM12" s="11"/>
      <c r="HON12" s="11"/>
      <c r="HOO12" s="11"/>
      <c r="HOP12" s="11"/>
      <c r="HOQ12" s="11"/>
      <c r="HOR12" s="11"/>
      <c r="HOS12" s="11"/>
      <c r="HOT12" s="11"/>
      <c r="HOU12" s="11"/>
      <c r="HOV12" s="11"/>
      <c r="HOW12" s="11"/>
      <c r="HOX12" s="11"/>
      <c r="HOY12" s="11"/>
      <c r="HOZ12" s="11"/>
      <c r="HPA12" s="11"/>
      <c r="HPB12" s="11"/>
      <c r="HPC12" s="11"/>
      <c r="HPD12" s="11"/>
      <c r="HPE12" s="11"/>
      <c r="HPF12" s="11"/>
      <c r="HPG12" s="11"/>
      <c r="HPH12" s="11"/>
      <c r="HPI12" s="11"/>
      <c r="HPJ12" s="11"/>
      <c r="HPK12" s="11"/>
      <c r="HPL12" s="11"/>
      <c r="HPM12" s="11"/>
      <c r="HPN12" s="11"/>
      <c r="HPO12" s="11"/>
      <c r="HPP12" s="11"/>
      <c r="HPQ12" s="11"/>
      <c r="HPR12" s="11"/>
      <c r="HPS12" s="11"/>
      <c r="HPT12" s="11"/>
      <c r="HPU12" s="11"/>
      <c r="HPV12" s="11"/>
      <c r="HPW12" s="11"/>
      <c r="HPX12" s="11"/>
      <c r="HPY12" s="11"/>
      <c r="HPZ12" s="11"/>
      <c r="HQA12" s="11"/>
      <c r="HQB12" s="11"/>
      <c r="HQC12" s="11"/>
      <c r="HQD12" s="11"/>
      <c r="HQE12" s="11"/>
      <c r="HQF12" s="11"/>
      <c r="HQG12" s="11"/>
      <c r="HQH12" s="11"/>
      <c r="HQI12" s="11"/>
      <c r="HQJ12" s="11"/>
      <c r="HQK12" s="11"/>
      <c r="HQL12" s="11"/>
      <c r="HQM12" s="11"/>
      <c r="HQN12" s="11"/>
      <c r="HQO12" s="11"/>
      <c r="HQP12" s="11"/>
      <c r="HQQ12" s="11"/>
      <c r="HQR12" s="11"/>
      <c r="HQS12" s="11"/>
      <c r="HQT12" s="11"/>
      <c r="HQU12" s="11"/>
      <c r="HQV12" s="11"/>
      <c r="HQW12" s="11"/>
      <c r="HQX12" s="11"/>
      <c r="HQY12" s="11"/>
      <c r="HQZ12" s="11"/>
      <c r="HRA12" s="11"/>
      <c r="HRB12" s="11"/>
      <c r="HRC12" s="11"/>
      <c r="HRD12" s="11"/>
      <c r="HRE12" s="11"/>
      <c r="HRF12" s="11"/>
      <c r="HRG12" s="11"/>
      <c r="HRH12" s="11"/>
      <c r="HRI12" s="11"/>
      <c r="HRJ12" s="11"/>
      <c r="HRK12" s="11"/>
      <c r="HRL12" s="11"/>
      <c r="HRM12" s="11"/>
      <c r="HRN12" s="11"/>
      <c r="HRO12" s="11"/>
      <c r="HRP12" s="11"/>
      <c r="HRQ12" s="11"/>
      <c r="HRR12" s="11"/>
      <c r="HRS12" s="11"/>
      <c r="HRT12" s="11"/>
      <c r="HRU12" s="11"/>
      <c r="HRV12" s="11"/>
      <c r="HRW12" s="11"/>
      <c r="HRX12" s="11"/>
      <c r="HRY12" s="11"/>
      <c r="HRZ12" s="11"/>
      <c r="HSA12" s="11"/>
      <c r="HSB12" s="11"/>
      <c r="HSC12" s="11"/>
      <c r="HSD12" s="11"/>
      <c r="HSE12" s="11"/>
      <c r="HSF12" s="11"/>
      <c r="HSG12" s="11"/>
      <c r="HSH12" s="11"/>
      <c r="HSI12" s="11"/>
      <c r="HSJ12" s="11"/>
      <c r="HSK12" s="11"/>
      <c r="HSL12" s="11"/>
      <c r="HSM12" s="11"/>
      <c r="HSN12" s="11"/>
      <c r="HSO12" s="11"/>
      <c r="HSP12" s="11"/>
      <c r="HSQ12" s="11"/>
      <c r="HSR12" s="11"/>
      <c r="HSS12" s="11"/>
      <c r="HST12" s="11"/>
      <c r="HSU12" s="11"/>
      <c r="HSV12" s="11"/>
      <c r="HSW12" s="11"/>
      <c r="HSX12" s="11"/>
      <c r="HSY12" s="11"/>
      <c r="HSZ12" s="11"/>
      <c r="HTA12" s="11"/>
      <c r="HTB12" s="11"/>
      <c r="HTC12" s="11"/>
      <c r="HTD12" s="11"/>
      <c r="HTE12" s="11"/>
      <c r="HTF12" s="11"/>
      <c r="HTG12" s="11"/>
      <c r="HTH12" s="11"/>
      <c r="HTI12" s="11"/>
      <c r="HTJ12" s="11"/>
      <c r="HTK12" s="11"/>
      <c r="HTL12" s="11"/>
      <c r="HTM12" s="11"/>
      <c r="HTN12" s="11"/>
      <c r="HTO12" s="11"/>
      <c r="HTP12" s="11"/>
      <c r="HTQ12" s="11"/>
      <c r="HTR12" s="11"/>
      <c r="HTS12" s="11"/>
      <c r="HTT12" s="11"/>
      <c r="HTU12" s="11"/>
      <c r="HTV12" s="11"/>
      <c r="HTW12" s="11"/>
      <c r="HTX12" s="11"/>
      <c r="HTY12" s="11"/>
      <c r="HTZ12" s="11"/>
      <c r="HUA12" s="11"/>
      <c r="HUB12" s="11"/>
      <c r="HUC12" s="11"/>
      <c r="HUD12" s="11"/>
      <c r="HUE12" s="11"/>
      <c r="HUF12" s="11"/>
      <c r="HUG12" s="11"/>
      <c r="HUH12" s="11"/>
      <c r="HUI12" s="11"/>
      <c r="HUJ12" s="11"/>
      <c r="HUK12" s="11"/>
      <c r="HUL12" s="11"/>
      <c r="HUM12" s="11"/>
      <c r="HUN12" s="11"/>
      <c r="HUO12" s="11"/>
      <c r="HUP12" s="11"/>
      <c r="HUQ12" s="11"/>
      <c r="HUR12" s="11"/>
      <c r="HUS12" s="11"/>
      <c r="HUT12" s="11"/>
      <c r="HUU12" s="11"/>
      <c r="HUV12" s="11"/>
      <c r="HUW12" s="11"/>
      <c r="HUX12" s="11"/>
      <c r="HUY12" s="11"/>
      <c r="HUZ12" s="11"/>
      <c r="HVA12" s="11"/>
      <c r="HVB12" s="11"/>
      <c r="HVC12" s="11"/>
      <c r="HVD12" s="11"/>
      <c r="HVE12" s="11"/>
      <c r="HVF12" s="11"/>
      <c r="HVG12" s="11"/>
      <c r="HVH12" s="11"/>
      <c r="HVI12" s="11"/>
      <c r="HVJ12" s="11"/>
      <c r="HVK12" s="11"/>
      <c r="HVL12" s="11"/>
      <c r="HVM12" s="11"/>
      <c r="HVN12" s="11"/>
      <c r="HVO12" s="11"/>
      <c r="HVP12" s="11"/>
      <c r="HVQ12" s="11"/>
      <c r="HVR12" s="11"/>
      <c r="HVS12" s="11"/>
      <c r="HVT12" s="11"/>
      <c r="HVU12" s="11"/>
      <c r="HVV12" s="11"/>
      <c r="HVW12" s="11"/>
      <c r="HVX12" s="11"/>
      <c r="HVY12" s="11"/>
      <c r="HVZ12" s="11"/>
      <c r="HWA12" s="11"/>
      <c r="HWB12" s="11"/>
      <c r="HWC12" s="11"/>
      <c r="HWD12" s="11"/>
      <c r="HWE12" s="11"/>
      <c r="HWF12" s="11"/>
      <c r="HWG12" s="11"/>
      <c r="HWH12" s="11"/>
      <c r="HWI12" s="11"/>
      <c r="HWJ12" s="11"/>
      <c r="HWK12" s="11"/>
      <c r="HWL12" s="11"/>
      <c r="HWM12" s="11"/>
      <c r="HWN12" s="11"/>
      <c r="HWO12" s="11"/>
      <c r="HWP12" s="11"/>
      <c r="HWQ12" s="11"/>
      <c r="HWR12" s="11"/>
      <c r="HWS12" s="11"/>
      <c r="HWT12" s="11"/>
      <c r="HWU12" s="11"/>
      <c r="HWV12" s="11"/>
      <c r="HWW12" s="11"/>
      <c r="HWX12" s="11"/>
      <c r="HWY12" s="11"/>
      <c r="HWZ12" s="11"/>
      <c r="HXA12" s="11"/>
      <c r="HXB12" s="11"/>
      <c r="HXC12" s="11"/>
      <c r="HXD12" s="11"/>
      <c r="HXE12" s="11"/>
      <c r="HXF12" s="11"/>
      <c r="HXG12" s="11"/>
      <c r="HXH12" s="11"/>
      <c r="HXI12" s="11"/>
      <c r="HXJ12" s="11"/>
      <c r="HXK12" s="11"/>
      <c r="HXL12" s="11"/>
      <c r="HXM12" s="11"/>
      <c r="HXN12" s="11"/>
      <c r="HXO12" s="11"/>
      <c r="HXP12" s="11"/>
      <c r="HXQ12" s="11"/>
      <c r="HXR12" s="11"/>
      <c r="HXS12" s="11"/>
      <c r="HXT12" s="11"/>
      <c r="HXU12" s="11"/>
      <c r="HXV12" s="11"/>
      <c r="HXW12" s="11"/>
      <c r="HXX12" s="11"/>
      <c r="HXY12" s="11"/>
      <c r="HXZ12" s="11"/>
      <c r="HYA12" s="11"/>
      <c r="HYB12" s="11"/>
      <c r="HYC12" s="11"/>
      <c r="HYD12" s="11"/>
      <c r="HYE12" s="11"/>
      <c r="HYF12" s="11"/>
      <c r="HYG12" s="11"/>
      <c r="HYH12" s="11"/>
      <c r="HYI12" s="11"/>
      <c r="HYJ12" s="11"/>
      <c r="HYK12" s="11"/>
      <c r="HYL12" s="11"/>
      <c r="HYM12" s="11"/>
      <c r="HYN12" s="11"/>
      <c r="HYO12" s="11"/>
      <c r="HYP12" s="11"/>
      <c r="HYQ12" s="11"/>
      <c r="HYR12" s="11"/>
      <c r="HYS12" s="11"/>
      <c r="HYT12" s="11"/>
      <c r="HYU12" s="11"/>
      <c r="HYV12" s="11"/>
      <c r="HYW12" s="11"/>
      <c r="HYX12" s="11"/>
      <c r="HYY12" s="11"/>
      <c r="HYZ12" s="11"/>
      <c r="HZA12" s="11"/>
      <c r="HZB12" s="11"/>
      <c r="HZC12" s="11"/>
      <c r="HZD12" s="11"/>
      <c r="HZE12" s="11"/>
      <c r="HZF12" s="11"/>
      <c r="HZG12" s="11"/>
      <c r="HZH12" s="11"/>
      <c r="HZI12" s="11"/>
      <c r="HZJ12" s="11"/>
      <c r="HZK12" s="11"/>
      <c r="HZL12" s="11"/>
      <c r="HZM12" s="11"/>
      <c r="HZN12" s="11"/>
      <c r="HZO12" s="11"/>
      <c r="HZP12" s="11"/>
      <c r="HZQ12" s="11"/>
      <c r="HZR12" s="11"/>
      <c r="HZS12" s="11"/>
      <c r="HZT12" s="11"/>
      <c r="HZU12" s="11"/>
      <c r="HZV12" s="11"/>
      <c r="HZW12" s="11"/>
      <c r="HZX12" s="11"/>
      <c r="HZY12" s="11"/>
      <c r="HZZ12" s="11"/>
      <c r="IAA12" s="11"/>
      <c r="IAB12" s="11"/>
      <c r="IAC12" s="11"/>
      <c r="IAD12" s="11"/>
      <c r="IAE12" s="11"/>
      <c r="IAF12" s="11"/>
      <c r="IAG12" s="11"/>
      <c r="IAH12" s="11"/>
      <c r="IAI12" s="11"/>
      <c r="IAJ12" s="11"/>
      <c r="IAK12" s="11"/>
      <c r="IAL12" s="11"/>
      <c r="IAM12" s="11"/>
      <c r="IAN12" s="11"/>
      <c r="IAO12" s="11"/>
      <c r="IAP12" s="11"/>
      <c r="IAQ12" s="11"/>
      <c r="IAR12" s="11"/>
      <c r="IAS12" s="11"/>
      <c r="IAT12" s="11"/>
      <c r="IAU12" s="11"/>
      <c r="IAV12" s="11"/>
      <c r="IAW12" s="11"/>
      <c r="IAX12" s="11"/>
      <c r="IAY12" s="11"/>
      <c r="IAZ12" s="11"/>
      <c r="IBA12" s="11"/>
      <c r="IBB12" s="11"/>
      <c r="IBC12" s="11"/>
      <c r="IBD12" s="11"/>
      <c r="IBE12" s="11"/>
      <c r="IBF12" s="11"/>
      <c r="IBG12" s="11"/>
      <c r="IBH12" s="11"/>
      <c r="IBI12" s="11"/>
      <c r="IBJ12" s="11"/>
      <c r="IBK12" s="11"/>
      <c r="IBL12" s="11"/>
      <c r="IBM12" s="11"/>
      <c r="IBN12" s="11"/>
      <c r="IBO12" s="11"/>
      <c r="IBP12" s="11"/>
      <c r="IBQ12" s="11"/>
      <c r="IBR12" s="11"/>
      <c r="IBS12" s="11"/>
      <c r="IBT12" s="11"/>
      <c r="IBU12" s="11"/>
      <c r="IBV12" s="11"/>
      <c r="IBW12" s="11"/>
      <c r="IBX12" s="11"/>
      <c r="IBY12" s="11"/>
      <c r="IBZ12" s="11"/>
      <c r="ICA12" s="11"/>
      <c r="ICB12" s="11"/>
      <c r="ICC12" s="11"/>
      <c r="ICD12" s="11"/>
      <c r="ICE12" s="11"/>
      <c r="ICF12" s="11"/>
      <c r="ICG12" s="11"/>
      <c r="ICH12" s="11"/>
      <c r="ICI12" s="11"/>
      <c r="ICJ12" s="11"/>
      <c r="ICK12" s="11"/>
      <c r="ICL12" s="11"/>
      <c r="ICM12" s="11"/>
      <c r="ICN12" s="11"/>
      <c r="ICO12" s="11"/>
      <c r="ICP12" s="11"/>
      <c r="ICQ12" s="11"/>
      <c r="ICR12" s="11"/>
      <c r="ICS12" s="11"/>
      <c r="ICT12" s="11"/>
      <c r="ICU12" s="11"/>
      <c r="ICV12" s="11"/>
      <c r="ICW12" s="11"/>
      <c r="ICX12" s="11"/>
      <c r="ICY12" s="11"/>
      <c r="ICZ12" s="11"/>
      <c r="IDA12" s="11"/>
      <c r="IDB12" s="11"/>
      <c r="IDC12" s="11"/>
      <c r="IDD12" s="11"/>
      <c r="IDE12" s="11"/>
      <c r="IDF12" s="11"/>
      <c r="IDG12" s="11"/>
      <c r="IDH12" s="11"/>
      <c r="IDI12" s="11"/>
      <c r="IDJ12" s="11"/>
      <c r="IDK12" s="11"/>
      <c r="IDL12" s="11"/>
      <c r="IDM12" s="11"/>
      <c r="IDN12" s="11"/>
      <c r="IDO12" s="11"/>
      <c r="IDP12" s="11"/>
      <c r="IDQ12" s="11"/>
      <c r="IDR12" s="11"/>
      <c r="IDS12" s="11"/>
      <c r="IDT12" s="11"/>
      <c r="IDU12" s="11"/>
      <c r="IDV12" s="11"/>
      <c r="IDW12" s="11"/>
      <c r="IDX12" s="11"/>
      <c r="IDY12" s="11"/>
      <c r="IDZ12" s="11"/>
      <c r="IEA12" s="11"/>
      <c r="IEB12" s="11"/>
      <c r="IEC12" s="11"/>
      <c r="IED12" s="11"/>
      <c r="IEE12" s="11"/>
      <c r="IEF12" s="11"/>
      <c r="IEG12" s="11"/>
      <c r="IEH12" s="11"/>
      <c r="IEI12" s="11"/>
      <c r="IEJ12" s="11"/>
      <c r="IEK12" s="11"/>
      <c r="IEL12" s="11"/>
      <c r="IEM12" s="11"/>
      <c r="IEN12" s="11"/>
      <c r="IEO12" s="11"/>
      <c r="IEP12" s="11"/>
      <c r="IEQ12" s="11"/>
      <c r="IER12" s="11"/>
      <c r="IES12" s="11"/>
      <c r="IET12" s="11"/>
      <c r="IEU12" s="11"/>
      <c r="IEV12" s="11"/>
      <c r="IEW12" s="11"/>
      <c r="IEX12" s="11"/>
      <c r="IEY12" s="11"/>
      <c r="IEZ12" s="11"/>
      <c r="IFA12" s="11"/>
      <c r="IFB12" s="11"/>
      <c r="IFC12" s="11"/>
      <c r="IFD12" s="11"/>
      <c r="IFE12" s="11"/>
      <c r="IFF12" s="11"/>
      <c r="IFG12" s="11"/>
      <c r="IFH12" s="11"/>
      <c r="IFI12" s="11"/>
      <c r="IFJ12" s="11"/>
      <c r="IFK12" s="11"/>
      <c r="IFL12" s="11"/>
      <c r="IFM12" s="11"/>
      <c r="IFN12" s="11"/>
      <c r="IFO12" s="11"/>
      <c r="IFP12" s="11"/>
      <c r="IFQ12" s="11"/>
      <c r="IFR12" s="11"/>
      <c r="IFS12" s="11"/>
      <c r="IFT12" s="11"/>
      <c r="IFU12" s="11"/>
      <c r="IFV12" s="11"/>
      <c r="IFW12" s="11"/>
      <c r="IFX12" s="11"/>
      <c r="IFY12" s="11"/>
      <c r="IFZ12" s="11"/>
      <c r="IGA12" s="11"/>
      <c r="IGB12" s="11"/>
      <c r="IGC12" s="11"/>
      <c r="IGD12" s="11"/>
      <c r="IGE12" s="11"/>
      <c r="IGF12" s="11"/>
      <c r="IGG12" s="11"/>
      <c r="IGH12" s="11"/>
      <c r="IGI12" s="11"/>
      <c r="IGJ12" s="11"/>
      <c r="IGK12" s="11"/>
      <c r="IGL12" s="11"/>
      <c r="IGM12" s="11"/>
      <c r="IGN12" s="11"/>
      <c r="IGO12" s="11"/>
      <c r="IGP12" s="11"/>
      <c r="IGQ12" s="11"/>
      <c r="IGR12" s="11"/>
      <c r="IGS12" s="11"/>
      <c r="IGT12" s="11"/>
      <c r="IGU12" s="11"/>
      <c r="IGV12" s="11"/>
      <c r="IGW12" s="11"/>
      <c r="IGX12" s="11"/>
      <c r="IGY12" s="11"/>
      <c r="IGZ12" s="11"/>
      <c r="IHA12" s="11"/>
      <c r="IHB12" s="11"/>
      <c r="IHC12" s="11"/>
      <c r="IHD12" s="11"/>
      <c r="IHE12" s="11"/>
      <c r="IHF12" s="11"/>
      <c r="IHG12" s="11"/>
      <c r="IHH12" s="11"/>
      <c r="IHI12" s="11"/>
      <c r="IHJ12" s="11"/>
      <c r="IHK12" s="11"/>
      <c r="IHL12" s="11"/>
      <c r="IHM12" s="11"/>
      <c r="IHN12" s="11"/>
      <c r="IHO12" s="11"/>
      <c r="IHP12" s="11"/>
      <c r="IHQ12" s="11"/>
      <c r="IHR12" s="11"/>
      <c r="IHS12" s="11"/>
      <c r="IHT12" s="11"/>
      <c r="IHU12" s="11"/>
      <c r="IHV12" s="11"/>
      <c r="IHW12" s="11"/>
      <c r="IHX12" s="11"/>
      <c r="IHY12" s="11"/>
      <c r="IHZ12" s="11"/>
      <c r="IIA12" s="11"/>
      <c r="IIB12" s="11"/>
      <c r="IIC12" s="11"/>
      <c r="IID12" s="11"/>
      <c r="IIE12" s="11"/>
      <c r="IIF12" s="11"/>
      <c r="IIG12" s="11"/>
      <c r="IIH12" s="11"/>
      <c r="III12" s="11"/>
      <c r="IIJ12" s="11"/>
      <c r="IIK12" s="11"/>
      <c r="IIL12" s="11"/>
      <c r="IIM12" s="11"/>
      <c r="IIN12" s="11"/>
      <c r="IIO12" s="11"/>
      <c r="IIP12" s="11"/>
      <c r="IIQ12" s="11"/>
      <c r="IIR12" s="11"/>
      <c r="IIS12" s="11"/>
      <c r="IIT12" s="11"/>
      <c r="IIU12" s="11"/>
      <c r="IIV12" s="11"/>
      <c r="IIW12" s="11"/>
      <c r="IIX12" s="11"/>
      <c r="IIY12" s="11"/>
      <c r="IIZ12" s="11"/>
      <c r="IJA12" s="11"/>
      <c r="IJB12" s="11"/>
      <c r="IJC12" s="11"/>
      <c r="IJD12" s="11"/>
      <c r="IJE12" s="11"/>
      <c r="IJF12" s="11"/>
      <c r="IJG12" s="11"/>
      <c r="IJH12" s="11"/>
      <c r="IJI12" s="11"/>
      <c r="IJJ12" s="11"/>
      <c r="IJK12" s="11"/>
      <c r="IJL12" s="11"/>
      <c r="IJM12" s="11"/>
      <c r="IJN12" s="11"/>
      <c r="IJO12" s="11"/>
      <c r="IJP12" s="11"/>
      <c r="IJQ12" s="11"/>
      <c r="IJR12" s="11"/>
      <c r="IJS12" s="11"/>
      <c r="IJT12" s="11"/>
      <c r="IJU12" s="11"/>
      <c r="IJV12" s="11"/>
      <c r="IJW12" s="11"/>
      <c r="IJX12" s="11"/>
      <c r="IJY12" s="11"/>
      <c r="IJZ12" s="11"/>
      <c r="IKA12" s="11"/>
      <c r="IKB12" s="11"/>
      <c r="IKC12" s="11"/>
      <c r="IKD12" s="11"/>
      <c r="IKE12" s="11"/>
      <c r="IKF12" s="11"/>
      <c r="IKG12" s="11"/>
      <c r="IKH12" s="11"/>
      <c r="IKI12" s="11"/>
      <c r="IKJ12" s="11"/>
      <c r="IKK12" s="11"/>
      <c r="IKL12" s="11"/>
      <c r="IKM12" s="11"/>
      <c r="IKN12" s="11"/>
      <c r="IKO12" s="11"/>
      <c r="IKP12" s="11"/>
      <c r="IKQ12" s="11"/>
      <c r="IKR12" s="11"/>
      <c r="IKS12" s="11"/>
      <c r="IKT12" s="11"/>
      <c r="IKU12" s="11"/>
      <c r="IKV12" s="11"/>
      <c r="IKW12" s="11"/>
      <c r="IKX12" s="11"/>
      <c r="IKY12" s="11"/>
      <c r="IKZ12" s="11"/>
      <c r="ILA12" s="11"/>
      <c r="ILB12" s="11"/>
      <c r="ILC12" s="11"/>
      <c r="ILD12" s="11"/>
      <c r="ILE12" s="11"/>
      <c r="ILF12" s="11"/>
      <c r="ILG12" s="11"/>
      <c r="ILH12" s="11"/>
      <c r="ILI12" s="11"/>
      <c r="ILJ12" s="11"/>
      <c r="ILK12" s="11"/>
      <c r="ILL12" s="11"/>
      <c r="ILM12" s="11"/>
      <c r="ILN12" s="11"/>
      <c r="ILO12" s="11"/>
      <c r="ILP12" s="11"/>
      <c r="ILQ12" s="11"/>
      <c r="ILR12" s="11"/>
      <c r="ILS12" s="11"/>
      <c r="ILT12" s="11"/>
      <c r="ILU12" s="11"/>
      <c r="ILV12" s="11"/>
      <c r="ILW12" s="11"/>
      <c r="ILX12" s="11"/>
      <c r="ILY12" s="11"/>
      <c r="ILZ12" s="11"/>
      <c r="IMA12" s="11"/>
      <c r="IMB12" s="11"/>
      <c r="IMC12" s="11"/>
      <c r="IMD12" s="11"/>
      <c r="IME12" s="11"/>
      <c r="IMF12" s="11"/>
      <c r="IMG12" s="11"/>
      <c r="IMH12" s="11"/>
      <c r="IMI12" s="11"/>
      <c r="IMJ12" s="11"/>
      <c r="IMK12" s="11"/>
      <c r="IML12" s="11"/>
      <c r="IMM12" s="11"/>
      <c r="IMN12" s="11"/>
      <c r="IMO12" s="11"/>
      <c r="IMP12" s="11"/>
      <c r="IMQ12" s="11"/>
      <c r="IMR12" s="11"/>
      <c r="IMS12" s="11"/>
      <c r="IMT12" s="11"/>
      <c r="IMU12" s="11"/>
      <c r="IMV12" s="11"/>
      <c r="IMW12" s="11"/>
      <c r="IMX12" s="11"/>
      <c r="IMY12" s="11"/>
      <c r="IMZ12" s="11"/>
      <c r="INA12" s="11"/>
      <c r="INB12" s="11"/>
      <c r="INC12" s="11"/>
      <c r="IND12" s="11"/>
      <c r="INE12" s="11"/>
      <c r="INF12" s="11"/>
      <c r="ING12" s="11"/>
      <c r="INH12" s="11"/>
      <c r="INI12" s="11"/>
      <c r="INJ12" s="11"/>
      <c r="INK12" s="11"/>
      <c r="INL12" s="11"/>
      <c r="INM12" s="11"/>
      <c r="INN12" s="11"/>
      <c r="INO12" s="11"/>
      <c r="INP12" s="11"/>
      <c r="INQ12" s="11"/>
      <c r="INR12" s="11"/>
      <c r="INS12" s="11"/>
      <c r="INT12" s="11"/>
      <c r="INU12" s="11"/>
      <c r="INV12" s="11"/>
      <c r="INW12" s="11"/>
      <c r="INX12" s="11"/>
      <c r="INY12" s="11"/>
      <c r="INZ12" s="11"/>
      <c r="IOA12" s="11"/>
      <c r="IOB12" s="11"/>
      <c r="IOC12" s="11"/>
      <c r="IOD12" s="11"/>
      <c r="IOE12" s="11"/>
      <c r="IOF12" s="11"/>
      <c r="IOG12" s="11"/>
      <c r="IOH12" s="11"/>
      <c r="IOI12" s="11"/>
      <c r="IOJ12" s="11"/>
      <c r="IOK12" s="11"/>
      <c r="IOL12" s="11"/>
      <c r="IOM12" s="11"/>
      <c r="ION12" s="11"/>
      <c r="IOO12" s="11"/>
      <c r="IOP12" s="11"/>
      <c r="IOQ12" s="11"/>
      <c r="IOR12" s="11"/>
      <c r="IOS12" s="11"/>
      <c r="IOT12" s="11"/>
      <c r="IOU12" s="11"/>
      <c r="IOV12" s="11"/>
      <c r="IOW12" s="11"/>
      <c r="IOX12" s="11"/>
      <c r="IOY12" s="11"/>
      <c r="IOZ12" s="11"/>
      <c r="IPA12" s="11"/>
      <c r="IPB12" s="11"/>
      <c r="IPC12" s="11"/>
      <c r="IPD12" s="11"/>
      <c r="IPE12" s="11"/>
      <c r="IPF12" s="11"/>
      <c r="IPG12" s="11"/>
      <c r="IPH12" s="11"/>
      <c r="IPI12" s="11"/>
      <c r="IPJ12" s="11"/>
      <c r="IPK12" s="11"/>
      <c r="IPL12" s="11"/>
      <c r="IPM12" s="11"/>
      <c r="IPN12" s="11"/>
      <c r="IPO12" s="11"/>
      <c r="IPP12" s="11"/>
      <c r="IPQ12" s="11"/>
      <c r="IPR12" s="11"/>
      <c r="IPS12" s="11"/>
      <c r="IPT12" s="11"/>
      <c r="IPU12" s="11"/>
      <c r="IPV12" s="11"/>
      <c r="IPW12" s="11"/>
      <c r="IPX12" s="11"/>
      <c r="IPY12" s="11"/>
      <c r="IPZ12" s="11"/>
      <c r="IQA12" s="11"/>
      <c r="IQB12" s="11"/>
      <c r="IQC12" s="11"/>
      <c r="IQD12" s="11"/>
      <c r="IQE12" s="11"/>
      <c r="IQF12" s="11"/>
      <c r="IQG12" s="11"/>
      <c r="IQH12" s="11"/>
      <c r="IQI12" s="11"/>
      <c r="IQJ12" s="11"/>
      <c r="IQK12" s="11"/>
      <c r="IQL12" s="11"/>
      <c r="IQM12" s="11"/>
      <c r="IQN12" s="11"/>
      <c r="IQO12" s="11"/>
      <c r="IQP12" s="11"/>
      <c r="IQQ12" s="11"/>
      <c r="IQR12" s="11"/>
      <c r="IQS12" s="11"/>
      <c r="IQT12" s="11"/>
      <c r="IQU12" s="11"/>
      <c r="IQV12" s="11"/>
      <c r="IQW12" s="11"/>
      <c r="IQX12" s="11"/>
      <c r="IQY12" s="11"/>
      <c r="IQZ12" s="11"/>
      <c r="IRA12" s="11"/>
      <c r="IRB12" s="11"/>
      <c r="IRC12" s="11"/>
      <c r="IRD12" s="11"/>
      <c r="IRE12" s="11"/>
      <c r="IRF12" s="11"/>
      <c r="IRG12" s="11"/>
      <c r="IRH12" s="11"/>
      <c r="IRI12" s="11"/>
      <c r="IRJ12" s="11"/>
      <c r="IRK12" s="11"/>
      <c r="IRL12" s="11"/>
      <c r="IRM12" s="11"/>
      <c r="IRN12" s="11"/>
      <c r="IRO12" s="11"/>
      <c r="IRP12" s="11"/>
      <c r="IRQ12" s="11"/>
      <c r="IRR12" s="11"/>
      <c r="IRS12" s="11"/>
      <c r="IRT12" s="11"/>
      <c r="IRU12" s="11"/>
      <c r="IRV12" s="11"/>
      <c r="IRW12" s="11"/>
      <c r="IRX12" s="11"/>
      <c r="IRY12" s="11"/>
      <c r="IRZ12" s="11"/>
      <c r="ISA12" s="11"/>
      <c r="ISB12" s="11"/>
      <c r="ISC12" s="11"/>
      <c r="ISD12" s="11"/>
      <c r="ISE12" s="11"/>
      <c r="ISF12" s="11"/>
      <c r="ISG12" s="11"/>
      <c r="ISH12" s="11"/>
      <c r="ISI12" s="11"/>
      <c r="ISJ12" s="11"/>
      <c r="ISK12" s="11"/>
      <c r="ISL12" s="11"/>
      <c r="ISM12" s="11"/>
      <c r="ISN12" s="11"/>
      <c r="ISO12" s="11"/>
      <c r="ISP12" s="11"/>
      <c r="ISQ12" s="11"/>
      <c r="ISR12" s="11"/>
      <c r="ISS12" s="11"/>
      <c r="IST12" s="11"/>
      <c r="ISU12" s="11"/>
      <c r="ISV12" s="11"/>
      <c r="ISW12" s="11"/>
      <c r="ISX12" s="11"/>
      <c r="ISY12" s="11"/>
      <c r="ISZ12" s="11"/>
      <c r="ITA12" s="11"/>
      <c r="ITB12" s="11"/>
      <c r="ITC12" s="11"/>
      <c r="ITD12" s="11"/>
      <c r="ITE12" s="11"/>
      <c r="ITF12" s="11"/>
      <c r="ITG12" s="11"/>
      <c r="ITH12" s="11"/>
      <c r="ITI12" s="11"/>
      <c r="ITJ12" s="11"/>
      <c r="ITK12" s="11"/>
      <c r="ITL12" s="11"/>
      <c r="ITM12" s="11"/>
      <c r="ITN12" s="11"/>
      <c r="ITO12" s="11"/>
      <c r="ITP12" s="11"/>
      <c r="ITQ12" s="11"/>
      <c r="ITR12" s="11"/>
      <c r="ITS12" s="11"/>
      <c r="ITT12" s="11"/>
      <c r="ITU12" s="11"/>
      <c r="ITV12" s="11"/>
      <c r="ITW12" s="11"/>
      <c r="ITX12" s="11"/>
      <c r="ITY12" s="11"/>
      <c r="ITZ12" s="11"/>
      <c r="IUA12" s="11"/>
      <c r="IUB12" s="11"/>
      <c r="IUC12" s="11"/>
      <c r="IUD12" s="11"/>
      <c r="IUE12" s="11"/>
      <c r="IUF12" s="11"/>
      <c r="IUG12" s="11"/>
      <c r="IUH12" s="11"/>
      <c r="IUI12" s="11"/>
      <c r="IUJ12" s="11"/>
      <c r="IUK12" s="11"/>
      <c r="IUL12" s="11"/>
      <c r="IUM12" s="11"/>
      <c r="IUN12" s="11"/>
      <c r="IUO12" s="11"/>
      <c r="IUP12" s="11"/>
      <c r="IUQ12" s="11"/>
      <c r="IUR12" s="11"/>
      <c r="IUS12" s="11"/>
      <c r="IUT12" s="11"/>
      <c r="IUU12" s="11"/>
      <c r="IUV12" s="11"/>
      <c r="IUW12" s="11"/>
      <c r="IUX12" s="11"/>
      <c r="IUY12" s="11"/>
      <c r="IUZ12" s="11"/>
      <c r="IVA12" s="11"/>
      <c r="IVB12" s="11"/>
      <c r="IVC12" s="11"/>
      <c r="IVD12" s="11"/>
      <c r="IVE12" s="11"/>
      <c r="IVF12" s="11"/>
      <c r="IVG12" s="11"/>
      <c r="IVH12" s="11"/>
      <c r="IVI12" s="11"/>
      <c r="IVJ12" s="11"/>
      <c r="IVK12" s="11"/>
      <c r="IVL12" s="11"/>
      <c r="IVM12" s="11"/>
      <c r="IVN12" s="11"/>
      <c r="IVO12" s="11"/>
      <c r="IVP12" s="11"/>
      <c r="IVQ12" s="11"/>
      <c r="IVR12" s="11"/>
      <c r="IVS12" s="11"/>
      <c r="IVT12" s="11"/>
      <c r="IVU12" s="11"/>
      <c r="IVV12" s="11"/>
      <c r="IVW12" s="11"/>
      <c r="IVX12" s="11"/>
      <c r="IVY12" s="11"/>
      <c r="IVZ12" s="11"/>
      <c r="IWA12" s="11"/>
      <c r="IWB12" s="11"/>
      <c r="IWC12" s="11"/>
      <c r="IWD12" s="11"/>
      <c r="IWE12" s="11"/>
      <c r="IWF12" s="11"/>
      <c r="IWG12" s="11"/>
      <c r="IWH12" s="11"/>
      <c r="IWI12" s="11"/>
      <c r="IWJ12" s="11"/>
      <c r="IWK12" s="11"/>
      <c r="IWL12" s="11"/>
      <c r="IWM12" s="11"/>
      <c r="IWN12" s="11"/>
      <c r="IWO12" s="11"/>
      <c r="IWP12" s="11"/>
      <c r="IWQ12" s="11"/>
      <c r="IWR12" s="11"/>
      <c r="IWS12" s="11"/>
      <c r="IWT12" s="11"/>
      <c r="IWU12" s="11"/>
      <c r="IWV12" s="11"/>
      <c r="IWW12" s="11"/>
      <c r="IWX12" s="11"/>
      <c r="IWY12" s="11"/>
      <c r="IWZ12" s="11"/>
      <c r="IXA12" s="11"/>
      <c r="IXB12" s="11"/>
      <c r="IXC12" s="11"/>
      <c r="IXD12" s="11"/>
      <c r="IXE12" s="11"/>
      <c r="IXF12" s="11"/>
      <c r="IXG12" s="11"/>
      <c r="IXH12" s="11"/>
      <c r="IXI12" s="11"/>
      <c r="IXJ12" s="11"/>
      <c r="IXK12" s="11"/>
      <c r="IXL12" s="11"/>
      <c r="IXM12" s="11"/>
      <c r="IXN12" s="11"/>
      <c r="IXO12" s="11"/>
      <c r="IXP12" s="11"/>
      <c r="IXQ12" s="11"/>
      <c r="IXR12" s="11"/>
      <c r="IXS12" s="11"/>
      <c r="IXT12" s="11"/>
      <c r="IXU12" s="11"/>
      <c r="IXV12" s="11"/>
      <c r="IXW12" s="11"/>
      <c r="IXX12" s="11"/>
      <c r="IXY12" s="11"/>
      <c r="IXZ12" s="11"/>
      <c r="IYA12" s="11"/>
      <c r="IYB12" s="11"/>
      <c r="IYC12" s="11"/>
      <c r="IYD12" s="11"/>
      <c r="IYE12" s="11"/>
      <c r="IYF12" s="11"/>
      <c r="IYG12" s="11"/>
      <c r="IYH12" s="11"/>
      <c r="IYI12" s="11"/>
      <c r="IYJ12" s="11"/>
      <c r="IYK12" s="11"/>
      <c r="IYL12" s="11"/>
      <c r="IYM12" s="11"/>
      <c r="IYN12" s="11"/>
      <c r="IYO12" s="11"/>
      <c r="IYP12" s="11"/>
      <c r="IYQ12" s="11"/>
      <c r="IYR12" s="11"/>
      <c r="IYS12" s="11"/>
      <c r="IYT12" s="11"/>
      <c r="IYU12" s="11"/>
      <c r="IYV12" s="11"/>
      <c r="IYW12" s="11"/>
      <c r="IYX12" s="11"/>
      <c r="IYY12" s="11"/>
      <c r="IYZ12" s="11"/>
      <c r="IZA12" s="11"/>
      <c r="IZB12" s="11"/>
      <c r="IZC12" s="11"/>
      <c r="IZD12" s="11"/>
      <c r="IZE12" s="11"/>
      <c r="IZF12" s="11"/>
      <c r="IZG12" s="11"/>
      <c r="IZH12" s="11"/>
      <c r="IZI12" s="11"/>
      <c r="IZJ12" s="11"/>
      <c r="IZK12" s="11"/>
      <c r="IZL12" s="11"/>
      <c r="IZM12" s="11"/>
      <c r="IZN12" s="11"/>
      <c r="IZO12" s="11"/>
      <c r="IZP12" s="11"/>
      <c r="IZQ12" s="11"/>
      <c r="IZR12" s="11"/>
      <c r="IZS12" s="11"/>
      <c r="IZT12" s="11"/>
      <c r="IZU12" s="11"/>
      <c r="IZV12" s="11"/>
      <c r="IZW12" s="11"/>
      <c r="IZX12" s="11"/>
      <c r="IZY12" s="11"/>
      <c r="IZZ12" s="11"/>
      <c r="JAA12" s="11"/>
      <c r="JAB12" s="11"/>
      <c r="JAC12" s="11"/>
      <c r="JAD12" s="11"/>
      <c r="JAE12" s="11"/>
      <c r="JAF12" s="11"/>
      <c r="JAG12" s="11"/>
      <c r="JAH12" s="11"/>
      <c r="JAI12" s="11"/>
      <c r="JAJ12" s="11"/>
      <c r="JAK12" s="11"/>
      <c r="JAL12" s="11"/>
      <c r="JAM12" s="11"/>
      <c r="JAN12" s="11"/>
      <c r="JAO12" s="11"/>
      <c r="JAP12" s="11"/>
      <c r="JAQ12" s="11"/>
      <c r="JAR12" s="11"/>
      <c r="JAS12" s="11"/>
      <c r="JAT12" s="11"/>
      <c r="JAU12" s="11"/>
      <c r="JAV12" s="11"/>
      <c r="JAW12" s="11"/>
      <c r="JAX12" s="11"/>
      <c r="JAY12" s="11"/>
      <c r="JAZ12" s="11"/>
      <c r="JBA12" s="11"/>
      <c r="JBB12" s="11"/>
      <c r="JBC12" s="11"/>
      <c r="JBD12" s="11"/>
      <c r="JBE12" s="11"/>
      <c r="JBF12" s="11"/>
      <c r="JBG12" s="11"/>
      <c r="JBH12" s="11"/>
      <c r="JBI12" s="11"/>
      <c r="JBJ12" s="11"/>
      <c r="JBK12" s="11"/>
      <c r="JBL12" s="11"/>
      <c r="JBM12" s="11"/>
      <c r="JBN12" s="11"/>
      <c r="JBO12" s="11"/>
      <c r="JBP12" s="11"/>
      <c r="JBQ12" s="11"/>
      <c r="JBR12" s="11"/>
      <c r="JBS12" s="11"/>
      <c r="JBT12" s="11"/>
      <c r="JBU12" s="11"/>
      <c r="JBV12" s="11"/>
      <c r="JBW12" s="11"/>
      <c r="JBX12" s="11"/>
      <c r="JBY12" s="11"/>
      <c r="JBZ12" s="11"/>
      <c r="JCA12" s="11"/>
      <c r="JCB12" s="11"/>
      <c r="JCC12" s="11"/>
      <c r="JCD12" s="11"/>
      <c r="JCE12" s="11"/>
      <c r="JCF12" s="11"/>
      <c r="JCG12" s="11"/>
      <c r="JCH12" s="11"/>
      <c r="JCI12" s="11"/>
      <c r="JCJ12" s="11"/>
      <c r="JCK12" s="11"/>
      <c r="JCL12" s="11"/>
      <c r="JCM12" s="11"/>
      <c r="JCN12" s="11"/>
      <c r="JCO12" s="11"/>
      <c r="JCP12" s="11"/>
      <c r="JCQ12" s="11"/>
      <c r="JCR12" s="11"/>
      <c r="JCS12" s="11"/>
      <c r="JCT12" s="11"/>
      <c r="JCU12" s="11"/>
      <c r="JCV12" s="11"/>
      <c r="JCW12" s="11"/>
      <c r="JCX12" s="11"/>
      <c r="JCY12" s="11"/>
      <c r="JCZ12" s="11"/>
      <c r="JDA12" s="11"/>
      <c r="JDB12" s="11"/>
      <c r="JDC12" s="11"/>
      <c r="JDD12" s="11"/>
      <c r="JDE12" s="11"/>
      <c r="JDF12" s="11"/>
      <c r="JDG12" s="11"/>
      <c r="JDH12" s="11"/>
      <c r="JDI12" s="11"/>
      <c r="JDJ12" s="11"/>
      <c r="JDK12" s="11"/>
      <c r="JDL12" s="11"/>
      <c r="JDM12" s="11"/>
      <c r="JDN12" s="11"/>
      <c r="JDO12" s="11"/>
      <c r="JDP12" s="11"/>
      <c r="JDQ12" s="11"/>
      <c r="JDR12" s="11"/>
      <c r="JDS12" s="11"/>
      <c r="JDT12" s="11"/>
      <c r="JDU12" s="11"/>
      <c r="JDV12" s="11"/>
      <c r="JDW12" s="11"/>
      <c r="JDX12" s="11"/>
      <c r="JDY12" s="11"/>
      <c r="JDZ12" s="11"/>
      <c r="JEA12" s="11"/>
      <c r="JEB12" s="11"/>
      <c r="JEC12" s="11"/>
      <c r="JED12" s="11"/>
      <c r="JEE12" s="11"/>
      <c r="JEF12" s="11"/>
      <c r="JEG12" s="11"/>
      <c r="JEH12" s="11"/>
      <c r="JEI12" s="11"/>
      <c r="JEJ12" s="11"/>
      <c r="JEK12" s="11"/>
      <c r="JEL12" s="11"/>
      <c r="JEM12" s="11"/>
      <c r="JEN12" s="11"/>
      <c r="JEO12" s="11"/>
      <c r="JEP12" s="11"/>
      <c r="JEQ12" s="11"/>
      <c r="JER12" s="11"/>
      <c r="JES12" s="11"/>
      <c r="JET12" s="11"/>
      <c r="JEU12" s="11"/>
      <c r="JEV12" s="11"/>
      <c r="JEW12" s="11"/>
      <c r="JEX12" s="11"/>
      <c r="JEY12" s="11"/>
      <c r="JEZ12" s="11"/>
      <c r="JFA12" s="11"/>
      <c r="JFB12" s="11"/>
      <c r="JFC12" s="11"/>
      <c r="JFD12" s="11"/>
      <c r="JFE12" s="11"/>
      <c r="JFF12" s="11"/>
      <c r="JFG12" s="11"/>
      <c r="JFH12" s="11"/>
      <c r="JFI12" s="11"/>
      <c r="JFJ12" s="11"/>
      <c r="JFK12" s="11"/>
      <c r="JFL12" s="11"/>
      <c r="JFM12" s="11"/>
      <c r="JFN12" s="11"/>
      <c r="JFO12" s="11"/>
      <c r="JFP12" s="11"/>
      <c r="JFQ12" s="11"/>
      <c r="JFR12" s="11"/>
      <c r="JFS12" s="11"/>
      <c r="JFT12" s="11"/>
      <c r="JFU12" s="11"/>
      <c r="JFV12" s="11"/>
      <c r="JFW12" s="11"/>
      <c r="JFX12" s="11"/>
      <c r="JFY12" s="11"/>
      <c r="JFZ12" s="11"/>
      <c r="JGA12" s="11"/>
      <c r="JGB12" s="11"/>
      <c r="JGC12" s="11"/>
      <c r="JGD12" s="11"/>
      <c r="JGE12" s="11"/>
      <c r="JGF12" s="11"/>
      <c r="JGG12" s="11"/>
      <c r="JGH12" s="11"/>
      <c r="JGI12" s="11"/>
      <c r="JGJ12" s="11"/>
      <c r="JGK12" s="11"/>
      <c r="JGL12" s="11"/>
      <c r="JGM12" s="11"/>
      <c r="JGN12" s="11"/>
      <c r="JGO12" s="11"/>
      <c r="JGP12" s="11"/>
      <c r="JGQ12" s="11"/>
      <c r="JGR12" s="11"/>
      <c r="JGS12" s="11"/>
      <c r="JGT12" s="11"/>
      <c r="JGU12" s="11"/>
      <c r="JGV12" s="11"/>
      <c r="JGW12" s="11"/>
      <c r="JGX12" s="11"/>
      <c r="JGY12" s="11"/>
      <c r="JGZ12" s="11"/>
      <c r="JHA12" s="11"/>
      <c r="JHB12" s="11"/>
      <c r="JHC12" s="11"/>
      <c r="JHD12" s="11"/>
      <c r="JHE12" s="11"/>
      <c r="JHF12" s="11"/>
      <c r="JHG12" s="11"/>
      <c r="JHH12" s="11"/>
      <c r="JHI12" s="11"/>
      <c r="JHJ12" s="11"/>
      <c r="JHK12" s="11"/>
      <c r="JHL12" s="11"/>
      <c r="JHM12" s="11"/>
      <c r="JHN12" s="11"/>
      <c r="JHO12" s="11"/>
      <c r="JHP12" s="11"/>
      <c r="JHQ12" s="11"/>
      <c r="JHR12" s="11"/>
      <c r="JHS12" s="11"/>
      <c r="JHT12" s="11"/>
      <c r="JHU12" s="11"/>
      <c r="JHV12" s="11"/>
      <c r="JHW12" s="11"/>
      <c r="JHX12" s="11"/>
      <c r="JHY12" s="11"/>
      <c r="JHZ12" s="11"/>
      <c r="JIA12" s="11"/>
      <c r="JIB12" s="11"/>
      <c r="JIC12" s="11"/>
      <c r="JID12" s="11"/>
      <c r="JIE12" s="11"/>
      <c r="JIF12" s="11"/>
      <c r="JIG12" s="11"/>
      <c r="JIH12" s="11"/>
      <c r="JII12" s="11"/>
      <c r="JIJ12" s="11"/>
      <c r="JIK12" s="11"/>
      <c r="JIL12" s="11"/>
      <c r="JIM12" s="11"/>
      <c r="JIN12" s="11"/>
      <c r="JIO12" s="11"/>
      <c r="JIP12" s="11"/>
      <c r="JIQ12" s="11"/>
      <c r="JIR12" s="11"/>
      <c r="JIS12" s="11"/>
      <c r="JIT12" s="11"/>
      <c r="JIU12" s="11"/>
      <c r="JIV12" s="11"/>
      <c r="JIW12" s="11"/>
      <c r="JIX12" s="11"/>
      <c r="JIY12" s="11"/>
      <c r="JIZ12" s="11"/>
      <c r="JJA12" s="11"/>
      <c r="JJB12" s="11"/>
      <c r="JJC12" s="11"/>
      <c r="JJD12" s="11"/>
      <c r="JJE12" s="11"/>
      <c r="JJF12" s="11"/>
      <c r="JJG12" s="11"/>
      <c r="JJH12" s="11"/>
      <c r="JJI12" s="11"/>
      <c r="JJJ12" s="11"/>
      <c r="JJK12" s="11"/>
      <c r="JJL12" s="11"/>
      <c r="JJM12" s="11"/>
      <c r="JJN12" s="11"/>
      <c r="JJO12" s="11"/>
      <c r="JJP12" s="11"/>
      <c r="JJQ12" s="11"/>
      <c r="JJR12" s="11"/>
      <c r="JJS12" s="11"/>
      <c r="JJT12" s="11"/>
      <c r="JJU12" s="11"/>
      <c r="JJV12" s="11"/>
      <c r="JJW12" s="11"/>
      <c r="JJX12" s="11"/>
      <c r="JJY12" s="11"/>
      <c r="JJZ12" s="11"/>
      <c r="JKA12" s="11"/>
      <c r="JKB12" s="11"/>
      <c r="JKC12" s="11"/>
      <c r="JKD12" s="11"/>
      <c r="JKE12" s="11"/>
      <c r="JKF12" s="11"/>
      <c r="JKG12" s="11"/>
      <c r="JKH12" s="11"/>
      <c r="JKI12" s="11"/>
      <c r="JKJ12" s="11"/>
      <c r="JKK12" s="11"/>
      <c r="JKL12" s="11"/>
      <c r="JKM12" s="11"/>
      <c r="JKN12" s="11"/>
      <c r="JKO12" s="11"/>
      <c r="JKP12" s="11"/>
      <c r="JKQ12" s="11"/>
      <c r="JKR12" s="11"/>
      <c r="JKS12" s="11"/>
      <c r="JKT12" s="11"/>
      <c r="JKU12" s="11"/>
      <c r="JKV12" s="11"/>
      <c r="JKW12" s="11"/>
      <c r="JKX12" s="11"/>
      <c r="JKY12" s="11"/>
      <c r="JKZ12" s="11"/>
      <c r="JLA12" s="11"/>
      <c r="JLB12" s="11"/>
      <c r="JLC12" s="11"/>
      <c r="JLD12" s="11"/>
      <c r="JLE12" s="11"/>
      <c r="JLF12" s="11"/>
      <c r="JLG12" s="11"/>
      <c r="JLH12" s="11"/>
      <c r="JLI12" s="11"/>
      <c r="JLJ12" s="11"/>
      <c r="JLK12" s="11"/>
      <c r="JLL12" s="11"/>
      <c r="JLM12" s="11"/>
      <c r="JLN12" s="11"/>
      <c r="JLO12" s="11"/>
      <c r="JLP12" s="11"/>
      <c r="JLQ12" s="11"/>
      <c r="JLR12" s="11"/>
      <c r="JLS12" s="11"/>
      <c r="JLT12" s="11"/>
      <c r="JLU12" s="11"/>
      <c r="JLV12" s="11"/>
      <c r="JLW12" s="11"/>
      <c r="JLX12" s="11"/>
      <c r="JLY12" s="11"/>
      <c r="JLZ12" s="11"/>
      <c r="JMA12" s="11"/>
      <c r="JMB12" s="11"/>
      <c r="JMC12" s="11"/>
      <c r="JMD12" s="11"/>
      <c r="JME12" s="11"/>
      <c r="JMF12" s="11"/>
      <c r="JMG12" s="11"/>
      <c r="JMH12" s="11"/>
      <c r="JMI12" s="11"/>
      <c r="JMJ12" s="11"/>
      <c r="JMK12" s="11"/>
      <c r="JML12" s="11"/>
      <c r="JMM12" s="11"/>
      <c r="JMN12" s="11"/>
      <c r="JMO12" s="11"/>
      <c r="JMP12" s="11"/>
      <c r="JMQ12" s="11"/>
      <c r="JMR12" s="11"/>
      <c r="JMS12" s="11"/>
      <c r="JMT12" s="11"/>
      <c r="JMU12" s="11"/>
      <c r="JMV12" s="11"/>
      <c r="JMW12" s="11"/>
      <c r="JMX12" s="11"/>
      <c r="JMY12" s="11"/>
      <c r="JMZ12" s="11"/>
      <c r="JNA12" s="11"/>
      <c r="JNB12" s="11"/>
      <c r="JNC12" s="11"/>
      <c r="JND12" s="11"/>
      <c r="JNE12" s="11"/>
      <c r="JNF12" s="11"/>
      <c r="JNG12" s="11"/>
      <c r="JNH12" s="11"/>
      <c r="JNI12" s="11"/>
      <c r="JNJ12" s="11"/>
      <c r="JNK12" s="11"/>
      <c r="JNL12" s="11"/>
      <c r="JNM12" s="11"/>
      <c r="JNN12" s="11"/>
      <c r="JNO12" s="11"/>
      <c r="JNP12" s="11"/>
      <c r="JNQ12" s="11"/>
      <c r="JNR12" s="11"/>
      <c r="JNS12" s="11"/>
      <c r="JNT12" s="11"/>
      <c r="JNU12" s="11"/>
      <c r="JNV12" s="11"/>
      <c r="JNW12" s="11"/>
      <c r="JNX12" s="11"/>
      <c r="JNY12" s="11"/>
      <c r="JNZ12" s="11"/>
      <c r="JOA12" s="11"/>
      <c r="JOB12" s="11"/>
      <c r="JOC12" s="11"/>
      <c r="JOD12" s="11"/>
      <c r="JOE12" s="11"/>
      <c r="JOF12" s="11"/>
      <c r="JOG12" s="11"/>
      <c r="JOH12" s="11"/>
      <c r="JOI12" s="11"/>
      <c r="JOJ12" s="11"/>
      <c r="JOK12" s="11"/>
      <c r="JOL12" s="11"/>
      <c r="JOM12" s="11"/>
      <c r="JON12" s="11"/>
      <c r="JOO12" s="11"/>
      <c r="JOP12" s="11"/>
      <c r="JOQ12" s="11"/>
      <c r="JOR12" s="11"/>
      <c r="JOS12" s="11"/>
      <c r="JOT12" s="11"/>
      <c r="JOU12" s="11"/>
      <c r="JOV12" s="11"/>
      <c r="JOW12" s="11"/>
      <c r="JOX12" s="11"/>
      <c r="JOY12" s="11"/>
      <c r="JOZ12" s="11"/>
      <c r="JPA12" s="11"/>
      <c r="JPB12" s="11"/>
      <c r="JPC12" s="11"/>
      <c r="JPD12" s="11"/>
      <c r="JPE12" s="11"/>
      <c r="JPF12" s="11"/>
      <c r="JPG12" s="11"/>
      <c r="JPH12" s="11"/>
      <c r="JPI12" s="11"/>
      <c r="JPJ12" s="11"/>
      <c r="JPK12" s="11"/>
      <c r="JPL12" s="11"/>
      <c r="JPM12" s="11"/>
      <c r="JPN12" s="11"/>
      <c r="JPO12" s="11"/>
      <c r="JPP12" s="11"/>
      <c r="JPQ12" s="11"/>
      <c r="JPR12" s="11"/>
      <c r="JPS12" s="11"/>
      <c r="JPT12" s="11"/>
      <c r="JPU12" s="11"/>
      <c r="JPV12" s="11"/>
      <c r="JPW12" s="11"/>
      <c r="JPX12" s="11"/>
      <c r="JPY12" s="11"/>
      <c r="JPZ12" s="11"/>
      <c r="JQA12" s="11"/>
      <c r="JQB12" s="11"/>
      <c r="JQC12" s="11"/>
      <c r="JQD12" s="11"/>
      <c r="JQE12" s="11"/>
      <c r="JQF12" s="11"/>
      <c r="JQG12" s="11"/>
      <c r="JQH12" s="11"/>
      <c r="JQI12" s="11"/>
      <c r="JQJ12" s="11"/>
      <c r="JQK12" s="11"/>
      <c r="JQL12" s="11"/>
      <c r="JQM12" s="11"/>
      <c r="JQN12" s="11"/>
      <c r="JQO12" s="11"/>
      <c r="JQP12" s="11"/>
      <c r="JQQ12" s="11"/>
      <c r="JQR12" s="11"/>
      <c r="JQS12" s="11"/>
      <c r="JQT12" s="11"/>
      <c r="JQU12" s="11"/>
      <c r="JQV12" s="11"/>
      <c r="JQW12" s="11"/>
      <c r="JQX12" s="11"/>
      <c r="JQY12" s="11"/>
      <c r="JQZ12" s="11"/>
      <c r="JRA12" s="11"/>
      <c r="JRB12" s="11"/>
      <c r="JRC12" s="11"/>
      <c r="JRD12" s="11"/>
      <c r="JRE12" s="11"/>
      <c r="JRF12" s="11"/>
      <c r="JRG12" s="11"/>
      <c r="JRH12" s="11"/>
      <c r="JRI12" s="11"/>
      <c r="JRJ12" s="11"/>
      <c r="JRK12" s="11"/>
      <c r="JRL12" s="11"/>
      <c r="JRM12" s="11"/>
      <c r="JRN12" s="11"/>
      <c r="JRO12" s="11"/>
      <c r="JRP12" s="11"/>
      <c r="JRQ12" s="11"/>
      <c r="JRR12" s="11"/>
      <c r="JRS12" s="11"/>
      <c r="JRT12" s="11"/>
      <c r="JRU12" s="11"/>
      <c r="JRV12" s="11"/>
      <c r="JRW12" s="11"/>
      <c r="JRX12" s="11"/>
      <c r="JRY12" s="11"/>
      <c r="JRZ12" s="11"/>
      <c r="JSA12" s="11"/>
      <c r="JSB12" s="11"/>
      <c r="JSC12" s="11"/>
      <c r="JSD12" s="11"/>
      <c r="JSE12" s="11"/>
      <c r="JSF12" s="11"/>
      <c r="JSG12" s="11"/>
      <c r="JSH12" s="11"/>
      <c r="JSI12" s="11"/>
      <c r="JSJ12" s="11"/>
      <c r="JSK12" s="11"/>
      <c r="JSL12" s="11"/>
      <c r="JSM12" s="11"/>
      <c r="JSN12" s="11"/>
      <c r="JSO12" s="11"/>
      <c r="JSP12" s="11"/>
      <c r="JSQ12" s="11"/>
      <c r="JSR12" s="11"/>
      <c r="JSS12" s="11"/>
      <c r="JST12" s="11"/>
      <c r="JSU12" s="11"/>
      <c r="JSV12" s="11"/>
      <c r="JSW12" s="11"/>
      <c r="JSX12" s="11"/>
      <c r="JSY12" s="11"/>
      <c r="JSZ12" s="11"/>
      <c r="JTA12" s="11"/>
      <c r="JTB12" s="11"/>
      <c r="JTC12" s="11"/>
      <c r="JTD12" s="11"/>
      <c r="JTE12" s="11"/>
      <c r="JTF12" s="11"/>
      <c r="JTG12" s="11"/>
      <c r="JTH12" s="11"/>
      <c r="JTI12" s="11"/>
      <c r="JTJ12" s="11"/>
      <c r="JTK12" s="11"/>
      <c r="JTL12" s="11"/>
      <c r="JTM12" s="11"/>
      <c r="JTN12" s="11"/>
      <c r="JTO12" s="11"/>
      <c r="JTP12" s="11"/>
      <c r="JTQ12" s="11"/>
      <c r="JTR12" s="11"/>
      <c r="JTS12" s="11"/>
      <c r="JTT12" s="11"/>
      <c r="JTU12" s="11"/>
      <c r="JTV12" s="11"/>
      <c r="JTW12" s="11"/>
      <c r="JTX12" s="11"/>
      <c r="JTY12" s="11"/>
      <c r="JTZ12" s="11"/>
      <c r="JUA12" s="11"/>
      <c r="JUB12" s="11"/>
      <c r="JUC12" s="11"/>
      <c r="JUD12" s="11"/>
      <c r="JUE12" s="11"/>
      <c r="JUF12" s="11"/>
      <c r="JUG12" s="11"/>
      <c r="JUH12" s="11"/>
      <c r="JUI12" s="11"/>
      <c r="JUJ12" s="11"/>
      <c r="JUK12" s="11"/>
      <c r="JUL12" s="11"/>
      <c r="JUM12" s="11"/>
      <c r="JUN12" s="11"/>
      <c r="JUO12" s="11"/>
      <c r="JUP12" s="11"/>
      <c r="JUQ12" s="11"/>
      <c r="JUR12" s="11"/>
      <c r="JUS12" s="11"/>
      <c r="JUT12" s="11"/>
      <c r="JUU12" s="11"/>
      <c r="JUV12" s="11"/>
      <c r="JUW12" s="11"/>
      <c r="JUX12" s="11"/>
      <c r="JUY12" s="11"/>
      <c r="JUZ12" s="11"/>
      <c r="JVA12" s="11"/>
      <c r="JVB12" s="11"/>
      <c r="JVC12" s="11"/>
      <c r="JVD12" s="11"/>
      <c r="JVE12" s="11"/>
      <c r="JVF12" s="11"/>
      <c r="JVG12" s="11"/>
      <c r="JVH12" s="11"/>
      <c r="JVI12" s="11"/>
      <c r="JVJ12" s="11"/>
      <c r="JVK12" s="11"/>
      <c r="JVL12" s="11"/>
      <c r="JVM12" s="11"/>
      <c r="JVN12" s="11"/>
      <c r="JVO12" s="11"/>
      <c r="JVP12" s="11"/>
      <c r="JVQ12" s="11"/>
      <c r="JVR12" s="11"/>
      <c r="JVS12" s="11"/>
      <c r="JVT12" s="11"/>
      <c r="JVU12" s="11"/>
      <c r="JVV12" s="11"/>
      <c r="JVW12" s="11"/>
      <c r="JVX12" s="11"/>
      <c r="JVY12" s="11"/>
      <c r="JVZ12" s="11"/>
      <c r="JWA12" s="11"/>
      <c r="JWB12" s="11"/>
      <c r="JWC12" s="11"/>
      <c r="JWD12" s="11"/>
      <c r="JWE12" s="11"/>
      <c r="JWF12" s="11"/>
      <c r="JWG12" s="11"/>
      <c r="JWH12" s="11"/>
      <c r="JWI12" s="11"/>
      <c r="JWJ12" s="11"/>
      <c r="JWK12" s="11"/>
      <c r="JWL12" s="11"/>
      <c r="JWM12" s="11"/>
      <c r="JWN12" s="11"/>
      <c r="JWO12" s="11"/>
      <c r="JWP12" s="11"/>
      <c r="JWQ12" s="11"/>
      <c r="JWR12" s="11"/>
      <c r="JWS12" s="11"/>
      <c r="JWT12" s="11"/>
      <c r="JWU12" s="11"/>
      <c r="JWV12" s="11"/>
      <c r="JWW12" s="11"/>
      <c r="JWX12" s="11"/>
      <c r="JWY12" s="11"/>
      <c r="JWZ12" s="11"/>
      <c r="JXA12" s="11"/>
      <c r="JXB12" s="11"/>
      <c r="JXC12" s="11"/>
      <c r="JXD12" s="11"/>
      <c r="JXE12" s="11"/>
      <c r="JXF12" s="11"/>
      <c r="JXG12" s="11"/>
      <c r="JXH12" s="11"/>
      <c r="JXI12" s="11"/>
      <c r="JXJ12" s="11"/>
      <c r="JXK12" s="11"/>
      <c r="JXL12" s="11"/>
      <c r="JXM12" s="11"/>
      <c r="JXN12" s="11"/>
      <c r="JXO12" s="11"/>
      <c r="JXP12" s="11"/>
      <c r="JXQ12" s="11"/>
      <c r="JXR12" s="11"/>
      <c r="JXS12" s="11"/>
      <c r="JXT12" s="11"/>
      <c r="JXU12" s="11"/>
      <c r="JXV12" s="11"/>
      <c r="JXW12" s="11"/>
      <c r="JXX12" s="11"/>
      <c r="JXY12" s="11"/>
      <c r="JXZ12" s="11"/>
      <c r="JYA12" s="11"/>
      <c r="JYB12" s="11"/>
      <c r="JYC12" s="11"/>
      <c r="JYD12" s="11"/>
      <c r="JYE12" s="11"/>
      <c r="JYF12" s="11"/>
      <c r="JYG12" s="11"/>
      <c r="JYH12" s="11"/>
      <c r="JYI12" s="11"/>
      <c r="JYJ12" s="11"/>
      <c r="JYK12" s="11"/>
      <c r="JYL12" s="11"/>
      <c r="JYM12" s="11"/>
      <c r="JYN12" s="11"/>
      <c r="JYO12" s="11"/>
      <c r="JYP12" s="11"/>
      <c r="JYQ12" s="11"/>
      <c r="JYR12" s="11"/>
      <c r="JYS12" s="11"/>
      <c r="JYT12" s="11"/>
      <c r="JYU12" s="11"/>
      <c r="JYV12" s="11"/>
      <c r="JYW12" s="11"/>
      <c r="JYX12" s="11"/>
      <c r="JYY12" s="11"/>
      <c r="JYZ12" s="11"/>
      <c r="JZA12" s="11"/>
      <c r="JZB12" s="11"/>
      <c r="JZC12" s="11"/>
      <c r="JZD12" s="11"/>
      <c r="JZE12" s="11"/>
      <c r="JZF12" s="11"/>
      <c r="JZG12" s="11"/>
      <c r="JZH12" s="11"/>
      <c r="JZI12" s="11"/>
      <c r="JZJ12" s="11"/>
      <c r="JZK12" s="11"/>
      <c r="JZL12" s="11"/>
      <c r="JZM12" s="11"/>
      <c r="JZN12" s="11"/>
      <c r="JZO12" s="11"/>
      <c r="JZP12" s="11"/>
      <c r="JZQ12" s="11"/>
      <c r="JZR12" s="11"/>
      <c r="JZS12" s="11"/>
      <c r="JZT12" s="11"/>
      <c r="JZU12" s="11"/>
      <c r="JZV12" s="11"/>
      <c r="JZW12" s="11"/>
      <c r="JZX12" s="11"/>
      <c r="JZY12" s="11"/>
      <c r="JZZ12" s="11"/>
      <c r="KAA12" s="11"/>
      <c r="KAB12" s="11"/>
      <c r="KAC12" s="11"/>
      <c r="KAD12" s="11"/>
      <c r="KAE12" s="11"/>
      <c r="KAF12" s="11"/>
      <c r="KAG12" s="11"/>
      <c r="KAH12" s="11"/>
      <c r="KAI12" s="11"/>
      <c r="KAJ12" s="11"/>
      <c r="KAK12" s="11"/>
      <c r="KAL12" s="11"/>
      <c r="KAM12" s="11"/>
      <c r="KAN12" s="11"/>
      <c r="KAO12" s="11"/>
      <c r="KAP12" s="11"/>
      <c r="KAQ12" s="11"/>
      <c r="KAR12" s="11"/>
      <c r="KAS12" s="11"/>
      <c r="KAT12" s="11"/>
      <c r="KAU12" s="11"/>
      <c r="KAV12" s="11"/>
      <c r="KAW12" s="11"/>
      <c r="KAX12" s="11"/>
      <c r="KAY12" s="11"/>
      <c r="KAZ12" s="11"/>
      <c r="KBA12" s="11"/>
      <c r="KBB12" s="11"/>
      <c r="KBC12" s="11"/>
      <c r="KBD12" s="11"/>
      <c r="KBE12" s="11"/>
      <c r="KBF12" s="11"/>
      <c r="KBG12" s="11"/>
      <c r="KBH12" s="11"/>
      <c r="KBI12" s="11"/>
      <c r="KBJ12" s="11"/>
      <c r="KBK12" s="11"/>
      <c r="KBL12" s="11"/>
      <c r="KBM12" s="11"/>
      <c r="KBN12" s="11"/>
      <c r="KBO12" s="11"/>
      <c r="KBP12" s="11"/>
      <c r="KBQ12" s="11"/>
      <c r="KBR12" s="11"/>
      <c r="KBS12" s="11"/>
      <c r="KBT12" s="11"/>
      <c r="KBU12" s="11"/>
      <c r="KBV12" s="11"/>
      <c r="KBW12" s="11"/>
      <c r="KBX12" s="11"/>
      <c r="KBY12" s="11"/>
      <c r="KBZ12" s="11"/>
      <c r="KCA12" s="11"/>
      <c r="KCB12" s="11"/>
      <c r="KCC12" s="11"/>
      <c r="KCD12" s="11"/>
      <c r="KCE12" s="11"/>
      <c r="KCF12" s="11"/>
      <c r="KCG12" s="11"/>
      <c r="KCH12" s="11"/>
      <c r="KCI12" s="11"/>
      <c r="KCJ12" s="11"/>
      <c r="KCK12" s="11"/>
      <c r="KCL12" s="11"/>
      <c r="KCM12" s="11"/>
      <c r="KCN12" s="11"/>
      <c r="KCO12" s="11"/>
      <c r="KCP12" s="11"/>
      <c r="KCQ12" s="11"/>
      <c r="KCR12" s="11"/>
      <c r="KCS12" s="11"/>
      <c r="KCT12" s="11"/>
      <c r="KCU12" s="11"/>
      <c r="KCV12" s="11"/>
      <c r="KCW12" s="11"/>
      <c r="KCX12" s="11"/>
      <c r="KCY12" s="11"/>
      <c r="KCZ12" s="11"/>
      <c r="KDA12" s="11"/>
      <c r="KDB12" s="11"/>
      <c r="KDC12" s="11"/>
      <c r="KDD12" s="11"/>
      <c r="KDE12" s="11"/>
      <c r="KDF12" s="11"/>
      <c r="KDG12" s="11"/>
      <c r="KDH12" s="11"/>
      <c r="KDI12" s="11"/>
      <c r="KDJ12" s="11"/>
      <c r="KDK12" s="11"/>
      <c r="KDL12" s="11"/>
      <c r="KDM12" s="11"/>
      <c r="KDN12" s="11"/>
      <c r="KDO12" s="11"/>
      <c r="KDP12" s="11"/>
      <c r="KDQ12" s="11"/>
      <c r="KDR12" s="11"/>
      <c r="KDS12" s="11"/>
      <c r="KDT12" s="11"/>
      <c r="KDU12" s="11"/>
      <c r="KDV12" s="11"/>
      <c r="KDW12" s="11"/>
      <c r="KDX12" s="11"/>
      <c r="KDY12" s="11"/>
      <c r="KDZ12" s="11"/>
      <c r="KEA12" s="11"/>
      <c r="KEB12" s="11"/>
      <c r="KEC12" s="11"/>
      <c r="KED12" s="11"/>
      <c r="KEE12" s="11"/>
      <c r="KEF12" s="11"/>
      <c r="KEG12" s="11"/>
      <c r="KEH12" s="11"/>
      <c r="KEI12" s="11"/>
      <c r="KEJ12" s="11"/>
      <c r="KEK12" s="11"/>
      <c r="KEL12" s="11"/>
      <c r="KEM12" s="11"/>
      <c r="KEN12" s="11"/>
      <c r="KEO12" s="11"/>
      <c r="KEP12" s="11"/>
      <c r="KEQ12" s="11"/>
      <c r="KER12" s="11"/>
      <c r="KES12" s="11"/>
      <c r="KET12" s="11"/>
      <c r="KEU12" s="11"/>
      <c r="KEV12" s="11"/>
      <c r="KEW12" s="11"/>
      <c r="KEX12" s="11"/>
      <c r="KEY12" s="11"/>
      <c r="KEZ12" s="11"/>
      <c r="KFA12" s="11"/>
      <c r="KFB12" s="11"/>
      <c r="KFC12" s="11"/>
      <c r="KFD12" s="11"/>
      <c r="KFE12" s="11"/>
      <c r="KFF12" s="11"/>
      <c r="KFG12" s="11"/>
      <c r="KFH12" s="11"/>
      <c r="KFI12" s="11"/>
      <c r="KFJ12" s="11"/>
      <c r="KFK12" s="11"/>
      <c r="KFL12" s="11"/>
      <c r="KFM12" s="11"/>
      <c r="KFN12" s="11"/>
      <c r="KFO12" s="11"/>
      <c r="KFP12" s="11"/>
      <c r="KFQ12" s="11"/>
      <c r="KFR12" s="11"/>
      <c r="KFS12" s="11"/>
      <c r="KFT12" s="11"/>
      <c r="KFU12" s="11"/>
      <c r="KFV12" s="11"/>
      <c r="KFW12" s="11"/>
      <c r="KFX12" s="11"/>
      <c r="KFY12" s="11"/>
      <c r="KFZ12" s="11"/>
      <c r="KGA12" s="11"/>
      <c r="KGB12" s="11"/>
      <c r="KGC12" s="11"/>
      <c r="KGD12" s="11"/>
      <c r="KGE12" s="11"/>
      <c r="KGF12" s="11"/>
      <c r="KGG12" s="11"/>
      <c r="KGH12" s="11"/>
      <c r="KGI12" s="11"/>
      <c r="KGJ12" s="11"/>
      <c r="KGK12" s="11"/>
      <c r="KGL12" s="11"/>
      <c r="KGM12" s="11"/>
      <c r="KGN12" s="11"/>
      <c r="KGO12" s="11"/>
      <c r="KGP12" s="11"/>
      <c r="KGQ12" s="11"/>
      <c r="KGR12" s="11"/>
      <c r="KGS12" s="11"/>
      <c r="KGT12" s="11"/>
      <c r="KGU12" s="11"/>
      <c r="KGV12" s="11"/>
      <c r="KGW12" s="11"/>
      <c r="KGX12" s="11"/>
      <c r="KGY12" s="11"/>
      <c r="KGZ12" s="11"/>
      <c r="KHA12" s="11"/>
      <c r="KHB12" s="11"/>
      <c r="KHC12" s="11"/>
      <c r="KHD12" s="11"/>
      <c r="KHE12" s="11"/>
      <c r="KHF12" s="11"/>
      <c r="KHG12" s="11"/>
      <c r="KHH12" s="11"/>
      <c r="KHI12" s="11"/>
      <c r="KHJ12" s="11"/>
      <c r="KHK12" s="11"/>
      <c r="KHL12" s="11"/>
      <c r="KHM12" s="11"/>
      <c r="KHN12" s="11"/>
      <c r="KHO12" s="11"/>
      <c r="KHP12" s="11"/>
      <c r="KHQ12" s="11"/>
      <c r="KHR12" s="11"/>
      <c r="KHS12" s="11"/>
      <c r="KHT12" s="11"/>
      <c r="KHU12" s="11"/>
      <c r="KHV12" s="11"/>
      <c r="KHW12" s="11"/>
      <c r="KHX12" s="11"/>
      <c r="KHY12" s="11"/>
      <c r="KHZ12" s="11"/>
      <c r="KIA12" s="11"/>
      <c r="KIB12" s="11"/>
      <c r="KIC12" s="11"/>
      <c r="KID12" s="11"/>
      <c r="KIE12" s="11"/>
      <c r="KIF12" s="11"/>
      <c r="KIG12" s="11"/>
      <c r="KIH12" s="11"/>
      <c r="KII12" s="11"/>
      <c r="KIJ12" s="11"/>
      <c r="KIK12" s="11"/>
      <c r="KIL12" s="11"/>
      <c r="KIM12" s="11"/>
      <c r="KIN12" s="11"/>
      <c r="KIO12" s="11"/>
      <c r="KIP12" s="11"/>
      <c r="KIQ12" s="11"/>
      <c r="KIR12" s="11"/>
      <c r="KIS12" s="11"/>
      <c r="KIT12" s="11"/>
      <c r="KIU12" s="11"/>
      <c r="KIV12" s="11"/>
      <c r="KIW12" s="11"/>
      <c r="KIX12" s="11"/>
      <c r="KIY12" s="11"/>
      <c r="KIZ12" s="11"/>
      <c r="KJA12" s="11"/>
      <c r="KJB12" s="11"/>
      <c r="KJC12" s="11"/>
      <c r="KJD12" s="11"/>
      <c r="KJE12" s="11"/>
      <c r="KJF12" s="11"/>
      <c r="KJG12" s="11"/>
      <c r="KJH12" s="11"/>
      <c r="KJI12" s="11"/>
      <c r="KJJ12" s="11"/>
      <c r="KJK12" s="11"/>
      <c r="KJL12" s="11"/>
      <c r="KJM12" s="11"/>
      <c r="KJN12" s="11"/>
      <c r="KJO12" s="11"/>
      <c r="KJP12" s="11"/>
      <c r="KJQ12" s="11"/>
      <c r="KJR12" s="11"/>
      <c r="KJS12" s="11"/>
      <c r="KJT12" s="11"/>
      <c r="KJU12" s="11"/>
      <c r="KJV12" s="11"/>
      <c r="KJW12" s="11"/>
      <c r="KJX12" s="11"/>
      <c r="KJY12" s="11"/>
      <c r="KJZ12" s="11"/>
      <c r="KKA12" s="11"/>
      <c r="KKB12" s="11"/>
      <c r="KKC12" s="11"/>
      <c r="KKD12" s="11"/>
      <c r="KKE12" s="11"/>
      <c r="KKF12" s="11"/>
      <c r="KKG12" s="11"/>
      <c r="KKH12" s="11"/>
      <c r="KKI12" s="11"/>
      <c r="KKJ12" s="11"/>
      <c r="KKK12" s="11"/>
      <c r="KKL12" s="11"/>
      <c r="KKM12" s="11"/>
      <c r="KKN12" s="11"/>
      <c r="KKO12" s="11"/>
      <c r="KKP12" s="11"/>
      <c r="KKQ12" s="11"/>
      <c r="KKR12" s="11"/>
      <c r="KKS12" s="11"/>
      <c r="KKT12" s="11"/>
      <c r="KKU12" s="11"/>
      <c r="KKV12" s="11"/>
      <c r="KKW12" s="11"/>
      <c r="KKX12" s="11"/>
      <c r="KKY12" s="11"/>
      <c r="KKZ12" s="11"/>
      <c r="KLA12" s="11"/>
      <c r="KLB12" s="11"/>
      <c r="KLC12" s="11"/>
      <c r="KLD12" s="11"/>
      <c r="KLE12" s="11"/>
      <c r="KLF12" s="11"/>
      <c r="KLG12" s="11"/>
      <c r="KLH12" s="11"/>
      <c r="KLI12" s="11"/>
      <c r="KLJ12" s="11"/>
      <c r="KLK12" s="11"/>
      <c r="KLL12" s="11"/>
      <c r="KLM12" s="11"/>
      <c r="KLN12" s="11"/>
      <c r="KLO12" s="11"/>
      <c r="KLP12" s="11"/>
      <c r="KLQ12" s="11"/>
      <c r="KLR12" s="11"/>
      <c r="KLS12" s="11"/>
      <c r="KLT12" s="11"/>
      <c r="KLU12" s="11"/>
      <c r="KLV12" s="11"/>
      <c r="KLW12" s="11"/>
      <c r="KLX12" s="11"/>
      <c r="KLY12" s="11"/>
      <c r="KLZ12" s="11"/>
      <c r="KMA12" s="11"/>
      <c r="KMB12" s="11"/>
      <c r="KMC12" s="11"/>
      <c r="KMD12" s="11"/>
      <c r="KME12" s="11"/>
      <c r="KMF12" s="11"/>
      <c r="KMG12" s="11"/>
      <c r="KMH12" s="11"/>
      <c r="KMI12" s="11"/>
      <c r="KMJ12" s="11"/>
      <c r="KMK12" s="11"/>
      <c r="KML12" s="11"/>
      <c r="KMM12" s="11"/>
      <c r="KMN12" s="11"/>
      <c r="KMO12" s="11"/>
      <c r="KMP12" s="11"/>
      <c r="KMQ12" s="11"/>
      <c r="KMR12" s="11"/>
      <c r="KMS12" s="11"/>
      <c r="KMT12" s="11"/>
      <c r="KMU12" s="11"/>
      <c r="KMV12" s="11"/>
      <c r="KMW12" s="11"/>
      <c r="KMX12" s="11"/>
      <c r="KMY12" s="11"/>
      <c r="KMZ12" s="11"/>
      <c r="KNA12" s="11"/>
      <c r="KNB12" s="11"/>
      <c r="KNC12" s="11"/>
      <c r="KND12" s="11"/>
      <c r="KNE12" s="11"/>
      <c r="KNF12" s="11"/>
      <c r="KNG12" s="11"/>
      <c r="KNH12" s="11"/>
      <c r="KNI12" s="11"/>
      <c r="KNJ12" s="11"/>
      <c r="KNK12" s="11"/>
      <c r="KNL12" s="11"/>
      <c r="KNM12" s="11"/>
      <c r="KNN12" s="11"/>
      <c r="KNO12" s="11"/>
      <c r="KNP12" s="11"/>
      <c r="KNQ12" s="11"/>
      <c r="KNR12" s="11"/>
      <c r="KNS12" s="11"/>
      <c r="KNT12" s="11"/>
      <c r="KNU12" s="11"/>
      <c r="KNV12" s="11"/>
      <c r="KNW12" s="11"/>
      <c r="KNX12" s="11"/>
      <c r="KNY12" s="11"/>
      <c r="KNZ12" s="11"/>
      <c r="KOA12" s="11"/>
      <c r="KOB12" s="11"/>
      <c r="KOC12" s="11"/>
      <c r="KOD12" s="11"/>
      <c r="KOE12" s="11"/>
      <c r="KOF12" s="11"/>
      <c r="KOG12" s="11"/>
      <c r="KOH12" s="11"/>
      <c r="KOI12" s="11"/>
      <c r="KOJ12" s="11"/>
      <c r="KOK12" s="11"/>
      <c r="KOL12" s="11"/>
      <c r="KOM12" s="11"/>
      <c r="KON12" s="11"/>
      <c r="KOO12" s="11"/>
      <c r="KOP12" s="11"/>
      <c r="KOQ12" s="11"/>
      <c r="KOR12" s="11"/>
      <c r="KOS12" s="11"/>
      <c r="KOT12" s="11"/>
      <c r="KOU12" s="11"/>
      <c r="KOV12" s="11"/>
      <c r="KOW12" s="11"/>
      <c r="KOX12" s="11"/>
      <c r="KOY12" s="11"/>
      <c r="KOZ12" s="11"/>
      <c r="KPA12" s="11"/>
      <c r="KPB12" s="11"/>
      <c r="KPC12" s="11"/>
      <c r="KPD12" s="11"/>
      <c r="KPE12" s="11"/>
      <c r="KPF12" s="11"/>
      <c r="KPG12" s="11"/>
      <c r="KPH12" s="11"/>
      <c r="KPI12" s="11"/>
      <c r="KPJ12" s="11"/>
      <c r="KPK12" s="11"/>
      <c r="KPL12" s="11"/>
      <c r="KPM12" s="11"/>
      <c r="KPN12" s="11"/>
      <c r="KPO12" s="11"/>
      <c r="KPP12" s="11"/>
      <c r="KPQ12" s="11"/>
      <c r="KPR12" s="11"/>
      <c r="KPS12" s="11"/>
      <c r="KPT12" s="11"/>
      <c r="KPU12" s="11"/>
      <c r="KPV12" s="11"/>
      <c r="KPW12" s="11"/>
      <c r="KPX12" s="11"/>
      <c r="KPY12" s="11"/>
      <c r="KPZ12" s="11"/>
      <c r="KQA12" s="11"/>
      <c r="KQB12" s="11"/>
      <c r="KQC12" s="11"/>
      <c r="KQD12" s="11"/>
      <c r="KQE12" s="11"/>
      <c r="KQF12" s="11"/>
      <c r="KQG12" s="11"/>
      <c r="KQH12" s="11"/>
      <c r="KQI12" s="11"/>
      <c r="KQJ12" s="11"/>
      <c r="KQK12" s="11"/>
      <c r="KQL12" s="11"/>
      <c r="KQM12" s="11"/>
      <c r="KQN12" s="11"/>
      <c r="KQO12" s="11"/>
      <c r="KQP12" s="11"/>
      <c r="KQQ12" s="11"/>
      <c r="KQR12" s="11"/>
      <c r="KQS12" s="11"/>
      <c r="KQT12" s="11"/>
      <c r="KQU12" s="11"/>
      <c r="KQV12" s="11"/>
      <c r="KQW12" s="11"/>
      <c r="KQX12" s="11"/>
      <c r="KQY12" s="11"/>
      <c r="KQZ12" s="11"/>
      <c r="KRA12" s="11"/>
      <c r="KRB12" s="11"/>
      <c r="KRC12" s="11"/>
      <c r="KRD12" s="11"/>
      <c r="KRE12" s="11"/>
      <c r="KRF12" s="11"/>
      <c r="KRG12" s="11"/>
      <c r="KRH12" s="11"/>
      <c r="KRI12" s="11"/>
      <c r="KRJ12" s="11"/>
      <c r="KRK12" s="11"/>
      <c r="KRL12" s="11"/>
      <c r="KRM12" s="11"/>
      <c r="KRN12" s="11"/>
      <c r="KRO12" s="11"/>
      <c r="KRP12" s="11"/>
      <c r="KRQ12" s="11"/>
      <c r="KRR12" s="11"/>
      <c r="KRS12" s="11"/>
      <c r="KRT12" s="11"/>
      <c r="KRU12" s="11"/>
      <c r="KRV12" s="11"/>
      <c r="KRW12" s="11"/>
      <c r="KRX12" s="11"/>
      <c r="KRY12" s="11"/>
      <c r="KRZ12" s="11"/>
      <c r="KSA12" s="11"/>
      <c r="KSB12" s="11"/>
      <c r="KSC12" s="11"/>
      <c r="KSD12" s="11"/>
      <c r="KSE12" s="11"/>
      <c r="KSF12" s="11"/>
      <c r="KSG12" s="11"/>
      <c r="KSH12" s="11"/>
      <c r="KSI12" s="11"/>
      <c r="KSJ12" s="11"/>
      <c r="KSK12" s="11"/>
      <c r="KSL12" s="11"/>
      <c r="KSM12" s="11"/>
      <c r="KSN12" s="11"/>
      <c r="KSO12" s="11"/>
      <c r="KSP12" s="11"/>
      <c r="KSQ12" s="11"/>
      <c r="KSR12" s="11"/>
      <c r="KSS12" s="11"/>
      <c r="KST12" s="11"/>
      <c r="KSU12" s="11"/>
      <c r="KSV12" s="11"/>
      <c r="KSW12" s="11"/>
      <c r="KSX12" s="11"/>
      <c r="KSY12" s="11"/>
      <c r="KSZ12" s="11"/>
      <c r="KTA12" s="11"/>
      <c r="KTB12" s="11"/>
      <c r="KTC12" s="11"/>
      <c r="KTD12" s="11"/>
      <c r="KTE12" s="11"/>
      <c r="KTF12" s="11"/>
      <c r="KTG12" s="11"/>
      <c r="KTH12" s="11"/>
      <c r="KTI12" s="11"/>
      <c r="KTJ12" s="11"/>
      <c r="KTK12" s="11"/>
      <c r="KTL12" s="11"/>
      <c r="KTM12" s="11"/>
      <c r="KTN12" s="11"/>
      <c r="KTO12" s="11"/>
      <c r="KTP12" s="11"/>
      <c r="KTQ12" s="11"/>
      <c r="KTR12" s="11"/>
      <c r="KTS12" s="11"/>
      <c r="KTT12" s="11"/>
      <c r="KTU12" s="11"/>
      <c r="KTV12" s="11"/>
      <c r="KTW12" s="11"/>
      <c r="KTX12" s="11"/>
      <c r="KTY12" s="11"/>
      <c r="KTZ12" s="11"/>
      <c r="KUA12" s="11"/>
      <c r="KUB12" s="11"/>
      <c r="KUC12" s="11"/>
      <c r="KUD12" s="11"/>
      <c r="KUE12" s="11"/>
      <c r="KUF12" s="11"/>
      <c r="KUG12" s="11"/>
      <c r="KUH12" s="11"/>
      <c r="KUI12" s="11"/>
      <c r="KUJ12" s="11"/>
      <c r="KUK12" s="11"/>
      <c r="KUL12" s="11"/>
      <c r="KUM12" s="11"/>
      <c r="KUN12" s="11"/>
      <c r="KUO12" s="11"/>
      <c r="KUP12" s="11"/>
      <c r="KUQ12" s="11"/>
      <c r="KUR12" s="11"/>
      <c r="KUS12" s="11"/>
      <c r="KUT12" s="11"/>
      <c r="KUU12" s="11"/>
      <c r="KUV12" s="11"/>
      <c r="KUW12" s="11"/>
      <c r="KUX12" s="11"/>
      <c r="KUY12" s="11"/>
      <c r="KUZ12" s="11"/>
      <c r="KVA12" s="11"/>
      <c r="KVB12" s="11"/>
      <c r="KVC12" s="11"/>
      <c r="KVD12" s="11"/>
      <c r="KVE12" s="11"/>
      <c r="KVF12" s="11"/>
      <c r="KVG12" s="11"/>
      <c r="KVH12" s="11"/>
      <c r="KVI12" s="11"/>
      <c r="KVJ12" s="11"/>
      <c r="KVK12" s="11"/>
      <c r="KVL12" s="11"/>
      <c r="KVM12" s="11"/>
      <c r="KVN12" s="11"/>
      <c r="KVO12" s="11"/>
      <c r="KVP12" s="11"/>
      <c r="KVQ12" s="11"/>
      <c r="KVR12" s="11"/>
      <c r="KVS12" s="11"/>
      <c r="KVT12" s="11"/>
      <c r="KVU12" s="11"/>
      <c r="KVV12" s="11"/>
      <c r="KVW12" s="11"/>
      <c r="KVX12" s="11"/>
      <c r="KVY12" s="11"/>
      <c r="KVZ12" s="11"/>
      <c r="KWA12" s="11"/>
      <c r="KWB12" s="11"/>
      <c r="KWC12" s="11"/>
      <c r="KWD12" s="11"/>
      <c r="KWE12" s="11"/>
      <c r="KWF12" s="11"/>
      <c r="KWG12" s="11"/>
      <c r="KWH12" s="11"/>
      <c r="KWI12" s="11"/>
      <c r="KWJ12" s="11"/>
      <c r="KWK12" s="11"/>
      <c r="KWL12" s="11"/>
      <c r="KWM12" s="11"/>
      <c r="KWN12" s="11"/>
      <c r="KWO12" s="11"/>
      <c r="KWP12" s="11"/>
      <c r="KWQ12" s="11"/>
      <c r="KWR12" s="11"/>
      <c r="KWS12" s="11"/>
      <c r="KWT12" s="11"/>
      <c r="KWU12" s="11"/>
      <c r="KWV12" s="11"/>
      <c r="KWW12" s="11"/>
      <c r="KWX12" s="11"/>
      <c r="KWY12" s="11"/>
      <c r="KWZ12" s="11"/>
      <c r="KXA12" s="11"/>
      <c r="KXB12" s="11"/>
      <c r="KXC12" s="11"/>
      <c r="KXD12" s="11"/>
      <c r="KXE12" s="11"/>
      <c r="KXF12" s="11"/>
      <c r="KXG12" s="11"/>
      <c r="KXH12" s="11"/>
      <c r="KXI12" s="11"/>
      <c r="KXJ12" s="11"/>
      <c r="KXK12" s="11"/>
      <c r="KXL12" s="11"/>
      <c r="KXM12" s="11"/>
      <c r="KXN12" s="11"/>
      <c r="KXO12" s="11"/>
      <c r="KXP12" s="11"/>
      <c r="KXQ12" s="11"/>
      <c r="KXR12" s="11"/>
      <c r="KXS12" s="11"/>
      <c r="KXT12" s="11"/>
      <c r="KXU12" s="11"/>
      <c r="KXV12" s="11"/>
      <c r="KXW12" s="11"/>
      <c r="KXX12" s="11"/>
      <c r="KXY12" s="11"/>
      <c r="KXZ12" s="11"/>
      <c r="KYA12" s="11"/>
      <c r="KYB12" s="11"/>
      <c r="KYC12" s="11"/>
      <c r="KYD12" s="11"/>
      <c r="KYE12" s="11"/>
      <c r="KYF12" s="11"/>
      <c r="KYG12" s="11"/>
      <c r="KYH12" s="11"/>
      <c r="KYI12" s="11"/>
      <c r="KYJ12" s="11"/>
      <c r="KYK12" s="11"/>
      <c r="KYL12" s="11"/>
      <c r="KYM12" s="11"/>
      <c r="KYN12" s="11"/>
      <c r="KYO12" s="11"/>
      <c r="KYP12" s="11"/>
      <c r="KYQ12" s="11"/>
      <c r="KYR12" s="11"/>
      <c r="KYS12" s="11"/>
      <c r="KYT12" s="11"/>
      <c r="KYU12" s="11"/>
      <c r="KYV12" s="11"/>
      <c r="KYW12" s="11"/>
      <c r="KYX12" s="11"/>
      <c r="KYY12" s="11"/>
      <c r="KYZ12" s="11"/>
      <c r="KZA12" s="11"/>
      <c r="KZB12" s="11"/>
      <c r="KZC12" s="11"/>
      <c r="KZD12" s="11"/>
      <c r="KZE12" s="11"/>
      <c r="KZF12" s="11"/>
      <c r="KZG12" s="11"/>
      <c r="KZH12" s="11"/>
      <c r="KZI12" s="11"/>
      <c r="KZJ12" s="11"/>
      <c r="KZK12" s="11"/>
      <c r="KZL12" s="11"/>
      <c r="KZM12" s="11"/>
      <c r="KZN12" s="11"/>
      <c r="KZO12" s="11"/>
      <c r="KZP12" s="11"/>
      <c r="KZQ12" s="11"/>
      <c r="KZR12" s="11"/>
      <c r="KZS12" s="11"/>
      <c r="KZT12" s="11"/>
      <c r="KZU12" s="11"/>
      <c r="KZV12" s="11"/>
      <c r="KZW12" s="11"/>
      <c r="KZX12" s="11"/>
      <c r="KZY12" s="11"/>
      <c r="KZZ12" s="11"/>
      <c r="LAA12" s="11"/>
      <c r="LAB12" s="11"/>
      <c r="LAC12" s="11"/>
      <c r="LAD12" s="11"/>
      <c r="LAE12" s="11"/>
      <c r="LAF12" s="11"/>
      <c r="LAG12" s="11"/>
      <c r="LAH12" s="11"/>
      <c r="LAI12" s="11"/>
      <c r="LAJ12" s="11"/>
      <c r="LAK12" s="11"/>
      <c r="LAL12" s="11"/>
      <c r="LAM12" s="11"/>
      <c r="LAN12" s="11"/>
      <c r="LAO12" s="11"/>
      <c r="LAP12" s="11"/>
      <c r="LAQ12" s="11"/>
      <c r="LAR12" s="11"/>
      <c r="LAS12" s="11"/>
      <c r="LAT12" s="11"/>
      <c r="LAU12" s="11"/>
      <c r="LAV12" s="11"/>
      <c r="LAW12" s="11"/>
      <c r="LAX12" s="11"/>
      <c r="LAY12" s="11"/>
      <c r="LAZ12" s="11"/>
      <c r="LBA12" s="11"/>
      <c r="LBB12" s="11"/>
      <c r="LBC12" s="11"/>
      <c r="LBD12" s="11"/>
      <c r="LBE12" s="11"/>
      <c r="LBF12" s="11"/>
      <c r="LBG12" s="11"/>
      <c r="LBH12" s="11"/>
      <c r="LBI12" s="11"/>
      <c r="LBJ12" s="11"/>
      <c r="LBK12" s="11"/>
      <c r="LBL12" s="11"/>
      <c r="LBM12" s="11"/>
      <c r="LBN12" s="11"/>
      <c r="LBO12" s="11"/>
      <c r="LBP12" s="11"/>
      <c r="LBQ12" s="11"/>
      <c r="LBR12" s="11"/>
      <c r="LBS12" s="11"/>
      <c r="LBT12" s="11"/>
      <c r="LBU12" s="11"/>
      <c r="LBV12" s="11"/>
      <c r="LBW12" s="11"/>
      <c r="LBX12" s="11"/>
      <c r="LBY12" s="11"/>
      <c r="LBZ12" s="11"/>
      <c r="LCA12" s="11"/>
      <c r="LCB12" s="11"/>
      <c r="LCC12" s="11"/>
      <c r="LCD12" s="11"/>
      <c r="LCE12" s="11"/>
      <c r="LCF12" s="11"/>
      <c r="LCG12" s="11"/>
      <c r="LCH12" s="11"/>
      <c r="LCI12" s="11"/>
      <c r="LCJ12" s="11"/>
      <c r="LCK12" s="11"/>
      <c r="LCL12" s="11"/>
      <c r="LCM12" s="11"/>
      <c r="LCN12" s="11"/>
      <c r="LCO12" s="11"/>
      <c r="LCP12" s="11"/>
      <c r="LCQ12" s="11"/>
      <c r="LCR12" s="11"/>
      <c r="LCS12" s="11"/>
      <c r="LCT12" s="11"/>
      <c r="LCU12" s="11"/>
      <c r="LCV12" s="11"/>
      <c r="LCW12" s="11"/>
      <c r="LCX12" s="11"/>
      <c r="LCY12" s="11"/>
      <c r="LCZ12" s="11"/>
      <c r="LDA12" s="11"/>
      <c r="LDB12" s="11"/>
      <c r="LDC12" s="11"/>
      <c r="LDD12" s="11"/>
      <c r="LDE12" s="11"/>
      <c r="LDF12" s="11"/>
      <c r="LDG12" s="11"/>
      <c r="LDH12" s="11"/>
      <c r="LDI12" s="11"/>
      <c r="LDJ12" s="11"/>
      <c r="LDK12" s="11"/>
      <c r="LDL12" s="11"/>
      <c r="LDM12" s="11"/>
      <c r="LDN12" s="11"/>
      <c r="LDO12" s="11"/>
      <c r="LDP12" s="11"/>
      <c r="LDQ12" s="11"/>
      <c r="LDR12" s="11"/>
      <c r="LDS12" s="11"/>
      <c r="LDT12" s="11"/>
      <c r="LDU12" s="11"/>
      <c r="LDV12" s="11"/>
      <c r="LDW12" s="11"/>
      <c r="LDX12" s="11"/>
      <c r="LDY12" s="11"/>
      <c r="LDZ12" s="11"/>
      <c r="LEA12" s="11"/>
      <c r="LEB12" s="11"/>
      <c r="LEC12" s="11"/>
      <c r="LED12" s="11"/>
      <c r="LEE12" s="11"/>
      <c r="LEF12" s="11"/>
      <c r="LEG12" s="11"/>
      <c r="LEH12" s="11"/>
      <c r="LEI12" s="11"/>
      <c r="LEJ12" s="11"/>
      <c r="LEK12" s="11"/>
      <c r="LEL12" s="11"/>
      <c r="LEM12" s="11"/>
      <c r="LEN12" s="11"/>
      <c r="LEO12" s="11"/>
      <c r="LEP12" s="11"/>
      <c r="LEQ12" s="11"/>
      <c r="LER12" s="11"/>
      <c r="LES12" s="11"/>
      <c r="LET12" s="11"/>
      <c r="LEU12" s="11"/>
      <c r="LEV12" s="11"/>
      <c r="LEW12" s="11"/>
      <c r="LEX12" s="11"/>
      <c r="LEY12" s="11"/>
      <c r="LEZ12" s="11"/>
      <c r="LFA12" s="11"/>
      <c r="LFB12" s="11"/>
      <c r="LFC12" s="11"/>
      <c r="LFD12" s="11"/>
      <c r="LFE12" s="11"/>
      <c r="LFF12" s="11"/>
      <c r="LFG12" s="11"/>
      <c r="LFH12" s="11"/>
      <c r="LFI12" s="11"/>
      <c r="LFJ12" s="11"/>
      <c r="LFK12" s="11"/>
      <c r="LFL12" s="11"/>
      <c r="LFM12" s="11"/>
      <c r="LFN12" s="11"/>
      <c r="LFO12" s="11"/>
      <c r="LFP12" s="11"/>
      <c r="LFQ12" s="11"/>
      <c r="LFR12" s="11"/>
      <c r="LFS12" s="11"/>
      <c r="LFT12" s="11"/>
      <c r="LFU12" s="11"/>
      <c r="LFV12" s="11"/>
      <c r="LFW12" s="11"/>
      <c r="LFX12" s="11"/>
      <c r="LFY12" s="11"/>
      <c r="LFZ12" s="11"/>
      <c r="LGA12" s="11"/>
      <c r="LGB12" s="11"/>
      <c r="LGC12" s="11"/>
      <c r="LGD12" s="11"/>
      <c r="LGE12" s="11"/>
      <c r="LGF12" s="11"/>
      <c r="LGG12" s="11"/>
      <c r="LGH12" s="11"/>
      <c r="LGI12" s="11"/>
      <c r="LGJ12" s="11"/>
      <c r="LGK12" s="11"/>
      <c r="LGL12" s="11"/>
      <c r="LGM12" s="11"/>
      <c r="LGN12" s="11"/>
      <c r="LGO12" s="11"/>
      <c r="LGP12" s="11"/>
      <c r="LGQ12" s="11"/>
      <c r="LGR12" s="11"/>
      <c r="LGS12" s="11"/>
      <c r="LGT12" s="11"/>
      <c r="LGU12" s="11"/>
      <c r="LGV12" s="11"/>
      <c r="LGW12" s="11"/>
      <c r="LGX12" s="11"/>
      <c r="LGY12" s="11"/>
      <c r="LGZ12" s="11"/>
      <c r="LHA12" s="11"/>
      <c r="LHB12" s="11"/>
      <c r="LHC12" s="11"/>
      <c r="LHD12" s="11"/>
      <c r="LHE12" s="11"/>
      <c r="LHF12" s="11"/>
      <c r="LHG12" s="11"/>
      <c r="LHH12" s="11"/>
      <c r="LHI12" s="11"/>
      <c r="LHJ12" s="11"/>
      <c r="LHK12" s="11"/>
      <c r="LHL12" s="11"/>
      <c r="LHM12" s="11"/>
      <c r="LHN12" s="11"/>
      <c r="LHO12" s="11"/>
      <c r="LHP12" s="11"/>
      <c r="LHQ12" s="11"/>
      <c r="LHR12" s="11"/>
      <c r="LHS12" s="11"/>
      <c r="LHT12" s="11"/>
      <c r="LHU12" s="11"/>
      <c r="LHV12" s="11"/>
      <c r="LHW12" s="11"/>
      <c r="LHX12" s="11"/>
      <c r="LHY12" s="11"/>
      <c r="LHZ12" s="11"/>
      <c r="LIA12" s="11"/>
      <c r="LIB12" s="11"/>
      <c r="LIC12" s="11"/>
      <c r="LID12" s="11"/>
      <c r="LIE12" s="11"/>
      <c r="LIF12" s="11"/>
      <c r="LIG12" s="11"/>
      <c r="LIH12" s="11"/>
      <c r="LII12" s="11"/>
      <c r="LIJ12" s="11"/>
      <c r="LIK12" s="11"/>
      <c r="LIL12" s="11"/>
      <c r="LIM12" s="11"/>
      <c r="LIN12" s="11"/>
      <c r="LIO12" s="11"/>
      <c r="LIP12" s="11"/>
      <c r="LIQ12" s="11"/>
      <c r="LIR12" s="11"/>
      <c r="LIS12" s="11"/>
      <c r="LIT12" s="11"/>
      <c r="LIU12" s="11"/>
      <c r="LIV12" s="11"/>
      <c r="LIW12" s="11"/>
      <c r="LIX12" s="11"/>
      <c r="LIY12" s="11"/>
      <c r="LIZ12" s="11"/>
      <c r="LJA12" s="11"/>
      <c r="LJB12" s="11"/>
      <c r="LJC12" s="11"/>
      <c r="LJD12" s="11"/>
      <c r="LJE12" s="11"/>
      <c r="LJF12" s="11"/>
      <c r="LJG12" s="11"/>
      <c r="LJH12" s="11"/>
      <c r="LJI12" s="11"/>
      <c r="LJJ12" s="11"/>
      <c r="LJK12" s="11"/>
      <c r="LJL12" s="11"/>
      <c r="LJM12" s="11"/>
      <c r="LJN12" s="11"/>
      <c r="LJO12" s="11"/>
      <c r="LJP12" s="11"/>
      <c r="LJQ12" s="11"/>
      <c r="LJR12" s="11"/>
      <c r="LJS12" s="11"/>
      <c r="LJT12" s="11"/>
      <c r="LJU12" s="11"/>
      <c r="LJV12" s="11"/>
      <c r="LJW12" s="11"/>
      <c r="LJX12" s="11"/>
      <c r="LJY12" s="11"/>
      <c r="LJZ12" s="11"/>
      <c r="LKA12" s="11"/>
      <c r="LKB12" s="11"/>
      <c r="LKC12" s="11"/>
      <c r="LKD12" s="11"/>
      <c r="LKE12" s="11"/>
      <c r="LKF12" s="11"/>
      <c r="LKG12" s="11"/>
      <c r="LKH12" s="11"/>
      <c r="LKI12" s="11"/>
      <c r="LKJ12" s="11"/>
      <c r="LKK12" s="11"/>
      <c r="LKL12" s="11"/>
      <c r="LKM12" s="11"/>
      <c r="LKN12" s="11"/>
      <c r="LKO12" s="11"/>
      <c r="LKP12" s="11"/>
      <c r="LKQ12" s="11"/>
      <c r="LKR12" s="11"/>
      <c r="LKS12" s="11"/>
      <c r="LKT12" s="11"/>
      <c r="LKU12" s="11"/>
      <c r="LKV12" s="11"/>
      <c r="LKW12" s="11"/>
      <c r="LKX12" s="11"/>
      <c r="LKY12" s="11"/>
      <c r="LKZ12" s="11"/>
      <c r="LLA12" s="11"/>
      <c r="LLB12" s="11"/>
      <c r="LLC12" s="11"/>
      <c r="LLD12" s="11"/>
      <c r="LLE12" s="11"/>
      <c r="LLF12" s="11"/>
      <c r="LLG12" s="11"/>
      <c r="LLH12" s="11"/>
      <c r="LLI12" s="11"/>
      <c r="LLJ12" s="11"/>
      <c r="LLK12" s="11"/>
      <c r="LLL12" s="11"/>
      <c r="LLM12" s="11"/>
      <c r="LLN12" s="11"/>
      <c r="LLO12" s="11"/>
      <c r="LLP12" s="11"/>
      <c r="LLQ12" s="11"/>
      <c r="LLR12" s="11"/>
      <c r="LLS12" s="11"/>
      <c r="LLT12" s="11"/>
      <c r="LLU12" s="11"/>
      <c r="LLV12" s="11"/>
      <c r="LLW12" s="11"/>
      <c r="LLX12" s="11"/>
      <c r="LLY12" s="11"/>
      <c r="LLZ12" s="11"/>
      <c r="LMA12" s="11"/>
      <c r="LMB12" s="11"/>
      <c r="LMC12" s="11"/>
      <c r="LMD12" s="11"/>
      <c r="LME12" s="11"/>
      <c r="LMF12" s="11"/>
      <c r="LMG12" s="11"/>
      <c r="LMH12" s="11"/>
      <c r="LMI12" s="11"/>
      <c r="LMJ12" s="11"/>
      <c r="LMK12" s="11"/>
      <c r="LML12" s="11"/>
      <c r="LMM12" s="11"/>
      <c r="LMN12" s="11"/>
      <c r="LMO12" s="11"/>
      <c r="LMP12" s="11"/>
      <c r="LMQ12" s="11"/>
      <c r="LMR12" s="11"/>
      <c r="LMS12" s="11"/>
      <c r="LMT12" s="11"/>
      <c r="LMU12" s="11"/>
      <c r="LMV12" s="11"/>
      <c r="LMW12" s="11"/>
      <c r="LMX12" s="11"/>
      <c r="LMY12" s="11"/>
      <c r="LMZ12" s="11"/>
      <c r="LNA12" s="11"/>
      <c r="LNB12" s="11"/>
      <c r="LNC12" s="11"/>
      <c r="LND12" s="11"/>
      <c r="LNE12" s="11"/>
      <c r="LNF12" s="11"/>
      <c r="LNG12" s="11"/>
      <c r="LNH12" s="11"/>
      <c r="LNI12" s="11"/>
      <c r="LNJ12" s="11"/>
      <c r="LNK12" s="11"/>
      <c r="LNL12" s="11"/>
      <c r="LNM12" s="11"/>
      <c r="LNN12" s="11"/>
      <c r="LNO12" s="11"/>
      <c r="LNP12" s="11"/>
      <c r="LNQ12" s="11"/>
      <c r="LNR12" s="11"/>
      <c r="LNS12" s="11"/>
      <c r="LNT12" s="11"/>
      <c r="LNU12" s="11"/>
      <c r="LNV12" s="11"/>
      <c r="LNW12" s="11"/>
      <c r="LNX12" s="11"/>
      <c r="LNY12" s="11"/>
      <c r="LNZ12" s="11"/>
      <c r="LOA12" s="11"/>
      <c r="LOB12" s="11"/>
      <c r="LOC12" s="11"/>
      <c r="LOD12" s="11"/>
      <c r="LOE12" s="11"/>
      <c r="LOF12" s="11"/>
      <c r="LOG12" s="11"/>
      <c r="LOH12" s="11"/>
      <c r="LOI12" s="11"/>
      <c r="LOJ12" s="11"/>
      <c r="LOK12" s="11"/>
      <c r="LOL12" s="11"/>
      <c r="LOM12" s="11"/>
      <c r="LON12" s="11"/>
      <c r="LOO12" s="11"/>
      <c r="LOP12" s="11"/>
      <c r="LOQ12" s="11"/>
      <c r="LOR12" s="11"/>
      <c r="LOS12" s="11"/>
      <c r="LOT12" s="11"/>
      <c r="LOU12" s="11"/>
      <c r="LOV12" s="11"/>
      <c r="LOW12" s="11"/>
      <c r="LOX12" s="11"/>
      <c r="LOY12" s="11"/>
      <c r="LOZ12" s="11"/>
      <c r="LPA12" s="11"/>
      <c r="LPB12" s="11"/>
      <c r="LPC12" s="11"/>
      <c r="LPD12" s="11"/>
      <c r="LPE12" s="11"/>
      <c r="LPF12" s="11"/>
      <c r="LPG12" s="11"/>
      <c r="LPH12" s="11"/>
      <c r="LPI12" s="11"/>
      <c r="LPJ12" s="11"/>
      <c r="LPK12" s="11"/>
      <c r="LPL12" s="11"/>
      <c r="LPM12" s="11"/>
      <c r="LPN12" s="11"/>
      <c r="LPO12" s="11"/>
      <c r="LPP12" s="11"/>
      <c r="LPQ12" s="11"/>
      <c r="LPR12" s="11"/>
      <c r="LPS12" s="11"/>
      <c r="LPT12" s="11"/>
      <c r="LPU12" s="11"/>
      <c r="LPV12" s="11"/>
      <c r="LPW12" s="11"/>
      <c r="LPX12" s="11"/>
      <c r="LPY12" s="11"/>
      <c r="LPZ12" s="11"/>
      <c r="LQA12" s="11"/>
      <c r="LQB12" s="11"/>
      <c r="LQC12" s="11"/>
      <c r="LQD12" s="11"/>
      <c r="LQE12" s="11"/>
      <c r="LQF12" s="11"/>
      <c r="LQG12" s="11"/>
      <c r="LQH12" s="11"/>
      <c r="LQI12" s="11"/>
      <c r="LQJ12" s="11"/>
      <c r="LQK12" s="11"/>
      <c r="LQL12" s="11"/>
      <c r="LQM12" s="11"/>
      <c r="LQN12" s="11"/>
      <c r="LQO12" s="11"/>
      <c r="LQP12" s="11"/>
      <c r="LQQ12" s="11"/>
      <c r="LQR12" s="11"/>
      <c r="LQS12" s="11"/>
      <c r="LQT12" s="11"/>
      <c r="LQU12" s="11"/>
      <c r="LQV12" s="11"/>
      <c r="LQW12" s="11"/>
      <c r="LQX12" s="11"/>
      <c r="LQY12" s="11"/>
      <c r="LQZ12" s="11"/>
      <c r="LRA12" s="11"/>
      <c r="LRB12" s="11"/>
      <c r="LRC12" s="11"/>
      <c r="LRD12" s="11"/>
      <c r="LRE12" s="11"/>
      <c r="LRF12" s="11"/>
      <c r="LRG12" s="11"/>
      <c r="LRH12" s="11"/>
      <c r="LRI12" s="11"/>
      <c r="LRJ12" s="11"/>
      <c r="LRK12" s="11"/>
      <c r="LRL12" s="11"/>
      <c r="LRM12" s="11"/>
      <c r="LRN12" s="11"/>
      <c r="LRO12" s="11"/>
      <c r="LRP12" s="11"/>
      <c r="LRQ12" s="11"/>
      <c r="LRR12" s="11"/>
      <c r="LRS12" s="11"/>
      <c r="LRT12" s="11"/>
      <c r="LRU12" s="11"/>
      <c r="LRV12" s="11"/>
      <c r="LRW12" s="11"/>
      <c r="LRX12" s="11"/>
      <c r="LRY12" s="11"/>
      <c r="LRZ12" s="11"/>
      <c r="LSA12" s="11"/>
      <c r="LSB12" s="11"/>
      <c r="LSC12" s="11"/>
      <c r="LSD12" s="11"/>
      <c r="LSE12" s="11"/>
      <c r="LSF12" s="11"/>
      <c r="LSG12" s="11"/>
      <c r="LSH12" s="11"/>
      <c r="LSI12" s="11"/>
      <c r="LSJ12" s="11"/>
      <c r="LSK12" s="11"/>
      <c r="LSL12" s="11"/>
      <c r="LSM12" s="11"/>
      <c r="LSN12" s="11"/>
      <c r="LSO12" s="11"/>
      <c r="LSP12" s="11"/>
      <c r="LSQ12" s="11"/>
      <c r="LSR12" s="11"/>
      <c r="LSS12" s="11"/>
      <c r="LST12" s="11"/>
      <c r="LSU12" s="11"/>
      <c r="LSV12" s="11"/>
      <c r="LSW12" s="11"/>
      <c r="LSX12" s="11"/>
      <c r="LSY12" s="11"/>
      <c r="LSZ12" s="11"/>
      <c r="LTA12" s="11"/>
      <c r="LTB12" s="11"/>
      <c r="LTC12" s="11"/>
      <c r="LTD12" s="11"/>
      <c r="LTE12" s="11"/>
      <c r="LTF12" s="11"/>
      <c r="LTG12" s="11"/>
      <c r="LTH12" s="11"/>
      <c r="LTI12" s="11"/>
      <c r="LTJ12" s="11"/>
      <c r="LTK12" s="11"/>
      <c r="LTL12" s="11"/>
      <c r="LTM12" s="11"/>
      <c r="LTN12" s="11"/>
      <c r="LTO12" s="11"/>
      <c r="LTP12" s="11"/>
      <c r="LTQ12" s="11"/>
      <c r="LTR12" s="11"/>
      <c r="LTS12" s="11"/>
      <c r="LTT12" s="11"/>
      <c r="LTU12" s="11"/>
      <c r="LTV12" s="11"/>
      <c r="LTW12" s="11"/>
      <c r="LTX12" s="11"/>
      <c r="LTY12" s="11"/>
      <c r="LTZ12" s="11"/>
      <c r="LUA12" s="11"/>
      <c r="LUB12" s="11"/>
      <c r="LUC12" s="11"/>
      <c r="LUD12" s="11"/>
      <c r="LUE12" s="11"/>
      <c r="LUF12" s="11"/>
      <c r="LUG12" s="11"/>
      <c r="LUH12" s="11"/>
      <c r="LUI12" s="11"/>
      <c r="LUJ12" s="11"/>
      <c r="LUK12" s="11"/>
      <c r="LUL12" s="11"/>
      <c r="LUM12" s="11"/>
      <c r="LUN12" s="11"/>
      <c r="LUO12" s="11"/>
      <c r="LUP12" s="11"/>
      <c r="LUQ12" s="11"/>
      <c r="LUR12" s="11"/>
      <c r="LUS12" s="11"/>
      <c r="LUT12" s="11"/>
      <c r="LUU12" s="11"/>
      <c r="LUV12" s="11"/>
      <c r="LUW12" s="11"/>
      <c r="LUX12" s="11"/>
      <c r="LUY12" s="11"/>
      <c r="LUZ12" s="11"/>
      <c r="LVA12" s="11"/>
      <c r="LVB12" s="11"/>
      <c r="LVC12" s="11"/>
      <c r="LVD12" s="11"/>
      <c r="LVE12" s="11"/>
      <c r="LVF12" s="11"/>
      <c r="LVG12" s="11"/>
      <c r="LVH12" s="11"/>
      <c r="LVI12" s="11"/>
      <c r="LVJ12" s="11"/>
      <c r="LVK12" s="11"/>
      <c r="LVL12" s="11"/>
      <c r="LVM12" s="11"/>
      <c r="LVN12" s="11"/>
      <c r="LVO12" s="11"/>
      <c r="LVP12" s="11"/>
      <c r="LVQ12" s="11"/>
      <c r="LVR12" s="11"/>
      <c r="LVS12" s="11"/>
      <c r="LVT12" s="11"/>
      <c r="LVU12" s="11"/>
      <c r="LVV12" s="11"/>
      <c r="LVW12" s="11"/>
      <c r="LVX12" s="11"/>
      <c r="LVY12" s="11"/>
      <c r="LVZ12" s="11"/>
      <c r="LWA12" s="11"/>
      <c r="LWB12" s="11"/>
      <c r="LWC12" s="11"/>
      <c r="LWD12" s="11"/>
      <c r="LWE12" s="11"/>
      <c r="LWF12" s="11"/>
      <c r="LWG12" s="11"/>
      <c r="LWH12" s="11"/>
      <c r="LWI12" s="11"/>
      <c r="LWJ12" s="11"/>
      <c r="LWK12" s="11"/>
      <c r="LWL12" s="11"/>
      <c r="LWM12" s="11"/>
      <c r="LWN12" s="11"/>
      <c r="LWO12" s="11"/>
      <c r="LWP12" s="11"/>
      <c r="LWQ12" s="11"/>
      <c r="LWR12" s="11"/>
      <c r="LWS12" s="11"/>
      <c r="LWT12" s="11"/>
      <c r="LWU12" s="11"/>
      <c r="LWV12" s="11"/>
      <c r="LWW12" s="11"/>
      <c r="LWX12" s="11"/>
      <c r="LWY12" s="11"/>
      <c r="LWZ12" s="11"/>
      <c r="LXA12" s="11"/>
      <c r="LXB12" s="11"/>
      <c r="LXC12" s="11"/>
      <c r="LXD12" s="11"/>
      <c r="LXE12" s="11"/>
      <c r="LXF12" s="11"/>
      <c r="LXG12" s="11"/>
      <c r="LXH12" s="11"/>
      <c r="LXI12" s="11"/>
      <c r="LXJ12" s="11"/>
      <c r="LXK12" s="11"/>
      <c r="LXL12" s="11"/>
      <c r="LXM12" s="11"/>
      <c r="LXN12" s="11"/>
      <c r="LXO12" s="11"/>
      <c r="LXP12" s="11"/>
      <c r="LXQ12" s="11"/>
      <c r="LXR12" s="11"/>
      <c r="LXS12" s="11"/>
      <c r="LXT12" s="11"/>
      <c r="LXU12" s="11"/>
      <c r="LXV12" s="11"/>
      <c r="LXW12" s="11"/>
      <c r="LXX12" s="11"/>
      <c r="LXY12" s="11"/>
      <c r="LXZ12" s="11"/>
      <c r="LYA12" s="11"/>
      <c r="LYB12" s="11"/>
      <c r="LYC12" s="11"/>
      <c r="LYD12" s="11"/>
      <c r="LYE12" s="11"/>
      <c r="LYF12" s="11"/>
      <c r="LYG12" s="11"/>
      <c r="LYH12" s="11"/>
      <c r="LYI12" s="11"/>
      <c r="LYJ12" s="11"/>
      <c r="LYK12" s="11"/>
      <c r="LYL12" s="11"/>
      <c r="LYM12" s="11"/>
      <c r="LYN12" s="11"/>
      <c r="LYO12" s="11"/>
      <c r="LYP12" s="11"/>
      <c r="LYQ12" s="11"/>
      <c r="LYR12" s="11"/>
      <c r="LYS12" s="11"/>
      <c r="LYT12" s="11"/>
      <c r="LYU12" s="11"/>
      <c r="LYV12" s="11"/>
      <c r="LYW12" s="11"/>
      <c r="LYX12" s="11"/>
      <c r="LYY12" s="11"/>
      <c r="LYZ12" s="11"/>
      <c r="LZA12" s="11"/>
      <c r="LZB12" s="11"/>
      <c r="LZC12" s="11"/>
      <c r="LZD12" s="11"/>
      <c r="LZE12" s="11"/>
      <c r="LZF12" s="11"/>
      <c r="LZG12" s="11"/>
      <c r="LZH12" s="11"/>
      <c r="LZI12" s="11"/>
      <c r="LZJ12" s="11"/>
      <c r="LZK12" s="11"/>
      <c r="LZL12" s="11"/>
      <c r="LZM12" s="11"/>
      <c r="LZN12" s="11"/>
      <c r="LZO12" s="11"/>
      <c r="LZP12" s="11"/>
      <c r="LZQ12" s="11"/>
      <c r="LZR12" s="11"/>
      <c r="LZS12" s="11"/>
      <c r="LZT12" s="11"/>
      <c r="LZU12" s="11"/>
      <c r="LZV12" s="11"/>
      <c r="LZW12" s="11"/>
      <c r="LZX12" s="11"/>
      <c r="LZY12" s="11"/>
      <c r="LZZ12" s="11"/>
      <c r="MAA12" s="11"/>
      <c r="MAB12" s="11"/>
      <c r="MAC12" s="11"/>
      <c r="MAD12" s="11"/>
      <c r="MAE12" s="11"/>
      <c r="MAF12" s="11"/>
      <c r="MAG12" s="11"/>
      <c r="MAH12" s="11"/>
      <c r="MAI12" s="11"/>
      <c r="MAJ12" s="11"/>
      <c r="MAK12" s="11"/>
      <c r="MAL12" s="11"/>
      <c r="MAM12" s="11"/>
      <c r="MAN12" s="11"/>
      <c r="MAO12" s="11"/>
      <c r="MAP12" s="11"/>
      <c r="MAQ12" s="11"/>
      <c r="MAR12" s="11"/>
      <c r="MAS12" s="11"/>
      <c r="MAT12" s="11"/>
      <c r="MAU12" s="11"/>
      <c r="MAV12" s="11"/>
      <c r="MAW12" s="11"/>
      <c r="MAX12" s="11"/>
      <c r="MAY12" s="11"/>
      <c r="MAZ12" s="11"/>
      <c r="MBA12" s="11"/>
      <c r="MBB12" s="11"/>
      <c r="MBC12" s="11"/>
      <c r="MBD12" s="11"/>
      <c r="MBE12" s="11"/>
      <c r="MBF12" s="11"/>
      <c r="MBG12" s="11"/>
      <c r="MBH12" s="11"/>
      <c r="MBI12" s="11"/>
      <c r="MBJ12" s="11"/>
      <c r="MBK12" s="11"/>
      <c r="MBL12" s="11"/>
      <c r="MBM12" s="11"/>
      <c r="MBN12" s="11"/>
      <c r="MBO12" s="11"/>
      <c r="MBP12" s="11"/>
      <c r="MBQ12" s="11"/>
      <c r="MBR12" s="11"/>
      <c r="MBS12" s="11"/>
      <c r="MBT12" s="11"/>
      <c r="MBU12" s="11"/>
      <c r="MBV12" s="11"/>
      <c r="MBW12" s="11"/>
      <c r="MBX12" s="11"/>
      <c r="MBY12" s="11"/>
      <c r="MBZ12" s="11"/>
      <c r="MCA12" s="11"/>
      <c r="MCB12" s="11"/>
      <c r="MCC12" s="11"/>
      <c r="MCD12" s="11"/>
      <c r="MCE12" s="11"/>
      <c r="MCF12" s="11"/>
      <c r="MCG12" s="11"/>
      <c r="MCH12" s="11"/>
      <c r="MCI12" s="11"/>
      <c r="MCJ12" s="11"/>
      <c r="MCK12" s="11"/>
      <c r="MCL12" s="11"/>
      <c r="MCM12" s="11"/>
      <c r="MCN12" s="11"/>
      <c r="MCO12" s="11"/>
      <c r="MCP12" s="11"/>
      <c r="MCQ12" s="11"/>
      <c r="MCR12" s="11"/>
      <c r="MCS12" s="11"/>
      <c r="MCT12" s="11"/>
      <c r="MCU12" s="11"/>
      <c r="MCV12" s="11"/>
      <c r="MCW12" s="11"/>
      <c r="MCX12" s="11"/>
      <c r="MCY12" s="11"/>
      <c r="MCZ12" s="11"/>
      <c r="MDA12" s="11"/>
      <c r="MDB12" s="11"/>
      <c r="MDC12" s="11"/>
      <c r="MDD12" s="11"/>
      <c r="MDE12" s="11"/>
      <c r="MDF12" s="11"/>
      <c r="MDG12" s="11"/>
      <c r="MDH12" s="11"/>
      <c r="MDI12" s="11"/>
      <c r="MDJ12" s="11"/>
      <c r="MDK12" s="11"/>
      <c r="MDL12" s="11"/>
      <c r="MDM12" s="11"/>
      <c r="MDN12" s="11"/>
      <c r="MDO12" s="11"/>
      <c r="MDP12" s="11"/>
      <c r="MDQ12" s="11"/>
      <c r="MDR12" s="11"/>
      <c r="MDS12" s="11"/>
      <c r="MDT12" s="11"/>
      <c r="MDU12" s="11"/>
      <c r="MDV12" s="11"/>
      <c r="MDW12" s="11"/>
      <c r="MDX12" s="11"/>
      <c r="MDY12" s="11"/>
      <c r="MDZ12" s="11"/>
      <c r="MEA12" s="11"/>
      <c r="MEB12" s="11"/>
      <c r="MEC12" s="11"/>
      <c r="MED12" s="11"/>
      <c r="MEE12" s="11"/>
      <c r="MEF12" s="11"/>
      <c r="MEG12" s="11"/>
      <c r="MEH12" s="11"/>
      <c r="MEI12" s="11"/>
      <c r="MEJ12" s="11"/>
      <c r="MEK12" s="11"/>
      <c r="MEL12" s="11"/>
      <c r="MEM12" s="11"/>
      <c r="MEN12" s="11"/>
      <c r="MEO12" s="11"/>
      <c r="MEP12" s="11"/>
      <c r="MEQ12" s="11"/>
      <c r="MER12" s="11"/>
      <c r="MES12" s="11"/>
      <c r="MET12" s="11"/>
      <c r="MEU12" s="11"/>
      <c r="MEV12" s="11"/>
      <c r="MEW12" s="11"/>
      <c r="MEX12" s="11"/>
      <c r="MEY12" s="11"/>
      <c r="MEZ12" s="11"/>
      <c r="MFA12" s="11"/>
      <c r="MFB12" s="11"/>
      <c r="MFC12" s="11"/>
      <c r="MFD12" s="11"/>
      <c r="MFE12" s="11"/>
      <c r="MFF12" s="11"/>
      <c r="MFG12" s="11"/>
      <c r="MFH12" s="11"/>
      <c r="MFI12" s="11"/>
      <c r="MFJ12" s="11"/>
      <c r="MFK12" s="11"/>
      <c r="MFL12" s="11"/>
      <c r="MFM12" s="11"/>
      <c r="MFN12" s="11"/>
      <c r="MFO12" s="11"/>
      <c r="MFP12" s="11"/>
      <c r="MFQ12" s="11"/>
      <c r="MFR12" s="11"/>
      <c r="MFS12" s="11"/>
      <c r="MFT12" s="11"/>
      <c r="MFU12" s="11"/>
      <c r="MFV12" s="11"/>
      <c r="MFW12" s="11"/>
      <c r="MFX12" s="11"/>
      <c r="MFY12" s="11"/>
      <c r="MFZ12" s="11"/>
      <c r="MGA12" s="11"/>
      <c r="MGB12" s="11"/>
      <c r="MGC12" s="11"/>
      <c r="MGD12" s="11"/>
      <c r="MGE12" s="11"/>
      <c r="MGF12" s="11"/>
      <c r="MGG12" s="11"/>
      <c r="MGH12" s="11"/>
      <c r="MGI12" s="11"/>
      <c r="MGJ12" s="11"/>
      <c r="MGK12" s="11"/>
      <c r="MGL12" s="11"/>
      <c r="MGM12" s="11"/>
      <c r="MGN12" s="11"/>
      <c r="MGO12" s="11"/>
      <c r="MGP12" s="11"/>
      <c r="MGQ12" s="11"/>
      <c r="MGR12" s="11"/>
      <c r="MGS12" s="11"/>
      <c r="MGT12" s="11"/>
      <c r="MGU12" s="11"/>
      <c r="MGV12" s="11"/>
      <c r="MGW12" s="11"/>
      <c r="MGX12" s="11"/>
      <c r="MGY12" s="11"/>
      <c r="MGZ12" s="11"/>
      <c r="MHA12" s="11"/>
      <c r="MHB12" s="11"/>
      <c r="MHC12" s="11"/>
      <c r="MHD12" s="11"/>
      <c r="MHE12" s="11"/>
      <c r="MHF12" s="11"/>
      <c r="MHG12" s="11"/>
      <c r="MHH12" s="11"/>
      <c r="MHI12" s="11"/>
      <c r="MHJ12" s="11"/>
      <c r="MHK12" s="11"/>
      <c r="MHL12" s="11"/>
      <c r="MHM12" s="11"/>
      <c r="MHN12" s="11"/>
      <c r="MHO12" s="11"/>
      <c r="MHP12" s="11"/>
      <c r="MHQ12" s="11"/>
      <c r="MHR12" s="11"/>
      <c r="MHS12" s="11"/>
      <c r="MHT12" s="11"/>
      <c r="MHU12" s="11"/>
      <c r="MHV12" s="11"/>
      <c r="MHW12" s="11"/>
      <c r="MHX12" s="11"/>
      <c r="MHY12" s="11"/>
      <c r="MHZ12" s="11"/>
      <c r="MIA12" s="11"/>
      <c r="MIB12" s="11"/>
      <c r="MIC12" s="11"/>
      <c r="MID12" s="11"/>
      <c r="MIE12" s="11"/>
      <c r="MIF12" s="11"/>
      <c r="MIG12" s="11"/>
      <c r="MIH12" s="11"/>
      <c r="MII12" s="11"/>
      <c r="MIJ12" s="11"/>
      <c r="MIK12" s="11"/>
      <c r="MIL12" s="11"/>
      <c r="MIM12" s="11"/>
      <c r="MIN12" s="11"/>
      <c r="MIO12" s="11"/>
      <c r="MIP12" s="11"/>
      <c r="MIQ12" s="11"/>
      <c r="MIR12" s="11"/>
      <c r="MIS12" s="11"/>
      <c r="MIT12" s="11"/>
      <c r="MIU12" s="11"/>
      <c r="MIV12" s="11"/>
      <c r="MIW12" s="11"/>
      <c r="MIX12" s="11"/>
      <c r="MIY12" s="11"/>
      <c r="MIZ12" s="11"/>
      <c r="MJA12" s="11"/>
      <c r="MJB12" s="11"/>
      <c r="MJC12" s="11"/>
      <c r="MJD12" s="11"/>
      <c r="MJE12" s="11"/>
      <c r="MJF12" s="11"/>
      <c r="MJG12" s="11"/>
      <c r="MJH12" s="11"/>
      <c r="MJI12" s="11"/>
      <c r="MJJ12" s="11"/>
      <c r="MJK12" s="11"/>
      <c r="MJL12" s="11"/>
      <c r="MJM12" s="11"/>
      <c r="MJN12" s="11"/>
      <c r="MJO12" s="11"/>
      <c r="MJP12" s="11"/>
      <c r="MJQ12" s="11"/>
      <c r="MJR12" s="11"/>
      <c r="MJS12" s="11"/>
      <c r="MJT12" s="11"/>
      <c r="MJU12" s="11"/>
      <c r="MJV12" s="11"/>
      <c r="MJW12" s="11"/>
      <c r="MJX12" s="11"/>
      <c r="MJY12" s="11"/>
      <c r="MJZ12" s="11"/>
      <c r="MKA12" s="11"/>
      <c r="MKB12" s="11"/>
      <c r="MKC12" s="11"/>
      <c r="MKD12" s="11"/>
      <c r="MKE12" s="11"/>
      <c r="MKF12" s="11"/>
      <c r="MKG12" s="11"/>
      <c r="MKH12" s="11"/>
      <c r="MKI12" s="11"/>
      <c r="MKJ12" s="11"/>
      <c r="MKK12" s="11"/>
      <c r="MKL12" s="11"/>
      <c r="MKM12" s="11"/>
      <c r="MKN12" s="11"/>
      <c r="MKO12" s="11"/>
      <c r="MKP12" s="11"/>
      <c r="MKQ12" s="11"/>
      <c r="MKR12" s="11"/>
      <c r="MKS12" s="11"/>
      <c r="MKT12" s="11"/>
      <c r="MKU12" s="11"/>
      <c r="MKV12" s="11"/>
      <c r="MKW12" s="11"/>
      <c r="MKX12" s="11"/>
      <c r="MKY12" s="11"/>
      <c r="MKZ12" s="11"/>
      <c r="MLA12" s="11"/>
      <c r="MLB12" s="11"/>
      <c r="MLC12" s="11"/>
      <c r="MLD12" s="11"/>
      <c r="MLE12" s="11"/>
      <c r="MLF12" s="11"/>
      <c r="MLG12" s="11"/>
      <c r="MLH12" s="11"/>
      <c r="MLI12" s="11"/>
      <c r="MLJ12" s="11"/>
      <c r="MLK12" s="11"/>
      <c r="MLL12" s="11"/>
      <c r="MLM12" s="11"/>
      <c r="MLN12" s="11"/>
      <c r="MLO12" s="11"/>
      <c r="MLP12" s="11"/>
      <c r="MLQ12" s="11"/>
      <c r="MLR12" s="11"/>
      <c r="MLS12" s="11"/>
      <c r="MLT12" s="11"/>
      <c r="MLU12" s="11"/>
      <c r="MLV12" s="11"/>
      <c r="MLW12" s="11"/>
      <c r="MLX12" s="11"/>
      <c r="MLY12" s="11"/>
      <c r="MLZ12" s="11"/>
      <c r="MMA12" s="11"/>
      <c r="MMB12" s="11"/>
      <c r="MMC12" s="11"/>
      <c r="MMD12" s="11"/>
      <c r="MME12" s="11"/>
      <c r="MMF12" s="11"/>
      <c r="MMG12" s="11"/>
      <c r="MMH12" s="11"/>
      <c r="MMI12" s="11"/>
      <c r="MMJ12" s="11"/>
      <c r="MMK12" s="11"/>
      <c r="MML12" s="11"/>
      <c r="MMM12" s="11"/>
      <c r="MMN12" s="11"/>
      <c r="MMO12" s="11"/>
      <c r="MMP12" s="11"/>
      <c r="MMQ12" s="11"/>
      <c r="MMR12" s="11"/>
      <c r="MMS12" s="11"/>
      <c r="MMT12" s="11"/>
      <c r="MMU12" s="11"/>
      <c r="MMV12" s="11"/>
      <c r="MMW12" s="11"/>
      <c r="MMX12" s="11"/>
      <c r="MMY12" s="11"/>
      <c r="MMZ12" s="11"/>
      <c r="MNA12" s="11"/>
      <c r="MNB12" s="11"/>
      <c r="MNC12" s="11"/>
      <c r="MND12" s="11"/>
      <c r="MNE12" s="11"/>
      <c r="MNF12" s="11"/>
      <c r="MNG12" s="11"/>
      <c r="MNH12" s="11"/>
      <c r="MNI12" s="11"/>
      <c r="MNJ12" s="11"/>
      <c r="MNK12" s="11"/>
      <c r="MNL12" s="11"/>
      <c r="MNM12" s="11"/>
      <c r="MNN12" s="11"/>
      <c r="MNO12" s="11"/>
      <c r="MNP12" s="11"/>
      <c r="MNQ12" s="11"/>
      <c r="MNR12" s="11"/>
      <c r="MNS12" s="11"/>
      <c r="MNT12" s="11"/>
      <c r="MNU12" s="11"/>
      <c r="MNV12" s="11"/>
      <c r="MNW12" s="11"/>
      <c r="MNX12" s="11"/>
      <c r="MNY12" s="11"/>
      <c r="MNZ12" s="11"/>
      <c r="MOA12" s="11"/>
      <c r="MOB12" s="11"/>
      <c r="MOC12" s="11"/>
      <c r="MOD12" s="11"/>
      <c r="MOE12" s="11"/>
      <c r="MOF12" s="11"/>
      <c r="MOG12" s="11"/>
      <c r="MOH12" s="11"/>
      <c r="MOI12" s="11"/>
      <c r="MOJ12" s="11"/>
      <c r="MOK12" s="11"/>
      <c r="MOL12" s="11"/>
      <c r="MOM12" s="11"/>
      <c r="MON12" s="11"/>
      <c r="MOO12" s="11"/>
      <c r="MOP12" s="11"/>
      <c r="MOQ12" s="11"/>
      <c r="MOR12" s="11"/>
      <c r="MOS12" s="11"/>
      <c r="MOT12" s="11"/>
      <c r="MOU12" s="11"/>
      <c r="MOV12" s="11"/>
      <c r="MOW12" s="11"/>
      <c r="MOX12" s="11"/>
      <c r="MOY12" s="11"/>
      <c r="MOZ12" s="11"/>
      <c r="MPA12" s="11"/>
      <c r="MPB12" s="11"/>
      <c r="MPC12" s="11"/>
      <c r="MPD12" s="11"/>
      <c r="MPE12" s="11"/>
      <c r="MPF12" s="11"/>
      <c r="MPG12" s="11"/>
      <c r="MPH12" s="11"/>
      <c r="MPI12" s="11"/>
      <c r="MPJ12" s="11"/>
      <c r="MPK12" s="11"/>
      <c r="MPL12" s="11"/>
      <c r="MPM12" s="11"/>
      <c r="MPN12" s="11"/>
      <c r="MPO12" s="11"/>
      <c r="MPP12" s="11"/>
      <c r="MPQ12" s="11"/>
      <c r="MPR12" s="11"/>
      <c r="MPS12" s="11"/>
      <c r="MPT12" s="11"/>
      <c r="MPU12" s="11"/>
      <c r="MPV12" s="11"/>
      <c r="MPW12" s="11"/>
      <c r="MPX12" s="11"/>
      <c r="MPY12" s="11"/>
      <c r="MPZ12" s="11"/>
      <c r="MQA12" s="11"/>
      <c r="MQB12" s="11"/>
      <c r="MQC12" s="11"/>
      <c r="MQD12" s="11"/>
      <c r="MQE12" s="11"/>
      <c r="MQF12" s="11"/>
      <c r="MQG12" s="11"/>
      <c r="MQH12" s="11"/>
      <c r="MQI12" s="11"/>
      <c r="MQJ12" s="11"/>
      <c r="MQK12" s="11"/>
      <c r="MQL12" s="11"/>
      <c r="MQM12" s="11"/>
      <c r="MQN12" s="11"/>
      <c r="MQO12" s="11"/>
      <c r="MQP12" s="11"/>
      <c r="MQQ12" s="11"/>
      <c r="MQR12" s="11"/>
      <c r="MQS12" s="11"/>
      <c r="MQT12" s="11"/>
      <c r="MQU12" s="11"/>
      <c r="MQV12" s="11"/>
      <c r="MQW12" s="11"/>
      <c r="MQX12" s="11"/>
      <c r="MQY12" s="11"/>
      <c r="MQZ12" s="11"/>
      <c r="MRA12" s="11"/>
      <c r="MRB12" s="11"/>
      <c r="MRC12" s="11"/>
      <c r="MRD12" s="11"/>
      <c r="MRE12" s="11"/>
      <c r="MRF12" s="11"/>
      <c r="MRG12" s="11"/>
      <c r="MRH12" s="11"/>
      <c r="MRI12" s="11"/>
      <c r="MRJ12" s="11"/>
      <c r="MRK12" s="11"/>
      <c r="MRL12" s="11"/>
      <c r="MRM12" s="11"/>
      <c r="MRN12" s="11"/>
      <c r="MRO12" s="11"/>
      <c r="MRP12" s="11"/>
      <c r="MRQ12" s="11"/>
      <c r="MRR12" s="11"/>
      <c r="MRS12" s="11"/>
      <c r="MRT12" s="11"/>
      <c r="MRU12" s="11"/>
      <c r="MRV12" s="11"/>
      <c r="MRW12" s="11"/>
      <c r="MRX12" s="11"/>
      <c r="MRY12" s="11"/>
      <c r="MRZ12" s="11"/>
      <c r="MSA12" s="11"/>
      <c r="MSB12" s="11"/>
      <c r="MSC12" s="11"/>
      <c r="MSD12" s="11"/>
      <c r="MSE12" s="11"/>
      <c r="MSF12" s="11"/>
      <c r="MSG12" s="11"/>
      <c r="MSH12" s="11"/>
      <c r="MSI12" s="11"/>
      <c r="MSJ12" s="11"/>
      <c r="MSK12" s="11"/>
      <c r="MSL12" s="11"/>
      <c r="MSM12" s="11"/>
      <c r="MSN12" s="11"/>
      <c r="MSO12" s="11"/>
      <c r="MSP12" s="11"/>
      <c r="MSQ12" s="11"/>
      <c r="MSR12" s="11"/>
      <c r="MSS12" s="11"/>
      <c r="MST12" s="11"/>
      <c r="MSU12" s="11"/>
      <c r="MSV12" s="11"/>
      <c r="MSW12" s="11"/>
      <c r="MSX12" s="11"/>
      <c r="MSY12" s="11"/>
      <c r="MSZ12" s="11"/>
      <c r="MTA12" s="11"/>
      <c r="MTB12" s="11"/>
      <c r="MTC12" s="11"/>
      <c r="MTD12" s="11"/>
      <c r="MTE12" s="11"/>
      <c r="MTF12" s="11"/>
      <c r="MTG12" s="11"/>
      <c r="MTH12" s="11"/>
      <c r="MTI12" s="11"/>
      <c r="MTJ12" s="11"/>
      <c r="MTK12" s="11"/>
      <c r="MTL12" s="11"/>
      <c r="MTM12" s="11"/>
      <c r="MTN12" s="11"/>
      <c r="MTO12" s="11"/>
      <c r="MTP12" s="11"/>
      <c r="MTQ12" s="11"/>
      <c r="MTR12" s="11"/>
      <c r="MTS12" s="11"/>
      <c r="MTT12" s="11"/>
      <c r="MTU12" s="11"/>
      <c r="MTV12" s="11"/>
      <c r="MTW12" s="11"/>
      <c r="MTX12" s="11"/>
      <c r="MTY12" s="11"/>
      <c r="MTZ12" s="11"/>
      <c r="MUA12" s="11"/>
      <c r="MUB12" s="11"/>
      <c r="MUC12" s="11"/>
      <c r="MUD12" s="11"/>
      <c r="MUE12" s="11"/>
      <c r="MUF12" s="11"/>
      <c r="MUG12" s="11"/>
      <c r="MUH12" s="11"/>
      <c r="MUI12" s="11"/>
      <c r="MUJ12" s="11"/>
      <c r="MUK12" s="11"/>
      <c r="MUL12" s="11"/>
      <c r="MUM12" s="11"/>
      <c r="MUN12" s="11"/>
      <c r="MUO12" s="11"/>
      <c r="MUP12" s="11"/>
      <c r="MUQ12" s="11"/>
      <c r="MUR12" s="11"/>
      <c r="MUS12" s="11"/>
      <c r="MUT12" s="11"/>
      <c r="MUU12" s="11"/>
      <c r="MUV12" s="11"/>
      <c r="MUW12" s="11"/>
      <c r="MUX12" s="11"/>
      <c r="MUY12" s="11"/>
      <c r="MUZ12" s="11"/>
      <c r="MVA12" s="11"/>
      <c r="MVB12" s="11"/>
      <c r="MVC12" s="11"/>
      <c r="MVD12" s="11"/>
      <c r="MVE12" s="11"/>
      <c r="MVF12" s="11"/>
      <c r="MVG12" s="11"/>
      <c r="MVH12" s="11"/>
      <c r="MVI12" s="11"/>
      <c r="MVJ12" s="11"/>
      <c r="MVK12" s="11"/>
      <c r="MVL12" s="11"/>
      <c r="MVM12" s="11"/>
      <c r="MVN12" s="11"/>
      <c r="MVO12" s="11"/>
      <c r="MVP12" s="11"/>
      <c r="MVQ12" s="11"/>
      <c r="MVR12" s="11"/>
      <c r="MVS12" s="11"/>
      <c r="MVT12" s="11"/>
      <c r="MVU12" s="11"/>
      <c r="MVV12" s="11"/>
      <c r="MVW12" s="11"/>
      <c r="MVX12" s="11"/>
      <c r="MVY12" s="11"/>
      <c r="MVZ12" s="11"/>
      <c r="MWA12" s="11"/>
      <c r="MWB12" s="11"/>
      <c r="MWC12" s="11"/>
      <c r="MWD12" s="11"/>
      <c r="MWE12" s="11"/>
      <c r="MWF12" s="11"/>
      <c r="MWG12" s="11"/>
      <c r="MWH12" s="11"/>
      <c r="MWI12" s="11"/>
      <c r="MWJ12" s="11"/>
      <c r="MWK12" s="11"/>
      <c r="MWL12" s="11"/>
      <c r="MWM12" s="11"/>
      <c r="MWN12" s="11"/>
      <c r="MWO12" s="11"/>
      <c r="MWP12" s="11"/>
      <c r="MWQ12" s="11"/>
      <c r="MWR12" s="11"/>
      <c r="MWS12" s="11"/>
      <c r="MWT12" s="11"/>
      <c r="MWU12" s="11"/>
      <c r="MWV12" s="11"/>
      <c r="MWW12" s="11"/>
      <c r="MWX12" s="11"/>
      <c r="MWY12" s="11"/>
      <c r="MWZ12" s="11"/>
      <c r="MXA12" s="11"/>
      <c r="MXB12" s="11"/>
      <c r="MXC12" s="11"/>
      <c r="MXD12" s="11"/>
      <c r="MXE12" s="11"/>
      <c r="MXF12" s="11"/>
      <c r="MXG12" s="11"/>
      <c r="MXH12" s="11"/>
      <c r="MXI12" s="11"/>
      <c r="MXJ12" s="11"/>
      <c r="MXK12" s="11"/>
      <c r="MXL12" s="11"/>
      <c r="MXM12" s="11"/>
      <c r="MXN12" s="11"/>
      <c r="MXO12" s="11"/>
      <c r="MXP12" s="11"/>
      <c r="MXQ12" s="11"/>
      <c r="MXR12" s="11"/>
      <c r="MXS12" s="11"/>
      <c r="MXT12" s="11"/>
      <c r="MXU12" s="11"/>
      <c r="MXV12" s="11"/>
      <c r="MXW12" s="11"/>
      <c r="MXX12" s="11"/>
      <c r="MXY12" s="11"/>
      <c r="MXZ12" s="11"/>
      <c r="MYA12" s="11"/>
      <c r="MYB12" s="11"/>
      <c r="MYC12" s="11"/>
      <c r="MYD12" s="11"/>
      <c r="MYE12" s="11"/>
      <c r="MYF12" s="11"/>
      <c r="MYG12" s="11"/>
      <c r="MYH12" s="11"/>
      <c r="MYI12" s="11"/>
      <c r="MYJ12" s="11"/>
      <c r="MYK12" s="11"/>
      <c r="MYL12" s="11"/>
      <c r="MYM12" s="11"/>
      <c r="MYN12" s="11"/>
      <c r="MYO12" s="11"/>
      <c r="MYP12" s="11"/>
      <c r="MYQ12" s="11"/>
      <c r="MYR12" s="11"/>
      <c r="MYS12" s="11"/>
      <c r="MYT12" s="11"/>
      <c r="MYU12" s="11"/>
      <c r="MYV12" s="11"/>
      <c r="MYW12" s="11"/>
      <c r="MYX12" s="11"/>
      <c r="MYY12" s="11"/>
      <c r="MYZ12" s="11"/>
      <c r="MZA12" s="11"/>
      <c r="MZB12" s="11"/>
      <c r="MZC12" s="11"/>
      <c r="MZD12" s="11"/>
      <c r="MZE12" s="11"/>
      <c r="MZF12" s="11"/>
      <c r="MZG12" s="11"/>
      <c r="MZH12" s="11"/>
      <c r="MZI12" s="11"/>
      <c r="MZJ12" s="11"/>
      <c r="MZK12" s="11"/>
      <c r="MZL12" s="11"/>
      <c r="MZM12" s="11"/>
      <c r="MZN12" s="11"/>
      <c r="MZO12" s="11"/>
      <c r="MZP12" s="11"/>
      <c r="MZQ12" s="11"/>
      <c r="MZR12" s="11"/>
      <c r="MZS12" s="11"/>
      <c r="MZT12" s="11"/>
      <c r="MZU12" s="11"/>
      <c r="MZV12" s="11"/>
      <c r="MZW12" s="11"/>
      <c r="MZX12" s="11"/>
      <c r="MZY12" s="11"/>
      <c r="MZZ12" s="11"/>
      <c r="NAA12" s="11"/>
      <c r="NAB12" s="11"/>
      <c r="NAC12" s="11"/>
      <c r="NAD12" s="11"/>
      <c r="NAE12" s="11"/>
      <c r="NAF12" s="11"/>
      <c r="NAG12" s="11"/>
      <c r="NAH12" s="11"/>
      <c r="NAI12" s="11"/>
      <c r="NAJ12" s="11"/>
      <c r="NAK12" s="11"/>
      <c r="NAL12" s="11"/>
      <c r="NAM12" s="11"/>
      <c r="NAN12" s="11"/>
      <c r="NAO12" s="11"/>
      <c r="NAP12" s="11"/>
      <c r="NAQ12" s="11"/>
      <c r="NAR12" s="11"/>
      <c r="NAS12" s="11"/>
      <c r="NAT12" s="11"/>
      <c r="NAU12" s="11"/>
      <c r="NAV12" s="11"/>
      <c r="NAW12" s="11"/>
      <c r="NAX12" s="11"/>
      <c r="NAY12" s="11"/>
      <c r="NAZ12" s="11"/>
      <c r="NBA12" s="11"/>
      <c r="NBB12" s="11"/>
      <c r="NBC12" s="11"/>
      <c r="NBD12" s="11"/>
      <c r="NBE12" s="11"/>
      <c r="NBF12" s="11"/>
      <c r="NBG12" s="11"/>
      <c r="NBH12" s="11"/>
      <c r="NBI12" s="11"/>
      <c r="NBJ12" s="11"/>
      <c r="NBK12" s="11"/>
      <c r="NBL12" s="11"/>
      <c r="NBM12" s="11"/>
      <c r="NBN12" s="11"/>
      <c r="NBO12" s="11"/>
      <c r="NBP12" s="11"/>
      <c r="NBQ12" s="11"/>
      <c r="NBR12" s="11"/>
      <c r="NBS12" s="11"/>
      <c r="NBT12" s="11"/>
      <c r="NBU12" s="11"/>
      <c r="NBV12" s="11"/>
      <c r="NBW12" s="11"/>
      <c r="NBX12" s="11"/>
      <c r="NBY12" s="11"/>
      <c r="NBZ12" s="11"/>
      <c r="NCA12" s="11"/>
      <c r="NCB12" s="11"/>
      <c r="NCC12" s="11"/>
      <c r="NCD12" s="11"/>
      <c r="NCE12" s="11"/>
      <c r="NCF12" s="11"/>
      <c r="NCG12" s="11"/>
      <c r="NCH12" s="11"/>
      <c r="NCI12" s="11"/>
      <c r="NCJ12" s="11"/>
      <c r="NCK12" s="11"/>
      <c r="NCL12" s="11"/>
      <c r="NCM12" s="11"/>
      <c r="NCN12" s="11"/>
      <c r="NCO12" s="11"/>
      <c r="NCP12" s="11"/>
      <c r="NCQ12" s="11"/>
      <c r="NCR12" s="11"/>
      <c r="NCS12" s="11"/>
      <c r="NCT12" s="11"/>
      <c r="NCU12" s="11"/>
      <c r="NCV12" s="11"/>
      <c r="NCW12" s="11"/>
      <c r="NCX12" s="11"/>
      <c r="NCY12" s="11"/>
      <c r="NCZ12" s="11"/>
      <c r="NDA12" s="11"/>
      <c r="NDB12" s="11"/>
      <c r="NDC12" s="11"/>
      <c r="NDD12" s="11"/>
      <c r="NDE12" s="11"/>
      <c r="NDF12" s="11"/>
      <c r="NDG12" s="11"/>
      <c r="NDH12" s="11"/>
      <c r="NDI12" s="11"/>
      <c r="NDJ12" s="11"/>
      <c r="NDK12" s="11"/>
      <c r="NDL12" s="11"/>
      <c r="NDM12" s="11"/>
      <c r="NDN12" s="11"/>
      <c r="NDO12" s="11"/>
      <c r="NDP12" s="11"/>
      <c r="NDQ12" s="11"/>
      <c r="NDR12" s="11"/>
      <c r="NDS12" s="11"/>
      <c r="NDT12" s="11"/>
      <c r="NDU12" s="11"/>
      <c r="NDV12" s="11"/>
      <c r="NDW12" s="11"/>
      <c r="NDX12" s="11"/>
      <c r="NDY12" s="11"/>
      <c r="NDZ12" s="11"/>
      <c r="NEA12" s="11"/>
      <c r="NEB12" s="11"/>
      <c r="NEC12" s="11"/>
      <c r="NED12" s="11"/>
      <c r="NEE12" s="11"/>
      <c r="NEF12" s="11"/>
      <c r="NEG12" s="11"/>
      <c r="NEH12" s="11"/>
      <c r="NEI12" s="11"/>
      <c r="NEJ12" s="11"/>
      <c r="NEK12" s="11"/>
      <c r="NEL12" s="11"/>
      <c r="NEM12" s="11"/>
      <c r="NEN12" s="11"/>
      <c r="NEO12" s="11"/>
      <c r="NEP12" s="11"/>
      <c r="NEQ12" s="11"/>
      <c r="NER12" s="11"/>
      <c r="NES12" s="11"/>
      <c r="NET12" s="11"/>
      <c r="NEU12" s="11"/>
      <c r="NEV12" s="11"/>
      <c r="NEW12" s="11"/>
      <c r="NEX12" s="11"/>
      <c r="NEY12" s="11"/>
      <c r="NEZ12" s="11"/>
      <c r="NFA12" s="11"/>
      <c r="NFB12" s="11"/>
      <c r="NFC12" s="11"/>
      <c r="NFD12" s="11"/>
      <c r="NFE12" s="11"/>
      <c r="NFF12" s="11"/>
      <c r="NFG12" s="11"/>
      <c r="NFH12" s="11"/>
      <c r="NFI12" s="11"/>
      <c r="NFJ12" s="11"/>
      <c r="NFK12" s="11"/>
      <c r="NFL12" s="11"/>
      <c r="NFM12" s="11"/>
      <c r="NFN12" s="11"/>
      <c r="NFO12" s="11"/>
      <c r="NFP12" s="11"/>
      <c r="NFQ12" s="11"/>
      <c r="NFR12" s="11"/>
      <c r="NFS12" s="11"/>
      <c r="NFT12" s="11"/>
      <c r="NFU12" s="11"/>
      <c r="NFV12" s="11"/>
      <c r="NFW12" s="11"/>
      <c r="NFX12" s="11"/>
      <c r="NFY12" s="11"/>
      <c r="NFZ12" s="11"/>
      <c r="NGA12" s="11"/>
      <c r="NGB12" s="11"/>
      <c r="NGC12" s="11"/>
      <c r="NGD12" s="11"/>
      <c r="NGE12" s="11"/>
      <c r="NGF12" s="11"/>
      <c r="NGG12" s="11"/>
      <c r="NGH12" s="11"/>
      <c r="NGI12" s="11"/>
      <c r="NGJ12" s="11"/>
      <c r="NGK12" s="11"/>
      <c r="NGL12" s="11"/>
      <c r="NGM12" s="11"/>
      <c r="NGN12" s="11"/>
      <c r="NGO12" s="11"/>
      <c r="NGP12" s="11"/>
      <c r="NGQ12" s="11"/>
      <c r="NGR12" s="11"/>
      <c r="NGS12" s="11"/>
      <c r="NGT12" s="11"/>
      <c r="NGU12" s="11"/>
      <c r="NGV12" s="11"/>
      <c r="NGW12" s="11"/>
      <c r="NGX12" s="11"/>
      <c r="NGY12" s="11"/>
      <c r="NGZ12" s="11"/>
      <c r="NHA12" s="11"/>
      <c r="NHB12" s="11"/>
      <c r="NHC12" s="11"/>
      <c r="NHD12" s="11"/>
      <c r="NHE12" s="11"/>
      <c r="NHF12" s="11"/>
      <c r="NHG12" s="11"/>
      <c r="NHH12" s="11"/>
      <c r="NHI12" s="11"/>
      <c r="NHJ12" s="11"/>
      <c r="NHK12" s="11"/>
      <c r="NHL12" s="11"/>
      <c r="NHM12" s="11"/>
      <c r="NHN12" s="11"/>
      <c r="NHO12" s="11"/>
      <c r="NHP12" s="11"/>
      <c r="NHQ12" s="11"/>
      <c r="NHR12" s="11"/>
      <c r="NHS12" s="11"/>
      <c r="NHT12" s="11"/>
      <c r="NHU12" s="11"/>
      <c r="NHV12" s="11"/>
      <c r="NHW12" s="11"/>
      <c r="NHX12" s="11"/>
      <c r="NHY12" s="11"/>
      <c r="NHZ12" s="11"/>
      <c r="NIA12" s="11"/>
      <c r="NIB12" s="11"/>
      <c r="NIC12" s="11"/>
      <c r="NID12" s="11"/>
      <c r="NIE12" s="11"/>
      <c r="NIF12" s="11"/>
      <c r="NIG12" s="11"/>
      <c r="NIH12" s="11"/>
      <c r="NII12" s="11"/>
      <c r="NIJ12" s="11"/>
      <c r="NIK12" s="11"/>
      <c r="NIL12" s="11"/>
      <c r="NIM12" s="11"/>
      <c r="NIN12" s="11"/>
      <c r="NIO12" s="11"/>
      <c r="NIP12" s="11"/>
      <c r="NIQ12" s="11"/>
      <c r="NIR12" s="11"/>
      <c r="NIS12" s="11"/>
      <c r="NIT12" s="11"/>
      <c r="NIU12" s="11"/>
      <c r="NIV12" s="11"/>
      <c r="NIW12" s="11"/>
      <c r="NIX12" s="11"/>
      <c r="NIY12" s="11"/>
      <c r="NIZ12" s="11"/>
      <c r="NJA12" s="11"/>
      <c r="NJB12" s="11"/>
      <c r="NJC12" s="11"/>
      <c r="NJD12" s="11"/>
      <c r="NJE12" s="11"/>
      <c r="NJF12" s="11"/>
      <c r="NJG12" s="11"/>
      <c r="NJH12" s="11"/>
      <c r="NJI12" s="11"/>
      <c r="NJJ12" s="11"/>
      <c r="NJK12" s="11"/>
      <c r="NJL12" s="11"/>
      <c r="NJM12" s="11"/>
      <c r="NJN12" s="11"/>
      <c r="NJO12" s="11"/>
      <c r="NJP12" s="11"/>
      <c r="NJQ12" s="11"/>
      <c r="NJR12" s="11"/>
      <c r="NJS12" s="11"/>
      <c r="NJT12" s="11"/>
      <c r="NJU12" s="11"/>
      <c r="NJV12" s="11"/>
      <c r="NJW12" s="11"/>
      <c r="NJX12" s="11"/>
      <c r="NJY12" s="11"/>
      <c r="NJZ12" s="11"/>
      <c r="NKA12" s="11"/>
      <c r="NKB12" s="11"/>
      <c r="NKC12" s="11"/>
      <c r="NKD12" s="11"/>
      <c r="NKE12" s="11"/>
      <c r="NKF12" s="11"/>
      <c r="NKG12" s="11"/>
      <c r="NKH12" s="11"/>
      <c r="NKI12" s="11"/>
      <c r="NKJ12" s="11"/>
      <c r="NKK12" s="11"/>
      <c r="NKL12" s="11"/>
      <c r="NKM12" s="11"/>
      <c r="NKN12" s="11"/>
      <c r="NKO12" s="11"/>
      <c r="NKP12" s="11"/>
      <c r="NKQ12" s="11"/>
      <c r="NKR12" s="11"/>
      <c r="NKS12" s="11"/>
      <c r="NKT12" s="11"/>
      <c r="NKU12" s="11"/>
      <c r="NKV12" s="11"/>
      <c r="NKW12" s="11"/>
      <c r="NKX12" s="11"/>
      <c r="NKY12" s="11"/>
      <c r="NKZ12" s="11"/>
      <c r="NLA12" s="11"/>
      <c r="NLB12" s="11"/>
      <c r="NLC12" s="11"/>
      <c r="NLD12" s="11"/>
      <c r="NLE12" s="11"/>
      <c r="NLF12" s="11"/>
      <c r="NLG12" s="11"/>
      <c r="NLH12" s="11"/>
      <c r="NLI12" s="11"/>
      <c r="NLJ12" s="11"/>
      <c r="NLK12" s="11"/>
      <c r="NLL12" s="11"/>
      <c r="NLM12" s="11"/>
      <c r="NLN12" s="11"/>
      <c r="NLO12" s="11"/>
      <c r="NLP12" s="11"/>
      <c r="NLQ12" s="11"/>
      <c r="NLR12" s="11"/>
      <c r="NLS12" s="11"/>
      <c r="NLT12" s="11"/>
      <c r="NLU12" s="11"/>
      <c r="NLV12" s="11"/>
      <c r="NLW12" s="11"/>
      <c r="NLX12" s="11"/>
      <c r="NLY12" s="11"/>
      <c r="NLZ12" s="11"/>
      <c r="NMA12" s="11"/>
      <c r="NMB12" s="11"/>
      <c r="NMC12" s="11"/>
      <c r="NMD12" s="11"/>
      <c r="NME12" s="11"/>
      <c r="NMF12" s="11"/>
      <c r="NMG12" s="11"/>
      <c r="NMH12" s="11"/>
      <c r="NMI12" s="11"/>
      <c r="NMJ12" s="11"/>
      <c r="NMK12" s="11"/>
      <c r="NML12" s="11"/>
      <c r="NMM12" s="11"/>
      <c r="NMN12" s="11"/>
      <c r="NMO12" s="11"/>
      <c r="NMP12" s="11"/>
      <c r="NMQ12" s="11"/>
      <c r="NMR12" s="11"/>
      <c r="NMS12" s="11"/>
      <c r="NMT12" s="11"/>
      <c r="NMU12" s="11"/>
      <c r="NMV12" s="11"/>
      <c r="NMW12" s="11"/>
      <c r="NMX12" s="11"/>
      <c r="NMY12" s="11"/>
      <c r="NMZ12" s="11"/>
      <c r="NNA12" s="11"/>
      <c r="NNB12" s="11"/>
      <c r="NNC12" s="11"/>
      <c r="NND12" s="11"/>
      <c r="NNE12" s="11"/>
      <c r="NNF12" s="11"/>
      <c r="NNG12" s="11"/>
      <c r="NNH12" s="11"/>
      <c r="NNI12" s="11"/>
      <c r="NNJ12" s="11"/>
      <c r="NNK12" s="11"/>
      <c r="NNL12" s="11"/>
      <c r="NNM12" s="11"/>
      <c r="NNN12" s="11"/>
      <c r="NNO12" s="11"/>
      <c r="NNP12" s="11"/>
      <c r="NNQ12" s="11"/>
      <c r="NNR12" s="11"/>
      <c r="NNS12" s="11"/>
      <c r="NNT12" s="11"/>
      <c r="NNU12" s="11"/>
      <c r="NNV12" s="11"/>
      <c r="NNW12" s="11"/>
      <c r="NNX12" s="11"/>
      <c r="NNY12" s="11"/>
      <c r="NNZ12" s="11"/>
      <c r="NOA12" s="11"/>
      <c r="NOB12" s="11"/>
      <c r="NOC12" s="11"/>
      <c r="NOD12" s="11"/>
      <c r="NOE12" s="11"/>
      <c r="NOF12" s="11"/>
      <c r="NOG12" s="11"/>
      <c r="NOH12" s="11"/>
      <c r="NOI12" s="11"/>
      <c r="NOJ12" s="11"/>
      <c r="NOK12" s="11"/>
      <c r="NOL12" s="11"/>
      <c r="NOM12" s="11"/>
      <c r="NON12" s="11"/>
      <c r="NOO12" s="11"/>
      <c r="NOP12" s="11"/>
      <c r="NOQ12" s="11"/>
      <c r="NOR12" s="11"/>
      <c r="NOS12" s="11"/>
      <c r="NOT12" s="11"/>
      <c r="NOU12" s="11"/>
      <c r="NOV12" s="11"/>
      <c r="NOW12" s="11"/>
      <c r="NOX12" s="11"/>
      <c r="NOY12" s="11"/>
      <c r="NOZ12" s="11"/>
      <c r="NPA12" s="11"/>
      <c r="NPB12" s="11"/>
      <c r="NPC12" s="11"/>
      <c r="NPD12" s="11"/>
      <c r="NPE12" s="11"/>
      <c r="NPF12" s="11"/>
      <c r="NPG12" s="11"/>
      <c r="NPH12" s="11"/>
      <c r="NPI12" s="11"/>
      <c r="NPJ12" s="11"/>
      <c r="NPK12" s="11"/>
      <c r="NPL12" s="11"/>
      <c r="NPM12" s="11"/>
      <c r="NPN12" s="11"/>
      <c r="NPO12" s="11"/>
      <c r="NPP12" s="11"/>
      <c r="NPQ12" s="11"/>
      <c r="NPR12" s="11"/>
      <c r="NPS12" s="11"/>
      <c r="NPT12" s="11"/>
      <c r="NPU12" s="11"/>
      <c r="NPV12" s="11"/>
      <c r="NPW12" s="11"/>
      <c r="NPX12" s="11"/>
      <c r="NPY12" s="11"/>
      <c r="NPZ12" s="11"/>
      <c r="NQA12" s="11"/>
      <c r="NQB12" s="11"/>
      <c r="NQC12" s="11"/>
      <c r="NQD12" s="11"/>
      <c r="NQE12" s="11"/>
      <c r="NQF12" s="11"/>
      <c r="NQG12" s="11"/>
      <c r="NQH12" s="11"/>
      <c r="NQI12" s="11"/>
      <c r="NQJ12" s="11"/>
      <c r="NQK12" s="11"/>
      <c r="NQL12" s="11"/>
      <c r="NQM12" s="11"/>
      <c r="NQN12" s="11"/>
      <c r="NQO12" s="11"/>
      <c r="NQP12" s="11"/>
      <c r="NQQ12" s="11"/>
      <c r="NQR12" s="11"/>
      <c r="NQS12" s="11"/>
      <c r="NQT12" s="11"/>
      <c r="NQU12" s="11"/>
      <c r="NQV12" s="11"/>
      <c r="NQW12" s="11"/>
      <c r="NQX12" s="11"/>
      <c r="NQY12" s="11"/>
      <c r="NQZ12" s="11"/>
      <c r="NRA12" s="11"/>
      <c r="NRB12" s="11"/>
      <c r="NRC12" s="11"/>
      <c r="NRD12" s="11"/>
      <c r="NRE12" s="11"/>
      <c r="NRF12" s="11"/>
      <c r="NRG12" s="11"/>
      <c r="NRH12" s="11"/>
      <c r="NRI12" s="11"/>
      <c r="NRJ12" s="11"/>
      <c r="NRK12" s="11"/>
      <c r="NRL12" s="11"/>
      <c r="NRM12" s="11"/>
      <c r="NRN12" s="11"/>
      <c r="NRO12" s="11"/>
      <c r="NRP12" s="11"/>
      <c r="NRQ12" s="11"/>
      <c r="NRR12" s="11"/>
      <c r="NRS12" s="11"/>
      <c r="NRT12" s="11"/>
      <c r="NRU12" s="11"/>
      <c r="NRV12" s="11"/>
      <c r="NRW12" s="11"/>
      <c r="NRX12" s="11"/>
      <c r="NRY12" s="11"/>
      <c r="NRZ12" s="11"/>
      <c r="NSA12" s="11"/>
      <c r="NSB12" s="11"/>
      <c r="NSC12" s="11"/>
      <c r="NSD12" s="11"/>
      <c r="NSE12" s="11"/>
      <c r="NSF12" s="11"/>
      <c r="NSG12" s="11"/>
      <c r="NSH12" s="11"/>
      <c r="NSI12" s="11"/>
      <c r="NSJ12" s="11"/>
      <c r="NSK12" s="11"/>
      <c r="NSL12" s="11"/>
      <c r="NSM12" s="11"/>
      <c r="NSN12" s="11"/>
      <c r="NSO12" s="11"/>
      <c r="NSP12" s="11"/>
      <c r="NSQ12" s="11"/>
      <c r="NSR12" s="11"/>
      <c r="NSS12" s="11"/>
      <c r="NST12" s="11"/>
      <c r="NSU12" s="11"/>
      <c r="NSV12" s="11"/>
      <c r="NSW12" s="11"/>
      <c r="NSX12" s="11"/>
      <c r="NSY12" s="11"/>
      <c r="NSZ12" s="11"/>
      <c r="NTA12" s="11"/>
      <c r="NTB12" s="11"/>
      <c r="NTC12" s="11"/>
      <c r="NTD12" s="11"/>
      <c r="NTE12" s="11"/>
      <c r="NTF12" s="11"/>
      <c r="NTG12" s="11"/>
      <c r="NTH12" s="11"/>
      <c r="NTI12" s="11"/>
      <c r="NTJ12" s="11"/>
      <c r="NTK12" s="11"/>
      <c r="NTL12" s="11"/>
      <c r="NTM12" s="11"/>
      <c r="NTN12" s="11"/>
      <c r="NTO12" s="11"/>
      <c r="NTP12" s="11"/>
      <c r="NTQ12" s="11"/>
      <c r="NTR12" s="11"/>
      <c r="NTS12" s="11"/>
      <c r="NTT12" s="11"/>
      <c r="NTU12" s="11"/>
      <c r="NTV12" s="11"/>
      <c r="NTW12" s="11"/>
      <c r="NTX12" s="11"/>
      <c r="NTY12" s="11"/>
      <c r="NTZ12" s="11"/>
      <c r="NUA12" s="11"/>
      <c r="NUB12" s="11"/>
      <c r="NUC12" s="11"/>
      <c r="NUD12" s="11"/>
      <c r="NUE12" s="11"/>
      <c r="NUF12" s="11"/>
      <c r="NUG12" s="11"/>
      <c r="NUH12" s="11"/>
      <c r="NUI12" s="11"/>
      <c r="NUJ12" s="11"/>
      <c r="NUK12" s="11"/>
      <c r="NUL12" s="11"/>
      <c r="NUM12" s="11"/>
      <c r="NUN12" s="11"/>
      <c r="NUO12" s="11"/>
      <c r="NUP12" s="11"/>
      <c r="NUQ12" s="11"/>
      <c r="NUR12" s="11"/>
      <c r="NUS12" s="11"/>
      <c r="NUT12" s="11"/>
      <c r="NUU12" s="11"/>
      <c r="NUV12" s="11"/>
      <c r="NUW12" s="11"/>
      <c r="NUX12" s="11"/>
      <c r="NUY12" s="11"/>
      <c r="NUZ12" s="11"/>
      <c r="NVA12" s="11"/>
      <c r="NVB12" s="11"/>
      <c r="NVC12" s="11"/>
      <c r="NVD12" s="11"/>
      <c r="NVE12" s="11"/>
      <c r="NVF12" s="11"/>
      <c r="NVG12" s="11"/>
      <c r="NVH12" s="11"/>
      <c r="NVI12" s="11"/>
      <c r="NVJ12" s="11"/>
      <c r="NVK12" s="11"/>
      <c r="NVL12" s="11"/>
      <c r="NVM12" s="11"/>
      <c r="NVN12" s="11"/>
      <c r="NVO12" s="11"/>
      <c r="NVP12" s="11"/>
      <c r="NVQ12" s="11"/>
      <c r="NVR12" s="11"/>
      <c r="NVS12" s="11"/>
      <c r="NVT12" s="11"/>
      <c r="NVU12" s="11"/>
      <c r="NVV12" s="11"/>
      <c r="NVW12" s="11"/>
      <c r="NVX12" s="11"/>
      <c r="NVY12" s="11"/>
      <c r="NVZ12" s="11"/>
      <c r="NWA12" s="11"/>
      <c r="NWB12" s="11"/>
      <c r="NWC12" s="11"/>
      <c r="NWD12" s="11"/>
      <c r="NWE12" s="11"/>
      <c r="NWF12" s="11"/>
      <c r="NWG12" s="11"/>
      <c r="NWH12" s="11"/>
      <c r="NWI12" s="11"/>
      <c r="NWJ12" s="11"/>
      <c r="NWK12" s="11"/>
      <c r="NWL12" s="11"/>
      <c r="NWM12" s="11"/>
      <c r="NWN12" s="11"/>
      <c r="NWO12" s="11"/>
      <c r="NWP12" s="11"/>
      <c r="NWQ12" s="11"/>
      <c r="NWR12" s="11"/>
      <c r="NWS12" s="11"/>
      <c r="NWT12" s="11"/>
      <c r="NWU12" s="11"/>
      <c r="NWV12" s="11"/>
      <c r="NWW12" s="11"/>
      <c r="NWX12" s="11"/>
      <c r="NWY12" s="11"/>
      <c r="NWZ12" s="11"/>
      <c r="NXA12" s="11"/>
      <c r="NXB12" s="11"/>
      <c r="NXC12" s="11"/>
      <c r="NXD12" s="11"/>
      <c r="NXE12" s="11"/>
      <c r="NXF12" s="11"/>
      <c r="NXG12" s="11"/>
      <c r="NXH12" s="11"/>
      <c r="NXI12" s="11"/>
      <c r="NXJ12" s="11"/>
      <c r="NXK12" s="11"/>
      <c r="NXL12" s="11"/>
      <c r="NXM12" s="11"/>
      <c r="NXN12" s="11"/>
      <c r="NXO12" s="11"/>
      <c r="NXP12" s="11"/>
      <c r="NXQ12" s="11"/>
      <c r="NXR12" s="11"/>
      <c r="NXS12" s="11"/>
      <c r="NXT12" s="11"/>
      <c r="NXU12" s="11"/>
      <c r="NXV12" s="11"/>
      <c r="NXW12" s="11"/>
      <c r="NXX12" s="11"/>
      <c r="NXY12" s="11"/>
      <c r="NXZ12" s="11"/>
      <c r="NYA12" s="11"/>
      <c r="NYB12" s="11"/>
      <c r="NYC12" s="11"/>
      <c r="NYD12" s="11"/>
      <c r="NYE12" s="11"/>
      <c r="NYF12" s="11"/>
      <c r="NYG12" s="11"/>
      <c r="NYH12" s="11"/>
      <c r="NYI12" s="11"/>
      <c r="NYJ12" s="11"/>
      <c r="NYK12" s="11"/>
      <c r="NYL12" s="11"/>
      <c r="NYM12" s="11"/>
      <c r="NYN12" s="11"/>
      <c r="NYO12" s="11"/>
      <c r="NYP12" s="11"/>
      <c r="NYQ12" s="11"/>
      <c r="NYR12" s="11"/>
      <c r="NYS12" s="11"/>
      <c r="NYT12" s="11"/>
      <c r="NYU12" s="11"/>
      <c r="NYV12" s="11"/>
      <c r="NYW12" s="11"/>
      <c r="NYX12" s="11"/>
      <c r="NYY12" s="11"/>
      <c r="NYZ12" s="11"/>
      <c r="NZA12" s="11"/>
      <c r="NZB12" s="11"/>
      <c r="NZC12" s="11"/>
      <c r="NZD12" s="11"/>
      <c r="NZE12" s="11"/>
      <c r="NZF12" s="11"/>
      <c r="NZG12" s="11"/>
      <c r="NZH12" s="11"/>
      <c r="NZI12" s="11"/>
      <c r="NZJ12" s="11"/>
      <c r="NZK12" s="11"/>
      <c r="NZL12" s="11"/>
      <c r="NZM12" s="11"/>
      <c r="NZN12" s="11"/>
      <c r="NZO12" s="11"/>
      <c r="NZP12" s="11"/>
      <c r="NZQ12" s="11"/>
      <c r="NZR12" s="11"/>
      <c r="NZS12" s="11"/>
      <c r="NZT12" s="11"/>
      <c r="NZU12" s="11"/>
      <c r="NZV12" s="11"/>
      <c r="NZW12" s="11"/>
      <c r="NZX12" s="11"/>
      <c r="NZY12" s="11"/>
      <c r="NZZ12" s="11"/>
      <c r="OAA12" s="11"/>
      <c r="OAB12" s="11"/>
      <c r="OAC12" s="11"/>
      <c r="OAD12" s="11"/>
      <c r="OAE12" s="11"/>
      <c r="OAF12" s="11"/>
      <c r="OAG12" s="11"/>
      <c r="OAH12" s="11"/>
      <c r="OAI12" s="11"/>
      <c r="OAJ12" s="11"/>
      <c r="OAK12" s="11"/>
      <c r="OAL12" s="11"/>
      <c r="OAM12" s="11"/>
      <c r="OAN12" s="11"/>
      <c r="OAO12" s="11"/>
      <c r="OAP12" s="11"/>
      <c r="OAQ12" s="11"/>
      <c r="OAR12" s="11"/>
      <c r="OAS12" s="11"/>
      <c r="OAT12" s="11"/>
      <c r="OAU12" s="11"/>
      <c r="OAV12" s="11"/>
      <c r="OAW12" s="11"/>
      <c r="OAX12" s="11"/>
      <c r="OAY12" s="11"/>
      <c r="OAZ12" s="11"/>
      <c r="OBA12" s="11"/>
      <c r="OBB12" s="11"/>
      <c r="OBC12" s="11"/>
      <c r="OBD12" s="11"/>
      <c r="OBE12" s="11"/>
      <c r="OBF12" s="11"/>
      <c r="OBG12" s="11"/>
      <c r="OBH12" s="11"/>
      <c r="OBI12" s="11"/>
      <c r="OBJ12" s="11"/>
      <c r="OBK12" s="11"/>
      <c r="OBL12" s="11"/>
      <c r="OBM12" s="11"/>
      <c r="OBN12" s="11"/>
      <c r="OBO12" s="11"/>
      <c r="OBP12" s="11"/>
      <c r="OBQ12" s="11"/>
      <c r="OBR12" s="11"/>
      <c r="OBS12" s="11"/>
      <c r="OBT12" s="11"/>
      <c r="OBU12" s="11"/>
      <c r="OBV12" s="11"/>
      <c r="OBW12" s="11"/>
      <c r="OBX12" s="11"/>
      <c r="OBY12" s="11"/>
      <c r="OBZ12" s="11"/>
      <c r="OCA12" s="11"/>
      <c r="OCB12" s="11"/>
      <c r="OCC12" s="11"/>
      <c r="OCD12" s="11"/>
      <c r="OCE12" s="11"/>
      <c r="OCF12" s="11"/>
      <c r="OCG12" s="11"/>
      <c r="OCH12" s="11"/>
      <c r="OCI12" s="11"/>
      <c r="OCJ12" s="11"/>
      <c r="OCK12" s="11"/>
      <c r="OCL12" s="11"/>
      <c r="OCM12" s="11"/>
      <c r="OCN12" s="11"/>
      <c r="OCO12" s="11"/>
      <c r="OCP12" s="11"/>
      <c r="OCQ12" s="11"/>
      <c r="OCR12" s="11"/>
      <c r="OCS12" s="11"/>
      <c r="OCT12" s="11"/>
      <c r="OCU12" s="11"/>
      <c r="OCV12" s="11"/>
      <c r="OCW12" s="11"/>
      <c r="OCX12" s="11"/>
      <c r="OCY12" s="11"/>
      <c r="OCZ12" s="11"/>
      <c r="ODA12" s="11"/>
      <c r="ODB12" s="11"/>
      <c r="ODC12" s="11"/>
      <c r="ODD12" s="11"/>
      <c r="ODE12" s="11"/>
      <c r="ODF12" s="11"/>
      <c r="ODG12" s="11"/>
      <c r="ODH12" s="11"/>
      <c r="ODI12" s="11"/>
      <c r="ODJ12" s="11"/>
      <c r="ODK12" s="11"/>
      <c r="ODL12" s="11"/>
      <c r="ODM12" s="11"/>
      <c r="ODN12" s="11"/>
      <c r="ODO12" s="11"/>
      <c r="ODP12" s="11"/>
      <c r="ODQ12" s="11"/>
      <c r="ODR12" s="11"/>
      <c r="ODS12" s="11"/>
      <c r="ODT12" s="11"/>
      <c r="ODU12" s="11"/>
      <c r="ODV12" s="11"/>
      <c r="ODW12" s="11"/>
      <c r="ODX12" s="11"/>
      <c r="ODY12" s="11"/>
      <c r="ODZ12" s="11"/>
      <c r="OEA12" s="11"/>
      <c r="OEB12" s="11"/>
      <c r="OEC12" s="11"/>
      <c r="OED12" s="11"/>
      <c r="OEE12" s="11"/>
      <c r="OEF12" s="11"/>
      <c r="OEG12" s="11"/>
      <c r="OEH12" s="11"/>
      <c r="OEI12" s="11"/>
      <c r="OEJ12" s="11"/>
      <c r="OEK12" s="11"/>
      <c r="OEL12" s="11"/>
      <c r="OEM12" s="11"/>
      <c r="OEN12" s="11"/>
      <c r="OEO12" s="11"/>
      <c r="OEP12" s="11"/>
      <c r="OEQ12" s="11"/>
      <c r="OER12" s="11"/>
      <c r="OES12" s="11"/>
      <c r="OET12" s="11"/>
      <c r="OEU12" s="11"/>
      <c r="OEV12" s="11"/>
      <c r="OEW12" s="11"/>
      <c r="OEX12" s="11"/>
      <c r="OEY12" s="11"/>
      <c r="OEZ12" s="11"/>
      <c r="OFA12" s="11"/>
      <c r="OFB12" s="11"/>
      <c r="OFC12" s="11"/>
      <c r="OFD12" s="11"/>
      <c r="OFE12" s="11"/>
      <c r="OFF12" s="11"/>
      <c r="OFG12" s="11"/>
      <c r="OFH12" s="11"/>
      <c r="OFI12" s="11"/>
      <c r="OFJ12" s="11"/>
      <c r="OFK12" s="11"/>
      <c r="OFL12" s="11"/>
      <c r="OFM12" s="11"/>
      <c r="OFN12" s="11"/>
      <c r="OFO12" s="11"/>
      <c r="OFP12" s="11"/>
      <c r="OFQ12" s="11"/>
      <c r="OFR12" s="11"/>
      <c r="OFS12" s="11"/>
      <c r="OFT12" s="11"/>
      <c r="OFU12" s="11"/>
      <c r="OFV12" s="11"/>
      <c r="OFW12" s="11"/>
      <c r="OFX12" s="11"/>
      <c r="OFY12" s="11"/>
      <c r="OFZ12" s="11"/>
      <c r="OGA12" s="11"/>
      <c r="OGB12" s="11"/>
      <c r="OGC12" s="11"/>
      <c r="OGD12" s="11"/>
      <c r="OGE12" s="11"/>
      <c r="OGF12" s="11"/>
      <c r="OGG12" s="11"/>
      <c r="OGH12" s="11"/>
      <c r="OGI12" s="11"/>
      <c r="OGJ12" s="11"/>
      <c r="OGK12" s="11"/>
      <c r="OGL12" s="11"/>
      <c r="OGM12" s="11"/>
      <c r="OGN12" s="11"/>
      <c r="OGO12" s="11"/>
      <c r="OGP12" s="11"/>
      <c r="OGQ12" s="11"/>
      <c r="OGR12" s="11"/>
      <c r="OGS12" s="11"/>
      <c r="OGT12" s="11"/>
      <c r="OGU12" s="11"/>
      <c r="OGV12" s="11"/>
      <c r="OGW12" s="11"/>
      <c r="OGX12" s="11"/>
      <c r="OGY12" s="11"/>
      <c r="OGZ12" s="11"/>
      <c r="OHA12" s="11"/>
      <c r="OHB12" s="11"/>
      <c r="OHC12" s="11"/>
      <c r="OHD12" s="11"/>
      <c r="OHE12" s="11"/>
      <c r="OHF12" s="11"/>
      <c r="OHG12" s="11"/>
      <c r="OHH12" s="11"/>
      <c r="OHI12" s="11"/>
      <c r="OHJ12" s="11"/>
      <c r="OHK12" s="11"/>
      <c r="OHL12" s="11"/>
      <c r="OHM12" s="11"/>
      <c r="OHN12" s="11"/>
      <c r="OHO12" s="11"/>
      <c r="OHP12" s="11"/>
      <c r="OHQ12" s="11"/>
      <c r="OHR12" s="11"/>
      <c r="OHS12" s="11"/>
      <c r="OHT12" s="11"/>
      <c r="OHU12" s="11"/>
      <c r="OHV12" s="11"/>
      <c r="OHW12" s="11"/>
      <c r="OHX12" s="11"/>
      <c r="OHY12" s="11"/>
      <c r="OHZ12" s="11"/>
      <c r="OIA12" s="11"/>
      <c r="OIB12" s="11"/>
      <c r="OIC12" s="11"/>
      <c r="OID12" s="11"/>
      <c r="OIE12" s="11"/>
      <c r="OIF12" s="11"/>
      <c r="OIG12" s="11"/>
      <c r="OIH12" s="11"/>
      <c r="OII12" s="11"/>
      <c r="OIJ12" s="11"/>
      <c r="OIK12" s="11"/>
      <c r="OIL12" s="11"/>
      <c r="OIM12" s="11"/>
      <c r="OIN12" s="11"/>
      <c r="OIO12" s="11"/>
      <c r="OIP12" s="11"/>
      <c r="OIQ12" s="11"/>
      <c r="OIR12" s="11"/>
      <c r="OIS12" s="11"/>
      <c r="OIT12" s="11"/>
      <c r="OIU12" s="11"/>
      <c r="OIV12" s="11"/>
      <c r="OIW12" s="11"/>
      <c r="OIX12" s="11"/>
      <c r="OIY12" s="11"/>
      <c r="OIZ12" s="11"/>
      <c r="OJA12" s="11"/>
      <c r="OJB12" s="11"/>
      <c r="OJC12" s="11"/>
      <c r="OJD12" s="11"/>
      <c r="OJE12" s="11"/>
      <c r="OJF12" s="11"/>
      <c r="OJG12" s="11"/>
      <c r="OJH12" s="11"/>
      <c r="OJI12" s="11"/>
      <c r="OJJ12" s="11"/>
      <c r="OJK12" s="11"/>
      <c r="OJL12" s="11"/>
      <c r="OJM12" s="11"/>
      <c r="OJN12" s="11"/>
      <c r="OJO12" s="11"/>
      <c r="OJP12" s="11"/>
      <c r="OJQ12" s="11"/>
      <c r="OJR12" s="11"/>
      <c r="OJS12" s="11"/>
      <c r="OJT12" s="11"/>
      <c r="OJU12" s="11"/>
      <c r="OJV12" s="11"/>
      <c r="OJW12" s="11"/>
      <c r="OJX12" s="11"/>
      <c r="OJY12" s="11"/>
      <c r="OJZ12" s="11"/>
      <c r="OKA12" s="11"/>
      <c r="OKB12" s="11"/>
      <c r="OKC12" s="11"/>
      <c r="OKD12" s="11"/>
      <c r="OKE12" s="11"/>
      <c r="OKF12" s="11"/>
      <c r="OKG12" s="11"/>
      <c r="OKH12" s="11"/>
      <c r="OKI12" s="11"/>
      <c r="OKJ12" s="11"/>
      <c r="OKK12" s="11"/>
      <c r="OKL12" s="11"/>
      <c r="OKM12" s="11"/>
      <c r="OKN12" s="11"/>
      <c r="OKO12" s="11"/>
      <c r="OKP12" s="11"/>
      <c r="OKQ12" s="11"/>
      <c r="OKR12" s="11"/>
      <c r="OKS12" s="11"/>
      <c r="OKT12" s="11"/>
      <c r="OKU12" s="11"/>
      <c r="OKV12" s="11"/>
      <c r="OKW12" s="11"/>
      <c r="OKX12" s="11"/>
      <c r="OKY12" s="11"/>
      <c r="OKZ12" s="11"/>
      <c r="OLA12" s="11"/>
      <c r="OLB12" s="11"/>
      <c r="OLC12" s="11"/>
      <c r="OLD12" s="11"/>
      <c r="OLE12" s="11"/>
      <c r="OLF12" s="11"/>
      <c r="OLG12" s="11"/>
      <c r="OLH12" s="11"/>
      <c r="OLI12" s="11"/>
      <c r="OLJ12" s="11"/>
      <c r="OLK12" s="11"/>
      <c r="OLL12" s="11"/>
      <c r="OLM12" s="11"/>
      <c r="OLN12" s="11"/>
      <c r="OLO12" s="11"/>
      <c r="OLP12" s="11"/>
      <c r="OLQ12" s="11"/>
      <c r="OLR12" s="11"/>
      <c r="OLS12" s="11"/>
      <c r="OLT12" s="11"/>
      <c r="OLU12" s="11"/>
      <c r="OLV12" s="11"/>
      <c r="OLW12" s="11"/>
      <c r="OLX12" s="11"/>
      <c r="OLY12" s="11"/>
      <c r="OLZ12" s="11"/>
      <c r="OMA12" s="11"/>
      <c r="OMB12" s="11"/>
      <c r="OMC12" s="11"/>
      <c r="OMD12" s="11"/>
      <c r="OME12" s="11"/>
      <c r="OMF12" s="11"/>
      <c r="OMG12" s="11"/>
      <c r="OMH12" s="11"/>
      <c r="OMI12" s="11"/>
      <c r="OMJ12" s="11"/>
      <c r="OMK12" s="11"/>
      <c r="OML12" s="11"/>
      <c r="OMM12" s="11"/>
      <c r="OMN12" s="11"/>
      <c r="OMO12" s="11"/>
      <c r="OMP12" s="11"/>
      <c r="OMQ12" s="11"/>
      <c r="OMR12" s="11"/>
      <c r="OMS12" s="11"/>
      <c r="OMT12" s="11"/>
      <c r="OMU12" s="11"/>
      <c r="OMV12" s="11"/>
      <c r="OMW12" s="11"/>
      <c r="OMX12" s="11"/>
      <c r="OMY12" s="11"/>
      <c r="OMZ12" s="11"/>
      <c r="ONA12" s="11"/>
      <c r="ONB12" s="11"/>
      <c r="ONC12" s="11"/>
      <c r="OND12" s="11"/>
      <c r="ONE12" s="11"/>
      <c r="ONF12" s="11"/>
      <c r="ONG12" s="11"/>
      <c r="ONH12" s="11"/>
      <c r="ONI12" s="11"/>
      <c r="ONJ12" s="11"/>
      <c r="ONK12" s="11"/>
      <c r="ONL12" s="11"/>
      <c r="ONM12" s="11"/>
      <c r="ONN12" s="11"/>
      <c r="ONO12" s="11"/>
      <c r="ONP12" s="11"/>
      <c r="ONQ12" s="11"/>
      <c r="ONR12" s="11"/>
      <c r="ONS12" s="11"/>
      <c r="ONT12" s="11"/>
      <c r="ONU12" s="11"/>
      <c r="ONV12" s="11"/>
      <c r="ONW12" s="11"/>
      <c r="ONX12" s="11"/>
      <c r="ONY12" s="11"/>
      <c r="ONZ12" s="11"/>
      <c r="OOA12" s="11"/>
      <c r="OOB12" s="11"/>
      <c r="OOC12" s="11"/>
      <c r="OOD12" s="11"/>
      <c r="OOE12" s="11"/>
      <c r="OOF12" s="11"/>
      <c r="OOG12" s="11"/>
      <c r="OOH12" s="11"/>
      <c r="OOI12" s="11"/>
      <c r="OOJ12" s="11"/>
      <c r="OOK12" s="11"/>
      <c r="OOL12" s="11"/>
      <c r="OOM12" s="11"/>
      <c r="OON12" s="11"/>
      <c r="OOO12" s="11"/>
      <c r="OOP12" s="11"/>
      <c r="OOQ12" s="11"/>
      <c r="OOR12" s="11"/>
      <c r="OOS12" s="11"/>
      <c r="OOT12" s="11"/>
      <c r="OOU12" s="11"/>
      <c r="OOV12" s="11"/>
      <c r="OOW12" s="11"/>
      <c r="OOX12" s="11"/>
      <c r="OOY12" s="11"/>
      <c r="OOZ12" s="11"/>
      <c r="OPA12" s="11"/>
      <c r="OPB12" s="11"/>
      <c r="OPC12" s="11"/>
      <c r="OPD12" s="11"/>
      <c r="OPE12" s="11"/>
      <c r="OPF12" s="11"/>
      <c r="OPG12" s="11"/>
      <c r="OPH12" s="11"/>
      <c r="OPI12" s="11"/>
      <c r="OPJ12" s="11"/>
      <c r="OPK12" s="11"/>
      <c r="OPL12" s="11"/>
      <c r="OPM12" s="11"/>
      <c r="OPN12" s="11"/>
      <c r="OPO12" s="11"/>
      <c r="OPP12" s="11"/>
      <c r="OPQ12" s="11"/>
      <c r="OPR12" s="11"/>
      <c r="OPS12" s="11"/>
      <c r="OPT12" s="11"/>
      <c r="OPU12" s="11"/>
      <c r="OPV12" s="11"/>
      <c r="OPW12" s="11"/>
      <c r="OPX12" s="11"/>
      <c r="OPY12" s="11"/>
      <c r="OPZ12" s="11"/>
      <c r="OQA12" s="11"/>
      <c r="OQB12" s="11"/>
      <c r="OQC12" s="11"/>
      <c r="OQD12" s="11"/>
      <c r="OQE12" s="11"/>
      <c r="OQF12" s="11"/>
      <c r="OQG12" s="11"/>
      <c r="OQH12" s="11"/>
      <c r="OQI12" s="11"/>
      <c r="OQJ12" s="11"/>
      <c r="OQK12" s="11"/>
      <c r="OQL12" s="11"/>
      <c r="OQM12" s="11"/>
      <c r="OQN12" s="11"/>
      <c r="OQO12" s="11"/>
      <c r="OQP12" s="11"/>
      <c r="OQQ12" s="11"/>
      <c r="OQR12" s="11"/>
      <c r="OQS12" s="11"/>
      <c r="OQT12" s="11"/>
      <c r="OQU12" s="11"/>
      <c r="OQV12" s="11"/>
      <c r="OQW12" s="11"/>
      <c r="OQX12" s="11"/>
      <c r="OQY12" s="11"/>
      <c r="OQZ12" s="11"/>
      <c r="ORA12" s="11"/>
      <c r="ORB12" s="11"/>
      <c r="ORC12" s="11"/>
      <c r="ORD12" s="11"/>
      <c r="ORE12" s="11"/>
      <c r="ORF12" s="11"/>
      <c r="ORG12" s="11"/>
      <c r="ORH12" s="11"/>
      <c r="ORI12" s="11"/>
      <c r="ORJ12" s="11"/>
      <c r="ORK12" s="11"/>
      <c r="ORL12" s="11"/>
      <c r="ORM12" s="11"/>
      <c r="ORN12" s="11"/>
      <c r="ORO12" s="11"/>
      <c r="ORP12" s="11"/>
      <c r="ORQ12" s="11"/>
      <c r="ORR12" s="11"/>
      <c r="ORS12" s="11"/>
      <c r="ORT12" s="11"/>
      <c r="ORU12" s="11"/>
      <c r="ORV12" s="11"/>
      <c r="ORW12" s="11"/>
      <c r="ORX12" s="11"/>
      <c r="ORY12" s="11"/>
      <c r="ORZ12" s="11"/>
      <c r="OSA12" s="11"/>
      <c r="OSB12" s="11"/>
      <c r="OSC12" s="11"/>
      <c r="OSD12" s="11"/>
      <c r="OSE12" s="11"/>
      <c r="OSF12" s="11"/>
      <c r="OSG12" s="11"/>
      <c r="OSH12" s="11"/>
      <c r="OSI12" s="11"/>
      <c r="OSJ12" s="11"/>
      <c r="OSK12" s="11"/>
      <c r="OSL12" s="11"/>
      <c r="OSM12" s="11"/>
      <c r="OSN12" s="11"/>
      <c r="OSO12" s="11"/>
      <c r="OSP12" s="11"/>
      <c r="OSQ12" s="11"/>
      <c r="OSR12" s="11"/>
      <c r="OSS12" s="11"/>
      <c r="OST12" s="11"/>
      <c r="OSU12" s="11"/>
      <c r="OSV12" s="11"/>
      <c r="OSW12" s="11"/>
      <c r="OSX12" s="11"/>
      <c r="OSY12" s="11"/>
      <c r="OSZ12" s="11"/>
      <c r="OTA12" s="11"/>
      <c r="OTB12" s="11"/>
      <c r="OTC12" s="11"/>
      <c r="OTD12" s="11"/>
      <c r="OTE12" s="11"/>
      <c r="OTF12" s="11"/>
      <c r="OTG12" s="11"/>
      <c r="OTH12" s="11"/>
      <c r="OTI12" s="11"/>
      <c r="OTJ12" s="11"/>
      <c r="OTK12" s="11"/>
      <c r="OTL12" s="11"/>
      <c r="OTM12" s="11"/>
      <c r="OTN12" s="11"/>
      <c r="OTO12" s="11"/>
      <c r="OTP12" s="11"/>
      <c r="OTQ12" s="11"/>
      <c r="OTR12" s="11"/>
      <c r="OTS12" s="11"/>
      <c r="OTT12" s="11"/>
      <c r="OTU12" s="11"/>
      <c r="OTV12" s="11"/>
      <c r="OTW12" s="11"/>
      <c r="OTX12" s="11"/>
      <c r="OTY12" s="11"/>
      <c r="OTZ12" s="11"/>
      <c r="OUA12" s="11"/>
      <c r="OUB12" s="11"/>
      <c r="OUC12" s="11"/>
      <c r="OUD12" s="11"/>
      <c r="OUE12" s="11"/>
      <c r="OUF12" s="11"/>
      <c r="OUG12" s="11"/>
      <c r="OUH12" s="11"/>
      <c r="OUI12" s="11"/>
      <c r="OUJ12" s="11"/>
      <c r="OUK12" s="11"/>
      <c r="OUL12" s="11"/>
      <c r="OUM12" s="11"/>
      <c r="OUN12" s="11"/>
      <c r="OUO12" s="11"/>
      <c r="OUP12" s="11"/>
      <c r="OUQ12" s="11"/>
      <c r="OUR12" s="11"/>
      <c r="OUS12" s="11"/>
      <c r="OUT12" s="11"/>
      <c r="OUU12" s="11"/>
      <c r="OUV12" s="11"/>
      <c r="OUW12" s="11"/>
      <c r="OUX12" s="11"/>
      <c r="OUY12" s="11"/>
      <c r="OUZ12" s="11"/>
      <c r="OVA12" s="11"/>
      <c r="OVB12" s="11"/>
      <c r="OVC12" s="11"/>
      <c r="OVD12" s="11"/>
      <c r="OVE12" s="11"/>
      <c r="OVF12" s="11"/>
      <c r="OVG12" s="11"/>
      <c r="OVH12" s="11"/>
      <c r="OVI12" s="11"/>
      <c r="OVJ12" s="11"/>
      <c r="OVK12" s="11"/>
      <c r="OVL12" s="11"/>
      <c r="OVM12" s="11"/>
      <c r="OVN12" s="11"/>
      <c r="OVO12" s="11"/>
      <c r="OVP12" s="11"/>
      <c r="OVQ12" s="11"/>
      <c r="OVR12" s="11"/>
      <c r="OVS12" s="11"/>
      <c r="OVT12" s="11"/>
      <c r="OVU12" s="11"/>
      <c r="OVV12" s="11"/>
      <c r="OVW12" s="11"/>
      <c r="OVX12" s="11"/>
      <c r="OVY12" s="11"/>
      <c r="OVZ12" s="11"/>
      <c r="OWA12" s="11"/>
      <c r="OWB12" s="11"/>
      <c r="OWC12" s="11"/>
      <c r="OWD12" s="11"/>
      <c r="OWE12" s="11"/>
      <c r="OWF12" s="11"/>
      <c r="OWG12" s="11"/>
      <c r="OWH12" s="11"/>
      <c r="OWI12" s="11"/>
      <c r="OWJ12" s="11"/>
      <c r="OWK12" s="11"/>
      <c r="OWL12" s="11"/>
      <c r="OWM12" s="11"/>
      <c r="OWN12" s="11"/>
      <c r="OWO12" s="11"/>
      <c r="OWP12" s="11"/>
      <c r="OWQ12" s="11"/>
      <c r="OWR12" s="11"/>
      <c r="OWS12" s="11"/>
      <c r="OWT12" s="11"/>
      <c r="OWU12" s="11"/>
      <c r="OWV12" s="11"/>
      <c r="OWW12" s="11"/>
      <c r="OWX12" s="11"/>
      <c r="OWY12" s="11"/>
      <c r="OWZ12" s="11"/>
      <c r="OXA12" s="11"/>
      <c r="OXB12" s="11"/>
      <c r="OXC12" s="11"/>
      <c r="OXD12" s="11"/>
      <c r="OXE12" s="11"/>
      <c r="OXF12" s="11"/>
      <c r="OXG12" s="11"/>
      <c r="OXH12" s="11"/>
      <c r="OXI12" s="11"/>
      <c r="OXJ12" s="11"/>
      <c r="OXK12" s="11"/>
      <c r="OXL12" s="11"/>
      <c r="OXM12" s="11"/>
      <c r="OXN12" s="11"/>
      <c r="OXO12" s="11"/>
      <c r="OXP12" s="11"/>
      <c r="OXQ12" s="11"/>
      <c r="OXR12" s="11"/>
      <c r="OXS12" s="11"/>
      <c r="OXT12" s="11"/>
      <c r="OXU12" s="11"/>
      <c r="OXV12" s="11"/>
      <c r="OXW12" s="11"/>
      <c r="OXX12" s="11"/>
      <c r="OXY12" s="11"/>
      <c r="OXZ12" s="11"/>
      <c r="OYA12" s="11"/>
      <c r="OYB12" s="11"/>
      <c r="OYC12" s="11"/>
      <c r="OYD12" s="11"/>
      <c r="OYE12" s="11"/>
      <c r="OYF12" s="11"/>
      <c r="OYG12" s="11"/>
      <c r="OYH12" s="11"/>
      <c r="OYI12" s="11"/>
      <c r="OYJ12" s="11"/>
      <c r="OYK12" s="11"/>
      <c r="OYL12" s="11"/>
      <c r="OYM12" s="11"/>
      <c r="OYN12" s="11"/>
      <c r="OYO12" s="11"/>
      <c r="OYP12" s="11"/>
      <c r="OYQ12" s="11"/>
      <c r="OYR12" s="11"/>
      <c r="OYS12" s="11"/>
      <c r="OYT12" s="11"/>
      <c r="OYU12" s="11"/>
      <c r="OYV12" s="11"/>
      <c r="OYW12" s="11"/>
      <c r="OYX12" s="11"/>
      <c r="OYY12" s="11"/>
      <c r="OYZ12" s="11"/>
      <c r="OZA12" s="11"/>
      <c r="OZB12" s="11"/>
      <c r="OZC12" s="11"/>
      <c r="OZD12" s="11"/>
      <c r="OZE12" s="11"/>
      <c r="OZF12" s="11"/>
      <c r="OZG12" s="11"/>
      <c r="OZH12" s="11"/>
      <c r="OZI12" s="11"/>
      <c r="OZJ12" s="11"/>
      <c r="OZK12" s="11"/>
      <c r="OZL12" s="11"/>
      <c r="OZM12" s="11"/>
      <c r="OZN12" s="11"/>
      <c r="OZO12" s="11"/>
      <c r="OZP12" s="11"/>
      <c r="OZQ12" s="11"/>
      <c r="OZR12" s="11"/>
      <c r="OZS12" s="11"/>
      <c r="OZT12" s="11"/>
      <c r="OZU12" s="11"/>
      <c r="OZV12" s="11"/>
      <c r="OZW12" s="11"/>
      <c r="OZX12" s="11"/>
      <c r="OZY12" s="11"/>
      <c r="OZZ12" s="11"/>
      <c r="PAA12" s="11"/>
      <c r="PAB12" s="11"/>
      <c r="PAC12" s="11"/>
      <c r="PAD12" s="11"/>
      <c r="PAE12" s="11"/>
      <c r="PAF12" s="11"/>
      <c r="PAG12" s="11"/>
      <c r="PAH12" s="11"/>
      <c r="PAI12" s="11"/>
      <c r="PAJ12" s="11"/>
      <c r="PAK12" s="11"/>
      <c r="PAL12" s="11"/>
      <c r="PAM12" s="11"/>
      <c r="PAN12" s="11"/>
      <c r="PAO12" s="11"/>
      <c r="PAP12" s="11"/>
      <c r="PAQ12" s="11"/>
      <c r="PAR12" s="11"/>
      <c r="PAS12" s="11"/>
      <c r="PAT12" s="11"/>
      <c r="PAU12" s="11"/>
      <c r="PAV12" s="11"/>
      <c r="PAW12" s="11"/>
      <c r="PAX12" s="11"/>
      <c r="PAY12" s="11"/>
      <c r="PAZ12" s="11"/>
      <c r="PBA12" s="11"/>
      <c r="PBB12" s="11"/>
      <c r="PBC12" s="11"/>
      <c r="PBD12" s="11"/>
      <c r="PBE12" s="11"/>
      <c r="PBF12" s="11"/>
      <c r="PBG12" s="11"/>
      <c r="PBH12" s="11"/>
      <c r="PBI12" s="11"/>
      <c r="PBJ12" s="11"/>
      <c r="PBK12" s="11"/>
      <c r="PBL12" s="11"/>
      <c r="PBM12" s="11"/>
      <c r="PBN12" s="11"/>
      <c r="PBO12" s="11"/>
      <c r="PBP12" s="11"/>
      <c r="PBQ12" s="11"/>
      <c r="PBR12" s="11"/>
      <c r="PBS12" s="11"/>
      <c r="PBT12" s="11"/>
      <c r="PBU12" s="11"/>
      <c r="PBV12" s="11"/>
      <c r="PBW12" s="11"/>
      <c r="PBX12" s="11"/>
      <c r="PBY12" s="11"/>
      <c r="PBZ12" s="11"/>
      <c r="PCA12" s="11"/>
      <c r="PCB12" s="11"/>
      <c r="PCC12" s="11"/>
      <c r="PCD12" s="11"/>
      <c r="PCE12" s="11"/>
      <c r="PCF12" s="11"/>
      <c r="PCG12" s="11"/>
      <c r="PCH12" s="11"/>
      <c r="PCI12" s="11"/>
      <c r="PCJ12" s="11"/>
      <c r="PCK12" s="11"/>
      <c r="PCL12" s="11"/>
      <c r="PCM12" s="11"/>
      <c r="PCN12" s="11"/>
      <c r="PCO12" s="11"/>
      <c r="PCP12" s="11"/>
      <c r="PCQ12" s="11"/>
      <c r="PCR12" s="11"/>
      <c r="PCS12" s="11"/>
      <c r="PCT12" s="11"/>
      <c r="PCU12" s="11"/>
      <c r="PCV12" s="11"/>
      <c r="PCW12" s="11"/>
      <c r="PCX12" s="11"/>
      <c r="PCY12" s="11"/>
      <c r="PCZ12" s="11"/>
      <c r="PDA12" s="11"/>
      <c r="PDB12" s="11"/>
      <c r="PDC12" s="11"/>
      <c r="PDD12" s="11"/>
      <c r="PDE12" s="11"/>
      <c r="PDF12" s="11"/>
      <c r="PDG12" s="11"/>
      <c r="PDH12" s="11"/>
      <c r="PDI12" s="11"/>
      <c r="PDJ12" s="11"/>
      <c r="PDK12" s="11"/>
      <c r="PDL12" s="11"/>
      <c r="PDM12" s="11"/>
      <c r="PDN12" s="11"/>
      <c r="PDO12" s="11"/>
      <c r="PDP12" s="11"/>
      <c r="PDQ12" s="11"/>
      <c r="PDR12" s="11"/>
      <c r="PDS12" s="11"/>
      <c r="PDT12" s="11"/>
      <c r="PDU12" s="11"/>
      <c r="PDV12" s="11"/>
      <c r="PDW12" s="11"/>
      <c r="PDX12" s="11"/>
      <c r="PDY12" s="11"/>
      <c r="PDZ12" s="11"/>
      <c r="PEA12" s="11"/>
      <c r="PEB12" s="11"/>
      <c r="PEC12" s="11"/>
      <c r="PED12" s="11"/>
      <c r="PEE12" s="11"/>
      <c r="PEF12" s="11"/>
      <c r="PEG12" s="11"/>
      <c r="PEH12" s="11"/>
      <c r="PEI12" s="11"/>
      <c r="PEJ12" s="11"/>
      <c r="PEK12" s="11"/>
      <c r="PEL12" s="11"/>
      <c r="PEM12" s="11"/>
      <c r="PEN12" s="11"/>
      <c r="PEO12" s="11"/>
      <c r="PEP12" s="11"/>
      <c r="PEQ12" s="11"/>
      <c r="PER12" s="11"/>
      <c r="PES12" s="11"/>
      <c r="PET12" s="11"/>
      <c r="PEU12" s="11"/>
      <c r="PEV12" s="11"/>
      <c r="PEW12" s="11"/>
      <c r="PEX12" s="11"/>
      <c r="PEY12" s="11"/>
      <c r="PEZ12" s="11"/>
      <c r="PFA12" s="11"/>
      <c r="PFB12" s="11"/>
      <c r="PFC12" s="11"/>
      <c r="PFD12" s="11"/>
      <c r="PFE12" s="11"/>
      <c r="PFF12" s="11"/>
      <c r="PFG12" s="11"/>
      <c r="PFH12" s="11"/>
      <c r="PFI12" s="11"/>
      <c r="PFJ12" s="11"/>
      <c r="PFK12" s="11"/>
      <c r="PFL12" s="11"/>
      <c r="PFM12" s="11"/>
      <c r="PFN12" s="11"/>
      <c r="PFO12" s="11"/>
      <c r="PFP12" s="11"/>
      <c r="PFQ12" s="11"/>
      <c r="PFR12" s="11"/>
      <c r="PFS12" s="11"/>
      <c r="PFT12" s="11"/>
      <c r="PFU12" s="11"/>
      <c r="PFV12" s="11"/>
      <c r="PFW12" s="11"/>
      <c r="PFX12" s="11"/>
      <c r="PFY12" s="11"/>
      <c r="PFZ12" s="11"/>
      <c r="PGA12" s="11"/>
      <c r="PGB12" s="11"/>
      <c r="PGC12" s="11"/>
      <c r="PGD12" s="11"/>
      <c r="PGE12" s="11"/>
      <c r="PGF12" s="11"/>
      <c r="PGG12" s="11"/>
      <c r="PGH12" s="11"/>
      <c r="PGI12" s="11"/>
      <c r="PGJ12" s="11"/>
      <c r="PGK12" s="11"/>
      <c r="PGL12" s="11"/>
      <c r="PGM12" s="11"/>
      <c r="PGN12" s="11"/>
      <c r="PGO12" s="11"/>
      <c r="PGP12" s="11"/>
      <c r="PGQ12" s="11"/>
      <c r="PGR12" s="11"/>
      <c r="PGS12" s="11"/>
      <c r="PGT12" s="11"/>
      <c r="PGU12" s="11"/>
      <c r="PGV12" s="11"/>
      <c r="PGW12" s="11"/>
      <c r="PGX12" s="11"/>
      <c r="PGY12" s="11"/>
      <c r="PGZ12" s="11"/>
      <c r="PHA12" s="11"/>
      <c r="PHB12" s="11"/>
      <c r="PHC12" s="11"/>
      <c r="PHD12" s="11"/>
      <c r="PHE12" s="11"/>
      <c r="PHF12" s="11"/>
      <c r="PHG12" s="11"/>
      <c r="PHH12" s="11"/>
      <c r="PHI12" s="11"/>
      <c r="PHJ12" s="11"/>
      <c r="PHK12" s="11"/>
      <c r="PHL12" s="11"/>
      <c r="PHM12" s="11"/>
      <c r="PHN12" s="11"/>
      <c r="PHO12" s="11"/>
      <c r="PHP12" s="11"/>
      <c r="PHQ12" s="11"/>
      <c r="PHR12" s="11"/>
      <c r="PHS12" s="11"/>
      <c r="PHT12" s="11"/>
      <c r="PHU12" s="11"/>
      <c r="PHV12" s="11"/>
      <c r="PHW12" s="11"/>
      <c r="PHX12" s="11"/>
      <c r="PHY12" s="11"/>
      <c r="PHZ12" s="11"/>
      <c r="PIA12" s="11"/>
      <c r="PIB12" s="11"/>
      <c r="PIC12" s="11"/>
      <c r="PID12" s="11"/>
      <c r="PIE12" s="11"/>
      <c r="PIF12" s="11"/>
      <c r="PIG12" s="11"/>
      <c r="PIH12" s="11"/>
      <c r="PII12" s="11"/>
      <c r="PIJ12" s="11"/>
      <c r="PIK12" s="11"/>
      <c r="PIL12" s="11"/>
      <c r="PIM12" s="11"/>
      <c r="PIN12" s="11"/>
      <c r="PIO12" s="11"/>
      <c r="PIP12" s="11"/>
      <c r="PIQ12" s="11"/>
      <c r="PIR12" s="11"/>
      <c r="PIS12" s="11"/>
      <c r="PIT12" s="11"/>
      <c r="PIU12" s="11"/>
      <c r="PIV12" s="11"/>
      <c r="PIW12" s="11"/>
      <c r="PIX12" s="11"/>
      <c r="PIY12" s="11"/>
      <c r="PIZ12" s="11"/>
      <c r="PJA12" s="11"/>
      <c r="PJB12" s="11"/>
      <c r="PJC12" s="11"/>
      <c r="PJD12" s="11"/>
      <c r="PJE12" s="11"/>
      <c r="PJF12" s="11"/>
      <c r="PJG12" s="11"/>
      <c r="PJH12" s="11"/>
      <c r="PJI12" s="11"/>
      <c r="PJJ12" s="11"/>
      <c r="PJK12" s="11"/>
      <c r="PJL12" s="11"/>
      <c r="PJM12" s="11"/>
      <c r="PJN12" s="11"/>
      <c r="PJO12" s="11"/>
      <c r="PJP12" s="11"/>
      <c r="PJQ12" s="11"/>
      <c r="PJR12" s="11"/>
      <c r="PJS12" s="11"/>
      <c r="PJT12" s="11"/>
      <c r="PJU12" s="11"/>
      <c r="PJV12" s="11"/>
      <c r="PJW12" s="11"/>
      <c r="PJX12" s="11"/>
      <c r="PJY12" s="11"/>
      <c r="PJZ12" s="11"/>
      <c r="PKA12" s="11"/>
      <c r="PKB12" s="11"/>
      <c r="PKC12" s="11"/>
      <c r="PKD12" s="11"/>
      <c r="PKE12" s="11"/>
      <c r="PKF12" s="11"/>
      <c r="PKG12" s="11"/>
      <c r="PKH12" s="11"/>
      <c r="PKI12" s="11"/>
      <c r="PKJ12" s="11"/>
      <c r="PKK12" s="11"/>
      <c r="PKL12" s="11"/>
      <c r="PKM12" s="11"/>
      <c r="PKN12" s="11"/>
      <c r="PKO12" s="11"/>
      <c r="PKP12" s="11"/>
      <c r="PKQ12" s="11"/>
      <c r="PKR12" s="11"/>
      <c r="PKS12" s="11"/>
      <c r="PKT12" s="11"/>
      <c r="PKU12" s="11"/>
      <c r="PKV12" s="11"/>
      <c r="PKW12" s="11"/>
      <c r="PKX12" s="11"/>
      <c r="PKY12" s="11"/>
      <c r="PKZ12" s="11"/>
      <c r="PLA12" s="11"/>
      <c r="PLB12" s="11"/>
      <c r="PLC12" s="11"/>
      <c r="PLD12" s="11"/>
      <c r="PLE12" s="11"/>
      <c r="PLF12" s="11"/>
      <c r="PLG12" s="11"/>
      <c r="PLH12" s="11"/>
      <c r="PLI12" s="11"/>
      <c r="PLJ12" s="11"/>
      <c r="PLK12" s="11"/>
      <c r="PLL12" s="11"/>
      <c r="PLM12" s="11"/>
      <c r="PLN12" s="11"/>
      <c r="PLO12" s="11"/>
      <c r="PLP12" s="11"/>
      <c r="PLQ12" s="11"/>
      <c r="PLR12" s="11"/>
      <c r="PLS12" s="11"/>
      <c r="PLT12" s="11"/>
      <c r="PLU12" s="11"/>
      <c r="PLV12" s="11"/>
      <c r="PLW12" s="11"/>
      <c r="PLX12" s="11"/>
      <c r="PLY12" s="11"/>
      <c r="PLZ12" s="11"/>
      <c r="PMA12" s="11"/>
      <c r="PMB12" s="11"/>
      <c r="PMC12" s="11"/>
      <c r="PMD12" s="11"/>
      <c r="PME12" s="11"/>
      <c r="PMF12" s="11"/>
      <c r="PMG12" s="11"/>
      <c r="PMH12" s="11"/>
      <c r="PMI12" s="11"/>
      <c r="PMJ12" s="11"/>
      <c r="PMK12" s="11"/>
      <c r="PML12" s="11"/>
      <c r="PMM12" s="11"/>
      <c r="PMN12" s="11"/>
      <c r="PMO12" s="11"/>
      <c r="PMP12" s="11"/>
      <c r="PMQ12" s="11"/>
      <c r="PMR12" s="11"/>
      <c r="PMS12" s="11"/>
      <c r="PMT12" s="11"/>
      <c r="PMU12" s="11"/>
      <c r="PMV12" s="11"/>
      <c r="PMW12" s="11"/>
      <c r="PMX12" s="11"/>
      <c r="PMY12" s="11"/>
      <c r="PMZ12" s="11"/>
      <c r="PNA12" s="11"/>
      <c r="PNB12" s="11"/>
      <c r="PNC12" s="11"/>
      <c r="PND12" s="11"/>
      <c r="PNE12" s="11"/>
      <c r="PNF12" s="11"/>
      <c r="PNG12" s="11"/>
      <c r="PNH12" s="11"/>
      <c r="PNI12" s="11"/>
      <c r="PNJ12" s="11"/>
      <c r="PNK12" s="11"/>
      <c r="PNL12" s="11"/>
      <c r="PNM12" s="11"/>
      <c r="PNN12" s="11"/>
      <c r="PNO12" s="11"/>
      <c r="PNP12" s="11"/>
      <c r="PNQ12" s="11"/>
      <c r="PNR12" s="11"/>
      <c r="PNS12" s="11"/>
      <c r="PNT12" s="11"/>
      <c r="PNU12" s="11"/>
      <c r="PNV12" s="11"/>
      <c r="PNW12" s="11"/>
      <c r="PNX12" s="11"/>
      <c r="PNY12" s="11"/>
      <c r="PNZ12" s="11"/>
      <c r="POA12" s="11"/>
      <c r="POB12" s="11"/>
      <c r="POC12" s="11"/>
      <c r="POD12" s="11"/>
      <c r="POE12" s="11"/>
      <c r="POF12" s="11"/>
      <c r="POG12" s="11"/>
      <c r="POH12" s="11"/>
      <c r="POI12" s="11"/>
      <c r="POJ12" s="11"/>
      <c r="POK12" s="11"/>
      <c r="POL12" s="11"/>
      <c r="POM12" s="11"/>
      <c r="PON12" s="11"/>
      <c r="POO12" s="11"/>
      <c r="POP12" s="11"/>
      <c r="POQ12" s="11"/>
      <c r="POR12" s="11"/>
      <c r="POS12" s="11"/>
      <c r="POT12" s="11"/>
      <c r="POU12" s="11"/>
      <c r="POV12" s="11"/>
      <c r="POW12" s="11"/>
      <c r="POX12" s="11"/>
      <c r="POY12" s="11"/>
      <c r="POZ12" s="11"/>
      <c r="PPA12" s="11"/>
      <c r="PPB12" s="11"/>
      <c r="PPC12" s="11"/>
      <c r="PPD12" s="11"/>
      <c r="PPE12" s="11"/>
      <c r="PPF12" s="11"/>
      <c r="PPG12" s="11"/>
      <c r="PPH12" s="11"/>
      <c r="PPI12" s="11"/>
      <c r="PPJ12" s="11"/>
      <c r="PPK12" s="11"/>
      <c r="PPL12" s="11"/>
      <c r="PPM12" s="11"/>
      <c r="PPN12" s="11"/>
      <c r="PPO12" s="11"/>
      <c r="PPP12" s="11"/>
      <c r="PPQ12" s="11"/>
      <c r="PPR12" s="11"/>
      <c r="PPS12" s="11"/>
      <c r="PPT12" s="11"/>
      <c r="PPU12" s="11"/>
      <c r="PPV12" s="11"/>
      <c r="PPW12" s="11"/>
      <c r="PPX12" s="11"/>
      <c r="PPY12" s="11"/>
      <c r="PPZ12" s="11"/>
      <c r="PQA12" s="11"/>
      <c r="PQB12" s="11"/>
      <c r="PQC12" s="11"/>
      <c r="PQD12" s="11"/>
      <c r="PQE12" s="11"/>
      <c r="PQF12" s="11"/>
      <c r="PQG12" s="11"/>
      <c r="PQH12" s="11"/>
      <c r="PQI12" s="11"/>
      <c r="PQJ12" s="11"/>
      <c r="PQK12" s="11"/>
      <c r="PQL12" s="11"/>
      <c r="PQM12" s="11"/>
      <c r="PQN12" s="11"/>
      <c r="PQO12" s="11"/>
      <c r="PQP12" s="11"/>
      <c r="PQQ12" s="11"/>
      <c r="PQR12" s="11"/>
      <c r="PQS12" s="11"/>
      <c r="PQT12" s="11"/>
      <c r="PQU12" s="11"/>
      <c r="PQV12" s="11"/>
      <c r="PQW12" s="11"/>
      <c r="PQX12" s="11"/>
      <c r="PQY12" s="11"/>
      <c r="PQZ12" s="11"/>
      <c r="PRA12" s="11"/>
      <c r="PRB12" s="11"/>
      <c r="PRC12" s="11"/>
      <c r="PRD12" s="11"/>
      <c r="PRE12" s="11"/>
      <c r="PRF12" s="11"/>
      <c r="PRG12" s="11"/>
      <c r="PRH12" s="11"/>
      <c r="PRI12" s="11"/>
      <c r="PRJ12" s="11"/>
      <c r="PRK12" s="11"/>
      <c r="PRL12" s="11"/>
      <c r="PRM12" s="11"/>
      <c r="PRN12" s="11"/>
      <c r="PRO12" s="11"/>
      <c r="PRP12" s="11"/>
      <c r="PRQ12" s="11"/>
      <c r="PRR12" s="11"/>
      <c r="PRS12" s="11"/>
      <c r="PRT12" s="11"/>
      <c r="PRU12" s="11"/>
      <c r="PRV12" s="11"/>
      <c r="PRW12" s="11"/>
      <c r="PRX12" s="11"/>
      <c r="PRY12" s="11"/>
      <c r="PRZ12" s="11"/>
      <c r="PSA12" s="11"/>
      <c r="PSB12" s="11"/>
      <c r="PSC12" s="11"/>
      <c r="PSD12" s="11"/>
      <c r="PSE12" s="11"/>
      <c r="PSF12" s="11"/>
      <c r="PSG12" s="11"/>
      <c r="PSH12" s="11"/>
      <c r="PSI12" s="11"/>
      <c r="PSJ12" s="11"/>
      <c r="PSK12" s="11"/>
      <c r="PSL12" s="11"/>
      <c r="PSM12" s="11"/>
      <c r="PSN12" s="11"/>
      <c r="PSO12" s="11"/>
      <c r="PSP12" s="11"/>
      <c r="PSQ12" s="11"/>
      <c r="PSR12" s="11"/>
      <c r="PSS12" s="11"/>
      <c r="PST12" s="11"/>
      <c r="PSU12" s="11"/>
      <c r="PSV12" s="11"/>
      <c r="PSW12" s="11"/>
      <c r="PSX12" s="11"/>
      <c r="PSY12" s="11"/>
      <c r="PSZ12" s="11"/>
      <c r="PTA12" s="11"/>
      <c r="PTB12" s="11"/>
      <c r="PTC12" s="11"/>
      <c r="PTD12" s="11"/>
      <c r="PTE12" s="11"/>
      <c r="PTF12" s="11"/>
      <c r="PTG12" s="11"/>
      <c r="PTH12" s="11"/>
      <c r="PTI12" s="11"/>
      <c r="PTJ12" s="11"/>
      <c r="PTK12" s="11"/>
      <c r="PTL12" s="11"/>
      <c r="PTM12" s="11"/>
      <c r="PTN12" s="11"/>
      <c r="PTO12" s="11"/>
      <c r="PTP12" s="11"/>
      <c r="PTQ12" s="11"/>
      <c r="PTR12" s="11"/>
      <c r="PTS12" s="11"/>
      <c r="PTT12" s="11"/>
      <c r="PTU12" s="11"/>
      <c r="PTV12" s="11"/>
      <c r="PTW12" s="11"/>
      <c r="PTX12" s="11"/>
      <c r="PTY12" s="11"/>
      <c r="PTZ12" s="11"/>
      <c r="PUA12" s="11"/>
      <c r="PUB12" s="11"/>
      <c r="PUC12" s="11"/>
      <c r="PUD12" s="11"/>
      <c r="PUE12" s="11"/>
      <c r="PUF12" s="11"/>
      <c r="PUG12" s="11"/>
      <c r="PUH12" s="11"/>
      <c r="PUI12" s="11"/>
      <c r="PUJ12" s="11"/>
      <c r="PUK12" s="11"/>
      <c r="PUL12" s="11"/>
      <c r="PUM12" s="11"/>
      <c r="PUN12" s="11"/>
      <c r="PUO12" s="11"/>
      <c r="PUP12" s="11"/>
      <c r="PUQ12" s="11"/>
      <c r="PUR12" s="11"/>
      <c r="PUS12" s="11"/>
      <c r="PUT12" s="11"/>
      <c r="PUU12" s="11"/>
      <c r="PUV12" s="11"/>
      <c r="PUW12" s="11"/>
      <c r="PUX12" s="11"/>
      <c r="PUY12" s="11"/>
      <c r="PUZ12" s="11"/>
      <c r="PVA12" s="11"/>
      <c r="PVB12" s="11"/>
      <c r="PVC12" s="11"/>
      <c r="PVD12" s="11"/>
      <c r="PVE12" s="11"/>
      <c r="PVF12" s="11"/>
      <c r="PVG12" s="11"/>
      <c r="PVH12" s="11"/>
      <c r="PVI12" s="11"/>
      <c r="PVJ12" s="11"/>
      <c r="PVK12" s="11"/>
      <c r="PVL12" s="11"/>
      <c r="PVM12" s="11"/>
      <c r="PVN12" s="11"/>
      <c r="PVO12" s="11"/>
      <c r="PVP12" s="11"/>
      <c r="PVQ12" s="11"/>
      <c r="PVR12" s="11"/>
      <c r="PVS12" s="11"/>
      <c r="PVT12" s="11"/>
      <c r="PVU12" s="11"/>
      <c r="PVV12" s="11"/>
      <c r="PVW12" s="11"/>
      <c r="PVX12" s="11"/>
      <c r="PVY12" s="11"/>
      <c r="PVZ12" s="11"/>
      <c r="PWA12" s="11"/>
      <c r="PWB12" s="11"/>
      <c r="PWC12" s="11"/>
      <c r="PWD12" s="11"/>
      <c r="PWE12" s="11"/>
      <c r="PWF12" s="11"/>
      <c r="PWG12" s="11"/>
      <c r="PWH12" s="11"/>
      <c r="PWI12" s="11"/>
      <c r="PWJ12" s="11"/>
      <c r="PWK12" s="11"/>
      <c r="PWL12" s="11"/>
      <c r="PWM12" s="11"/>
      <c r="PWN12" s="11"/>
      <c r="PWO12" s="11"/>
      <c r="PWP12" s="11"/>
      <c r="PWQ12" s="11"/>
      <c r="PWR12" s="11"/>
      <c r="PWS12" s="11"/>
      <c r="PWT12" s="11"/>
      <c r="PWU12" s="11"/>
      <c r="PWV12" s="11"/>
      <c r="PWW12" s="11"/>
      <c r="PWX12" s="11"/>
      <c r="PWY12" s="11"/>
      <c r="PWZ12" s="11"/>
      <c r="PXA12" s="11"/>
      <c r="PXB12" s="11"/>
      <c r="PXC12" s="11"/>
      <c r="PXD12" s="11"/>
      <c r="PXE12" s="11"/>
      <c r="PXF12" s="11"/>
      <c r="PXG12" s="11"/>
      <c r="PXH12" s="11"/>
      <c r="PXI12" s="11"/>
      <c r="PXJ12" s="11"/>
      <c r="PXK12" s="11"/>
      <c r="PXL12" s="11"/>
      <c r="PXM12" s="11"/>
      <c r="PXN12" s="11"/>
      <c r="PXO12" s="11"/>
      <c r="PXP12" s="11"/>
      <c r="PXQ12" s="11"/>
      <c r="PXR12" s="11"/>
      <c r="PXS12" s="11"/>
      <c r="PXT12" s="11"/>
      <c r="PXU12" s="11"/>
      <c r="PXV12" s="11"/>
      <c r="PXW12" s="11"/>
      <c r="PXX12" s="11"/>
      <c r="PXY12" s="11"/>
      <c r="PXZ12" s="11"/>
      <c r="PYA12" s="11"/>
      <c r="PYB12" s="11"/>
      <c r="PYC12" s="11"/>
      <c r="PYD12" s="11"/>
      <c r="PYE12" s="11"/>
      <c r="PYF12" s="11"/>
      <c r="PYG12" s="11"/>
      <c r="PYH12" s="11"/>
      <c r="PYI12" s="11"/>
      <c r="PYJ12" s="11"/>
      <c r="PYK12" s="11"/>
      <c r="PYL12" s="11"/>
      <c r="PYM12" s="11"/>
      <c r="PYN12" s="11"/>
      <c r="PYO12" s="11"/>
      <c r="PYP12" s="11"/>
      <c r="PYQ12" s="11"/>
      <c r="PYR12" s="11"/>
      <c r="PYS12" s="11"/>
      <c r="PYT12" s="11"/>
      <c r="PYU12" s="11"/>
      <c r="PYV12" s="11"/>
      <c r="PYW12" s="11"/>
      <c r="PYX12" s="11"/>
      <c r="PYY12" s="11"/>
      <c r="PYZ12" s="11"/>
      <c r="PZA12" s="11"/>
      <c r="PZB12" s="11"/>
      <c r="PZC12" s="11"/>
      <c r="PZD12" s="11"/>
      <c r="PZE12" s="11"/>
      <c r="PZF12" s="11"/>
      <c r="PZG12" s="11"/>
      <c r="PZH12" s="11"/>
      <c r="PZI12" s="11"/>
      <c r="PZJ12" s="11"/>
      <c r="PZK12" s="11"/>
      <c r="PZL12" s="11"/>
      <c r="PZM12" s="11"/>
      <c r="PZN12" s="11"/>
      <c r="PZO12" s="11"/>
      <c r="PZP12" s="11"/>
      <c r="PZQ12" s="11"/>
      <c r="PZR12" s="11"/>
      <c r="PZS12" s="11"/>
      <c r="PZT12" s="11"/>
      <c r="PZU12" s="11"/>
      <c r="PZV12" s="11"/>
      <c r="PZW12" s="11"/>
      <c r="PZX12" s="11"/>
      <c r="PZY12" s="11"/>
      <c r="PZZ12" s="11"/>
      <c r="QAA12" s="11"/>
      <c r="QAB12" s="11"/>
      <c r="QAC12" s="11"/>
      <c r="QAD12" s="11"/>
      <c r="QAE12" s="11"/>
      <c r="QAF12" s="11"/>
      <c r="QAG12" s="11"/>
      <c r="QAH12" s="11"/>
      <c r="QAI12" s="11"/>
      <c r="QAJ12" s="11"/>
      <c r="QAK12" s="11"/>
      <c r="QAL12" s="11"/>
      <c r="QAM12" s="11"/>
      <c r="QAN12" s="11"/>
      <c r="QAO12" s="11"/>
      <c r="QAP12" s="11"/>
      <c r="QAQ12" s="11"/>
      <c r="QAR12" s="11"/>
      <c r="QAS12" s="11"/>
      <c r="QAT12" s="11"/>
      <c r="QAU12" s="11"/>
      <c r="QAV12" s="11"/>
      <c r="QAW12" s="11"/>
      <c r="QAX12" s="11"/>
      <c r="QAY12" s="11"/>
      <c r="QAZ12" s="11"/>
      <c r="QBA12" s="11"/>
      <c r="QBB12" s="11"/>
      <c r="QBC12" s="11"/>
      <c r="QBD12" s="11"/>
      <c r="QBE12" s="11"/>
      <c r="QBF12" s="11"/>
      <c r="QBG12" s="11"/>
      <c r="QBH12" s="11"/>
      <c r="QBI12" s="11"/>
      <c r="QBJ12" s="11"/>
      <c r="QBK12" s="11"/>
      <c r="QBL12" s="11"/>
      <c r="QBM12" s="11"/>
      <c r="QBN12" s="11"/>
      <c r="QBO12" s="11"/>
      <c r="QBP12" s="11"/>
      <c r="QBQ12" s="11"/>
      <c r="QBR12" s="11"/>
      <c r="QBS12" s="11"/>
      <c r="QBT12" s="11"/>
      <c r="QBU12" s="11"/>
      <c r="QBV12" s="11"/>
      <c r="QBW12" s="11"/>
      <c r="QBX12" s="11"/>
      <c r="QBY12" s="11"/>
      <c r="QBZ12" s="11"/>
      <c r="QCA12" s="11"/>
      <c r="QCB12" s="11"/>
      <c r="QCC12" s="11"/>
      <c r="QCD12" s="11"/>
      <c r="QCE12" s="11"/>
      <c r="QCF12" s="11"/>
      <c r="QCG12" s="11"/>
      <c r="QCH12" s="11"/>
      <c r="QCI12" s="11"/>
      <c r="QCJ12" s="11"/>
      <c r="QCK12" s="11"/>
      <c r="QCL12" s="11"/>
      <c r="QCM12" s="11"/>
      <c r="QCN12" s="11"/>
      <c r="QCO12" s="11"/>
      <c r="QCP12" s="11"/>
      <c r="QCQ12" s="11"/>
      <c r="QCR12" s="11"/>
      <c r="QCS12" s="11"/>
      <c r="QCT12" s="11"/>
      <c r="QCU12" s="11"/>
      <c r="QCV12" s="11"/>
      <c r="QCW12" s="11"/>
      <c r="QCX12" s="11"/>
      <c r="QCY12" s="11"/>
      <c r="QCZ12" s="11"/>
      <c r="QDA12" s="11"/>
      <c r="QDB12" s="11"/>
      <c r="QDC12" s="11"/>
      <c r="QDD12" s="11"/>
      <c r="QDE12" s="11"/>
      <c r="QDF12" s="11"/>
      <c r="QDG12" s="11"/>
      <c r="QDH12" s="11"/>
      <c r="QDI12" s="11"/>
      <c r="QDJ12" s="11"/>
      <c r="QDK12" s="11"/>
      <c r="QDL12" s="11"/>
      <c r="QDM12" s="11"/>
      <c r="QDN12" s="11"/>
      <c r="QDO12" s="11"/>
      <c r="QDP12" s="11"/>
      <c r="QDQ12" s="11"/>
      <c r="QDR12" s="11"/>
      <c r="QDS12" s="11"/>
      <c r="QDT12" s="11"/>
      <c r="QDU12" s="11"/>
      <c r="QDV12" s="11"/>
      <c r="QDW12" s="11"/>
      <c r="QDX12" s="11"/>
      <c r="QDY12" s="11"/>
      <c r="QDZ12" s="11"/>
      <c r="QEA12" s="11"/>
      <c r="QEB12" s="11"/>
      <c r="QEC12" s="11"/>
      <c r="QED12" s="11"/>
      <c r="QEE12" s="11"/>
      <c r="QEF12" s="11"/>
      <c r="QEG12" s="11"/>
      <c r="QEH12" s="11"/>
      <c r="QEI12" s="11"/>
      <c r="QEJ12" s="11"/>
      <c r="QEK12" s="11"/>
      <c r="QEL12" s="11"/>
      <c r="QEM12" s="11"/>
      <c r="QEN12" s="11"/>
      <c r="QEO12" s="11"/>
      <c r="QEP12" s="11"/>
      <c r="QEQ12" s="11"/>
      <c r="QER12" s="11"/>
      <c r="QES12" s="11"/>
      <c r="QET12" s="11"/>
      <c r="QEU12" s="11"/>
      <c r="QEV12" s="11"/>
      <c r="QEW12" s="11"/>
      <c r="QEX12" s="11"/>
      <c r="QEY12" s="11"/>
      <c r="QEZ12" s="11"/>
      <c r="QFA12" s="11"/>
      <c r="QFB12" s="11"/>
      <c r="QFC12" s="11"/>
      <c r="QFD12" s="11"/>
      <c r="QFE12" s="11"/>
      <c r="QFF12" s="11"/>
      <c r="QFG12" s="11"/>
      <c r="QFH12" s="11"/>
      <c r="QFI12" s="11"/>
      <c r="QFJ12" s="11"/>
      <c r="QFK12" s="11"/>
      <c r="QFL12" s="11"/>
      <c r="QFM12" s="11"/>
      <c r="QFN12" s="11"/>
      <c r="QFO12" s="11"/>
      <c r="QFP12" s="11"/>
      <c r="QFQ12" s="11"/>
      <c r="QFR12" s="11"/>
      <c r="QFS12" s="11"/>
      <c r="QFT12" s="11"/>
      <c r="QFU12" s="11"/>
      <c r="QFV12" s="11"/>
      <c r="QFW12" s="11"/>
      <c r="QFX12" s="11"/>
      <c r="QFY12" s="11"/>
      <c r="QFZ12" s="11"/>
      <c r="QGA12" s="11"/>
      <c r="QGB12" s="11"/>
      <c r="QGC12" s="11"/>
      <c r="QGD12" s="11"/>
      <c r="QGE12" s="11"/>
      <c r="QGF12" s="11"/>
      <c r="QGG12" s="11"/>
      <c r="QGH12" s="11"/>
      <c r="QGI12" s="11"/>
      <c r="QGJ12" s="11"/>
      <c r="QGK12" s="11"/>
      <c r="QGL12" s="11"/>
      <c r="QGM12" s="11"/>
      <c r="QGN12" s="11"/>
      <c r="QGO12" s="11"/>
      <c r="QGP12" s="11"/>
      <c r="QGQ12" s="11"/>
      <c r="QGR12" s="11"/>
      <c r="QGS12" s="11"/>
      <c r="QGT12" s="11"/>
      <c r="QGU12" s="11"/>
      <c r="QGV12" s="11"/>
      <c r="QGW12" s="11"/>
      <c r="QGX12" s="11"/>
      <c r="QGY12" s="11"/>
      <c r="QGZ12" s="11"/>
      <c r="QHA12" s="11"/>
      <c r="QHB12" s="11"/>
      <c r="QHC12" s="11"/>
      <c r="QHD12" s="11"/>
      <c r="QHE12" s="11"/>
      <c r="QHF12" s="11"/>
      <c r="QHG12" s="11"/>
      <c r="QHH12" s="11"/>
      <c r="QHI12" s="11"/>
      <c r="QHJ12" s="11"/>
      <c r="QHK12" s="11"/>
      <c r="QHL12" s="11"/>
      <c r="QHM12" s="11"/>
      <c r="QHN12" s="11"/>
      <c r="QHO12" s="11"/>
      <c r="QHP12" s="11"/>
      <c r="QHQ12" s="11"/>
      <c r="QHR12" s="11"/>
      <c r="QHS12" s="11"/>
      <c r="QHT12" s="11"/>
      <c r="QHU12" s="11"/>
      <c r="QHV12" s="11"/>
      <c r="QHW12" s="11"/>
      <c r="QHX12" s="11"/>
      <c r="QHY12" s="11"/>
      <c r="QHZ12" s="11"/>
      <c r="QIA12" s="11"/>
      <c r="QIB12" s="11"/>
      <c r="QIC12" s="11"/>
      <c r="QID12" s="11"/>
      <c r="QIE12" s="11"/>
      <c r="QIF12" s="11"/>
      <c r="QIG12" s="11"/>
      <c r="QIH12" s="11"/>
      <c r="QII12" s="11"/>
      <c r="QIJ12" s="11"/>
      <c r="QIK12" s="11"/>
      <c r="QIL12" s="11"/>
      <c r="QIM12" s="11"/>
      <c r="QIN12" s="11"/>
      <c r="QIO12" s="11"/>
      <c r="QIP12" s="11"/>
      <c r="QIQ12" s="11"/>
      <c r="QIR12" s="11"/>
      <c r="QIS12" s="11"/>
      <c r="QIT12" s="11"/>
      <c r="QIU12" s="11"/>
      <c r="QIV12" s="11"/>
      <c r="QIW12" s="11"/>
      <c r="QIX12" s="11"/>
      <c r="QIY12" s="11"/>
      <c r="QIZ12" s="11"/>
      <c r="QJA12" s="11"/>
      <c r="QJB12" s="11"/>
      <c r="QJC12" s="11"/>
      <c r="QJD12" s="11"/>
      <c r="QJE12" s="11"/>
      <c r="QJF12" s="11"/>
      <c r="QJG12" s="11"/>
      <c r="QJH12" s="11"/>
      <c r="QJI12" s="11"/>
      <c r="QJJ12" s="11"/>
      <c r="QJK12" s="11"/>
      <c r="QJL12" s="11"/>
      <c r="QJM12" s="11"/>
      <c r="QJN12" s="11"/>
      <c r="QJO12" s="11"/>
      <c r="QJP12" s="11"/>
      <c r="QJQ12" s="11"/>
      <c r="QJR12" s="11"/>
      <c r="QJS12" s="11"/>
      <c r="QJT12" s="11"/>
      <c r="QJU12" s="11"/>
      <c r="QJV12" s="11"/>
      <c r="QJW12" s="11"/>
      <c r="QJX12" s="11"/>
      <c r="QJY12" s="11"/>
      <c r="QJZ12" s="11"/>
      <c r="QKA12" s="11"/>
      <c r="QKB12" s="11"/>
      <c r="QKC12" s="11"/>
      <c r="QKD12" s="11"/>
      <c r="QKE12" s="11"/>
      <c r="QKF12" s="11"/>
      <c r="QKG12" s="11"/>
      <c r="QKH12" s="11"/>
      <c r="QKI12" s="11"/>
      <c r="QKJ12" s="11"/>
      <c r="QKK12" s="11"/>
      <c r="QKL12" s="11"/>
      <c r="QKM12" s="11"/>
      <c r="QKN12" s="11"/>
      <c r="QKO12" s="11"/>
      <c r="QKP12" s="11"/>
      <c r="QKQ12" s="11"/>
      <c r="QKR12" s="11"/>
      <c r="QKS12" s="11"/>
      <c r="QKT12" s="11"/>
      <c r="QKU12" s="11"/>
      <c r="QKV12" s="11"/>
      <c r="QKW12" s="11"/>
      <c r="QKX12" s="11"/>
      <c r="QKY12" s="11"/>
      <c r="QKZ12" s="11"/>
      <c r="QLA12" s="11"/>
      <c r="QLB12" s="11"/>
      <c r="QLC12" s="11"/>
      <c r="QLD12" s="11"/>
      <c r="QLE12" s="11"/>
      <c r="QLF12" s="11"/>
      <c r="QLG12" s="11"/>
      <c r="QLH12" s="11"/>
      <c r="QLI12" s="11"/>
      <c r="QLJ12" s="11"/>
      <c r="QLK12" s="11"/>
      <c r="QLL12" s="11"/>
      <c r="QLM12" s="11"/>
      <c r="QLN12" s="11"/>
      <c r="QLO12" s="11"/>
      <c r="QLP12" s="11"/>
      <c r="QLQ12" s="11"/>
      <c r="QLR12" s="11"/>
      <c r="QLS12" s="11"/>
      <c r="QLT12" s="11"/>
      <c r="QLU12" s="11"/>
      <c r="QLV12" s="11"/>
      <c r="QLW12" s="11"/>
      <c r="QLX12" s="11"/>
      <c r="QLY12" s="11"/>
      <c r="QLZ12" s="11"/>
      <c r="QMA12" s="11"/>
      <c r="QMB12" s="11"/>
      <c r="QMC12" s="11"/>
      <c r="QMD12" s="11"/>
      <c r="QME12" s="11"/>
      <c r="QMF12" s="11"/>
      <c r="QMG12" s="11"/>
      <c r="QMH12" s="11"/>
      <c r="QMI12" s="11"/>
      <c r="QMJ12" s="11"/>
      <c r="QMK12" s="11"/>
      <c r="QML12" s="11"/>
      <c r="QMM12" s="11"/>
      <c r="QMN12" s="11"/>
      <c r="QMO12" s="11"/>
      <c r="QMP12" s="11"/>
      <c r="QMQ12" s="11"/>
      <c r="QMR12" s="11"/>
      <c r="QMS12" s="11"/>
      <c r="QMT12" s="11"/>
      <c r="QMU12" s="11"/>
      <c r="QMV12" s="11"/>
      <c r="QMW12" s="11"/>
      <c r="QMX12" s="11"/>
      <c r="QMY12" s="11"/>
      <c r="QMZ12" s="11"/>
      <c r="QNA12" s="11"/>
      <c r="QNB12" s="11"/>
      <c r="QNC12" s="11"/>
      <c r="QND12" s="11"/>
      <c r="QNE12" s="11"/>
      <c r="QNF12" s="11"/>
      <c r="QNG12" s="11"/>
      <c r="QNH12" s="11"/>
      <c r="QNI12" s="11"/>
      <c r="QNJ12" s="11"/>
      <c r="QNK12" s="11"/>
      <c r="QNL12" s="11"/>
      <c r="QNM12" s="11"/>
      <c r="QNN12" s="11"/>
      <c r="QNO12" s="11"/>
      <c r="QNP12" s="11"/>
      <c r="QNQ12" s="11"/>
      <c r="QNR12" s="11"/>
      <c r="QNS12" s="11"/>
      <c r="QNT12" s="11"/>
      <c r="QNU12" s="11"/>
      <c r="QNV12" s="11"/>
      <c r="QNW12" s="11"/>
      <c r="QNX12" s="11"/>
      <c r="QNY12" s="11"/>
      <c r="QNZ12" s="11"/>
      <c r="QOA12" s="11"/>
      <c r="QOB12" s="11"/>
      <c r="QOC12" s="11"/>
      <c r="QOD12" s="11"/>
      <c r="QOE12" s="11"/>
      <c r="QOF12" s="11"/>
      <c r="QOG12" s="11"/>
      <c r="QOH12" s="11"/>
      <c r="QOI12" s="11"/>
      <c r="QOJ12" s="11"/>
      <c r="QOK12" s="11"/>
      <c r="QOL12" s="11"/>
      <c r="QOM12" s="11"/>
      <c r="QON12" s="11"/>
      <c r="QOO12" s="11"/>
      <c r="QOP12" s="11"/>
      <c r="QOQ12" s="11"/>
      <c r="QOR12" s="11"/>
      <c r="QOS12" s="11"/>
      <c r="QOT12" s="11"/>
      <c r="QOU12" s="11"/>
      <c r="QOV12" s="11"/>
      <c r="QOW12" s="11"/>
      <c r="QOX12" s="11"/>
      <c r="QOY12" s="11"/>
      <c r="QOZ12" s="11"/>
      <c r="QPA12" s="11"/>
      <c r="QPB12" s="11"/>
      <c r="QPC12" s="11"/>
      <c r="QPD12" s="11"/>
      <c r="QPE12" s="11"/>
      <c r="QPF12" s="11"/>
      <c r="QPG12" s="11"/>
      <c r="QPH12" s="11"/>
      <c r="QPI12" s="11"/>
      <c r="QPJ12" s="11"/>
      <c r="QPK12" s="11"/>
      <c r="QPL12" s="11"/>
      <c r="QPM12" s="11"/>
      <c r="QPN12" s="11"/>
      <c r="QPO12" s="11"/>
      <c r="QPP12" s="11"/>
      <c r="QPQ12" s="11"/>
      <c r="QPR12" s="11"/>
      <c r="QPS12" s="11"/>
      <c r="QPT12" s="11"/>
      <c r="QPU12" s="11"/>
      <c r="QPV12" s="11"/>
      <c r="QPW12" s="11"/>
      <c r="QPX12" s="11"/>
      <c r="QPY12" s="11"/>
      <c r="QPZ12" s="11"/>
      <c r="QQA12" s="11"/>
      <c r="QQB12" s="11"/>
      <c r="QQC12" s="11"/>
      <c r="QQD12" s="11"/>
      <c r="QQE12" s="11"/>
      <c r="QQF12" s="11"/>
      <c r="QQG12" s="11"/>
      <c r="QQH12" s="11"/>
      <c r="QQI12" s="11"/>
      <c r="QQJ12" s="11"/>
      <c r="QQK12" s="11"/>
      <c r="QQL12" s="11"/>
      <c r="QQM12" s="11"/>
      <c r="QQN12" s="11"/>
      <c r="QQO12" s="11"/>
      <c r="QQP12" s="11"/>
      <c r="QQQ12" s="11"/>
      <c r="QQR12" s="11"/>
      <c r="QQS12" s="11"/>
      <c r="QQT12" s="11"/>
      <c r="QQU12" s="11"/>
      <c r="QQV12" s="11"/>
      <c r="QQW12" s="11"/>
      <c r="QQX12" s="11"/>
      <c r="QQY12" s="11"/>
      <c r="QQZ12" s="11"/>
      <c r="QRA12" s="11"/>
      <c r="QRB12" s="11"/>
      <c r="QRC12" s="11"/>
      <c r="QRD12" s="11"/>
      <c r="QRE12" s="11"/>
      <c r="QRF12" s="11"/>
      <c r="QRG12" s="11"/>
      <c r="QRH12" s="11"/>
      <c r="QRI12" s="11"/>
      <c r="QRJ12" s="11"/>
      <c r="QRK12" s="11"/>
      <c r="QRL12" s="11"/>
      <c r="QRM12" s="11"/>
      <c r="QRN12" s="11"/>
      <c r="QRO12" s="11"/>
      <c r="QRP12" s="11"/>
      <c r="QRQ12" s="11"/>
      <c r="QRR12" s="11"/>
      <c r="QRS12" s="11"/>
      <c r="QRT12" s="11"/>
      <c r="QRU12" s="11"/>
      <c r="QRV12" s="11"/>
      <c r="QRW12" s="11"/>
      <c r="QRX12" s="11"/>
      <c r="QRY12" s="11"/>
      <c r="QRZ12" s="11"/>
      <c r="QSA12" s="11"/>
      <c r="QSB12" s="11"/>
      <c r="QSC12" s="11"/>
      <c r="QSD12" s="11"/>
      <c r="QSE12" s="11"/>
      <c r="QSF12" s="11"/>
      <c r="QSG12" s="11"/>
      <c r="QSH12" s="11"/>
      <c r="QSI12" s="11"/>
      <c r="QSJ12" s="11"/>
      <c r="QSK12" s="11"/>
      <c r="QSL12" s="11"/>
      <c r="QSM12" s="11"/>
      <c r="QSN12" s="11"/>
      <c r="QSO12" s="11"/>
      <c r="QSP12" s="11"/>
      <c r="QSQ12" s="11"/>
      <c r="QSR12" s="11"/>
      <c r="QSS12" s="11"/>
      <c r="QST12" s="11"/>
      <c r="QSU12" s="11"/>
      <c r="QSV12" s="11"/>
      <c r="QSW12" s="11"/>
      <c r="QSX12" s="11"/>
      <c r="QSY12" s="11"/>
      <c r="QSZ12" s="11"/>
      <c r="QTA12" s="11"/>
      <c r="QTB12" s="11"/>
      <c r="QTC12" s="11"/>
      <c r="QTD12" s="11"/>
      <c r="QTE12" s="11"/>
      <c r="QTF12" s="11"/>
      <c r="QTG12" s="11"/>
      <c r="QTH12" s="11"/>
      <c r="QTI12" s="11"/>
      <c r="QTJ12" s="11"/>
      <c r="QTK12" s="11"/>
      <c r="QTL12" s="11"/>
      <c r="QTM12" s="11"/>
      <c r="QTN12" s="11"/>
      <c r="QTO12" s="11"/>
      <c r="QTP12" s="11"/>
      <c r="QTQ12" s="11"/>
      <c r="QTR12" s="11"/>
      <c r="QTS12" s="11"/>
      <c r="QTT12" s="11"/>
      <c r="QTU12" s="11"/>
      <c r="QTV12" s="11"/>
      <c r="QTW12" s="11"/>
      <c r="QTX12" s="11"/>
      <c r="QTY12" s="11"/>
      <c r="QTZ12" s="11"/>
      <c r="QUA12" s="11"/>
      <c r="QUB12" s="11"/>
      <c r="QUC12" s="11"/>
      <c r="QUD12" s="11"/>
      <c r="QUE12" s="11"/>
      <c r="QUF12" s="11"/>
      <c r="QUG12" s="11"/>
      <c r="QUH12" s="11"/>
      <c r="QUI12" s="11"/>
      <c r="QUJ12" s="11"/>
      <c r="QUK12" s="11"/>
      <c r="QUL12" s="11"/>
      <c r="QUM12" s="11"/>
      <c r="QUN12" s="11"/>
      <c r="QUO12" s="11"/>
      <c r="QUP12" s="11"/>
      <c r="QUQ12" s="11"/>
      <c r="QUR12" s="11"/>
      <c r="QUS12" s="11"/>
      <c r="QUT12" s="11"/>
      <c r="QUU12" s="11"/>
      <c r="QUV12" s="11"/>
      <c r="QUW12" s="11"/>
      <c r="QUX12" s="11"/>
      <c r="QUY12" s="11"/>
      <c r="QUZ12" s="11"/>
      <c r="QVA12" s="11"/>
      <c r="QVB12" s="11"/>
      <c r="QVC12" s="11"/>
      <c r="QVD12" s="11"/>
      <c r="QVE12" s="11"/>
      <c r="QVF12" s="11"/>
      <c r="QVG12" s="11"/>
      <c r="QVH12" s="11"/>
      <c r="QVI12" s="11"/>
      <c r="QVJ12" s="11"/>
      <c r="QVK12" s="11"/>
      <c r="QVL12" s="11"/>
      <c r="QVM12" s="11"/>
      <c r="QVN12" s="11"/>
      <c r="QVO12" s="11"/>
      <c r="QVP12" s="11"/>
      <c r="QVQ12" s="11"/>
      <c r="QVR12" s="11"/>
      <c r="QVS12" s="11"/>
      <c r="QVT12" s="11"/>
      <c r="QVU12" s="11"/>
      <c r="QVV12" s="11"/>
      <c r="QVW12" s="11"/>
      <c r="QVX12" s="11"/>
      <c r="QVY12" s="11"/>
      <c r="QVZ12" s="11"/>
      <c r="QWA12" s="11"/>
      <c r="QWB12" s="11"/>
      <c r="QWC12" s="11"/>
      <c r="QWD12" s="11"/>
      <c r="QWE12" s="11"/>
      <c r="QWF12" s="11"/>
      <c r="QWG12" s="11"/>
      <c r="QWH12" s="11"/>
      <c r="QWI12" s="11"/>
      <c r="QWJ12" s="11"/>
      <c r="QWK12" s="11"/>
      <c r="QWL12" s="11"/>
      <c r="QWM12" s="11"/>
      <c r="QWN12" s="11"/>
      <c r="QWO12" s="11"/>
      <c r="QWP12" s="11"/>
      <c r="QWQ12" s="11"/>
      <c r="QWR12" s="11"/>
      <c r="QWS12" s="11"/>
      <c r="QWT12" s="11"/>
      <c r="QWU12" s="11"/>
      <c r="QWV12" s="11"/>
      <c r="QWW12" s="11"/>
      <c r="QWX12" s="11"/>
      <c r="QWY12" s="11"/>
      <c r="QWZ12" s="11"/>
      <c r="QXA12" s="11"/>
      <c r="QXB12" s="11"/>
      <c r="QXC12" s="11"/>
      <c r="QXD12" s="11"/>
      <c r="QXE12" s="11"/>
      <c r="QXF12" s="11"/>
      <c r="QXG12" s="11"/>
      <c r="QXH12" s="11"/>
      <c r="QXI12" s="11"/>
      <c r="QXJ12" s="11"/>
      <c r="QXK12" s="11"/>
      <c r="QXL12" s="11"/>
      <c r="QXM12" s="11"/>
      <c r="QXN12" s="11"/>
      <c r="QXO12" s="11"/>
      <c r="QXP12" s="11"/>
      <c r="QXQ12" s="11"/>
      <c r="QXR12" s="11"/>
      <c r="QXS12" s="11"/>
      <c r="QXT12" s="11"/>
      <c r="QXU12" s="11"/>
      <c r="QXV12" s="11"/>
      <c r="QXW12" s="11"/>
      <c r="QXX12" s="11"/>
      <c r="QXY12" s="11"/>
      <c r="QXZ12" s="11"/>
      <c r="QYA12" s="11"/>
      <c r="QYB12" s="11"/>
      <c r="QYC12" s="11"/>
      <c r="QYD12" s="11"/>
      <c r="QYE12" s="11"/>
      <c r="QYF12" s="11"/>
      <c r="QYG12" s="11"/>
      <c r="QYH12" s="11"/>
      <c r="QYI12" s="11"/>
      <c r="QYJ12" s="11"/>
      <c r="QYK12" s="11"/>
      <c r="QYL12" s="11"/>
      <c r="QYM12" s="11"/>
      <c r="QYN12" s="11"/>
      <c r="QYO12" s="11"/>
      <c r="QYP12" s="11"/>
      <c r="QYQ12" s="11"/>
      <c r="QYR12" s="11"/>
      <c r="QYS12" s="11"/>
      <c r="QYT12" s="11"/>
      <c r="QYU12" s="11"/>
      <c r="QYV12" s="11"/>
      <c r="QYW12" s="11"/>
      <c r="QYX12" s="11"/>
      <c r="QYY12" s="11"/>
      <c r="QYZ12" s="11"/>
      <c r="QZA12" s="11"/>
      <c r="QZB12" s="11"/>
      <c r="QZC12" s="11"/>
      <c r="QZD12" s="11"/>
      <c r="QZE12" s="11"/>
      <c r="QZF12" s="11"/>
      <c r="QZG12" s="11"/>
      <c r="QZH12" s="11"/>
      <c r="QZI12" s="11"/>
      <c r="QZJ12" s="11"/>
      <c r="QZK12" s="11"/>
      <c r="QZL12" s="11"/>
      <c r="QZM12" s="11"/>
      <c r="QZN12" s="11"/>
      <c r="QZO12" s="11"/>
      <c r="QZP12" s="11"/>
      <c r="QZQ12" s="11"/>
      <c r="QZR12" s="11"/>
      <c r="QZS12" s="11"/>
      <c r="QZT12" s="11"/>
      <c r="QZU12" s="11"/>
      <c r="QZV12" s="11"/>
      <c r="QZW12" s="11"/>
      <c r="QZX12" s="11"/>
      <c r="QZY12" s="11"/>
      <c r="QZZ12" s="11"/>
      <c r="RAA12" s="11"/>
      <c r="RAB12" s="11"/>
      <c r="RAC12" s="11"/>
      <c r="RAD12" s="11"/>
      <c r="RAE12" s="11"/>
      <c r="RAF12" s="11"/>
      <c r="RAG12" s="11"/>
      <c r="RAH12" s="11"/>
      <c r="RAI12" s="11"/>
      <c r="RAJ12" s="11"/>
      <c r="RAK12" s="11"/>
      <c r="RAL12" s="11"/>
      <c r="RAM12" s="11"/>
      <c r="RAN12" s="11"/>
      <c r="RAO12" s="11"/>
      <c r="RAP12" s="11"/>
      <c r="RAQ12" s="11"/>
      <c r="RAR12" s="11"/>
      <c r="RAS12" s="11"/>
      <c r="RAT12" s="11"/>
      <c r="RAU12" s="11"/>
      <c r="RAV12" s="11"/>
      <c r="RAW12" s="11"/>
      <c r="RAX12" s="11"/>
      <c r="RAY12" s="11"/>
      <c r="RAZ12" s="11"/>
      <c r="RBA12" s="11"/>
      <c r="RBB12" s="11"/>
      <c r="RBC12" s="11"/>
      <c r="RBD12" s="11"/>
      <c r="RBE12" s="11"/>
      <c r="RBF12" s="11"/>
      <c r="RBG12" s="11"/>
      <c r="RBH12" s="11"/>
      <c r="RBI12" s="11"/>
      <c r="RBJ12" s="11"/>
      <c r="RBK12" s="11"/>
      <c r="RBL12" s="11"/>
      <c r="RBM12" s="11"/>
      <c r="RBN12" s="11"/>
      <c r="RBO12" s="11"/>
      <c r="RBP12" s="11"/>
      <c r="RBQ12" s="11"/>
      <c r="RBR12" s="11"/>
      <c r="RBS12" s="11"/>
      <c r="RBT12" s="11"/>
      <c r="RBU12" s="11"/>
      <c r="RBV12" s="11"/>
      <c r="RBW12" s="11"/>
      <c r="RBX12" s="11"/>
      <c r="RBY12" s="11"/>
      <c r="RBZ12" s="11"/>
      <c r="RCA12" s="11"/>
      <c r="RCB12" s="11"/>
      <c r="RCC12" s="11"/>
      <c r="RCD12" s="11"/>
      <c r="RCE12" s="11"/>
      <c r="RCF12" s="11"/>
      <c r="RCG12" s="11"/>
      <c r="RCH12" s="11"/>
      <c r="RCI12" s="11"/>
      <c r="RCJ12" s="11"/>
      <c r="RCK12" s="11"/>
      <c r="RCL12" s="11"/>
      <c r="RCM12" s="11"/>
      <c r="RCN12" s="11"/>
      <c r="RCO12" s="11"/>
      <c r="RCP12" s="11"/>
      <c r="RCQ12" s="11"/>
      <c r="RCR12" s="11"/>
      <c r="RCS12" s="11"/>
      <c r="RCT12" s="11"/>
      <c r="RCU12" s="11"/>
      <c r="RCV12" s="11"/>
      <c r="RCW12" s="11"/>
      <c r="RCX12" s="11"/>
      <c r="RCY12" s="11"/>
      <c r="RCZ12" s="11"/>
      <c r="RDA12" s="11"/>
      <c r="RDB12" s="11"/>
      <c r="RDC12" s="11"/>
      <c r="RDD12" s="11"/>
      <c r="RDE12" s="11"/>
      <c r="RDF12" s="11"/>
      <c r="RDG12" s="11"/>
      <c r="RDH12" s="11"/>
      <c r="RDI12" s="11"/>
      <c r="RDJ12" s="11"/>
      <c r="RDK12" s="11"/>
      <c r="RDL12" s="11"/>
      <c r="RDM12" s="11"/>
      <c r="RDN12" s="11"/>
      <c r="RDO12" s="11"/>
      <c r="RDP12" s="11"/>
      <c r="RDQ12" s="11"/>
      <c r="RDR12" s="11"/>
      <c r="RDS12" s="11"/>
      <c r="RDT12" s="11"/>
      <c r="RDU12" s="11"/>
      <c r="RDV12" s="11"/>
      <c r="RDW12" s="11"/>
      <c r="RDX12" s="11"/>
      <c r="RDY12" s="11"/>
      <c r="RDZ12" s="11"/>
      <c r="REA12" s="11"/>
      <c r="REB12" s="11"/>
      <c r="REC12" s="11"/>
      <c r="RED12" s="11"/>
      <c r="REE12" s="11"/>
      <c r="REF12" s="11"/>
      <c r="REG12" s="11"/>
      <c r="REH12" s="11"/>
      <c r="REI12" s="11"/>
      <c r="REJ12" s="11"/>
      <c r="REK12" s="11"/>
      <c r="REL12" s="11"/>
      <c r="REM12" s="11"/>
      <c r="REN12" s="11"/>
      <c r="REO12" s="11"/>
      <c r="REP12" s="11"/>
      <c r="REQ12" s="11"/>
      <c r="RER12" s="11"/>
      <c r="RES12" s="11"/>
      <c r="RET12" s="11"/>
      <c r="REU12" s="11"/>
      <c r="REV12" s="11"/>
      <c r="REW12" s="11"/>
      <c r="REX12" s="11"/>
      <c r="REY12" s="11"/>
      <c r="REZ12" s="11"/>
      <c r="RFA12" s="11"/>
      <c r="RFB12" s="11"/>
      <c r="RFC12" s="11"/>
      <c r="RFD12" s="11"/>
      <c r="RFE12" s="11"/>
      <c r="RFF12" s="11"/>
      <c r="RFG12" s="11"/>
      <c r="RFH12" s="11"/>
      <c r="RFI12" s="11"/>
      <c r="RFJ12" s="11"/>
      <c r="RFK12" s="11"/>
      <c r="RFL12" s="11"/>
      <c r="RFM12" s="11"/>
      <c r="RFN12" s="11"/>
      <c r="RFO12" s="11"/>
      <c r="RFP12" s="11"/>
      <c r="RFQ12" s="11"/>
      <c r="RFR12" s="11"/>
      <c r="RFS12" s="11"/>
      <c r="RFT12" s="11"/>
      <c r="RFU12" s="11"/>
      <c r="RFV12" s="11"/>
      <c r="RFW12" s="11"/>
      <c r="RFX12" s="11"/>
      <c r="RFY12" s="11"/>
      <c r="RFZ12" s="11"/>
      <c r="RGA12" s="11"/>
      <c r="RGB12" s="11"/>
      <c r="RGC12" s="11"/>
      <c r="RGD12" s="11"/>
      <c r="RGE12" s="11"/>
      <c r="RGF12" s="11"/>
      <c r="RGG12" s="11"/>
      <c r="RGH12" s="11"/>
      <c r="RGI12" s="11"/>
      <c r="RGJ12" s="11"/>
      <c r="RGK12" s="11"/>
      <c r="RGL12" s="11"/>
      <c r="RGM12" s="11"/>
      <c r="RGN12" s="11"/>
      <c r="RGO12" s="11"/>
      <c r="RGP12" s="11"/>
      <c r="RGQ12" s="11"/>
      <c r="RGR12" s="11"/>
      <c r="RGS12" s="11"/>
      <c r="RGT12" s="11"/>
      <c r="RGU12" s="11"/>
      <c r="RGV12" s="11"/>
      <c r="RGW12" s="11"/>
      <c r="RGX12" s="11"/>
      <c r="RGY12" s="11"/>
      <c r="RGZ12" s="11"/>
      <c r="RHA12" s="11"/>
      <c r="RHB12" s="11"/>
      <c r="RHC12" s="11"/>
      <c r="RHD12" s="11"/>
      <c r="RHE12" s="11"/>
      <c r="RHF12" s="11"/>
      <c r="RHG12" s="11"/>
      <c r="RHH12" s="11"/>
      <c r="RHI12" s="11"/>
      <c r="RHJ12" s="11"/>
      <c r="RHK12" s="11"/>
      <c r="RHL12" s="11"/>
      <c r="RHM12" s="11"/>
      <c r="RHN12" s="11"/>
      <c r="RHO12" s="11"/>
      <c r="RHP12" s="11"/>
      <c r="RHQ12" s="11"/>
      <c r="RHR12" s="11"/>
      <c r="RHS12" s="11"/>
      <c r="RHT12" s="11"/>
      <c r="RHU12" s="11"/>
      <c r="RHV12" s="11"/>
      <c r="RHW12" s="11"/>
      <c r="RHX12" s="11"/>
      <c r="RHY12" s="11"/>
      <c r="RHZ12" s="11"/>
      <c r="RIA12" s="11"/>
      <c r="RIB12" s="11"/>
      <c r="RIC12" s="11"/>
      <c r="RID12" s="11"/>
      <c r="RIE12" s="11"/>
      <c r="RIF12" s="11"/>
      <c r="RIG12" s="11"/>
      <c r="RIH12" s="11"/>
      <c r="RII12" s="11"/>
      <c r="RIJ12" s="11"/>
      <c r="RIK12" s="11"/>
      <c r="RIL12" s="11"/>
      <c r="RIM12" s="11"/>
      <c r="RIN12" s="11"/>
      <c r="RIO12" s="11"/>
      <c r="RIP12" s="11"/>
      <c r="RIQ12" s="11"/>
      <c r="RIR12" s="11"/>
      <c r="RIS12" s="11"/>
      <c r="RIT12" s="11"/>
      <c r="RIU12" s="11"/>
      <c r="RIV12" s="11"/>
      <c r="RIW12" s="11"/>
      <c r="RIX12" s="11"/>
      <c r="RIY12" s="11"/>
      <c r="RIZ12" s="11"/>
      <c r="RJA12" s="11"/>
      <c r="RJB12" s="11"/>
      <c r="RJC12" s="11"/>
      <c r="RJD12" s="11"/>
      <c r="RJE12" s="11"/>
      <c r="RJF12" s="11"/>
      <c r="RJG12" s="11"/>
      <c r="RJH12" s="11"/>
      <c r="RJI12" s="11"/>
      <c r="RJJ12" s="11"/>
      <c r="RJK12" s="11"/>
      <c r="RJL12" s="11"/>
      <c r="RJM12" s="11"/>
      <c r="RJN12" s="11"/>
      <c r="RJO12" s="11"/>
      <c r="RJP12" s="11"/>
      <c r="RJQ12" s="11"/>
      <c r="RJR12" s="11"/>
      <c r="RJS12" s="11"/>
      <c r="RJT12" s="11"/>
      <c r="RJU12" s="11"/>
      <c r="RJV12" s="11"/>
      <c r="RJW12" s="11"/>
      <c r="RJX12" s="11"/>
      <c r="RJY12" s="11"/>
      <c r="RJZ12" s="11"/>
      <c r="RKA12" s="11"/>
      <c r="RKB12" s="11"/>
      <c r="RKC12" s="11"/>
      <c r="RKD12" s="11"/>
      <c r="RKE12" s="11"/>
      <c r="RKF12" s="11"/>
      <c r="RKG12" s="11"/>
      <c r="RKH12" s="11"/>
      <c r="RKI12" s="11"/>
      <c r="RKJ12" s="11"/>
      <c r="RKK12" s="11"/>
      <c r="RKL12" s="11"/>
      <c r="RKM12" s="11"/>
      <c r="RKN12" s="11"/>
      <c r="RKO12" s="11"/>
      <c r="RKP12" s="11"/>
      <c r="RKQ12" s="11"/>
      <c r="RKR12" s="11"/>
      <c r="RKS12" s="11"/>
      <c r="RKT12" s="11"/>
      <c r="RKU12" s="11"/>
      <c r="RKV12" s="11"/>
      <c r="RKW12" s="11"/>
      <c r="RKX12" s="11"/>
      <c r="RKY12" s="11"/>
      <c r="RKZ12" s="11"/>
      <c r="RLA12" s="11"/>
      <c r="RLB12" s="11"/>
      <c r="RLC12" s="11"/>
      <c r="RLD12" s="11"/>
      <c r="RLE12" s="11"/>
      <c r="RLF12" s="11"/>
      <c r="RLG12" s="11"/>
      <c r="RLH12" s="11"/>
      <c r="RLI12" s="11"/>
      <c r="RLJ12" s="11"/>
      <c r="RLK12" s="11"/>
      <c r="RLL12" s="11"/>
      <c r="RLM12" s="11"/>
      <c r="RLN12" s="11"/>
      <c r="RLO12" s="11"/>
      <c r="RLP12" s="11"/>
      <c r="RLQ12" s="11"/>
      <c r="RLR12" s="11"/>
      <c r="RLS12" s="11"/>
      <c r="RLT12" s="11"/>
      <c r="RLU12" s="11"/>
      <c r="RLV12" s="11"/>
      <c r="RLW12" s="11"/>
      <c r="RLX12" s="11"/>
      <c r="RLY12" s="11"/>
      <c r="RLZ12" s="11"/>
      <c r="RMA12" s="11"/>
      <c r="RMB12" s="11"/>
      <c r="RMC12" s="11"/>
      <c r="RMD12" s="11"/>
      <c r="RME12" s="11"/>
      <c r="RMF12" s="11"/>
      <c r="RMG12" s="11"/>
      <c r="RMH12" s="11"/>
      <c r="RMI12" s="11"/>
      <c r="RMJ12" s="11"/>
      <c r="RMK12" s="11"/>
      <c r="RML12" s="11"/>
      <c r="RMM12" s="11"/>
      <c r="RMN12" s="11"/>
      <c r="RMO12" s="11"/>
      <c r="RMP12" s="11"/>
      <c r="RMQ12" s="11"/>
      <c r="RMR12" s="11"/>
      <c r="RMS12" s="11"/>
      <c r="RMT12" s="11"/>
      <c r="RMU12" s="11"/>
      <c r="RMV12" s="11"/>
      <c r="RMW12" s="11"/>
      <c r="RMX12" s="11"/>
      <c r="RMY12" s="11"/>
      <c r="RMZ12" s="11"/>
      <c r="RNA12" s="11"/>
      <c r="RNB12" s="11"/>
      <c r="RNC12" s="11"/>
      <c r="RND12" s="11"/>
      <c r="RNE12" s="11"/>
      <c r="RNF12" s="11"/>
      <c r="RNG12" s="11"/>
      <c r="RNH12" s="11"/>
      <c r="RNI12" s="11"/>
      <c r="RNJ12" s="11"/>
      <c r="RNK12" s="11"/>
      <c r="RNL12" s="11"/>
      <c r="RNM12" s="11"/>
      <c r="RNN12" s="11"/>
      <c r="RNO12" s="11"/>
      <c r="RNP12" s="11"/>
      <c r="RNQ12" s="11"/>
      <c r="RNR12" s="11"/>
      <c r="RNS12" s="11"/>
      <c r="RNT12" s="11"/>
      <c r="RNU12" s="11"/>
      <c r="RNV12" s="11"/>
      <c r="RNW12" s="11"/>
      <c r="RNX12" s="11"/>
      <c r="RNY12" s="11"/>
      <c r="RNZ12" s="11"/>
      <c r="ROA12" s="11"/>
      <c r="ROB12" s="11"/>
      <c r="ROC12" s="11"/>
      <c r="ROD12" s="11"/>
      <c r="ROE12" s="11"/>
      <c r="ROF12" s="11"/>
      <c r="ROG12" s="11"/>
      <c r="ROH12" s="11"/>
      <c r="ROI12" s="11"/>
      <c r="ROJ12" s="11"/>
      <c r="ROK12" s="11"/>
      <c r="ROL12" s="11"/>
      <c r="ROM12" s="11"/>
      <c r="RON12" s="11"/>
      <c r="ROO12" s="11"/>
      <c r="ROP12" s="11"/>
      <c r="ROQ12" s="11"/>
      <c r="ROR12" s="11"/>
      <c r="ROS12" s="11"/>
      <c r="ROT12" s="11"/>
      <c r="ROU12" s="11"/>
      <c r="ROV12" s="11"/>
      <c r="ROW12" s="11"/>
      <c r="ROX12" s="11"/>
      <c r="ROY12" s="11"/>
      <c r="ROZ12" s="11"/>
      <c r="RPA12" s="11"/>
      <c r="RPB12" s="11"/>
      <c r="RPC12" s="11"/>
      <c r="RPD12" s="11"/>
      <c r="RPE12" s="11"/>
      <c r="RPF12" s="11"/>
      <c r="RPG12" s="11"/>
      <c r="RPH12" s="11"/>
      <c r="RPI12" s="11"/>
      <c r="RPJ12" s="11"/>
      <c r="RPK12" s="11"/>
      <c r="RPL12" s="11"/>
      <c r="RPM12" s="11"/>
      <c r="RPN12" s="11"/>
      <c r="RPO12" s="11"/>
      <c r="RPP12" s="11"/>
      <c r="RPQ12" s="11"/>
      <c r="RPR12" s="11"/>
      <c r="RPS12" s="11"/>
      <c r="RPT12" s="11"/>
      <c r="RPU12" s="11"/>
      <c r="RPV12" s="11"/>
      <c r="RPW12" s="11"/>
      <c r="RPX12" s="11"/>
      <c r="RPY12" s="11"/>
      <c r="RPZ12" s="11"/>
      <c r="RQA12" s="11"/>
      <c r="RQB12" s="11"/>
      <c r="RQC12" s="11"/>
      <c r="RQD12" s="11"/>
      <c r="RQE12" s="11"/>
      <c r="RQF12" s="11"/>
      <c r="RQG12" s="11"/>
      <c r="RQH12" s="11"/>
      <c r="RQI12" s="11"/>
      <c r="RQJ12" s="11"/>
      <c r="RQK12" s="11"/>
      <c r="RQL12" s="11"/>
      <c r="RQM12" s="11"/>
      <c r="RQN12" s="11"/>
      <c r="RQO12" s="11"/>
      <c r="RQP12" s="11"/>
      <c r="RQQ12" s="11"/>
      <c r="RQR12" s="11"/>
      <c r="RQS12" s="11"/>
      <c r="RQT12" s="11"/>
      <c r="RQU12" s="11"/>
      <c r="RQV12" s="11"/>
      <c r="RQW12" s="11"/>
      <c r="RQX12" s="11"/>
      <c r="RQY12" s="11"/>
      <c r="RQZ12" s="11"/>
      <c r="RRA12" s="11"/>
      <c r="RRB12" s="11"/>
      <c r="RRC12" s="11"/>
      <c r="RRD12" s="11"/>
      <c r="RRE12" s="11"/>
      <c r="RRF12" s="11"/>
      <c r="RRG12" s="11"/>
      <c r="RRH12" s="11"/>
      <c r="RRI12" s="11"/>
      <c r="RRJ12" s="11"/>
      <c r="RRK12" s="11"/>
      <c r="RRL12" s="11"/>
      <c r="RRM12" s="11"/>
      <c r="RRN12" s="11"/>
      <c r="RRO12" s="11"/>
      <c r="RRP12" s="11"/>
      <c r="RRQ12" s="11"/>
      <c r="RRR12" s="11"/>
      <c r="RRS12" s="11"/>
      <c r="RRT12" s="11"/>
      <c r="RRU12" s="11"/>
      <c r="RRV12" s="11"/>
      <c r="RRW12" s="11"/>
      <c r="RRX12" s="11"/>
      <c r="RRY12" s="11"/>
      <c r="RRZ12" s="11"/>
      <c r="RSA12" s="11"/>
      <c r="RSB12" s="11"/>
      <c r="RSC12" s="11"/>
      <c r="RSD12" s="11"/>
      <c r="RSE12" s="11"/>
      <c r="RSF12" s="11"/>
      <c r="RSG12" s="11"/>
      <c r="RSH12" s="11"/>
      <c r="RSI12" s="11"/>
      <c r="RSJ12" s="11"/>
      <c r="RSK12" s="11"/>
      <c r="RSL12" s="11"/>
      <c r="RSM12" s="11"/>
      <c r="RSN12" s="11"/>
      <c r="RSO12" s="11"/>
      <c r="RSP12" s="11"/>
      <c r="RSQ12" s="11"/>
      <c r="RSR12" s="11"/>
      <c r="RSS12" s="11"/>
      <c r="RST12" s="11"/>
      <c r="RSU12" s="11"/>
      <c r="RSV12" s="11"/>
      <c r="RSW12" s="11"/>
      <c r="RSX12" s="11"/>
      <c r="RSY12" s="11"/>
      <c r="RSZ12" s="11"/>
      <c r="RTA12" s="11"/>
      <c r="RTB12" s="11"/>
      <c r="RTC12" s="11"/>
      <c r="RTD12" s="11"/>
      <c r="RTE12" s="11"/>
      <c r="RTF12" s="11"/>
      <c r="RTG12" s="11"/>
      <c r="RTH12" s="11"/>
      <c r="RTI12" s="11"/>
      <c r="RTJ12" s="11"/>
      <c r="RTK12" s="11"/>
      <c r="RTL12" s="11"/>
      <c r="RTM12" s="11"/>
      <c r="RTN12" s="11"/>
      <c r="RTO12" s="11"/>
      <c r="RTP12" s="11"/>
      <c r="RTQ12" s="11"/>
      <c r="RTR12" s="11"/>
      <c r="RTS12" s="11"/>
      <c r="RTT12" s="11"/>
      <c r="RTU12" s="11"/>
      <c r="RTV12" s="11"/>
      <c r="RTW12" s="11"/>
      <c r="RTX12" s="11"/>
      <c r="RTY12" s="11"/>
      <c r="RTZ12" s="11"/>
      <c r="RUA12" s="11"/>
      <c r="RUB12" s="11"/>
      <c r="RUC12" s="11"/>
      <c r="RUD12" s="11"/>
      <c r="RUE12" s="11"/>
      <c r="RUF12" s="11"/>
      <c r="RUG12" s="11"/>
      <c r="RUH12" s="11"/>
      <c r="RUI12" s="11"/>
      <c r="RUJ12" s="11"/>
      <c r="RUK12" s="11"/>
      <c r="RUL12" s="11"/>
      <c r="RUM12" s="11"/>
      <c r="RUN12" s="11"/>
      <c r="RUO12" s="11"/>
      <c r="RUP12" s="11"/>
      <c r="RUQ12" s="11"/>
      <c r="RUR12" s="11"/>
      <c r="RUS12" s="11"/>
      <c r="RUT12" s="11"/>
      <c r="RUU12" s="11"/>
      <c r="RUV12" s="11"/>
      <c r="RUW12" s="11"/>
      <c r="RUX12" s="11"/>
      <c r="RUY12" s="11"/>
      <c r="RUZ12" s="11"/>
      <c r="RVA12" s="11"/>
      <c r="RVB12" s="11"/>
      <c r="RVC12" s="11"/>
      <c r="RVD12" s="11"/>
      <c r="RVE12" s="11"/>
      <c r="RVF12" s="11"/>
      <c r="RVG12" s="11"/>
      <c r="RVH12" s="11"/>
      <c r="RVI12" s="11"/>
      <c r="RVJ12" s="11"/>
      <c r="RVK12" s="11"/>
      <c r="RVL12" s="11"/>
      <c r="RVM12" s="11"/>
      <c r="RVN12" s="11"/>
      <c r="RVO12" s="11"/>
      <c r="RVP12" s="11"/>
      <c r="RVQ12" s="11"/>
      <c r="RVR12" s="11"/>
      <c r="RVS12" s="11"/>
      <c r="RVT12" s="11"/>
      <c r="RVU12" s="11"/>
      <c r="RVV12" s="11"/>
      <c r="RVW12" s="11"/>
      <c r="RVX12" s="11"/>
      <c r="RVY12" s="11"/>
      <c r="RVZ12" s="11"/>
      <c r="RWA12" s="11"/>
      <c r="RWB12" s="11"/>
      <c r="RWC12" s="11"/>
      <c r="RWD12" s="11"/>
      <c r="RWE12" s="11"/>
      <c r="RWF12" s="11"/>
      <c r="RWG12" s="11"/>
      <c r="RWH12" s="11"/>
      <c r="RWI12" s="11"/>
      <c r="RWJ12" s="11"/>
      <c r="RWK12" s="11"/>
      <c r="RWL12" s="11"/>
      <c r="RWM12" s="11"/>
      <c r="RWN12" s="11"/>
      <c r="RWO12" s="11"/>
      <c r="RWP12" s="11"/>
      <c r="RWQ12" s="11"/>
      <c r="RWR12" s="11"/>
      <c r="RWS12" s="11"/>
      <c r="RWT12" s="11"/>
      <c r="RWU12" s="11"/>
      <c r="RWV12" s="11"/>
      <c r="RWW12" s="11"/>
      <c r="RWX12" s="11"/>
      <c r="RWY12" s="11"/>
      <c r="RWZ12" s="11"/>
      <c r="RXA12" s="11"/>
      <c r="RXB12" s="11"/>
      <c r="RXC12" s="11"/>
      <c r="RXD12" s="11"/>
      <c r="RXE12" s="11"/>
      <c r="RXF12" s="11"/>
      <c r="RXG12" s="11"/>
      <c r="RXH12" s="11"/>
      <c r="RXI12" s="11"/>
      <c r="RXJ12" s="11"/>
      <c r="RXK12" s="11"/>
      <c r="RXL12" s="11"/>
      <c r="RXM12" s="11"/>
      <c r="RXN12" s="11"/>
      <c r="RXO12" s="11"/>
      <c r="RXP12" s="11"/>
      <c r="RXQ12" s="11"/>
      <c r="RXR12" s="11"/>
      <c r="RXS12" s="11"/>
      <c r="RXT12" s="11"/>
      <c r="RXU12" s="11"/>
      <c r="RXV12" s="11"/>
      <c r="RXW12" s="11"/>
      <c r="RXX12" s="11"/>
      <c r="RXY12" s="11"/>
      <c r="RXZ12" s="11"/>
      <c r="RYA12" s="11"/>
      <c r="RYB12" s="11"/>
      <c r="RYC12" s="11"/>
      <c r="RYD12" s="11"/>
      <c r="RYE12" s="11"/>
      <c r="RYF12" s="11"/>
      <c r="RYG12" s="11"/>
      <c r="RYH12" s="11"/>
      <c r="RYI12" s="11"/>
      <c r="RYJ12" s="11"/>
      <c r="RYK12" s="11"/>
      <c r="RYL12" s="11"/>
      <c r="RYM12" s="11"/>
      <c r="RYN12" s="11"/>
      <c r="RYO12" s="11"/>
      <c r="RYP12" s="11"/>
      <c r="RYQ12" s="11"/>
      <c r="RYR12" s="11"/>
      <c r="RYS12" s="11"/>
      <c r="RYT12" s="11"/>
      <c r="RYU12" s="11"/>
      <c r="RYV12" s="11"/>
      <c r="RYW12" s="11"/>
      <c r="RYX12" s="11"/>
      <c r="RYY12" s="11"/>
      <c r="RYZ12" s="11"/>
      <c r="RZA12" s="11"/>
      <c r="RZB12" s="11"/>
      <c r="RZC12" s="11"/>
      <c r="RZD12" s="11"/>
      <c r="RZE12" s="11"/>
      <c r="RZF12" s="11"/>
      <c r="RZG12" s="11"/>
      <c r="RZH12" s="11"/>
      <c r="RZI12" s="11"/>
      <c r="RZJ12" s="11"/>
      <c r="RZK12" s="11"/>
      <c r="RZL12" s="11"/>
      <c r="RZM12" s="11"/>
      <c r="RZN12" s="11"/>
      <c r="RZO12" s="11"/>
      <c r="RZP12" s="11"/>
      <c r="RZQ12" s="11"/>
      <c r="RZR12" s="11"/>
      <c r="RZS12" s="11"/>
      <c r="RZT12" s="11"/>
      <c r="RZU12" s="11"/>
      <c r="RZV12" s="11"/>
      <c r="RZW12" s="11"/>
      <c r="RZX12" s="11"/>
      <c r="RZY12" s="11"/>
      <c r="RZZ12" s="11"/>
      <c r="SAA12" s="11"/>
      <c r="SAB12" s="11"/>
      <c r="SAC12" s="11"/>
      <c r="SAD12" s="11"/>
      <c r="SAE12" s="11"/>
      <c r="SAF12" s="11"/>
      <c r="SAG12" s="11"/>
      <c r="SAH12" s="11"/>
      <c r="SAI12" s="11"/>
      <c r="SAJ12" s="11"/>
      <c r="SAK12" s="11"/>
      <c r="SAL12" s="11"/>
      <c r="SAM12" s="11"/>
      <c r="SAN12" s="11"/>
      <c r="SAO12" s="11"/>
      <c r="SAP12" s="11"/>
      <c r="SAQ12" s="11"/>
      <c r="SAR12" s="11"/>
      <c r="SAS12" s="11"/>
      <c r="SAT12" s="11"/>
      <c r="SAU12" s="11"/>
      <c r="SAV12" s="11"/>
      <c r="SAW12" s="11"/>
      <c r="SAX12" s="11"/>
      <c r="SAY12" s="11"/>
      <c r="SAZ12" s="11"/>
      <c r="SBA12" s="11"/>
      <c r="SBB12" s="11"/>
      <c r="SBC12" s="11"/>
      <c r="SBD12" s="11"/>
      <c r="SBE12" s="11"/>
      <c r="SBF12" s="11"/>
      <c r="SBG12" s="11"/>
      <c r="SBH12" s="11"/>
      <c r="SBI12" s="11"/>
      <c r="SBJ12" s="11"/>
      <c r="SBK12" s="11"/>
      <c r="SBL12" s="11"/>
      <c r="SBM12" s="11"/>
      <c r="SBN12" s="11"/>
      <c r="SBO12" s="11"/>
      <c r="SBP12" s="11"/>
      <c r="SBQ12" s="11"/>
      <c r="SBR12" s="11"/>
      <c r="SBS12" s="11"/>
      <c r="SBT12" s="11"/>
      <c r="SBU12" s="11"/>
      <c r="SBV12" s="11"/>
      <c r="SBW12" s="11"/>
      <c r="SBX12" s="11"/>
      <c r="SBY12" s="11"/>
      <c r="SBZ12" s="11"/>
      <c r="SCA12" s="11"/>
      <c r="SCB12" s="11"/>
      <c r="SCC12" s="11"/>
      <c r="SCD12" s="11"/>
      <c r="SCE12" s="11"/>
      <c r="SCF12" s="11"/>
      <c r="SCG12" s="11"/>
      <c r="SCH12" s="11"/>
      <c r="SCI12" s="11"/>
      <c r="SCJ12" s="11"/>
      <c r="SCK12" s="11"/>
      <c r="SCL12" s="11"/>
      <c r="SCM12" s="11"/>
      <c r="SCN12" s="11"/>
      <c r="SCO12" s="11"/>
      <c r="SCP12" s="11"/>
      <c r="SCQ12" s="11"/>
      <c r="SCR12" s="11"/>
      <c r="SCS12" s="11"/>
      <c r="SCT12" s="11"/>
      <c r="SCU12" s="11"/>
      <c r="SCV12" s="11"/>
      <c r="SCW12" s="11"/>
      <c r="SCX12" s="11"/>
      <c r="SCY12" s="11"/>
      <c r="SCZ12" s="11"/>
      <c r="SDA12" s="11"/>
      <c r="SDB12" s="11"/>
      <c r="SDC12" s="11"/>
      <c r="SDD12" s="11"/>
      <c r="SDE12" s="11"/>
      <c r="SDF12" s="11"/>
      <c r="SDG12" s="11"/>
      <c r="SDH12" s="11"/>
      <c r="SDI12" s="11"/>
      <c r="SDJ12" s="11"/>
      <c r="SDK12" s="11"/>
      <c r="SDL12" s="11"/>
      <c r="SDM12" s="11"/>
      <c r="SDN12" s="11"/>
      <c r="SDO12" s="11"/>
      <c r="SDP12" s="11"/>
      <c r="SDQ12" s="11"/>
      <c r="SDR12" s="11"/>
      <c r="SDS12" s="11"/>
      <c r="SDT12" s="11"/>
      <c r="SDU12" s="11"/>
      <c r="SDV12" s="11"/>
      <c r="SDW12" s="11"/>
      <c r="SDX12" s="11"/>
      <c r="SDY12" s="11"/>
      <c r="SDZ12" s="11"/>
      <c r="SEA12" s="11"/>
      <c r="SEB12" s="11"/>
      <c r="SEC12" s="11"/>
      <c r="SED12" s="11"/>
      <c r="SEE12" s="11"/>
      <c r="SEF12" s="11"/>
      <c r="SEG12" s="11"/>
      <c r="SEH12" s="11"/>
      <c r="SEI12" s="11"/>
      <c r="SEJ12" s="11"/>
      <c r="SEK12" s="11"/>
      <c r="SEL12" s="11"/>
      <c r="SEM12" s="11"/>
      <c r="SEN12" s="11"/>
      <c r="SEO12" s="11"/>
      <c r="SEP12" s="11"/>
      <c r="SEQ12" s="11"/>
      <c r="SER12" s="11"/>
      <c r="SES12" s="11"/>
      <c r="SET12" s="11"/>
      <c r="SEU12" s="11"/>
      <c r="SEV12" s="11"/>
      <c r="SEW12" s="11"/>
      <c r="SEX12" s="11"/>
      <c r="SEY12" s="11"/>
      <c r="SEZ12" s="11"/>
      <c r="SFA12" s="11"/>
      <c r="SFB12" s="11"/>
      <c r="SFC12" s="11"/>
      <c r="SFD12" s="11"/>
      <c r="SFE12" s="11"/>
      <c r="SFF12" s="11"/>
      <c r="SFG12" s="11"/>
      <c r="SFH12" s="11"/>
      <c r="SFI12" s="11"/>
      <c r="SFJ12" s="11"/>
      <c r="SFK12" s="11"/>
      <c r="SFL12" s="11"/>
      <c r="SFM12" s="11"/>
      <c r="SFN12" s="11"/>
      <c r="SFO12" s="11"/>
      <c r="SFP12" s="11"/>
      <c r="SFQ12" s="11"/>
      <c r="SFR12" s="11"/>
      <c r="SFS12" s="11"/>
      <c r="SFT12" s="11"/>
      <c r="SFU12" s="11"/>
      <c r="SFV12" s="11"/>
      <c r="SFW12" s="11"/>
      <c r="SFX12" s="11"/>
      <c r="SFY12" s="11"/>
      <c r="SFZ12" s="11"/>
      <c r="SGA12" s="11"/>
      <c r="SGB12" s="11"/>
      <c r="SGC12" s="11"/>
      <c r="SGD12" s="11"/>
      <c r="SGE12" s="11"/>
      <c r="SGF12" s="11"/>
      <c r="SGG12" s="11"/>
      <c r="SGH12" s="11"/>
      <c r="SGI12" s="11"/>
      <c r="SGJ12" s="11"/>
      <c r="SGK12" s="11"/>
      <c r="SGL12" s="11"/>
      <c r="SGM12" s="11"/>
      <c r="SGN12" s="11"/>
      <c r="SGO12" s="11"/>
      <c r="SGP12" s="11"/>
      <c r="SGQ12" s="11"/>
      <c r="SGR12" s="11"/>
      <c r="SGS12" s="11"/>
      <c r="SGT12" s="11"/>
      <c r="SGU12" s="11"/>
      <c r="SGV12" s="11"/>
      <c r="SGW12" s="11"/>
      <c r="SGX12" s="11"/>
      <c r="SGY12" s="11"/>
      <c r="SGZ12" s="11"/>
      <c r="SHA12" s="11"/>
      <c r="SHB12" s="11"/>
      <c r="SHC12" s="11"/>
      <c r="SHD12" s="11"/>
      <c r="SHE12" s="11"/>
      <c r="SHF12" s="11"/>
      <c r="SHG12" s="11"/>
      <c r="SHH12" s="11"/>
      <c r="SHI12" s="11"/>
      <c r="SHJ12" s="11"/>
      <c r="SHK12" s="11"/>
      <c r="SHL12" s="11"/>
      <c r="SHM12" s="11"/>
      <c r="SHN12" s="11"/>
      <c r="SHO12" s="11"/>
      <c r="SHP12" s="11"/>
      <c r="SHQ12" s="11"/>
      <c r="SHR12" s="11"/>
      <c r="SHS12" s="11"/>
      <c r="SHT12" s="11"/>
      <c r="SHU12" s="11"/>
      <c r="SHV12" s="11"/>
      <c r="SHW12" s="11"/>
      <c r="SHX12" s="11"/>
      <c r="SHY12" s="11"/>
      <c r="SHZ12" s="11"/>
      <c r="SIA12" s="11"/>
      <c r="SIB12" s="11"/>
      <c r="SIC12" s="11"/>
      <c r="SID12" s="11"/>
      <c r="SIE12" s="11"/>
      <c r="SIF12" s="11"/>
      <c r="SIG12" s="11"/>
      <c r="SIH12" s="11"/>
      <c r="SII12" s="11"/>
      <c r="SIJ12" s="11"/>
      <c r="SIK12" s="11"/>
      <c r="SIL12" s="11"/>
      <c r="SIM12" s="11"/>
      <c r="SIN12" s="11"/>
      <c r="SIO12" s="11"/>
      <c r="SIP12" s="11"/>
      <c r="SIQ12" s="11"/>
      <c r="SIR12" s="11"/>
      <c r="SIS12" s="11"/>
      <c r="SIT12" s="11"/>
      <c r="SIU12" s="11"/>
      <c r="SIV12" s="11"/>
      <c r="SIW12" s="11"/>
      <c r="SIX12" s="11"/>
      <c r="SIY12" s="11"/>
      <c r="SIZ12" s="11"/>
      <c r="SJA12" s="11"/>
      <c r="SJB12" s="11"/>
      <c r="SJC12" s="11"/>
      <c r="SJD12" s="11"/>
      <c r="SJE12" s="11"/>
      <c r="SJF12" s="11"/>
      <c r="SJG12" s="11"/>
      <c r="SJH12" s="11"/>
      <c r="SJI12" s="11"/>
      <c r="SJJ12" s="11"/>
      <c r="SJK12" s="11"/>
      <c r="SJL12" s="11"/>
      <c r="SJM12" s="11"/>
      <c r="SJN12" s="11"/>
      <c r="SJO12" s="11"/>
      <c r="SJP12" s="11"/>
      <c r="SJQ12" s="11"/>
      <c r="SJR12" s="11"/>
      <c r="SJS12" s="11"/>
      <c r="SJT12" s="11"/>
      <c r="SJU12" s="11"/>
      <c r="SJV12" s="11"/>
      <c r="SJW12" s="11"/>
      <c r="SJX12" s="11"/>
      <c r="SJY12" s="11"/>
      <c r="SJZ12" s="11"/>
      <c r="SKA12" s="11"/>
      <c r="SKB12" s="11"/>
      <c r="SKC12" s="11"/>
      <c r="SKD12" s="11"/>
      <c r="SKE12" s="11"/>
      <c r="SKF12" s="11"/>
      <c r="SKG12" s="11"/>
      <c r="SKH12" s="11"/>
      <c r="SKI12" s="11"/>
      <c r="SKJ12" s="11"/>
      <c r="SKK12" s="11"/>
      <c r="SKL12" s="11"/>
      <c r="SKM12" s="11"/>
      <c r="SKN12" s="11"/>
      <c r="SKO12" s="11"/>
      <c r="SKP12" s="11"/>
      <c r="SKQ12" s="11"/>
      <c r="SKR12" s="11"/>
      <c r="SKS12" s="11"/>
      <c r="SKT12" s="11"/>
      <c r="SKU12" s="11"/>
      <c r="SKV12" s="11"/>
      <c r="SKW12" s="11"/>
      <c r="SKX12" s="11"/>
      <c r="SKY12" s="11"/>
      <c r="SKZ12" s="11"/>
      <c r="SLA12" s="11"/>
      <c r="SLB12" s="11"/>
      <c r="SLC12" s="11"/>
      <c r="SLD12" s="11"/>
      <c r="SLE12" s="11"/>
      <c r="SLF12" s="11"/>
      <c r="SLG12" s="11"/>
      <c r="SLH12" s="11"/>
      <c r="SLI12" s="11"/>
      <c r="SLJ12" s="11"/>
      <c r="SLK12" s="11"/>
      <c r="SLL12" s="11"/>
      <c r="SLM12" s="11"/>
      <c r="SLN12" s="11"/>
      <c r="SLO12" s="11"/>
      <c r="SLP12" s="11"/>
      <c r="SLQ12" s="11"/>
      <c r="SLR12" s="11"/>
      <c r="SLS12" s="11"/>
      <c r="SLT12" s="11"/>
      <c r="SLU12" s="11"/>
      <c r="SLV12" s="11"/>
      <c r="SLW12" s="11"/>
      <c r="SLX12" s="11"/>
      <c r="SLY12" s="11"/>
      <c r="SLZ12" s="11"/>
      <c r="SMA12" s="11"/>
      <c r="SMB12" s="11"/>
      <c r="SMC12" s="11"/>
      <c r="SMD12" s="11"/>
      <c r="SME12" s="11"/>
      <c r="SMF12" s="11"/>
      <c r="SMG12" s="11"/>
      <c r="SMH12" s="11"/>
      <c r="SMI12" s="11"/>
      <c r="SMJ12" s="11"/>
      <c r="SMK12" s="11"/>
      <c r="SML12" s="11"/>
      <c r="SMM12" s="11"/>
      <c r="SMN12" s="11"/>
      <c r="SMO12" s="11"/>
      <c r="SMP12" s="11"/>
      <c r="SMQ12" s="11"/>
      <c r="SMR12" s="11"/>
      <c r="SMS12" s="11"/>
      <c r="SMT12" s="11"/>
      <c r="SMU12" s="11"/>
      <c r="SMV12" s="11"/>
      <c r="SMW12" s="11"/>
      <c r="SMX12" s="11"/>
      <c r="SMY12" s="11"/>
      <c r="SMZ12" s="11"/>
      <c r="SNA12" s="11"/>
      <c r="SNB12" s="11"/>
      <c r="SNC12" s="11"/>
      <c r="SND12" s="11"/>
      <c r="SNE12" s="11"/>
      <c r="SNF12" s="11"/>
      <c r="SNG12" s="11"/>
      <c r="SNH12" s="11"/>
      <c r="SNI12" s="11"/>
      <c r="SNJ12" s="11"/>
      <c r="SNK12" s="11"/>
      <c r="SNL12" s="11"/>
      <c r="SNM12" s="11"/>
      <c r="SNN12" s="11"/>
      <c r="SNO12" s="11"/>
      <c r="SNP12" s="11"/>
      <c r="SNQ12" s="11"/>
      <c r="SNR12" s="11"/>
      <c r="SNS12" s="11"/>
      <c r="SNT12" s="11"/>
      <c r="SNU12" s="11"/>
      <c r="SNV12" s="11"/>
      <c r="SNW12" s="11"/>
      <c r="SNX12" s="11"/>
      <c r="SNY12" s="11"/>
      <c r="SNZ12" s="11"/>
      <c r="SOA12" s="11"/>
      <c r="SOB12" s="11"/>
      <c r="SOC12" s="11"/>
      <c r="SOD12" s="11"/>
      <c r="SOE12" s="11"/>
      <c r="SOF12" s="11"/>
      <c r="SOG12" s="11"/>
      <c r="SOH12" s="11"/>
      <c r="SOI12" s="11"/>
      <c r="SOJ12" s="11"/>
      <c r="SOK12" s="11"/>
      <c r="SOL12" s="11"/>
      <c r="SOM12" s="11"/>
      <c r="SON12" s="11"/>
      <c r="SOO12" s="11"/>
      <c r="SOP12" s="11"/>
      <c r="SOQ12" s="11"/>
      <c r="SOR12" s="11"/>
      <c r="SOS12" s="11"/>
      <c r="SOT12" s="11"/>
      <c r="SOU12" s="11"/>
      <c r="SOV12" s="11"/>
      <c r="SOW12" s="11"/>
      <c r="SOX12" s="11"/>
      <c r="SOY12" s="11"/>
      <c r="SOZ12" s="11"/>
      <c r="SPA12" s="11"/>
      <c r="SPB12" s="11"/>
      <c r="SPC12" s="11"/>
      <c r="SPD12" s="11"/>
      <c r="SPE12" s="11"/>
      <c r="SPF12" s="11"/>
      <c r="SPG12" s="11"/>
      <c r="SPH12" s="11"/>
      <c r="SPI12" s="11"/>
      <c r="SPJ12" s="11"/>
      <c r="SPK12" s="11"/>
      <c r="SPL12" s="11"/>
      <c r="SPM12" s="11"/>
      <c r="SPN12" s="11"/>
      <c r="SPO12" s="11"/>
      <c r="SPP12" s="11"/>
      <c r="SPQ12" s="11"/>
      <c r="SPR12" s="11"/>
      <c r="SPS12" s="11"/>
      <c r="SPT12" s="11"/>
      <c r="SPU12" s="11"/>
      <c r="SPV12" s="11"/>
      <c r="SPW12" s="11"/>
      <c r="SPX12" s="11"/>
      <c r="SPY12" s="11"/>
      <c r="SPZ12" s="11"/>
      <c r="SQA12" s="11"/>
      <c r="SQB12" s="11"/>
      <c r="SQC12" s="11"/>
      <c r="SQD12" s="11"/>
      <c r="SQE12" s="11"/>
      <c r="SQF12" s="11"/>
      <c r="SQG12" s="11"/>
      <c r="SQH12" s="11"/>
      <c r="SQI12" s="11"/>
      <c r="SQJ12" s="11"/>
      <c r="SQK12" s="11"/>
      <c r="SQL12" s="11"/>
      <c r="SQM12" s="11"/>
      <c r="SQN12" s="11"/>
      <c r="SQO12" s="11"/>
      <c r="SQP12" s="11"/>
      <c r="SQQ12" s="11"/>
      <c r="SQR12" s="11"/>
      <c r="SQS12" s="11"/>
      <c r="SQT12" s="11"/>
      <c r="SQU12" s="11"/>
      <c r="SQV12" s="11"/>
      <c r="SQW12" s="11"/>
      <c r="SQX12" s="11"/>
      <c r="SQY12" s="11"/>
      <c r="SQZ12" s="11"/>
      <c r="SRA12" s="11"/>
      <c r="SRB12" s="11"/>
      <c r="SRC12" s="11"/>
      <c r="SRD12" s="11"/>
      <c r="SRE12" s="11"/>
      <c r="SRF12" s="11"/>
      <c r="SRG12" s="11"/>
      <c r="SRH12" s="11"/>
      <c r="SRI12" s="11"/>
      <c r="SRJ12" s="11"/>
      <c r="SRK12" s="11"/>
      <c r="SRL12" s="11"/>
      <c r="SRM12" s="11"/>
      <c r="SRN12" s="11"/>
      <c r="SRO12" s="11"/>
      <c r="SRP12" s="11"/>
      <c r="SRQ12" s="11"/>
      <c r="SRR12" s="11"/>
      <c r="SRS12" s="11"/>
      <c r="SRT12" s="11"/>
      <c r="SRU12" s="11"/>
      <c r="SRV12" s="11"/>
      <c r="SRW12" s="11"/>
      <c r="SRX12" s="11"/>
      <c r="SRY12" s="11"/>
      <c r="SRZ12" s="11"/>
      <c r="SSA12" s="11"/>
      <c r="SSB12" s="11"/>
      <c r="SSC12" s="11"/>
      <c r="SSD12" s="11"/>
      <c r="SSE12" s="11"/>
      <c r="SSF12" s="11"/>
      <c r="SSG12" s="11"/>
      <c r="SSH12" s="11"/>
      <c r="SSI12" s="11"/>
      <c r="SSJ12" s="11"/>
      <c r="SSK12" s="11"/>
      <c r="SSL12" s="11"/>
      <c r="SSM12" s="11"/>
      <c r="SSN12" s="11"/>
      <c r="SSO12" s="11"/>
      <c r="SSP12" s="11"/>
      <c r="SSQ12" s="11"/>
      <c r="SSR12" s="11"/>
      <c r="SSS12" s="11"/>
      <c r="SST12" s="11"/>
      <c r="SSU12" s="11"/>
      <c r="SSV12" s="11"/>
      <c r="SSW12" s="11"/>
      <c r="SSX12" s="11"/>
      <c r="SSY12" s="11"/>
      <c r="SSZ12" s="11"/>
      <c r="STA12" s="11"/>
      <c r="STB12" s="11"/>
      <c r="STC12" s="11"/>
      <c r="STD12" s="11"/>
      <c r="STE12" s="11"/>
      <c r="STF12" s="11"/>
      <c r="STG12" s="11"/>
      <c r="STH12" s="11"/>
      <c r="STI12" s="11"/>
      <c r="STJ12" s="11"/>
      <c r="STK12" s="11"/>
      <c r="STL12" s="11"/>
      <c r="STM12" s="11"/>
      <c r="STN12" s="11"/>
      <c r="STO12" s="11"/>
      <c r="STP12" s="11"/>
      <c r="STQ12" s="11"/>
      <c r="STR12" s="11"/>
      <c r="STS12" s="11"/>
      <c r="STT12" s="11"/>
      <c r="STU12" s="11"/>
      <c r="STV12" s="11"/>
      <c r="STW12" s="11"/>
      <c r="STX12" s="11"/>
      <c r="STY12" s="11"/>
      <c r="STZ12" s="11"/>
      <c r="SUA12" s="11"/>
      <c r="SUB12" s="11"/>
      <c r="SUC12" s="11"/>
      <c r="SUD12" s="11"/>
      <c r="SUE12" s="11"/>
      <c r="SUF12" s="11"/>
      <c r="SUG12" s="11"/>
      <c r="SUH12" s="11"/>
      <c r="SUI12" s="11"/>
      <c r="SUJ12" s="11"/>
      <c r="SUK12" s="11"/>
      <c r="SUL12" s="11"/>
      <c r="SUM12" s="11"/>
      <c r="SUN12" s="11"/>
      <c r="SUO12" s="11"/>
      <c r="SUP12" s="11"/>
      <c r="SUQ12" s="11"/>
      <c r="SUR12" s="11"/>
      <c r="SUS12" s="11"/>
      <c r="SUT12" s="11"/>
      <c r="SUU12" s="11"/>
      <c r="SUV12" s="11"/>
      <c r="SUW12" s="11"/>
      <c r="SUX12" s="11"/>
      <c r="SUY12" s="11"/>
      <c r="SUZ12" s="11"/>
      <c r="SVA12" s="11"/>
      <c r="SVB12" s="11"/>
      <c r="SVC12" s="11"/>
      <c r="SVD12" s="11"/>
      <c r="SVE12" s="11"/>
      <c r="SVF12" s="11"/>
      <c r="SVG12" s="11"/>
      <c r="SVH12" s="11"/>
      <c r="SVI12" s="11"/>
      <c r="SVJ12" s="11"/>
      <c r="SVK12" s="11"/>
      <c r="SVL12" s="11"/>
      <c r="SVM12" s="11"/>
      <c r="SVN12" s="11"/>
      <c r="SVO12" s="11"/>
      <c r="SVP12" s="11"/>
      <c r="SVQ12" s="11"/>
      <c r="SVR12" s="11"/>
      <c r="SVS12" s="11"/>
      <c r="SVT12" s="11"/>
      <c r="SVU12" s="11"/>
      <c r="SVV12" s="11"/>
      <c r="SVW12" s="11"/>
      <c r="SVX12" s="11"/>
      <c r="SVY12" s="11"/>
      <c r="SVZ12" s="11"/>
      <c r="SWA12" s="11"/>
      <c r="SWB12" s="11"/>
      <c r="SWC12" s="11"/>
      <c r="SWD12" s="11"/>
      <c r="SWE12" s="11"/>
      <c r="SWF12" s="11"/>
      <c r="SWG12" s="11"/>
      <c r="SWH12" s="11"/>
      <c r="SWI12" s="11"/>
      <c r="SWJ12" s="11"/>
      <c r="SWK12" s="11"/>
      <c r="SWL12" s="11"/>
      <c r="SWM12" s="11"/>
      <c r="SWN12" s="11"/>
      <c r="SWO12" s="11"/>
      <c r="SWP12" s="11"/>
      <c r="SWQ12" s="11"/>
      <c r="SWR12" s="11"/>
      <c r="SWS12" s="11"/>
      <c r="SWT12" s="11"/>
      <c r="SWU12" s="11"/>
      <c r="SWV12" s="11"/>
      <c r="SWW12" s="11"/>
      <c r="SWX12" s="11"/>
      <c r="SWY12" s="11"/>
      <c r="SWZ12" s="11"/>
      <c r="SXA12" s="11"/>
      <c r="SXB12" s="11"/>
      <c r="SXC12" s="11"/>
      <c r="SXD12" s="11"/>
      <c r="SXE12" s="11"/>
      <c r="SXF12" s="11"/>
      <c r="SXG12" s="11"/>
      <c r="SXH12" s="11"/>
      <c r="SXI12" s="11"/>
      <c r="SXJ12" s="11"/>
      <c r="SXK12" s="11"/>
      <c r="SXL12" s="11"/>
      <c r="SXM12" s="11"/>
      <c r="SXN12" s="11"/>
      <c r="SXO12" s="11"/>
      <c r="SXP12" s="11"/>
      <c r="SXQ12" s="11"/>
      <c r="SXR12" s="11"/>
      <c r="SXS12" s="11"/>
      <c r="SXT12" s="11"/>
      <c r="SXU12" s="11"/>
      <c r="SXV12" s="11"/>
      <c r="SXW12" s="11"/>
      <c r="SXX12" s="11"/>
      <c r="SXY12" s="11"/>
      <c r="SXZ12" s="11"/>
      <c r="SYA12" s="11"/>
      <c r="SYB12" s="11"/>
      <c r="SYC12" s="11"/>
      <c r="SYD12" s="11"/>
      <c r="SYE12" s="11"/>
      <c r="SYF12" s="11"/>
      <c r="SYG12" s="11"/>
      <c r="SYH12" s="11"/>
      <c r="SYI12" s="11"/>
      <c r="SYJ12" s="11"/>
      <c r="SYK12" s="11"/>
      <c r="SYL12" s="11"/>
      <c r="SYM12" s="11"/>
      <c r="SYN12" s="11"/>
      <c r="SYO12" s="11"/>
      <c r="SYP12" s="11"/>
      <c r="SYQ12" s="11"/>
      <c r="SYR12" s="11"/>
      <c r="SYS12" s="11"/>
      <c r="SYT12" s="11"/>
      <c r="SYU12" s="11"/>
      <c r="SYV12" s="11"/>
      <c r="SYW12" s="11"/>
      <c r="SYX12" s="11"/>
      <c r="SYY12" s="11"/>
      <c r="SYZ12" s="11"/>
      <c r="SZA12" s="11"/>
      <c r="SZB12" s="11"/>
      <c r="SZC12" s="11"/>
      <c r="SZD12" s="11"/>
      <c r="SZE12" s="11"/>
      <c r="SZF12" s="11"/>
      <c r="SZG12" s="11"/>
      <c r="SZH12" s="11"/>
      <c r="SZI12" s="11"/>
      <c r="SZJ12" s="11"/>
      <c r="SZK12" s="11"/>
      <c r="SZL12" s="11"/>
      <c r="SZM12" s="11"/>
      <c r="SZN12" s="11"/>
      <c r="SZO12" s="11"/>
      <c r="SZP12" s="11"/>
      <c r="SZQ12" s="11"/>
      <c r="SZR12" s="11"/>
      <c r="SZS12" s="11"/>
      <c r="SZT12" s="11"/>
      <c r="SZU12" s="11"/>
      <c r="SZV12" s="11"/>
      <c r="SZW12" s="11"/>
      <c r="SZX12" s="11"/>
      <c r="SZY12" s="11"/>
      <c r="SZZ12" s="11"/>
      <c r="TAA12" s="11"/>
      <c r="TAB12" s="11"/>
      <c r="TAC12" s="11"/>
      <c r="TAD12" s="11"/>
      <c r="TAE12" s="11"/>
      <c r="TAF12" s="11"/>
      <c r="TAG12" s="11"/>
      <c r="TAH12" s="11"/>
      <c r="TAI12" s="11"/>
      <c r="TAJ12" s="11"/>
      <c r="TAK12" s="11"/>
      <c r="TAL12" s="11"/>
      <c r="TAM12" s="11"/>
      <c r="TAN12" s="11"/>
      <c r="TAO12" s="11"/>
      <c r="TAP12" s="11"/>
      <c r="TAQ12" s="11"/>
      <c r="TAR12" s="11"/>
      <c r="TAS12" s="11"/>
      <c r="TAT12" s="11"/>
      <c r="TAU12" s="11"/>
      <c r="TAV12" s="11"/>
      <c r="TAW12" s="11"/>
      <c r="TAX12" s="11"/>
      <c r="TAY12" s="11"/>
      <c r="TAZ12" s="11"/>
      <c r="TBA12" s="11"/>
      <c r="TBB12" s="11"/>
      <c r="TBC12" s="11"/>
      <c r="TBD12" s="11"/>
      <c r="TBE12" s="11"/>
      <c r="TBF12" s="11"/>
      <c r="TBG12" s="11"/>
      <c r="TBH12" s="11"/>
      <c r="TBI12" s="11"/>
      <c r="TBJ12" s="11"/>
      <c r="TBK12" s="11"/>
      <c r="TBL12" s="11"/>
      <c r="TBM12" s="11"/>
      <c r="TBN12" s="11"/>
      <c r="TBO12" s="11"/>
      <c r="TBP12" s="11"/>
      <c r="TBQ12" s="11"/>
      <c r="TBR12" s="11"/>
      <c r="TBS12" s="11"/>
      <c r="TBT12" s="11"/>
      <c r="TBU12" s="11"/>
      <c r="TBV12" s="11"/>
      <c r="TBW12" s="11"/>
      <c r="TBX12" s="11"/>
      <c r="TBY12" s="11"/>
      <c r="TBZ12" s="11"/>
      <c r="TCA12" s="11"/>
      <c r="TCB12" s="11"/>
      <c r="TCC12" s="11"/>
      <c r="TCD12" s="11"/>
      <c r="TCE12" s="11"/>
      <c r="TCF12" s="11"/>
      <c r="TCG12" s="11"/>
      <c r="TCH12" s="11"/>
      <c r="TCI12" s="11"/>
      <c r="TCJ12" s="11"/>
      <c r="TCK12" s="11"/>
      <c r="TCL12" s="11"/>
      <c r="TCM12" s="11"/>
      <c r="TCN12" s="11"/>
      <c r="TCO12" s="11"/>
      <c r="TCP12" s="11"/>
      <c r="TCQ12" s="11"/>
      <c r="TCR12" s="11"/>
      <c r="TCS12" s="11"/>
      <c r="TCT12" s="11"/>
      <c r="TCU12" s="11"/>
      <c r="TCV12" s="11"/>
      <c r="TCW12" s="11"/>
      <c r="TCX12" s="11"/>
      <c r="TCY12" s="11"/>
      <c r="TCZ12" s="11"/>
      <c r="TDA12" s="11"/>
      <c r="TDB12" s="11"/>
      <c r="TDC12" s="11"/>
      <c r="TDD12" s="11"/>
      <c r="TDE12" s="11"/>
      <c r="TDF12" s="11"/>
      <c r="TDG12" s="11"/>
      <c r="TDH12" s="11"/>
      <c r="TDI12" s="11"/>
      <c r="TDJ12" s="11"/>
      <c r="TDK12" s="11"/>
      <c r="TDL12" s="11"/>
      <c r="TDM12" s="11"/>
      <c r="TDN12" s="11"/>
      <c r="TDO12" s="11"/>
      <c r="TDP12" s="11"/>
      <c r="TDQ12" s="11"/>
      <c r="TDR12" s="11"/>
      <c r="TDS12" s="11"/>
      <c r="TDT12" s="11"/>
      <c r="TDU12" s="11"/>
      <c r="TDV12" s="11"/>
      <c r="TDW12" s="11"/>
      <c r="TDX12" s="11"/>
      <c r="TDY12" s="11"/>
      <c r="TDZ12" s="11"/>
      <c r="TEA12" s="11"/>
      <c r="TEB12" s="11"/>
      <c r="TEC12" s="11"/>
      <c r="TED12" s="11"/>
      <c r="TEE12" s="11"/>
      <c r="TEF12" s="11"/>
      <c r="TEG12" s="11"/>
      <c r="TEH12" s="11"/>
      <c r="TEI12" s="11"/>
      <c r="TEJ12" s="11"/>
      <c r="TEK12" s="11"/>
      <c r="TEL12" s="11"/>
      <c r="TEM12" s="11"/>
      <c r="TEN12" s="11"/>
      <c r="TEO12" s="11"/>
      <c r="TEP12" s="11"/>
      <c r="TEQ12" s="11"/>
      <c r="TER12" s="11"/>
      <c r="TES12" s="11"/>
      <c r="TET12" s="11"/>
      <c r="TEU12" s="11"/>
      <c r="TEV12" s="11"/>
      <c r="TEW12" s="11"/>
      <c r="TEX12" s="11"/>
      <c r="TEY12" s="11"/>
      <c r="TEZ12" s="11"/>
      <c r="TFA12" s="11"/>
      <c r="TFB12" s="11"/>
      <c r="TFC12" s="11"/>
      <c r="TFD12" s="11"/>
      <c r="TFE12" s="11"/>
      <c r="TFF12" s="11"/>
      <c r="TFG12" s="11"/>
      <c r="TFH12" s="11"/>
      <c r="TFI12" s="11"/>
      <c r="TFJ12" s="11"/>
      <c r="TFK12" s="11"/>
      <c r="TFL12" s="11"/>
      <c r="TFM12" s="11"/>
      <c r="TFN12" s="11"/>
      <c r="TFO12" s="11"/>
      <c r="TFP12" s="11"/>
      <c r="TFQ12" s="11"/>
      <c r="TFR12" s="11"/>
      <c r="TFS12" s="11"/>
      <c r="TFT12" s="11"/>
      <c r="TFU12" s="11"/>
      <c r="TFV12" s="11"/>
      <c r="TFW12" s="11"/>
      <c r="TFX12" s="11"/>
      <c r="TFY12" s="11"/>
      <c r="TFZ12" s="11"/>
      <c r="TGA12" s="11"/>
      <c r="TGB12" s="11"/>
      <c r="TGC12" s="11"/>
      <c r="TGD12" s="11"/>
      <c r="TGE12" s="11"/>
      <c r="TGF12" s="11"/>
      <c r="TGG12" s="11"/>
      <c r="TGH12" s="11"/>
      <c r="TGI12" s="11"/>
      <c r="TGJ12" s="11"/>
      <c r="TGK12" s="11"/>
      <c r="TGL12" s="11"/>
      <c r="TGM12" s="11"/>
      <c r="TGN12" s="11"/>
      <c r="TGO12" s="11"/>
      <c r="TGP12" s="11"/>
      <c r="TGQ12" s="11"/>
      <c r="TGR12" s="11"/>
      <c r="TGS12" s="11"/>
      <c r="TGT12" s="11"/>
      <c r="TGU12" s="11"/>
      <c r="TGV12" s="11"/>
      <c r="TGW12" s="11"/>
      <c r="TGX12" s="11"/>
      <c r="TGY12" s="11"/>
      <c r="TGZ12" s="11"/>
      <c r="THA12" s="11"/>
      <c r="THB12" s="11"/>
      <c r="THC12" s="11"/>
      <c r="THD12" s="11"/>
      <c r="THE12" s="11"/>
      <c r="THF12" s="11"/>
      <c r="THG12" s="11"/>
      <c r="THH12" s="11"/>
      <c r="THI12" s="11"/>
      <c r="THJ12" s="11"/>
      <c r="THK12" s="11"/>
      <c r="THL12" s="11"/>
      <c r="THM12" s="11"/>
      <c r="THN12" s="11"/>
      <c r="THO12" s="11"/>
      <c r="THP12" s="11"/>
      <c r="THQ12" s="11"/>
      <c r="THR12" s="11"/>
      <c r="THS12" s="11"/>
      <c r="THT12" s="11"/>
      <c r="THU12" s="11"/>
      <c r="THV12" s="11"/>
      <c r="THW12" s="11"/>
      <c r="THX12" s="11"/>
      <c r="THY12" s="11"/>
      <c r="THZ12" s="11"/>
      <c r="TIA12" s="11"/>
      <c r="TIB12" s="11"/>
      <c r="TIC12" s="11"/>
      <c r="TID12" s="11"/>
      <c r="TIE12" s="11"/>
      <c r="TIF12" s="11"/>
      <c r="TIG12" s="11"/>
      <c r="TIH12" s="11"/>
      <c r="TII12" s="11"/>
      <c r="TIJ12" s="11"/>
      <c r="TIK12" s="11"/>
      <c r="TIL12" s="11"/>
      <c r="TIM12" s="11"/>
      <c r="TIN12" s="11"/>
      <c r="TIO12" s="11"/>
      <c r="TIP12" s="11"/>
      <c r="TIQ12" s="11"/>
      <c r="TIR12" s="11"/>
      <c r="TIS12" s="11"/>
      <c r="TIT12" s="11"/>
      <c r="TIU12" s="11"/>
      <c r="TIV12" s="11"/>
      <c r="TIW12" s="11"/>
      <c r="TIX12" s="11"/>
      <c r="TIY12" s="11"/>
      <c r="TIZ12" s="11"/>
      <c r="TJA12" s="11"/>
      <c r="TJB12" s="11"/>
      <c r="TJC12" s="11"/>
      <c r="TJD12" s="11"/>
      <c r="TJE12" s="11"/>
      <c r="TJF12" s="11"/>
      <c r="TJG12" s="11"/>
      <c r="TJH12" s="11"/>
      <c r="TJI12" s="11"/>
      <c r="TJJ12" s="11"/>
      <c r="TJK12" s="11"/>
      <c r="TJL12" s="11"/>
      <c r="TJM12" s="11"/>
      <c r="TJN12" s="11"/>
      <c r="TJO12" s="11"/>
      <c r="TJP12" s="11"/>
      <c r="TJQ12" s="11"/>
      <c r="TJR12" s="11"/>
      <c r="TJS12" s="11"/>
      <c r="TJT12" s="11"/>
      <c r="TJU12" s="11"/>
      <c r="TJV12" s="11"/>
      <c r="TJW12" s="11"/>
      <c r="TJX12" s="11"/>
      <c r="TJY12" s="11"/>
      <c r="TJZ12" s="11"/>
      <c r="TKA12" s="11"/>
      <c r="TKB12" s="11"/>
      <c r="TKC12" s="11"/>
      <c r="TKD12" s="11"/>
      <c r="TKE12" s="11"/>
      <c r="TKF12" s="11"/>
      <c r="TKG12" s="11"/>
      <c r="TKH12" s="11"/>
      <c r="TKI12" s="11"/>
      <c r="TKJ12" s="11"/>
      <c r="TKK12" s="11"/>
      <c r="TKL12" s="11"/>
      <c r="TKM12" s="11"/>
      <c r="TKN12" s="11"/>
      <c r="TKO12" s="11"/>
      <c r="TKP12" s="11"/>
      <c r="TKQ12" s="11"/>
      <c r="TKR12" s="11"/>
      <c r="TKS12" s="11"/>
      <c r="TKT12" s="11"/>
      <c r="TKU12" s="11"/>
      <c r="TKV12" s="11"/>
      <c r="TKW12" s="11"/>
      <c r="TKX12" s="11"/>
      <c r="TKY12" s="11"/>
      <c r="TKZ12" s="11"/>
      <c r="TLA12" s="11"/>
      <c r="TLB12" s="11"/>
      <c r="TLC12" s="11"/>
      <c r="TLD12" s="11"/>
      <c r="TLE12" s="11"/>
      <c r="TLF12" s="11"/>
      <c r="TLG12" s="11"/>
      <c r="TLH12" s="11"/>
      <c r="TLI12" s="11"/>
      <c r="TLJ12" s="11"/>
      <c r="TLK12" s="11"/>
      <c r="TLL12" s="11"/>
      <c r="TLM12" s="11"/>
      <c r="TLN12" s="11"/>
      <c r="TLO12" s="11"/>
      <c r="TLP12" s="11"/>
      <c r="TLQ12" s="11"/>
      <c r="TLR12" s="11"/>
      <c r="TLS12" s="11"/>
      <c r="TLT12" s="11"/>
      <c r="TLU12" s="11"/>
      <c r="TLV12" s="11"/>
      <c r="TLW12" s="11"/>
      <c r="TLX12" s="11"/>
      <c r="TLY12" s="11"/>
      <c r="TLZ12" s="11"/>
      <c r="TMA12" s="11"/>
      <c r="TMB12" s="11"/>
      <c r="TMC12" s="11"/>
      <c r="TMD12" s="11"/>
      <c r="TME12" s="11"/>
      <c r="TMF12" s="11"/>
      <c r="TMG12" s="11"/>
      <c r="TMH12" s="11"/>
      <c r="TMI12" s="11"/>
      <c r="TMJ12" s="11"/>
      <c r="TMK12" s="11"/>
      <c r="TML12" s="11"/>
      <c r="TMM12" s="11"/>
      <c r="TMN12" s="11"/>
      <c r="TMO12" s="11"/>
      <c r="TMP12" s="11"/>
      <c r="TMQ12" s="11"/>
      <c r="TMR12" s="11"/>
      <c r="TMS12" s="11"/>
      <c r="TMT12" s="11"/>
      <c r="TMU12" s="11"/>
      <c r="TMV12" s="11"/>
      <c r="TMW12" s="11"/>
      <c r="TMX12" s="11"/>
      <c r="TMY12" s="11"/>
      <c r="TMZ12" s="11"/>
      <c r="TNA12" s="11"/>
      <c r="TNB12" s="11"/>
      <c r="TNC12" s="11"/>
      <c r="TND12" s="11"/>
      <c r="TNE12" s="11"/>
      <c r="TNF12" s="11"/>
      <c r="TNG12" s="11"/>
      <c r="TNH12" s="11"/>
      <c r="TNI12" s="11"/>
      <c r="TNJ12" s="11"/>
      <c r="TNK12" s="11"/>
      <c r="TNL12" s="11"/>
      <c r="TNM12" s="11"/>
      <c r="TNN12" s="11"/>
      <c r="TNO12" s="11"/>
      <c r="TNP12" s="11"/>
      <c r="TNQ12" s="11"/>
      <c r="TNR12" s="11"/>
      <c r="TNS12" s="11"/>
      <c r="TNT12" s="11"/>
      <c r="TNU12" s="11"/>
      <c r="TNV12" s="11"/>
      <c r="TNW12" s="11"/>
      <c r="TNX12" s="11"/>
      <c r="TNY12" s="11"/>
      <c r="TNZ12" s="11"/>
      <c r="TOA12" s="11"/>
      <c r="TOB12" s="11"/>
      <c r="TOC12" s="11"/>
      <c r="TOD12" s="11"/>
      <c r="TOE12" s="11"/>
      <c r="TOF12" s="11"/>
      <c r="TOG12" s="11"/>
      <c r="TOH12" s="11"/>
      <c r="TOI12" s="11"/>
      <c r="TOJ12" s="11"/>
      <c r="TOK12" s="11"/>
      <c r="TOL12" s="11"/>
      <c r="TOM12" s="11"/>
      <c r="TON12" s="11"/>
      <c r="TOO12" s="11"/>
      <c r="TOP12" s="11"/>
      <c r="TOQ12" s="11"/>
      <c r="TOR12" s="11"/>
      <c r="TOS12" s="11"/>
      <c r="TOT12" s="11"/>
      <c r="TOU12" s="11"/>
      <c r="TOV12" s="11"/>
      <c r="TOW12" s="11"/>
      <c r="TOX12" s="11"/>
      <c r="TOY12" s="11"/>
      <c r="TOZ12" s="11"/>
      <c r="TPA12" s="11"/>
      <c r="TPB12" s="11"/>
      <c r="TPC12" s="11"/>
      <c r="TPD12" s="11"/>
      <c r="TPE12" s="11"/>
      <c r="TPF12" s="11"/>
      <c r="TPG12" s="11"/>
      <c r="TPH12" s="11"/>
      <c r="TPI12" s="11"/>
      <c r="TPJ12" s="11"/>
      <c r="TPK12" s="11"/>
      <c r="TPL12" s="11"/>
      <c r="TPM12" s="11"/>
      <c r="TPN12" s="11"/>
      <c r="TPO12" s="11"/>
      <c r="TPP12" s="11"/>
      <c r="TPQ12" s="11"/>
      <c r="TPR12" s="11"/>
      <c r="TPS12" s="11"/>
      <c r="TPT12" s="11"/>
      <c r="TPU12" s="11"/>
      <c r="TPV12" s="11"/>
      <c r="TPW12" s="11"/>
      <c r="TPX12" s="11"/>
      <c r="TPY12" s="11"/>
      <c r="TPZ12" s="11"/>
      <c r="TQA12" s="11"/>
      <c r="TQB12" s="11"/>
      <c r="TQC12" s="11"/>
      <c r="TQD12" s="11"/>
      <c r="TQE12" s="11"/>
      <c r="TQF12" s="11"/>
      <c r="TQG12" s="11"/>
      <c r="TQH12" s="11"/>
      <c r="TQI12" s="11"/>
      <c r="TQJ12" s="11"/>
      <c r="TQK12" s="11"/>
      <c r="TQL12" s="11"/>
      <c r="TQM12" s="11"/>
      <c r="TQN12" s="11"/>
      <c r="TQO12" s="11"/>
      <c r="TQP12" s="11"/>
      <c r="TQQ12" s="11"/>
      <c r="TQR12" s="11"/>
      <c r="TQS12" s="11"/>
      <c r="TQT12" s="11"/>
      <c r="TQU12" s="11"/>
      <c r="TQV12" s="11"/>
      <c r="TQW12" s="11"/>
      <c r="TQX12" s="11"/>
      <c r="TQY12" s="11"/>
      <c r="TQZ12" s="11"/>
      <c r="TRA12" s="11"/>
      <c r="TRB12" s="11"/>
      <c r="TRC12" s="11"/>
      <c r="TRD12" s="11"/>
      <c r="TRE12" s="11"/>
      <c r="TRF12" s="11"/>
      <c r="TRG12" s="11"/>
      <c r="TRH12" s="11"/>
      <c r="TRI12" s="11"/>
      <c r="TRJ12" s="11"/>
      <c r="TRK12" s="11"/>
      <c r="TRL12" s="11"/>
      <c r="TRM12" s="11"/>
      <c r="TRN12" s="11"/>
      <c r="TRO12" s="11"/>
      <c r="TRP12" s="11"/>
      <c r="TRQ12" s="11"/>
      <c r="TRR12" s="11"/>
      <c r="TRS12" s="11"/>
      <c r="TRT12" s="11"/>
      <c r="TRU12" s="11"/>
      <c r="TRV12" s="11"/>
      <c r="TRW12" s="11"/>
      <c r="TRX12" s="11"/>
      <c r="TRY12" s="11"/>
      <c r="TRZ12" s="11"/>
      <c r="TSA12" s="11"/>
      <c r="TSB12" s="11"/>
      <c r="TSC12" s="11"/>
      <c r="TSD12" s="11"/>
      <c r="TSE12" s="11"/>
      <c r="TSF12" s="11"/>
      <c r="TSG12" s="11"/>
      <c r="TSH12" s="11"/>
      <c r="TSI12" s="11"/>
      <c r="TSJ12" s="11"/>
      <c r="TSK12" s="11"/>
      <c r="TSL12" s="11"/>
      <c r="TSM12" s="11"/>
      <c r="TSN12" s="11"/>
      <c r="TSO12" s="11"/>
      <c r="TSP12" s="11"/>
      <c r="TSQ12" s="11"/>
      <c r="TSR12" s="11"/>
      <c r="TSS12" s="11"/>
      <c r="TST12" s="11"/>
      <c r="TSU12" s="11"/>
      <c r="TSV12" s="11"/>
      <c r="TSW12" s="11"/>
      <c r="TSX12" s="11"/>
      <c r="TSY12" s="11"/>
      <c r="TSZ12" s="11"/>
      <c r="TTA12" s="11"/>
      <c r="TTB12" s="11"/>
      <c r="TTC12" s="11"/>
      <c r="TTD12" s="11"/>
      <c r="TTE12" s="11"/>
      <c r="TTF12" s="11"/>
      <c r="TTG12" s="11"/>
      <c r="TTH12" s="11"/>
      <c r="TTI12" s="11"/>
      <c r="TTJ12" s="11"/>
      <c r="TTK12" s="11"/>
      <c r="TTL12" s="11"/>
      <c r="TTM12" s="11"/>
      <c r="TTN12" s="11"/>
      <c r="TTO12" s="11"/>
      <c r="TTP12" s="11"/>
      <c r="TTQ12" s="11"/>
      <c r="TTR12" s="11"/>
      <c r="TTS12" s="11"/>
      <c r="TTT12" s="11"/>
      <c r="TTU12" s="11"/>
      <c r="TTV12" s="11"/>
      <c r="TTW12" s="11"/>
      <c r="TTX12" s="11"/>
      <c r="TTY12" s="11"/>
      <c r="TTZ12" s="11"/>
      <c r="TUA12" s="11"/>
      <c r="TUB12" s="11"/>
      <c r="TUC12" s="11"/>
      <c r="TUD12" s="11"/>
      <c r="TUE12" s="11"/>
      <c r="TUF12" s="11"/>
      <c r="TUG12" s="11"/>
      <c r="TUH12" s="11"/>
      <c r="TUI12" s="11"/>
      <c r="TUJ12" s="11"/>
      <c r="TUK12" s="11"/>
      <c r="TUL12" s="11"/>
      <c r="TUM12" s="11"/>
      <c r="TUN12" s="11"/>
      <c r="TUO12" s="11"/>
      <c r="TUP12" s="11"/>
      <c r="TUQ12" s="11"/>
      <c r="TUR12" s="11"/>
      <c r="TUS12" s="11"/>
      <c r="TUT12" s="11"/>
      <c r="TUU12" s="11"/>
      <c r="TUV12" s="11"/>
      <c r="TUW12" s="11"/>
      <c r="TUX12" s="11"/>
      <c r="TUY12" s="11"/>
      <c r="TUZ12" s="11"/>
      <c r="TVA12" s="11"/>
      <c r="TVB12" s="11"/>
      <c r="TVC12" s="11"/>
      <c r="TVD12" s="11"/>
      <c r="TVE12" s="11"/>
      <c r="TVF12" s="11"/>
      <c r="TVG12" s="11"/>
      <c r="TVH12" s="11"/>
      <c r="TVI12" s="11"/>
      <c r="TVJ12" s="11"/>
      <c r="TVK12" s="11"/>
      <c r="TVL12" s="11"/>
      <c r="TVM12" s="11"/>
      <c r="TVN12" s="11"/>
      <c r="TVO12" s="11"/>
      <c r="TVP12" s="11"/>
      <c r="TVQ12" s="11"/>
      <c r="TVR12" s="11"/>
      <c r="TVS12" s="11"/>
      <c r="TVT12" s="11"/>
      <c r="TVU12" s="11"/>
      <c r="TVV12" s="11"/>
      <c r="TVW12" s="11"/>
      <c r="TVX12" s="11"/>
      <c r="TVY12" s="11"/>
      <c r="TVZ12" s="11"/>
      <c r="TWA12" s="11"/>
      <c r="TWB12" s="11"/>
      <c r="TWC12" s="11"/>
      <c r="TWD12" s="11"/>
      <c r="TWE12" s="11"/>
      <c r="TWF12" s="11"/>
      <c r="TWG12" s="11"/>
      <c r="TWH12" s="11"/>
      <c r="TWI12" s="11"/>
      <c r="TWJ12" s="11"/>
      <c r="TWK12" s="11"/>
      <c r="TWL12" s="11"/>
      <c r="TWM12" s="11"/>
      <c r="TWN12" s="11"/>
      <c r="TWO12" s="11"/>
      <c r="TWP12" s="11"/>
      <c r="TWQ12" s="11"/>
      <c r="TWR12" s="11"/>
      <c r="TWS12" s="11"/>
      <c r="TWT12" s="11"/>
      <c r="TWU12" s="11"/>
      <c r="TWV12" s="11"/>
      <c r="TWW12" s="11"/>
      <c r="TWX12" s="11"/>
      <c r="TWY12" s="11"/>
      <c r="TWZ12" s="11"/>
      <c r="TXA12" s="11"/>
      <c r="TXB12" s="11"/>
      <c r="TXC12" s="11"/>
      <c r="TXD12" s="11"/>
      <c r="TXE12" s="11"/>
      <c r="TXF12" s="11"/>
      <c r="TXG12" s="11"/>
      <c r="TXH12" s="11"/>
      <c r="TXI12" s="11"/>
      <c r="TXJ12" s="11"/>
      <c r="TXK12" s="11"/>
      <c r="TXL12" s="11"/>
      <c r="TXM12" s="11"/>
      <c r="TXN12" s="11"/>
      <c r="TXO12" s="11"/>
      <c r="TXP12" s="11"/>
      <c r="TXQ12" s="11"/>
      <c r="TXR12" s="11"/>
      <c r="TXS12" s="11"/>
      <c r="TXT12" s="11"/>
      <c r="TXU12" s="11"/>
      <c r="TXV12" s="11"/>
      <c r="TXW12" s="11"/>
      <c r="TXX12" s="11"/>
      <c r="TXY12" s="11"/>
      <c r="TXZ12" s="11"/>
      <c r="TYA12" s="11"/>
      <c r="TYB12" s="11"/>
      <c r="TYC12" s="11"/>
      <c r="TYD12" s="11"/>
      <c r="TYE12" s="11"/>
      <c r="TYF12" s="11"/>
      <c r="TYG12" s="11"/>
      <c r="TYH12" s="11"/>
      <c r="TYI12" s="11"/>
      <c r="TYJ12" s="11"/>
      <c r="TYK12" s="11"/>
      <c r="TYL12" s="11"/>
      <c r="TYM12" s="11"/>
      <c r="TYN12" s="11"/>
      <c r="TYO12" s="11"/>
      <c r="TYP12" s="11"/>
      <c r="TYQ12" s="11"/>
      <c r="TYR12" s="11"/>
      <c r="TYS12" s="11"/>
      <c r="TYT12" s="11"/>
      <c r="TYU12" s="11"/>
      <c r="TYV12" s="11"/>
      <c r="TYW12" s="11"/>
      <c r="TYX12" s="11"/>
      <c r="TYY12" s="11"/>
      <c r="TYZ12" s="11"/>
      <c r="TZA12" s="11"/>
      <c r="TZB12" s="11"/>
      <c r="TZC12" s="11"/>
      <c r="TZD12" s="11"/>
      <c r="TZE12" s="11"/>
      <c r="TZF12" s="11"/>
      <c r="TZG12" s="11"/>
      <c r="TZH12" s="11"/>
      <c r="TZI12" s="11"/>
      <c r="TZJ12" s="11"/>
      <c r="TZK12" s="11"/>
      <c r="TZL12" s="11"/>
      <c r="TZM12" s="11"/>
      <c r="TZN12" s="11"/>
      <c r="TZO12" s="11"/>
      <c r="TZP12" s="11"/>
      <c r="TZQ12" s="11"/>
      <c r="TZR12" s="11"/>
      <c r="TZS12" s="11"/>
      <c r="TZT12" s="11"/>
      <c r="TZU12" s="11"/>
      <c r="TZV12" s="11"/>
      <c r="TZW12" s="11"/>
      <c r="TZX12" s="11"/>
      <c r="TZY12" s="11"/>
      <c r="TZZ12" s="11"/>
      <c r="UAA12" s="11"/>
      <c r="UAB12" s="11"/>
      <c r="UAC12" s="11"/>
      <c r="UAD12" s="11"/>
      <c r="UAE12" s="11"/>
      <c r="UAF12" s="11"/>
      <c r="UAG12" s="11"/>
      <c r="UAH12" s="11"/>
      <c r="UAI12" s="11"/>
      <c r="UAJ12" s="11"/>
      <c r="UAK12" s="11"/>
      <c r="UAL12" s="11"/>
      <c r="UAM12" s="11"/>
      <c r="UAN12" s="11"/>
      <c r="UAO12" s="11"/>
      <c r="UAP12" s="11"/>
      <c r="UAQ12" s="11"/>
      <c r="UAR12" s="11"/>
      <c r="UAS12" s="11"/>
      <c r="UAT12" s="11"/>
      <c r="UAU12" s="11"/>
      <c r="UAV12" s="11"/>
      <c r="UAW12" s="11"/>
      <c r="UAX12" s="11"/>
      <c r="UAY12" s="11"/>
      <c r="UAZ12" s="11"/>
      <c r="UBA12" s="11"/>
      <c r="UBB12" s="11"/>
      <c r="UBC12" s="11"/>
      <c r="UBD12" s="11"/>
      <c r="UBE12" s="11"/>
      <c r="UBF12" s="11"/>
      <c r="UBG12" s="11"/>
      <c r="UBH12" s="11"/>
      <c r="UBI12" s="11"/>
      <c r="UBJ12" s="11"/>
      <c r="UBK12" s="11"/>
      <c r="UBL12" s="11"/>
      <c r="UBM12" s="11"/>
      <c r="UBN12" s="11"/>
      <c r="UBO12" s="11"/>
      <c r="UBP12" s="11"/>
      <c r="UBQ12" s="11"/>
      <c r="UBR12" s="11"/>
      <c r="UBS12" s="11"/>
      <c r="UBT12" s="11"/>
      <c r="UBU12" s="11"/>
      <c r="UBV12" s="11"/>
      <c r="UBW12" s="11"/>
      <c r="UBX12" s="11"/>
      <c r="UBY12" s="11"/>
      <c r="UBZ12" s="11"/>
      <c r="UCA12" s="11"/>
      <c r="UCB12" s="11"/>
      <c r="UCC12" s="11"/>
      <c r="UCD12" s="11"/>
      <c r="UCE12" s="11"/>
      <c r="UCF12" s="11"/>
      <c r="UCG12" s="11"/>
      <c r="UCH12" s="11"/>
      <c r="UCI12" s="11"/>
      <c r="UCJ12" s="11"/>
      <c r="UCK12" s="11"/>
      <c r="UCL12" s="11"/>
      <c r="UCM12" s="11"/>
      <c r="UCN12" s="11"/>
      <c r="UCO12" s="11"/>
      <c r="UCP12" s="11"/>
      <c r="UCQ12" s="11"/>
      <c r="UCR12" s="11"/>
      <c r="UCS12" s="11"/>
      <c r="UCT12" s="11"/>
      <c r="UCU12" s="11"/>
      <c r="UCV12" s="11"/>
      <c r="UCW12" s="11"/>
      <c r="UCX12" s="11"/>
      <c r="UCY12" s="11"/>
      <c r="UCZ12" s="11"/>
      <c r="UDA12" s="11"/>
      <c r="UDB12" s="11"/>
      <c r="UDC12" s="11"/>
      <c r="UDD12" s="11"/>
      <c r="UDE12" s="11"/>
      <c r="UDF12" s="11"/>
      <c r="UDG12" s="11"/>
      <c r="UDH12" s="11"/>
      <c r="UDI12" s="11"/>
      <c r="UDJ12" s="11"/>
      <c r="UDK12" s="11"/>
      <c r="UDL12" s="11"/>
      <c r="UDM12" s="11"/>
      <c r="UDN12" s="11"/>
      <c r="UDO12" s="11"/>
      <c r="UDP12" s="11"/>
      <c r="UDQ12" s="11"/>
      <c r="UDR12" s="11"/>
      <c r="UDS12" s="11"/>
      <c r="UDT12" s="11"/>
      <c r="UDU12" s="11"/>
      <c r="UDV12" s="11"/>
      <c r="UDW12" s="11"/>
      <c r="UDX12" s="11"/>
      <c r="UDY12" s="11"/>
      <c r="UDZ12" s="11"/>
      <c r="UEA12" s="11"/>
      <c r="UEB12" s="11"/>
      <c r="UEC12" s="11"/>
      <c r="UED12" s="11"/>
      <c r="UEE12" s="11"/>
      <c r="UEF12" s="11"/>
      <c r="UEG12" s="11"/>
      <c r="UEH12" s="11"/>
      <c r="UEI12" s="11"/>
      <c r="UEJ12" s="11"/>
      <c r="UEK12" s="11"/>
      <c r="UEL12" s="11"/>
      <c r="UEM12" s="11"/>
      <c r="UEN12" s="11"/>
      <c r="UEO12" s="11"/>
      <c r="UEP12" s="11"/>
      <c r="UEQ12" s="11"/>
      <c r="UER12" s="11"/>
      <c r="UES12" s="11"/>
      <c r="UET12" s="11"/>
      <c r="UEU12" s="11"/>
      <c r="UEV12" s="11"/>
      <c r="UEW12" s="11"/>
      <c r="UEX12" s="11"/>
      <c r="UEY12" s="11"/>
      <c r="UEZ12" s="11"/>
      <c r="UFA12" s="11"/>
      <c r="UFB12" s="11"/>
      <c r="UFC12" s="11"/>
      <c r="UFD12" s="11"/>
      <c r="UFE12" s="11"/>
      <c r="UFF12" s="11"/>
      <c r="UFG12" s="11"/>
      <c r="UFH12" s="11"/>
      <c r="UFI12" s="11"/>
      <c r="UFJ12" s="11"/>
      <c r="UFK12" s="11"/>
      <c r="UFL12" s="11"/>
      <c r="UFM12" s="11"/>
      <c r="UFN12" s="11"/>
      <c r="UFO12" s="11"/>
      <c r="UFP12" s="11"/>
      <c r="UFQ12" s="11"/>
      <c r="UFR12" s="11"/>
      <c r="UFS12" s="11"/>
      <c r="UFT12" s="11"/>
      <c r="UFU12" s="11"/>
      <c r="UFV12" s="11"/>
      <c r="UFW12" s="11"/>
      <c r="UFX12" s="11"/>
      <c r="UFY12" s="11"/>
      <c r="UFZ12" s="11"/>
      <c r="UGA12" s="11"/>
      <c r="UGB12" s="11"/>
      <c r="UGC12" s="11"/>
      <c r="UGD12" s="11"/>
      <c r="UGE12" s="11"/>
      <c r="UGF12" s="11"/>
      <c r="UGG12" s="11"/>
      <c r="UGH12" s="11"/>
      <c r="UGI12" s="11"/>
      <c r="UGJ12" s="11"/>
      <c r="UGK12" s="11"/>
      <c r="UGL12" s="11"/>
      <c r="UGM12" s="11"/>
      <c r="UGN12" s="11"/>
      <c r="UGO12" s="11"/>
      <c r="UGP12" s="11"/>
      <c r="UGQ12" s="11"/>
      <c r="UGR12" s="11"/>
      <c r="UGS12" s="11"/>
      <c r="UGT12" s="11"/>
      <c r="UGU12" s="11"/>
      <c r="UGV12" s="11"/>
      <c r="UGW12" s="11"/>
      <c r="UGX12" s="11"/>
      <c r="UGY12" s="11"/>
      <c r="UGZ12" s="11"/>
      <c r="UHA12" s="11"/>
      <c r="UHB12" s="11"/>
      <c r="UHC12" s="11"/>
      <c r="UHD12" s="11"/>
      <c r="UHE12" s="11"/>
      <c r="UHF12" s="11"/>
      <c r="UHG12" s="11"/>
      <c r="UHH12" s="11"/>
      <c r="UHI12" s="11"/>
      <c r="UHJ12" s="11"/>
      <c r="UHK12" s="11"/>
      <c r="UHL12" s="11"/>
      <c r="UHM12" s="11"/>
      <c r="UHN12" s="11"/>
      <c r="UHO12" s="11"/>
      <c r="UHP12" s="11"/>
      <c r="UHQ12" s="11"/>
      <c r="UHR12" s="11"/>
      <c r="UHS12" s="11"/>
      <c r="UHT12" s="11"/>
      <c r="UHU12" s="11"/>
      <c r="UHV12" s="11"/>
      <c r="UHW12" s="11"/>
      <c r="UHX12" s="11"/>
      <c r="UHY12" s="11"/>
      <c r="UHZ12" s="11"/>
      <c r="UIA12" s="11"/>
      <c r="UIB12" s="11"/>
      <c r="UIC12" s="11"/>
      <c r="UID12" s="11"/>
      <c r="UIE12" s="11"/>
      <c r="UIF12" s="11"/>
      <c r="UIG12" s="11"/>
      <c r="UIH12" s="11"/>
      <c r="UII12" s="11"/>
      <c r="UIJ12" s="11"/>
      <c r="UIK12" s="11"/>
      <c r="UIL12" s="11"/>
      <c r="UIM12" s="11"/>
      <c r="UIN12" s="11"/>
      <c r="UIO12" s="11"/>
      <c r="UIP12" s="11"/>
      <c r="UIQ12" s="11"/>
      <c r="UIR12" s="11"/>
      <c r="UIS12" s="11"/>
      <c r="UIT12" s="11"/>
      <c r="UIU12" s="11"/>
      <c r="UIV12" s="11"/>
      <c r="UIW12" s="11"/>
      <c r="UIX12" s="11"/>
      <c r="UIY12" s="11"/>
      <c r="UIZ12" s="11"/>
      <c r="UJA12" s="11"/>
      <c r="UJB12" s="11"/>
      <c r="UJC12" s="11"/>
      <c r="UJD12" s="11"/>
      <c r="UJE12" s="11"/>
      <c r="UJF12" s="11"/>
      <c r="UJG12" s="11"/>
      <c r="UJH12" s="11"/>
      <c r="UJI12" s="11"/>
      <c r="UJJ12" s="11"/>
      <c r="UJK12" s="11"/>
      <c r="UJL12" s="11"/>
      <c r="UJM12" s="11"/>
      <c r="UJN12" s="11"/>
      <c r="UJO12" s="11"/>
      <c r="UJP12" s="11"/>
      <c r="UJQ12" s="11"/>
      <c r="UJR12" s="11"/>
      <c r="UJS12" s="11"/>
      <c r="UJT12" s="11"/>
      <c r="UJU12" s="11"/>
      <c r="UJV12" s="11"/>
      <c r="UJW12" s="11"/>
      <c r="UJX12" s="11"/>
      <c r="UJY12" s="11"/>
      <c r="UJZ12" s="11"/>
      <c r="UKA12" s="11"/>
      <c r="UKB12" s="11"/>
      <c r="UKC12" s="11"/>
      <c r="UKD12" s="11"/>
      <c r="UKE12" s="11"/>
      <c r="UKF12" s="11"/>
      <c r="UKG12" s="11"/>
      <c r="UKH12" s="11"/>
      <c r="UKI12" s="11"/>
      <c r="UKJ12" s="11"/>
      <c r="UKK12" s="11"/>
      <c r="UKL12" s="11"/>
      <c r="UKM12" s="11"/>
      <c r="UKN12" s="11"/>
      <c r="UKO12" s="11"/>
      <c r="UKP12" s="11"/>
      <c r="UKQ12" s="11"/>
      <c r="UKR12" s="11"/>
      <c r="UKS12" s="11"/>
      <c r="UKT12" s="11"/>
      <c r="UKU12" s="11"/>
      <c r="UKV12" s="11"/>
      <c r="UKW12" s="11"/>
      <c r="UKX12" s="11"/>
      <c r="UKY12" s="11"/>
      <c r="UKZ12" s="11"/>
      <c r="ULA12" s="11"/>
      <c r="ULB12" s="11"/>
      <c r="ULC12" s="11"/>
      <c r="ULD12" s="11"/>
      <c r="ULE12" s="11"/>
      <c r="ULF12" s="11"/>
      <c r="ULG12" s="11"/>
      <c r="ULH12" s="11"/>
      <c r="ULI12" s="11"/>
      <c r="ULJ12" s="11"/>
      <c r="ULK12" s="11"/>
      <c r="ULL12" s="11"/>
      <c r="ULM12" s="11"/>
      <c r="ULN12" s="11"/>
      <c r="ULO12" s="11"/>
      <c r="ULP12" s="11"/>
      <c r="ULQ12" s="11"/>
      <c r="ULR12" s="11"/>
      <c r="ULS12" s="11"/>
      <c r="ULT12" s="11"/>
      <c r="ULU12" s="11"/>
      <c r="ULV12" s="11"/>
      <c r="ULW12" s="11"/>
      <c r="ULX12" s="11"/>
      <c r="ULY12" s="11"/>
      <c r="ULZ12" s="11"/>
      <c r="UMA12" s="11"/>
      <c r="UMB12" s="11"/>
      <c r="UMC12" s="11"/>
      <c r="UMD12" s="11"/>
      <c r="UME12" s="11"/>
      <c r="UMF12" s="11"/>
      <c r="UMG12" s="11"/>
      <c r="UMH12" s="11"/>
      <c r="UMI12" s="11"/>
      <c r="UMJ12" s="11"/>
      <c r="UMK12" s="11"/>
      <c r="UML12" s="11"/>
      <c r="UMM12" s="11"/>
      <c r="UMN12" s="11"/>
      <c r="UMO12" s="11"/>
      <c r="UMP12" s="11"/>
      <c r="UMQ12" s="11"/>
      <c r="UMR12" s="11"/>
      <c r="UMS12" s="11"/>
      <c r="UMT12" s="11"/>
      <c r="UMU12" s="11"/>
      <c r="UMV12" s="11"/>
      <c r="UMW12" s="11"/>
      <c r="UMX12" s="11"/>
      <c r="UMY12" s="11"/>
      <c r="UMZ12" s="11"/>
      <c r="UNA12" s="11"/>
      <c r="UNB12" s="11"/>
      <c r="UNC12" s="11"/>
      <c r="UND12" s="11"/>
      <c r="UNE12" s="11"/>
      <c r="UNF12" s="11"/>
      <c r="UNG12" s="11"/>
      <c r="UNH12" s="11"/>
      <c r="UNI12" s="11"/>
      <c r="UNJ12" s="11"/>
      <c r="UNK12" s="11"/>
      <c r="UNL12" s="11"/>
      <c r="UNM12" s="11"/>
      <c r="UNN12" s="11"/>
      <c r="UNO12" s="11"/>
      <c r="UNP12" s="11"/>
      <c r="UNQ12" s="11"/>
      <c r="UNR12" s="11"/>
      <c r="UNS12" s="11"/>
      <c r="UNT12" s="11"/>
      <c r="UNU12" s="11"/>
      <c r="UNV12" s="11"/>
      <c r="UNW12" s="11"/>
      <c r="UNX12" s="11"/>
      <c r="UNY12" s="11"/>
      <c r="UNZ12" s="11"/>
      <c r="UOA12" s="11"/>
      <c r="UOB12" s="11"/>
      <c r="UOC12" s="11"/>
      <c r="UOD12" s="11"/>
      <c r="UOE12" s="11"/>
      <c r="UOF12" s="11"/>
      <c r="UOG12" s="11"/>
      <c r="UOH12" s="11"/>
      <c r="UOI12" s="11"/>
      <c r="UOJ12" s="11"/>
      <c r="UOK12" s="11"/>
      <c r="UOL12" s="11"/>
      <c r="UOM12" s="11"/>
      <c r="UON12" s="11"/>
      <c r="UOO12" s="11"/>
      <c r="UOP12" s="11"/>
      <c r="UOQ12" s="11"/>
      <c r="UOR12" s="11"/>
      <c r="UOS12" s="11"/>
      <c r="UOT12" s="11"/>
      <c r="UOU12" s="11"/>
      <c r="UOV12" s="11"/>
      <c r="UOW12" s="11"/>
      <c r="UOX12" s="11"/>
      <c r="UOY12" s="11"/>
      <c r="UOZ12" s="11"/>
      <c r="UPA12" s="11"/>
      <c r="UPB12" s="11"/>
      <c r="UPC12" s="11"/>
      <c r="UPD12" s="11"/>
      <c r="UPE12" s="11"/>
      <c r="UPF12" s="11"/>
      <c r="UPG12" s="11"/>
      <c r="UPH12" s="11"/>
      <c r="UPI12" s="11"/>
      <c r="UPJ12" s="11"/>
      <c r="UPK12" s="11"/>
      <c r="UPL12" s="11"/>
      <c r="UPM12" s="11"/>
      <c r="UPN12" s="11"/>
      <c r="UPO12" s="11"/>
      <c r="UPP12" s="11"/>
      <c r="UPQ12" s="11"/>
      <c r="UPR12" s="11"/>
      <c r="UPS12" s="11"/>
      <c r="UPT12" s="11"/>
      <c r="UPU12" s="11"/>
      <c r="UPV12" s="11"/>
      <c r="UPW12" s="11"/>
      <c r="UPX12" s="11"/>
      <c r="UPY12" s="11"/>
      <c r="UPZ12" s="11"/>
      <c r="UQA12" s="11"/>
      <c r="UQB12" s="11"/>
      <c r="UQC12" s="11"/>
      <c r="UQD12" s="11"/>
      <c r="UQE12" s="11"/>
      <c r="UQF12" s="11"/>
      <c r="UQG12" s="11"/>
      <c r="UQH12" s="11"/>
      <c r="UQI12" s="11"/>
      <c r="UQJ12" s="11"/>
      <c r="UQK12" s="11"/>
      <c r="UQL12" s="11"/>
      <c r="UQM12" s="11"/>
      <c r="UQN12" s="11"/>
      <c r="UQO12" s="11"/>
      <c r="UQP12" s="11"/>
      <c r="UQQ12" s="11"/>
      <c r="UQR12" s="11"/>
      <c r="UQS12" s="11"/>
      <c r="UQT12" s="11"/>
      <c r="UQU12" s="11"/>
      <c r="UQV12" s="11"/>
      <c r="UQW12" s="11"/>
      <c r="UQX12" s="11"/>
      <c r="UQY12" s="11"/>
      <c r="UQZ12" s="11"/>
      <c r="URA12" s="11"/>
      <c r="URB12" s="11"/>
      <c r="URC12" s="11"/>
      <c r="URD12" s="11"/>
      <c r="URE12" s="11"/>
      <c r="URF12" s="11"/>
      <c r="URG12" s="11"/>
      <c r="URH12" s="11"/>
      <c r="URI12" s="11"/>
      <c r="URJ12" s="11"/>
      <c r="URK12" s="11"/>
      <c r="URL12" s="11"/>
      <c r="URM12" s="11"/>
      <c r="URN12" s="11"/>
      <c r="URO12" s="11"/>
      <c r="URP12" s="11"/>
      <c r="URQ12" s="11"/>
      <c r="URR12" s="11"/>
      <c r="URS12" s="11"/>
      <c r="URT12" s="11"/>
      <c r="URU12" s="11"/>
      <c r="URV12" s="11"/>
      <c r="URW12" s="11"/>
      <c r="URX12" s="11"/>
      <c r="URY12" s="11"/>
      <c r="URZ12" s="11"/>
      <c r="USA12" s="11"/>
      <c r="USB12" s="11"/>
      <c r="USC12" s="11"/>
      <c r="USD12" s="11"/>
      <c r="USE12" s="11"/>
      <c r="USF12" s="11"/>
      <c r="USG12" s="11"/>
      <c r="USH12" s="11"/>
      <c r="USI12" s="11"/>
      <c r="USJ12" s="11"/>
      <c r="USK12" s="11"/>
      <c r="USL12" s="11"/>
      <c r="USM12" s="11"/>
      <c r="USN12" s="11"/>
      <c r="USO12" s="11"/>
      <c r="USP12" s="11"/>
      <c r="USQ12" s="11"/>
      <c r="USR12" s="11"/>
      <c r="USS12" s="11"/>
      <c r="UST12" s="11"/>
      <c r="USU12" s="11"/>
      <c r="USV12" s="11"/>
      <c r="USW12" s="11"/>
      <c r="USX12" s="11"/>
      <c r="USY12" s="11"/>
      <c r="USZ12" s="11"/>
      <c r="UTA12" s="11"/>
      <c r="UTB12" s="11"/>
      <c r="UTC12" s="11"/>
      <c r="UTD12" s="11"/>
      <c r="UTE12" s="11"/>
      <c r="UTF12" s="11"/>
      <c r="UTG12" s="11"/>
      <c r="UTH12" s="11"/>
      <c r="UTI12" s="11"/>
      <c r="UTJ12" s="11"/>
      <c r="UTK12" s="11"/>
      <c r="UTL12" s="11"/>
      <c r="UTM12" s="11"/>
      <c r="UTN12" s="11"/>
      <c r="UTO12" s="11"/>
      <c r="UTP12" s="11"/>
      <c r="UTQ12" s="11"/>
      <c r="UTR12" s="11"/>
      <c r="UTS12" s="11"/>
      <c r="UTT12" s="11"/>
      <c r="UTU12" s="11"/>
      <c r="UTV12" s="11"/>
      <c r="UTW12" s="11"/>
      <c r="UTX12" s="11"/>
      <c r="UTY12" s="11"/>
      <c r="UTZ12" s="11"/>
      <c r="UUA12" s="11"/>
      <c r="UUB12" s="11"/>
      <c r="UUC12" s="11"/>
      <c r="UUD12" s="11"/>
      <c r="UUE12" s="11"/>
      <c r="UUF12" s="11"/>
      <c r="UUG12" s="11"/>
      <c r="UUH12" s="11"/>
      <c r="UUI12" s="11"/>
      <c r="UUJ12" s="11"/>
      <c r="UUK12" s="11"/>
      <c r="UUL12" s="11"/>
      <c r="UUM12" s="11"/>
      <c r="UUN12" s="11"/>
      <c r="UUO12" s="11"/>
      <c r="UUP12" s="11"/>
      <c r="UUQ12" s="11"/>
      <c r="UUR12" s="11"/>
      <c r="UUS12" s="11"/>
      <c r="UUT12" s="11"/>
      <c r="UUU12" s="11"/>
      <c r="UUV12" s="11"/>
      <c r="UUW12" s="11"/>
      <c r="UUX12" s="11"/>
      <c r="UUY12" s="11"/>
      <c r="UUZ12" s="11"/>
      <c r="UVA12" s="11"/>
      <c r="UVB12" s="11"/>
      <c r="UVC12" s="11"/>
      <c r="UVD12" s="11"/>
      <c r="UVE12" s="11"/>
      <c r="UVF12" s="11"/>
      <c r="UVG12" s="11"/>
      <c r="UVH12" s="11"/>
      <c r="UVI12" s="11"/>
      <c r="UVJ12" s="11"/>
      <c r="UVK12" s="11"/>
      <c r="UVL12" s="11"/>
      <c r="UVM12" s="11"/>
      <c r="UVN12" s="11"/>
      <c r="UVO12" s="11"/>
      <c r="UVP12" s="11"/>
      <c r="UVQ12" s="11"/>
      <c r="UVR12" s="11"/>
      <c r="UVS12" s="11"/>
      <c r="UVT12" s="11"/>
      <c r="UVU12" s="11"/>
      <c r="UVV12" s="11"/>
      <c r="UVW12" s="11"/>
      <c r="UVX12" s="11"/>
      <c r="UVY12" s="11"/>
      <c r="UVZ12" s="11"/>
      <c r="UWA12" s="11"/>
      <c r="UWB12" s="11"/>
      <c r="UWC12" s="11"/>
      <c r="UWD12" s="11"/>
      <c r="UWE12" s="11"/>
      <c r="UWF12" s="11"/>
      <c r="UWG12" s="11"/>
      <c r="UWH12" s="11"/>
      <c r="UWI12" s="11"/>
      <c r="UWJ12" s="11"/>
      <c r="UWK12" s="11"/>
      <c r="UWL12" s="11"/>
      <c r="UWM12" s="11"/>
      <c r="UWN12" s="11"/>
      <c r="UWO12" s="11"/>
      <c r="UWP12" s="11"/>
      <c r="UWQ12" s="11"/>
      <c r="UWR12" s="11"/>
      <c r="UWS12" s="11"/>
      <c r="UWT12" s="11"/>
      <c r="UWU12" s="11"/>
      <c r="UWV12" s="11"/>
      <c r="UWW12" s="11"/>
      <c r="UWX12" s="11"/>
      <c r="UWY12" s="11"/>
      <c r="UWZ12" s="11"/>
      <c r="UXA12" s="11"/>
      <c r="UXB12" s="11"/>
      <c r="UXC12" s="11"/>
      <c r="UXD12" s="11"/>
      <c r="UXE12" s="11"/>
      <c r="UXF12" s="11"/>
      <c r="UXG12" s="11"/>
      <c r="UXH12" s="11"/>
      <c r="UXI12" s="11"/>
      <c r="UXJ12" s="11"/>
      <c r="UXK12" s="11"/>
      <c r="UXL12" s="11"/>
      <c r="UXM12" s="11"/>
      <c r="UXN12" s="11"/>
      <c r="UXO12" s="11"/>
      <c r="UXP12" s="11"/>
      <c r="UXQ12" s="11"/>
      <c r="UXR12" s="11"/>
      <c r="UXS12" s="11"/>
      <c r="UXT12" s="11"/>
      <c r="UXU12" s="11"/>
      <c r="UXV12" s="11"/>
      <c r="UXW12" s="11"/>
      <c r="UXX12" s="11"/>
      <c r="UXY12" s="11"/>
      <c r="UXZ12" s="11"/>
      <c r="UYA12" s="11"/>
      <c r="UYB12" s="11"/>
      <c r="UYC12" s="11"/>
      <c r="UYD12" s="11"/>
      <c r="UYE12" s="11"/>
      <c r="UYF12" s="11"/>
      <c r="UYG12" s="11"/>
      <c r="UYH12" s="11"/>
      <c r="UYI12" s="11"/>
      <c r="UYJ12" s="11"/>
      <c r="UYK12" s="11"/>
      <c r="UYL12" s="11"/>
      <c r="UYM12" s="11"/>
      <c r="UYN12" s="11"/>
      <c r="UYO12" s="11"/>
      <c r="UYP12" s="11"/>
      <c r="UYQ12" s="11"/>
      <c r="UYR12" s="11"/>
      <c r="UYS12" s="11"/>
      <c r="UYT12" s="11"/>
      <c r="UYU12" s="11"/>
      <c r="UYV12" s="11"/>
      <c r="UYW12" s="11"/>
      <c r="UYX12" s="11"/>
      <c r="UYY12" s="11"/>
      <c r="UYZ12" s="11"/>
      <c r="UZA12" s="11"/>
      <c r="UZB12" s="11"/>
      <c r="UZC12" s="11"/>
      <c r="UZD12" s="11"/>
      <c r="UZE12" s="11"/>
      <c r="UZF12" s="11"/>
      <c r="UZG12" s="11"/>
      <c r="UZH12" s="11"/>
      <c r="UZI12" s="11"/>
      <c r="UZJ12" s="11"/>
      <c r="UZK12" s="11"/>
      <c r="UZL12" s="11"/>
      <c r="UZM12" s="11"/>
      <c r="UZN12" s="11"/>
      <c r="UZO12" s="11"/>
      <c r="UZP12" s="11"/>
      <c r="UZQ12" s="11"/>
      <c r="UZR12" s="11"/>
      <c r="UZS12" s="11"/>
      <c r="UZT12" s="11"/>
      <c r="UZU12" s="11"/>
      <c r="UZV12" s="11"/>
      <c r="UZW12" s="11"/>
      <c r="UZX12" s="11"/>
      <c r="UZY12" s="11"/>
      <c r="UZZ12" s="11"/>
      <c r="VAA12" s="11"/>
      <c r="VAB12" s="11"/>
      <c r="VAC12" s="11"/>
      <c r="VAD12" s="11"/>
      <c r="VAE12" s="11"/>
      <c r="VAF12" s="11"/>
      <c r="VAG12" s="11"/>
      <c r="VAH12" s="11"/>
      <c r="VAI12" s="11"/>
      <c r="VAJ12" s="11"/>
      <c r="VAK12" s="11"/>
      <c r="VAL12" s="11"/>
      <c r="VAM12" s="11"/>
      <c r="VAN12" s="11"/>
      <c r="VAO12" s="11"/>
      <c r="VAP12" s="11"/>
      <c r="VAQ12" s="11"/>
      <c r="VAR12" s="11"/>
      <c r="VAS12" s="11"/>
      <c r="VAT12" s="11"/>
      <c r="VAU12" s="11"/>
      <c r="VAV12" s="11"/>
      <c r="VAW12" s="11"/>
      <c r="VAX12" s="11"/>
      <c r="VAY12" s="11"/>
      <c r="VAZ12" s="11"/>
      <c r="VBA12" s="11"/>
      <c r="VBB12" s="11"/>
      <c r="VBC12" s="11"/>
      <c r="VBD12" s="11"/>
      <c r="VBE12" s="11"/>
      <c r="VBF12" s="11"/>
      <c r="VBG12" s="11"/>
      <c r="VBH12" s="11"/>
      <c r="VBI12" s="11"/>
      <c r="VBJ12" s="11"/>
      <c r="VBK12" s="11"/>
      <c r="VBL12" s="11"/>
      <c r="VBM12" s="11"/>
      <c r="VBN12" s="11"/>
      <c r="VBO12" s="11"/>
      <c r="VBP12" s="11"/>
      <c r="VBQ12" s="11"/>
      <c r="VBR12" s="11"/>
      <c r="VBS12" s="11"/>
      <c r="VBT12" s="11"/>
      <c r="VBU12" s="11"/>
      <c r="VBV12" s="11"/>
      <c r="VBW12" s="11"/>
      <c r="VBX12" s="11"/>
      <c r="VBY12" s="11"/>
      <c r="VBZ12" s="11"/>
      <c r="VCA12" s="11"/>
      <c r="VCB12" s="11"/>
      <c r="VCC12" s="11"/>
      <c r="VCD12" s="11"/>
      <c r="VCE12" s="11"/>
      <c r="VCF12" s="11"/>
      <c r="VCG12" s="11"/>
      <c r="VCH12" s="11"/>
      <c r="VCI12" s="11"/>
      <c r="VCJ12" s="11"/>
      <c r="VCK12" s="11"/>
      <c r="VCL12" s="11"/>
      <c r="VCM12" s="11"/>
      <c r="VCN12" s="11"/>
      <c r="VCO12" s="11"/>
      <c r="VCP12" s="11"/>
      <c r="VCQ12" s="11"/>
      <c r="VCR12" s="11"/>
      <c r="VCS12" s="11"/>
      <c r="VCT12" s="11"/>
      <c r="VCU12" s="11"/>
      <c r="VCV12" s="11"/>
      <c r="VCW12" s="11"/>
      <c r="VCX12" s="11"/>
      <c r="VCY12" s="11"/>
      <c r="VCZ12" s="11"/>
      <c r="VDA12" s="11"/>
      <c r="VDB12" s="11"/>
      <c r="VDC12" s="11"/>
      <c r="VDD12" s="11"/>
      <c r="VDE12" s="11"/>
      <c r="VDF12" s="11"/>
      <c r="VDG12" s="11"/>
      <c r="VDH12" s="11"/>
      <c r="VDI12" s="11"/>
      <c r="VDJ12" s="11"/>
      <c r="VDK12" s="11"/>
      <c r="VDL12" s="11"/>
      <c r="VDM12" s="11"/>
      <c r="VDN12" s="11"/>
      <c r="VDO12" s="11"/>
      <c r="VDP12" s="11"/>
      <c r="VDQ12" s="11"/>
      <c r="VDR12" s="11"/>
      <c r="VDS12" s="11"/>
      <c r="VDT12" s="11"/>
      <c r="VDU12" s="11"/>
      <c r="VDV12" s="11"/>
      <c r="VDW12" s="11"/>
      <c r="VDX12" s="11"/>
      <c r="VDY12" s="11"/>
      <c r="VDZ12" s="11"/>
      <c r="VEA12" s="11"/>
      <c r="VEB12" s="11"/>
      <c r="VEC12" s="11"/>
      <c r="VED12" s="11"/>
      <c r="VEE12" s="11"/>
      <c r="VEF12" s="11"/>
      <c r="VEG12" s="11"/>
      <c r="VEH12" s="11"/>
      <c r="VEI12" s="11"/>
      <c r="VEJ12" s="11"/>
      <c r="VEK12" s="11"/>
      <c r="VEL12" s="11"/>
      <c r="VEM12" s="11"/>
      <c r="VEN12" s="11"/>
      <c r="VEO12" s="11"/>
      <c r="VEP12" s="11"/>
      <c r="VEQ12" s="11"/>
      <c r="VER12" s="11"/>
      <c r="VES12" s="11"/>
      <c r="VET12" s="11"/>
      <c r="VEU12" s="11"/>
      <c r="VEV12" s="11"/>
      <c r="VEW12" s="11"/>
      <c r="VEX12" s="11"/>
      <c r="VEY12" s="11"/>
      <c r="VEZ12" s="11"/>
      <c r="VFA12" s="11"/>
      <c r="VFB12" s="11"/>
      <c r="VFC12" s="11"/>
      <c r="VFD12" s="11"/>
      <c r="VFE12" s="11"/>
      <c r="VFF12" s="11"/>
      <c r="VFG12" s="11"/>
      <c r="VFH12" s="11"/>
      <c r="VFI12" s="11"/>
      <c r="VFJ12" s="11"/>
      <c r="VFK12" s="11"/>
      <c r="VFL12" s="11"/>
      <c r="VFM12" s="11"/>
      <c r="VFN12" s="11"/>
      <c r="VFO12" s="11"/>
      <c r="VFP12" s="11"/>
      <c r="VFQ12" s="11"/>
      <c r="VFR12" s="11"/>
      <c r="VFS12" s="11"/>
      <c r="VFT12" s="11"/>
      <c r="VFU12" s="11"/>
      <c r="VFV12" s="11"/>
      <c r="VFW12" s="11"/>
      <c r="VFX12" s="11"/>
      <c r="VFY12" s="11"/>
      <c r="VFZ12" s="11"/>
      <c r="VGA12" s="11"/>
      <c r="VGB12" s="11"/>
      <c r="VGC12" s="11"/>
      <c r="VGD12" s="11"/>
      <c r="VGE12" s="11"/>
      <c r="VGF12" s="11"/>
      <c r="VGG12" s="11"/>
      <c r="VGH12" s="11"/>
      <c r="VGI12" s="11"/>
      <c r="VGJ12" s="11"/>
      <c r="VGK12" s="11"/>
      <c r="VGL12" s="11"/>
      <c r="VGM12" s="11"/>
      <c r="VGN12" s="11"/>
      <c r="VGO12" s="11"/>
      <c r="VGP12" s="11"/>
      <c r="VGQ12" s="11"/>
      <c r="VGR12" s="11"/>
      <c r="VGS12" s="11"/>
      <c r="VGT12" s="11"/>
      <c r="VGU12" s="11"/>
      <c r="VGV12" s="11"/>
      <c r="VGW12" s="11"/>
      <c r="VGX12" s="11"/>
      <c r="VGY12" s="11"/>
      <c r="VGZ12" s="11"/>
      <c r="VHA12" s="11"/>
      <c r="VHB12" s="11"/>
      <c r="VHC12" s="11"/>
      <c r="VHD12" s="11"/>
      <c r="VHE12" s="11"/>
      <c r="VHF12" s="11"/>
      <c r="VHG12" s="11"/>
      <c r="VHH12" s="11"/>
      <c r="VHI12" s="11"/>
      <c r="VHJ12" s="11"/>
      <c r="VHK12" s="11"/>
      <c r="VHL12" s="11"/>
      <c r="VHM12" s="11"/>
      <c r="VHN12" s="11"/>
      <c r="VHO12" s="11"/>
      <c r="VHP12" s="11"/>
      <c r="VHQ12" s="11"/>
      <c r="VHR12" s="11"/>
      <c r="VHS12" s="11"/>
      <c r="VHT12" s="11"/>
      <c r="VHU12" s="11"/>
      <c r="VHV12" s="11"/>
      <c r="VHW12" s="11"/>
      <c r="VHX12" s="11"/>
      <c r="VHY12" s="11"/>
      <c r="VHZ12" s="11"/>
      <c r="VIA12" s="11"/>
      <c r="VIB12" s="11"/>
      <c r="VIC12" s="11"/>
      <c r="VID12" s="11"/>
      <c r="VIE12" s="11"/>
      <c r="VIF12" s="11"/>
      <c r="VIG12" s="11"/>
      <c r="VIH12" s="11"/>
      <c r="VII12" s="11"/>
      <c r="VIJ12" s="11"/>
      <c r="VIK12" s="11"/>
      <c r="VIL12" s="11"/>
      <c r="VIM12" s="11"/>
      <c r="VIN12" s="11"/>
      <c r="VIO12" s="11"/>
      <c r="VIP12" s="11"/>
      <c r="VIQ12" s="11"/>
      <c r="VIR12" s="11"/>
      <c r="VIS12" s="11"/>
      <c r="VIT12" s="11"/>
      <c r="VIU12" s="11"/>
      <c r="VIV12" s="11"/>
      <c r="VIW12" s="11"/>
      <c r="VIX12" s="11"/>
      <c r="VIY12" s="11"/>
      <c r="VIZ12" s="11"/>
      <c r="VJA12" s="11"/>
      <c r="VJB12" s="11"/>
      <c r="VJC12" s="11"/>
      <c r="VJD12" s="11"/>
      <c r="VJE12" s="11"/>
      <c r="VJF12" s="11"/>
      <c r="VJG12" s="11"/>
      <c r="VJH12" s="11"/>
      <c r="VJI12" s="11"/>
      <c r="VJJ12" s="11"/>
      <c r="VJK12" s="11"/>
      <c r="VJL12" s="11"/>
      <c r="VJM12" s="11"/>
      <c r="VJN12" s="11"/>
      <c r="VJO12" s="11"/>
      <c r="VJP12" s="11"/>
      <c r="VJQ12" s="11"/>
      <c r="VJR12" s="11"/>
      <c r="VJS12" s="11"/>
      <c r="VJT12" s="11"/>
      <c r="VJU12" s="11"/>
      <c r="VJV12" s="11"/>
      <c r="VJW12" s="11"/>
      <c r="VJX12" s="11"/>
      <c r="VJY12" s="11"/>
      <c r="VJZ12" s="11"/>
      <c r="VKA12" s="11"/>
      <c r="VKB12" s="11"/>
      <c r="VKC12" s="11"/>
      <c r="VKD12" s="11"/>
      <c r="VKE12" s="11"/>
      <c r="VKF12" s="11"/>
      <c r="VKG12" s="11"/>
      <c r="VKH12" s="11"/>
      <c r="VKI12" s="11"/>
      <c r="VKJ12" s="11"/>
      <c r="VKK12" s="11"/>
      <c r="VKL12" s="11"/>
      <c r="VKM12" s="11"/>
      <c r="VKN12" s="11"/>
      <c r="VKO12" s="11"/>
      <c r="VKP12" s="11"/>
      <c r="VKQ12" s="11"/>
      <c r="VKR12" s="11"/>
      <c r="VKS12" s="11"/>
      <c r="VKT12" s="11"/>
      <c r="VKU12" s="11"/>
      <c r="VKV12" s="11"/>
      <c r="VKW12" s="11"/>
      <c r="VKX12" s="11"/>
      <c r="VKY12" s="11"/>
      <c r="VKZ12" s="11"/>
      <c r="VLA12" s="11"/>
      <c r="VLB12" s="11"/>
      <c r="VLC12" s="11"/>
      <c r="VLD12" s="11"/>
      <c r="VLE12" s="11"/>
      <c r="VLF12" s="11"/>
      <c r="VLG12" s="11"/>
      <c r="VLH12" s="11"/>
      <c r="VLI12" s="11"/>
      <c r="VLJ12" s="11"/>
      <c r="VLK12" s="11"/>
      <c r="VLL12" s="11"/>
      <c r="VLM12" s="11"/>
      <c r="VLN12" s="11"/>
      <c r="VLO12" s="11"/>
      <c r="VLP12" s="11"/>
      <c r="VLQ12" s="11"/>
      <c r="VLR12" s="11"/>
      <c r="VLS12" s="11"/>
      <c r="VLT12" s="11"/>
      <c r="VLU12" s="11"/>
      <c r="VLV12" s="11"/>
      <c r="VLW12" s="11"/>
      <c r="VLX12" s="11"/>
      <c r="VLY12" s="11"/>
      <c r="VLZ12" s="11"/>
      <c r="VMA12" s="11"/>
      <c r="VMB12" s="11"/>
      <c r="VMC12" s="11"/>
      <c r="VMD12" s="11"/>
      <c r="VME12" s="11"/>
      <c r="VMF12" s="11"/>
      <c r="VMG12" s="11"/>
      <c r="VMH12" s="11"/>
      <c r="VMI12" s="11"/>
      <c r="VMJ12" s="11"/>
      <c r="VMK12" s="11"/>
      <c r="VML12" s="11"/>
      <c r="VMM12" s="11"/>
      <c r="VMN12" s="11"/>
      <c r="VMO12" s="11"/>
      <c r="VMP12" s="11"/>
      <c r="VMQ12" s="11"/>
      <c r="VMR12" s="11"/>
      <c r="VMS12" s="11"/>
      <c r="VMT12" s="11"/>
      <c r="VMU12" s="11"/>
      <c r="VMV12" s="11"/>
      <c r="VMW12" s="11"/>
      <c r="VMX12" s="11"/>
      <c r="VMY12" s="11"/>
      <c r="VMZ12" s="11"/>
      <c r="VNA12" s="11"/>
      <c r="VNB12" s="11"/>
      <c r="VNC12" s="11"/>
      <c r="VND12" s="11"/>
      <c r="VNE12" s="11"/>
      <c r="VNF12" s="11"/>
      <c r="VNG12" s="11"/>
      <c r="VNH12" s="11"/>
      <c r="VNI12" s="11"/>
      <c r="VNJ12" s="11"/>
      <c r="VNK12" s="11"/>
      <c r="VNL12" s="11"/>
      <c r="VNM12" s="11"/>
      <c r="VNN12" s="11"/>
      <c r="VNO12" s="11"/>
      <c r="VNP12" s="11"/>
      <c r="VNQ12" s="11"/>
      <c r="VNR12" s="11"/>
      <c r="VNS12" s="11"/>
      <c r="VNT12" s="11"/>
      <c r="VNU12" s="11"/>
      <c r="VNV12" s="11"/>
      <c r="VNW12" s="11"/>
      <c r="VNX12" s="11"/>
      <c r="VNY12" s="11"/>
      <c r="VNZ12" s="11"/>
      <c r="VOA12" s="11"/>
      <c r="VOB12" s="11"/>
      <c r="VOC12" s="11"/>
      <c r="VOD12" s="11"/>
      <c r="VOE12" s="11"/>
      <c r="VOF12" s="11"/>
      <c r="VOG12" s="11"/>
      <c r="VOH12" s="11"/>
      <c r="VOI12" s="11"/>
      <c r="VOJ12" s="11"/>
      <c r="VOK12" s="11"/>
      <c r="VOL12" s="11"/>
      <c r="VOM12" s="11"/>
      <c r="VON12" s="11"/>
      <c r="VOO12" s="11"/>
      <c r="VOP12" s="11"/>
      <c r="VOQ12" s="11"/>
      <c r="VOR12" s="11"/>
      <c r="VOS12" s="11"/>
      <c r="VOT12" s="11"/>
      <c r="VOU12" s="11"/>
      <c r="VOV12" s="11"/>
      <c r="VOW12" s="11"/>
      <c r="VOX12" s="11"/>
      <c r="VOY12" s="11"/>
      <c r="VOZ12" s="11"/>
      <c r="VPA12" s="11"/>
      <c r="VPB12" s="11"/>
      <c r="VPC12" s="11"/>
      <c r="VPD12" s="11"/>
      <c r="VPE12" s="11"/>
      <c r="VPF12" s="11"/>
      <c r="VPG12" s="11"/>
      <c r="VPH12" s="11"/>
      <c r="VPI12" s="11"/>
      <c r="VPJ12" s="11"/>
      <c r="VPK12" s="11"/>
      <c r="VPL12" s="11"/>
      <c r="VPM12" s="11"/>
      <c r="VPN12" s="11"/>
      <c r="VPO12" s="11"/>
      <c r="VPP12" s="11"/>
      <c r="VPQ12" s="11"/>
      <c r="VPR12" s="11"/>
      <c r="VPS12" s="11"/>
      <c r="VPT12" s="11"/>
      <c r="VPU12" s="11"/>
      <c r="VPV12" s="11"/>
      <c r="VPW12" s="11"/>
      <c r="VPX12" s="11"/>
      <c r="VPY12" s="11"/>
      <c r="VPZ12" s="11"/>
      <c r="VQA12" s="11"/>
      <c r="VQB12" s="11"/>
      <c r="VQC12" s="11"/>
      <c r="VQD12" s="11"/>
      <c r="VQE12" s="11"/>
      <c r="VQF12" s="11"/>
      <c r="VQG12" s="11"/>
      <c r="VQH12" s="11"/>
      <c r="VQI12" s="11"/>
      <c r="VQJ12" s="11"/>
      <c r="VQK12" s="11"/>
      <c r="VQL12" s="11"/>
      <c r="VQM12" s="11"/>
      <c r="VQN12" s="11"/>
      <c r="VQO12" s="11"/>
      <c r="VQP12" s="11"/>
      <c r="VQQ12" s="11"/>
      <c r="VQR12" s="11"/>
      <c r="VQS12" s="11"/>
      <c r="VQT12" s="11"/>
      <c r="VQU12" s="11"/>
      <c r="VQV12" s="11"/>
      <c r="VQW12" s="11"/>
      <c r="VQX12" s="11"/>
      <c r="VQY12" s="11"/>
      <c r="VQZ12" s="11"/>
      <c r="VRA12" s="11"/>
      <c r="VRB12" s="11"/>
      <c r="VRC12" s="11"/>
      <c r="VRD12" s="11"/>
      <c r="VRE12" s="11"/>
      <c r="VRF12" s="11"/>
      <c r="VRG12" s="11"/>
      <c r="VRH12" s="11"/>
      <c r="VRI12" s="11"/>
      <c r="VRJ12" s="11"/>
      <c r="VRK12" s="11"/>
      <c r="VRL12" s="11"/>
      <c r="VRM12" s="11"/>
      <c r="VRN12" s="11"/>
      <c r="VRO12" s="11"/>
      <c r="VRP12" s="11"/>
      <c r="VRQ12" s="11"/>
      <c r="VRR12" s="11"/>
      <c r="VRS12" s="11"/>
      <c r="VRT12" s="11"/>
      <c r="VRU12" s="11"/>
      <c r="VRV12" s="11"/>
      <c r="VRW12" s="11"/>
      <c r="VRX12" s="11"/>
      <c r="VRY12" s="11"/>
      <c r="VRZ12" s="11"/>
      <c r="VSA12" s="11"/>
      <c r="VSB12" s="11"/>
      <c r="VSC12" s="11"/>
      <c r="VSD12" s="11"/>
      <c r="VSE12" s="11"/>
      <c r="VSF12" s="11"/>
      <c r="VSG12" s="11"/>
      <c r="VSH12" s="11"/>
      <c r="VSI12" s="11"/>
      <c r="VSJ12" s="11"/>
      <c r="VSK12" s="11"/>
      <c r="VSL12" s="11"/>
      <c r="VSM12" s="11"/>
      <c r="VSN12" s="11"/>
      <c r="VSO12" s="11"/>
      <c r="VSP12" s="11"/>
      <c r="VSQ12" s="11"/>
      <c r="VSR12" s="11"/>
      <c r="VSS12" s="11"/>
      <c r="VST12" s="11"/>
      <c r="VSU12" s="11"/>
      <c r="VSV12" s="11"/>
      <c r="VSW12" s="11"/>
      <c r="VSX12" s="11"/>
      <c r="VSY12" s="11"/>
      <c r="VSZ12" s="11"/>
      <c r="VTA12" s="11"/>
      <c r="VTB12" s="11"/>
      <c r="VTC12" s="11"/>
      <c r="VTD12" s="11"/>
      <c r="VTE12" s="11"/>
      <c r="VTF12" s="11"/>
      <c r="VTG12" s="11"/>
      <c r="VTH12" s="11"/>
      <c r="VTI12" s="11"/>
      <c r="VTJ12" s="11"/>
      <c r="VTK12" s="11"/>
      <c r="VTL12" s="11"/>
      <c r="VTM12" s="11"/>
      <c r="VTN12" s="11"/>
      <c r="VTO12" s="11"/>
      <c r="VTP12" s="11"/>
      <c r="VTQ12" s="11"/>
      <c r="VTR12" s="11"/>
      <c r="VTS12" s="11"/>
      <c r="VTT12" s="11"/>
      <c r="VTU12" s="11"/>
      <c r="VTV12" s="11"/>
      <c r="VTW12" s="11"/>
      <c r="VTX12" s="11"/>
      <c r="VTY12" s="11"/>
      <c r="VTZ12" s="11"/>
      <c r="VUA12" s="11"/>
      <c r="VUB12" s="11"/>
      <c r="VUC12" s="11"/>
      <c r="VUD12" s="11"/>
      <c r="VUE12" s="11"/>
      <c r="VUF12" s="11"/>
      <c r="VUG12" s="11"/>
      <c r="VUH12" s="11"/>
      <c r="VUI12" s="11"/>
      <c r="VUJ12" s="11"/>
      <c r="VUK12" s="11"/>
      <c r="VUL12" s="11"/>
      <c r="VUM12" s="11"/>
      <c r="VUN12" s="11"/>
      <c r="VUO12" s="11"/>
      <c r="VUP12" s="11"/>
      <c r="VUQ12" s="11"/>
      <c r="VUR12" s="11"/>
      <c r="VUS12" s="11"/>
      <c r="VUT12" s="11"/>
      <c r="VUU12" s="11"/>
      <c r="VUV12" s="11"/>
      <c r="VUW12" s="11"/>
      <c r="VUX12" s="11"/>
      <c r="VUY12" s="11"/>
      <c r="VUZ12" s="11"/>
      <c r="VVA12" s="11"/>
      <c r="VVB12" s="11"/>
      <c r="VVC12" s="11"/>
      <c r="VVD12" s="11"/>
      <c r="VVE12" s="11"/>
      <c r="VVF12" s="11"/>
      <c r="VVG12" s="11"/>
      <c r="VVH12" s="11"/>
      <c r="VVI12" s="11"/>
      <c r="VVJ12" s="11"/>
      <c r="VVK12" s="11"/>
      <c r="VVL12" s="11"/>
      <c r="VVM12" s="11"/>
      <c r="VVN12" s="11"/>
      <c r="VVO12" s="11"/>
      <c r="VVP12" s="11"/>
      <c r="VVQ12" s="11"/>
      <c r="VVR12" s="11"/>
      <c r="VVS12" s="11"/>
      <c r="VVT12" s="11"/>
      <c r="VVU12" s="11"/>
      <c r="VVV12" s="11"/>
      <c r="VVW12" s="11"/>
      <c r="VVX12" s="11"/>
      <c r="VVY12" s="11"/>
      <c r="VVZ12" s="11"/>
      <c r="VWA12" s="11"/>
      <c r="VWB12" s="11"/>
      <c r="VWC12" s="11"/>
      <c r="VWD12" s="11"/>
      <c r="VWE12" s="11"/>
      <c r="VWF12" s="11"/>
      <c r="VWG12" s="11"/>
      <c r="VWH12" s="11"/>
      <c r="VWI12" s="11"/>
      <c r="VWJ12" s="11"/>
      <c r="VWK12" s="11"/>
      <c r="VWL12" s="11"/>
      <c r="VWM12" s="11"/>
      <c r="VWN12" s="11"/>
      <c r="VWO12" s="11"/>
      <c r="VWP12" s="11"/>
      <c r="VWQ12" s="11"/>
      <c r="VWR12" s="11"/>
      <c r="VWS12" s="11"/>
      <c r="VWT12" s="11"/>
      <c r="VWU12" s="11"/>
      <c r="VWV12" s="11"/>
      <c r="VWW12" s="11"/>
      <c r="VWX12" s="11"/>
      <c r="VWY12" s="11"/>
      <c r="VWZ12" s="11"/>
      <c r="VXA12" s="11"/>
      <c r="VXB12" s="11"/>
      <c r="VXC12" s="11"/>
      <c r="VXD12" s="11"/>
      <c r="VXE12" s="11"/>
      <c r="VXF12" s="11"/>
      <c r="VXG12" s="11"/>
      <c r="VXH12" s="11"/>
      <c r="VXI12" s="11"/>
      <c r="VXJ12" s="11"/>
      <c r="VXK12" s="11"/>
      <c r="VXL12" s="11"/>
      <c r="VXM12" s="11"/>
      <c r="VXN12" s="11"/>
      <c r="VXO12" s="11"/>
      <c r="VXP12" s="11"/>
      <c r="VXQ12" s="11"/>
      <c r="VXR12" s="11"/>
      <c r="VXS12" s="11"/>
      <c r="VXT12" s="11"/>
      <c r="VXU12" s="11"/>
      <c r="VXV12" s="11"/>
      <c r="VXW12" s="11"/>
      <c r="VXX12" s="11"/>
      <c r="VXY12" s="11"/>
      <c r="VXZ12" s="11"/>
      <c r="VYA12" s="11"/>
      <c r="VYB12" s="11"/>
      <c r="VYC12" s="11"/>
      <c r="VYD12" s="11"/>
      <c r="VYE12" s="11"/>
      <c r="VYF12" s="11"/>
      <c r="VYG12" s="11"/>
      <c r="VYH12" s="11"/>
      <c r="VYI12" s="11"/>
      <c r="VYJ12" s="11"/>
      <c r="VYK12" s="11"/>
      <c r="VYL12" s="11"/>
      <c r="VYM12" s="11"/>
      <c r="VYN12" s="11"/>
      <c r="VYO12" s="11"/>
      <c r="VYP12" s="11"/>
      <c r="VYQ12" s="11"/>
      <c r="VYR12" s="11"/>
      <c r="VYS12" s="11"/>
      <c r="VYT12" s="11"/>
      <c r="VYU12" s="11"/>
      <c r="VYV12" s="11"/>
      <c r="VYW12" s="11"/>
      <c r="VYX12" s="11"/>
      <c r="VYY12" s="11"/>
      <c r="VYZ12" s="11"/>
      <c r="VZA12" s="11"/>
      <c r="VZB12" s="11"/>
      <c r="VZC12" s="11"/>
      <c r="VZD12" s="11"/>
      <c r="VZE12" s="11"/>
      <c r="VZF12" s="11"/>
      <c r="VZG12" s="11"/>
      <c r="VZH12" s="11"/>
      <c r="VZI12" s="11"/>
      <c r="VZJ12" s="11"/>
      <c r="VZK12" s="11"/>
      <c r="VZL12" s="11"/>
      <c r="VZM12" s="11"/>
      <c r="VZN12" s="11"/>
      <c r="VZO12" s="11"/>
      <c r="VZP12" s="11"/>
      <c r="VZQ12" s="11"/>
      <c r="VZR12" s="11"/>
      <c r="VZS12" s="11"/>
      <c r="VZT12" s="11"/>
      <c r="VZU12" s="11"/>
      <c r="VZV12" s="11"/>
      <c r="VZW12" s="11"/>
      <c r="VZX12" s="11"/>
      <c r="VZY12" s="11"/>
      <c r="VZZ12" s="11"/>
      <c r="WAA12" s="11"/>
      <c r="WAB12" s="11"/>
      <c r="WAC12" s="11"/>
      <c r="WAD12" s="11"/>
      <c r="WAE12" s="11"/>
      <c r="WAF12" s="11"/>
      <c r="WAG12" s="11"/>
      <c r="WAH12" s="11"/>
      <c r="WAI12" s="11"/>
      <c r="WAJ12" s="11"/>
      <c r="WAK12" s="11"/>
      <c r="WAL12" s="11"/>
      <c r="WAM12" s="11"/>
      <c r="WAN12" s="11"/>
      <c r="WAO12" s="11"/>
      <c r="WAP12" s="11"/>
      <c r="WAQ12" s="11"/>
      <c r="WAR12" s="11"/>
      <c r="WAS12" s="11"/>
      <c r="WAT12" s="11"/>
      <c r="WAU12" s="11"/>
      <c r="WAV12" s="11"/>
      <c r="WAW12" s="11"/>
      <c r="WAX12" s="11"/>
      <c r="WAY12" s="11"/>
      <c r="WAZ12" s="11"/>
      <c r="WBA12" s="11"/>
      <c r="WBB12" s="11"/>
      <c r="WBC12" s="11"/>
      <c r="WBD12" s="11"/>
      <c r="WBE12" s="11"/>
      <c r="WBF12" s="11"/>
      <c r="WBG12" s="11"/>
      <c r="WBH12" s="11"/>
      <c r="WBI12" s="11"/>
      <c r="WBJ12" s="11"/>
      <c r="WBK12" s="11"/>
      <c r="WBL12" s="11"/>
      <c r="WBM12" s="11"/>
      <c r="WBN12" s="11"/>
      <c r="WBO12" s="11"/>
      <c r="WBP12" s="11"/>
      <c r="WBQ12" s="11"/>
      <c r="WBR12" s="11"/>
      <c r="WBS12" s="11"/>
      <c r="WBT12" s="11"/>
      <c r="WBU12" s="11"/>
      <c r="WBV12" s="11"/>
      <c r="WBW12" s="11"/>
      <c r="WBX12" s="11"/>
      <c r="WBY12" s="11"/>
      <c r="WBZ12" s="11"/>
      <c r="WCA12" s="11"/>
      <c r="WCB12" s="11"/>
      <c r="WCC12" s="11"/>
      <c r="WCD12" s="11"/>
      <c r="WCE12" s="11"/>
      <c r="WCF12" s="11"/>
      <c r="WCG12" s="11"/>
      <c r="WCH12" s="11"/>
      <c r="WCI12" s="11"/>
      <c r="WCJ12" s="11"/>
      <c r="WCK12" s="11"/>
      <c r="WCL12" s="11"/>
      <c r="WCM12" s="11"/>
      <c r="WCN12" s="11"/>
      <c r="WCO12" s="11"/>
      <c r="WCP12" s="11"/>
      <c r="WCQ12" s="11"/>
      <c r="WCR12" s="11"/>
      <c r="WCS12" s="11"/>
      <c r="WCT12" s="11"/>
      <c r="WCU12" s="11"/>
      <c r="WCV12" s="11"/>
      <c r="WCW12" s="11"/>
      <c r="WCX12" s="11"/>
      <c r="WCY12" s="11"/>
      <c r="WCZ12" s="11"/>
      <c r="WDA12" s="11"/>
      <c r="WDB12" s="11"/>
      <c r="WDC12" s="11"/>
      <c r="WDD12" s="11"/>
      <c r="WDE12" s="11"/>
      <c r="WDF12" s="11"/>
      <c r="WDG12" s="11"/>
      <c r="WDH12" s="11"/>
      <c r="WDI12" s="11"/>
      <c r="WDJ12" s="11"/>
      <c r="WDK12" s="11"/>
      <c r="WDL12" s="11"/>
      <c r="WDM12" s="11"/>
      <c r="WDN12" s="11"/>
      <c r="WDO12" s="11"/>
      <c r="WDP12" s="11"/>
      <c r="WDQ12" s="11"/>
      <c r="WDR12" s="11"/>
      <c r="WDS12" s="11"/>
      <c r="WDT12" s="11"/>
      <c r="WDU12" s="11"/>
      <c r="WDV12" s="11"/>
      <c r="WDW12" s="11"/>
      <c r="WDX12" s="11"/>
      <c r="WDY12" s="11"/>
      <c r="WDZ12" s="11"/>
      <c r="WEA12" s="11"/>
      <c r="WEB12" s="11"/>
      <c r="WEC12" s="11"/>
      <c r="WED12" s="11"/>
      <c r="WEE12" s="11"/>
      <c r="WEF12" s="11"/>
      <c r="WEG12" s="11"/>
      <c r="WEH12" s="11"/>
      <c r="WEI12" s="11"/>
      <c r="WEJ12" s="11"/>
      <c r="WEK12" s="11"/>
      <c r="WEL12" s="11"/>
      <c r="WEM12" s="11"/>
      <c r="WEN12" s="11"/>
      <c r="WEO12" s="11"/>
      <c r="WEP12" s="11"/>
      <c r="WEQ12" s="11"/>
      <c r="WER12" s="11"/>
      <c r="WES12" s="11"/>
      <c r="WET12" s="11"/>
      <c r="WEU12" s="11"/>
      <c r="WEV12" s="11"/>
      <c r="WEW12" s="11"/>
      <c r="WEX12" s="11"/>
      <c r="WEY12" s="11"/>
      <c r="WEZ12" s="11"/>
      <c r="WFA12" s="11"/>
      <c r="WFB12" s="11"/>
      <c r="WFC12" s="11"/>
      <c r="WFD12" s="11"/>
      <c r="WFE12" s="11"/>
      <c r="WFF12" s="11"/>
      <c r="WFG12" s="11"/>
      <c r="WFH12" s="11"/>
      <c r="WFI12" s="11"/>
      <c r="WFJ12" s="11"/>
      <c r="WFK12" s="11"/>
      <c r="WFL12" s="11"/>
      <c r="WFM12" s="11"/>
      <c r="WFN12" s="11"/>
      <c r="WFO12" s="11"/>
      <c r="WFP12" s="11"/>
      <c r="WFQ12" s="11"/>
      <c r="WFR12" s="11"/>
      <c r="WFS12" s="11"/>
      <c r="WFT12" s="11"/>
      <c r="WFU12" s="11"/>
      <c r="WFV12" s="11"/>
      <c r="WFW12" s="11"/>
      <c r="WFX12" s="11"/>
      <c r="WFY12" s="11"/>
      <c r="WFZ12" s="11"/>
      <c r="WGA12" s="11"/>
      <c r="WGB12" s="11"/>
      <c r="WGC12" s="11"/>
      <c r="WGD12" s="11"/>
      <c r="WGE12" s="11"/>
      <c r="WGF12" s="11"/>
      <c r="WGG12" s="11"/>
      <c r="WGH12" s="11"/>
      <c r="WGI12" s="11"/>
      <c r="WGJ12" s="11"/>
      <c r="WGK12" s="11"/>
      <c r="WGL12" s="11"/>
      <c r="WGM12" s="11"/>
      <c r="WGN12" s="11"/>
      <c r="WGO12" s="11"/>
      <c r="WGP12" s="11"/>
      <c r="WGQ12" s="11"/>
      <c r="WGR12" s="11"/>
      <c r="WGS12" s="11"/>
      <c r="WGT12" s="11"/>
      <c r="WGU12" s="11"/>
      <c r="WGV12" s="11"/>
      <c r="WGW12" s="11"/>
      <c r="WGX12" s="11"/>
      <c r="WGY12" s="11"/>
      <c r="WGZ12" s="11"/>
      <c r="WHA12" s="11"/>
      <c r="WHB12" s="11"/>
      <c r="WHC12" s="11"/>
      <c r="WHD12" s="11"/>
      <c r="WHE12" s="11"/>
      <c r="WHF12" s="11"/>
      <c r="WHG12" s="11"/>
      <c r="WHH12" s="11"/>
      <c r="WHI12" s="11"/>
      <c r="WHJ12" s="11"/>
      <c r="WHK12" s="11"/>
      <c r="WHL12" s="11"/>
      <c r="WHM12" s="11"/>
      <c r="WHN12" s="11"/>
      <c r="WHO12" s="11"/>
      <c r="WHP12" s="11"/>
      <c r="WHQ12" s="11"/>
      <c r="WHR12" s="11"/>
      <c r="WHS12" s="11"/>
      <c r="WHT12" s="11"/>
      <c r="WHU12" s="11"/>
      <c r="WHV12" s="11"/>
      <c r="WHW12" s="11"/>
      <c r="WHX12" s="11"/>
      <c r="WHY12" s="11"/>
      <c r="WHZ12" s="11"/>
      <c r="WIA12" s="11"/>
      <c r="WIB12" s="11"/>
      <c r="WIC12" s="11"/>
      <c r="WID12" s="11"/>
      <c r="WIE12" s="11"/>
      <c r="WIF12" s="11"/>
      <c r="WIG12" s="11"/>
      <c r="WIH12" s="11"/>
      <c r="WII12" s="11"/>
      <c r="WIJ12" s="11"/>
      <c r="WIK12" s="11"/>
      <c r="WIL12" s="11"/>
      <c r="WIM12" s="11"/>
      <c r="WIN12" s="11"/>
      <c r="WIO12" s="11"/>
      <c r="WIP12" s="11"/>
      <c r="WIQ12" s="11"/>
      <c r="WIR12" s="11"/>
      <c r="WIS12" s="11"/>
      <c r="WIT12" s="11"/>
      <c r="WIU12" s="11"/>
      <c r="WIV12" s="11"/>
      <c r="WIW12" s="11"/>
      <c r="WIX12" s="11"/>
      <c r="WIY12" s="11"/>
      <c r="WIZ12" s="11"/>
      <c r="WJA12" s="11"/>
      <c r="WJB12" s="11"/>
      <c r="WJC12" s="11"/>
      <c r="WJD12" s="11"/>
      <c r="WJE12" s="11"/>
      <c r="WJF12" s="11"/>
      <c r="WJG12" s="11"/>
      <c r="WJH12" s="11"/>
      <c r="WJI12" s="11"/>
      <c r="WJJ12" s="11"/>
      <c r="WJK12" s="11"/>
      <c r="WJL12" s="11"/>
      <c r="WJM12" s="11"/>
      <c r="WJN12" s="11"/>
      <c r="WJO12" s="11"/>
      <c r="WJP12" s="11"/>
      <c r="WJQ12" s="11"/>
      <c r="WJR12" s="11"/>
      <c r="WJS12" s="11"/>
      <c r="WJT12" s="11"/>
      <c r="WJU12" s="11"/>
      <c r="WJV12" s="11"/>
      <c r="WJW12" s="11"/>
      <c r="WJX12" s="11"/>
      <c r="WJY12" s="11"/>
      <c r="WJZ12" s="11"/>
      <c r="WKA12" s="11"/>
      <c r="WKB12" s="11"/>
      <c r="WKC12" s="11"/>
      <c r="WKD12" s="11"/>
      <c r="WKE12" s="11"/>
      <c r="WKF12" s="11"/>
      <c r="WKG12" s="11"/>
      <c r="WKH12" s="11"/>
      <c r="WKI12" s="11"/>
      <c r="WKJ12" s="11"/>
      <c r="WKK12" s="11"/>
      <c r="WKL12" s="11"/>
      <c r="WKM12" s="11"/>
      <c r="WKN12" s="11"/>
      <c r="WKO12" s="11"/>
      <c r="WKP12" s="11"/>
      <c r="WKQ12" s="11"/>
      <c r="WKR12" s="11"/>
      <c r="WKS12" s="11"/>
      <c r="WKT12" s="11"/>
      <c r="WKU12" s="11"/>
      <c r="WKV12" s="11"/>
      <c r="WKW12" s="11"/>
      <c r="WKX12" s="11"/>
      <c r="WKY12" s="11"/>
      <c r="WKZ12" s="11"/>
      <c r="WLA12" s="11"/>
      <c r="WLB12" s="11"/>
      <c r="WLC12" s="11"/>
      <c r="WLD12" s="11"/>
      <c r="WLE12" s="11"/>
      <c r="WLF12" s="11"/>
      <c r="WLG12" s="11"/>
      <c r="WLH12" s="11"/>
      <c r="WLI12" s="11"/>
      <c r="WLJ12" s="11"/>
      <c r="WLK12" s="11"/>
      <c r="WLL12" s="11"/>
      <c r="WLM12" s="11"/>
      <c r="WLN12" s="11"/>
      <c r="WLO12" s="11"/>
      <c r="WLP12" s="11"/>
      <c r="WLQ12" s="11"/>
      <c r="WLR12" s="11"/>
      <c r="WLS12" s="11"/>
      <c r="WLT12" s="11"/>
      <c r="WLU12" s="11"/>
      <c r="WLV12" s="11"/>
      <c r="WLW12" s="11"/>
      <c r="WLX12" s="11"/>
      <c r="WLY12" s="11"/>
      <c r="WLZ12" s="11"/>
      <c r="WMA12" s="11"/>
      <c r="WMB12" s="11"/>
      <c r="WMC12" s="11"/>
      <c r="WMD12" s="11"/>
      <c r="WME12" s="11"/>
      <c r="WMF12" s="11"/>
      <c r="WMG12" s="11"/>
      <c r="WMH12" s="11"/>
      <c r="WMI12" s="11"/>
      <c r="WMJ12" s="11"/>
      <c r="WMK12" s="11"/>
      <c r="WML12" s="11"/>
      <c r="WMM12" s="11"/>
      <c r="WMN12" s="11"/>
      <c r="WMO12" s="11"/>
      <c r="WMP12" s="11"/>
      <c r="WMQ12" s="11"/>
      <c r="WMR12" s="11"/>
      <c r="WMS12" s="11"/>
      <c r="WMT12" s="11"/>
      <c r="WMU12" s="11"/>
      <c r="WMV12" s="11"/>
      <c r="WMW12" s="11"/>
      <c r="WMX12" s="11"/>
      <c r="WMY12" s="11"/>
      <c r="WMZ12" s="11"/>
      <c r="WNA12" s="11"/>
      <c r="WNB12" s="11"/>
      <c r="WNC12" s="11"/>
      <c r="WND12" s="11"/>
      <c r="WNE12" s="11"/>
      <c r="WNF12" s="11"/>
      <c r="WNG12" s="11"/>
      <c r="WNH12" s="11"/>
      <c r="WNI12" s="11"/>
      <c r="WNJ12" s="11"/>
      <c r="WNK12" s="11"/>
      <c r="WNL12" s="11"/>
      <c r="WNM12" s="11"/>
      <c r="WNN12" s="11"/>
      <c r="WNO12" s="11"/>
      <c r="WNP12" s="11"/>
      <c r="WNQ12" s="11"/>
      <c r="WNR12" s="11"/>
      <c r="WNS12" s="11"/>
      <c r="WNT12" s="11"/>
      <c r="WNU12" s="11"/>
      <c r="WNV12" s="11"/>
      <c r="WNW12" s="11"/>
      <c r="WNX12" s="11"/>
      <c r="WNY12" s="11"/>
      <c r="WNZ12" s="11"/>
      <c r="WOA12" s="11"/>
      <c r="WOB12" s="11"/>
      <c r="WOC12" s="11"/>
      <c r="WOD12" s="11"/>
      <c r="WOE12" s="11"/>
      <c r="WOF12" s="11"/>
      <c r="WOG12" s="11"/>
      <c r="WOH12" s="11"/>
      <c r="WOI12" s="11"/>
      <c r="WOJ12" s="11"/>
      <c r="WOK12" s="11"/>
      <c r="WOL12" s="11"/>
      <c r="WOM12" s="11"/>
      <c r="WON12" s="11"/>
      <c r="WOO12" s="11"/>
      <c r="WOP12" s="11"/>
      <c r="WOQ12" s="11"/>
      <c r="WOR12" s="11"/>
      <c r="WOS12" s="11"/>
      <c r="WOT12" s="11"/>
      <c r="WOU12" s="11"/>
      <c r="WOV12" s="11"/>
      <c r="WOW12" s="11"/>
      <c r="WOX12" s="11"/>
      <c r="WOY12" s="11"/>
      <c r="WOZ12" s="11"/>
      <c r="WPA12" s="11"/>
      <c r="WPB12" s="11"/>
      <c r="WPC12" s="11"/>
      <c r="WPD12" s="11"/>
      <c r="WPE12" s="11"/>
      <c r="WPF12" s="11"/>
      <c r="WPG12" s="11"/>
      <c r="WPH12" s="11"/>
      <c r="WPI12" s="11"/>
      <c r="WPJ12" s="11"/>
      <c r="WPK12" s="11"/>
      <c r="WPL12" s="11"/>
      <c r="WPM12" s="11"/>
      <c r="WPN12" s="11"/>
      <c r="WPO12" s="11"/>
      <c r="WPP12" s="11"/>
      <c r="WPQ12" s="11"/>
      <c r="WPR12" s="11"/>
      <c r="WPS12" s="11"/>
      <c r="WPT12" s="11"/>
      <c r="WPU12" s="11"/>
      <c r="WPV12" s="11"/>
      <c r="WPW12" s="11"/>
      <c r="WPX12" s="11"/>
      <c r="WPY12" s="11"/>
      <c r="WPZ12" s="11"/>
      <c r="WQA12" s="11"/>
      <c r="WQB12" s="11"/>
      <c r="WQC12" s="11"/>
      <c r="WQD12" s="11"/>
      <c r="WQE12" s="11"/>
      <c r="WQF12" s="11"/>
      <c r="WQG12" s="11"/>
      <c r="WQH12" s="11"/>
      <c r="WQI12" s="11"/>
      <c r="WQJ12" s="11"/>
      <c r="WQK12" s="11"/>
      <c r="WQL12" s="11"/>
      <c r="WQM12" s="11"/>
      <c r="WQN12" s="11"/>
      <c r="WQO12" s="11"/>
      <c r="WQP12" s="11"/>
      <c r="WQQ12" s="11"/>
      <c r="WQR12" s="11"/>
      <c r="WQS12" s="11"/>
      <c r="WQT12" s="11"/>
      <c r="WQU12" s="11"/>
      <c r="WQV12" s="11"/>
      <c r="WQW12" s="11"/>
      <c r="WQX12" s="11"/>
      <c r="WQY12" s="11"/>
      <c r="WQZ12" s="11"/>
      <c r="WRA12" s="11"/>
      <c r="WRB12" s="11"/>
      <c r="WRC12" s="11"/>
      <c r="WRD12" s="11"/>
      <c r="WRE12" s="11"/>
      <c r="WRF12" s="11"/>
      <c r="WRG12" s="11"/>
      <c r="WRH12" s="11"/>
      <c r="WRI12" s="11"/>
      <c r="WRJ12" s="11"/>
      <c r="WRK12" s="11"/>
      <c r="WRL12" s="11"/>
      <c r="WRM12" s="11"/>
      <c r="WRN12" s="11"/>
      <c r="WRO12" s="11"/>
      <c r="WRP12" s="11"/>
      <c r="WRQ12" s="11"/>
      <c r="WRR12" s="11"/>
      <c r="WRS12" s="11"/>
      <c r="WRT12" s="11"/>
      <c r="WRU12" s="11"/>
      <c r="WRV12" s="11"/>
      <c r="WRW12" s="11"/>
      <c r="WRX12" s="11"/>
      <c r="WRY12" s="11"/>
      <c r="WRZ12" s="11"/>
      <c r="WSA12" s="11"/>
      <c r="WSB12" s="11"/>
      <c r="WSC12" s="11"/>
      <c r="WSD12" s="11"/>
      <c r="WSE12" s="11"/>
      <c r="WSF12" s="11"/>
      <c r="WSG12" s="11"/>
      <c r="WSH12" s="11"/>
      <c r="WSI12" s="11"/>
      <c r="WSJ12" s="11"/>
      <c r="WSK12" s="11"/>
      <c r="WSL12" s="11"/>
      <c r="WSM12" s="11"/>
      <c r="WSN12" s="11"/>
      <c r="WSO12" s="11"/>
      <c r="WSP12" s="11"/>
      <c r="WSQ12" s="11"/>
      <c r="WSR12" s="11"/>
      <c r="WSS12" s="11"/>
      <c r="WST12" s="11"/>
      <c r="WSU12" s="11"/>
      <c r="WSV12" s="11"/>
      <c r="WSW12" s="11"/>
      <c r="WSX12" s="11"/>
      <c r="WSY12" s="11"/>
      <c r="WSZ12" s="11"/>
      <c r="WTA12" s="11"/>
      <c r="WTB12" s="11"/>
      <c r="WTC12" s="11"/>
      <c r="WTD12" s="11"/>
      <c r="WTE12" s="11"/>
      <c r="WTF12" s="11"/>
      <c r="WTG12" s="11"/>
      <c r="WTH12" s="11"/>
      <c r="WTI12" s="11"/>
      <c r="WTJ12" s="11"/>
      <c r="WTK12" s="11"/>
      <c r="WTL12" s="11"/>
      <c r="WTM12" s="11"/>
      <c r="WTN12" s="11"/>
      <c r="WTO12" s="11"/>
      <c r="WTP12" s="11"/>
      <c r="WTQ12" s="11"/>
      <c r="WTR12" s="11"/>
      <c r="WTS12" s="11"/>
      <c r="WTT12" s="11"/>
      <c r="WTU12" s="11"/>
      <c r="WTV12" s="11"/>
      <c r="WTW12" s="11"/>
      <c r="WTX12" s="11"/>
      <c r="WTY12" s="11"/>
      <c r="WTZ12" s="11"/>
      <c r="WUA12" s="11"/>
      <c r="WUB12" s="11"/>
      <c r="WUC12" s="11"/>
      <c r="WUD12" s="11"/>
      <c r="WUE12" s="11"/>
      <c r="WUF12" s="11"/>
      <c r="WUG12" s="11"/>
      <c r="WUH12" s="11"/>
      <c r="WUI12" s="11"/>
      <c r="WUJ12" s="11"/>
      <c r="WUK12" s="11"/>
      <c r="WUL12" s="11"/>
      <c r="WUM12" s="11"/>
      <c r="WUN12" s="11"/>
      <c r="WUO12" s="11"/>
      <c r="WUP12" s="11"/>
      <c r="WUQ12" s="11"/>
      <c r="WUR12" s="11"/>
      <c r="WUS12" s="11"/>
      <c r="WUT12" s="11"/>
      <c r="WUU12" s="11"/>
      <c r="WUV12" s="11"/>
      <c r="WUW12" s="11"/>
      <c r="WUX12" s="11"/>
      <c r="WUY12" s="11"/>
      <c r="WUZ12" s="11"/>
      <c r="WVA12" s="11"/>
      <c r="WVB12" s="11"/>
      <c r="WVC12" s="11"/>
      <c r="WVD12" s="11"/>
      <c r="WVE12" s="11"/>
      <c r="WVF12" s="11"/>
      <c r="WVG12" s="11"/>
      <c r="WVH12" s="11"/>
      <c r="WVI12" s="11"/>
      <c r="WVJ12" s="11"/>
      <c r="WVK12" s="11"/>
      <c r="WVL12" s="11"/>
      <c r="WVM12" s="11"/>
      <c r="WVN12" s="11"/>
      <c r="WVO12" s="11"/>
      <c r="WVP12" s="11"/>
      <c r="WVQ12" s="11"/>
      <c r="WVR12" s="11"/>
      <c r="WVS12" s="11"/>
      <c r="WVT12" s="11"/>
      <c r="WVU12" s="11"/>
      <c r="WVV12" s="11"/>
      <c r="WVW12" s="11"/>
      <c r="WVX12" s="11"/>
      <c r="WVY12" s="11"/>
      <c r="WVZ12" s="11"/>
      <c r="WWA12" s="11"/>
      <c r="WWB12" s="11"/>
      <c r="WWC12" s="11"/>
      <c r="WWD12" s="11"/>
      <c r="WWE12" s="11"/>
      <c r="WWF12" s="11"/>
      <c r="WWG12" s="11"/>
      <c r="WWH12" s="11"/>
      <c r="WWI12" s="11"/>
      <c r="WWJ12" s="11"/>
      <c r="WWK12" s="11"/>
      <c r="WWL12" s="11"/>
      <c r="WWM12" s="11"/>
      <c r="WWN12" s="11"/>
      <c r="WWO12" s="11"/>
      <c r="WWP12" s="11"/>
      <c r="WWQ12" s="11"/>
      <c r="WWR12" s="11"/>
      <c r="WWS12" s="11"/>
      <c r="WWT12" s="11"/>
      <c r="WWU12" s="11"/>
      <c r="WWV12" s="11"/>
      <c r="WWW12" s="11"/>
      <c r="WWX12" s="11"/>
      <c r="WWY12" s="11"/>
      <c r="WWZ12" s="11"/>
      <c r="WXA12" s="11"/>
      <c r="WXB12" s="11"/>
      <c r="WXC12" s="11"/>
      <c r="WXD12" s="11"/>
      <c r="WXE12" s="11"/>
      <c r="WXF12" s="11"/>
      <c r="WXG12" s="11"/>
      <c r="WXH12" s="11"/>
      <c r="WXI12" s="11"/>
      <c r="WXJ12" s="11"/>
      <c r="WXK12" s="11"/>
      <c r="WXL12" s="11"/>
      <c r="WXM12" s="11"/>
      <c r="WXN12" s="11"/>
      <c r="WXO12" s="11"/>
      <c r="WXP12" s="11"/>
      <c r="WXQ12" s="11"/>
      <c r="WXR12" s="11"/>
      <c r="WXS12" s="11"/>
      <c r="WXT12" s="11"/>
      <c r="WXU12" s="11"/>
      <c r="WXV12" s="11"/>
      <c r="WXW12" s="11"/>
      <c r="WXX12" s="11"/>
      <c r="WXY12" s="11"/>
      <c r="WXZ12" s="11"/>
      <c r="WYA12" s="11"/>
      <c r="WYB12" s="11"/>
      <c r="WYC12" s="11"/>
      <c r="WYD12" s="11"/>
      <c r="WYE12" s="11"/>
      <c r="WYF12" s="11"/>
      <c r="WYG12" s="11"/>
      <c r="WYH12" s="11"/>
      <c r="WYI12" s="11"/>
      <c r="WYJ12" s="11"/>
      <c r="WYK12" s="11"/>
      <c r="WYL12" s="11"/>
      <c r="WYM12" s="11"/>
      <c r="WYN12" s="11"/>
      <c r="WYO12" s="11"/>
      <c r="WYP12" s="11"/>
      <c r="WYQ12" s="11"/>
      <c r="WYR12" s="11"/>
      <c r="WYS12" s="11"/>
      <c r="WYT12" s="11"/>
      <c r="WYU12" s="11"/>
      <c r="WYV12" s="11"/>
      <c r="WYW12" s="11"/>
      <c r="WYX12" s="11"/>
      <c r="WYY12" s="11"/>
      <c r="WYZ12" s="11"/>
      <c r="WZA12" s="11"/>
      <c r="WZB12" s="11"/>
      <c r="WZC12" s="11"/>
      <c r="WZD12" s="11"/>
      <c r="WZE12" s="11"/>
      <c r="WZF12" s="11"/>
      <c r="WZG12" s="11"/>
      <c r="WZH12" s="11"/>
      <c r="WZI12" s="11"/>
      <c r="WZJ12" s="11"/>
      <c r="WZK12" s="11"/>
      <c r="WZL12" s="11"/>
      <c r="WZM12" s="11"/>
      <c r="WZN12" s="11"/>
      <c r="WZO12" s="11"/>
      <c r="WZP12" s="11"/>
      <c r="WZQ12" s="11"/>
      <c r="WZR12" s="11"/>
      <c r="WZS12" s="11"/>
      <c r="WZT12" s="11"/>
      <c r="WZU12" s="11"/>
      <c r="WZV12" s="11"/>
      <c r="WZW12" s="11"/>
      <c r="WZX12" s="11"/>
      <c r="WZY12" s="11"/>
      <c r="WZZ12" s="11"/>
      <c r="XAA12" s="11"/>
      <c r="XAB12" s="11"/>
      <c r="XAC12" s="11"/>
      <c r="XAD12" s="11"/>
      <c r="XAE12" s="11"/>
      <c r="XAF12" s="11"/>
      <c r="XAG12" s="11"/>
      <c r="XAH12" s="11"/>
      <c r="XAI12" s="11"/>
      <c r="XAJ12" s="11"/>
      <c r="XAK12" s="11"/>
      <c r="XAL12" s="11"/>
      <c r="XAM12" s="11"/>
      <c r="XAN12" s="11"/>
      <c r="XAO12" s="11"/>
      <c r="XAP12" s="11"/>
      <c r="XAQ12" s="11"/>
      <c r="XAR12" s="11"/>
      <c r="XAS12" s="11"/>
      <c r="XAT12" s="11"/>
      <c r="XAU12" s="11"/>
      <c r="XAV12" s="11"/>
      <c r="XAW12" s="11"/>
      <c r="XAX12" s="11"/>
      <c r="XAY12" s="11"/>
      <c r="XAZ12" s="11"/>
      <c r="XBA12" s="11"/>
      <c r="XBB12" s="11"/>
      <c r="XBC12" s="11"/>
      <c r="XBD12" s="11"/>
      <c r="XBE12" s="11"/>
      <c r="XBF12" s="11"/>
      <c r="XBG12" s="11"/>
      <c r="XBH12" s="11"/>
      <c r="XBI12" s="11"/>
      <c r="XBJ12" s="11"/>
      <c r="XBK12" s="11"/>
      <c r="XBL12" s="11"/>
      <c r="XBM12" s="11"/>
      <c r="XBN12" s="11"/>
      <c r="XBO12" s="11"/>
      <c r="XBP12" s="11"/>
      <c r="XBQ12" s="11"/>
      <c r="XBR12" s="11"/>
      <c r="XBS12" s="11"/>
      <c r="XBT12" s="11"/>
      <c r="XBU12" s="11"/>
      <c r="XBV12" s="11"/>
      <c r="XBW12" s="11"/>
      <c r="XBX12" s="11"/>
      <c r="XBY12" s="11"/>
      <c r="XBZ12" s="11"/>
      <c r="XCA12" s="11"/>
      <c r="XCB12" s="11"/>
      <c r="XCC12" s="11"/>
      <c r="XCD12" s="11"/>
      <c r="XCE12" s="11"/>
      <c r="XCF12" s="11"/>
      <c r="XCG12" s="11"/>
      <c r="XCH12" s="11"/>
      <c r="XCI12" s="11"/>
      <c r="XCJ12" s="11"/>
      <c r="XCK12" s="11"/>
      <c r="XCL12" s="11"/>
      <c r="XCM12" s="11"/>
      <c r="XCN12" s="11"/>
      <c r="XCO12" s="11"/>
      <c r="XCP12" s="11"/>
      <c r="XCQ12" s="11"/>
      <c r="XCR12" s="11"/>
      <c r="XCS12" s="11"/>
      <c r="XCT12" s="11"/>
      <c r="XCU12" s="11"/>
      <c r="XCV12" s="11"/>
      <c r="XCW12" s="11"/>
      <c r="XCX12" s="11"/>
      <c r="XCY12" s="11"/>
      <c r="XCZ12" s="11"/>
      <c r="XDA12" s="11"/>
      <c r="XDB12" s="11"/>
      <c r="XDC12" s="11"/>
      <c r="XDD12" s="11"/>
      <c r="XDE12" s="11"/>
      <c r="XDF12" s="11"/>
      <c r="XDG12" s="11"/>
      <c r="XDH12" s="11"/>
      <c r="XDI12" s="11"/>
      <c r="XDJ12" s="11"/>
      <c r="XDK12" s="11"/>
      <c r="XDL12" s="11"/>
      <c r="XDM12" s="11"/>
      <c r="XDN12" s="11"/>
      <c r="XDO12" s="11"/>
      <c r="XDP12" s="11"/>
      <c r="XDQ12" s="11"/>
      <c r="XDR12" s="11"/>
      <c r="XDS12" s="11"/>
      <c r="XDT12" s="11"/>
      <c r="XDU12" s="11"/>
      <c r="XDV12" s="11"/>
      <c r="XDW12" s="11"/>
      <c r="XDX12" s="11"/>
      <c r="XDY12" s="11"/>
      <c r="XDZ12" s="11"/>
      <c r="XEA12" s="11"/>
      <c r="XEB12" s="11"/>
      <c r="XEC12" s="11"/>
      <c r="XED12" s="11"/>
      <c r="XEE12" s="11"/>
      <c r="XEF12" s="11"/>
      <c r="XEG12" s="11"/>
      <c r="XEH12" s="11"/>
      <c r="XEI12" s="11"/>
      <c r="XEJ12" s="11"/>
      <c r="XEK12" s="11"/>
      <c r="XEL12" s="11"/>
      <c r="XEM12" s="11"/>
      <c r="XEN12" s="11"/>
      <c r="XEO12" s="11"/>
      <c r="XEP12" s="11"/>
      <c r="XEQ12" s="11"/>
      <c r="XER12" s="11"/>
      <c r="XES12" s="11"/>
      <c r="XET12" s="11"/>
      <c r="XEU12" s="11"/>
      <c r="XEV12" s="11"/>
      <c r="XEW12" s="11"/>
      <c r="XEX12" s="11"/>
      <c r="XEY12" s="11"/>
      <c r="XEZ12" s="11"/>
      <c r="XFA12" s="11"/>
      <c r="XFB12" s="11"/>
      <c r="XFC12" s="11"/>
    </row>
    <row r="13" spans="1:16383" x14ac:dyDescent="0.2">
      <c r="A13" s="12" t="s">
        <v>4362</v>
      </c>
      <c r="B13" s="12">
        <v>2009</v>
      </c>
      <c r="C13" s="9" t="s">
        <v>11471</v>
      </c>
      <c r="D13" s="9">
        <v>2016</v>
      </c>
      <c r="E13" s="5" t="s">
        <v>9313</v>
      </c>
      <c r="F13" s="8" t="s">
        <v>9410</v>
      </c>
      <c r="G13" s="5" t="s">
        <v>11089</v>
      </c>
      <c r="H13" s="5" t="s">
        <v>9337</v>
      </c>
      <c r="I13" s="5" t="s">
        <v>9347</v>
      </c>
      <c r="J13" s="5" t="s">
        <v>9345</v>
      </c>
      <c r="K13" s="9">
        <v>1</v>
      </c>
      <c r="L13" s="5" t="s">
        <v>11236</v>
      </c>
      <c r="M13" s="9">
        <v>34</v>
      </c>
      <c r="N13" s="5" t="s">
        <v>11301</v>
      </c>
      <c r="O13" s="5"/>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c r="IC13" s="11"/>
      <c r="ID13" s="11"/>
      <c r="IE13" s="11"/>
      <c r="IF13" s="11"/>
      <c r="IG13" s="11"/>
      <c r="IH13" s="11"/>
      <c r="II13" s="11"/>
      <c r="IJ13" s="11"/>
      <c r="IK13" s="11"/>
      <c r="IL13" s="11"/>
      <c r="IM13" s="11"/>
      <c r="IN13" s="11"/>
      <c r="IO13" s="11"/>
      <c r="IP13" s="11"/>
      <c r="IQ13" s="11"/>
      <c r="IR13" s="11"/>
      <c r="IS13" s="11"/>
      <c r="IT13" s="11"/>
      <c r="IU13" s="11"/>
      <c r="IV13" s="11"/>
      <c r="IW13" s="11"/>
      <c r="IX13" s="11"/>
      <c r="IY13" s="11"/>
      <c r="IZ13" s="11"/>
      <c r="JA13" s="11"/>
      <c r="JB13" s="11"/>
      <c r="JC13" s="11"/>
      <c r="JD13" s="11"/>
      <c r="JE13" s="11"/>
      <c r="JF13" s="11"/>
      <c r="JG13" s="11"/>
      <c r="JH13" s="11"/>
      <c r="JI13" s="11"/>
      <c r="JJ13" s="11"/>
      <c r="JK13" s="11"/>
      <c r="JL13" s="11"/>
      <c r="JM13" s="11"/>
      <c r="JN13" s="11"/>
      <c r="JO13" s="11"/>
      <c r="JP13" s="11"/>
      <c r="JQ13" s="11"/>
      <c r="JR13" s="11"/>
      <c r="JS13" s="11"/>
      <c r="JT13" s="11"/>
      <c r="JU13" s="11"/>
      <c r="JV13" s="11"/>
      <c r="JW13" s="11"/>
      <c r="JX13" s="11"/>
      <c r="JY13" s="11"/>
      <c r="JZ13" s="11"/>
      <c r="KA13" s="11"/>
      <c r="KB13" s="11"/>
      <c r="KC13" s="11"/>
      <c r="KD13" s="11"/>
      <c r="KE13" s="11"/>
      <c r="KF13" s="11"/>
      <c r="KG13" s="11"/>
      <c r="KH13" s="11"/>
      <c r="KI13" s="11"/>
      <c r="KJ13" s="11"/>
      <c r="KK13" s="11"/>
      <c r="KL13" s="11"/>
      <c r="KM13" s="11"/>
      <c r="KN13" s="11"/>
      <c r="KO13" s="11"/>
      <c r="KP13" s="11"/>
      <c r="KQ13" s="11"/>
      <c r="KR13" s="11"/>
      <c r="KS13" s="11"/>
      <c r="KT13" s="11"/>
      <c r="KU13" s="11"/>
      <c r="KV13" s="11"/>
      <c r="KW13" s="11"/>
      <c r="KX13" s="11"/>
      <c r="KY13" s="11"/>
      <c r="KZ13" s="11"/>
      <c r="LA13" s="11"/>
      <c r="LB13" s="11"/>
      <c r="LC13" s="11"/>
      <c r="LD13" s="11"/>
      <c r="LE13" s="11"/>
      <c r="LF13" s="11"/>
      <c r="LG13" s="11"/>
      <c r="LH13" s="11"/>
      <c r="LI13" s="11"/>
      <c r="LJ13" s="11"/>
      <c r="LK13" s="11"/>
      <c r="LL13" s="11"/>
      <c r="LM13" s="11"/>
      <c r="LN13" s="11"/>
      <c r="LO13" s="11"/>
      <c r="LP13" s="11"/>
      <c r="LQ13" s="11"/>
      <c r="LR13" s="11"/>
      <c r="LS13" s="11"/>
      <c r="LT13" s="11"/>
      <c r="LU13" s="11"/>
      <c r="LV13" s="11"/>
      <c r="LW13" s="11"/>
      <c r="LX13" s="11"/>
      <c r="LY13" s="11"/>
      <c r="LZ13" s="11"/>
      <c r="MA13" s="11"/>
      <c r="MB13" s="11"/>
      <c r="MC13" s="11"/>
      <c r="MD13" s="11"/>
      <c r="ME13" s="11"/>
      <c r="MF13" s="11"/>
      <c r="MG13" s="11"/>
      <c r="MH13" s="11"/>
      <c r="MI13" s="11"/>
      <c r="MJ13" s="11"/>
      <c r="MK13" s="11"/>
      <c r="ML13" s="11"/>
      <c r="MM13" s="11"/>
      <c r="MN13" s="11"/>
      <c r="MO13" s="11"/>
      <c r="MP13" s="11"/>
      <c r="MQ13" s="11"/>
      <c r="MR13" s="11"/>
      <c r="MS13" s="11"/>
      <c r="MT13" s="11"/>
      <c r="MU13" s="11"/>
      <c r="MV13" s="11"/>
      <c r="MW13" s="11"/>
      <c r="MX13" s="11"/>
      <c r="MY13" s="11"/>
      <c r="MZ13" s="11"/>
      <c r="NA13" s="11"/>
      <c r="NB13" s="11"/>
      <c r="NC13" s="11"/>
      <c r="ND13" s="11"/>
      <c r="NE13" s="11"/>
      <c r="NF13" s="11"/>
      <c r="NG13" s="11"/>
      <c r="NH13" s="11"/>
      <c r="NI13" s="11"/>
      <c r="NJ13" s="11"/>
      <c r="NK13" s="11"/>
      <c r="NL13" s="11"/>
      <c r="NM13" s="11"/>
      <c r="NN13" s="11"/>
      <c r="NO13" s="11"/>
      <c r="NP13" s="11"/>
      <c r="NQ13" s="11"/>
      <c r="NR13" s="11"/>
      <c r="NS13" s="11"/>
      <c r="NT13" s="11"/>
      <c r="NU13" s="11"/>
      <c r="NV13" s="11"/>
      <c r="NW13" s="11"/>
      <c r="NX13" s="11"/>
      <c r="NY13" s="11"/>
      <c r="NZ13" s="11"/>
      <c r="OA13" s="11"/>
      <c r="OB13" s="11"/>
      <c r="OC13" s="11"/>
      <c r="OD13" s="11"/>
      <c r="OE13" s="11"/>
      <c r="OF13" s="11"/>
      <c r="OG13" s="11"/>
      <c r="OH13" s="11"/>
      <c r="OI13" s="11"/>
      <c r="OJ13" s="11"/>
      <c r="OK13" s="11"/>
      <c r="OL13" s="11"/>
      <c r="OM13" s="11"/>
      <c r="ON13" s="11"/>
      <c r="OO13" s="11"/>
      <c r="OP13" s="11"/>
      <c r="OQ13" s="11"/>
      <c r="OR13" s="11"/>
      <c r="OS13" s="11"/>
      <c r="OT13" s="11"/>
      <c r="OU13" s="11"/>
      <c r="OV13" s="11"/>
      <c r="OW13" s="11"/>
      <c r="OX13" s="11"/>
      <c r="OY13" s="11"/>
      <c r="OZ13" s="11"/>
      <c r="PA13" s="11"/>
      <c r="PB13" s="11"/>
      <c r="PC13" s="11"/>
      <c r="PD13" s="11"/>
      <c r="PE13" s="11"/>
      <c r="PF13" s="11"/>
      <c r="PG13" s="11"/>
      <c r="PH13" s="11"/>
      <c r="PI13" s="11"/>
      <c r="PJ13" s="11"/>
      <c r="PK13" s="11"/>
      <c r="PL13" s="11"/>
      <c r="PM13" s="11"/>
      <c r="PN13" s="11"/>
      <c r="PO13" s="11"/>
      <c r="PP13" s="11"/>
      <c r="PQ13" s="11"/>
      <c r="PR13" s="11"/>
      <c r="PS13" s="11"/>
      <c r="PT13" s="11"/>
      <c r="PU13" s="11"/>
      <c r="PV13" s="11"/>
      <c r="PW13" s="11"/>
      <c r="PX13" s="11"/>
      <c r="PY13" s="11"/>
      <c r="PZ13" s="11"/>
      <c r="QA13" s="11"/>
      <c r="QB13" s="11"/>
      <c r="QC13" s="11"/>
      <c r="QD13" s="11"/>
      <c r="QE13" s="11"/>
      <c r="QF13" s="11"/>
      <c r="QG13" s="11"/>
      <c r="QH13" s="11"/>
      <c r="QI13" s="11"/>
      <c r="QJ13" s="11"/>
      <c r="QK13" s="11"/>
      <c r="QL13" s="11"/>
      <c r="QM13" s="11"/>
      <c r="QN13" s="11"/>
      <c r="QO13" s="11"/>
      <c r="QP13" s="11"/>
      <c r="QQ13" s="11"/>
      <c r="QR13" s="11"/>
      <c r="QS13" s="11"/>
      <c r="QT13" s="11"/>
      <c r="QU13" s="11"/>
      <c r="QV13" s="11"/>
      <c r="QW13" s="11"/>
      <c r="QX13" s="11"/>
      <c r="QY13" s="11"/>
      <c r="QZ13" s="11"/>
      <c r="RA13" s="11"/>
      <c r="RB13" s="11"/>
      <c r="RC13" s="11"/>
      <c r="RD13" s="11"/>
      <c r="RE13" s="11"/>
      <c r="RF13" s="11"/>
      <c r="RG13" s="11"/>
      <c r="RH13" s="11"/>
      <c r="RI13" s="11"/>
      <c r="RJ13" s="11"/>
      <c r="RK13" s="11"/>
      <c r="RL13" s="11"/>
      <c r="RM13" s="11"/>
      <c r="RN13" s="11"/>
      <c r="RO13" s="11"/>
      <c r="RP13" s="11"/>
      <c r="RQ13" s="11"/>
      <c r="RR13" s="11"/>
      <c r="RS13" s="11"/>
      <c r="RT13" s="11"/>
      <c r="RU13" s="11"/>
      <c r="RV13" s="11"/>
      <c r="RW13" s="11"/>
      <c r="RX13" s="11"/>
      <c r="RY13" s="11"/>
      <c r="RZ13" s="11"/>
      <c r="SA13" s="11"/>
      <c r="SB13" s="11"/>
      <c r="SC13" s="11"/>
      <c r="SD13" s="11"/>
      <c r="SE13" s="11"/>
      <c r="SF13" s="11"/>
      <c r="SG13" s="11"/>
      <c r="SH13" s="11"/>
      <c r="SI13" s="11"/>
      <c r="SJ13" s="11"/>
      <c r="SK13" s="11"/>
      <c r="SL13" s="11"/>
      <c r="SM13" s="11"/>
      <c r="SN13" s="11"/>
      <c r="SO13" s="11"/>
      <c r="SP13" s="11"/>
      <c r="SQ13" s="11"/>
      <c r="SR13" s="11"/>
      <c r="SS13" s="11"/>
      <c r="ST13" s="11"/>
      <c r="SU13" s="11"/>
      <c r="SV13" s="11"/>
      <c r="SW13" s="11"/>
      <c r="SX13" s="11"/>
      <c r="SY13" s="11"/>
      <c r="SZ13" s="11"/>
      <c r="TA13" s="11"/>
      <c r="TB13" s="11"/>
      <c r="TC13" s="11"/>
      <c r="TD13" s="11"/>
      <c r="TE13" s="11"/>
      <c r="TF13" s="11"/>
      <c r="TG13" s="11"/>
      <c r="TH13" s="11"/>
      <c r="TI13" s="11"/>
      <c r="TJ13" s="11"/>
      <c r="TK13" s="11"/>
      <c r="TL13" s="11"/>
      <c r="TM13" s="11"/>
      <c r="TN13" s="11"/>
      <c r="TO13" s="11"/>
      <c r="TP13" s="11"/>
      <c r="TQ13" s="11"/>
      <c r="TR13" s="11"/>
      <c r="TS13" s="11"/>
      <c r="TT13" s="11"/>
      <c r="TU13" s="11"/>
      <c r="TV13" s="11"/>
      <c r="TW13" s="11"/>
      <c r="TX13" s="11"/>
      <c r="TY13" s="11"/>
      <c r="TZ13" s="11"/>
      <c r="UA13" s="11"/>
      <c r="UB13" s="11"/>
      <c r="UC13" s="11"/>
      <c r="UD13" s="11"/>
      <c r="UE13" s="11"/>
      <c r="UF13" s="11"/>
      <c r="UG13" s="11"/>
      <c r="UH13" s="11"/>
      <c r="UI13" s="11"/>
      <c r="UJ13" s="11"/>
      <c r="UK13" s="11"/>
      <c r="UL13" s="11"/>
      <c r="UM13" s="11"/>
      <c r="UN13" s="11"/>
      <c r="UO13" s="11"/>
      <c r="UP13" s="11"/>
      <c r="UQ13" s="11"/>
      <c r="UR13" s="11"/>
      <c r="US13" s="11"/>
      <c r="UT13" s="11"/>
      <c r="UU13" s="11"/>
      <c r="UV13" s="11"/>
      <c r="UW13" s="11"/>
      <c r="UX13" s="11"/>
      <c r="UY13" s="11"/>
      <c r="UZ13" s="11"/>
      <c r="VA13" s="11"/>
      <c r="VB13" s="11"/>
      <c r="VC13" s="11"/>
      <c r="VD13" s="11"/>
      <c r="VE13" s="11"/>
      <c r="VF13" s="11"/>
      <c r="VG13" s="11"/>
      <c r="VH13" s="11"/>
      <c r="VI13" s="11"/>
      <c r="VJ13" s="11"/>
      <c r="VK13" s="11"/>
      <c r="VL13" s="11"/>
      <c r="VM13" s="11"/>
      <c r="VN13" s="11"/>
      <c r="VO13" s="11"/>
      <c r="VP13" s="11"/>
      <c r="VQ13" s="11"/>
      <c r="VR13" s="11"/>
      <c r="VS13" s="11"/>
      <c r="VT13" s="11"/>
      <c r="VU13" s="11"/>
      <c r="VV13" s="11"/>
      <c r="VW13" s="11"/>
      <c r="VX13" s="11"/>
      <c r="VY13" s="11"/>
      <c r="VZ13" s="11"/>
      <c r="WA13" s="11"/>
      <c r="WB13" s="11"/>
      <c r="WC13" s="11"/>
      <c r="WD13" s="11"/>
      <c r="WE13" s="11"/>
      <c r="WF13" s="11"/>
      <c r="WG13" s="11"/>
      <c r="WH13" s="11"/>
      <c r="WI13" s="11"/>
      <c r="WJ13" s="11"/>
      <c r="WK13" s="11"/>
      <c r="WL13" s="11"/>
      <c r="WM13" s="11"/>
      <c r="WN13" s="11"/>
      <c r="WO13" s="11"/>
      <c r="WP13" s="11"/>
      <c r="WQ13" s="11"/>
      <c r="WR13" s="11"/>
      <c r="WS13" s="11"/>
      <c r="WT13" s="11"/>
      <c r="WU13" s="11"/>
      <c r="WV13" s="11"/>
      <c r="WW13" s="11"/>
      <c r="WX13" s="11"/>
      <c r="WY13" s="11"/>
      <c r="WZ13" s="11"/>
      <c r="XA13" s="11"/>
      <c r="XB13" s="11"/>
      <c r="XC13" s="11"/>
      <c r="XD13" s="11"/>
      <c r="XE13" s="11"/>
      <c r="XF13" s="11"/>
      <c r="XG13" s="11"/>
      <c r="XH13" s="11"/>
      <c r="XI13" s="11"/>
      <c r="XJ13" s="11"/>
      <c r="XK13" s="11"/>
      <c r="XL13" s="11"/>
      <c r="XM13" s="11"/>
      <c r="XN13" s="11"/>
      <c r="XO13" s="11"/>
      <c r="XP13" s="11"/>
      <c r="XQ13" s="11"/>
      <c r="XR13" s="11"/>
      <c r="XS13" s="11"/>
      <c r="XT13" s="11"/>
      <c r="XU13" s="11"/>
      <c r="XV13" s="11"/>
      <c r="XW13" s="11"/>
      <c r="XX13" s="11"/>
      <c r="XY13" s="11"/>
      <c r="XZ13" s="11"/>
      <c r="YA13" s="11"/>
      <c r="YB13" s="11"/>
      <c r="YC13" s="11"/>
      <c r="YD13" s="11"/>
      <c r="YE13" s="11"/>
      <c r="YF13" s="11"/>
      <c r="YG13" s="11"/>
      <c r="YH13" s="11"/>
      <c r="YI13" s="11"/>
      <c r="YJ13" s="11"/>
      <c r="YK13" s="11"/>
      <c r="YL13" s="11"/>
      <c r="YM13" s="11"/>
      <c r="YN13" s="11"/>
      <c r="YO13" s="11"/>
      <c r="YP13" s="11"/>
      <c r="YQ13" s="11"/>
      <c r="YR13" s="11"/>
      <c r="YS13" s="11"/>
      <c r="YT13" s="11"/>
      <c r="YU13" s="11"/>
      <c r="YV13" s="11"/>
      <c r="YW13" s="11"/>
      <c r="YX13" s="11"/>
      <c r="YY13" s="11"/>
      <c r="YZ13" s="11"/>
      <c r="ZA13" s="11"/>
      <c r="ZB13" s="11"/>
      <c r="ZC13" s="11"/>
      <c r="ZD13" s="11"/>
      <c r="ZE13" s="11"/>
      <c r="ZF13" s="11"/>
      <c r="ZG13" s="11"/>
      <c r="ZH13" s="11"/>
      <c r="ZI13" s="11"/>
      <c r="ZJ13" s="11"/>
      <c r="ZK13" s="11"/>
      <c r="ZL13" s="11"/>
      <c r="ZM13" s="11"/>
      <c r="ZN13" s="11"/>
      <c r="ZO13" s="11"/>
      <c r="ZP13" s="11"/>
      <c r="ZQ13" s="11"/>
      <c r="ZR13" s="11"/>
      <c r="ZS13" s="11"/>
      <c r="ZT13" s="11"/>
      <c r="ZU13" s="11"/>
      <c r="ZV13" s="11"/>
      <c r="ZW13" s="11"/>
      <c r="ZX13" s="11"/>
      <c r="ZY13" s="11"/>
      <c r="ZZ13" s="11"/>
      <c r="AAA13" s="11"/>
      <c r="AAB13" s="11"/>
      <c r="AAC13" s="11"/>
      <c r="AAD13" s="11"/>
      <c r="AAE13" s="11"/>
      <c r="AAF13" s="11"/>
      <c r="AAG13" s="11"/>
      <c r="AAH13" s="11"/>
      <c r="AAI13" s="11"/>
      <c r="AAJ13" s="11"/>
      <c r="AAK13" s="11"/>
      <c r="AAL13" s="11"/>
      <c r="AAM13" s="11"/>
      <c r="AAN13" s="11"/>
      <c r="AAO13" s="11"/>
      <c r="AAP13" s="11"/>
      <c r="AAQ13" s="11"/>
      <c r="AAR13" s="11"/>
      <c r="AAS13" s="11"/>
      <c r="AAT13" s="11"/>
      <c r="AAU13" s="11"/>
      <c r="AAV13" s="11"/>
      <c r="AAW13" s="11"/>
      <c r="AAX13" s="11"/>
      <c r="AAY13" s="11"/>
      <c r="AAZ13" s="11"/>
      <c r="ABA13" s="11"/>
      <c r="ABB13" s="11"/>
      <c r="ABC13" s="11"/>
      <c r="ABD13" s="11"/>
      <c r="ABE13" s="11"/>
      <c r="ABF13" s="11"/>
      <c r="ABG13" s="11"/>
      <c r="ABH13" s="11"/>
      <c r="ABI13" s="11"/>
      <c r="ABJ13" s="11"/>
      <c r="ABK13" s="11"/>
      <c r="ABL13" s="11"/>
      <c r="ABM13" s="11"/>
      <c r="ABN13" s="11"/>
      <c r="ABO13" s="11"/>
      <c r="ABP13" s="11"/>
      <c r="ABQ13" s="11"/>
      <c r="ABR13" s="11"/>
      <c r="ABS13" s="11"/>
      <c r="ABT13" s="11"/>
      <c r="ABU13" s="11"/>
      <c r="ABV13" s="11"/>
      <c r="ABW13" s="11"/>
      <c r="ABX13" s="11"/>
      <c r="ABY13" s="11"/>
      <c r="ABZ13" s="11"/>
      <c r="ACA13" s="11"/>
      <c r="ACB13" s="11"/>
      <c r="ACC13" s="11"/>
      <c r="ACD13" s="11"/>
      <c r="ACE13" s="11"/>
      <c r="ACF13" s="11"/>
      <c r="ACG13" s="11"/>
      <c r="ACH13" s="11"/>
      <c r="ACI13" s="11"/>
      <c r="ACJ13" s="11"/>
      <c r="ACK13" s="11"/>
      <c r="ACL13" s="11"/>
      <c r="ACM13" s="11"/>
      <c r="ACN13" s="11"/>
      <c r="ACO13" s="11"/>
      <c r="ACP13" s="11"/>
      <c r="ACQ13" s="11"/>
      <c r="ACR13" s="11"/>
      <c r="ACS13" s="11"/>
      <c r="ACT13" s="11"/>
      <c r="ACU13" s="11"/>
      <c r="ACV13" s="11"/>
      <c r="ACW13" s="11"/>
      <c r="ACX13" s="11"/>
      <c r="ACY13" s="11"/>
      <c r="ACZ13" s="11"/>
      <c r="ADA13" s="11"/>
      <c r="ADB13" s="11"/>
      <c r="ADC13" s="11"/>
      <c r="ADD13" s="11"/>
      <c r="ADE13" s="11"/>
      <c r="ADF13" s="11"/>
      <c r="ADG13" s="11"/>
      <c r="ADH13" s="11"/>
      <c r="ADI13" s="11"/>
      <c r="ADJ13" s="11"/>
      <c r="ADK13" s="11"/>
      <c r="ADL13" s="11"/>
      <c r="ADM13" s="11"/>
      <c r="ADN13" s="11"/>
      <c r="ADO13" s="11"/>
      <c r="ADP13" s="11"/>
      <c r="ADQ13" s="11"/>
      <c r="ADR13" s="11"/>
      <c r="ADS13" s="11"/>
      <c r="ADT13" s="11"/>
      <c r="ADU13" s="11"/>
      <c r="ADV13" s="11"/>
      <c r="ADW13" s="11"/>
      <c r="ADX13" s="11"/>
      <c r="ADY13" s="11"/>
      <c r="ADZ13" s="11"/>
      <c r="AEA13" s="11"/>
      <c r="AEB13" s="11"/>
      <c r="AEC13" s="11"/>
      <c r="AED13" s="11"/>
      <c r="AEE13" s="11"/>
      <c r="AEF13" s="11"/>
      <c r="AEG13" s="11"/>
      <c r="AEH13" s="11"/>
      <c r="AEI13" s="11"/>
      <c r="AEJ13" s="11"/>
      <c r="AEK13" s="11"/>
      <c r="AEL13" s="11"/>
      <c r="AEM13" s="11"/>
      <c r="AEN13" s="11"/>
      <c r="AEO13" s="11"/>
      <c r="AEP13" s="11"/>
      <c r="AEQ13" s="11"/>
      <c r="AER13" s="11"/>
      <c r="AES13" s="11"/>
      <c r="AET13" s="11"/>
      <c r="AEU13" s="11"/>
      <c r="AEV13" s="11"/>
      <c r="AEW13" s="11"/>
      <c r="AEX13" s="11"/>
      <c r="AEY13" s="11"/>
      <c r="AEZ13" s="11"/>
      <c r="AFA13" s="11"/>
      <c r="AFB13" s="11"/>
      <c r="AFC13" s="11"/>
      <c r="AFD13" s="11"/>
      <c r="AFE13" s="11"/>
      <c r="AFF13" s="11"/>
      <c r="AFG13" s="11"/>
      <c r="AFH13" s="11"/>
      <c r="AFI13" s="11"/>
      <c r="AFJ13" s="11"/>
      <c r="AFK13" s="11"/>
      <c r="AFL13" s="11"/>
      <c r="AFM13" s="11"/>
      <c r="AFN13" s="11"/>
      <c r="AFO13" s="11"/>
      <c r="AFP13" s="11"/>
      <c r="AFQ13" s="11"/>
      <c r="AFR13" s="11"/>
      <c r="AFS13" s="11"/>
      <c r="AFT13" s="11"/>
      <c r="AFU13" s="11"/>
      <c r="AFV13" s="11"/>
      <c r="AFW13" s="11"/>
      <c r="AFX13" s="11"/>
      <c r="AFY13" s="11"/>
      <c r="AFZ13" s="11"/>
      <c r="AGA13" s="11"/>
      <c r="AGB13" s="11"/>
      <c r="AGC13" s="11"/>
      <c r="AGD13" s="11"/>
      <c r="AGE13" s="11"/>
      <c r="AGF13" s="11"/>
      <c r="AGG13" s="11"/>
      <c r="AGH13" s="11"/>
      <c r="AGI13" s="11"/>
      <c r="AGJ13" s="11"/>
      <c r="AGK13" s="11"/>
      <c r="AGL13" s="11"/>
      <c r="AGM13" s="11"/>
      <c r="AGN13" s="11"/>
      <c r="AGO13" s="11"/>
      <c r="AGP13" s="11"/>
      <c r="AGQ13" s="11"/>
      <c r="AGR13" s="11"/>
      <c r="AGS13" s="11"/>
      <c r="AGT13" s="11"/>
      <c r="AGU13" s="11"/>
      <c r="AGV13" s="11"/>
      <c r="AGW13" s="11"/>
      <c r="AGX13" s="11"/>
      <c r="AGY13" s="11"/>
      <c r="AGZ13" s="11"/>
      <c r="AHA13" s="11"/>
      <c r="AHB13" s="11"/>
      <c r="AHC13" s="11"/>
      <c r="AHD13" s="11"/>
      <c r="AHE13" s="11"/>
      <c r="AHF13" s="11"/>
      <c r="AHG13" s="11"/>
      <c r="AHH13" s="11"/>
      <c r="AHI13" s="11"/>
      <c r="AHJ13" s="11"/>
      <c r="AHK13" s="11"/>
      <c r="AHL13" s="11"/>
      <c r="AHM13" s="11"/>
      <c r="AHN13" s="11"/>
      <c r="AHO13" s="11"/>
      <c r="AHP13" s="11"/>
      <c r="AHQ13" s="11"/>
      <c r="AHR13" s="11"/>
      <c r="AHS13" s="11"/>
      <c r="AHT13" s="11"/>
      <c r="AHU13" s="11"/>
      <c r="AHV13" s="11"/>
      <c r="AHW13" s="11"/>
      <c r="AHX13" s="11"/>
      <c r="AHY13" s="11"/>
      <c r="AHZ13" s="11"/>
      <c r="AIA13" s="11"/>
      <c r="AIB13" s="11"/>
      <c r="AIC13" s="11"/>
      <c r="AID13" s="11"/>
      <c r="AIE13" s="11"/>
      <c r="AIF13" s="11"/>
      <c r="AIG13" s="11"/>
      <c r="AIH13" s="11"/>
      <c r="AII13" s="11"/>
      <c r="AIJ13" s="11"/>
      <c r="AIK13" s="11"/>
      <c r="AIL13" s="11"/>
      <c r="AIM13" s="11"/>
      <c r="AIN13" s="11"/>
      <c r="AIO13" s="11"/>
      <c r="AIP13" s="11"/>
      <c r="AIQ13" s="11"/>
      <c r="AIR13" s="11"/>
      <c r="AIS13" s="11"/>
      <c r="AIT13" s="11"/>
      <c r="AIU13" s="11"/>
      <c r="AIV13" s="11"/>
      <c r="AIW13" s="11"/>
      <c r="AIX13" s="11"/>
      <c r="AIY13" s="11"/>
      <c r="AIZ13" s="11"/>
      <c r="AJA13" s="11"/>
      <c r="AJB13" s="11"/>
      <c r="AJC13" s="11"/>
      <c r="AJD13" s="11"/>
      <c r="AJE13" s="11"/>
      <c r="AJF13" s="11"/>
      <c r="AJG13" s="11"/>
      <c r="AJH13" s="11"/>
      <c r="AJI13" s="11"/>
      <c r="AJJ13" s="11"/>
      <c r="AJK13" s="11"/>
      <c r="AJL13" s="11"/>
      <c r="AJM13" s="11"/>
      <c r="AJN13" s="11"/>
      <c r="AJO13" s="11"/>
      <c r="AJP13" s="11"/>
      <c r="AJQ13" s="11"/>
      <c r="AJR13" s="11"/>
      <c r="AJS13" s="11"/>
      <c r="AJT13" s="11"/>
      <c r="AJU13" s="11"/>
      <c r="AJV13" s="11"/>
      <c r="AJW13" s="11"/>
      <c r="AJX13" s="11"/>
      <c r="AJY13" s="11"/>
      <c r="AJZ13" s="11"/>
      <c r="AKA13" s="11"/>
      <c r="AKB13" s="11"/>
      <c r="AKC13" s="11"/>
      <c r="AKD13" s="11"/>
      <c r="AKE13" s="11"/>
      <c r="AKF13" s="11"/>
      <c r="AKG13" s="11"/>
      <c r="AKH13" s="11"/>
      <c r="AKI13" s="11"/>
      <c r="AKJ13" s="11"/>
      <c r="AKK13" s="11"/>
      <c r="AKL13" s="11"/>
      <c r="AKM13" s="11"/>
      <c r="AKN13" s="11"/>
      <c r="AKO13" s="11"/>
      <c r="AKP13" s="11"/>
      <c r="AKQ13" s="11"/>
      <c r="AKR13" s="11"/>
      <c r="AKS13" s="11"/>
      <c r="AKT13" s="11"/>
      <c r="AKU13" s="11"/>
      <c r="AKV13" s="11"/>
      <c r="AKW13" s="11"/>
      <c r="AKX13" s="11"/>
      <c r="AKY13" s="11"/>
      <c r="AKZ13" s="11"/>
      <c r="ALA13" s="11"/>
      <c r="ALB13" s="11"/>
      <c r="ALC13" s="11"/>
      <c r="ALD13" s="11"/>
      <c r="ALE13" s="11"/>
      <c r="ALF13" s="11"/>
      <c r="ALG13" s="11"/>
      <c r="ALH13" s="11"/>
      <c r="ALI13" s="11"/>
      <c r="ALJ13" s="11"/>
      <c r="ALK13" s="11"/>
      <c r="ALL13" s="11"/>
      <c r="ALM13" s="11"/>
      <c r="ALN13" s="11"/>
      <c r="ALO13" s="11"/>
      <c r="ALP13" s="11"/>
      <c r="ALQ13" s="11"/>
      <c r="ALR13" s="11"/>
      <c r="ALS13" s="11"/>
      <c r="ALT13" s="11"/>
      <c r="ALU13" s="11"/>
      <c r="ALV13" s="11"/>
      <c r="ALW13" s="11"/>
      <c r="ALX13" s="11"/>
      <c r="ALY13" s="11"/>
      <c r="ALZ13" s="11"/>
      <c r="AMA13" s="11"/>
      <c r="AMB13" s="11"/>
      <c r="AMC13" s="11"/>
      <c r="AMD13" s="11"/>
      <c r="AME13" s="11"/>
      <c r="AMF13" s="11"/>
      <c r="AMG13" s="11"/>
      <c r="AMH13" s="11"/>
      <c r="AMI13" s="11"/>
      <c r="AMJ13" s="11"/>
      <c r="AMK13" s="11"/>
      <c r="AML13" s="11"/>
      <c r="AMM13" s="11"/>
      <c r="AMN13" s="11"/>
      <c r="AMO13" s="11"/>
      <c r="AMP13" s="11"/>
      <c r="AMQ13" s="11"/>
      <c r="AMR13" s="11"/>
      <c r="AMS13" s="11"/>
      <c r="AMT13" s="11"/>
      <c r="AMU13" s="11"/>
      <c r="AMV13" s="11"/>
      <c r="AMW13" s="11"/>
      <c r="AMX13" s="11"/>
      <c r="AMY13" s="11"/>
      <c r="AMZ13" s="11"/>
      <c r="ANA13" s="11"/>
      <c r="ANB13" s="11"/>
      <c r="ANC13" s="11"/>
      <c r="AND13" s="11"/>
      <c r="ANE13" s="11"/>
      <c r="ANF13" s="11"/>
      <c r="ANG13" s="11"/>
      <c r="ANH13" s="11"/>
      <c r="ANI13" s="11"/>
      <c r="ANJ13" s="11"/>
      <c r="ANK13" s="11"/>
      <c r="ANL13" s="11"/>
      <c r="ANM13" s="11"/>
      <c r="ANN13" s="11"/>
      <c r="ANO13" s="11"/>
      <c r="ANP13" s="11"/>
      <c r="ANQ13" s="11"/>
      <c r="ANR13" s="11"/>
      <c r="ANS13" s="11"/>
      <c r="ANT13" s="11"/>
      <c r="ANU13" s="11"/>
      <c r="ANV13" s="11"/>
      <c r="ANW13" s="11"/>
      <c r="ANX13" s="11"/>
      <c r="ANY13" s="11"/>
      <c r="ANZ13" s="11"/>
      <c r="AOA13" s="11"/>
      <c r="AOB13" s="11"/>
      <c r="AOC13" s="11"/>
      <c r="AOD13" s="11"/>
      <c r="AOE13" s="11"/>
      <c r="AOF13" s="11"/>
      <c r="AOG13" s="11"/>
      <c r="AOH13" s="11"/>
      <c r="AOI13" s="11"/>
      <c r="AOJ13" s="11"/>
      <c r="AOK13" s="11"/>
      <c r="AOL13" s="11"/>
      <c r="AOM13" s="11"/>
      <c r="AON13" s="11"/>
      <c r="AOO13" s="11"/>
      <c r="AOP13" s="11"/>
      <c r="AOQ13" s="11"/>
      <c r="AOR13" s="11"/>
      <c r="AOS13" s="11"/>
      <c r="AOT13" s="11"/>
      <c r="AOU13" s="11"/>
      <c r="AOV13" s="11"/>
      <c r="AOW13" s="11"/>
      <c r="AOX13" s="11"/>
      <c r="AOY13" s="11"/>
      <c r="AOZ13" s="11"/>
      <c r="APA13" s="11"/>
      <c r="APB13" s="11"/>
      <c r="APC13" s="11"/>
      <c r="APD13" s="11"/>
      <c r="APE13" s="11"/>
      <c r="APF13" s="11"/>
      <c r="APG13" s="11"/>
      <c r="APH13" s="11"/>
      <c r="API13" s="11"/>
      <c r="APJ13" s="11"/>
      <c r="APK13" s="11"/>
      <c r="APL13" s="11"/>
      <c r="APM13" s="11"/>
      <c r="APN13" s="11"/>
      <c r="APO13" s="11"/>
      <c r="APP13" s="11"/>
      <c r="APQ13" s="11"/>
      <c r="APR13" s="11"/>
      <c r="APS13" s="11"/>
      <c r="APT13" s="11"/>
      <c r="APU13" s="11"/>
      <c r="APV13" s="11"/>
      <c r="APW13" s="11"/>
      <c r="APX13" s="11"/>
      <c r="APY13" s="11"/>
      <c r="APZ13" s="11"/>
      <c r="AQA13" s="11"/>
      <c r="AQB13" s="11"/>
      <c r="AQC13" s="11"/>
      <c r="AQD13" s="11"/>
      <c r="AQE13" s="11"/>
      <c r="AQF13" s="11"/>
      <c r="AQG13" s="11"/>
      <c r="AQH13" s="11"/>
      <c r="AQI13" s="11"/>
      <c r="AQJ13" s="11"/>
      <c r="AQK13" s="11"/>
      <c r="AQL13" s="11"/>
      <c r="AQM13" s="11"/>
      <c r="AQN13" s="11"/>
      <c r="AQO13" s="11"/>
      <c r="AQP13" s="11"/>
      <c r="AQQ13" s="11"/>
      <c r="AQR13" s="11"/>
      <c r="AQS13" s="11"/>
      <c r="AQT13" s="11"/>
      <c r="AQU13" s="11"/>
      <c r="AQV13" s="11"/>
      <c r="AQW13" s="11"/>
      <c r="AQX13" s="11"/>
      <c r="AQY13" s="11"/>
      <c r="AQZ13" s="11"/>
      <c r="ARA13" s="11"/>
      <c r="ARB13" s="11"/>
      <c r="ARC13" s="11"/>
      <c r="ARD13" s="11"/>
      <c r="ARE13" s="11"/>
      <c r="ARF13" s="11"/>
      <c r="ARG13" s="11"/>
      <c r="ARH13" s="11"/>
      <c r="ARI13" s="11"/>
      <c r="ARJ13" s="11"/>
      <c r="ARK13" s="11"/>
      <c r="ARL13" s="11"/>
      <c r="ARM13" s="11"/>
      <c r="ARN13" s="11"/>
      <c r="ARO13" s="11"/>
      <c r="ARP13" s="11"/>
      <c r="ARQ13" s="11"/>
      <c r="ARR13" s="11"/>
      <c r="ARS13" s="11"/>
      <c r="ART13" s="11"/>
      <c r="ARU13" s="11"/>
      <c r="ARV13" s="11"/>
      <c r="ARW13" s="11"/>
      <c r="ARX13" s="11"/>
      <c r="ARY13" s="11"/>
      <c r="ARZ13" s="11"/>
      <c r="ASA13" s="11"/>
      <c r="ASB13" s="11"/>
      <c r="ASC13" s="11"/>
      <c r="ASD13" s="11"/>
      <c r="ASE13" s="11"/>
      <c r="ASF13" s="11"/>
      <c r="ASG13" s="11"/>
      <c r="ASH13" s="11"/>
      <c r="ASI13" s="11"/>
      <c r="ASJ13" s="11"/>
      <c r="ASK13" s="11"/>
      <c r="ASL13" s="11"/>
      <c r="ASM13" s="11"/>
      <c r="ASN13" s="11"/>
      <c r="ASO13" s="11"/>
      <c r="ASP13" s="11"/>
      <c r="ASQ13" s="11"/>
      <c r="ASR13" s="11"/>
      <c r="ASS13" s="11"/>
      <c r="AST13" s="11"/>
      <c r="ASU13" s="11"/>
      <c r="ASV13" s="11"/>
      <c r="ASW13" s="11"/>
      <c r="ASX13" s="11"/>
      <c r="ASY13" s="11"/>
      <c r="ASZ13" s="11"/>
      <c r="ATA13" s="11"/>
      <c r="ATB13" s="11"/>
      <c r="ATC13" s="11"/>
      <c r="ATD13" s="11"/>
      <c r="ATE13" s="11"/>
      <c r="ATF13" s="11"/>
      <c r="ATG13" s="11"/>
      <c r="ATH13" s="11"/>
      <c r="ATI13" s="11"/>
      <c r="ATJ13" s="11"/>
      <c r="ATK13" s="11"/>
      <c r="ATL13" s="11"/>
      <c r="ATM13" s="11"/>
      <c r="ATN13" s="11"/>
      <c r="ATO13" s="11"/>
      <c r="ATP13" s="11"/>
      <c r="ATQ13" s="11"/>
      <c r="ATR13" s="11"/>
      <c r="ATS13" s="11"/>
      <c r="ATT13" s="11"/>
      <c r="ATU13" s="11"/>
      <c r="ATV13" s="11"/>
      <c r="ATW13" s="11"/>
      <c r="ATX13" s="11"/>
      <c r="ATY13" s="11"/>
      <c r="ATZ13" s="11"/>
      <c r="AUA13" s="11"/>
      <c r="AUB13" s="11"/>
      <c r="AUC13" s="11"/>
      <c r="AUD13" s="11"/>
      <c r="AUE13" s="11"/>
      <c r="AUF13" s="11"/>
      <c r="AUG13" s="11"/>
      <c r="AUH13" s="11"/>
      <c r="AUI13" s="11"/>
      <c r="AUJ13" s="11"/>
      <c r="AUK13" s="11"/>
      <c r="AUL13" s="11"/>
      <c r="AUM13" s="11"/>
      <c r="AUN13" s="11"/>
      <c r="AUO13" s="11"/>
      <c r="AUP13" s="11"/>
      <c r="AUQ13" s="11"/>
      <c r="AUR13" s="11"/>
      <c r="AUS13" s="11"/>
      <c r="AUT13" s="11"/>
      <c r="AUU13" s="11"/>
      <c r="AUV13" s="11"/>
      <c r="AUW13" s="11"/>
      <c r="AUX13" s="11"/>
      <c r="AUY13" s="11"/>
      <c r="AUZ13" s="11"/>
      <c r="AVA13" s="11"/>
      <c r="AVB13" s="11"/>
      <c r="AVC13" s="11"/>
      <c r="AVD13" s="11"/>
      <c r="AVE13" s="11"/>
      <c r="AVF13" s="11"/>
      <c r="AVG13" s="11"/>
      <c r="AVH13" s="11"/>
      <c r="AVI13" s="11"/>
      <c r="AVJ13" s="11"/>
      <c r="AVK13" s="11"/>
      <c r="AVL13" s="11"/>
      <c r="AVM13" s="11"/>
      <c r="AVN13" s="11"/>
      <c r="AVO13" s="11"/>
      <c r="AVP13" s="11"/>
      <c r="AVQ13" s="11"/>
      <c r="AVR13" s="11"/>
      <c r="AVS13" s="11"/>
      <c r="AVT13" s="11"/>
      <c r="AVU13" s="11"/>
      <c r="AVV13" s="11"/>
      <c r="AVW13" s="11"/>
      <c r="AVX13" s="11"/>
      <c r="AVY13" s="11"/>
      <c r="AVZ13" s="11"/>
      <c r="AWA13" s="11"/>
      <c r="AWB13" s="11"/>
      <c r="AWC13" s="11"/>
      <c r="AWD13" s="11"/>
      <c r="AWE13" s="11"/>
      <c r="AWF13" s="11"/>
      <c r="AWG13" s="11"/>
      <c r="AWH13" s="11"/>
      <c r="AWI13" s="11"/>
      <c r="AWJ13" s="11"/>
      <c r="AWK13" s="11"/>
      <c r="AWL13" s="11"/>
      <c r="AWM13" s="11"/>
      <c r="AWN13" s="11"/>
      <c r="AWO13" s="11"/>
      <c r="AWP13" s="11"/>
      <c r="AWQ13" s="11"/>
      <c r="AWR13" s="11"/>
      <c r="AWS13" s="11"/>
      <c r="AWT13" s="11"/>
      <c r="AWU13" s="11"/>
      <c r="AWV13" s="11"/>
      <c r="AWW13" s="11"/>
      <c r="AWX13" s="11"/>
      <c r="AWY13" s="11"/>
      <c r="AWZ13" s="11"/>
      <c r="AXA13" s="11"/>
      <c r="AXB13" s="11"/>
      <c r="AXC13" s="11"/>
      <c r="AXD13" s="11"/>
      <c r="AXE13" s="11"/>
      <c r="AXF13" s="11"/>
      <c r="AXG13" s="11"/>
      <c r="AXH13" s="11"/>
      <c r="AXI13" s="11"/>
      <c r="AXJ13" s="11"/>
      <c r="AXK13" s="11"/>
      <c r="AXL13" s="11"/>
      <c r="AXM13" s="11"/>
      <c r="AXN13" s="11"/>
      <c r="AXO13" s="11"/>
      <c r="AXP13" s="11"/>
      <c r="AXQ13" s="11"/>
      <c r="AXR13" s="11"/>
      <c r="AXS13" s="11"/>
      <c r="AXT13" s="11"/>
      <c r="AXU13" s="11"/>
      <c r="AXV13" s="11"/>
      <c r="AXW13" s="11"/>
      <c r="AXX13" s="11"/>
      <c r="AXY13" s="11"/>
      <c r="AXZ13" s="11"/>
      <c r="AYA13" s="11"/>
      <c r="AYB13" s="11"/>
      <c r="AYC13" s="11"/>
      <c r="AYD13" s="11"/>
      <c r="AYE13" s="11"/>
      <c r="AYF13" s="11"/>
      <c r="AYG13" s="11"/>
      <c r="AYH13" s="11"/>
      <c r="AYI13" s="11"/>
      <c r="AYJ13" s="11"/>
      <c r="AYK13" s="11"/>
      <c r="AYL13" s="11"/>
      <c r="AYM13" s="11"/>
      <c r="AYN13" s="11"/>
      <c r="AYO13" s="11"/>
      <c r="AYP13" s="11"/>
      <c r="AYQ13" s="11"/>
      <c r="AYR13" s="11"/>
      <c r="AYS13" s="11"/>
      <c r="AYT13" s="11"/>
      <c r="AYU13" s="11"/>
      <c r="AYV13" s="11"/>
      <c r="AYW13" s="11"/>
      <c r="AYX13" s="11"/>
      <c r="AYY13" s="11"/>
      <c r="AYZ13" s="11"/>
      <c r="AZA13" s="11"/>
      <c r="AZB13" s="11"/>
      <c r="AZC13" s="11"/>
      <c r="AZD13" s="11"/>
      <c r="AZE13" s="11"/>
      <c r="AZF13" s="11"/>
      <c r="AZG13" s="11"/>
      <c r="AZH13" s="11"/>
      <c r="AZI13" s="11"/>
      <c r="AZJ13" s="11"/>
      <c r="AZK13" s="11"/>
      <c r="AZL13" s="11"/>
      <c r="AZM13" s="11"/>
      <c r="AZN13" s="11"/>
      <c r="AZO13" s="11"/>
      <c r="AZP13" s="11"/>
      <c r="AZQ13" s="11"/>
      <c r="AZR13" s="11"/>
      <c r="AZS13" s="11"/>
      <c r="AZT13" s="11"/>
      <c r="AZU13" s="11"/>
      <c r="AZV13" s="11"/>
      <c r="AZW13" s="11"/>
      <c r="AZX13" s="11"/>
      <c r="AZY13" s="11"/>
      <c r="AZZ13" s="11"/>
      <c r="BAA13" s="11"/>
      <c r="BAB13" s="11"/>
      <c r="BAC13" s="11"/>
      <c r="BAD13" s="11"/>
      <c r="BAE13" s="11"/>
      <c r="BAF13" s="11"/>
      <c r="BAG13" s="11"/>
      <c r="BAH13" s="11"/>
      <c r="BAI13" s="11"/>
      <c r="BAJ13" s="11"/>
      <c r="BAK13" s="11"/>
      <c r="BAL13" s="11"/>
      <c r="BAM13" s="11"/>
      <c r="BAN13" s="11"/>
      <c r="BAO13" s="11"/>
      <c r="BAP13" s="11"/>
      <c r="BAQ13" s="11"/>
      <c r="BAR13" s="11"/>
      <c r="BAS13" s="11"/>
      <c r="BAT13" s="11"/>
      <c r="BAU13" s="11"/>
      <c r="BAV13" s="11"/>
      <c r="BAW13" s="11"/>
      <c r="BAX13" s="11"/>
      <c r="BAY13" s="11"/>
      <c r="BAZ13" s="11"/>
      <c r="BBA13" s="11"/>
      <c r="BBB13" s="11"/>
      <c r="BBC13" s="11"/>
      <c r="BBD13" s="11"/>
      <c r="BBE13" s="11"/>
      <c r="BBF13" s="11"/>
      <c r="BBG13" s="11"/>
      <c r="BBH13" s="11"/>
      <c r="BBI13" s="11"/>
      <c r="BBJ13" s="11"/>
      <c r="BBK13" s="11"/>
      <c r="BBL13" s="11"/>
      <c r="BBM13" s="11"/>
      <c r="BBN13" s="11"/>
      <c r="BBO13" s="11"/>
      <c r="BBP13" s="11"/>
      <c r="BBQ13" s="11"/>
      <c r="BBR13" s="11"/>
      <c r="BBS13" s="11"/>
      <c r="BBT13" s="11"/>
      <c r="BBU13" s="11"/>
      <c r="BBV13" s="11"/>
      <c r="BBW13" s="11"/>
      <c r="BBX13" s="11"/>
      <c r="BBY13" s="11"/>
      <c r="BBZ13" s="11"/>
      <c r="BCA13" s="11"/>
      <c r="BCB13" s="11"/>
      <c r="BCC13" s="11"/>
      <c r="BCD13" s="11"/>
      <c r="BCE13" s="11"/>
      <c r="BCF13" s="11"/>
      <c r="BCG13" s="11"/>
      <c r="BCH13" s="11"/>
      <c r="BCI13" s="11"/>
      <c r="BCJ13" s="11"/>
      <c r="BCK13" s="11"/>
      <c r="BCL13" s="11"/>
      <c r="BCM13" s="11"/>
      <c r="BCN13" s="11"/>
      <c r="BCO13" s="11"/>
      <c r="BCP13" s="11"/>
      <c r="BCQ13" s="11"/>
      <c r="BCR13" s="11"/>
      <c r="BCS13" s="11"/>
      <c r="BCT13" s="11"/>
      <c r="BCU13" s="11"/>
      <c r="BCV13" s="11"/>
      <c r="BCW13" s="11"/>
      <c r="BCX13" s="11"/>
      <c r="BCY13" s="11"/>
      <c r="BCZ13" s="11"/>
      <c r="BDA13" s="11"/>
      <c r="BDB13" s="11"/>
      <c r="BDC13" s="11"/>
      <c r="BDD13" s="11"/>
      <c r="BDE13" s="11"/>
      <c r="BDF13" s="11"/>
      <c r="BDG13" s="11"/>
      <c r="BDH13" s="11"/>
      <c r="BDI13" s="11"/>
      <c r="BDJ13" s="11"/>
      <c r="BDK13" s="11"/>
      <c r="BDL13" s="11"/>
      <c r="BDM13" s="11"/>
      <c r="BDN13" s="11"/>
      <c r="BDO13" s="11"/>
      <c r="BDP13" s="11"/>
      <c r="BDQ13" s="11"/>
      <c r="BDR13" s="11"/>
      <c r="BDS13" s="11"/>
      <c r="BDT13" s="11"/>
      <c r="BDU13" s="11"/>
      <c r="BDV13" s="11"/>
      <c r="BDW13" s="11"/>
      <c r="BDX13" s="11"/>
      <c r="BDY13" s="11"/>
      <c r="BDZ13" s="11"/>
      <c r="BEA13" s="11"/>
      <c r="BEB13" s="11"/>
      <c r="BEC13" s="11"/>
      <c r="BED13" s="11"/>
      <c r="BEE13" s="11"/>
      <c r="BEF13" s="11"/>
      <c r="BEG13" s="11"/>
      <c r="BEH13" s="11"/>
      <c r="BEI13" s="11"/>
      <c r="BEJ13" s="11"/>
      <c r="BEK13" s="11"/>
      <c r="BEL13" s="11"/>
      <c r="BEM13" s="11"/>
      <c r="BEN13" s="11"/>
      <c r="BEO13" s="11"/>
      <c r="BEP13" s="11"/>
      <c r="BEQ13" s="11"/>
      <c r="BER13" s="11"/>
      <c r="BES13" s="11"/>
      <c r="BET13" s="11"/>
      <c r="BEU13" s="11"/>
      <c r="BEV13" s="11"/>
      <c r="BEW13" s="11"/>
      <c r="BEX13" s="11"/>
      <c r="BEY13" s="11"/>
      <c r="BEZ13" s="11"/>
      <c r="BFA13" s="11"/>
      <c r="BFB13" s="11"/>
      <c r="BFC13" s="11"/>
      <c r="BFD13" s="11"/>
      <c r="BFE13" s="11"/>
      <c r="BFF13" s="11"/>
      <c r="BFG13" s="11"/>
      <c r="BFH13" s="11"/>
      <c r="BFI13" s="11"/>
      <c r="BFJ13" s="11"/>
      <c r="BFK13" s="11"/>
      <c r="BFL13" s="11"/>
      <c r="BFM13" s="11"/>
      <c r="BFN13" s="11"/>
      <c r="BFO13" s="11"/>
      <c r="BFP13" s="11"/>
      <c r="BFQ13" s="11"/>
      <c r="BFR13" s="11"/>
      <c r="BFS13" s="11"/>
      <c r="BFT13" s="11"/>
      <c r="BFU13" s="11"/>
      <c r="BFV13" s="11"/>
      <c r="BFW13" s="11"/>
      <c r="BFX13" s="11"/>
      <c r="BFY13" s="11"/>
      <c r="BFZ13" s="11"/>
      <c r="BGA13" s="11"/>
      <c r="BGB13" s="11"/>
      <c r="BGC13" s="11"/>
      <c r="BGD13" s="11"/>
      <c r="BGE13" s="11"/>
      <c r="BGF13" s="11"/>
      <c r="BGG13" s="11"/>
      <c r="BGH13" s="11"/>
      <c r="BGI13" s="11"/>
      <c r="BGJ13" s="11"/>
      <c r="BGK13" s="11"/>
      <c r="BGL13" s="11"/>
      <c r="BGM13" s="11"/>
      <c r="BGN13" s="11"/>
      <c r="BGO13" s="11"/>
      <c r="BGP13" s="11"/>
      <c r="BGQ13" s="11"/>
      <c r="BGR13" s="11"/>
      <c r="BGS13" s="11"/>
      <c r="BGT13" s="11"/>
      <c r="BGU13" s="11"/>
      <c r="BGV13" s="11"/>
      <c r="BGW13" s="11"/>
      <c r="BGX13" s="11"/>
      <c r="BGY13" s="11"/>
      <c r="BGZ13" s="11"/>
      <c r="BHA13" s="11"/>
      <c r="BHB13" s="11"/>
      <c r="BHC13" s="11"/>
      <c r="BHD13" s="11"/>
      <c r="BHE13" s="11"/>
      <c r="BHF13" s="11"/>
      <c r="BHG13" s="11"/>
      <c r="BHH13" s="11"/>
      <c r="BHI13" s="11"/>
      <c r="BHJ13" s="11"/>
      <c r="BHK13" s="11"/>
      <c r="BHL13" s="11"/>
      <c r="BHM13" s="11"/>
      <c r="BHN13" s="11"/>
      <c r="BHO13" s="11"/>
      <c r="BHP13" s="11"/>
      <c r="BHQ13" s="11"/>
      <c r="BHR13" s="11"/>
      <c r="BHS13" s="11"/>
      <c r="BHT13" s="11"/>
      <c r="BHU13" s="11"/>
      <c r="BHV13" s="11"/>
      <c r="BHW13" s="11"/>
      <c r="BHX13" s="11"/>
      <c r="BHY13" s="11"/>
      <c r="BHZ13" s="11"/>
      <c r="BIA13" s="11"/>
      <c r="BIB13" s="11"/>
      <c r="BIC13" s="11"/>
      <c r="BID13" s="11"/>
      <c r="BIE13" s="11"/>
      <c r="BIF13" s="11"/>
      <c r="BIG13" s="11"/>
      <c r="BIH13" s="11"/>
      <c r="BII13" s="11"/>
      <c r="BIJ13" s="11"/>
      <c r="BIK13" s="11"/>
      <c r="BIL13" s="11"/>
      <c r="BIM13" s="11"/>
      <c r="BIN13" s="11"/>
      <c r="BIO13" s="11"/>
      <c r="BIP13" s="11"/>
      <c r="BIQ13" s="11"/>
      <c r="BIR13" s="11"/>
      <c r="BIS13" s="11"/>
      <c r="BIT13" s="11"/>
      <c r="BIU13" s="11"/>
      <c r="BIV13" s="11"/>
      <c r="BIW13" s="11"/>
      <c r="BIX13" s="11"/>
      <c r="BIY13" s="11"/>
      <c r="BIZ13" s="11"/>
      <c r="BJA13" s="11"/>
      <c r="BJB13" s="11"/>
      <c r="BJC13" s="11"/>
      <c r="BJD13" s="11"/>
      <c r="BJE13" s="11"/>
      <c r="BJF13" s="11"/>
      <c r="BJG13" s="11"/>
      <c r="BJH13" s="11"/>
      <c r="BJI13" s="11"/>
      <c r="BJJ13" s="11"/>
      <c r="BJK13" s="11"/>
      <c r="BJL13" s="11"/>
      <c r="BJM13" s="11"/>
      <c r="BJN13" s="11"/>
      <c r="BJO13" s="11"/>
      <c r="BJP13" s="11"/>
      <c r="BJQ13" s="11"/>
      <c r="BJR13" s="11"/>
      <c r="BJS13" s="11"/>
      <c r="BJT13" s="11"/>
      <c r="BJU13" s="11"/>
      <c r="BJV13" s="11"/>
      <c r="BJW13" s="11"/>
      <c r="BJX13" s="11"/>
      <c r="BJY13" s="11"/>
      <c r="BJZ13" s="11"/>
      <c r="BKA13" s="11"/>
      <c r="BKB13" s="11"/>
      <c r="BKC13" s="11"/>
      <c r="BKD13" s="11"/>
      <c r="BKE13" s="11"/>
      <c r="BKF13" s="11"/>
      <c r="BKG13" s="11"/>
      <c r="BKH13" s="11"/>
      <c r="BKI13" s="11"/>
      <c r="BKJ13" s="11"/>
      <c r="BKK13" s="11"/>
      <c r="BKL13" s="11"/>
      <c r="BKM13" s="11"/>
      <c r="BKN13" s="11"/>
      <c r="BKO13" s="11"/>
      <c r="BKP13" s="11"/>
      <c r="BKQ13" s="11"/>
      <c r="BKR13" s="11"/>
      <c r="BKS13" s="11"/>
      <c r="BKT13" s="11"/>
      <c r="BKU13" s="11"/>
      <c r="BKV13" s="11"/>
      <c r="BKW13" s="11"/>
      <c r="BKX13" s="11"/>
      <c r="BKY13" s="11"/>
      <c r="BKZ13" s="11"/>
      <c r="BLA13" s="11"/>
      <c r="BLB13" s="11"/>
      <c r="BLC13" s="11"/>
      <c r="BLD13" s="11"/>
      <c r="BLE13" s="11"/>
      <c r="BLF13" s="11"/>
      <c r="BLG13" s="11"/>
      <c r="BLH13" s="11"/>
      <c r="BLI13" s="11"/>
      <c r="BLJ13" s="11"/>
      <c r="BLK13" s="11"/>
      <c r="BLL13" s="11"/>
      <c r="BLM13" s="11"/>
      <c r="BLN13" s="11"/>
      <c r="BLO13" s="11"/>
      <c r="BLP13" s="11"/>
      <c r="BLQ13" s="11"/>
      <c r="BLR13" s="11"/>
      <c r="BLS13" s="11"/>
      <c r="BLT13" s="11"/>
      <c r="BLU13" s="11"/>
      <c r="BLV13" s="11"/>
      <c r="BLW13" s="11"/>
      <c r="BLX13" s="11"/>
      <c r="BLY13" s="11"/>
      <c r="BLZ13" s="11"/>
      <c r="BMA13" s="11"/>
      <c r="BMB13" s="11"/>
      <c r="BMC13" s="11"/>
      <c r="BMD13" s="11"/>
      <c r="BME13" s="11"/>
      <c r="BMF13" s="11"/>
      <c r="BMG13" s="11"/>
      <c r="BMH13" s="11"/>
      <c r="BMI13" s="11"/>
      <c r="BMJ13" s="11"/>
      <c r="BMK13" s="11"/>
      <c r="BML13" s="11"/>
      <c r="BMM13" s="11"/>
      <c r="BMN13" s="11"/>
      <c r="BMO13" s="11"/>
      <c r="BMP13" s="11"/>
      <c r="BMQ13" s="11"/>
      <c r="BMR13" s="11"/>
      <c r="BMS13" s="11"/>
      <c r="BMT13" s="11"/>
      <c r="BMU13" s="11"/>
      <c r="BMV13" s="11"/>
      <c r="BMW13" s="11"/>
      <c r="BMX13" s="11"/>
      <c r="BMY13" s="11"/>
      <c r="BMZ13" s="11"/>
      <c r="BNA13" s="11"/>
      <c r="BNB13" s="11"/>
      <c r="BNC13" s="11"/>
      <c r="BND13" s="11"/>
      <c r="BNE13" s="11"/>
      <c r="BNF13" s="11"/>
      <c r="BNG13" s="11"/>
      <c r="BNH13" s="11"/>
      <c r="BNI13" s="11"/>
      <c r="BNJ13" s="11"/>
      <c r="BNK13" s="11"/>
      <c r="BNL13" s="11"/>
      <c r="BNM13" s="11"/>
      <c r="BNN13" s="11"/>
      <c r="BNO13" s="11"/>
      <c r="BNP13" s="11"/>
      <c r="BNQ13" s="11"/>
      <c r="BNR13" s="11"/>
      <c r="BNS13" s="11"/>
      <c r="BNT13" s="11"/>
      <c r="BNU13" s="11"/>
      <c r="BNV13" s="11"/>
      <c r="BNW13" s="11"/>
      <c r="BNX13" s="11"/>
      <c r="BNY13" s="11"/>
      <c r="BNZ13" s="11"/>
      <c r="BOA13" s="11"/>
      <c r="BOB13" s="11"/>
      <c r="BOC13" s="11"/>
      <c r="BOD13" s="11"/>
      <c r="BOE13" s="11"/>
      <c r="BOF13" s="11"/>
      <c r="BOG13" s="11"/>
      <c r="BOH13" s="11"/>
      <c r="BOI13" s="11"/>
      <c r="BOJ13" s="11"/>
      <c r="BOK13" s="11"/>
      <c r="BOL13" s="11"/>
      <c r="BOM13" s="11"/>
      <c r="BON13" s="11"/>
      <c r="BOO13" s="11"/>
      <c r="BOP13" s="11"/>
      <c r="BOQ13" s="11"/>
      <c r="BOR13" s="11"/>
      <c r="BOS13" s="11"/>
      <c r="BOT13" s="11"/>
      <c r="BOU13" s="11"/>
      <c r="BOV13" s="11"/>
      <c r="BOW13" s="11"/>
      <c r="BOX13" s="11"/>
      <c r="BOY13" s="11"/>
      <c r="BOZ13" s="11"/>
      <c r="BPA13" s="11"/>
      <c r="BPB13" s="11"/>
      <c r="BPC13" s="11"/>
      <c r="BPD13" s="11"/>
      <c r="BPE13" s="11"/>
      <c r="BPF13" s="11"/>
      <c r="BPG13" s="11"/>
      <c r="BPH13" s="11"/>
      <c r="BPI13" s="11"/>
      <c r="BPJ13" s="11"/>
      <c r="BPK13" s="11"/>
      <c r="BPL13" s="11"/>
      <c r="BPM13" s="11"/>
      <c r="BPN13" s="11"/>
      <c r="BPO13" s="11"/>
      <c r="BPP13" s="11"/>
      <c r="BPQ13" s="11"/>
      <c r="BPR13" s="11"/>
      <c r="BPS13" s="11"/>
      <c r="BPT13" s="11"/>
      <c r="BPU13" s="11"/>
      <c r="BPV13" s="11"/>
      <c r="BPW13" s="11"/>
      <c r="BPX13" s="11"/>
      <c r="BPY13" s="11"/>
      <c r="BPZ13" s="11"/>
      <c r="BQA13" s="11"/>
      <c r="BQB13" s="11"/>
      <c r="BQC13" s="11"/>
      <c r="BQD13" s="11"/>
      <c r="BQE13" s="11"/>
      <c r="BQF13" s="11"/>
      <c r="BQG13" s="11"/>
      <c r="BQH13" s="11"/>
      <c r="BQI13" s="11"/>
      <c r="BQJ13" s="11"/>
      <c r="BQK13" s="11"/>
      <c r="BQL13" s="11"/>
      <c r="BQM13" s="11"/>
      <c r="BQN13" s="11"/>
      <c r="BQO13" s="11"/>
      <c r="BQP13" s="11"/>
      <c r="BQQ13" s="11"/>
      <c r="BQR13" s="11"/>
      <c r="BQS13" s="11"/>
      <c r="BQT13" s="11"/>
      <c r="BQU13" s="11"/>
      <c r="BQV13" s="11"/>
      <c r="BQW13" s="11"/>
      <c r="BQX13" s="11"/>
      <c r="BQY13" s="11"/>
      <c r="BQZ13" s="11"/>
      <c r="BRA13" s="11"/>
      <c r="BRB13" s="11"/>
      <c r="BRC13" s="11"/>
      <c r="BRD13" s="11"/>
      <c r="BRE13" s="11"/>
      <c r="BRF13" s="11"/>
      <c r="BRG13" s="11"/>
      <c r="BRH13" s="11"/>
      <c r="BRI13" s="11"/>
      <c r="BRJ13" s="11"/>
      <c r="BRK13" s="11"/>
      <c r="BRL13" s="11"/>
      <c r="BRM13" s="11"/>
      <c r="BRN13" s="11"/>
      <c r="BRO13" s="11"/>
      <c r="BRP13" s="11"/>
      <c r="BRQ13" s="11"/>
      <c r="BRR13" s="11"/>
      <c r="BRS13" s="11"/>
      <c r="BRT13" s="11"/>
      <c r="BRU13" s="11"/>
      <c r="BRV13" s="11"/>
      <c r="BRW13" s="11"/>
      <c r="BRX13" s="11"/>
      <c r="BRY13" s="11"/>
      <c r="BRZ13" s="11"/>
      <c r="BSA13" s="11"/>
      <c r="BSB13" s="11"/>
      <c r="BSC13" s="11"/>
      <c r="BSD13" s="11"/>
      <c r="BSE13" s="11"/>
      <c r="BSF13" s="11"/>
      <c r="BSG13" s="11"/>
      <c r="BSH13" s="11"/>
      <c r="BSI13" s="11"/>
      <c r="BSJ13" s="11"/>
      <c r="BSK13" s="11"/>
      <c r="BSL13" s="11"/>
      <c r="BSM13" s="11"/>
      <c r="BSN13" s="11"/>
      <c r="BSO13" s="11"/>
      <c r="BSP13" s="11"/>
      <c r="BSQ13" s="11"/>
      <c r="BSR13" s="11"/>
      <c r="BSS13" s="11"/>
      <c r="BST13" s="11"/>
      <c r="BSU13" s="11"/>
      <c r="BSV13" s="11"/>
      <c r="BSW13" s="11"/>
      <c r="BSX13" s="11"/>
      <c r="BSY13" s="11"/>
      <c r="BSZ13" s="11"/>
      <c r="BTA13" s="11"/>
      <c r="BTB13" s="11"/>
      <c r="BTC13" s="11"/>
      <c r="BTD13" s="11"/>
      <c r="BTE13" s="11"/>
      <c r="BTF13" s="11"/>
      <c r="BTG13" s="11"/>
      <c r="BTH13" s="11"/>
      <c r="BTI13" s="11"/>
      <c r="BTJ13" s="11"/>
      <c r="BTK13" s="11"/>
      <c r="BTL13" s="11"/>
      <c r="BTM13" s="11"/>
      <c r="BTN13" s="11"/>
      <c r="BTO13" s="11"/>
      <c r="BTP13" s="11"/>
      <c r="BTQ13" s="11"/>
      <c r="BTR13" s="11"/>
      <c r="BTS13" s="11"/>
      <c r="BTT13" s="11"/>
      <c r="BTU13" s="11"/>
      <c r="BTV13" s="11"/>
      <c r="BTW13" s="11"/>
      <c r="BTX13" s="11"/>
      <c r="BTY13" s="11"/>
      <c r="BTZ13" s="11"/>
      <c r="BUA13" s="11"/>
      <c r="BUB13" s="11"/>
      <c r="BUC13" s="11"/>
      <c r="BUD13" s="11"/>
      <c r="BUE13" s="11"/>
      <c r="BUF13" s="11"/>
      <c r="BUG13" s="11"/>
      <c r="BUH13" s="11"/>
      <c r="BUI13" s="11"/>
      <c r="BUJ13" s="11"/>
      <c r="BUK13" s="11"/>
      <c r="BUL13" s="11"/>
      <c r="BUM13" s="11"/>
      <c r="BUN13" s="11"/>
      <c r="BUO13" s="11"/>
      <c r="BUP13" s="11"/>
      <c r="BUQ13" s="11"/>
      <c r="BUR13" s="11"/>
      <c r="BUS13" s="11"/>
      <c r="BUT13" s="11"/>
      <c r="BUU13" s="11"/>
      <c r="BUV13" s="11"/>
      <c r="BUW13" s="11"/>
      <c r="BUX13" s="11"/>
      <c r="BUY13" s="11"/>
      <c r="BUZ13" s="11"/>
      <c r="BVA13" s="11"/>
      <c r="BVB13" s="11"/>
      <c r="BVC13" s="11"/>
      <c r="BVD13" s="11"/>
      <c r="BVE13" s="11"/>
      <c r="BVF13" s="11"/>
      <c r="BVG13" s="11"/>
      <c r="BVH13" s="11"/>
      <c r="BVI13" s="11"/>
      <c r="BVJ13" s="11"/>
      <c r="BVK13" s="11"/>
      <c r="BVL13" s="11"/>
      <c r="BVM13" s="11"/>
      <c r="BVN13" s="11"/>
      <c r="BVO13" s="11"/>
      <c r="BVP13" s="11"/>
      <c r="BVQ13" s="11"/>
      <c r="BVR13" s="11"/>
      <c r="BVS13" s="11"/>
      <c r="BVT13" s="11"/>
      <c r="BVU13" s="11"/>
      <c r="BVV13" s="11"/>
      <c r="BVW13" s="11"/>
      <c r="BVX13" s="11"/>
      <c r="BVY13" s="11"/>
      <c r="BVZ13" s="11"/>
      <c r="BWA13" s="11"/>
      <c r="BWB13" s="11"/>
      <c r="BWC13" s="11"/>
      <c r="BWD13" s="11"/>
      <c r="BWE13" s="11"/>
      <c r="BWF13" s="11"/>
      <c r="BWG13" s="11"/>
      <c r="BWH13" s="11"/>
      <c r="BWI13" s="11"/>
      <c r="BWJ13" s="11"/>
      <c r="BWK13" s="11"/>
      <c r="BWL13" s="11"/>
      <c r="BWM13" s="11"/>
      <c r="BWN13" s="11"/>
      <c r="BWO13" s="11"/>
      <c r="BWP13" s="11"/>
      <c r="BWQ13" s="11"/>
      <c r="BWR13" s="11"/>
      <c r="BWS13" s="11"/>
      <c r="BWT13" s="11"/>
      <c r="BWU13" s="11"/>
      <c r="BWV13" s="11"/>
      <c r="BWW13" s="11"/>
      <c r="BWX13" s="11"/>
      <c r="BWY13" s="11"/>
      <c r="BWZ13" s="11"/>
      <c r="BXA13" s="11"/>
      <c r="BXB13" s="11"/>
      <c r="BXC13" s="11"/>
      <c r="BXD13" s="11"/>
      <c r="BXE13" s="11"/>
      <c r="BXF13" s="11"/>
      <c r="BXG13" s="11"/>
      <c r="BXH13" s="11"/>
      <c r="BXI13" s="11"/>
      <c r="BXJ13" s="11"/>
      <c r="BXK13" s="11"/>
      <c r="BXL13" s="11"/>
      <c r="BXM13" s="11"/>
      <c r="BXN13" s="11"/>
      <c r="BXO13" s="11"/>
      <c r="BXP13" s="11"/>
      <c r="BXQ13" s="11"/>
      <c r="BXR13" s="11"/>
      <c r="BXS13" s="11"/>
      <c r="BXT13" s="11"/>
      <c r="BXU13" s="11"/>
      <c r="BXV13" s="11"/>
      <c r="BXW13" s="11"/>
      <c r="BXX13" s="11"/>
      <c r="BXY13" s="11"/>
      <c r="BXZ13" s="11"/>
      <c r="BYA13" s="11"/>
      <c r="BYB13" s="11"/>
      <c r="BYC13" s="11"/>
      <c r="BYD13" s="11"/>
      <c r="BYE13" s="11"/>
      <c r="BYF13" s="11"/>
      <c r="BYG13" s="11"/>
      <c r="BYH13" s="11"/>
      <c r="BYI13" s="11"/>
      <c r="BYJ13" s="11"/>
      <c r="BYK13" s="11"/>
      <c r="BYL13" s="11"/>
      <c r="BYM13" s="11"/>
      <c r="BYN13" s="11"/>
      <c r="BYO13" s="11"/>
      <c r="BYP13" s="11"/>
      <c r="BYQ13" s="11"/>
      <c r="BYR13" s="11"/>
      <c r="BYS13" s="11"/>
      <c r="BYT13" s="11"/>
      <c r="BYU13" s="11"/>
      <c r="BYV13" s="11"/>
      <c r="BYW13" s="11"/>
      <c r="BYX13" s="11"/>
      <c r="BYY13" s="11"/>
      <c r="BYZ13" s="11"/>
      <c r="BZA13" s="11"/>
      <c r="BZB13" s="11"/>
      <c r="BZC13" s="11"/>
      <c r="BZD13" s="11"/>
      <c r="BZE13" s="11"/>
      <c r="BZF13" s="11"/>
      <c r="BZG13" s="11"/>
      <c r="BZH13" s="11"/>
      <c r="BZI13" s="11"/>
      <c r="BZJ13" s="11"/>
      <c r="BZK13" s="11"/>
      <c r="BZL13" s="11"/>
      <c r="BZM13" s="11"/>
      <c r="BZN13" s="11"/>
      <c r="BZO13" s="11"/>
      <c r="BZP13" s="11"/>
      <c r="BZQ13" s="11"/>
      <c r="BZR13" s="11"/>
      <c r="BZS13" s="11"/>
      <c r="BZT13" s="11"/>
      <c r="BZU13" s="11"/>
      <c r="BZV13" s="11"/>
      <c r="BZW13" s="11"/>
      <c r="BZX13" s="11"/>
      <c r="BZY13" s="11"/>
      <c r="BZZ13" s="11"/>
      <c r="CAA13" s="11"/>
      <c r="CAB13" s="11"/>
      <c r="CAC13" s="11"/>
      <c r="CAD13" s="11"/>
      <c r="CAE13" s="11"/>
      <c r="CAF13" s="11"/>
      <c r="CAG13" s="11"/>
      <c r="CAH13" s="11"/>
      <c r="CAI13" s="11"/>
      <c r="CAJ13" s="11"/>
      <c r="CAK13" s="11"/>
      <c r="CAL13" s="11"/>
      <c r="CAM13" s="11"/>
      <c r="CAN13" s="11"/>
      <c r="CAO13" s="11"/>
      <c r="CAP13" s="11"/>
      <c r="CAQ13" s="11"/>
      <c r="CAR13" s="11"/>
      <c r="CAS13" s="11"/>
      <c r="CAT13" s="11"/>
      <c r="CAU13" s="11"/>
      <c r="CAV13" s="11"/>
      <c r="CAW13" s="11"/>
      <c r="CAX13" s="11"/>
      <c r="CAY13" s="11"/>
      <c r="CAZ13" s="11"/>
      <c r="CBA13" s="11"/>
      <c r="CBB13" s="11"/>
      <c r="CBC13" s="11"/>
      <c r="CBD13" s="11"/>
      <c r="CBE13" s="11"/>
      <c r="CBF13" s="11"/>
      <c r="CBG13" s="11"/>
      <c r="CBH13" s="11"/>
      <c r="CBI13" s="11"/>
      <c r="CBJ13" s="11"/>
      <c r="CBK13" s="11"/>
      <c r="CBL13" s="11"/>
      <c r="CBM13" s="11"/>
      <c r="CBN13" s="11"/>
      <c r="CBO13" s="11"/>
      <c r="CBP13" s="11"/>
      <c r="CBQ13" s="11"/>
      <c r="CBR13" s="11"/>
      <c r="CBS13" s="11"/>
      <c r="CBT13" s="11"/>
      <c r="CBU13" s="11"/>
      <c r="CBV13" s="11"/>
      <c r="CBW13" s="11"/>
      <c r="CBX13" s="11"/>
      <c r="CBY13" s="11"/>
      <c r="CBZ13" s="11"/>
      <c r="CCA13" s="11"/>
      <c r="CCB13" s="11"/>
      <c r="CCC13" s="11"/>
      <c r="CCD13" s="11"/>
      <c r="CCE13" s="11"/>
      <c r="CCF13" s="11"/>
      <c r="CCG13" s="11"/>
      <c r="CCH13" s="11"/>
      <c r="CCI13" s="11"/>
      <c r="CCJ13" s="11"/>
      <c r="CCK13" s="11"/>
      <c r="CCL13" s="11"/>
      <c r="CCM13" s="11"/>
      <c r="CCN13" s="11"/>
      <c r="CCO13" s="11"/>
      <c r="CCP13" s="11"/>
      <c r="CCQ13" s="11"/>
      <c r="CCR13" s="11"/>
      <c r="CCS13" s="11"/>
      <c r="CCT13" s="11"/>
      <c r="CCU13" s="11"/>
      <c r="CCV13" s="11"/>
      <c r="CCW13" s="11"/>
      <c r="CCX13" s="11"/>
      <c r="CCY13" s="11"/>
      <c r="CCZ13" s="11"/>
      <c r="CDA13" s="11"/>
      <c r="CDB13" s="11"/>
      <c r="CDC13" s="11"/>
      <c r="CDD13" s="11"/>
      <c r="CDE13" s="11"/>
      <c r="CDF13" s="11"/>
      <c r="CDG13" s="11"/>
      <c r="CDH13" s="11"/>
      <c r="CDI13" s="11"/>
      <c r="CDJ13" s="11"/>
      <c r="CDK13" s="11"/>
      <c r="CDL13" s="11"/>
      <c r="CDM13" s="11"/>
      <c r="CDN13" s="11"/>
      <c r="CDO13" s="11"/>
      <c r="CDP13" s="11"/>
      <c r="CDQ13" s="11"/>
      <c r="CDR13" s="11"/>
      <c r="CDS13" s="11"/>
      <c r="CDT13" s="11"/>
      <c r="CDU13" s="11"/>
      <c r="CDV13" s="11"/>
      <c r="CDW13" s="11"/>
      <c r="CDX13" s="11"/>
      <c r="CDY13" s="11"/>
      <c r="CDZ13" s="11"/>
      <c r="CEA13" s="11"/>
      <c r="CEB13" s="11"/>
      <c r="CEC13" s="11"/>
      <c r="CED13" s="11"/>
      <c r="CEE13" s="11"/>
      <c r="CEF13" s="11"/>
      <c r="CEG13" s="11"/>
      <c r="CEH13" s="11"/>
      <c r="CEI13" s="11"/>
      <c r="CEJ13" s="11"/>
      <c r="CEK13" s="11"/>
      <c r="CEL13" s="11"/>
      <c r="CEM13" s="11"/>
      <c r="CEN13" s="11"/>
      <c r="CEO13" s="11"/>
      <c r="CEP13" s="11"/>
      <c r="CEQ13" s="11"/>
      <c r="CER13" s="11"/>
      <c r="CES13" s="11"/>
      <c r="CET13" s="11"/>
      <c r="CEU13" s="11"/>
      <c r="CEV13" s="11"/>
      <c r="CEW13" s="11"/>
      <c r="CEX13" s="11"/>
      <c r="CEY13" s="11"/>
      <c r="CEZ13" s="11"/>
      <c r="CFA13" s="11"/>
      <c r="CFB13" s="11"/>
      <c r="CFC13" s="11"/>
      <c r="CFD13" s="11"/>
      <c r="CFE13" s="11"/>
      <c r="CFF13" s="11"/>
      <c r="CFG13" s="11"/>
      <c r="CFH13" s="11"/>
      <c r="CFI13" s="11"/>
      <c r="CFJ13" s="11"/>
      <c r="CFK13" s="11"/>
      <c r="CFL13" s="11"/>
      <c r="CFM13" s="11"/>
      <c r="CFN13" s="11"/>
      <c r="CFO13" s="11"/>
      <c r="CFP13" s="11"/>
      <c r="CFQ13" s="11"/>
      <c r="CFR13" s="11"/>
      <c r="CFS13" s="11"/>
      <c r="CFT13" s="11"/>
      <c r="CFU13" s="11"/>
      <c r="CFV13" s="11"/>
      <c r="CFW13" s="11"/>
      <c r="CFX13" s="11"/>
      <c r="CFY13" s="11"/>
      <c r="CFZ13" s="11"/>
      <c r="CGA13" s="11"/>
      <c r="CGB13" s="11"/>
      <c r="CGC13" s="11"/>
      <c r="CGD13" s="11"/>
      <c r="CGE13" s="11"/>
      <c r="CGF13" s="11"/>
      <c r="CGG13" s="11"/>
      <c r="CGH13" s="11"/>
      <c r="CGI13" s="11"/>
      <c r="CGJ13" s="11"/>
      <c r="CGK13" s="11"/>
      <c r="CGL13" s="11"/>
      <c r="CGM13" s="11"/>
      <c r="CGN13" s="11"/>
      <c r="CGO13" s="11"/>
      <c r="CGP13" s="11"/>
      <c r="CGQ13" s="11"/>
      <c r="CGR13" s="11"/>
      <c r="CGS13" s="11"/>
      <c r="CGT13" s="11"/>
      <c r="CGU13" s="11"/>
      <c r="CGV13" s="11"/>
      <c r="CGW13" s="11"/>
      <c r="CGX13" s="11"/>
      <c r="CGY13" s="11"/>
      <c r="CGZ13" s="11"/>
      <c r="CHA13" s="11"/>
      <c r="CHB13" s="11"/>
      <c r="CHC13" s="11"/>
      <c r="CHD13" s="11"/>
      <c r="CHE13" s="11"/>
      <c r="CHF13" s="11"/>
      <c r="CHG13" s="11"/>
      <c r="CHH13" s="11"/>
      <c r="CHI13" s="11"/>
      <c r="CHJ13" s="11"/>
      <c r="CHK13" s="11"/>
      <c r="CHL13" s="11"/>
      <c r="CHM13" s="11"/>
      <c r="CHN13" s="11"/>
      <c r="CHO13" s="11"/>
      <c r="CHP13" s="11"/>
      <c r="CHQ13" s="11"/>
      <c r="CHR13" s="11"/>
      <c r="CHS13" s="11"/>
      <c r="CHT13" s="11"/>
      <c r="CHU13" s="11"/>
      <c r="CHV13" s="11"/>
      <c r="CHW13" s="11"/>
      <c r="CHX13" s="11"/>
      <c r="CHY13" s="11"/>
      <c r="CHZ13" s="11"/>
      <c r="CIA13" s="11"/>
      <c r="CIB13" s="11"/>
      <c r="CIC13" s="11"/>
      <c r="CID13" s="11"/>
      <c r="CIE13" s="11"/>
      <c r="CIF13" s="11"/>
      <c r="CIG13" s="11"/>
      <c r="CIH13" s="11"/>
      <c r="CII13" s="11"/>
      <c r="CIJ13" s="11"/>
      <c r="CIK13" s="11"/>
      <c r="CIL13" s="11"/>
      <c r="CIM13" s="11"/>
      <c r="CIN13" s="11"/>
      <c r="CIO13" s="11"/>
      <c r="CIP13" s="11"/>
      <c r="CIQ13" s="11"/>
      <c r="CIR13" s="11"/>
      <c r="CIS13" s="11"/>
      <c r="CIT13" s="11"/>
      <c r="CIU13" s="11"/>
      <c r="CIV13" s="11"/>
      <c r="CIW13" s="11"/>
      <c r="CIX13" s="11"/>
      <c r="CIY13" s="11"/>
      <c r="CIZ13" s="11"/>
      <c r="CJA13" s="11"/>
      <c r="CJB13" s="11"/>
      <c r="CJC13" s="11"/>
      <c r="CJD13" s="11"/>
      <c r="CJE13" s="11"/>
      <c r="CJF13" s="11"/>
      <c r="CJG13" s="11"/>
      <c r="CJH13" s="11"/>
      <c r="CJI13" s="11"/>
      <c r="CJJ13" s="11"/>
      <c r="CJK13" s="11"/>
      <c r="CJL13" s="11"/>
      <c r="CJM13" s="11"/>
      <c r="CJN13" s="11"/>
      <c r="CJO13" s="11"/>
      <c r="CJP13" s="11"/>
      <c r="CJQ13" s="11"/>
      <c r="CJR13" s="11"/>
      <c r="CJS13" s="11"/>
      <c r="CJT13" s="11"/>
      <c r="CJU13" s="11"/>
      <c r="CJV13" s="11"/>
      <c r="CJW13" s="11"/>
      <c r="CJX13" s="11"/>
      <c r="CJY13" s="11"/>
      <c r="CJZ13" s="11"/>
      <c r="CKA13" s="11"/>
      <c r="CKB13" s="11"/>
      <c r="CKC13" s="11"/>
      <c r="CKD13" s="11"/>
      <c r="CKE13" s="11"/>
      <c r="CKF13" s="11"/>
      <c r="CKG13" s="11"/>
      <c r="CKH13" s="11"/>
      <c r="CKI13" s="11"/>
      <c r="CKJ13" s="11"/>
      <c r="CKK13" s="11"/>
      <c r="CKL13" s="11"/>
      <c r="CKM13" s="11"/>
      <c r="CKN13" s="11"/>
      <c r="CKO13" s="11"/>
      <c r="CKP13" s="11"/>
      <c r="CKQ13" s="11"/>
      <c r="CKR13" s="11"/>
      <c r="CKS13" s="11"/>
      <c r="CKT13" s="11"/>
      <c r="CKU13" s="11"/>
      <c r="CKV13" s="11"/>
      <c r="CKW13" s="11"/>
      <c r="CKX13" s="11"/>
      <c r="CKY13" s="11"/>
      <c r="CKZ13" s="11"/>
      <c r="CLA13" s="11"/>
      <c r="CLB13" s="11"/>
      <c r="CLC13" s="11"/>
      <c r="CLD13" s="11"/>
      <c r="CLE13" s="11"/>
      <c r="CLF13" s="11"/>
      <c r="CLG13" s="11"/>
      <c r="CLH13" s="11"/>
      <c r="CLI13" s="11"/>
      <c r="CLJ13" s="11"/>
      <c r="CLK13" s="11"/>
      <c r="CLL13" s="11"/>
      <c r="CLM13" s="11"/>
      <c r="CLN13" s="11"/>
      <c r="CLO13" s="11"/>
      <c r="CLP13" s="11"/>
      <c r="CLQ13" s="11"/>
      <c r="CLR13" s="11"/>
      <c r="CLS13" s="11"/>
      <c r="CLT13" s="11"/>
      <c r="CLU13" s="11"/>
      <c r="CLV13" s="11"/>
      <c r="CLW13" s="11"/>
      <c r="CLX13" s="11"/>
      <c r="CLY13" s="11"/>
      <c r="CLZ13" s="11"/>
      <c r="CMA13" s="11"/>
      <c r="CMB13" s="11"/>
      <c r="CMC13" s="11"/>
      <c r="CMD13" s="11"/>
      <c r="CME13" s="11"/>
      <c r="CMF13" s="11"/>
      <c r="CMG13" s="11"/>
      <c r="CMH13" s="11"/>
      <c r="CMI13" s="11"/>
      <c r="CMJ13" s="11"/>
      <c r="CMK13" s="11"/>
      <c r="CML13" s="11"/>
      <c r="CMM13" s="11"/>
      <c r="CMN13" s="11"/>
      <c r="CMO13" s="11"/>
      <c r="CMP13" s="11"/>
      <c r="CMQ13" s="11"/>
      <c r="CMR13" s="11"/>
      <c r="CMS13" s="11"/>
      <c r="CMT13" s="11"/>
      <c r="CMU13" s="11"/>
      <c r="CMV13" s="11"/>
      <c r="CMW13" s="11"/>
      <c r="CMX13" s="11"/>
      <c r="CMY13" s="11"/>
      <c r="CMZ13" s="11"/>
      <c r="CNA13" s="11"/>
      <c r="CNB13" s="11"/>
      <c r="CNC13" s="11"/>
      <c r="CND13" s="11"/>
      <c r="CNE13" s="11"/>
      <c r="CNF13" s="11"/>
      <c r="CNG13" s="11"/>
      <c r="CNH13" s="11"/>
      <c r="CNI13" s="11"/>
      <c r="CNJ13" s="11"/>
      <c r="CNK13" s="11"/>
      <c r="CNL13" s="11"/>
      <c r="CNM13" s="11"/>
      <c r="CNN13" s="11"/>
      <c r="CNO13" s="11"/>
      <c r="CNP13" s="11"/>
      <c r="CNQ13" s="11"/>
      <c r="CNR13" s="11"/>
      <c r="CNS13" s="11"/>
      <c r="CNT13" s="11"/>
      <c r="CNU13" s="11"/>
      <c r="CNV13" s="11"/>
      <c r="CNW13" s="11"/>
      <c r="CNX13" s="11"/>
      <c r="CNY13" s="11"/>
      <c r="CNZ13" s="11"/>
      <c r="COA13" s="11"/>
      <c r="COB13" s="11"/>
      <c r="COC13" s="11"/>
      <c r="COD13" s="11"/>
      <c r="COE13" s="11"/>
      <c r="COF13" s="11"/>
      <c r="COG13" s="11"/>
      <c r="COH13" s="11"/>
      <c r="COI13" s="11"/>
      <c r="COJ13" s="11"/>
      <c r="COK13" s="11"/>
      <c r="COL13" s="11"/>
      <c r="COM13" s="11"/>
      <c r="CON13" s="11"/>
      <c r="COO13" s="11"/>
      <c r="COP13" s="11"/>
      <c r="COQ13" s="11"/>
      <c r="COR13" s="11"/>
      <c r="COS13" s="11"/>
      <c r="COT13" s="11"/>
      <c r="COU13" s="11"/>
      <c r="COV13" s="11"/>
      <c r="COW13" s="11"/>
      <c r="COX13" s="11"/>
      <c r="COY13" s="11"/>
      <c r="COZ13" s="11"/>
      <c r="CPA13" s="11"/>
      <c r="CPB13" s="11"/>
      <c r="CPC13" s="11"/>
      <c r="CPD13" s="11"/>
      <c r="CPE13" s="11"/>
      <c r="CPF13" s="11"/>
      <c r="CPG13" s="11"/>
      <c r="CPH13" s="11"/>
      <c r="CPI13" s="11"/>
      <c r="CPJ13" s="11"/>
      <c r="CPK13" s="11"/>
      <c r="CPL13" s="11"/>
      <c r="CPM13" s="11"/>
      <c r="CPN13" s="11"/>
      <c r="CPO13" s="11"/>
      <c r="CPP13" s="11"/>
      <c r="CPQ13" s="11"/>
      <c r="CPR13" s="11"/>
      <c r="CPS13" s="11"/>
      <c r="CPT13" s="11"/>
      <c r="CPU13" s="11"/>
      <c r="CPV13" s="11"/>
      <c r="CPW13" s="11"/>
      <c r="CPX13" s="11"/>
      <c r="CPY13" s="11"/>
      <c r="CPZ13" s="11"/>
      <c r="CQA13" s="11"/>
      <c r="CQB13" s="11"/>
      <c r="CQC13" s="11"/>
      <c r="CQD13" s="11"/>
      <c r="CQE13" s="11"/>
      <c r="CQF13" s="11"/>
      <c r="CQG13" s="11"/>
      <c r="CQH13" s="11"/>
      <c r="CQI13" s="11"/>
      <c r="CQJ13" s="11"/>
      <c r="CQK13" s="11"/>
      <c r="CQL13" s="11"/>
      <c r="CQM13" s="11"/>
      <c r="CQN13" s="11"/>
      <c r="CQO13" s="11"/>
      <c r="CQP13" s="11"/>
      <c r="CQQ13" s="11"/>
      <c r="CQR13" s="11"/>
      <c r="CQS13" s="11"/>
      <c r="CQT13" s="11"/>
      <c r="CQU13" s="11"/>
      <c r="CQV13" s="11"/>
      <c r="CQW13" s="11"/>
      <c r="CQX13" s="11"/>
      <c r="CQY13" s="11"/>
      <c r="CQZ13" s="11"/>
      <c r="CRA13" s="11"/>
      <c r="CRB13" s="11"/>
      <c r="CRC13" s="11"/>
      <c r="CRD13" s="11"/>
      <c r="CRE13" s="11"/>
      <c r="CRF13" s="11"/>
      <c r="CRG13" s="11"/>
      <c r="CRH13" s="11"/>
      <c r="CRI13" s="11"/>
      <c r="CRJ13" s="11"/>
      <c r="CRK13" s="11"/>
      <c r="CRL13" s="11"/>
      <c r="CRM13" s="11"/>
      <c r="CRN13" s="11"/>
      <c r="CRO13" s="11"/>
      <c r="CRP13" s="11"/>
      <c r="CRQ13" s="11"/>
      <c r="CRR13" s="11"/>
      <c r="CRS13" s="11"/>
      <c r="CRT13" s="11"/>
      <c r="CRU13" s="11"/>
      <c r="CRV13" s="11"/>
      <c r="CRW13" s="11"/>
      <c r="CRX13" s="11"/>
      <c r="CRY13" s="11"/>
      <c r="CRZ13" s="11"/>
      <c r="CSA13" s="11"/>
      <c r="CSB13" s="11"/>
      <c r="CSC13" s="11"/>
      <c r="CSD13" s="11"/>
      <c r="CSE13" s="11"/>
      <c r="CSF13" s="11"/>
      <c r="CSG13" s="11"/>
      <c r="CSH13" s="11"/>
      <c r="CSI13" s="11"/>
      <c r="CSJ13" s="11"/>
      <c r="CSK13" s="11"/>
      <c r="CSL13" s="11"/>
      <c r="CSM13" s="11"/>
      <c r="CSN13" s="11"/>
      <c r="CSO13" s="11"/>
      <c r="CSP13" s="11"/>
      <c r="CSQ13" s="11"/>
      <c r="CSR13" s="11"/>
      <c r="CSS13" s="11"/>
      <c r="CST13" s="11"/>
      <c r="CSU13" s="11"/>
      <c r="CSV13" s="11"/>
      <c r="CSW13" s="11"/>
      <c r="CSX13" s="11"/>
      <c r="CSY13" s="11"/>
      <c r="CSZ13" s="11"/>
      <c r="CTA13" s="11"/>
      <c r="CTB13" s="11"/>
      <c r="CTC13" s="11"/>
      <c r="CTD13" s="11"/>
      <c r="CTE13" s="11"/>
      <c r="CTF13" s="11"/>
      <c r="CTG13" s="11"/>
      <c r="CTH13" s="11"/>
      <c r="CTI13" s="11"/>
      <c r="CTJ13" s="11"/>
      <c r="CTK13" s="11"/>
      <c r="CTL13" s="11"/>
      <c r="CTM13" s="11"/>
      <c r="CTN13" s="11"/>
      <c r="CTO13" s="11"/>
      <c r="CTP13" s="11"/>
      <c r="CTQ13" s="11"/>
      <c r="CTR13" s="11"/>
      <c r="CTS13" s="11"/>
      <c r="CTT13" s="11"/>
      <c r="CTU13" s="11"/>
      <c r="CTV13" s="11"/>
      <c r="CTW13" s="11"/>
      <c r="CTX13" s="11"/>
      <c r="CTY13" s="11"/>
      <c r="CTZ13" s="11"/>
      <c r="CUA13" s="11"/>
      <c r="CUB13" s="11"/>
      <c r="CUC13" s="11"/>
      <c r="CUD13" s="11"/>
      <c r="CUE13" s="11"/>
      <c r="CUF13" s="11"/>
      <c r="CUG13" s="11"/>
      <c r="CUH13" s="11"/>
      <c r="CUI13" s="11"/>
      <c r="CUJ13" s="11"/>
      <c r="CUK13" s="11"/>
      <c r="CUL13" s="11"/>
      <c r="CUM13" s="11"/>
      <c r="CUN13" s="11"/>
      <c r="CUO13" s="11"/>
      <c r="CUP13" s="11"/>
      <c r="CUQ13" s="11"/>
      <c r="CUR13" s="11"/>
      <c r="CUS13" s="11"/>
      <c r="CUT13" s="11"/>
      <c r="CUU13" s="11"/>
      <c r="CUV13" s="11"/>
      <c r="CUW13" s="11"/>
      <c r="CUX13" s="11"/>
      <c r="CUY13" s="11"/>
      <c r="CUZ13" s="11"/>
      <c r="CVA13" s="11"/>
      <c r="CVB13" s="11"/>
      <c r="CVC13" s="11"/>
      <c r="CVD13" s="11"/>
      <c r="CVE13" s="11"/>
      <c r="CVF13" s="11"/>
      <c r="CVG13" s="11"/>
      <c r="CVH13" s="11"/>
      <c r="CVI13" s="11"/>
      <c r="CVJ13" s="11"/>
      <c r="CVK13" s="11"/>
      <c r="CVL13" s="11"/>
      <c r="CVM13" s="11"/>
      <c r="CVN13" s="11"/>
      <c r="CVO13" s="11"/>
      <c r="CVP13" s="11"/>
      <c r="CVQ13" s="11"/>
      <c r="CVR13" s="11"/>
      <c r="CVS13" s="11"/>
      <c r="CVT13" s="11"/>
      <c r="CVU13" s="11"/>
      <c r="CVV13" s="11"/>
      <c r="CVW13" s="11"/>
      <c r="CVX13" s="11"/>
      <c r="CVY13" s="11"/>
      <c r="CVZ13" s="11"/>
      <c r="CWA13" s="11"/>
      <c r="CWB13" s="11"/>
      <c r="CWC13" s="11"/>
      <c r="CWD13" s="11"/>
      <c r="CWE13" s="11"/>
      <c r="CWF13" s="11"/>
      <c r="CWG13" s="11"/>
      <c r="CWH13" s="11"/>
      <c r="CWI13" s="11"/>
      <c r="CWJ13" s="11"/>
      <c r="CWK13" s="11"/>
      <c r="CWL13" s="11"/>
      <c r="CWM13" s="11"/>
      <c r="CWN13" s="11"/>
      <c r="CWO13" s="11"/>
      <c r="CWP13" s="11"/>
      <c r="CWQ13" s="11"/>
      <c r="CWR13" s="11"/>
      <c r="CWS13" s="11"/>
      <c r="CWT13" s="11"/>
      <c r="CWU13" s="11"/>
      <c r="CWV13" s="11"/>
      <c r="CWW13" s="11"/>
      <c r="CWX13" s="11"/>
      <c r="CWY13" s="11"/>
      <c r="CWZ13" s="11"/>
      <c r="CXA13" s="11"/>
      <c r="CXB13" s="11"/>
      <c r="CXC13" s="11"/>
      <c r="CXD13" s="11"/>
      <c r="CXE13" s="11"/>
      <c r="CXF13" s="11"/>
      <c r="CXG13" s="11"/>
      <c r="CXH13" s="11"/>
      <c r="CXI13" s="11"/>
      <c r="CXJ13" s="11"/>
      <c r="CXK13" s="11"/>
      <c r="CXL13" s="11"/>
      <c r="CXM13" s="11"/>
      <c r="CXN13" s="11"/>
      <c r="CXO13" s="11"/>
      <c r="CXP13" s="11"/>
      <c r="CXQ13" s="11"/>
      <c r="CXR13" s="11"/>
      <c r="CXS13" s="11"/>
      <c r="CXT13" s="11"/>
      <c r="CXU13" s="11"/>
      <c r="CXV13" s="11"/>
      <c r="CXW13" s="11"/>
      <c r="CXX13" s="11"/>
      <c r="CXY13" s="11"/>
      <c r="CXZ13" s="11"/>
      <c r="CYA13" s="11"/>
      <c r="CYB13" s="11"/>
      <c r="CYC13" s="11"/>
      <c r="CYD13" s="11"/>
      <c r="CYE13" s="11"/>
      <c r="CYF13" s="11"/>
      <c r="CYG13" s="11"/>
      <c r="CYH13" s="11"/>
      <c r="CYI13" s="11"/>
      <c r="CYJ13" s="11"/>
      <c r="CYK13" s="11"/>
      <c r="CYL13" s="11"/>
      <c r="CYM13" s="11"/>
      <c r="CYN13" s="11"/>
      <c r="CYO13" s="11"/>
      <c r="CYP13" s="11"/>
      <c r="CYQ13" s="11"/>
      <c r="CYR13" s="11"/>
      <c r="CYS13" s="11"/>
      <c r="CYT13" s="11"/>
      <c r="CYU13" s="11"/>
      <c r="CYV13" s="11"/>
      <c r="CYW13" s="11"/>
      <c r="CYX13" s="11"/>
      <c r="CYY13" s="11"/>
      <c r="CYZ13" s="11"/>
      <c r="CZA13" s="11"/>
      <c r="CZB13" s="11"/>
      <c r="CZC13" s="11"/>
      <c r="CZD13" s="11"/>
      <c r="CZE13" s="11"/>
      <c r="CZF13" s="11"/>
      <c r="CZG13" s="11"/>
      <c r="CZH13" s="11"/>
      <c r="CZI13" s="11"/>
      <c r="CZJ13" s="11"/>
      <c r="CZK13" s="11"/>
      <c r="CZL13" s="11"/>
      <c r="CZM13" s="11"/>
      <c r="CZN13" s="11"/>
      <c r="CZO13" s="11"/>
      <c r="CZP13" s="11"/>
      <c r="CZQ13" s="11"/>
      <c r="CZR13" s="11"/>
      <c r="CZS13" s="11"/>
      <c r="CZT13" s="11"/>
      <c r="CZU13" s="11"/>
      <c r="CZV13" s="11"/>
      <c r="CZW13" s="11"/>
      <c r="CZX13" s="11"/>
      <c r="CZY13" s="11"/>
      <c r="CZZ13" s="11"/>
      <c r="DAA13" s="11"/>
      <c r="DAB13" s="11"/>
      <c r="DAC13" s="11"/>
      <c r="DAD13" s="11"/>
      <c r="DAE13" s="11"/>
      <c r="DAF13" s="11"/>
      <c r="DAG13" s="11"/>
      <c r="DAH13" s="11"/>
      <c r="DAI13" s="11"/>
      <c r="DAJ13" s="11"/>
      <c r="DAK13" s="11"/>
      <c r="DAL13" s="11"/>
      <c r="DAM13" s="11"/>
      <c r="DAN13" s="11"/>
      <c r="DAO13" s="11"/>
      <c r="DAP13" s="11"/>
      <c r="DAQ13" s="11"/>
      <c r="DAR13" s="11"/>
      <c r="DAS13" s="11"/>
      <c r="DAT13" s="11"/>
      <c r="DAU13" s="11"/>
      <c r="DAV13" s="11"/>
      <c r="DAW13" s="11"/>
      <c r="DAX13" s="11"/>
      <c r="DAY13" s="11"/>
      <c r="DAZ13" s="11"/>
      <c r="DBA13" s="11"/>
      <c r="DBB13" s="11"/>
      <c r="DBC13" s="11"/>
      <c r="DBD13" s="11"/>
      <c r="DBE13" s="11"/>
      <c r="DBF13" s="11"/>
      <c r="DBG13" s="11"/>
      <c r="DBH13" s="11"/>
      <c r="DBI13" s="11"/>
      <c r="DBJ13" s="11"/>
      <c r="DBK13" s="11"/>
      <c r="DBL13" s="11"/>
      <c r="DBM13" s="11"/>
      <c r="DBN13" s="11"/>
      <c r="DBO13" s="11"/>
      <c r="DBP13" s="11"/>
      <c r="DBQ13" s="11"/>
      <c r="DBR13" s="11"/>
      <c r="DBS13" s="11"/>
      <c r="DBT13" s="11"/>
      <c r="DBU13" s="11"/>
      <c r="DBV13" s="11"/>
      <c r="DBW13" s="11"/>
      <c r="DBX13" s="11"/>
      <c r="DBY13" s="11"/>
      <c r="DBZ13" s="11"/>
      <c r="DCA13" s="11"/>
      <c r="DCB13" s="11"/>
      <c r="DCC13" s="11"/>
      <c r="DCD13" s="11"/>
      <c r="DCE13" s="11"/>
      <c r="DCF13" s="11"/>
      <c r="DCG13" s="11"/>
      <c r="DCH13" s="11"/>
      <c r="DCI13" s="11"/>
      <c r="DCJ13" s="11"/>
      <c r="DCK13" s="11"/>
      <c r="DCL13" s="11"/>
      <c r="DCM13" s="11"/>
      <c r="DCN13" s="11"/>
      <c r="DCO13" s="11"/>
      <c r="DCP13" s="11"/>
      <c r="DCQ13" s="11"/>
      <c r="DCR13" s="11"/>
      <c r="DCS13" s="11"/>
      <c r="DCT13" s="11"/>
      <c r="DCU13" s="11"/>
      <c r="DCV13" s="11"/>
      <c r="DCW13" s="11"/>
      <c r="DCX13" s="11"/>
      <c r="DCY13" s="11"/>
      <c r="DCZ13" s="11"/>
      <c r="DDA13" s="11"/>
      <c r="DDB13" s="11"/>
      <c r="DDC13" s="11"/>
      <c r="DDD13" s="11"/>
      <c r="DDE13" s="11"/>
      <c r="DDF13" s="11"/>
      <c r="DDG13" s="11"/>
      <c r="DDH13" s="11"/>
      <c r="DDI13" s="11"/>
      <c r="DDJ13" s="11"/>
      <c r="DDK13" s="11"/>
      <c r="DDL13" s="11"/>
      <c r="DDM13" s="11"/>
      <c r="DDN13" s="11"/>
      <c r="DDO13" s="11"/>
      <c r="DDP13" s="11"/>
      <c r="DDQ13" s="11"/>
      <c r="DDR13" s="11"/>
      <c r="DDS13" s="11"/>
      <c r="DDT13" s="11"/>
      <c r="DDU13" s="11"/>
      <c r="DDV13" s="11"/>
      <c r="DDW13" s="11"/>
      <c r="DDX13" s="11"/>
      <c r="DDY13" s="11"/>
      <c r="DDZ13" s="11"/>
      <c r="DEA13" s="11"/>
      <c r="DEB13" s="11"/>
      <c r="DEC13" s="11"/>
      <c r="DED13" s="11"/>
      <c r="DEE13" s="11"/>
      <c r="DEF13" s="11"/>
      <c r="DEG13" s="11"/>
      <c r="DEH13" s="11"/>
      <c r="DEI13" s="11"/>
      <c r="DEJ13" s="11"/>
      <c r="DEK13" s="11"/>
      <c r="DEL13" s="11"/>
      <c r="DEM13" s="11"/>
      <c r="DEN13" s="11"/>
      <c r="DEO13" s="11"/>
      <c r="DEP13" s="11"/>
      <c r="DEQ13" s="11"/>
      <c r="DER13" s="11"/>
      <c r="DES13" s="11"/>
      <c r="DET13" s="11"/>
      <c r="DEU13" s="11"/>
      <c r="DEV13" s="11"/>
      <c r="DEW13" s="11"/>
      <c r="DEX13" s="11"/>
      <c r="DEY13" s="11"/>
      <c r="DEZ13" s="11"/>
      <c r="DFA13" s="11"/>
      <c r="DFB13" s="11"/>
      <c r="DFC13" s="11"/>
      <c r="DFD13" s="11"/>
      <c r="DFE13" s="11"/>
      <c r="DFF13" s="11"/>
      <c r="DFG13" s="11"/>
      <c r="DFH13" s="11"/>
      <c r="DFI13" s="11"/>
      <c r="DFJ13" s="11"/>
      <c r="DFK13" s="11"/>
      <c r="DFL13" s="11"/>
      <c r="DFM13" s="11"/>
      <c r="DFN13" s="11"/>
      <c r="DFO13" s="11"/>
      <c r="DFP13" s="11"/>
      <c r="DFQ13" s="11"/>
      <c r="DFR13" s="11"/>
      <c r="DFS13" s="11"/>
      <c r="DFT13" s="11"/>
      <c r="DFU13" s="11"/>
      <c r="DFV13" s="11"/>
      <c r="DFW13" s="11"/>
      <c r="DFX13" s="11"/>
      <c r="DFY13" s="11"/>
      <c r="DFZ13" s="11"/>
      <c r="DGA13" s="11"/>
      <c r="DGB13" s="11"/>
      <c r="DGC13" s="11"/>
      <c r="DGD13" s="11"/>
      <c r="DGE13" s="11"/>
      <c r="DGF13" s="11"/>
      <c r="DGG13" s="11"/>
      <c r="DGH13" s="11"/>
      <c r="DGI13" s="11"/>
      <c r="DGJ13" s="11"/>
      <c r="DGK13" s="11"/>
      <c r="DGL13" s="11"/>
      <c r="DGM13" s="11"/>
      <c r="DGN13" s="11"/>
      <c r="DGO13" s="11"/>
      <c r="DGP13" s="11"/>
      <c r="DGQ13" s="11"/>
      <c r="DGR13" s="11"/>
      <c r="DGS13" s="11"/>
      <c r="DGT13" s="11"/>
      <c r="DGU13" s="11"/>
      <c r="DGV13" s="11"/>
      <c r="DGW13" s="11"/>
      <c r="DGX13" s="11"/>
      <c r="DGY13" s="11"/>
      <c r="DGZ13" s="11"/>
      <c r="DHA13" s="11"/>
      <c r="DHB13" s="11"/>
      <c r="DHC13" s="11"/>
      <c r="DHD13" s="11"/>
      <c r="DHE13" s="11"/>
      <c r="DHF13" s="11"/>
      <c r="DHG13" s="11"/>
      <c r="DHH13" s="11"/>
      <c r="DHI13" s="11"/>
      <c r="DHJ13" s="11"/>
      <c r="DHK13" s="11"/>
      <c r="DHL13" s="11"/>
      <c r="DHM13" s="11"/>
      <c r="DHN13" s="11"/>
      <c r="DHO13" s="11"/>
      <c r="DHP13" s="11"/>
      <c r="DHQ13" s="11"/>
      <c r="DHR13" s="11"/>
      <c r="DHS13" s="11"/>
      <c r="DHT13" s="11"/>
      <c r="DHU13" s="11"/>
      <c r="DHV13" s="11"/>
      <c r="DHW13" s="11"/>
      <c r="DHX13" s="11"/>
      <c r="DHY13" s="11"/>
      <c r="DHZ13" s="11"/>
      <c r="DIA13" s="11"/>
      <c r="DIB13" s="11"/>
      <c r="DIC13" s="11"/>
      <c r="DID13" s="11"/>
      <c r="DIE13" s="11"/>
      <c r="DIF13" s="11"/>
      <c r="DIG13" s="11"/>
      <c r="DIH13" s="11"/>
      <c r="DII13" s="11"/>
      <c r="DIJ13" s="11"/>
      <c r="DIK13" s="11"/>
      <c r="DIL13" s="11"/>
      <c r="DIM13" s="11"/>
      <c r="DIN13" s="11"/>
      <c r="DIO13" s="11"/>
      <c r="DIP13" s="11"/>
      <c r="DIQ13" s="11"/>
      <c r="DIR13" s="11"/>
      <c r="DIS13" s="11"/>
      <c r="DIT13" s="11"/>
      <c r="DIU13" s="11"/>
      <c r="DIV13" s="11"/>
      <c r="DIW13" s="11"/>
      <c r="DIX13" s="11"/>
      <c r="DIY13" s="11"/>
      <c r="DIZ13" s="11"/>
      <c r="DJA13" s="11"/>
      <c r="DJB13" s="11"/>
      <c r="DJC13" s="11"/>
      <c r="DJD13" s="11"/>
      <c r="DJE13" s="11"/>
      <c r="DJF13" s="11"/>
      <c r="DJG13" s="11"/>
      <c r="DJH13" s="11"/>
      <c r="DJI13" s="11"/>
      <c r="DJJ13" s="11"/>
      <c r="DJK13" s="11"/>
      <c r="DJL13" s="11"/>
      <c r="DJM13" s="11"/>
      <c r="DJN13" s="11"/>
      <c r="DJO13" s="11"/>
      <c r="DJP13" s="11"/>
      <c r="DJQ13" s="11"/>
      <c r="DJR13" s="11"/>
      <c r="DJS13" s="11"/>
      <c r="DJT13" s="11"/>
      <c r="DJU13" s="11"/>
      <c r="DJV13" s="11"/>
      <c r="DJW13" s="11"/>
      <c r="DJX13" s="11"/>
      <c r="DJY13" s="11"/>
      <c r="DJZ13" s="11"/>
      <c r="DKA13" s="11"/>
      <c r="DKB13" s="11"/>
      <c r="DKC13" s="11"/>
      <c r="DKD13" s="11"/>
      <c r="DKE13" s="11"/>
      <c r="DKF13" s="11"/>
      <c r="DKG13" s="11"/>
      <c r="DKH13" s="11"/>
      <c r="DKI13" s="11"/>
      <c r="DKJ13" s="11"/>
      <c r="DKK13" s="11"/>
      <c r="DKL13" s="11"/>
      <c r="DKM13" s="11"/>
      <c r="DKN13" s="11"/>
      <c r="DKO13" s="11"/>
      <c r="DKP13" s="11"/>
      <c r="DKQ13" s="11"/>
      <c r="DKR13" s="11"/>
      <c r="DKS13" s="11"/>
      <c r="DKT13" s="11"/>
      <c r="DKU13" s="11"/>
      <c r="DKV13" s="11"/>
      <c r="DKW13" s="11"/>
      <c r="DKX13" s="11"/>
      <c r="DKY13" s="11"/>
      <c r="DKZ13" s="11"/>
      <c r="DLA13" s="11"/>
      <c r="DLB13" s="11"/>
      <c r="DLC13" s="11"/>
      <c r="DLD13" s="11"/>
      <c r="DLE13" s="11"/>
      <c r="DLF13" s="11"/>
      <c r="DLG13" s="11"/>
      <c r="DLH13" s="11"/>
      <c r="DLI13" s="11"/>
      <c r="DLJ13" s="11"/>
      <c r="DLK13" s="11"/>
      <c r="DLL13" s="11"/>
      <c r="DLM13" s="11"/>
      <c r="DLN13" s="11"/>
      <c r="DLO13" s="11"/>
      <c r="DLP13" s="11"/>
      <c r="DLQ13" s="11"/>
      <c r="DLR13" s="11"/>
      <c r="DLS13" s="11"/>
      <c r="DLT13" s="11"/>
      <c r="DLU13" s="11"/>
      <c r="DLV13" s="11"/>
      <c r="DLW13" s="11"/>
      <c r="DLX13" s="11"/>
      <c r="DLY13" s="11"/>
      <c r="DLZ13" s="11"/>
      <c r="DMA13" s="11"/>
      <c r="DMB13" s="11"/>
      <c r="DMC13" s="11"/>
      <c r="DMD13" s="11"/>
      <c r="DME13" s="11"/>
      <c r="DMF13" s="11"/>
      <c r="DMG13" s="11"/>
      <c r="DMH13" s="11"/>
      <c r="DMI13" s="11"/>
      <c r="DMJ13" s="11"/>
      <c r="DMK13" s="11"/>
      <c r="DML13" s="11"/>
      <c r="DMM13" s="11"/>
      <c r="DMN13" s="11"/>
      <c r="DMO13" s="11"/>
      <c r="DMP13" s="11"/>
      <c r="DMQ13" s="11"/>
      <c r="DMR13" s="11"/>
      <c r="DMS13" s="11"/>
      <c r="DMT13" s="11"/>
      <c r="DMU13" s="11"/>
      <c r="DMV13" s="11"/>
      <c r="DMW13" s="11"/>
      <c r="DMX13" s="11"/>
      <c r="DMY13" s="11"/>
      <c r="DMZ13" s="11"/>
      <c r="DNA13" s="11"/>
      <c r="DNB13" s="11"/>
      <c r="DNC13" s="11"/>
      <c r="DND13" s="11"/>
      <c r="DNE13" s="11"/>
      <c r="DNF13" s="11"/>
      <c r="DNG13" s="11"/>
      <c r="DNH13" s="11"/>
      <c r="DNI13" s="11"/>
      <c r="DNJ13" s="11"/>
      <c r="DNK13" s="11"/>
      <c r="DNL13" s="11"/>
      <c r="DNM13" s="11"/>
      <c r="DNN13" s="11"/>
      <c r="DNO13" s="11"/>
      <c r="DNP13" s="11"/>
      <c r="DNQ13" s="11"/>
      <c r="DNR13" s="11"/>
      <c r="DNS13" s="11"/>
      <c r="DNT13" s="11"/>
      <c r="DNU13" s="11"/>
      <c r="DNV13" s="11"/>
      <c r="DNW13" s="11"/>
      <c r="DNX13" s="11"/>
      <c r="DNY13" s="11"/>
      <c r="DNZ13" s="11"/>
      <c r="DOA13" s="11"/>
      <c r="DOB13" s="11"/>
      <c r="DOC13" s="11"/>
      <c r="DOD13" s="11"/>
      <c r="DOE13" s="11"/>
      <c r="DOF13" s="11"/>
      <c r="DOG13" s="11"/>
      <c r="DOH13" s="11"/>
      <c r="DOI13" s="11"/>
      <c r="DOJ13" s="11"/>
      <c r="DOK13" s="11"/>
      <c r="DOL13" s="11"/>
      <c r="DOM13" s="11"/>
      <c r="DON13" s="11"/>
      <c r="DOO13" s="11"/>
      <c r="DOP13" s="11"/>
      <c r="DOQ13" s="11"/>
      <c r="DOR13" s="11"/>
      <c r="DOS13" s="11"/>
      <c r="DOT13" s="11"/>
      <c r="DOU13" s="11"/>
      <c r="DOV13" s="11"/>
      <c r="DOW13" s="11"/>
      <c r="DOX13" s="11"/>
      <c r="DOY13" s="11"/>
      <c r="DOZ13" s="11"/>
      <c r="DPA13" s="11"/>
      <c r="DPB13" s="11"/>
      <c r="DPC13" s="11"/>
      <c r="DPD13" s="11"/>
      <c r="DPE13" s="11"/>
      <c r="DPF13" s="11"/>
      <c r="DPG13" s="11"/>
      <c r="DPH13" s="11"/>
      <c r="DPI13" s="11"/>
      <c r="DPJ13" s="11"/>
      <c r="DPK13" s="11"/>
      <c r="DPL13" s="11"/>
      <c r="DPM13" s="11"/>
      <c r="DPN13" s="11"/>
      <c r="DPO13" s="11"/>
      <c r="DPP13" s="11"/>
      <c r="DPQ13" s="11"/>
      <c r="DPR13" s="11"/>
      <c r="DPS13" s="11"/>
      <c r="DPT13" s="11"/>
      <c r="DPU13" s="11"/>
      <c r="DPV13" s="11"/>
      <c r="DPW13" s="11"/>
      <c r="DPX13" s="11"/>
      <c r="DPY13" s="11"/>
      <c r="DPZ13" s="11"/>
      <c r="DQA13" s="11"/>
      <c r="DQB13" s="11"/>
      <c r="DQC13" s="11"/>
      <c r="DQD13" s="11"/>
      <c r="DQE13" s="11"/>
      <c r="DQF13" s="11"/>
      <c r="DQG13" s="11"/>
      <c r="DQH13" s="11"/>
      <c r="DQI13" s="11"/>
      <c r="DQJ13" s="11"/>
      <c r="DQK13" s="11"/>
      <c r="DQL13" s="11"/>
      <c r="DQM13" s="11"/>
      <c r="DQN13" s="11"/>
      <c r="DQO13" s="11"/>
      <c r="DQP13" s="11"/>
      <c r="DQQ13" s="11"/>
      <c r="DQR13" s="11"/>
      <c r="DQS13" s="11"/>
      <c r="DQT13" s="11"/>
      <c r="DQU13" s="11"/>
      <c r="DQV13" s="11"/>
      <c r="DQW13" s="11"/>
      <c r="DQX13" s="11"/>
      <c r="DQY13" s="11"/>
      <c r="DQZ13" s="11"/>
      <c r="DRA13" s="11"/>
      <c r="DRB13" s="11"/>
      <c r="DRC13" s="11"/>
      <c r="DRD13" s="11"/>
      <c r="DRE13" s="11"/>
      <c r="DRF13" s="11"/>
      <c r="DRG13" s="11"/>
      <c r="DRH13" s="11"/>
      <c r="DRI13" s="11"/>
      <c r="DRJ13" s="11"/>
      <c r="DRK13" s="11"/>
      <c r="DRL13" s="11"/>
      <c r="DRM13" s="11"/>
      <c r="DRN13" s="11"/>
      <c r="DRO13" s="11"/>
      <c r="DRP13" s="11"/>
      <c r="DRQ13" s="11"/>
      <c r="DRR13" s="11"/>
      <c r="DRS13" s="11"/>
      <c r="DRT13" s="11"/>
      <c r="DRU13" s="11"/>
      <c r="DRV13" s="11"/>
      <c r="DRW13" s="11"/>
      <c r="DRX13" s="11"/>
      <c r="DRY13" s="11"/>
      <c r="DRZ13" s="11"/>
      <c r="DSA13" s="11"/>
      <c r="DSB13" s="11"/>
      <c r="DSC13" s="11"/>
      <c r="DSD13" s="11"/>
      <c r="DSE13" s="11"/>
      <c r="DSF13" s="11"/>
      <c r="DSG13" s="11"/>
      <c r="DSH13" s="11"/>
      <c r="DSI13" s="11"/>
      <c r="DSJ13" s="11"/>
      <c r="DSK13" s="11"/>
      <c r="DSL13" s="11"/>
      <c r="DSM13" s="11"/>
      <c r="DSN13" s="11"/>
      <c r="DSO13" s="11"/>
      <c r="DSP13" s="11"/>
      <c r="DSQ13" s="11"/>
      <c r="DSR13" s="11"/>
      <c r="DSS13" s="11"/>
      <c r="DST13" s="11"/>
      <c r="DSU13" s="11"/>
      <c r="DSV13" s="11"/>
      <c r="DSW13" s="11"/>
      <c r="DSX13" s="11"/>
      <c r="DSY13" s="11"/>
      <c r="DSZ13" s="11"/>
      <c r="DTA13" s="11"/>
      <c r="DTB13" s="11"/>
      <c r="DTC13" s="11"/>
      <c r="DTD13" s="11"/>
      <c r="DTE13" s="11"/>
      <c r="DTF13" s="11"/>
      <c r="DTG13" s="11"/>
      <c r="DTH13" s="11"/>
      <c r="DTI13" s="11"/>
      <c r="DTJ13" s="11"/>
      <c r="DTK13" s="11"/>
      <c r="DTL13" s="11"/>
      <c r="DTM13" s="11"/>
      <c r="DTN13" s="11"/>
      <c r="DTO13" s="11"/>
      <c r="DTP13" s="11"/>
      <c r="DTQ13" s="11"/>
      <c r="DTR13" s="11"/>
      <c r="DTS13" s="11"/>
      <c r="DTT13" s="11"/>
      <c r="DTU13" s="11"/>
      <c r="DTV13" s="11"/>
      <c r="DTW13" s="11"/>
      <c r="DTX13" s="11"/>
      <c r="DTY13" s="11"/>
      <c r="DTZ13" s="11"/>
      <c r="DUA13" s="11"/>
      <c r="DUB13" s="11"/>
      <c r="DUC13" s="11"/>
      <c r="DUD13" s="11"/>
      <c r="DUE13" s="11"/>
      <c r="DUF13" s="11"/>
      <c r="DUG13" s="11"/>
      <c r="DUH13" s="11"/>
      <c r="DUI13" s="11"/>
      <c r="DUJ13" s="11"/>
      <c r="DUK13" s="11"/>
      <c r="DUL13" s="11"/>
      <c r="DUM13" s="11"/>
      <c r="DUN13" s="11"/>
      <c r="DUO13" s="11"/>
      <c r="DUP13" s="11"/>
      <c r="DUQ13" s="11"/>
      <c r="DUR13" s="11"/>
      <c r="DUS13" s="11"/>
      <c r="DUT13" s="11"/>
      <c r="DUU13" s="11"/>
      <c r="DUV13" s="11"/>
      <c r="DUW13" s="11"/>
      <c r="DUX13" s="11"/>
      <c r="DUY13" s="11"/>
      <c r="DUZ13" s="11"/>
      <c r="DVA13" s="11"/>
      <c r="DVB13" s="11"/>
      <c r="DVC13" s="11"/>
      <c r="DVD13" s="11"/>
      <c r="DVE13" s="11"/>
      <c r="DVF13" s="11"/>
      <c r="DVG13" s="11"/>
      <c r="DVH13" s="11"/>
      <c r="DVI13" s="11"/>
      <c r="DVJ13" s="11"/>
      <c r="DVK13" s="11"/>
      <c r="DVL13" s="11"/>
      <c r="DVM13" s="11"/>
      <c r="DVN13" s="11"/>
      <c r="DVO13" s="11"/>
      <c r="DVP13" s="11"/>
      <c r="DVQ13" s="11"/>
      <c r="DVR13" s="11"/>
      <c r="DVS13" s="11"/>
      <c r="DVT13" s="11"/>
      <c r="DVU13" s="11"/>
      <c r="DVV13" s="11"/>
      <c r="DVW13" s="11"/>
      <c r="DVX13" s="11"/>
      <c r="DVY13" s="11"/>
      <c r="DVZ13" s="11"/>
      <c r="DWA13" s="11"/>
      <c r="DWB13" s="11"/>
      <c r="DWC13" s="11"/>
      <c r="DWD13" s="11"/>
      <c r="DWE13" s="11"/>
      <c r="DWF13" s="11"/>
      <c r="DWG13" s="11"/>
      <c r="DWH13" s="11"/>
      <c r="DWI13" s="11"/>
      <c r="DWJ13" s="11"/>
      <c r="DWK13" s="11"/>
      <c r="DWL13" s="11"/>
      <c r="DWM13" s="11"/>
      <c r="DWN13" s="11"/>
      <c r="DWO13" s="11"/>
      <c r="DWP13" s="11"/>
      <c r="DWQ13" s="11"/>
      <c r="DWR13" s="11"/>
      <c r="DWS13" s="11"/>
      <c r="DWT13" s="11"/>
      <c r="DWU13" s="11"/>
      <c r="DWV13" s="11"/>
      <c r="DWW13" s="11"/>
      <c r="DWX13" s="11"/>
      <c r="DWY13" s="11"/>
      <c r="DWZ13" s="11"/>
      <c r="DXA13" s="11"/>
      <c r="DXB13" s="11"/>
      <c r="DXC13" s="11"/>
      <c r="DXD13" s="11"/>
      <c r="DXE13" s="11"/>
      <c r="DXF13" s="11"/>
      <c r="DXG13" s="11"/>
      <c r="DXH13" s="11"/>
      <c r="DXI13" s="11"/>
      <c r="DXJ13" s="11"/>
      <c r="DXK13" s="11"/>
      <c r="DXL13" s="11"/>
      <c r="DXM13" s="11"/>
      <c r="DXN13" s="11"/>
      <c r="DXO13" s="11"/>
      <c r="DXP13" s="11"/>
      <c r="DXQ13" s="11"/>
      <c r="DXR13" s="11"/>
      <c r="DXS13" s="11"/>
      <c r="DXT13" s="11"/>
      <c r="DXU13" s="11"/>
      <c r="DXV13" s="11"/>
      <c r="DXW13" s="11"/>
      <c r="DXX13" s="11"/>
      <c r="DXY13" s="11"/>
      <c r="DXZ13" s="11"/>
      <c r="DYA13" s="11"/>
      <c r="DYB13" s="11"/>
      <c r="DYC13" s="11"/>
      <c r="DYD13" s="11"/>
      <c r="DYE13" s="11"/>
      <c r="DYF13" s="11"/>
      <c r="DYG13" s="11"/>
      <c r="DYH13" s="11"/>
      <c r="DYI13" s="11"/>
      <c r="DYJ13" s="11"/>
      <c r="DYK13" s="11"/>
      <c r="DYL13" s="11"/>
      <c r="DYM13" s="11"/>
      <c r="DYN13" s="11"/>
      <c r="DYO13" s="11"/>
      <c r="DYP13" s="11"/>
      <c r="DYQ13" s="11"/>
      <c r="DYR13" s="11"/>
      <c r="DYS13" s="11"/>
      <c r="DYT13" s="11"/>
      <c r="DYU13" s="11"/>
      <c r="DYV13" s="11"/>
      <c r="DYW13" s="11"/>
      <c r="DYX13" s="11"/>
      <c r="DYY13" s="11"/>
      <c r="DYZ13" s="11"/>
      <c r="DZA13" s="11"/>
      <c r="DZB13" s="11"/>
      <c r="DZC13" s="11"/>
      <c r="DZD13" s="11"/>
      <c r="DZE13" s="11"/>
      <c r="DZF13" s="11"/>
      <c r="DZG13" s="11"/>
      <c r="DZH13" s="11"/>
      <c r="DZI13" s="11"/>
      <c r="DZJ13" s="11"/>
      <c r="DZK13" s="11"/>
      <c r="DZL13" s="11"/>
      <c r="DZM13" s="11"/>
      <c r="DZN13" s="11"/>
      <c r="DZO13" s="11"/>
      <c r="DZP13" s="11"/>
      <c r="DZQ13" s="11"/>
      <c r="DZR13" s="11"/>
      <c r="DZS13" s="11"/>
      <c r="DZT13" s="11"/>
      <c r="DZU13" s="11"/>
      <c r="DZV13" s="11"/>
      <c r="DZW13" s="11"/>
      <c r="DZX13" s="11"/>
      <c r="DZY13" s="11"/>
      <c r="DZZ13" s="11"/>
      <c r="EAA13" s="11"/>
      <c r="EAB13" s="11"/>
      <c r="EAC13" s="11"/>
      <c r="EAD13" s="11"/>
      <c r="EAE13" s="11"/>
      <c r="EAF13" s="11"/>
      <c r="EAG13" s="11"/>
      <c r="EAH13" s="11"/>
      <c r="EAI13" s="11"/>
      <c r="EAJ13" s="11"/>
      <c r="EAK13" s="11"/>
      <c r="EAL13" s="11"/>
      <c r="EAM13" s="11"/>
      <c r="EAN13" s="11"/>
      <c r="EAO13" s="11"/>
      <c r="EAP13" s="11"/>
      <c r="EAQ13" s="11"/>
      <c r="EAR13" s="11"/>
      <c r="EAS13" s="11"/>
      <c r="EAT13" s="11"/>
      <c r="EAU13" s="11"/>
      <c r="EAV13" s="11"/>
      <c r="EAW13" s="11"/>
      <c r="EAX13" s="11"/>
      <c r="EAY13" s="11"/>
      <c r="EAZ13" s="11"/>
      <c r="EBA13" s="11"/>
      <c r="EBB13" s="11"/>
      <c r="EBC13" s="11"/>
      <c r="EBD13" s="11"/>
      <c r="EBE13" s="11"/>
      <c r="EBF13" s="11"/>
      <c r="EBG13" s="11"/>
      <c r="EBH13" s="11"/>
      <c r="EBI13" s="11"/>
      <c r="EBJ13" s="11"/>
      <c r="EBK13" s="11"/>
      <c r="EBL13" s="11"/>
      <c r="EBM13" s="11"/>
      <c r="EBN13" s="11"/>
      <c r="EBO13" s="11"/>
      <c r="EBP13" s="11"/>
      <c r="EBQ13" s="11"/>
      <c r="EBR13" s="11"/>
      <c r="EBS13" s="11"/>
      <c r="EBT13" s="11"/>
      <c r="EBU13" s="11"/>
      <c r="EBV13" s="11"/>
      <c r="EBW13" s="11"/>
      <c r="EBX13" s="11"/>
      <c r="EBY13" s="11"/>
      <c r="EBZ13" s="11"/>
      <c r="ECA13" s="11"/>
      <c r="ECB13" s="11"/>
      <c r="ECC13" s="11"/>
      <c r="ECD13" s="11"/>
      <c r="ECE13" s="11"/>
      <c r="ECF13" s="11"/>
      <c r="ECG13" s="11"/>
      <c r="ECH13" s="11"/>
      <c r="ECI13" s="11"/>
      <c r="ECJ13" s="11"/>
      <c r="ECK13" s="11"/>
      <c r="ECL13" s="11"/>
      <c r="ECM13" s="11"/>
      <c r="ECN13" s="11"/>
      <c r="ECO13" s="11"/>
      <c r="ECP13" s="11"/>
      <c r="ECQ13" s="11"/>
      <c r="ECR13" s="11"/>
      <c r="ECS13" s="11"/>
      <c r="ECT13" s="11"/>
      <c r="ECU13" s="11"/>
      <c r="ECV13" s="11"/>
      <c r="ECW13" s="11"/>
      <c r="ECX13" s="11"/>
      <c r="ECY13" s="11"/>
      <c r="ECZ13" s="11"/>
      <c r="EDA13" s="11"/>
      <c r="EDB13" s="11"/>
      <c r="EDC13" s="11"/>
      <c r="EDD13" s="11"/>
      <c r="EDE13" s="11"/>
      <c r="EDF13" s="11"/>
      <c r="EDG13" s="11"/>
      <c r="EDH13" s="11"/>
      <c r="EDI13" s="11"/>
      <c r="EDJ13" s="11"/>
      <c r="EDK13" s="11"/>
      <c r="EDL13" s="11"/>
      <c r="EDM13" s="11"/>
      <c r="EDN13" s="11"/>
      <c r="EDO13" s="11"/>
      <c r="EDP13" s="11"/>
      <c r="EDQ13" s="11"/>
      <c r="EDR13" s="11"/>
      <c r="EDS13" s="11"/>
      <c r="EDT13" s="11"/>
      <c r="EDU13" s="11"/>
      <c r="EDV13" s="11"/>
      <c r="EDW13" s="11"/>
      <c r="EDX13" s="11"/>
      <c r="EDY13" s="11"/>
      <c r="EDZ13" s="11"/>
      <c r="EEA13" s="11"/>
      <c r="EEB13" s="11"/>
      <c r="EEC13" s="11"/>
      <c r="EED13" s="11"/>
      <c r="EEE13" s="11"/>
      <c r="EEF13" s="11"/>
      <c r="EEG13" s="11"/>
      <c r="EEH13" s="11"/>
      <c r="EEI13" s="11"/>
      <c r="EEJ13" s="11"/>
      <c r="EEK13" s="11"/>
      <c r="EEL13" s="11"/>
      <c r="EEM13" s="11"/>
      <c r="EEN13" s="11"/>
      <c r="EEO13" s="11"/>
      <c r="EEP13" s="11"/>
      <c r="EEQ13" s="11"/>
      <c r="EER13" s="11"/>
      <c r="EES13" s="11"/>
      <c r="EET13" s="11"/>
      <c r="EEU13" s="11"/>
      <c r="EEV13" s="11"/>
      <c r="EEW13" s="11"/>
      <c r="EEX13" s="11"/>
      <c r="EEY13" s="11"/>
      <c r="EEZ13" s="11"/>
      <c r="EFA13" s="11"/>
      <c r="EFB13" s="11"/>
      <c r="EFC13" s="11"/>
      <c r="EFD13" s="11"/>
      <c r="EFE13" s="11"/>
      <c r="EFF13" s="11"/>
      <c r="EFG13" s="11"/>
      <c r="EFH13" s="11"/>
      <c r="EFI13" s="11"/>
      <c r="EFJ13" s="11"/>
      <c r="EFK13" s="11"/>
      <c r="EFL13" s="11"/>
      <c r="EFM13" s="11"/>
      <c r="EFN13" s="11"/>
      <c r="EFO13" s="11"/>
      <c r="EFP13" s="11"/>
      <c r="EFQ13" s="11"/>
      <c r="EFR13" s="11"/>
      <c r="EFS13" s="11"/>
      <c r="EFT13" s="11"/>
      <c r="EFU13" s="11"/>
      <c r="EFV13" s="11"/>
      <c r="EFW13" s="11"/>
      <c r="EFX13" s="11"/>
      <c r="EFY13" s="11"/>
      <c r="EFZ13" s="11"/>
      <c r="EGA13" s="11"/>
      <c r="EGB13" s="11"/>
      <c r="EGC13" s="11"/>
      <c r="EGD13" s="11"/>
      <c r="EGE13" s="11"/>
      <c r="EGF13" s="11"/>
      <c r="EGG13" s="11"/>
      <c r="EGH13" s="11"/>
      <c r="EGI13" s="11"/>
      <c r="EGJ13" s="11"/>
      <c r="EGK13" s="11"/>
      <c r="EGL13" s="11"/>
      <c r="EGM13" s="11"/>
      <c r="EGN13" s="11"/>
      <c r="EGO13" s="11"/>
      <c r="EGP13" s="11"/>
      <c r="EGQ13" s="11"/>
      <c r="EGR13" s="11"/>
      <c r="EGS13" s="11"/>
      <c r="EGT13" s="11"/>
      <c r="EGU13" s="11"/>
      <c r="EGV13" s="11"/>
      <c r="EGW13" s="11"/>
      <c r="EGX13" s="11"/>
      <c r="EGY13" s="11"/>
      <c r="EGZ13" s="11"/>
      <c r="EHA13" s="11"/>
      <c r="EHB13" s="11"/>
      <c r="EHC13" s="11"/>
      <c r="EHD13" s="11"/>
      <c r="EHE13" s="11"/>
      <c r="EHF13" s="11"/>
      <c r="EHG13" s="11"/>
      <c r="EHH13" s="11"/>
      <c r="EHI13" s="11"/>
      <c r="EHJ13" s="11"/>
      <c r="EHK13" s="11"/>
      <c r="EHL13" s="11"/>
      <c r="EHM13" s="11"/>
      <c r="EHN13" s="11"/>
      <c r="EHO13" s="11"/>
      <c r="EHP13" s="11"/>
      <c r="EHQ13" s="11"/>
      <c r="EHR13" s="11"/>
      <c r="EHS13" s="11"/>
      <c r="EHT13" s="11"/>
      <c r="EHU13" s="11"/>
      <c r="EHV13" s="11"/>
      <c r="EHW13" s="11"/>
      <c r="EHX13" s="11"/>
      <c r="EHY13" s="11"/>
      <c r="EHZ13" s="11"/>
      <c r="EIA13" s="11"/>
      <c r="EIB13" s="11"/>
      <c r="EIC13" s="11"/>
      <c r="EID13" s="11"/>
      <c r="EIE13" s="11"/>
      <c r="EIF13" s="11"/>
      <c r="EIG13" s="11"/>
      <c r="EIH13" s="11"/>
      <c r="EII13" s="11"/>
      <c r="EIJ13" s="11"/>
      <c r="EIK13" s="11"/>
      <c r="EIL13" s="11"/>
      <c r="EIM13" s="11"/>
      <c r="EIN13" s="11"/>
      <c r="EIO13" s="11"/>
      <c r="EIP13" s="11"/>
      <c r="EIQ13" s="11"/>
      <c r="EIR13" s="11"/>
      <c r="EIS13" s="11"/>
      <c r="EIT13" s="11"/>
      <c r="EIU13" s="11"/>
      <c r="EIV13" s="11"/>
      <c r="EIW13" s="11"/>
      <c r="EIX13" s="11"/>
      <c r="EIY13" s="11"/>
      <c r="EIZ13" s="11"/>
      <c r="EJA13" s="11"/>
      <c r="EJB13" s="11"/>
      <c r="EJC13" s="11"/>
      <c r="EJD13" s="11"/>
      <c r="EJE13" s="11"/>
      <c r="EJF13" s="11"/>
      <c r="EJG13" s="11"/>
      <c r="EJH13" s="11"/>
      <c r="EJI13" s="11"/>
      <c r="EJJ13" s="11"/>
      <c r="EJK13" s="11"/>
      <c r="EJL13" s="11"/>
      <c r="EJM13" s="11"/>
      <c r="EJN13" s="11"/>
      <c r="EJO13" s="11"/>
      <c r="EJP13" s="11"/>
      <c r="EJQ13" s="11"/>
      <c r="EJR13" s="11"/>
      <c r="EJS13" s="11"/>
      <c r="EJT13" s="11"/>
      <c r="EJU13" s="11"/>
      <c r="EJV13" s="11"/>
      <c r="EJW13" s="11"/>
      <c r="EJX13" s="11"/>
      <c r="EJY13" s="11"/>
      <c r="EJZ13" s="11"/>
      <c r="EKA13" s="11"/>
      <c r="EKB13" s="11"/>
      <c r="EKC13" s="11"/>
      <c r="EKD13" s="11"/>
      <c r="EKE13" s="11"/>
      <c r="EKF13" s="11"/>
      <c r="EKG13" s="11"/>
      <c r="EKH13" s="11"/>
      <c r="EKI13" s="11"/>
      <c r="EKJ13" s="11"/>
      <c r="EKK13" s="11"/>
      <c r="EKL13" s="11"/>
      <c r="EKM13" s="11"/>
      <c r="EKN13" s="11"/>
      <c r="EKO13" s="11"/>
      <c r="EKP13" s="11"/>
      <c r="EKQ13" s="11"/>
      <c r="EKR13" s="11"/>
      <c r="EKS13" s="11"/>
      <c r="EKT13" s="11"/>
      <c r="EKU13" s="11"/>
      <c r="EKV13" s="11"/>
      <c r="EKW13" s="11"/>
      <c r="EKX13" s="11"/>
      <c r="EKY13" s="11"/>
      <c r="EKZ13" s="11"/>
      <c r="ELA13" s="11"/>
      <c r="ELB13" s="11"/>
      <c r="ELC13" s="11"/>
      <c r="ELD13" s="11"/>
      <c r="ELE13" s="11"/>
      <c r="ELF13" s="11"/>
      <c r="ELG13" s="11"/>
      <c r="ELH13" s="11"/>
      <c r="ELI13" s="11"/>
      <c r="ELJ13" s="11"/>
      <c r="ELK13" s="11"/>
      <c r="ELL13" s="11"/>
      <c r="ELM13" s="11"/>
      <c r="ELN13" s="11"/>
      <c r="ELO13" s="11"/>
      <c r="ELP13" s="11"/>
      <c r="ELQ13" s="11"/>
      <c r="ELR13" s="11"/>
      <c r="ELS13" s="11"/>
      <c r="ELT13" s="11"/>
      <c r="ELU13" s="11"/>
      <c r="ELV13" s="11"/>
      <c r="ELW13" s="11"/>
      <c r="ELX13" s="11"/>
      <c r="ELY13" s="11"/>
      <c r="ELZ13" s="11"/>
      <c r="EMA13" s="11"/>
      <c r="EMB13" s="11"/>
      <c r="EMC13" s="11"/>
      <c r="EMD13" s="11"/>
      <c r="EME13" s="11"/>
      <c r="EMF13" s="11"/>
      <c r="EMG13" s="11"/>
      <c r="EMH13" s="11"/>
      <c r="EMI13" s="11"/>
      <c r="EMJ13" s="11"/>
      <c r="EMK13" s="11"/>
      <c r="EML13" s="11"/>
      <c r="EMM13" s="11"/>
      <c r="EMN13" s="11"/>
      <c r="EMO13" s="11"/>
      <c r="EMP13" s="11"/>
      <c r="EMQ13" s="11"/>
      <c r="EMR13" s="11"/>
      <c r="EMS13" s="11"/>
      <c r="EMT13" s="11"/>
      <c r="EMU13" s="11"/>
      <c r="EMV13" s="11"/>
      <c r="EMW13" s="11"/>
      <c r="EMX13" s="11"/>
      <c r="EMY13" s="11"/>
      <c r="EMZ13" s="11"/>
      <c r="ENA13" s="11"/>
      <c r="ENB13" s="11"/>
      <c r="ENC13" s="11"/>
      <c r="END13" s="11"/>
      <c r="ENE13" s="11"/>
      <c r="ENF13" s="11"/>
      <c r="ENG13" s="11"/>
      <c r="ENH13" s="11"/>
      <c r="ENI13" s="11"/>
      <c r="ENJ13" s="11"/>
      <c r="ENK13" s="11"/>
      <c r="ENL13" s="11"/>
      <c r="ENM13" s="11"/>
      <c r="ENN13" s="11"/>
      <c r="ENO13" s="11"/>
      <c r="ENP13" s="11"/>
      <c r="ENQ13" s="11"/>
      <c r="ENR13" s="11"/>
      <c r="ENS13" s="11"/>
      <c r="ENT13" s="11"/>
      <c r="ENU13" s="11"/>
      <c r="ENV13" s="11"/>
      <c r="ENW13" s="11"/>
      <c r="ENX13" s="11"/>
      <c r="ENY13" s="11"/>
      <c r="ENZ13" s="11"/>
      <c r="EOA13" s="11"/>
      <c r="EOB13" s="11"/>
      <c r="EOC13" s="11"/>
      <c r="EOD13" s="11"/>
      <c r="EOE13" s="11"/>
      <c r="EOF13" s="11"/>
      <c r="EOG13" s="11"/>
      <c r="EOH13" s="11"/>
      <c r="EOI13" s="11"/>
      <c r="EOJ13" s="11"/>
      <c r="EOK13" s="11"/>
      <c r="EOL13" s="11"/>
      <c r="EOM13" s="11"/>
      <c r="EON13" s="11"/>
      <c r="EOO13" s="11"/>
      <c r="EOP13" s="11"/>
      <c r="EOQ13" s="11"/>
      <c r="EOR13" s="11"/>
      <c r="EOS13" s="11"/>
      <c r="EOT13" s="11"/>
      <c r="EOU13" s="11"/>
      <c r="EOV13" s="11"/>
      <c r="EOW13" s="11"/>
      <c r="EOX13" s="11"/>
      <c r="EOY13" s="11"/>
      <c r="EOZ13" s="11"/>
      <c r="EPA13" s="11"/>
      <c r="EPB13" s="11"/>
      <c r="EPC13" s="11"/>
      <c r="EPD13" s="11"/>
      <c r="EPE13" s="11"/>
      <c r="EPF13" s="11"/>
      <c r="EPG13" s="11"/>
      <c r="EPH13" s="11"/>
      <c r="EPI13" s="11"/>
      <c r="EPJ13" s="11"/>
      <c r="EPK13" s="11"/>
      <c r="EPL13" s="11"/>
      <c r="EPM13" s="11"/>
      <c r="EPN13" s="11"/>
      <c r="EPO13" s="11"/>
      <c r="EPP13" s="11"/>
      <c r="EPQ13" s="11"/>
      <c r="EPR13" s="11"/>
      <c r="EPS13" s="11"/>
      <c r="EPT13" s="11"/>
      <c r="EPU13" s="11"/>
      <c r="EPV13" s="11"/>
      <c r="EPW13" s="11"/>
      <c r="EPX13" s="11"/>
      <c r="EPY13" s="11"/>
      <c r="EPZ13" s="11"/>
      <c r="EQA13" s="11"/>
      <c r="EQB13" s="11"/>
      <c r="EQC13" s="11"/>
      <c r="EQD13" s="11"/>
      <c r="EQE13" s="11"/>
      <c r="EQF13" s="11"/>
      <c r="EQG13" s="11"/>
      <c r="EQH13" s="11"/>
      <c r="EQI13" s="11"/>
      <c r="EQJ13" s="11"/>
      <c r="EQK13" s="11"/>
      <c r="EQL13" s="11"/>
      <c r="EQM13" s="11"/>
      <c r="EQN13" s="11"/>
      <c r="EQO13" s="11"/>
      <c r="EQP13" s="11"/>
      <c r="EQQ13" s="11"/>
      <c r="EQR13" s="11"/>
      <c r="EQS13" s="11"/>
      <c r="EQT13" s="11"/>
      <c r="EQU13" s="11"/>
      <c r="EQV13" s="11"/>
      <c r="EQW13" s="11"/>
      <c r="EQX13" s="11"/>
      <c r="EQY13" s="11"/>
      <c r="EQZ13" s="11"/>
      <c r="ERA13" s="11"/>
      <c r="ERB13" s="11"/>
      <c r="ERC13" s="11"/>
      <c r="ERD13" s="11"/>
      <c r="ERE13" s="11"/>
      <c r="ERF13" s="11"/>
      <c r="ERG13" s="11"/>
      <c r="ERH13" s="11"/>
      <c r="ERI13" s="11"/>
      <c r="ERJ13" s="11"/>
      <c r="ERK13" s="11"/>
      <c r="ERL13" s="11"/>
      <c r="ERM13" s="11"/>
      <c r="ERN13" s="11"/>
      <c r="ERO13" s="11"/>
      <c r="ERP13" s="11"/>
      <c r="ERQ13" s="11"/>
      <c r="ERR13" s="11"/>
      <c r="ERS13" s="11"/>
      <c r="ERT13" s="11"/>
      <c r="ERU13" s="11"/>
      <c r="ERV13" s="11"/>
      <c r="ERW13" s="11"/>
      <c r="ERX13" s="11"/>
      <c r="ERY13" s="11"/>
      <c r="ERZ13" s="11"/>
      <c r="ESA13" s="11"/>
      <c r="ESB13" s="11"/>
      <c r="ESC13" s="11"/>
      <c r="ESD13" s="11"/>
      <c r="ESE13" s="11"/>
      <c r="ESF13" s="11"/>
      <c r="ESG13" s="11"/>
      <c r="ESH13" s="11"/>
      <c r="ESI13" s="11"/>
      <c r="ESJ13" s="11"/>
      <c r="ESK13" s="11"/>
      <c r="ESL13" s="11"/>
      <c r="ESM13" s="11"/>
      <c r="ESN13" s="11"/>
      <c r="ESO13" s="11"/>
      <c r="ESP13" s="11"/>
      <c r="ESQ13" s="11"/>
      <c r="ESR13" s="11"/>
      <c r="ESS13" s="11"/>
      <c r="EST13" s="11"/>
      <c r="ESU13" s="11"/>
      <c r="ESV13" s="11"/>
      <c r="ESW13" s="11"/>
      <c r="ESX13" s="11"/>
      <c r="ESY13" s="11"/>
      <c r="ESZ13" s="11"/>
      <c r="ETA13" s="11"/>
      <c r="ETB13" s="11"/>
      <c r="ETC13" s="11"/>
      <c r="ETD13" s="11"/>
      <c r="ETE13" s="11"/>
      <c r="ETF13" s="11"/>
      <c r="ETG13" s="11"/>
      <c r="ETH13" s="11"/>
      <c r="ETI13" s="11"/>
      <c r="ETJ13" s="11"/>
      <c r="ETK13" s="11"/>
      <c r="ETL13" s="11"/>
      <c r="ETM13" s="11"/>
      <c r="ETN13" s="11"/>
      <c r="ETO13" s="11"/>
      <c r="ETP13" s="11"/>
      <c r="ETQ13" s="11"/>
      <c r="ETR13" s="11"/>
      <c r="ETS13" s="11"/>
      <c r="ETT13" s="11"/>
      <c r="ETU13" s="11"/>
      <c r="ETV13" s="11"/>
      <c r="ETW13" s="11"/>
      <c r="ETX13" s="11"/>
      <c r="ETY13" s="11"/>
      <c r="ETZ13" s="11"/>
      <c r="EUA13" s="11"/>
      <c r="EUB13" s="11"/>
      <c r="EUC13" s="11"/>
      <c r="EUD13" s="11"/>
      <c r="EUE13" s="11"/>
      <c r="EUF13" s="11"/>
      <c r="EUG13" s="11"/>
      <c r="EUH13" s="11"/>
      <c r="EUI13" s="11"/>
      <c r="EUJ13" s="11"/>
      <c r="EUK13" s="11"/>
      <c r="EUL13" s="11"/>
      <c r="EUM13" s="11"/>
      <c r="EUN13" s="11"/>
      <c r="EUO13" s="11"/>
      <c r="EUP13" s="11"/>
      <c r="EUQ13" s="11"/>
      <c r="EUR13" s="11"/>
      <c r="EUS13" s="11"/>
      <c r="EUT13" s="11"/>
      <c r="EUU13" s="11"/>
      <c r="EUV13" s="11"/>
      <c r="EUW13" s="11"/>
      <c r="EUX13" s="11"/>
      <c r="EUY13" s="11"/>
      <c r="EUZ13" s="11"/>
      <c r="EVA13" s="11"/>
      <c r="EVB13" s="11"/>
      <c r="EVC13" s="11"/>
      <c r="EVD13" s="11"/>
      <c r="EVE13" s="11"/>
      <c r="EVF13" s="11"/>
      <c r="EVG13" s="11"/>
      <c r="EVH13" s="11"/>
      <c r="EVI13" s="11"/>
      <c r="EVJ13" s="11"/>
      <c r="EVK13" s="11"/>
      <c r="EVL13" s="11"/>
      <c r="EVM13" s="11"/>
      <c r="EVN13" s="11"/>
      <c r="EVO13" s="11"/>
      <c r="EVP13" s="11"/>
      <c r="EVQ13" s="11"/>
      <c r="EVR13" s="11"/>
      <c r="EVS13" s="11"/>
      <c r="EVT13" s="11"/>
      <c r="EVU13" s="11"/>
      <c r="EVV13" s="11"/>
      <c r="EVW13" s="11"/>
      <c r="EVX13" s="11"/>
      <c r="EVY13" s="11"/>
      <c r="EVZ13" s="11"/>
      <c r="EWA13" s="11"/>
      <c r="EWB13" s="11"/>
      <c r="EWC13" s="11"/>
      <c r="EWD13" s="11"/>
      <c r="EWE13" s="11"/>
      <c r="EWF13" s="11"/>
      <c r="EWG13" s="11"/>
      <c r="EWH13" s="11"/>
      <c r="EWI13" s="11"/>
      <c r="EWJ13" s="11"/>
      <c r="EWK13" s="11"/>
      <c r="EWL13" s="11"/>
      <c r="EWM13" s="11"/>
      <c r="EWN13" s="11"/>
      <c r="EWO13" s="11"/>
      <c r="EWP13" s="11"/>
      <c r="EWQ13" s="11"/>
      <c r="EWR13" s="11"/>
      <c r="EWS13" s="11"/>
      <c r="EWT13" s="11"/>
      <c r="EWU13" s="11"/>
      <c r="EWV13" s="11"/>
      <c r="EWW13" s="11"/>
      <c r="EWX13" s="11"/>
      <c r="EWY13" s="11"/>
      <c r="EWZ13" s="11"/>
      <c r="EXA13" s="11"/>
      <c r="EXB13" s="11"/>
      <c r="EXC13" s="11"/>
      <c r="EXD13" s="11"/>
      <c r="EXE13" s="11"/>
      <c r="EXF13" s="11"/>
      <c r="EXG13" s="11"/>
      <c r="EXH13" s="11"/>
      <c r="EXI13" s="11"/>
      <c r="EXJ13" s="11"/>
      <c r="EXK13" s="11"/>
      <c r="EXL13" s="11"/>
      <c r="EXM13" s="11"/>
      <c r="EXN13" s="11"/>
      <c r="EXO13" s="11"/>
      <c r="EXP13" s="11"/>
      <c r="EXQ13" s="11"/>
      <c r="EXR13" s="11"/>
      <c r="EXS13" s="11"/>
      <c r="EXT13" s="11"/>
      <c r="EXU13" s="11"/>
      <c r="EXV13" s="11"/>
      <c r="EXW13" s="11"/>
      <c r="EXX13" s="11"/>
      <c r="EXY13" s="11"/>
      <c r="EXZ13" s="11"/>
      <c r="EYA13" s="11"/>
      <c r="EYB13" s="11"/>
      <c r="EYC13" s="11"/>
      <c r="EYD13" s="11"/>
      <c r="EYE13" s="11"/>
      <c r="EYF13" s="11"/>
      <c r="EYG13" s="11"/>
      <c r="EYH13" s="11"/>
      <c r="EYI13" s="11"/>
      <c r="EYJ13" s="11"/>
      <c r="EYK13" s="11"/>
      <c r="EYL13" s="11"/>
      <c r="EYM13" s="11"/>
      <c r="EYN13" s="11"/>
      <c r="EYO13" s="11"/>
      <c r="EYP13" s="11"/>
      <c r="EYQ13" s="11"/>
      <c r="EYR13" s="11"/>
      <c r="EYS13" s="11"/>
      <c r="EYT13" s="11"/>
      <c r="EYU13" s="11"/>
      <c r="EYV13" s="11"/>
      <c r="EYW13" s="11"/>
      <c r="EYX13" s="11"/>
      <c r="EYY13" s="11"/>
      <c r="EYZ13" s="11"/>
      <c r="EZA13" s="11"/>
      <c r="EZB13" s="11"/>
      <c r="EZC13" s="11"/>
      <c r="EZD13" s="11"/>
      <c r="EZE13" s="11"/>
      <c r="EZF13" s="11"/>
      <c r="EZG13" s="11"/>
      <c r="EZH13" s="11"/>
      <c r="EZI13" s="11"/>
      <c r="EZJ13" s="11"/>
      <c r="EZK13" s="11"/>
      <c r="EZL13" s="11"/>
      <c r="EZM13" s="11"/>
      <c r="EZN13" s="11"/>
      <c r="EZO13" s="11"/>
      <c r="EZP13" s="11"/>
      <c r="EZQ13" s="11"/>
      <c r="EZR13" s="11"/>
      <c r="EZS13" s="11"/>
      <c r="EZT13" s="11"/>
      <c r="EZU13" s="11"/>
      <c r="EZV13" s="11"/>
      <c r="EZW13" s="11"/>
      <c r="EZX13" s="11"/>
      <c r="EZY13" s="11"/>
      <c r="EZZ13" s="11"/>
      <c r="FAA13" s="11"/>
      <c r="FAB13" s="11"/>
      <c r="FAC13" s="11"/>
      <c r="FAD13" s="11"/>
      <c r="FAE13" s="11"/>
      <c r="FAF13" s="11"/>
      <c r="FAG13" s="11"/>
      <c r="FAH13" s="11"/>
      <c r="FAI13" s="11"/>
      <c r="FAJ13" s="11"/>
      <c r="FAK13" s="11"/>
      <c r="FAL13" s="11"/>
      <c r="FAM13" s="11"/>
      <c r="FAN13" s="11"/>
      <c r="FAO13" s="11"/>
      <c r="FAP13" s="11"/>
      <c r="FAQ13" s="11"/>
      <c r="FAR13" s="11"/>
      <c r="FAS13" s="11"/>
      <c r="FAT13" s="11"/>
      <c r="FAU13" s="11"/>
      <c r="FAV13" s="11"/>
      <c r="FAW13" s="11"/>
      <c r="FAX13" s="11"/>
      <c r="FAY13" s="11"/>
      <c r="FAZ13" s="11"/>
      <c r="FBA13" s="11"/>
      <c r="FBB13" s="11"/>
      <c r="FBC13" s="11"/>
      <c r="FBD13" s="11"/>
      <c r="FBE13" s="11"/>
      <c r="FBF13" s="11"/>
      <c r="FBG13" s="11"/>
      <c r="FBH13" s="11"/>
      <c r="FBI13" s="11"/>
      <c r="FBJ13" s="11"/>
      <c r="FBK13" s="11"/>
      <c r="FBL13" s="11"/>
      <c r="FBM13" s="11"/>
      <c r="FBN13" s="11"/>
      <c r="FBO13" s="11"/>
      <c r="FBP13" s="11"/>
      <c r="FBQ13" s="11"/>
      <c r="FBR13" s="11"/>
      <c r="FBS13" s="11"/>
      <c r="FBT13" s="11"/>
      <c r="FBU13" s="11"/>
      <c r="FBV13" s="11"/>
      <c r="FBW13" s="11"/>
      <c r="FBX13" s="11"/>
      <c r="FBY13" s="11"/>
      <c r="FBZ13" s="11"/>
      <c r="FCA13" s="11"/>
      <c r="FCB13" s="11"/>
      <c r="FCC13" s="11"/>
      <c r="FCD13" s="11"/>
      <c r="FCE13" s="11"/>
      <c r="FCF13" s="11"/>
      <c r="FCG13" s="11"/>
      <c r="FCH13" s="11"/>
      <c r="FCI13" s="11"/>
      <c r="FCJ13" s="11"/>
      <c r="FCK13" s="11"/>
      <c r="FCL13" s="11"/>
      <c r="FCM13" s="11"/>
      <c r="FCN13" s="11"/>
      <c r="FCO13" s="11"/>
      <c r="FCP13" s="11"/>
      <c r="FCQ13" s="11"/>
      <c r="FCR13" s="11"/>
      <c r="FCS13" s="11"/>
      <c r="FCT13" s="11"/>
      <c r="FCU13" s="11"/>
      <c r="FCV13" s="11"/>
      <c r="FCW13" s="11"/>
      <c r="FCX13" s="11"/>
      <c r="FCY13" s="11"/>
      <c r="FCZ13" s="11"/>
      <c r="FDA13" s="11"/>
      <c r="FDB13" s="11"/>
      <c r="FDC13" s="11"/>
      <c r="FDD13" s="11"/>
      <c r="FDE13" s="11"/>
      <c r="FDF13" s="11"/>
      <c r="FDG13" s="11"/>
      <c r="FDH13" s="11"/>
      <c r="FDI13" s="11"/>
      <c r="FDJ13" s="11"/>
      <c r="FDK13" s="11"/>
      <c r="FDL13" s="11"/>
      <c r="FDM13" s="11"/>
      <c r="FDN13" s="11"/>
      <c r="FDO13" s="11"/>
      <c r="FDP13" s="11"/>
      <c r="FDQ13" s="11"/>
      <c r="FDR13" s="11"/>
      <c r="FDS13" s="11"/>
      <c r="FDT13" s="11"/>
      <c r="FDU13" s="11"/>
      <c r="FDV13" s="11"/>
      <c r="FDW13" s="11"/>
      <c r="FDX13" s="11"/>
      <c r="FDY13" s="11"/>
      <c r="FDZ13" s="11"/>
      <c r="FEA13" s="11"/>
      <c r="FEB13" s="11"/>
      <c r="FEC13" s="11"/>
      <c r="FED13" s="11"/>
      <c r="FEE13" s="11"/>
      <c r="FEF13" s="11"/>
      <c r="FEG13" s="11"/>
      <c r="FEH13" s="11"/>
      <c r="FEI13" s="11"/>
      <c r="FEJ13" s="11"/>
      <c r="FEK13" s="11"/>
      <c r="FEL13" s="11"/>
      <c r="FEM13" s="11"/>
      <c r="FEN13" s="11"/>
      <c r="FEO13" s="11"/>
      <c r="FEP13" s="11"/>
      <c r="FEQ13" s="11"/>
      <c r="FER13" s="11"/>
      <c r="FES13" s="11"/>
      <c r="FET13" s="11"/>
      <c r="FEU13" s="11"/>
      <c r="FEV13" s="11"/>
      <c r="FEW13" s="11"/>
      <c r="FEX13" s="11"/>
      <c r="FEY13" s="11"/>
      <c r="FEZ13" s="11"/>
      <c r="FFA13" s="11"/>
      <c r="FFB13" s="11"/>
      <c r="FFC13" s="11"/>
      <c r="FFD13" s="11"/>
      <c r="FFE13" s="11"/>
      <c r="FFF13" s="11"/>
      <c r="FFG13" s="11"/>
      <c r="FFH13" s="11"/>
      <c r="FFI13" s="11"/>
      <c r="FFJ13" s="11"/>
      <c r="FFK13" s="11"/>
      <c r="FFL13" s="11"/>
      <c r="FFM13" s="11"/>
      <c r="FFN13" s="11"/>
      <c r="FFO13" s="11"/>
      <c r="FFP13" s="11"/>
      <c r="FFQ13" s="11"/>
      <c r="FFR13" s="11"/>
      <c r="FFS13" s="11"/>
      <c r="FFT13" s="11"/>
      <c r="FFU13" s="11"/>
      <c r="FFV13" s="11"/>
      <c r="FFW13" s="11"/>
      <c r="FFX13" s="11"/>
      <c r="FFY13" s="11"/>
      <c r="FFZ13" s="11"/>
      <c r="FGA13" s="11"/>
      <c r="FGB13" s="11"/>
      <c r="FGC13" s="11"/>
      <c r="FGD13" s="11"/>
      <c r="FGE13" s="11"/>
      <c r="FGF13" s="11"/>
      <c r="FGG13" s="11"/>
      <c r="FGH13" s="11"/>
      <c r="FGI13" s="11"/>
      <c r="FGJ13" s="11"/>
      <c r="FGK13" s="11"/>
      <c r="FGL13" s="11"/>
      <c r="FGM13" s="11"/>
      <c r="FGN13" s="11"/>
      <c r="FGO13" s="11"/>
      <c r="FGP13" s="11"/>
      <c r="FGQ13" s="11"/>
      <c r="FGR13" s="11"/>
      <c r="FGS13" s="11"/>
      <c r="FGT13" s="11"/>
      <c r="FGU13" s="11"/>
      <c r="FGV13" s="11"/>
      <c r="FGW13" s="11"/>
      <c r="FGX13" s="11"/>
      <c r="FGY13" s="11"/>
      <c r="FGZ13" s="11"/>
      <c r="FHA13" s="11"/>
      <c r="FHB13" s="11"/>
      <c r="FHC13" s="11"/>
      <c r="FHD13" s="11"/>
      <c r="FHE13" s="11"/>
      <c r="FHF13" s="11"/>
      <c r="FHG13" s="11"/>
      <c r="FHH13" s="11"/>
      <c r="FHI13" s="11"/>
      <c r="FHJ13" s="11"/>
      <c r="FHK13" s="11"/>
      <c r="FHL13" s="11"/>
      <c r="FHM13" s="11"/>
      <c r="FHN13" s="11"/>
      <c r="FHO13" s="11"/>
      <c r="FHP13" s="11"/>
      <c r="FHQ13" s="11"/>
      <c r="FHR13" s="11"/>
      <c r="FHS13" s="11"/>
      <c r="FHT13" s="11"/>
      <c r="FHU13" s="11"/>
      <c r="FHV13" s="11"/>
      <c r="FHW13" s="11"/>
      <c r="FHX13" s="11"/>
      <c r="FHY13" s="11"/>
      <c r="FHZ13" s="11"/>
      <c r="FIA13" s="11"/>
      <c r="FIB13" s="11"/>
      <c r="FIC13" s="11"/>
      <c r="FID13" s="11"/>
      <c r="FIE13" s="11"/>
      <c r="FIF13" s="11"/>
      <c r="FIG13" s="11"/>
      <c r="FIH13" s="11"/>
      <c r="FII13" s="11"/>
      <c r="FIJ13" s="11"/>
      <c r="FIK13" s="11"/>
      <c r="FIL13" s="11"/>
      <c r="FIM13" s="11"/>
      <c r="FIN13" s="11"/>
      <c r="FIO13" s="11"/>
      <c r="FIP13" s="11"/>
      <c r="FIQ13" s="11"/>
      <c r="FIR13" s="11"/>
      <c r="FIS13" s="11"/>
      <c r="FIT13" s="11"/>
      <c r="FIU13" s="11"/>
      <c r="FIV13" s="11"/>
      <c r="FIW13" s="11"/>
      <c r="FIX13" s="11"/>
      <c r="FIY13" s="11"/>
      <c r="FIZ13" s="11"/>
      <c r="FJA13" s="11"/>
      <c r="FJB13" s="11"/>
      <c r="FJC13" s="11"/>
      <c r="FJD13" s="11"/>
      <c r="FJE13" s="11"/>
      <c r="FJF13" s="11"/>
      <c r="FJG13" s="11"/>
      <c r="FJH13" s="11"/>
      <c r="FJI13" s="11"/>
      <c r="FJJ13" s="11"/>
      <c r="FJK13" s="11"/>
      <c r="FJL13" s="11"/>
      <c r="FJM13" s="11"/>
      <c r="FJN13" s="11"/>
      <c r="FJO13" s="11"/>
      <c r="FJP13" s="11"/>
      <c r="FJQ13" s="11"/>
      <c r="FJR13" s="11"/>
      <c r="FJS13" s="11"/>
      <c r="FJT13" s="11"/>
      <c r="FJU13" s="11"/>
      <c r="FJV13" s="11"/>
      <c r="FJW13" s="11"/>
      <c r="FJX13" s="11"/>
      <c r="FJY13" s="11"/>
      <c r="FJZ13" s="11"/>
      <c r="FKA13" s="11"/>
      <c r="FKB13" s="11"/>
      <c r="FKC13" s="11"/>
      <c r="FKD13" s="11"/>
      <c r="FKE13" s="11"/>
      <c r="FKF13" s="11"/>
      <c r="FKG13" s="11"/>
      <c r="FKH13" s="11"/>
      <c r="FKI13" s="11"/>
      <c r="FKJ13" s="11"/>
      <c r="FKK13" s="11"/>
      <c r="FKL13" s="11"/>
      <c r="FKM13" s="11"/>
      <c r="FKN13" s="11"/>
      <c r="FKO13" s="11"/>
      <c r="FKP13" s="11"/>
      <c r="FKQ13" s="11"/>
      <c r="FKR13" s="11"/>
      <c r="FKS13" s="11"/>
      <c r="FKT13" s="11"/>
      <c r="FKU13" s="11"/>
      <c r="FKV13" s="11"/>
      <c r="FKW13" s="11"/>
      <c r="FKX13" s="11"/>
      <c r="FKY13" s="11"/>
      <c r="FKZ13" s="11"/>
      <c r="FLA13" s="11"/>
      <c r="FLB13" s="11"/>
      <c r="FLC13" s="11"/>
      <c r="FLD13" s="11"/>
      <c r="FLE13" s="11"/>
      <c r="FLF13" s="11"/>
      <c r="FLG13" s="11"/>
      <c r="FLH13" s="11"/>
      <c r="FLI13" s="11"/>
      <c r="FLJ13" s="11"/>
      <c r="FLK13" s="11"/>
      <c r="FLL13" s="11"/>
      <c r="FLM13" s="11"/>
      <c r="FLN13" s="11"/>
      <c r="FLO13" s="11"/>
      <c r="FLP13" s="11"/>
      <c r="FLQ13" s="11"/>
      <c r="FLR13" s="11"/>
      <c r="FLS13" s="11"/>
      <c r="FLT13" s="11"/>
      <c r="FLU13" s="11"/>
      <c r="FLV13" s="11"/>
      <c r="FLW13" s="11"/>
      <c r="FLX13" s="11"/>
      <c r="FLY13" s="11"/>
      <c r="FLZ13" s="11"/>
      <c r="FMA13" s="11"/>
      <c r="FMB13" s="11"/>
      <c r="FMC13" s="11"/>
      <c r="FMD13" s="11"/>
      <c r="FME13" s="11"/>
      <c r="FMF13" s="11"/>
      <c r="FMG13" s="11"/>
      <c r="FMH13" s="11"/>
      <c r="FMI13" s="11"/>
      <c r="FMJ13" s="11"/>
      <c r="FMK13" s="11"/>
      <c r="FML13" s="11"/>
      <c r="FMM13" s="11"/>
      <c r="FMN13" s="11"/>
      <c r="FMO13" s="11"/>
      <c r="FMP13" s="11"/>
      <c r="FMQ13" s="11"/>
      <c r="FMR13" s="11"/>
      <c r="FMS13" s="11"/>
      <c r="FMT13" s="11"/>
      <c r="FMU13" s="11"/>
      <c r="FMV13" s="11"/>
      <c r="FMW13" s="11"/>
      <c r="FMX13" s="11"/>
      <c r="FMY13" s="11"/>
      <c r="FMZ13" s="11"/>
      <c r="FNA13" s="11"/>
      <c r="FNB13" s="11"/>
      <c r="FNC13" s="11"/>
      <c r="FND13" s="11"/>
      <c r="FNE13" s="11"/>
      <c r="FNF13" s="11"/>
      <c r="FNG13" s="11"/>
      <c r="FNH13" s="11"/>
      <c r="FNI13" s="11"/>
      <c r="FNJ13" s="11"/>
      <c r="FNK13" s="11"/>
      <c r="FNL13" s="11"/>
      <c r="FNM13" s="11"/>
      <c r="FNN13" s="11"/>
      <c r="FNO13" s="11"/>
      <c r="FNP13" s="11"/>
      <c r="FNQ13" s="11"/>
      <c r="FNR13" s="11"/>
      <c r="FNS13" s="11"/>
      <c r="FNT13" s="11"/>
      <c r="FNU13" s="11"/>
      <c r="FNV13" s="11"/>
      <c r="FNW13" s="11"/>
      <c r="FNX13" s="11"/>
      <c r="FNY13" s="11"/>
      <c r="FNZ13" s="11"/>
      <c r="FOA13" s="11"/>
      <c r="FOB13" s="11"/>
      <c r="FOC13" s="11"/>
      <c r="FOD13" s="11"/>
      <c r="FOE13" s="11"/>
      <c r="FOF13" s="11"/>
      <c r="FOG13" s="11"/>
      <c r="FOH13" s="11"/>
      <c r="FOI13" s="11"/>
      <c r="FOJ13" s="11"/>
      <c r="FOK13" s="11"/>
      <c r="FOL13" s="11"/>
      <c r="FOM13" s="11"/>
      <c r="FON13" s="11"/>
      <c r="FOO13" s="11"/>
      <c r="FOP13" s="11"/>
      <c r="FOQ13" s="11"/>
      <c r="FOR13" s="11"/>
      <c r="FOS13" s="11"/>
      <c r="FOT13" s="11"/>
      <c r="FOU13" s="11"/>
      <c r="FOV13" s="11"/>
      <c r="FOW13" s="11"/>
      <c r="FOX13" s="11"/>
      <c r="FOY13" s="11"/>
      <c r="FOZ13" s="11"/>
      <c r="FPA13" s="11"/>
      <c r="FPB13" s="11"/>
      <c r="FPC13" s="11"/>
      <c r="FPD13" s="11"/>
      <c r="FPE13" s="11"/>
      <c r="FPF13" s="11"/>
      <c r="FPG13" s="11"/>
      <c r="FPH13" s="11"/>
      <c r="FPI13" s="11"/>
      <c r="FPJ13" s="11"/>
      <c r="FPK13" s="11"/>
      <c r="FPL13" s="11"/>
      <c r="FPM13" s="11"/>
      <c r="FPN13" s="11"/>
      <c r="FPO13" s="11"/>
      <c r="FPP13" s="11"/>
      <c r="FPQ13" s="11"/>
      <c r="FPR13" s="11"/>
      <c r="FPS13" s="11"/>
      <c r="FPT13" s="11"/>
      <c r="FPU13" s="11"/>
      <c r="FPV13" s="11"/>
      <c r="FPW13" s="11"/>
      <c r="FPX13" s="11"/>
      <c r="FPY13" s="11"/>
      <c r="FPZ13" s="11"/>
      <c r="FQA13" s="11"/>
      <c r="FQB13" s="11"/>
      <c r="FQC13" s="11"/>
      <c r="FQD13" s="11"/>
      <c r="FQE13" s="11"/>
      <c r="FQF13" s="11"/>
      <c r="FQG13" s="11"/>
      <c r="FQH13" s="11"/>
      <c r="FQI13" s="11"/>
      <c r="FQJ13" s="11"/>
      <c r="FQK13" s="11"/>
      <c r="FQL13" s="11"/>
      <c r="FQM13" s="11"/>
      <c r="FQN13" s="11"/>
      <c r="FQO13" s="11"/>
      <c r="FQP13" s="11"/>
      <c r="FQQ13" s="11"/>
      <c r="FQR13" s="11"/>
      <c r="FQS13" s="11"/>
      <c r="FQT13" s="11"/>
      <c r="FQU13" s="11"/>
      <c r="FQV13" s="11"/>
      <c r="FQW13" s="11"/>
      <c r="FQX13" s="11"/>
      <c r="FQY13" s="11"/>
      <c r="FQZ13" s="11"/>
      <c r="FRA13" s="11"/>
      <c r="FRB13" s="11"/>
      <c r="FRC13" s="11"/>
      <c r="FRD13" s="11"/>
      <c r="FRE13" s="11"/>
      <c r="FRF13" s="11"/>
      <c r="FRG13" s="11"/>
      <c r="FRH13" s="11"/>
      <c r="FRI13" s="11"/>
      <c r="FRJ13" s="11"/>
      <c r="FRK13" s="11"/>
      <c r="FRL13" s="11"/>
      <c r="FRM13" s="11"/>
      <c r="FRN13" s="11"/>
      <c r="FRO13" s="11"/>
      <c r="FRP13" s="11"/>
      <c r="FRQ13" s="11"/>
      <c r="FRR13" s="11"/>
      <c r="FRS13" s="11"/>
      <c r="FRT13" s="11"/>
      <c r="FRU13" s="11"/>
      <c r="FRV13" s="11"/>
      <c r="FRW13" s="11"/>
      <c r="FRX13" s="11"/>
      <c r="FRY13" s="11"/>
      <c r="FRZ13" s="11"/>
      <c r="FSA13" s="11"/>
      <c r="FSB13" s="11"/>
      <c r="FSC13" s="11"/>
      <c r="FSD13" s="11"/>
      <c r="FSE13" s="11"/>
      <c r="FSF13" s="11"/>
      <c r="FSG13" s="11"/>
      <c r="FSH13" s="11"/>
      <c r="FSI13" s="11"/>
      <c r="FSJ13" s="11"/>
      <c r="FSK13" s="11"/>
      <c r="FSL13" s="11"/>
      <c r="FSM13" s="11"/>
      <c r="FSN13" s="11"/>
      <c r="FSO13" s="11"/>
      <c r="FSP13" s="11"/>
      <c r="FSQ13" s="11"/>
      <c r="FSR13" s="11"/>
      <c r="FSS13" s="11"/>
      <c r="FST13" s="11"/>
      <c r="FSU13" s="11"/>
      <c r="FSV13" s="11"/>
      <c r="FSW13" s="11"/>
      <c r="FSX13" s="11"/>
      <c r="FSY13" s="11"/>
      <c r="FSZ13" s="11"/>
      <c r="FTA13" s="11"/>
      <c r="FTB13" s="11"/>
      <c r="FTC13" s="11"/>
      <c r="FTD13" s="11"/>
      <c r="FTE13" s="11"/>
      <c r="FTF13" s="11"/>
      <c r="FTG13" s="11"/>
      <c r="FTH13" s="11"/>
      <c r="FTI13" s="11"/>
      <c r="FTJ13" s="11"/>
      <c r="FTK13" s="11"/>
      <c r="FTL13" s="11"/>
      <c r="FTM13" s="11"/>
      <c r="FTN13" s="11"/>
      <c r="FTO13" s="11"/>
      <c r="FTP13" s="11"/>
      <c r="FTQ13" s="11"/>
      <c r="FTR13" s="11"/>
      <c r="FTS13" s="11"/>
      <c r="FTT13" s="11"/>
      <c r="FTU13" s="11"/>
      <c r="FTV13" s="11"/>
      <c r="FTW13" s="11"/>
      <c r="FTX13" s="11"/>
      <c r="FTY13" s="11"/>
      <c r="FTZ13" s="11"/>
      <c r="FUA13" s="11"/>
      <c r="FUB13" s="11"/>
      <c r="FUC13" s="11"/>
      <c r="FUD13" s="11"/>
      <c r="FUE13" s="11"/>
      <c r="FUF13" s="11"/>
      <c r="FUG13" s="11"/>
      <c r="FUH13" s="11"/>
      <c r="FUI13" s="11"/>
      <c r="FUJ13" s="11"/>
      <c r="FUK13" s="11"/>
      <c r="FUL13" s="11"/>
      <c r="FUM13" s="11"/>
      <c r="FUN13" s="11"/>
      <c r="FUO13" s="11"/>
      <c r="FUP13" s="11"/>
      <c r="FUQ13" s="11"/>
      <c r="FUR13" s="11"/>
      <c r="FUS13" s="11"/>
      <c r="FUT13" s="11"/>
      <c r="FUU13" s="11"/>
      <c r="FUV13" s="11"/>
      <c r="FUW13" s="11"/>
      <c r="FUX13" s="11"/>
      <c r="FUY13" s="11"/>
      <c r="FUZ13" s="11"/>
      <c r="FVA13" s="11"/>
      <c r="FVB13" s="11"/>
      <c r="FVC13" s="11"/>
      <c r="FVD13" s="11"/>
      <c r="FVE13" s="11"/>
      <c r="FVF13" s="11"/>
      <c r="FVG13" s="11"/>
      <c r="FVH13" s="11"/>
      <c r="FVI13" s="11"/>
      <c r="FVJ13" s="11"/>
      <c r="FVK13" s="11"/>
      <c r="FVL13" s="11"/>
      <c r="FVM13" s="11"/>
      <c r="FVN13" s="11"/>
      <c r="FVO13" s="11"/>
      <c r="FVP13" s="11"/>
      <c r="FVQ13" s="11"/>
      <c r="FVR13" s="11"/>
      <c r="FVS13" s="11"/>
      <c r="FVT13" s="11"/>
      <c r="FVU13" s="11"/>
      <c r="FVV13" s="11"/>
      <c r="FVW13" s="11"/>
      <c r="FVX13" s="11"/>
      <c r="FVY13" s="11"/>
      <c r="FVZ13" s="11"/>
      <c r="FWA13" s="11"/>
      <c r="FWB13" s="11"/>
      <c r="FWC13" s="11"/>
      <c r="FWD13" s="11"/>
      <c r="FWE13" s="11"/>
      <c r="FWF13" s="11"/>
      <c r="FWG13" s="11"/>
      <c r="FWH13" s="11"/>
      <c r="FWI13" s="11"/>
      <c r="FWJ13" s="11"/>
      <c r="FWK13" s="11"/>
      <c r="FWL13" s="11"/>
      <c r="FWM13" s="11"/>
      <c r="FWN13" s="11"/>
      <c r="FWO13" s="11"/>
      <c r="FWP13" s="11"/>
      <c r="FWQ13" s="11"/>
      <c r="FWR13" s="11"/>
      <c r="FWS13" s="11"/>
      <c r="FWT13" s="11"/>
      <c r="FWU13" s="11"/>
      <c r="FWV13" s="11"/>
      <c r="FWW13" s="11"/>
      <c r="FWX13" s="11"/>
      <c r="FWY13" s="11"/>
      <c r="FWZ13" s="11"/>
      <c r="FXA13" s="11"/>
      <c r="FXB13" s="11"/>
      <c r="FXC13" s="11"/>
      <c r="FXD13" s="11"/>
      <c r="FXE13" s="11"/>
      <c r="FXF13" s="11"/>
      <c r="FXG13" s="11"/>
      <c r="FXH13" s="11"/>
      <c r="FXI13" s="11"/>
      <c r="FXJ13" s="11"/>
      <c r="FXK13" s="11"/>
      <c r="FXL13" s="11"/>
      <c r="FXM13" s="11"/>
      <c r="FXN13" s="11"/>
      <c r="FXO13" s="11"/>
      <c r="FXP13" s="11"/>
      <c r="FXQ13" s="11"/>
      <c r="FXR13" s="11"/>
      <c r="FXS13" s="11"/>
      <c r="FXT13" s="11"/>
      <c r="FXU13" s="11"/>
      <c r="FXV13" s="11"/>
      <c r="FXW13" s="11"/>
      <c r="FXX13" s="11"/>
      <c r="FXY13" s="11"/>
      <c r="FXZ13" s="11"/>
      <c r="FYA13" s="11"/>
      <c r="FYB13" s="11"/>
      <c r="FYC13" s="11"/>
      <c r="FYD13" s="11"/>
      <c r="FYE13" s="11"/>
      <c r="FYF13" s="11"/>
      <c r="FYG13" s="11"/>
      <c r="FYH13" s="11"/>
      <c r="FYI13" s="11"/>
      <c r="FYJ13" s="11"/>
      <c r="FYK13" s="11"/>
      <c r="FYL13" s="11"/>
      <c r="FYM13" s="11"/>
      <c r="FYN13" s="11"/>
      <c r="FYO13" s="11"/>
      <c r="FYP13" s="11"/>
      <c r="FYQ13" s="11"/>
      <c r="FYR13" s="11"/>
      <c r="FYS13" s="11"/>
      <c r="FYT13" s="11"/>
      <c r="FYU13" s="11"/>
      <c r="FYV13" s="11"/>
      <c r="FYW13" s="11"/>
      <c r="FYX13" s="11"/>
      <c r="FYY13" s="11"/>
      <c r="FYZ13" s="11"/>
      <c r="FZA13" s="11"/>
      <c r="FZB13" s="11"/>
      <c r="FZC13" s="11"/>
      <c r="FZD13" s="11"/>
      <c r="FZE13" s="11"/>
      <c r="FZF13" s="11"/>
      <c r="FZG13" s="11"/>
      <c r="FZH13" s="11"/>
      <c r="FZI13" s="11"/>
      <c r="FZJ13" s="11"/>
      <c r="FZK13" s="11"/>
      <c r="FZL13" s="11"/>
      <c r="FZM13" s="11"/>
      <c r="FZN13" s="11"/>
      <c r="FZO13" s="11"/>
      <c r="FZP13" s="11"/>
      <c r="FZQ13" s="11"/>
      <c r="FZR13" s="11"/>
      <c r="FZS13" s="11"/>
      <c r="FZT13" s="11"/>
      <c r="FZU13" s="11"/>
      <c r="FZV13" s="11"/>
      <c r="FZW13" s="11"/>
      <c r="FZX13" s="11"/>
      <c r="FZY13" s="11"/>
      <c r="FZZ13" s="11"/>
      <c r="GAA13" s="11"/>
      <c r="GAB13" s="11"/>
      <c r="GAC13" s="11"/>
      <c r="GAD13" s="11"/>
      <c r="GAE13" s="11"/>
      <c r="GAF13" s="11"/>
      <c r="GAG13" s="11"/>
      <c r="GAH13" s="11"/>
      <c r="GAI13" s="11"/>
      <c r="GAJ13" s="11"/>
      <c r="GAK13" s="11"/>
      <c r="GAL13" s="11"/>
      <c r="GAM13" s="11"/>
      <c r="GAN13" s="11"/>
      <c r="GAO13" s="11"/>
      <c r="GAP13" s="11"/>
      <c r="GAQ13" s="11"/>
      <c r="GAR13" s="11"/>
      <c r="GAS13" s="11"/>
      <c r="GAT13" s="11"/>
      <c r="GAU13" s="11"/>
      <c r="GAV13" s="11"/>
      <c r="GAW13" s="11"/>
      <c r="GAX13" s="11"/>
      <c r="GAY13" s="11"/>
      <c r="GAZ13" s="11"/>
      <c r="GBA13" s="11"/>
      <c r="GBB13" s="11"/>
      <c r="GBC13" s="11"/>
      <c r="GBD13" s="11"/>
      <c r="GBE13" s="11"/>
      <c r="GBF13" s="11"/>
      <c r="GBG13" s="11"/>
      <c r="GBH13" s="11"/>
      <c r="GBI13" s="11"/>
      <c r="GBJ13" s="11"/>
      <c r="GBK13" s="11"/>
      <c r="GBL13" s="11"/>
      <c r="GBM13" s="11"/>
      <c r="GBN13" s="11"/>
      <c r="GBO13" s="11"/>
      <c r="GBP13" s="11"/>
      <c r="GBQ13" s="11"/>
      <c r="GBR13" s="11"/>
      <c r="GBS13" s="11"/>
      <c r="GBT13" s="11"/>
      <c r="GBU13" s="11"/>
      <c r="GBV13" s="11"/>
      <c r="GBW13" s="11"/>
      <c r="GBX13" s="11"/>
      <c r="GBY13" s="11"/>
      <c r="GBZ13" s="11"/>
      <c r="GCA13" s="11"/>
      <c r="GCB13" s="11"/>
      <c r="GCC13" s="11"/>
      <c r="GCD13" s="11"/>
      <c r="GCE13" s="11"/>
      <c r="GCF13" s="11"/>
      <c r="GCG13" s="11"/>
      <c r="GCH13" s="11"/>
      <c r="GCI13" s="11"/>
      <c r="GCJ13" s="11"/>
      <c r="GCK13" s="11"/>
      <c r="GCL13" s="11"/>
      <c r="GCM13" s="11"/>
      <c r="GCN13" s="11"/>
      <c r="GCO13" s="11"/>
      <c r="GCP13" s="11"/>
      <c r="GCQ13" s="11"/>
      <c r="GCR13" s="11"/>
      <c r="GCS13" s="11"/>
      <c r="GCT13" s="11"/>
      <c r="GCU13" s="11"/>
      <c r="GCV13" s="11"/>
      <c r="GCW13" s="11"/>
      <c r="GCX13" s="11"/>
      <c r="GCY13" s="11"/>
      <c r="GCZ13" s="11"/>
      <c r="GDA13" s="11"/>
      <c r="GDB13" s="11"/>
      <c r="GDC13" s="11"/>
      <c r="GDD13" s="11"/>
      <c r="GDE13" s="11"/>
      <c r="GDF13" s="11"/>
      <c r="GDG13" s="11"/>
      <c r="GDH13" s="11"/>
      <c r="GDI13" s="11"/>
      <c r="GDJ13" s="11"/>
      <c r="GDK13" s="11"/>
      <c r="GDL13" s="11"/>
      <c r="GDM13" s="11"/>
      <c r="GDN13" s="11"/>
      <c r="GDO13" s="11"/>
      <c r="GDP13" s="11"/>
      <c r="GDQ13" s="11"/>
      <c r="GDR13" s="11"/>
      <c r="GDS13" s="11"/>
      <c r="GDT13" s="11"/>
      <c r="GDU13" s="11"/>
      <c r="GDV13" s="11"/>
      <c r="GDW13" s="11"/>
      <c r="GDX13" s="11"/>
      <c r="GDY13" s="11"/>
      <c r="GDZ13" s="11"/>
      <c r="GEA13" s="11"/>
      <c r="GEB13" s="11"/>
      <c r="GEC13" s="11"/>
      <c r="GED13" s="11"/>
      <c r="GEE13" s="11"/>
      <c r="GEF13" s="11"/>
      <c r="GEG13" s="11"/>
      <c r="GEH13" s="11"/>
      <c r="GEI13" s="11"/>
      <c r="GEJ13" s="11"/>
      <c r="GEK13" s="11"/>
      <c r="GEL13" s="11"/>
      <c r="GEM13" s="11"/>
      <c r="GEN13" s="11"/>
      <c r="GEO13" s="11"/>
      <c r="GEP13" s="11"/>
      <c r="GEQ13" s="11"/>
      <c r="GER13" s="11"/>
      <c r="GES13" s="11"/>
      <c r="GET13" s="11"/>
      <c r="GEU13" s="11"/>
      <c r="GEV13" s="11"/>
      <c r="GEW13" s="11"/>
      <c r="GEX13" s="11"/>
      <c r="GEY13" s="11"/>
      <c r="GEZ13" s="11"/>
      <c r="GFA13" s="11"/>
      <c r="GFB13" s="11"/>
      <c r="GFC13" s="11"/>
      <c r="GFD13" s="11"/>
      <c r="GFE13" s="11"/>
      <c r="GFF13" s="11"/>
      <c r="GFG13" s="11"/>
      <c r="GFH13" s="11"/>
      <c r="GFI13" s="11"/>
      <c r="GFJ13" s="11"/>
      <c r="GFK13" s="11"/>
      <c r="GFL13" s="11"/>
      <c r="GFM13" s="11"/>
      <c r="GFN13" s="11"/>
      <c r="GFO13" s="11"/>
      <c r="GFP13" s="11"/>
      <c r="GFQ13" s="11"/>
      <c r="GFR13" s="11"/>
      <c r="GFS13" s="11"/>
      <c r="GFT13" s="11"/>
      <c r="GFU13" s="11"/>
      <c r="GFV13" s="11"/>
      <c r="GFW13" s="11"/>
      <c r="GFX13" s="11"/>
      <c r="GFY13" s="11"/>
      <c r="GFZ13" s="11"/>
      <c r="GGA13" s="11"/>
      <c r="GGB13" s="11"/>
      <c r="GGC13" s="11"/>
      <c r="GGD13" s="11"/>
      <c r="GGE13" s="11"/>
      <c r="GGF13" s="11"/>
      <c r="GGG13" s="11"/>
      <c r="GGH13" s="11"/>
      <c r="GGI13" s="11"/>
      <c r="GGJ13" s="11"/>
      <c r="GGK13" s="11"/>
      <c r="GGL13" s="11"/>
      <c r="GGM13" s="11"/>
      <c r="GGN13" s="11"/>
      <c r="GGO13" s="11"/>
      <c r="GGP13" s="11"/>
      <c r="GGQ13" s="11"/>
      <c r="GGR13" s="11"/>
      <c r="GGS13" s="11"/>
      <c r="GGT13" s="11"/>
      <c r="GGU13" s="11"/>
      <c r="GGV13" s="11"/>
      <c r="GGW13" s="11"/>
      <c r="GGX13" s="11"/>
      <c r="GGY13" s="11"/>
      <c r="GGZ13" s="11"/>
      <c r="GHA13" s="11"/>
      <c r="GHB13" s="11"/>
      <c r="GHC13" s="11"/>
      <c r="GHD13" s="11"/>
      <c r="GHE13" s="11"/>
      <c r="GHF13" s="11"/>
      <c r="GHG13" s="11"/>
      <c r="GHH13" s="11"/>
      <c r="GHI13" s="11"/>
      <c r="GHJ13" s="11"/>
      <c r="GHK13" s="11"/>
      <c r="GHL13" s="11"/>
      <c r="GHM13" s="11"/>
      <c r="GHN13" s="11"/>
      <c r="GHO13" s="11"/>
      <c r="GHP13" s="11"/>
      <c r="GHQ13" s="11"/>
      <c r="GHR13" s="11"/>
      <c r="GHS13" s="11"/>
      <c r="GHT13" s="11"/>
      <c r="GHU13" s="11"/>
      <c r="GHV13" s="11"/>
      <c r="GHW13" s="11"/>
      <c r="GHX13" s="11"/>
      <c r="GHY13" s="11"/>
      <c r="GHZ13" s="11"/>
      <c r="GIA13" s="11"/>
      <c r="GIB13" s="11"/>
      <c r="GIC13" s="11"/>
      <c r="GID13" s="11"/>
      <c r="GIE13" s="11"/>
      <c r="GIF13" s="11"/>
      <c r="GIG13" s="11"/>
      <c r="GIH13" s="11"/>
      <c r="GII13" s="11"/>
      <c r="GIJ13" s="11"/>
      <c r="GIK13" s="11"/>
      <c r="GIL13" s="11"/>
      <c r="GIM13" s="11"/>
      <c r="GIN13" s="11"/>
      <c r="GIO13" s="11"/>
      <c r="GIP13" s="11"/>
      <c r="GIQ13" s="11"/>
      <c r="GIR13" s="11"/>
      <c r="GIS13" s="11"/>
      <c r="GIT13" s="11"/>
      <c r="GIU13" s="11"/>
      <c r="GIV13" s="11"/>
      <c r="GIW13" s="11"/>
      <c r="GIX13" s="11"/>
      <c r="GIY13" s="11"/>
      <c r="GIZ13" s="11"/>
      <c r="GJA13" s="11"/>
      <c r="GJB13" s="11"/>
      <c r="GJC13" s="11"/>
      <c r="GJD13" s="11"/>
      <c r="GJE13" s="11"/>
      <c r="GJF13" s="11"/>
      <c r="GJG13" s="11"/>
      <c r="GJH13" s="11"/>
      <c r="GJI13" s="11"/>
      <c r="GJJ13" s="11"/>
      <c r="GJK13" s="11"/>
      <c r="GJL13" s="11"/>
      <c r="GJM13" s="11"/>
      <c r="GJN13" s="11"/>
      <c r="GJO13" s="11"/>
      <c r="GJP13" s="11"/>
      <c r="GJQ13" s="11"/>
      <c r="GJR13" s="11"/>
      <c r="GJS13" s="11"/>
      <c r="GJT13" s="11"/>
      <c r="GJU13" s="11"/>
      <c r="GJV13" s="11"/>
      <c r="GJW13" s="11"/>
      <c r="GJX13" s="11"/>
      <c r="GJY13" s="11"/>
      <c r="GJZ13" s="11"/>
      <c r="GKA13" s="11"/>
      <c r="GKB13" s="11"/>
      <c r="GKC13" s="11"/>
      <c r="GKD13" s="11"/>
      <c r="GKE13" s="11"/>
      <c r="GKF13" s="11"/>
      <c r="GKG13" s="11"/>
      <c r="GKH13" s="11"/>
      <c r="GKI13" s="11"/>
      <c r="GKJ13" s="11"/>
      <c r="GKK13" s="11"/>
      <c r="GKL13" s="11"/>
      <c r="GKM13" s="11"/>
      <c r="GKN13" s="11"/>
      <c r="GKO13" s="11"/>
      <c r="GKP13" s="11"/>
      <c r="GKQ13" s="11"/>
      <c r="GKR13" s="11"/>
      <c r="GKS13" s="11"/>
      <c r="GKT13" s="11"/>
      <c r="GKU13" s="11"/>
      <c r="GKV13" s="11"/>
      <c r="GKW13" s="11"/>
      <c r="GKX13" s="11"/>
      <c r="GKY13" s="11"/>
      <c r="GKZ13" s="11"/>
      <c r="GLA13" s="11"/>
      <c r="GLB13" s="11"/>
      <c r="GLC13" s="11"/>
      <c r="GLD13" s="11"/>
      <c r="GLE13" s="11"/>
      <c r="GLF13" s="11"/>
      <c r="GLG13" s="11"/>
      <c r="GLH13" s="11"/>
      <c r="GLI13" s="11"/>
      <c r="GLJ13" s="11"/>
      <c r="GLK13" s="11"/>
      <c r="GLL13" s="11"/>
      <c r="GLM13" s="11"/>
      <c r="GLN13" s="11"/>
      <c r="GLO13" s="11"/>
      <c r="GLP13" s="11"/>
      <c r="GLQ13" s="11"/>
      <c r="GLR13" s="11"/>
      <c r="GLS13" s="11"/>
      <c r="GLT13" s="11"/>
      <c r="GLU13" s="11"/>
      <c r="GLV13" s="11"/>
      <c r="GLW13" s="11"/>
      <c r="GLX13" s="11"/>
      <c r="GLY13" s="11"/>
      <c r="GLZ13" s="11"/>
      <c r="GMA13" s="11"/>
      <c r="GMB13" s="11"/>
      <c r="GMC13" s="11"/>
      <c r="GMD13" s="11"/>
      <c r="GME13" s="11"/>
      <c r="GMF13" s="11"/>
      <c r="GMG13" s="11"/>
      <c r="GMH13" s="11"/>
      <c r="GMI13" s="11"/>
      <c r="GMJ13" s="11"/>
      <c r="GMK13" s="11"/>
      <c r="GML13" s="11"/>
      <c r="GMM13" s="11"/>
      <c r="GMN13" s="11"/>
      <c r="GMO13" s="11"/>
      <c r="GMP13" s="11"/>
      <c r="GMQ13" s="11"/>
      <c r="GMR13" s="11"/>
      <c r="GMS13" s="11"/>
      <c r="GMT13" s="11"/>
      <c r="GMU13" s="11"/>
      <c r="GMV13" s="11"/>
      <c r="GMW13" s="11"/>
      <c r="GMX13" s="11"/>
      <c r="GMY13" s="11"/>
      <c r="GMZ13" s="11"/>
      <c r="GNA13" s="11"/>
      <c r="GNB13" s="11"/>
      <c r="GNC13" s="11"/>
      <c r="GND13" s="11"/>
      <c r="GNE13" s="11"/>
      <c r="GNF13" s="11"/>
      <c r="GNG13" s="11"/>
      <c r="GNH13" s="11"/>
      <c r="GNI13" s="11"/>
      <c r="GNJ13" s="11"/>
      <c r="GNK13" s="11"/>
      <c r="GNL13" s="11"/>
      <c r="GNM13" s="11"/>
      <c r="GNN13" s="11"/>
      <c r="GNO13" s="11"/>
      <c r="GNP13" s="11"/>
      <c r="GNQ13" s="11"/>
      <c r="GNR13" s="11"/>
      <c r="GNS13" s="11"/>
      <c r="GNT13" s="11"/>
      <c r="GNU13" s="11"/>
      <c r="GNV13" s="11"/>
      <c r="GNW13" s="11"/>
      <c r="GNX13" s="11"/>
      <c r="GNY13" s="11"/>
      <c r="GNZ13" s="11"/>
      <c r="GOA13" s="11"/>
      <c r="GOB13" s="11"/>
      <c r="GOC13" s="11"/>
      <c r="GOD13" s="11"/>
      <c r="GOE13" s="11"/>
      <c r="GOF13" s="11"/>
      <c r="GOG13" s="11"/>
      <c r="GOH13" s="11"/>
      <c r="GOI13" s="11"/>
      <c r="GOJ13" s="11"/>
      <c r="GOK13" s="11"/>
      <c r="GOL13" s="11"/>
      <c r="GOM13" s="11"/>
      <c r="GON13" s="11"/>
      <c r="GOO13" s="11"/>
      <c r="GOP13" s="11"/>
      <c r="GOQ13" s="11"/>
      <c r="GOR13" s="11"/>
      <c r="GOS13" s="11"/>
      <c r="GOT13" s="11"/>
      <c r="GOU13" s="11"/>
      <c r="GOV13" s="11"/>
      <c r="GOW13" s="11"/>
      <c r="GOX13" s="11"/>
      <c r="GOY13" s="11"/>
      <c r="GOZ13" s="11"/>
      <c r="GPA13" s="11"/>
      <c r="GPB13" s="11"/>
      <c r="GPC13" s="11"/>
      <c r="GPD13" s="11"/>
      <c r="GPE13" s="11"/>
      <c r="GPF13" s="11"/>
      <c r="GPG13" s="11"/>
      <c r="GPH13" s="11"/>
      <c r="GPI13" s="11"/>
      <c r="GPJ13" s="11"/>
      <c r="GPK13" s="11"/>
      <c r="GPL13" s="11"/>
      <c r="GPM13" s="11"/>
      <c r="GPN13" s="11"/>
      <c r="GPO13" s="11"/>
      <c r="GPP13" s="11"/>
      <c r="GPQ13" s="11"/>
      <c r="GPR13" s="11"/>
      <c r="GPS13" s="11"/>
      <c r="GPT13" s="11"/>
      <c r="GPU13" s="11"/>
      <c r="GPV13" s="11"/>
      <c r="GPW13" s="11"/>
      <c r="GPX13" s="11"/>
      <c r="GPY13" s="11"/>
      <c r="GPZ13" s="11"/>
      <c r="GQA13" s="11"/>
      <c r="GQB13" s="11"/>
      <c r="GQC13" s="11"/>
      <c r="GQD13" s="11"/>
      <c r="GQE13" s="11"/>
      <c r="GQF13" s="11"/>
      <c r="GQG13" s="11"/>
      <c r="GQH13" s="11"/>
      <c r="GQI13" s="11"/>
      <c r="GQJ13" s="11"/>
      <c r="GQK13" s="11"/>
      <c r="GQL13" s="11"/>
      <c r="GQM13" s="11"/>
      <c r="GQN13" s="11"/>
      <c r="GQO13" s="11"/>
      <c r="GQP13" s="11"/>
      <c r="GQQ13" s="11"/>
      <c r="GQR13" s="11"/>
      <c r="GQS13" s="11"/>
      <c r="GQT13" s="11"/>
      <c r="GQU13" s="11"/>
      <c r="GQV13" s="11"/>
      <c r="GQW13" s="11"/>
      <c r="GQX13" s="11"/>
      <c r="GQY13" s="11"/>
      <c r="GQZ13" s="11"/>
      <c r="GRA13" s="11"/>
      <c r="GRB13" s="11"/>
      <c r="GRC13" s="11"/>
      <c r="GRD13" s="11"/>
      <c r="GRE13" s="11"/>
      <c r="GRF13" s="11"/>
      <c r="GRG13" s="11"/>
      <c r="GRH13" s="11"/>
      <c r="GRI13" s="11"/>
      <c r="GRJ13" s="11"/>
      <c r="GRK13" s="11"/>
      <c r="GRL13" s="11"/>
      <c r="GRM13" s="11"/>
      <c r="GRN13" s="11"/>
      <c r="GRO13" s="11"/>
      <c r="GRP13" s="11"/>
      <c r="GRQ13" s="11"/>
      <c r="GRR13" s="11"/>
      <c r="GRS13" s="11"/>
      <c r="GRT13" s="11"/>
      <c r="GRU13" s="11"/>
      <c r="GRV13" s="11"/>
      <c r="GRW13" s="11"/>
      <c r="GRX13" s="11"/>
      <c r="GRY13" s="11"/>
      <c r="GRZ13" s="11"/>
      <c r="GSA13" s="11"/>
      <c r="GSB13" s="11"/>
      <c r="GSC13" s="11"/>
      <c r="GSD13" s="11"/>
      <c r="GSE13" s="11"/>
      <c r="GSF13" s="11"/>
      <c r="GSG13" s="11"/>
      <c r="GSH13" s="11"/>
      <c r="GSI13" s="11"/>
      <c r="GSJ13" s="11"/>
      <c r="GSK13" s="11"/>
      <c r="GSL13" s="11"/>
      <c r="GSM13" s="11"/>
      <c r="GSN13" s="11"/>
      <c r="GSO13" s="11"/>
      <c r="GSP13" s="11"/>
      <c r="GSQ13" s="11"/>
      <c r="GSR13" s="11"/>
      <c r="GSS13" s="11"/>
      <c r="GST13" s="11"/>
      <c r="GSU13" s="11"/>
      <c r="GSV13" s="11"/>
      <c r="GSW13" s="11"/>
      <c r="GSX13" s="11"/>
      <c r="GSY13" s="11"/>
      <c r="GSZ13" s="11"/>
      <c r="GTA13" s="11"/>
      <c r="GTB13" s="11"/>
      <c r="GTC13" s="11"/>
      <c r="GTD13" s="11"/>
      <c r="GTE13" s="11"/>
      <c r="GTF13" s="11"/>
      <c r="GTG13" s="11"/>
      <c r="GTH13" s="11"/>
      <c r="GTI13" s="11"/>
      <c r="GTJ13" s="11"/>
      <c r="GTK13" s="11"/>
      <c r="GTL13" s="11"/>
      <c r="GTM13" s="11"/>
      <c r="GTN13" s="11"/>
      <c r="GTO13" s="11"/>
      <c r="GTP13" s="11"/>
      <c r="GTQ13" s="11"/>
      <c r="GTR13" s="11"/>
      <c r="GTS13" s="11"/>
      <c r="GTT13" s="11"/>
      <c r="GTU13" s="11"/>
      <c r="GTV13" s="11"/>
      <c r="GTW13" s="11"/>
      <c r="GTX13" s="11"/>
      <c r="GTY13" s="11"/>
      <c r="GTZ13" s="11"/>
      <c r="GUA13" s="11"/>
      <c r="GUB13" s="11"/>
      <c r="GUC13" s="11"/>
      <c r="GUD13" s="11"/>
      <c r="GUE13" s="11"/>
      <c r="GUF13" s="11"/>
      <c r="GUG13" s="11"/>
      <c r="GUH13" s="11"/>
      <c r="GUI13" s="11"/>
      <c r="GUJ13" s="11"/>
      <c r="GUK13" s="11"/>
      <c r="GUL13" s="11"/>
      <c r="GUM13" s="11"/>
      <c r="GUN13" s="11"/>
      <c r="GUO13" s="11"/>
      <c r="GUP13" s="11"/>
      <c r="GUQ13" s="11"/>
      <c r="GUR13" s="11"/>
      <c r="GUS13" s="11"/>
      <c r="GUT13" s="11"/>
      <c r="GUU13" s="11"/>
      <c r="GUV13" s="11"/>
      <c r="GUW13" s="11"/>
      <c r="GUX13" s="11"/>
      <c r="GUY13" s="11"/>
      <c r="GUZ13" s="11"/>
      <c r="GVA13" s="11"/>
      <c r="GVB13" s="11"/>
      <c r="GVC13" s="11"/>
      <c r="GVD13" s="11"/>
      <c r="GVE13" s="11"/>
      <c r="GVF13" s="11"/>
      <c r="GVG13" s="11"/>
      <c r="GVH13" s="11"/>
      <c r="GVI13" s="11"/>
      <c r="GVJ13" s="11"/>
      <c r="GVK13" s="11"/>
      <c r="GVL13" s="11"/>
      <c r="GVM13" s="11"/>
      <c r="GVN13" s="11"/>
      <c r="GVO13" s="11"/>
      <c r="GVP13" s="11"/>
      <c r="GVQ13" s="11"/>
      <c r="GVR13" s="11"/>
      <c r="GVS13" s="11"/>
      <c r="GVT13" s="11"/>
      <c r="GVU13" s="11"/>
      <c r="GVV13" s="11"/>
      <c r="GVW13" s="11"/>
      <c r="GVX13" s="11"/>
      <c r="GVY13" s="11"/>
      <c r="GVZ13" s="11"/>
      <c r="GWA13" s="11"/>
      <c r="GWB13" s="11"/>
      <c r="GWC13" s="11"/>
      <c r="GWD13" s="11"/>
      <c r="GWE13" s="11"/>
      <c r="GWF13" s="11"/>
      <c r="GWG13" s="11"/>
      <c r="GWH13" s="11"/>
      <c r="GWI13" s="11"/>
      <c r="GWJ13" s="11"/>
      <c r="GWK13" s="11"/>
      <c r="GWL13" s="11"/>
      <c r="GWM13" s="11"/>
      <c r="GWN13" s="11"/>
      <c r="GWO13" s="11"/>
      <c r="GWP13" s="11"/>
      <c r="GWQ13" s="11"/>
      <c r="GWR13" s="11"/>
      <c r="GWS13" s="11"/>
      <c r="GWT13" s="11"/>
      <c r="GWU13" s="11"/>
      <c r="GWV13" s="11"/>
      <c r="GWW13" s="11"/>
      <c r="GWX13" s="11"/>
      <c r="GWY13" s="11"/>
      <c r="GWZ13" s="11"/>
      <c r="GXA13" s="11"/>
      <c r="GXB13" s="11"/>
      <c r="GXC13" s="11"/>
      <c r="GXD13" s="11"/>
      <c r="GXE13" s="11"/>
      <c r="GXF13" s="11"/>
      <c r="GXG13" s="11"/>
      <c r="GXH13" s="11"/>
      <c r="GXI13" s="11"/>
      <c r="GXJ13" s="11"/>
      <c r="GXK13" s="11"/>
      <c r="GXL13" s="11"/>
      <c r="GXM13" s="11"/>
      <c r="GXN13" s="11"/>
      <c r="GXO13" s="11"/>
      <c r="GXP13" s="11"/>
      <c r="GXQ13" s="11"/>
      <c r="GXR13" s="11"/>
      <c r="GXS13" s="11"/>
      <c r="GXT13" s="11"/>
      <c r="GXU13" s="11"/>
      <c r="GXV13" s="11"/>
      <c r="GXW13" s="11"/>
      <c r="GXX13" s="11"/>
      <c r="GXY13" s="11"/>
      <c r="GXZ13" s="11"/>
      <c r="GYA13" s="11"/>
      <c r="GYB13" s="11"/>
      <c r="GYC13" s="11"/>
      <c r="GYD13" s="11"/>
      <c r="GYE13" s="11"/>
      <c r="GYF13" s="11"/>
      <c r="GYG13" s="11"/>
      <c r="GYH13" s="11"/>
      <c r="GYI13" s="11"/>
      <c r="GYJ13" s="11"/>
      <c r="GYK13" s="11"/>
      <c r="GYL13" s="11"/>
      <c r="GYM13" s="11"/>
      <c r="GYN13" s="11"/>
      <c r="GYO13" s="11"/>
      <c r="GYP13" s="11"/>
      <c r="GYQ13" s="11"/>
      <c r="GYR13" s="11"/>
      <c r="GYS13" s="11"/>
      <c r="GYT13" s="11"/>
      <c r="GYU13" s="11"/>
      <c r="GYV13" s="11"/>
      <c r="GYW13" s="11"/>
      <c r="GYX13" s="11"/>
      <c r="GYY13" s="11"/>
      <c r="GYZ13" s="11"/>
      <c r="GZA13" s="11"/>
      <c r="GZB13" s="11"/>
      <c r="GZC13" s="11"/>
      <c r="GZD13" s="11"/>
      <c r="GZE13" s="11"/>
      <c r="GZF13" s="11"/>
      <c r="GZG13" s="11"/>
      <c r="GZH13" s="11"/>
      <c r="GZI13" s="11"/>
      <c r="GZJ13" s="11"/>
      <c r="GZK13" s="11"/>
      <c r="GZL13" s="11"/>
      <c r="GZM13" s="11"/>
      <c r="GZN13" s="11"/>
      <c r="GZO13" s="11"/>
      <c r="GZP13" s="11"/>
      <c r="GZQ13" s="11"/>
      <c r="GZR13" s="11"/>
      <c r="GZS13" s="11"/>
      <c r="GZT13" s="11"/>
      <c r="GZU13" s="11"/>
      <c r="GZV13" s="11"/>
      <c r="GZW13" s="11"/>
      <c r="GZX13" s="11"/>
      <c r="GZY13" s="11"/>
      <c r="GZZ13" s="11"/>
      <c r="HAA13" s="11"/>
      <c r="HAB13" s="11"/>
      <c r="HAC13" s="11"/>
      <c r="HAD13" s="11"/>
      <c r="HAE13" s="11"/>
      <c r="HAF13" s="11"/>
      <c r="HAG13" s="11"/>
      <c r="HAH13" s="11"/>
      <c r="HAI13" s="11"/>
      <c r="HAJ13" s="11"/>
      <c r="HAK13" s="11"/>
      <c r="HAL13" s="11"/>
      <c r="HAM13" s="11"/>
      <c r="HAN13" s="11"/>
      <c r="HAO13" s="11"/>
      <c r="HAP13" s="11"/>
      <c r="HAQ13" s="11"/>
      <c r="HAR13" s="11"/>
      <c r="HAS13" s="11"/>
      <c r="HAT13" s="11"/>
      <c r="HAU13" s="11"/>
      <c r="HAV13" s="11"/>
      <c r="HAW13" s="11"/>
      <c r="HAX13" s="11"/>
      <c r="HAY13" s="11"/>
      <c r="HAZ13" s="11"/>
      <c r="HBA13" s="11"/>
      <c r="HBB13" s="11"/>
      <c r="HBC13" s="11"/>
      <c r="HBD13" s="11"/>
      <c r="HBE13" s="11"/>
      <c r="HBF13" s="11"/>
      <c r="HBG13" s="11"/>
      <c r="HBH13" s="11"/>
      <c r="HBI13" s="11"/>
      <c r="HBJ13" s="11"/>
      <c r="HBK13" s="11"/>
      <c r="HBL13" s="11"/>
      <c r="HBM13" s="11"/>
      <c r="HBN13" s="11"/>
      <c r="HBO13" s="11"/>
      <c r="HBP13" s="11"/>
      <c r="HBQ13" s="11"/>
      <c r="HBR13" s="11"/>
      <c r="HBS13" s="11"/>
      <c r="HBT13" s="11"/>
      <c r="HBU13" s="11"/>
      <c r="HBV13" s="11"/>
      <c r="HBW13" s="11"/>
      <c r="HBX13" s="11"/>
      <c r="HBY13" s="11"/>
      <c r="HBZ13" s="11"/>
      <c r="HCA13" s="11"/>
      <c r="HCB13" s="11"/>
      <c r="HCC13" s="11"/>
      <c r="HCD13" s="11"/>
      <c r="HCE13" s="11"/>
      <c r="HCF13" s="11"/>
      <c r="HCG13" s="11"/>
      <c r="HCH13" s="11"/>
      <c r="HCI13" s="11"/>
      <c r="HCJ13" s="11"/>
      <c r="HCK13" s="11"/>
      <c r="HCL13" s="11"/>
      <c r="HCM13" s="11"/>
      <c r="HCN13" s="11"/>
      <c r="HCO13" s="11"/>
      <c r="HCP13" s="11"/>
      <c r="HCQ13" s="11"/>
      <c r="HCR13" s="11"/>
      <c r="HCS13" s="11"/>
      <c r="HCT13" s="11"/>
      <c r="HCU13" s="11"/>
      <c r="HCV13" s="11"/>
      <c r="HCW13" s="11"/>
      <c r="HCX13" s="11"/>
      <c r="HCY13" s="11"/>
      <c r="HCZ13" s="11"/>
      <c r="HDA13" s="11"/>
      <c r="HDB13" s="11"/>
      <c r="HDC13" s="11"/>
      <c r="HDD13" s="11"/>
      <c r="HDE13" s="11"/>
      <c r="HDF13" s="11"/>
      <c r="HDG13" s="11"/>
      <c r="HDH13" s="11"/>
      <c r="HDI13" s="11"/>
      <c r="HDJ13" s="11"/>
      <c r="HDK13" s="11"/>
      <c r="HDL13" s="11"/>
      <c r="HDM13" s="11"/>
      <c r="HDN13" s="11"/>
      <c r="HDO13" s="11"/>
      <c r="HDP13" s="11"/>
      <c r="HDQ13" s="11"/>
      <c r="HDR13" s="11"/>
      <c r="HDS13" s="11"/>
      <c r="HDT13" s="11"/>
      <c r="HDU13" s="11"/>
      <c r="HDV13" s="11"/>
      <c r="HDW13" s="11"/>
      <c r="HDX13" s="11"/>
      <c r="HDY13" s="11"/>
      <c r="HDZ13" s="11"/>
      <c r="HEA13" s="11"/>
      <c r="HEB13" s="11"/>
      <c r="HEC13" s="11"/>
      <c r="HED13" s="11"/>
      <c r="HEE13" s="11"/>
      <c r="HEF13" s="11"/>
      <c r="HEG13" s="11"/>
      <c r="HEH13" s="11"/>
      <c r="HEI13" s="11"/>
      <c r="HEJ13" s="11"/>
      <c r="HEK13" s="11"/>
      <c r="HEL13" s="11"/>
      <c r="HEM13" s="11"/>
      <c r="HEN13" s="11"/>
      <c r="HEO13" s="11"/>
      <c r="HEP13" s="11"/>
      <c r="HEQ13" s="11"/>
      <c r="HER13" s="11"/>
      <c r="HES13" s="11"/>
      <c r="HET13" s="11"/>
      <c r="HEU13" s="11"/>
      <c r="HEV13" s="11"/>
      <c r="HEW13" s="11"/>
      <c r="HEX13" s="11"/>
      <c r="HEY13" s="11"/>
      <c r="HEZ13" s="11"/>
      <c r="HFA13" s="11"/>
      <c r="HFB13" s="11"/>
      <c r="HFC13" s="11"/>
      <c r="HFD13" s="11"/>
      <c r="HFE13" s="11"/>
      <c r="HFF13" s="11"/>
      <c r="HFG13" s="11"/>
      <c r="HFH13" s="11"/>
      <c r="HFI13" s="11"/>
      <c r="HFJ13" s="11"/>
      <c r="HFK13" s="11"/>
      <c r="HFL13" s="11"/>
      <c r="HFM13" s="11"/>
      <c r="HFN13" s="11"/>
      <c r="HFO13" s="11"/>
      <c r="HFP13" s="11"/>
      <c r="HFQ13" s="11"/>
      <c r="HFR13" s="11"/>
      <c r="HFS13" s="11"/>
      <c r="HFT13" s="11"/>
      <c r="HFU13" s="11"/>
      <c r="HFV13" s="11"/>
      <c r="HFW13" s="11"/>
      <c r="HFX13" s="11"/>
      <c r="HFY13" s="11"/>
      <c r="HFZ13" s="11"/>
      <c r="HGA13" s="11"/>
      <c r="HGB13" s="11"/>
      <c r="HGC13" s="11"/>
      <c r="HGD13" s="11"/>
      <c r="HGE13" s="11"/>
      <c r="HGF13" s="11"/>
      <c r="HGG13" s="11"/>
      <c r="HGH13" s="11"/>
      <c r="HGI13" s="11"/>
      <c r="HGJ13" s="11"/>
      <c r="HGK13" s="11"/>
      <c r="HGL13" s="11"/>
      <c r="HGM13" s="11"/>
      <c r="HGN13" s="11"/>
      <c r="HGO13" s="11"/>
      <c r="HGP13" s="11"/>
      <c r="HGQ13" s="11"/>
      <c r="HGR13" s="11"/>
      <c r="HGS13" s="11"/>
      <c r="HGT13" s="11"/>
      <c r="HGU13" s="11"/>
      <c r="HGV13" s="11"/>
      <c r="HGW13" s="11"/>
      <c r="HGX13" s="11"/>
      <c r="HGY13" s="11"/>
      <c r="HGZ13" s="11"/>
      <c r="HHA13" s="11"/>
      <c r="HHB13" s="11"/>
      <c r="HHC13" s="11"/>
      <c r="HHD13" s="11"/>
      <c r="HHE13" s="11"/>
      <c r="HHF13" s="11"/>
      <c r="HHG13" s="11"/>
      <c r="HHH13" s="11"/>
      <c r="HHI13" s="11"/>
      <c r="HHJ13" s="11"/>
      <c r="HHK13" s="11"/>
      <c r="HHL13" s="11"/>
      <c r="HHM13" s="11"/>
      <c r="HHN13" s="11"/>
      <c r="HHO13" s="11"/>
      <c r="HHP13" s="11"/>
      <c r="HHQ13" s="11"/>
      <c r="HHR13" s="11"/>
      <c r="HHS13" s="11"/>
      <c r="HHT13" s="11"/>
      <c r="HHU13" s="11"/>
      <c r="HHV13" s="11"/>
      <c r="HHW13" s="11"/>
      <c r="HHX13" s="11"/>
      <c r="HHY13" s="11"/>
      <c r="HHZ13" s="11"/>
      <c r="HIA13" s="11"/>
      <c r="HIB13" s="11"/>
      <c r="HIC13" s="11"/>
      <c r="HID13" s="11"/>
      <c r="HIE13" s="11"/>
      <c r="HIF13" s="11"/>
      <c r="HIG13" s="11"/>
      <c r="HIH13" s="11"/>
      <c r="HII13" s="11"/>
      <c r="HIJ13" s="11"/>
      <c r="HIK13" s="11"/>
      <c r="HIL13" s="11"/>
      <c r="HIM13" s="11"/>
      <c r="HIN13" s="11"/>
      <c r="HIO13" s="11"/>
      <c r="HIP13" s="11"/>
      <c r="HIQ13" s="11"/>
      <c r="HIR13" s="11"/>
      <c r="HIS13" s="11"/>
      <c r="HIT13" s="11"/>
      <c r="HIU13" s="11"/>
      <c r="HIV13" s="11"/>
      <c r="HIW13" s="11"/>
      <c r="HIX13" s="11"/>
      <c r="HIY13" s="11"/>
      <c r="HIZ13" s="11"/>
      <c r="HJA13" s="11"/>
      <c r="HJB13" s="11"/>
      <c r="HJC13" s="11"/>
      <c r="HJD13" s="11"/>
      <c r="HJE13" s="11"/>
      <c r="HJF13" s="11"/>
      <c r="HJG13" s="11"/>
      <c r="HJH13" s="11"/>
      <c r="HJI13" s="11"/>
      <c r="HJJ13" s="11"/>
      <c r="HJK13" s="11"/>
      <c r="HJL13" s="11"/>
      <c r="HJM13" s="11"/>
      <c r="HJN13" s="11"/>
      <c r="HJO13" s="11"/>
      <c r="HJP13" s="11"/>
      <c r="HJQ13" s="11"/>
      <c r="HJR13" s="11"/>
      <c r="HJS13" s="11"/>
      <c r="HJT13" s="11"/>
      <c r="HJU13" s="11"/>
      <c r="HJV13" s="11"/>
      <c r="HJW13" s="11"/>
      <c r="HJX13" s="11"/>
      <c r="HJY13" s="11"/>
      <c r="HJZ13" s="11"/>
      <c r="HKA13" s="11"/>
      <c r="HKB13" s="11"/>
      <c r="HKC13" s="11"/>
      <c r="HKD13" s="11"/>
      <c r="HKE13" s="11"/>
      <c r="HKF13" s="11"/>
      <c r="HKG13" s="11"/>
      <c r="HKH13" s="11"/>
      <c r="HKI13" s="11"/>
      <c r="HKJ13" s="11"/>
      <c r="HKK13" s="11"/>
      <c r="HKL13" s="11"/>
      <c r="HKM13" s="11"/>
      <c r="HKN13" s="11"/>
      <c r="HKO13" s="11"/>
      <c r="HKP13" s="11"/>
      <c r="HKQ13" s="11"/>
      <c r="HKR13" s="11"/>
      <c r="HKS13" s="11"/>
      <c r="HKT13" s="11"/>
      <c r="HKU13" s="11"/>
      <c r="HKV13" s="11"/>
      <c r="HKW13" s="11"/>
      <c r="HKX13" s="11"/>
      <c r="HKY13" s="11"/>
      <c r="HKZ13" s="11"/>
      <c r="HLA13" s="11"/>
      <c r="HLB13" s="11"/>
      <c r="HLC13" s="11"/>
      <c r="HLD13" s="11"/>
      <c r="HLE13" s="11"/>
      <c r="HLF13" s="11"/>
      <c r="HLG13" s="11"/>
      <c r="HLH13" s="11"/>
      <c r="HLI13" s="11"/>
      <c r="HLJ13" s="11"/>
      <c r="HLK13" s="11"/>
      <c r="HLL13" s="11"/>
      <c r="HLM13" s="11"/>
      <c r="HLN13" s="11"/>
      <c r="HLO13" s="11"/>
      <c r="HLP13" s="11"/>
      <c r="HLQ13" s="11"/>
      <c r="HLR13" s="11"/>
      <c r="HLS13" s="11"/>
      <c r="HLT13" s="11"/>
      <c r="HLU13" s="11"/>
      <c r="HLV13" s="11"/>
      <c r="HLW13" s="11"/>
      <c r="HLX13" s="11"/>
      <c r="HLY13" s="11"/>
      <c r="HLZ13" s="11"/>
      <c r="HMA13" s="11"/>
      <c r="HMB13" s="11"/>
      <c r="HMC13" s="11"/>
      <c r="HMD13" s="11"/>
      <c r="HME13" s="11"/>
      <c r="HMF13" s="11"/>
      <c r="HMG13" s="11"/>
      <c r="HMH13" s="11"/>
      <c r="HMI13" s="11"/>
      <c r="HMJ13" s="11"/>
      <c r="HMK13" s="11"/>
      <c r="HML13" s="11"/>
      <c r="HMM13" s="11"/>
      <c r="HMN13" s="11"/>
      <c r="HMO13" s="11"/>
      <c r="HMP13" s="11"/>
      <c r="HMQ13" s="11"/>
      <c r="HMR13" s="11"/>
      <c r="HMS13" s="11"/>
      <c r="HMT13" s="11"/>
      <c r="HMU13" s="11"/>
      <c r="HMV13" s="11"/>
      <c r="HMW13" s="11"/>
      <c r="HMX13" s="11"/>
      <c r="HMY13" s="11"/>
      <c r="HMZ13" s="11"/>
      <c r="HNA13" s="11"/>
      <c r="HNB13" s="11"/>
      <c r="HNC13" s="11"/>
      <c r="HND13" s="11"/>
      <c r="HNE13" s="11"/>
      <c r="HNF13" s="11"/>
      <c r="HNG13" s="11"/>
      <c r="HNH13" s="11"/>
      <c r="HNI13" s="11"/>
      <c r="HNJ13" s="11"/>
      <c r="HNK13" s="11"/>
      <c r="HNL13" s="11"/>
      <c r="HNM13" s="11"/>
      <c r="HNN13" s="11"/>
      <c r="HNO13" s="11"/>
      <c r="HNP13" s="11"/>
      <c r="HNQ13" s="11"/>
      <c r="HNR13" s="11"/>
      <c r="HNS13" s="11"/>
      <c r="HNT13" s="11"/>
      <c r="HNU13" s="11"/>
      <c r="HNV13" s="11"/>
      <c r="HNW13" s="11"/>
      <c r="HNX13" s="11"/>
      <c r="HNY13" s="11"/>
      <c r="HNZ13" s="11"/>
      <c r="HOA13" s="11"/>
      <c r="HOB13" s="11"/>
      <c r="HOC13" s="11"/>
      <c r="HOD13" s="11"/>
      <c r="HOE13" s="11"/>
      <c r="HOF13" s="11"/>
      <c r="HOG13" s="11"/>
      <c r="HOH13" s="11"/>
      <c r="HOI13" s="11"/>
      <c r="HOJ13" s="11"/>
      <c r="HOK13" s="11"/>
      <c r="HOL13" s="11"/>
      <c r="HOM13" s="11"/>
      <c r="HON13" s="11"/>
      <c r="HOO13" s="11"/>
      <c r="HOP13" s="11"/>
      <c r="HOQ13" s="11"/>
      <c r="HOR13" s="11"/>
      <c r="HOS13" s="11"/>
      <c r="HOT13" s="11"/>
      <c r="HOU13" s="11"/>
      <c r="HOV13" s="11"/>
      <c r="HOW13" s="11"/>
      <c r="HOX13" s="11"/>
      <c r="HOY13" s="11"/>
      <c r="HOZ13" s="11"/>
      <c r="HPA13" s="11"/>
      <c r="HPB13" s="11"/>
      <c r="HPC13" s="11"/>
      <c r="HPD13" s="11"/>
      <c r="HPE13" s="11"/>
      <c r="HPF13" s="11"/>
      <c r="HPG13" s="11"/>
      <c r="HPH13" s="11"/>
      <c r="HPI13" s="11"/>
      <c r="HPJ13" s="11"/>
      <c r="HPK13" s="11"/>
      <c r="HPL13" s="11"/>
      <c r="HPM13" s="11"/>
      <c r="HPN13" s="11"/>
      <c r="HPO13" s="11"/>
      <c r="HPP13" s="11"/>
      <c r="HPQ13" s="11"/>
      <c r="HPR13" s="11"/>
      <c r="HPS13" s="11"/>
      <c r="HPT13" s="11"/>
      <c r="HPU13" s="11"/>
      <c r="HPV13" s="11"/>
      <c r="HPW13" s="11"/>
      <c r="HPX13" s="11"/>
      <c r="HPY13" s="11"/>
      <c r="HPZ13" s="11"/>
      <c r="HQA13" s="11"/>
      <c r="HQB13" s="11"/>
      <c r="HQC13" s="11"/>
      <c r="HQD13" s="11"/>
      <c r="HQE13" s="11"/>
      <c r="HQF13" s="11"/>
      <c r="HQG13" s="11"/>
      <c r="HQH13" s="11"/>
      <c r="HQI13" s="11"/>
      <c r="HQJ13" s="11"/>
      <c r="HQK13" s="11"/>
      <c r="HQL13" s="11"/>
      <c r="HQM13" s="11"/>
      <c r="HQN13" s="11"/>
      <c r="HQO13" s="11"/>
      <c r="HQP13" s="11"/>
      <c r="HQQ13" s="11"/>
      <c r="HQR13" s="11"/>
      <c r="HQS13" s="11"/>
      <c r="HQT13" s="11"/>
      <c r="HQU13" s="11"/>
      <c r="HQV13" s="11"/>
      <c r="HQW13" s="11"/>
      <c r="HQX13" s="11"/>
      <c r="HQY13" s="11"/>
      <c r="HQZ13" s="11"/>
      <c r="HRA13" s="11"/>
      <c r="HRB13" s="11"/>
      <c r="HRC13" s="11"/>
      <c r="HRD13" s="11"/>
      <c r="HRE13" s="11"/>
      <c r="HRF13" s="11"/>
      <c r="HRG13" s="11"/>
      <c r="HRH13" s="11"/>
      <c r="HRI13" s="11"/>
      <c r="HRJ13" s="11"/>
      <c r="HRK13" s="11"/>
      <c r="HRL13" s="11"/>
      <c r="HRM13" s="11"/>
      <c r="HRN13" s="11"/>
      <c r="HRO13" s="11"/>
      <c r="HRP13" s="11"/>
      <c r="HRQ13" s="11"/>
      <c r="HRR13" s="11"/>
      <c r="HRS13" s="11"/>
      <c r="HRT13" s="11"/>
      <c r="HRU13" s="11"/>
      <c r="HRV13" s="11"/>
      <c r="HRW13" s="11"/>
      <c r="HRX13" s="11"/>
      <c r="HRY13" s="11"/>
      <c r="HRZ13" s="11"/>
      <c r="HSA13" s="11"/>
      <c r="HSB13" s="11"/>
      <c r="HSC13" s="11"/>
      <c r="HSD13" s="11"/>
      <c r="HSE13" s="11"/>
      <c r="HSF13" s="11"/>
      <c r="HSG13" s="11"/>
      <c r="HSH13" s="11"/>
      <c r="HSI13" s="11"/>
      <c r="HSJ13" s="11"/>
      <c r="HSK13" s="11"/>
      <c r="HSL13" s="11"/>
      <c r="HSM13" s="11"/>
      <c r="HSN13" s="11"/>
      <c r="HSO13" s="11"/>
      <c r="HSP13" s="11"/>
      <c r="HSQ13" s="11"/>
      <c r="HSR13" s="11"/>
      <c r="HSS13" s="11"/>
      <c r="HST13" s="11"/>
      <c r="HSU13" s="11"/>
      <c r="HSV13" s="11"/>
      <c r="HSW13" s="11"/>
      <c r="HSX13" s="11"/>
      <c r="HSY13" s="11"/>
      <c r="HSZ13" s="11"/>
      <c r="HTA13" s="11"/>
      <c r="HTB13" s="11"/>
      <c r="HTC13" s="11"/>
      <c r="HTD13" s="11"/>
      <c r="HTE13" s="11"/>
      <c r="HTF13" s="11"/>
      <c r="HTG13" s="11"/>
      <c r="HTH13" s="11"/>
      <c r="HTI13" s="11"/>
      <c r="HTJ13" s="11"/>
      <c r="HTK13" s="11"/>
      <c r="HTL13" s="11"/>
      <c r="HTM13" s="11"/>
      <c r="HTN13" s="11"/>
      <c r="HTO13" s="11"/>
      <c r="HTP13" s="11"/>
      <c r="HTQ13" s="11"/>
      <c r="HTR13" s="11"/>
      <c r="HTS13" s="11"/>
      <c r="HTT13" s="11"/>
      <c r="HTU13" s="11"/>
      <c r="HTV13" s="11"/>
      <c r="HTW13" s="11"/>
      <c r="HTX13" s="11"/>
      <c r="HTY13" s="11"/>
      <c r="HTZ13" s="11"/>
      <c r="HUA13" s="11"/>
      <c r="HUB13" s="11"/>
      <c r="HUC13" s="11"/>
      <c r="HUD13" s="11"/>
      <c r="HUE13" s="11"/>
      <c r="HUF13" s="11"/>
      <c r="HUG13" s="11"/>
      <c r="HUH13" s="11"/>
      <c r="HUI13" s="11"/>
      <c r="HUJ13" s="11"/>
      <c r="HUK13" s="11"/>
      <c r="HUL13" s="11"/>
      <c r="HUM13" s="11"/>
      <c r="HUN13" s="11"/>
      <c r="HUO13" s="11"/>
      <c r="HUP13" s="11"/>
      <c r="HUQ13" s="11"/>
      <c r="HUR13" s="11"/>
      <c r="HUS13" s="11"/>
      <c r="HUT13" s="11"/>
      <c r="HUU13" s="11"/>
      <c r="HUV13" s="11"/>
      <c r="HUW13" s="11"/>
      <c r="HUX13" s="11"/>
      <c r="HUY13" s="11"/>
      <c r="HUZ13" s="11"/>
      <c r="HVA13" s="11"/>
      <c r="HVB13" s="11"/>
      <c r="HVC13" s="11"/>
      <c r="HVD13" s="11"/>
      <c r="HVE13" s="11"/>
      <c r="HVF13" s="11"/>
      <c r="HVG13" s="11"/>
      <c r="HVH13" s="11"/>
      <c r="HVI13" s="11"/>
      <c r="HVJ13" s="11"/>
      <c r="HVK13" s="11"/>
      <c r="HVL13" s="11"/>
      <c r="HVM13" s="11"/>
      <c r="HVN13" s="11"/>
      <c r="HVO13" s="11"/>
      <c r="HVP13" s="11"/>
      <c r="HVQ13" s="11"/>
      <c r="HVR13" s="11"/>
      <c r="HVS13" s="11"/>
      <c r="HVT13" s="11"/>
      <c r="HVU13" s="11"/>
      <c r="HVV13" s="11"/>
      <c r="HVW13" s="11"/>
      <c r="HVX13" s="11"/>
      <c r="HVY13" s="11"/>
      <c r="HVZ13" s="11"/>
      <c r="HWA13" s="11"/>
      <c r="HWB13" s="11"/>
      <c r="HWC13" s="11"/>
      <c r="HWD13" s="11"/>
      <c r="HWE13" s="11"/>
      <c r="HWF13" s="11"/>
      <c r="HWG13" s="11"/>
      <c r="HWH13" s="11"/>
      <c r="HWI13" s="11"/>
      <c r="HWJ13" s="11"/>
      <c r="HWK13" s="11"/>
      <c r="HWL13" s="11"/>
      <c r="HWM13" s="11"/>
      <c r="HWN13" s="11"/>
      <c r="HWO13" s="11"/>
      <c r="HWP13" s="11"/>
      <c r="HWQ13" s="11"/>
      <c r="HWR13" s="11"/>
      <c r="HWS13" s="11"/>
      <c r="HWT13" s="11"/>
      <c r="HWU13" s="11"/>
      <c r="HWV13" s="11"/>
      <c r="HWW13" s="11"/>
      <c r="HWX13" s="11"/>
      <c r="HWY13" s="11"/>
      <c r="HWZ13" s="11"/>
      <c r="HXA13" s="11"/>
      <c r="HXB13" s="11"/>
      <c r="HXC13" s="11"/>
      <c r="HXD13" s="11"/>
      <c r="HXE13" s="11"/>
      <c r="HXF13" s="11"/>
      <c r="HXG13" s="11"/>
      <c r="HXH13" s="11"/>
      <c r="HXI13" s="11"/>
      <c r="HXJ13" s="11"/>
      <c r="HXK13" s="11"/>
      <c r="HXL13" s="11"/>
      <c r="HXM13" s="11"/>
      <c r="HXN13" s="11"/>
      <c r="HXO13" s="11"/>
      <c r="HXP13" s="11"/>
      <c r="HXQ13" s="11"/>
      <c r="HXR13" s="11"/>
      <c r="HXS13" s="11"/>
      <c r="HXT13" s="11"/>
      <c r="HXU13" s="11"/>
      <c r="HXV13" s="11"/>
      <c r="HXW13" s="11"/>
      <c r="HXX13" s="11"/>
      <c r="HXY13" s="11"/>
      <c r="HXZ13" s="11"/>
      <c r="HYA13" s="11"/>
      <c r="HYB13" s="11"/>
      <c r="HYC13" s="11"/>
      <c r="HYD13" s="11"/>
      <c r="HYE13" s="11"/>
      <c r="HYF13" s="11"/>
      <c r="HYG13" s="11"/>
      <c r="HYH13" s="11"/>
      <c r="HYI13" s="11"/>
      <c r="HYJ13" s="11"/>
      <c r="HYK13" s="11"/>
      <c r="HYL13" s="11"/>
      <c r="HYM13" s="11"/>
      <c r="HYN13" s="11"/>
      <c r="HYO13" s="11"/>
      <c r="HYP13" s="11"/>
      <c r="HYQ13" s="11"/>
      <c r="HYR13" s="11"/>
      <c r="HYS13" s="11"/>
      <c r="HYT13" s="11"/>
      <c r="HYU13" s="11"/>
      <c r="HYV13" s="11"/>
      <c r="HYW13" s="11"/>
      <c r="HYX13" s="11"/>
      <c r="HYY13" s="11"/>
      <c r="HYZ13" s="11"/>
      <c r="HZA13" s="11"/>
      <c r="HZB13" s="11"/>
      <c r="HZC13" s="11"/>
      <c r="HZD13" s="11"/>
      <c r="HZE13" s="11"/>
      <c r="HZF13" s="11"/>
      <c r="HZG13" s="11"/>
      <c r="HZH13" s="11"/>
      <c r="HZI13" s="11"/>
      <c r="HZJ13" s="11"/>
      <c r="HZK13" s="11"/>
      <c r="HZL13" s="11"/>
      <c r="HZM13" s="11"/>
      <c r="HZN13" s="11"/>
      <c r="HZO13" s="11"/>
      <c r="HZP13" s="11"/>
      <c r="HZQ13" s="11"/>
      <c r="HZR13" s="11"/>
      <c r="HZS13" s="11"/>
      <c r="HZT13" s="11"/>
      <c r="HZU13" s="11"/>
      <c r="HZV13" s="11"/>
      <c r="HZW13" s="11"/>
      <c r="HZX13" s="11"/>
      <c r="HZY13" s="11"/>
      <c r="HZZ13" s="11"/>
      <c r="IAA13" s="11"/>
      <c r="IAB13" s="11"/>
      <c r="IAC13" s="11"/>
      <c r="IAD13" s="11"/>
      <c r="IAE13" s="11"/>
      <c r="IAF13" s="11"/>
      <c r="IAG13" s="11"/>
      <c r="IAH13" s="11"/>
      <c r="IAI13" s="11"/>
      <c r="IAJ13" s="11"/>
      <c r="IAK13" s="11"/>
      <c r="IAL13" s="11"/>
      <c r="IAM13" s="11"/>
      <c r="IAN13" s="11"/>
      <c r="IAO13" s="11"/>
      <c r="IAP13" s="11"/>
      <c r="IAQ13" s="11"/>
      <c r="IAR13" s="11"/>
      <c r="IAS13" s="11"/>
      <c r="IAT13" s="11"/>
      <c r="IAU13" s="11"/>
      <c r="IAV13" s="11"/>
      <c r="IAW13" s="11"/>
      <c r="IAX13" s="11"/>
      <c r="IAY13" s="11"/>
      <c r="IAZ13" s="11"/>
      <c r="IBA13" s="11"/>
      <c r="IBB13" s="11"/>
      <c r="IBC13" s="11"/>
      <c r="IBD13" s="11"/>
      <c r="IBE13" s="11"/>
      <c r="IBF13" s="11"/>
      <c r="IBG13" s="11"/>
      <c r="IBH13" s="11"/>
      <c r="IBI13" s="11"/>
      <c r="IBJ13" s="11"/>
      <c r="IBK13" s="11"/>
      <c r="IBL13" s="11"/>
      <c r="IBM13" s="11"/>
      <c r="IBN13" s="11"/>
      <c r="IBO13" s="11"/>
      <c r="IBP13" s="11"/>
      <c r="IBQ13" s="11"/>
      <c r="IBR13" s="11"/>
      <c r="IBS13" s="11"/>
      <c r="IBT13" s="11"/>
      <c r="IBU13" s="11"/>
      <c r="IBV13" s="11"/>
      <c r="IBW13" s="11"/>
      <c r="IBX13" s="11"/>
      <c r="IBY13" s="11"/>
      <c r="IBZ13" s="11"/>
      <c r="ICA13" s="11"/>
      <c r="ICB13" s="11"/>
      <c r="ICC13" s="11"/>
      <c r="ICD13" s="11"/>
      <c r="ICE13" s="11"/>
      <c r="ICF13" s="11"/>
      <c r="ICG13" s="11"/>
      <c r="ICH13" s="11"/>
      <c r="ICI13" s="11"/>
      <c r="ICJ13" s="11"/>
      <c r="ICK13" s="11"/>
      <c r="ICL13" s="11"/>
      <c r="ICM13" s="11"/>
      <c r="ICN13" s="11"/>
      <c r="ICO13" s="11"/>
      <c r="ICP13" s="11"/>
      <c r="ICQ13" s="11"/>
      <c r="ICR13" s="11"/>
      <c r="ICS13" s="11"/>
      <c r="ICT13" s="11"/>
      <c r="ICU13" s="11"/>
      <c r="ICV13" s="11"/>
      <c r="ICW13" s="11"/>
      <c r="ICX13" s="11"/>
      <c r="ICY13" s="11"/>
      <c r="ICZ13" s="11"/>
      <c r="IDA13" s="11"/>
      <c r="IDB13" s="11"/>
      <c r="IDC13" s="11"/>
      <c r="IDD13" s="11"/>
      <c r="IDE13" s="11"/>
      <c r="IDF13" s="11"/>
      <c r="IDG13" s="11"/>
      <c r="IDH13" s="11"/>
      <c r="IDI13" s="11"/>
      <c r="IDJ13" s="11"/>
      <c r="IDK13" s="11"/>
      <c r="IDL13" s="11"/>
      <c r="IDM13" s="11"/>
      <c r="IDN13" s="11"/>
      <c r="IDO13" s="11"/>
      <c r="IDP13" s="11"/>
      <c r="IDQ13" s="11"/>
      <c r="IDR13" s="11"/>
      <c r="IDS13" s="11"/>
      <c r="IDT13" s="11"/>
      <c r="IDU13" s="11"/>
      <c r="IDV13" s="11"/>
      <c r="IDW13" s="11"/>
      <c r="IDX13" s="11"/>
      <c r="IDY13" s="11"/>
      <c r="IDZ13" s="11"/>
      <c r="IEA13" s="11"/>
      <c r="IEB13" s="11"/>
      <c r="IEC13" s="11"/>
      <c r="IED13" s="11"/>
      <c r="IEE13" s="11"/>
      <c r="IEF13" s="11"/>
      <c r="IEG13" s="11"/>
      <c r="IEH13" s="11"/>
      <c r="IEI13" s="11"/>
      <c r="IEJ13" s="11"/>
      <c r="IEK13" s="11"/>
      <c r="IEL13" s="11"/>
      <c r="IEM13" s="11"/>
      <c r="IEN13" s="11"/>
      <c r="IEO13" s="11"/>
      <c r="IEP13" s="11"/>
      <c r="IEQ13" s="11"/>
      <c r="IER13" s="11"/>
      <c r="IES13" s="11"/>
      <c r="IET13" s="11"/>
      <c r="IEU13" s="11"/>
      <c r="IEV13" s="11"/>
      <c r="IEW13" s="11"/>
      <c r="IEX13" s="11"/>
      <c r="IEY13" s="11"/>
      <c r="IEZ13" s="11"/>
      <c r="IFA13" s="11"/>
      <c r="IFB13" s="11"/>
      <c r="IFC13" s="11"/>
      <c r="IFD13" s="11"/>
      <c r="IFE13" s="11"/>
      <c r="IFF13" s="11"/>
      <c r="IFG13" s="11"/>
      <c r="IFH13" s="11"/>
      <c r="IFI13" s="11"/>
      <c r="IFJ13" s="11"/>
      <c r="IFK13" s="11"/>
      <c r="IFL13" s="11"/>
      <c r="IFM13" s="11"/>
      <c r="IFN13" s="11"/>
      <c r="IFO13" s="11"/>
      <c r="IFP13" s="11"/>
      <c r="IFQ13" s="11"/>
      <c r="IFR13" s="11"/>
      <c r="IFS13" s="11"/>
      <c r="IFT13" s="11"/>
      <c r="IFU13" s="11"/>
      <c r="IFV13" s="11"/>
      <c r="IFW13" s="11"/>
      <c r="IFX13" s="11"/>
      <c r="IFY13" s="11"/>
      <c r="IFZ13" s="11"/>
      <c r="IGA13" s="11"/>
      <c r="IGB13" s="11"/>
      <c r="IGC13" s="11"/>
      <c r="IGD13" s="11"/>
      <c r="IGE13" s="11"/>
      <c r="IGF13" s="11"/>
      <c r="IGG13" s="11"/>
      <c r="IGH13" s="11"/>
      <c r="IGI13" s="11"/>
      <c r="IGJ13" s="11"/>
      <c r="IGK13" s="11"/>
      <c r="IGL13" s="11"/>
      <c r="IGM13" s="11"/>
      <c r="IGN13" s="11"/>
      <c r="IGO13" s="11"/>
      <c r="IGP13" s="11"/>
      <c r="IGQ13" s="11"/>
      <c r="IGR13" s="11"/>
      <c r="IGS13" s="11"/>
      <c r="IGT13" s="11"/>
      <c r="IGU13" s="11"/>
      <c r="IGV13" s="11"/>
      <c r="IGW13" s="11"/>
      <c r="IGX13" s="11"/>
      <c r="IGY13" s="11"/>
      <c r="IGZ13" s="11"/>
      <c r="IHA13" s="11"/>
      <c r="IHB13" s="11"/>
      <c r="IHC13" s="11"/>
      <c r="IHD13" s="11"/>
      <c r="IHE13" s="11"/>
      <c r="IHF13" s="11"/>
      <c r="IHG13" s="11"/>
      <c r="IHH13" s="11"/>
      <c r="IHI13" s="11"/>
      <c r="IHJ13" s="11"/>
      <c r="IHK13" s="11"/>
      <c r="IHL13" s="11"/>
      <c r="IHM13" s="11"/>
      <c r="IHN13" s="11"/>
      <c r="IHO13" s="11"/>
      <c r="IHP13" s="11"/>
      <c r="IHQ13" s="11"/>
      <c r="IHR13" s="11"/>
      <c r="IHS13" s="11"/>
      <c r="IHT13" s="11"/>
      <c r="IHU13" s="11"/>
      <c r="IHV13" s="11"/>
      <c r="IHW13" s="11"/>
      <c r="IHX13" s="11"/>
      <c r="IHY13" s="11"/>
      <c r="IHZ13" s="11"/>
      <c r="IIA13" s="11"/>
      <c r="IIB13" s="11"/>
      <c r="IIC13" s="11"/>
      <c r="IID13" s="11"/>
      <c r="IIE13" s="11"/>
      <c r="IIF13" s="11"/>
      <c r="IIG13" s="11"/>
      <c r="IIH13" s="11"/>
      <c r="III13" s="11"/>
      <c r="IIJ13" s="11"/>
      <c r="IIK13" s="11"/>
      <c r="IIL13" s="11"/>
      <c r="IIM13" s="11"/>
      <c r="IIN13" s="11"/>
      <c r="IIO13" s="11"/>
      <c r="IIP13" s="11"/>
      <c r="IIQ13" s="11"/>
      <c r="IIR13" s="11"/>
      <c r="IIS13" s="11"/>
      <c r="IIT13" s="11"/>
      <c r="IIU13" s="11"/>
      <c r="IIV13" s="11"/>
      <c r="IIW13" s="11"/>
      <c r="IIX13" s="11"/>
      <c r="IIY13" s="11"/>
      <c r="IIZ13" s="11"/>
      <c r="IJA13" s="11"/>
      <c r="IJB13" s="11"/>
      <c r="IJC13" s="11"/>
      <c r="IJD13" s="11"/>
      <c r="IJE13" s="11"/>
      <c r="IJF13" s="11"/>
      <c r="IJG13" s="11"/>
      <c r="IJH13" s="11"/>
      <c r="IJI13" s="11"/>
      <c r="IJJ13" s="11"/>
      <c r="IJK13" s="11"/>
      <c r="IJL13" s="11"/>
      <c r="IJM13" s="11"/>
      <c r="IJN13" s="11"/>
      <c r="IJO13" s="11"/>
      <c r="IJP13" s="11"/>
      <c r="IJQ13" s="11"/>
      <c r="IJR13" s="11"/>
      <c r="IJS13" s="11"/>
      <c r="IJT13" s="11"/>
      <c r="IJU13" s="11"/>
      <c r="IJV13" s="11"/>
      <c r="IJW13" s="11"/>
      <c r="IJX13" s="11"/>
      <c r="IJY13" s="11"/>
      <c r="IJZ13" s="11"/>
      <c r="IKA13" s="11"/>
      <c r="IKB13" s="11"/>
      <c r="IKC13" s="11"/>
      <c r="IKD13" s="11"/>
      <c r="IKE13" s="11"/>
      <c r="IKF13" s="11"/>
      <c r="IKG13" s="11"/>
      <c r="IKH13" s="11"/>
      <c r="IKI13" s="11"/>
      <c r="IKJ13" s="11"/>
      <c r="IKK13" s="11"/>
      <c r="IKL13" s="11"/>
      <c r="IKM13" s="11"/>
      <c r="IKN13" s="11"/>
      <c r="IKO13" s="11"/>
      <c r="IKP13" s="11"/>
      <c r="IKQ13" s="11"/>
      <c r="IKR13" s="11"/>
      <c r="IKS13" s="11"/>
      <c r="IKT13" s="11"/>
      <c r="IKU13" s="11"/>
      <c r="IKV13" s="11"/>
      <c r="IKW13" s="11"/>
      <c r="IKX13" s="11"/>
      <c r="IKY13" s="11"/>
      <c r="IKZ13" s="11"/>
      <c r="ILA13" s="11"/>
      <c r="ILB13" s="11"/>
      <c r="ILC13" s="11"/>
      <c r="ILD13" s="11"/>
      <c r="ILE13" s="11"/>
      <c r="ILF13" s="11"/>
      <c r="ILG13" s="11"/>
      <c r="ILH13" s="11"/>
      <c r="ILI13" s="11"/>
      <c r="ILJ13" s="11"/>
      <c r="ILK13" s="11"/>
      <c r="ILL13" s="11"/>
      <c r="ILM13" s="11"/>
      <c r="ILN13" s="11"/>
      <c r="ILO13" s="11"/>
      <c r="ILP13" s="11"/>
      <c r="ILQ13" s="11"/>
      <c r="ILR13" s="11"/>
      <c r="ILS13" s="11"/>
      <c r="ILT13" s="11"/>
      <c r="ILU13" s="11"/>
      <c r="ILV13" s="11"/>
      <c r="ILW13" s="11"/>
      <c r="ILX13" s="11"/>
      <c r="ILY13" s="11"/>
      <c r="ILZ13" s="11"/>
      <c r="IMA13" s="11"/>
      <c r="IMB13" s="11"/>
      <c r="IMC13" s="11"/>
      <c r="IMD13" s="11"/>
      <c r="IME13" s="11"/>
      <c r="IMF13" s="11"/>
      <c r="IMG13" s="11"/>
      <c r="IMH13" s="11"/>
      <c r="IMI13" s="11"/>
      <c r="IMJ13" s="11"/>
      <c r="IMK13" s="11"/>
      <c r="IML13" s="11"/>
      <c r="IMM13" s="11"/>
      <c r="IMN13" s="11"/>
      <c r="IMO13" s="11"/>
      <c r="IMP13" s="11"/>
      <c r="IMQ13" s="11"/>
      <c r="IMR13" s="11"/>
      <c r="IMS13" s="11"/>
      <c r="IMT13" s="11"/>
      <c r="IMU13" s="11"/>
      <c r="IMV13" s="11"/>
      <c r="IMW13" s="11"/>
      <c r="IMX13" s="11"/>
      <c r="IMY13" s="11"/>
      <c r="IMZ13" s="11"/>
      <c r="INA13" s="11"/>
      <c r="INB13" s="11"/>
      <c r="INC13" s="11"/>
      <c r="IND13" s="11"/>
      <c r="INE13" s="11"/>
      <c r="INF13" s="11"/>
      <c r="ING13" s="11"/>
      <c r="INH13" s="11"/>
      <c r="INI13" s="11"/>
      <c r="INJ13" s="11"/>
      <c r="INK13" s="11"/>
      <c r="INL13" s="11"/>
      <c r="INM13" s="11"/>
      <c r="INN13" s="11"/>
      <c r="INO13" s="11"/>
      <c r="INP13" s="11"/>
      <c r="INQ13" s="11"/>
      <c r="INR13" s="11"/>
      <c r="INS13" s="11"/>
      <c r="INT13" s="11"/>
      <c r="INU13" s="11"/>
      <c r="INV13" s="11"/>
      <c r="INW13" s="11"/>
      <c r="INX13" s="11"/>
      <c r="INY13" s="11"/>
      <c r="INZ13" s="11"/>
      <c r="IOA13" s="11"/>
      <c r="IOB13" s="11"/>
      <c r="IOC13" s="11"/>
      <c r="IOD13" s="11"/>
      <c r="IOE13" s="11"/>
      <c r="IOF13" s="11"/>
      <c r="IOG13" s="11"/>
      <c r="IOH13" s="11"/>
      <c r="IOI13" s="11"/>
      <c r="IOJ13" s="11"/>
      <c r="IOK13" s="11"/>
      <c r="IOL13" s="11"/>
      <c r="IOM13" s="11"/>
      <c r="ION13" s="11"/>
      <c r="IOO13" s="11"/>
      <c r="IOP13" s="11"/>
      <c r="IOQ13" s="11"/>
      <c r="IOR13" s="11"/>
      <c r="IOS13" s="11"/>
      <c r="IOT13" s="11"/>
      <c r="IOU13" s="11"/>
      <c r="IOV13" s="11"/>
      <c r="IOW13" s="11"/>
      <c r="IOX13" s="11"/>
      <c r="IOY13" s="11"/>
      <c r="IOZ13" s="11"/>
      <c r="IPA13" s="11"/>
      <c r="IPB13" s="11"/>
      <c r="IPC13" s="11"/>
      <c r="IPD13" s="11"/>
      <c r="IPE13" s="11"/>
      <c r="IPF13" s="11"/>
      <c r="IPG13" s="11"/>
      <c r="IPH13" s="11"/>
      <c r="IPI13" s="11"/>
      <c r="IPJ13" s="11"/>
      <c r="IPK13" s="11"/>
      <c r="IPL13" s="11"/>
      <c r="IPM13" s="11"/>
      <c r="IPN13" s="11"/>
      <c r="IPO13" s="11"/>
      <c r="IPP13" s="11"/>
      <c r="IPQ13" s="11"/>
      <c r="IPR13" s="11"/>
      <c r="IPS13" s="11"/>
      <c r="IPT13" s="11"/>
      <c r="IPU13" s="11"/>
      <c r="IPV13" s="11"/>
      <c r="IPW13" s="11"/>
      <c r="IPX13" s="11"/>
      <c r="IPY13" s="11"/>
      <c r="IPZ13" s="11"/>
      <c r="IQA13" s="11"/>
      <c r="IQB13" s="11"/>
      <c r="IQC13" s="11"/>
      <c r="IQD13" s="11"/>
      <c r="IQE13" s="11"/>
      <c r="IQF13" s="11"/>
      <c r="IQG13" s="11"/>
      <c r="IQH13" s="11"/>
      <c r="IQI13" s="11"/>
      <c r="IQJ13" s="11"/>
      <c r="IQK13" s="11"/>
      <c r="IQL13" s="11"/>
      <c r="IQM13" s="11"/>
      <c r="IQN13" s="11"/>
      <c r="IQO13" s="11"/>
      <c r="IQP13" s="11"/>
      <c r="IQQ13" s="11"/>
      <c r="IQR13" s="11"/>
      <c r="IQS13" s="11"/>
      <c r="IQT13" s="11"/>
      <c r="IQU13" s="11"/>
      <c r="IQV13" s="11"/>
      <c r="IQW13" s="11"/>
      <c r="IQX13" s="11"/>
      <c r="IQY13" s="11"/>
      <c r="IQZ13" s="11"/>
      <c r="IRA13" s="11"/>
      <c r="IRB13" s="11"/>
      <c r="IRC13" s="11"/>
      <c r="IRD13" s="11"/>
      <c r="IRE13" s="11"/>
      <c r="IRF13" s="11"/>
      <c r="IRG13" s="11"/>
      <c r="IRH13" s="11"/>
      <c r="IRI13" s="11"/>
      <c r="IRJ13" s="11"/>
      <c r="IRK13" s="11"/>
      <c r="IRL13" s="11"/>
      <c r="IRM13" s="11"/>
      <c r="IRN13" s="11"/>
      <c r="IRO13" s="11"/>
      <c r="IRP13" s="11"/>
      <c r="IRQ13" s="11"/>
      <c r="IRR13" s="11"/>
      <c r="IRS13" s="11"/>
      <c r="IRT13" s="11"/>
      <c r="IRU13" s="11"/>
      <c r="IRV13" s="11"/>
      <c r="IRW13" s="11"/>
      <c r="IRX13" s="11"/>
      <c r="IRY13" s="11"/>
      <c r="IRZ13" s="11"/>
      <c r="ISA13" s="11"/>
      <c r="ISB13" s="11"/>
      <c r="ISC13" s="11"/>
      <c r="ISD13" s="11"/>
      <c r="ISE13" s="11"/>
      <c r="ISF13" s="11"/>
      <c r="ISG13" s="11"/>
      <c r="ISH13" s="11"/>
      <c r="ISI13" s="11"/>
      <c r="ISJ13" s="11"/>
      <c r="ISK13" s="11"/>
      <c r="ISL13" s="11"/>
      <c r="ISM13" s="11"/>
      <c r="ISN13" s="11"/>
      <c r="ISO13" s="11"/>
      <c r="ISP13" s="11"/>
      <c r="ISQ13" s="11"/>
      <c r="ISR13" s="11"/>
      <c r="ISS13" s="11"/>
      <c r="IST13" s="11"/>
      <c r="ISU13" s="11"/>
      <c r="ISV13" s="11"/>
      <c r="ISW13" s="11"/>
      <c r="ISX13" s="11"/>
      <c r="ISY13" s="11"/>
      <c r="ISZ13" s="11"/>
      <c r="ITA13" s="11"/>
      <c r="ITB13" s="11"/>
      <c r="ITC13" s="11"/>
      <c r="ITD13" s="11"/>
      <c r="ITE13" s="11"/>
      <c r="ITF13" s="11"/>
      <c r="ITG13" s="11"/>
      <c r="ITH13" s="11"/>
      <c r="ITI13" s="11"/>
      <c r="ITJ13" s="11"/>
      <c r="ITK13" s="11"/>
      <c r="ITL13" s="11"/>
      <c r="ITM13" s="11"/>
      <c r="ITN13" s="11"/>
      <c r="ITO13" s="11"/>
      <c r="ITP13" s="11"/>
      <c r="ITQ13" s="11"/>
      <c r="ITR13" s="11"/>
      <c r="ITS13" s="11"/>
      <c r="ITT13" s="11"/>
      <c r="ITU13" s="11"/>
      <c r="ITV13" s="11"/>
      <c r="ITW13" s="11"/>
      <c r="ITX13" s="11"/>
      <c r="ITY13" s="11"/>
      <c r="ITZ13" s="11"/>
      <c r="IUA13" s="11"/>
      <c r="IUB13" s="11"/>
      <c r="IUC13" s="11"/>
      <c r="IUD13" s="11"/>
      <c r="IUE13" s="11"/>
      <c r="IUF13" s="11"/>
      <c r="IUG13" s="11"/>
      <c r="IUH13" s="11"/>
      <c r="IUI13" s="11"/>
      <c r="IUJ13" s="11"/>
      <c r="IUK13" s="11"/>
      <c r="IUL13" s="11"/>
      <c r="IUM13" s="11"/>
      <c r="IUN13" s="11"/>
      <c r="IUO13" s="11"/>
      <c r="IUP13" s="11"/>
      <c r="IUQ13" s="11"/>
      <c r="IUR13" s="11"/>
      <c r="IUS13" s="11"/>
      <c r="IUT13" s="11"/>
      <c r="IUU13" s="11"/>
      <c r="IUV13" s="11"/>
      <c r="IUW13" s="11"/>
      <c r="IUX13" s="11"/>
      <c r="IUY13" s="11"/>
      <c r="IUZ13" s="11"/>
      <c r="IVA13" s="11"/>
      <c r="IVB13" s="11"/>
      <c r="IVC13" s="11"/>
      <c r="IVD13" s="11"/>
      <c r="IVE13" s="11"/>
      <c r="IVF13" s="11"/>
      <c r="IVG13" s="11"/>
      <c r="IVH13" s="11"/>
      <c r="IVI13" s="11"/>
      <c r="IVJ13" s="11"/>
      <c r="IVK13" s="11"/>
      <c r="IVL13" s="11"/>
      <c r="IVM13" s="11"/>
      <c r="IVN13" s="11"/>
      <c r="IVO13" s="11"/>
      <c r="IVP13" s="11"/>
      <c r="IVQ13" s="11"/>
      <c r="IVR13" s="11"/>
      <c r="IVS13" s="11"/>
      <c r="IVT13" s="11"/>
      <c r="IVU13" s="11"/>
      <c r="IVV13" s="11"/>
      <c r="IVW13" s="11"/>
      <c r="IVX13" s="11"/>
      <c r="IVY13" s="11"/>
      <c r="IVZ13" s="11"/>
      <c r="IWA13" s="11"/>
      <c r="IWB13" s="11"/>
      <c r="IWC13" s="11"/>
      <c r="IWD13" s="11"/>
      <c r="IWE13" s="11"/>
      <c r="IWF13" s="11"/>
      <c r="IWG13" s="11"/>
      <c r="IWH13" s="11"/>
      <c r="IWI13" s="11"/>
      <c r="IWJ13" s="11"/>
      <c r="IWK13" s="11"/>
      <c r="IWL13" s="11"/>
      <c r="IWM13" s="11"/>
      <c r="IWN13" s="11"/>
      <c r="IWO13" s="11"/>
      <c r="IWP13" s="11"/>
      <c r="IWQ13" s="11"/>
      <c r="IWR13" s="11"/>
      <c r="IWS13" s="11"/>
      <c r="IWT13" s="11"/>
      <c r="IWU13" s="11"/>
      <c r="IWV13" s="11"/>
      <c r="IWW13" s="11"/>
      <c r="IWX13" s="11"/>
      <c r="IWY13" s="11"/>
      <c r="IWZ13" s="11"/>
      <c r="IXA13" s="11"/>
      <c r="IXB13" s="11"/>
      <c r="IXC13" s="11"/>
      <c r="IXD13" s="11"/>
      <c r="IXE13" s="11"/>
      <c r="IXF13" s="11"/>
      <c r="IXG13" s="11"/>
      <c r="IXH13" s="11"/>
      <c r="IXI13" s="11"/>
      <c r="IXJ13" s="11"/>
      <c r="IXK13" s="11"/>
      <c r="IXL13" s="11"/>
      <c r="IXM13" s="11"/>
      <c r="IXN13" s="11"/>
      <c r="IXO13" s="11"/>
      <c r="IXP13" s="11"/>
      <c r="IXQ13" s="11"/>
      <c r="IXR13" s="11"/>
      <c r="IXS13" s="11"/>
      <c r="IXT13" s="11"/>
      <c r="IXU13" s="11"/>
      <c r="IXV13" s="11"/>
      <c r="IXW13" s="11"/>
      <c r="IXX13" s="11"/>
      <c r="IXY13" s="11"/>
      <c r="IXZ13" s="11"/>
      <c r="IYA13" s="11"/>
      <c r="IYB13" s="11"/>
      <c r="IYC13" s="11"/>
      <c r="IYD13" s="11"/>
      <c r="IYE13" s="11"/>
      <c r="IYF13" s="11"/>
      <c r="IYG13" s="11"/>
      <c r="IYH13" s="11"/>
      <c r="IYI13" s="11"/>
      <c r="IYJ13" s="11"/>
      <c r="IYK13" s="11"/>
      <c r="IYL13" s="11"/>
      <c r="IYM13" s="11"/>
      <c r="IYN13" s="11"/>
      <c r="IYO13" s="11"/>
      <c r="IYP13" s="11"/>
      <c r="IYQ13" s="11"/>
      <c r="IYR13" s="11"/>
      <c r="IYS13" s="11"/>
      <c r="IYT13" s="11"/>
      <c r="IYU13" s="11"/>
      <c r="IYV13" s="11"/>
      <c r="IYW13" s="11"/>
      <c r="IYX13" s="11"/>
      <c r="IYY13" s="11"/>
      <c r="IYZ13" s="11"/>
      <c r="IZA13" s="11"/>
      <c r="IZB13" s="11"/>
      <c r="IZC13" s="11"/>
      <c r="IZD13" s="11"/>
      <c r="IZE13" s="11"/>
      <c r="IZF13" s="11"/>
      <c r="IZG13" s="11"/>
      <c r="IZH13" s="11"/>
      <c r="IZI13" s="11"/>
      <c r="IZJ13" s="11"/>
      <c r="IZK13" s="11"/>
      <c r="IZL13" s="11"/>
      <c r="IZM13" s="11"/>
      <c r="IZN13" s="11"/>
      <c r="IZO13" s="11"/>
      <c r="IZP13" s="11"/>
      <c r="IZQ13" s="11"/>
      <c r="IZR13" s="11"/>
      <c r="IZS13" s="11"/>
      <c r="IZT13" s="11"/>
      <c r="IZU13" s="11"/>
      <c r="IZV13" s="11"/>
      <c r="IZW13" s="11"/>
      <c r="IZX13" s="11"/>
      <c r="IZY13" s="11"/>
      <c r="IZZ13" s="11"/>
      <c r="JAA13" s="11"/>
      <c r="JAB13" s="11"/>
      <c r="JAC13" s="11"/>
      <c r="JAD13" s="11"/>
      <c r="JAE13" s="11"/>
      <c r="JAF13" s="11"/>
      <c r="JAG13" s="11"/>
      <c r="JAH13" s="11"/>
      <c r="JAI13" s="11"/>
      <c r="JAJ13" s="11"/>
      <c r="JAK13" s="11"/>
      <c r="JAL13" s="11"/>
      <c r="JAM13" s="11"/>
      <c r="JAN13" s="11"/>
      <c r="JAO13" s="11"/>
      <c r="JAP13" s="11"/>
      <c r="JAQ13" s="11"/>
      <c r="JAR13" s="11"/>
      <c r="JAS13" s="11"/>
      <c r="JAT13" s="11"/>
      <c r="JAU13" s="11"/>
      <c r="JAV13" s="11"/>
      <c r="JAW13" s="11"/>
      <c r="JAX13" s="11"/>
      <c r="JAY13" s="11"/>
      <c r="JAZ13" s="11"/>
      <c r="JBA13" s="11"/>
      <c r="JBB13" s="11"/>
      <c r="JBC13" s="11"/>
      <c r="JBD13" s="11"/>
      <c r="JBE13" s="11"/>
      <c r="JBF13" s="11"/>
      <c r="JBG13" s="11"/>
      <c r="JBH13" s="11"/>
      <c r="JBI13" s="11"/>
      <c r="JBJ13" s="11"/>
      <c r="JBK13" s="11"/>
      <c r="JBL13" s="11"/>
      <c r="JBM13" s="11"/>
      <c r="JBN13" s="11"/>
      <c r="JBO13" s="11"/>
      <c r="JBP13" s="11"/>
      <c r="JBQ13" s="11"/>
      <c r="JBR13" s="11"/>
      <c r="JBS13" s="11"/>
      <c r="JBT13" s="11"/>
      <c r="JBU13" s="11"/>
      <c r="JBV13" s="11"/>
      <c r="JBW13" s="11"/>
      <c r="JBX13" s="11"/>
      <c r="JBY13" s="11"/>
      <c r="JBZ13" s="11"/>
      <c r="JCA13" s="11"/>
      <c r="JCB13" s="11"/>
      <c r="JCC13" s="11"/>
      <c r="JCD13" s="11"/>
      <c r="JCE13" s="11"/>
      <c r="JCF13" s="11"/>
      <c r="JCG13" s="11"/>
      <c r="JCH13" s="11"/>
      <c r="JCI13" s="11"/>
      <c r="JCJ13" s="11"/>
      <c r="JCK13" s="11"/>
      <c r="JCL13" s="11"/>
      <c r="JCM13" s="11"/>
      <c r="JCN13" s="11"/>
      <c r="JCO13" s="11"/>
      <c r="JCP13" s="11"/>
      <c r="JCQ13" s="11"/>
      <c r="JCR13" s="11"/>
      <c r="JCS13" s="11"/>
      <c r="JCT13" s="11"/>
      <c r="JCU13" s="11"/>
      <c r="JCV13" s="11"/>
      <c r="JCW13" s="11"/>
      <c r="JCX13" s="11"/>
      <c r="JCY13" s="11"/>
      <c r="JCZ13" s="11"/>
      <c r="JDA13" s="11"/>
      <c r="JDB13" s="11"/>
      <c r="JDC13" s="11"/>
      <c r="JDD13" s="11"/>
      <c r="JDE13" s="11"/>
      <c r="JDF13" s="11"/>
      <c r="JDG13" s="11"/>
      <c r="JDH13" s="11"/>
      <c r="JDI13" s="11"/>
      <c r="JDJ13" s="11"/>
      <c r="JDK13" s="11"/>
      <c r="JDL13" s="11"/>
      <c r="JDM13" s="11"/>
      <c r="JDN13" s="11"/>
      <c r="JDO13" s="11"/>
      <c r="JDP13" s="11"/>
      <c r="JDQ13" s="11"/>
      <c r="JDR13" s="11"/>
      <c r="JDS13" s="11"/>
      <c r="JDT13" s="11"/>
      <c r="JDU13" s="11"/>
      <c r="JDV13" s="11"/>
      <c r="JDW13" s="11"/>
      <c r="JDX13" s="11"/>
      <c r="JDY13" s="11"/>
      <c r="JDZ13" s="11"/>
      <c r="JEA13" s="11"/>
      <c r="JEB13" s="11"/>
      <c r="JEC13" s="11"/>
      <c r="JED13" s="11"/>
      <c r="JEE13" s="11"/>
      <c r="JEF13" s="11"/>
      <c r="JEG13" s="11"/>
      <c r="JEH13" s="11"/>
      <c r="JEI13" s="11"/>
      <c r="JEJ13" s="11"/>
      <c r="JEK13" s="11"/>
      <c r="JEL13" s="11"/>
      <c r="JEM13" s="11"/>
      <c r="JEN13" s="11"/>
      <c r="JEO13" s="11"/>
      <c r="JEP13" s="11"/>
      <c r="JEQ13" s="11"/>
      <c r="JER13" s="11"/>
      <c r="JES13" s="11"/>
      <c r="JET13" s="11"/>
      <c r="JEU13" s="11"/>
      <c r="JEV13" s="11"/>
      <c r="JEW13" s="11"/>
      <c r="JEX13" s="11"/>
      <c r="JEY13" s="11"/>
      <c r="JEZ13" s="11"/>
      <c r="JFA13" s="11"/>
      <c r="JFB13" s="11"/>
      <c r="JFC13" s="11"/>
      <c r="JFD13" s="11"/>
      <c r="JFE13" s="11"/>
      <c r="JFF13" s="11"/>
      <c r="JFG13" s="11"/>
      <c r="JFH13" s="11"/>
      <c r="JFI13" s="11"/>
      <c r="JFJ13" s="11"/>
      <c r="JFK13" s="11"/>
      <c r="JFL13" s="11"/>
      <c r="JFM13" s="11"/>
      <c r="JFN13" s="11"/>
      <c r="JFO13" s="11"/>
      <c r="JFP13" s="11"/>
      <c r="JFQ13" s="11"/>
      <c r="JFR13" s="11"/>
      <c r="JFS13" s="11"/>
      <c r="JFT13" s="11"/>
      <c r="JFU13" s="11"/>
      <c r="JFV13" s="11"/>
      <c r="JFW13" s="11"/>
      <c r="JFX13" s="11"/>
      <c r="JFY13" s="11"/>
      <c r="JFZ13" s="11"/>
      <c r="JGA13" s="11"/>
      <c r="JGB13" s="11"/>
      <c r="JGC13" s="11"/>
      <c r="JGD13" s="11"/>
      <c r="JGE13" s="11"/>
      <c r="JGF13" s="11"/>
      <c r="JGG13" s="11"/>
      <c r="JGH13" s="11"/>
      <c r="JGI13" s="11"/>
      <c r="JGJ13" s="11"/>
      <c r="JGK13" s="11"/>
      <c r="JGL13" s="11"/>
      <c r="JGM13" s="11"/>
      <c r="JGN13" s="11"/>
      <c r="JGO13" s="11"/>
      <c r="JGP13" s="11"/>
      <c r="JGQ13" s="11"/>
      <c r="JGR13" s="11"/>
      <c r="JGS13" s="11"/>
      <c r="JGT13" s="11"/>
      <c r="JGU13" s="11"/>
      <c r="JGV13" s="11"/>
      <c r="JGW13" s="11"/>
      <c r="JGX13" s="11"/>
      <c r="JGY13" s="11"/>
      <c r="JGZ13" s="11"/>
      <c r="JHA13" s="11"/>
      <c r="JHB13" s="11"/>
      <c r="JHC13" s="11"/>
      <c r="JHD13" s="11"/>
      <c r="JHE13" s="11"/>
      <c r="JHF13" s="11"/>
      <c r="JHG13" s="11"/>
      <c r="JHH13" s="11"/>
      <c r="JHI13" s="11"/>
      <c r="JHJ13" s="11"/>
      <c r="JHK13" s="11"/>
      <c r="JHL13" s="11"/>
      <c r="JHM13" s="11"/>
      <c r="JHN13" s="11"/>
      <c r="JHO13" s="11"/>
      <c r="JHP13" s="11"/>
      <c r="JHQ13" s="11"/>
      <c r="JHR13" s="11"/>
      <c r="JHS13" s="11"/>
      <c r="JHT13" s="11"/>
      <c r="JHU13" s="11"/>
      <c r="JHV13" s="11"/>
      <c r="JHW13" s="11"/>
      <c r="JHX13" s="11"/>
      <c r="JHY13" s="11"/>
      <c r="JHZ13" s="11"/>
      <c r="JIA13" s="11"/>
      <c r="JIB13" s="11"/>
      <c r="JIC13" s="11"/>
      <c r="JID13" s="11"/>
      <c r="JIE13" s="11"/>
      <c r="JIF13" s="11"/>
      <c r="JIG13" s="11"/>
      <c r="JIH13" s="11"/>
      <c r="JII13" s="11"/>
      <c r="JIJ13" s="11"/>
      <c r="JIK13" s="11"/>
      <c r="JIL13" s="11"/>
      <c r="JIM13" s="11"/>
      <c r="JIN13" s="11"/>
      <c r="JIO13" s="11"/>
      <c r="JIP13" s="11"/>
      <c r="JIQ13" s="11"/>
      <c r="JIR13" s="11"/>
      <c r="JIS13" s="11"/>
      <c r="JIT13" s="11"/>
      <c r="JIU13" s="11"/>
      <c r="JIV13" s="11"/>
      <c r="JIW13" s="11"/>
      <c r="JIX13" s="11"/>
      <c r="JIY13" s="11"/>
      <c r="JIZ13" s="11"/>
      <c r="JJA13" s="11"/>
      <c r="JJB13" s="11"/>
      <c r="JJC13" s="11"/>
      <c r="JJD13" s="11"/>
      <c r="JJE13" s="11"/>
      <c r="JJF13" s="11"/>
      <c r="JJG13" s="11"/>
      <c r="JJH13" s="11"/>
      <c r="JJI13" s="11"/>
      <c r="JJJ13" s="11"/>
      <c r="JJK13" s="11"/>
      <c r="JJL13" s="11"/>
      <c r="JJM13" s="11"/>
      <c r="JJN13" s="11"/>
      <c r="JJO13" s="11"/>
      <c r="JJP13" s="11"/>
      <c r="JJQ13" s="11"/>
      <c r="JJR13" s="11"/>
      <c r="JJS13" s="11"/>
      <c r="JJT13" s="11"/>
      <c r="JJU13" s="11"/>
      <c r="JJV13" s="11"/>
      <c r="JJW13" s="11"/>
      <c r="JJX13" s="11"/>
      <c r="JJY13" s="11"/>
      <c r="JJZ13" s="11"/>
      <c r="JKA13" s="11"/>
      <c r="JKB13" s="11"/>
      <c r="JKC13" s="11"/>
      <c r="JKD13" s="11"/>
      <c r="JKE13" s="11"/>
      <c r="JKF13" s="11"/>
      <c r="JKG13" s="11"/>
      <c r="JKH13" s="11"/>
      <c r="JKI13" s="11"/>
      <c r="JKJ13" s="11"/>
      <c r="JKK13" s="11"/>
      <c r="JKL13" s="11"/>
      <c r="JKM13" s="11"/>
      <c r="JKN13" s="11"/>
      <c r="JKO13" s="11"/>
      <c r="JKP13" s="11"/>
      <c r="JKQ13" s="11"/>
      <c r="JKR13" s="11"/>
      <c r="JKS13" s="11"/>
      <c r="JKT13" s="11"/>
      <c r="JKU13" s="11"/>
      <c r="JKV13" s="11"/>
      <c r="JKW13" s="11"/>
      <c r="JKX13" s="11"/>
      <c r="JKY13" s="11"/>
      <c r="JKZ13" s="11"/>
      <c r="JLA13" s="11"/>
      <c r="JLB13" s="11"/>
      <c r="JLC13" s="11"/>
      <c r="JLD13" s="11"/>
      <c r="JLE13" s="11"/>
      <c r="JLF13" s="11"/>
      <c r="JLG13" s="11"/>
      <c r="JLH13" s="11"/>
      <c r="JLI13" s="11"/>
      <c r="JLJ13" s="11"/>
      <c r="JLK13" s="11"/>
      <c r="JLL13" s="11"/>
      <c r="JLM13" s="11"/>
      <c r="JLN13" s="11"/>
      <c r="JLO13" s="11"/>
      <c r="JLP13" s="11"/>
      <c r="JLQ13" s="11"/>
      <c r="JLR13" s="11"/>
      <c r="JLS13" s="11"/>
      <c r="JLT13" s="11"/>
      <c r="JLU13" s="11"/>
      <c r="JLV13" s="11"/>
      <c r="JLW13" s="11"/>
      <c r="JLX13" s="11"/>
      <c r="JLY13" s="11"/>
      <c r="JLZ13" s="11"/>
      <c r="JMA13" s="11"/>
      <c r="JMB13" s="11"/>
      <c r="JMC13" s="11"/>
      <c r="JMD13" s="11"/>
      <c r="JME13" s="11"/>
      <c r="JMF13" s="11"/>
      <c r="JMG13" s="11"/>
      <c r="JMH13" s="11"/>
      <c r="JMI13" s="11"/>
      <c r="JMJ13" s="11"/>
      <c r="JMK13" s="11"/>
      <c r="JML13" s="11"/>
      <c r="JMM13" s="11"/>
      <c r="JMN13" s="11"/>
      <c r="JMO13" s="11"/>
      <c r="JMP13" s="11"/>
      <c r="JMQ13" s="11"/>
      <c r="JMR13" s="11"/>
      <c r="JMS13" s="11"/>
      <c r="JMT13" s="11"/>
      <c r="JMU13" s="11"/>
      <c r="JMV13" s="11"/>
      <c r="JMW13" s="11"/>
      <c r="JMX13" s="11"/>
      <c r="JMY13" s="11"/>
      <c r="JMZ13" s="11"/>
      <c r="JNA13" s="11"/>
      <c r="JNB13" s="11"/>
      <c r="JNC13" s="11"/>
      <c r="JND13" s="11"/>
      <c r="JNE13" s="11"/>
      <c r="JNF13" s="11"/>
      <c r="JNG13" s="11"/>
      <c r="JNH13" s="11"/>
      <c r="JNI13" s="11"/>
      <c r="JNJ13" s="11"/>
      <c r="JNK13" s="11"/>
      <c r="JNL13" s="11"/>
      <c r="JNM13" s="11"/>
      <c r="JNN13" s="11"/>
      <c r="JNO13" s="11"/>
      <c r="JNP13" s="11"/>
      <c r="JNQ13" s="11"/>
      <c r="JNR13" s="11"/>
      <c r="JNS13" s="11"/>
      <c r="JNT13" s="11"/>
      <c r="JNU13" s="11"/>
      <c r="JNV13" s="11"/>
      <c r="JNW13" s="11"/>
      <c r="JNX13" s="11"/>
      <c r="JNY13" s="11"/>
      <c r="JNZ13" s="11"/>
      <c r="JOA13" s="11"/>
      <c r="JOB13" s="11"/>
      <c r="JOC13" s="11"/>
      <c r="JOD13" s="11"/>
      <c r="JOE13" s="11"/>
      <c r="JOF13" s="11"/>
      <c r="JOG13" s="11"/>
      <c r="JOH13" s="11"/>
      <c r="JOI13" s="11"/>
      <c r="JOJ13" s="11"/>
      <c r="JOK13" s="11"/>
      <c r="JOL13" s="11"/>
      <c r="JOM13" s="11"/>
      <c r="JON13" s="11"/>
      <c r="JOO13" s="11"/>
      <c r="JOP13" s="11"/>
      <c r="JOQ13" s="11"/>
      <c r="JOR13" s="11"/>
      <c r="JOS13" s="11"/>
      <c r="JOT13" s="11"/>
      <c r="JOU13" s="11"/>
      <c r="JOV13" s="11"/>
      <c r="JOW13" s="11"/>
      <c r="JOX13" s="11"/>
      <c r="JOY13" s="11"/>
      <c r="JOZ13" s="11"/>
      <c r="JPA13" s="11"/>
      <c r="JPB13" s="11"/>
      <c r="JPC13" s="11"/>
      <c r="JPD13" s="11"/>
      <c r="JPE13" s="11"/>
      <c r="JPF13" s="11"/>
      <c r="JPG13" s="11"/>
      <c r="JPH13" s="11"/>
      <c r="JPI13" s="11"/>
      <c r="JPJ13" s="11"/>
      <c r="JPK13" s="11"/>
      <c r="JPL13" s="11"/>
      <c r="JPM13" s="11"/>
      <c r="JPN13" s="11"/>
      <c r="JPO13" s="11"/>
      <c r="JPP13" s="11"/>
      <c r="JPQ13" s="11"/>
      <c r="JPR13" s="11"/>
      <c r="JPS13" s="11"/>
      <c r="JPT13" s="11"/>
      <c r="JPU13" s="11"/>
      <c r="JPV13" s="11"/>
      <c r="JPW13" s="11"/>
      <c r="JPX13" s="11"/>
      <c r="JPY13" s="11"/>
      <c r="JPZ13" s="11"/>
      <c r="JQA13" s="11"/>
      <c r="JQB13" s="11"/>
      <c r="JQC13" s="11"/>
      <c r="JQD13" s="11"/>
      <c r="JQE13" s="11"/>
      <c r="JQF13" s="11"/>
      <c r="JQG13" s="11"/>
      <c r="JQH13" s="11"/>
      <c r="JQI13" s="11"/>
      <c r="JQJ13" s="11"/>
      <c r="JQK13" s="11"/>
      <c r="JQL13" s="11"/>
      <c r="JQM13" s="11"/>
      <c r="JQN13" s="11"/>
      <c r="JQO13" s="11"/>
      <c r="JQP13" s="11"/>
      <c r="JQQ13" s="11"/>
      <c r="JQR13" s="11"/>
      <c r="JQS13" s="11"/>
      <c r="JQT13" s="11"/>
      <c r="JQU13" s="11"/>
      <c r="JQV13" s="11"/>
      <c r="JQW13" s="11"/>
      <c r="JQX13" s="11"/>
      <c r="JQY13" s="11"/>
      <c r="JQZ13" s="11"/>
      <c r="JRA13" s="11"/>
      <c r="JRB13" s="11"/>
      <c r="JRC13" s="11"/>
      <c r="JRD13" s="11"/>
      <c r="JRE13" s="11"/>
      <c r="JRF13" s="11"/>
      <c r="JRG13" s="11"/>
      <c r="JRH13" s="11"/>
      <c r="JRI13" s="11"/>
      <c r="JRJ13" s="11"/>
      <c r="JRK13" s="11"/>
      <c r="JRL13" s="11"/>
      <c r="JRM13" s="11"/>
      <c r="JRN13" s="11"/>
      <c r="JRO13" s="11"/>
      <c r="JRP13" s="11"/>
      <c r="JRQ13" s="11"/>
      <c r="JRR13" s="11"/>
      <c r="JRS13" s="11"/>
      <c r="JRT13" s="11"/>
      <c r="JRU13" s="11"/>
      <c r="JRV13" s="11"/>
      <c r="JRW13" s="11"/>
      <c r="JRX13" s="11"/>
      <c r="JRY13" s="11"/>
      <c r="JRZ13" s="11"/>
      <c r="JSA13" s="11"/>
      <c r="JSB13" s="11"/>
      <c r="JSC13" s="11"/>
      <c r="JSD13" s="11"/>
      <c r="JSE13" s="11"/>
      <c r="JSF13" s="11"/>
      <c r="JSG13" s="11"/>
      <c r="JSH13" s="11"/>
      <c r="JSI13" s="11"/>
      <c r="JSJ13" s="11"/>
      <c r="JSK13" s="11"/>
      <c r="JSL13" s="11"/>
      <c r="JSM13" s="11"/>
      <c r="JSN13" s="11"/>
      <c r="JSO13" s="11"/>
      <c r="JSP13" s="11"/>
      <c r="JSQ13" s="11"/>
      <c r="JSR13" s="11"/>
      <c r="JSS13" s="11"/>
      <c r="JST13" s="11"/>
      <c r="JSU13" s="11"/>
      <c r="JSV13" s="11"/>
      <c r="JSW13" s="11"/>
      <c r="JSX13" s="11"/>
      <c r="JSY13" s="11"/>
      <c r="JSZ13" s="11"/>
      <c r="JTA13" s="11"/>
      <c r="JTB13" s="11"/>
      <c r="JTC13" s="11"/>
      <c r="JTD13" s="11"/>
      <c r="JTE13" s="11"/>
      <c r="JTF13" s="11"/>
      <c r="JTG13" s="11"/>
      <c r="JTH13" s="11"/>
      <c r="JTI13" s="11"/>
      <c r="JTJ13" s="11"/>
      <c r="JTK13" s="11"/>
      <c r="JTL13" s="11"/>
      <c r="JTM13" s="11"/>
      <c r="JTN13" s="11"/>
      <c r="JTO13" s="11"/>
      <c r="JTP13" s="11"/>
      <c r="JTQ13" s="11"/>
      <c r="JTR13" s="11"/>
      <c r="JTS13" s="11"/>
      <c r="JTT13" s="11"/>
      <c r="JTU13" s="11"/>
      <c r="JTV13" s="11"/>
      <c r="JTW13" s="11"/>
      <c r="JTX13" s="11"/>
      <c r="JTY13" s="11"/>
      <c r="JTZ13" s="11"/>
      <c r="JUA13" s="11"/>
      <c r="JUB13" s="11"/>
      <c r="JUC13" s="11"/>
      <c r="JUD13" s="11"/>
      <c r="JUE13" s="11"/>
      <c r="JUF13" s="11"/>
      <c r="JUG13" s="11"/>
      <c r="JUH13" s="11"/>
      <c r="JUI13" s="11"/>
      <c r="JUJ13" s="11"/>
      <c r="JUK13" s="11"/>
      <c r="JUL13" s="11"/>
      <c r="JUM13" s="11"/>
      <c r="JUN13" s="11"/>
      <c r="JUO13" s="11"/>
      <c r="JUP13" s="11"/>
      <c r="JUQ13" s="11"/>
      <c r="JUR13" s="11"/>
      <c r="JUS13" s="11"/>
      <c r="JUT13" s="11"/>
      <c r="JUU13" s="11"/>
      <c r="JUV13" s="11"/>
      <c r="JUW13" s="11"/>
      <c r="JUX13" s="11"/>
      <c r="JUY13" s="11"/>
      <c r="JUZ13" s="11"/>
      <c r="JVA13" s="11"/>
      <c r="JVB13" s="11"/>
      <c r="JVC13" s="11"/>
      <c r="JVD13" s="11"/>
      <c r="JVE13" s="11"/>
      <c r="JVF13" s="11"/>
      <c r="JVG13" s="11"/>
      <c r="JVH13" s="11"/>
      <c r="JVI13" s="11"/>
      <c r="JVJ13" s="11"/>
      <c r="JVK13" s="11"/>
      <c r="JVL13" s="11"/>
      <c r="JVM13" s="11"/>
      <c r="JVN13" s="11"/>
      <c r="JVO13" s="11"/>
      <c r="JVP13" s="11"/>
      <c r="JVQ13" s="11"/>
      <c r="JVR13" s="11"/>
      <c r="JVS13" s="11"/>
      <c r="JVT13" s="11"/>
      <c r="JVU13" s="11"/>
      <c r="JVV13" s="11"/>
      <c r="JVW13" s="11"/>
      <c r="JVX13" s="11"/>
      <c r="JVY13" s="11"/>
      <c r="JVZ13" s="11"/>
      <c r="JWA13" s="11"/>
      <c r="JWB13" s="11"/>
      <c r="JWC13" s="11"/>
      <c r="JWD13" s="11"/>
      <c r="JWE13" s="11"/>
      <c r="JWF13" s="11"/>
      <c r="JWG13" s="11"/>
      <c r="JWH13" s="11"/>
      <c r="JWI13" s="11"/>
      <c r="JWJ13" s="11"/>
      <c r="JWK13" s="11"/>
      <c r="JWL13" s="11"/>
      <c r="JWM13" s="11"/>
      <c r="JWN13" s="11"/>
      <c r="JWO13" s="11"/>
      <c r="JWP13" s="11"/>
      <c r="JWQ13" s="11"/>
      <c r="JWR13" s="11"/>
      <c r="JWS13" s="11"/>
      <c r="JWT13" s="11"/>
      <c r="JWU13" s="11"/>
      <c r="JWV13" s="11"/>
      <c r="JWW13" s="11"/>
      <c r="JWX13" s="11"/>
      <c r="JWY13" s="11"/>
      <c r="JWZ13" s="11"/>
      <c r="JXA13" s="11"/>
      <c r="JXB13" s="11"/>
      <c r="JXC13" s="11"/>
      <c r="JXD13" s="11"/>
      <c r="JXE13" s="11"/>
      <c r="JXF13" s="11"/>
      <c r="JXG13" s="11"/>
      <c r="JXH13" s="11"/>
      <c r="JXI13" s="11"/>
      <c r="JXJ13" s="11"/>
      <c r="JXK13" s="11"/>
      <c r="JXL13" s="11"/>
      <c r="JXM13" s="11"/>
      <c r="JXN13" s="11"/>
      <c r="JXO13" s="11"/>
      <c r="JXP13" s="11"/>
      <c r="JXQ13" s="11"/>
      <c r="JXR13" s="11"/>
      <c r="JXS13" s="11"/>
      <c r="JXT13" s="11"/>
      <c r="JXU13" s="11"/>
      <c r="JXV13" s="11"/>
      <c r="JXW13" s="11"/>
      <c r="JXX13" s="11"/>
      <c r="JXY13" s="11"/>
      <c r="JXZ13" s="11"/>
      <c r="JYA13" s="11"/>
      <c r="JYB13" s="11"/>
      <c r="JYC13" s="11"/>
      <c r="JYD13" s="11"/>
      <c r="JYE13" s="11"/>
      <c r="JYF13" s="11"/>
      <c r="JYG13" s="11"/>
      <c r="JYH13" s="11"/>
      <c r="JYI13" s="11"/>
      <c r="JYJ13" s="11"/>
      <c r="JYK13" s="11"/>
      <c r="JYL13" s="11"/>
      <c r="JYM13" s="11"/>
      <c r="JYN13" s="11"/>
      <c r="JYO13" s="11"/>
      <c r="JYP13" s="11"/>
      <c r="JYQ13" s="11"/>
      <c r="JYR13" s="11"/>
      <c r="JYS13" s="11"/>
      <c r="JYT13" s="11"/>
      <c r="JYU13" s="11"/>
      <c r="JYV13" s="11"/>
      <c r="JYW13" s="11"/>
      <c r="JYX13" s="11"/>
      <c r="JYY13" s="11"/>
      <c r="JYZ13" s="11"/>
      <c r="JZA13" s="11"/>
      <c r="JZB13" s="11"/>
      <c r="JZC13" s="11"/>
      <c r="JZD13" s="11"/>
      <c r="JZE13" s="11"/>
      <c r="JZF13" s="11"/>
      <c r="JZG13" s="11"/>
      <c r="JZH13" s="11"/>
      <c r="JZI13" s="11"/>
      <c r="JZJ13" s="11"/>
      <c r="JZK13" s="11"/>
      <c r="JZL13" s="11"/>
      <c r="JZM13" s="11"/>
      <c r="JZN13" s="11"/>
      <c r="JZO13" s="11"/>
      <c r="JZP13" s="11"/>
      <c r="JZQ13" s="11"/>
      <c r="JZR13" s="11"/>
      <c r="JZS13" s="11"/>
      <c r="JZT13" s="11"/>
      <c r="JZU13" s="11"/>
      <c r="JZV13" s="11"/>
      <c r="JZW13" s="11"/>
      <c r="JZX13" s="11"/>
      <c r="JZY13" s="11"/>
      <c r="JZZ13" s="11"/>
      <c r="KAA13" s="11"/>
      <c r="KAB13" s="11"/>
      <c r="KAC13" s="11"/>
      <c r="KAD13" s="11"/>
      <c r="KAE13" s="11"/>
      <c r="KAF13" s="11"/>
      <c r="KAG13" s="11"/>
      <c r="KAH13" s="11"/>
      <c r="KAI13" s="11"/>
      <c r="KAJ13" s="11"/>
      <c r="KAK13" s="11"/>
      <c r="KAL13" s="11"/>
      <c r="KAM13" s="11"/>
      <c r="KAN13" s="11"/>
      <c r="KAO13" s="11"/>
      <c r="KAP13" s="11"/>
      <c r="KAQ13" s="11"/>
      <c r="KAR13" s="11"/>
      <c r="KAS13" s="11"/>
      <c r="KAT13" s="11"/>
      <c r="KAU13" s="11"/>
      <c r="KAV13" s="11"/>
      <c r="KAW13" s="11"/>
      <c r="KAX13" s="11"/>
      <c r="KAY13" s="11"/>
      <c r="KAZ13" s="11"/>
      <c r="KBA13" s="11"/>
      <c r="KBB13" s="11"/>
      <c r="KBC13" s="11"/>
      <c r="KBD13" s="11"/>
      <c r="KBE13" s="11"/>
      <c r="KBF13" s="11"/>
      <c r="KBG13" s="11"/>
      <c r="KBH13" s="11"/>
      <c r="KBI13" s="11"/>
      <c r="KBJ13" s="11"/>
      <c r="KBK13" s="11"/>
      <c r="KBL13" s="11"/>
      <c r="KBM13" s="11"/>
      <c r="KBN13" s="11"/>
      <c r="KBO13" s="11"/>
      <c r="KBP13" s="11"/>
      <c r="KBQ13" s="11"/>
      <c r="KBR13" s="11"/>
      <c r="KBS13" s="11"/>
      <c r="KBT13" s="11"/>
      <c r="KBU13" s="11"/>
      <c r="KBV13" s="11"/>
      <c r="KBW13" s="11"/>
      <c r="KBX13" s="11"/>
      <c r="KBY13" s="11"/>
      <c r="KBZ13" s="11"/>
      <c r="KCA13" s="11"/>
      <c r="KCB13" s="11"/>
      <c r="KCC13" s="11"/>
      <c r="KCD13" s="11"/>
      <c r="KCE13" s="11"/>
      <c r="KCF13" s="11"/>
      <c r="KCG13" s="11"/>
      <c r="KCH13" s="11"/>
      <c r="KCI13" s="11"/>
      <c r="KCJ13" s="11"/>
      <c r="KCK13" s="11"/>
      <c r="KCL13" s="11"/>
      <c r="KCM13" s="11"/>
      <c r="KCN13" s="11"/>
      <c r="KCO13" s="11"/>
      <c r="KCP13" s="11"/>
      <c r="KCQ13" s="11"/>
      <c r="KCR13" s="11"/>
      <c r="KCS13" s="11"/>
      <c r="KCT13" s="11"/>
      <c r="KCU13" s="11"/>
      <c r="KCV13" s="11"/>
      <c r="KCW13" s="11"/>
      <c r="KCX13" s="11"/>
      <c r="KCY13" s="11"/>
      <c r="KCZ13" s="11"/>
      <c r="KDA13" s="11"/>
      <c r="KDB13" s="11"/>
      <c r="KDC13" s="11"/>
      <c r="KDD13" s="11"/>
      <c r="KDE13" s="11"/>
      <c r="KDF13" s="11"/>
      <c r="KDG13" s="11"/>
      <c r="KDH13" s="11"/>
      <c r="KDI13" s="11"/>
      <c r="KDJ13" s="11"/>
      <c r="KDK13" s="11"/>
      <c r="KDL13" s="11"/>
      <c r="KDM13" s="11"/>
      <c r="KDN13" s="11"/>
      <c r="KDO13" s="11"/>
      <c r="KDP13" s="11"/>
      <c r="KDQ13" s="11"/>
      <c r="KDR13" s="11"/>
      <c r="KDS13" s="11"/>
      <c r="KDT13" s="11"/>
      <c r="KDU13" s="11"/>
      <c r="KDV13" s="11"/>
      <c r="KDW13" s="11"/>
      <c r="KDX13" s="11"/>
      <c r="KDY13" s="11"/>
      <c r="KDZ13" s="11"/>
      <c r="KEA13" s="11"/>
      <c r="KEB13" s="11"/>
      <c r="KEC13" s="11"/>
      <c r="KED13" s="11"/>
      <c r="KEE13" s="11"/>
      <c r="KEF13" s="11"/>
      <c r="KEG13" s="11"/>
      <c r="KEH13" s="11"/>
      <c r="KEI13" s="11"/>
      <c r="KEJ13" s="11"/>
      <c r="KEK13" s="11"/>
      <c r="KEL13" s="11"/>
      <c r="KEM13" s="11"/>
      <c r="KEN13" s="11"/>
      <c r="KEO13" s="11"/>
      <c r="KEP13" s="11"/>
      <c r="KEQ13" s="11"/>
      <c r="KER13" s="11"/>
      <c r="KES13" s="11"/>
      <c r="KET13" s="11"/>
      <c r="KEU13" s="11"/>
      <c r="KEV13" s="11"/>
      <c r="KEW13" s="11"/>
      <c r="KEX13" s="11"/>
      <c r="KEY13" s="11"/>
      <c r="KEZ13" s="11"/>
      <c r="KFA13" s="11"/>
      <c r="KFB13" s="11"/>
      <c r="KFC13" s="11"/>
      <c r="KFD13" s="11"/>
      <c r="KFE13" s="11"/>
      <c r="KFF13" s="11"/>
      <c r="KFG13" s="11"/>
      <c r="KFH13" s="11"/>
      <c r="KFI13" s="11"/>
      <c r="KFJ13" s="11"/>
      <c r="KFK13" s="11"/>
      <c r="KFL13" s="11"/>
      <c r="KFM13" s="11"/>
      <c r="KFN13" s="11"/>
      <c r="KFO13" s="11"/>
      <c r="KFP13" s="11"/>
      <c r="KFQ13" s="11"/>
      <c r="KFR13" s="11"/>
      <c r="KFS13" s="11"/>
      <c r="KFT13" s="11"/>
      <c r="KFU13" s="11"/>
      <c r="KFV13" s="11"/>
      <c r="KFW13" s="11"/>
      <c r="KFX13" s="11"/>
      <c r="KFY13" s="11"/>
      <c r="KFZ13" s="11"/>
      <c r="KGA13" s="11"/>
      <c r="KGB13" s="11"/>
      <c r="KGC13" s="11"/>
      <c r="KGD13" s="11"/>
      <c r="KGE13" s="11"/>
      <c r="KGF13" s="11"/>
      <c r="KGG13" s="11"/>
      <c r="KGH13" s="11"/>
      <c r="KGI13" s="11"/>
      <c r="KGJ13" s="11"/>
      <c r="KGK13" s="11"/>
      <c r="KGL13" s="11"/>
      <c r="KGM13" s="11"/>
      <c r="KGN13" s="11"/>
      <c r="KGO13" s="11"/>
      <c r="KGP13" s="11"/>
      <c r="KGQ13" s="11"/>
      <c r="KGR13" s="11"/>
      <c r="KGS13" s="11"/>
      <c r="KGT13" s="11"/>
      <c r="KGU13" s="11"/>
      <c r="KGV13" s="11"/>
      <c r="KGW13" s="11"/>
      <c r="KGX13" s="11"/>
      <c r="KGY13" s="11"/>
      <c r="KGZ13" s="11"/>
      <c r="KHA13" s="11"/>
      <c r="KHB13" s="11"/>
      <c r="KHC13" s="11"/>
      <c r="KHD13" s="11"/>
      <c r="KHE13" s="11"/>
      <c r="KHF13" s="11"/>
      <c r="KHG13" s="11"/>
      <c r="KHH13" s="11"/>
      <c r="KHI13" s="11"/>
      <c r="KHJ13" s="11"/>
      <c r="KHK13" s="11"/>
      <c r="KHL13" s="11"/>
      <c r="KHM13" s="11"/>
      <c r="KHN13" s="11"/>
      <c r="KHO13" s="11"/>
      <c r="KHP13" s="11"/>
      <c r="KHQ13" s="11"/>
      <c r="KHR13" s="11"/>
      <c r="KHS13" s="11"/>
      <c r="KHT13" s="11"/>
      <c r="KHU13" s="11"/>
      <c r="KHV13" s="11"/>
      <c r="KHW13" s="11"/>
      <c r="KHX13" s="11"/>
      <c r="KHY13" s="11"/>
      <c r="KHZ13" s="11"/>
      <c r="KIA13" s="11"/>
      <c r="KIB13" s="11"/>
      <c r="KIC13" s="11"/>
      <c r="KID13" s="11"/>
      <c r="KIE13" s="11"/>
      <c r="KIF13" s="11"/>
      <c r="KIG13" s="11"/>
      <c r="KIH13" s="11"/>
      <c r="KII13" s="11"/>
      <c r="KIJ13" s="11"/>
      <c r="KIK13" s="11"/>
      <c r="KIL13" s="11"/>
      <c r="KIM13" s="11"/>
      <c r="KIN13" s="11"/>
      <c r="KIO13" s="11"/>
      <c r="KIP13" s="11"/>
      <c r="KIQ13" s="11"/>
      <c r="KIR13" s="11"/>
      <c r="KIS13" s="11"/>
      <c r="KIT13" s="11"/>
      <c r="KIU13" s="11"/>
      <c r="KIV13" s="11"/>
      <c r="KIW13" s="11"/>
      <c r="KIX13" s="11"/>
      <c r="KIY13" s="11"/>
      <c r="KIZ13" s="11"/>
      <c r="KJA13" s="11"/>
      <c r="KJB13" s="11"/>
      <c r="KJC13" s="11"/>
      <c r="KJD13" s="11"/>
      <c r="KJE13" s="11"/>
      <c r="KJF13" s="11"/>
      <c r="KJG13" s="11"/>
      <c r="KJH13" s="11"/>
      <c r="KJI13" s="11"/>
      <c r="KJJ13" s="11"/>
      <c r="KJK13" s="11"/>
      <c r="KJL13" s="11"/>
      <c r="KJM13" s="11"/>
      <c r="KJN13" s="11"/>
      <c r="KJO13" s="11"/>
      <c r="KJP13" s="11"/>
      <c r="KJQ13" s="11"/>
      <c r="KJR13" s="11"/>
      <c r="KJS13" s="11"/>
      <c r="KJT13" s="11"/>
      <c r="KJU13" s="11"/>
      <c r="KJV13" s="11"/>
      <c r="KJW13" s="11"/>
      <c r="KJX13" s="11"/>
      <c r="KJY13" s="11"/>
      <c r="KJZ13" s="11"/>
      <c r="KKA13" s="11"/>
      <c r="KKB13" s="11"/>
      <c r="KKC13" s="11"/>
      <c r="KKD13" s="11"/>
      <c r="KKE13" s="11"/>
      <c r="KKF13" s="11"/>
      <c r="KKG13" s="11"/>
      <c r="KKH13" s="11"/>
      <c r="KKI13" s="11"/>
      <c r="KKJ13" s="11"/>
      <c r="KKK13" s="11"/>
      <c r="KKL13" s="11"/>
      <c r="KKM13" s="11"/>
      <c r="KKN13" s="11"/>
      <c r="KKO13" s="11"/>
      <c r="KKP13" s="11"/>
      <c r="KKQ13" s="11"/>
      <c r="KKR13" s="11"/>
      <c r="KKS13" s="11"/>
      <c r="KKT13" s="11"/>
      <c r="KKU13" s="11"/>
      <c r="KKV13" s="11"/>
      <c r="KKW13" s="11"/>
      <c r="KKX13" s="11"/>
      <c r="KKY13" s="11"/>
      <c r="KKZ13" s="11"/>
      <c r="KLA13" s="11"/>
      <c r="KLB13" s="11"/>
      <c r="KLC13" s="11"/>
      <c r="KLD13" s="11"/>
      <c r="KLE13" s="11"/>
      <c r="KLF13" s="11"/>
      <c r="KLG13" s="11"/>
      <c r="KLH13" s="11"/>
      <c r="KLI13" s="11"/>
      <c r="KLJ13" s="11"/>
      <c r="KLK13" s="11"/>
      <c r="KLL13" s="11"/>
      <c r="KLM13" s="11"/>
      <c r="KLN13" s="11"/>
      <c r="KLO13" s="11"/>
      <c r="KLP13" s="11"/>
      <c r="KLQ13" s="11"/>
      <c r="KLR13" s="11"/>
      <c r="KLS13" s="11"/>
      <c r="KLT13" s="11"/>
      <c r="KLU13" s="11"/>
      <c r="KLV13" s="11"/>
      <c r="KLW13" s="11"/>
      <c r="KLX13" s="11"/>
      <c r="KLY13" s="11"/>
      <c r="KLZ13" s="11"/>
      <c r="KMA13" s="11"/>
      <c r="KMB13" s="11"/>
      <c r="KMC13" s="11"/>
      <c r="KMD13" s="11"/>
      <c r="KME13" s="11"/>
      <c r="KMF13" s="11"/>
      <c r="KMG13" s="11"/>
      <c r="KMH13" s="11"/>
      <c r="KMI13" s="11"/>
      <c r="KMJ13" s="11"/>
      <c r="KMK13" s="11"/>
      <c r="KML13" s="11"/>
      <c r="KMM13" s="11"/>
      <c r="KMN13" s="11"/>
      <c r="KMO13" s="11"/>
      <c r="KMP13" s="11"/>
      <c r="KMQ13" s="11"/>
      <c r="KMR13" s="11"/>
      <c r="KMS13" s="11"/>
      <c r="KMT13" s="11"/>
      <c r="KMU13" s="11"/>
      <c r="KMV13" s="11"/>
      <c r="KMW13" s="11"/>
      <c r="KMX13" s="11"/>
      <c r="KMY13" s="11"/>
      <c r="KMZ13" s="11"/>
      <c r="KNA13" s="11"/>
      <c r="KNB13" s="11"/>
      <c r="KNC13" s="11"/>
      <c r="KND13" s="11"/>
      <c r="KNE13" s="11"/>
      <c r="KNF13" s="11"/>
      <c r="KNG13" s="11"/>
      <c r="KNH13" s="11"/>
      <c r="KNI13" s="11"/>
      <c r="KNJ13" s="11"/>
      <c r="KNK13" s="11"/>
      <c r="KNL13" s="11"/>
      <c r="KNM13" s="11"/>
      <c r="KNN13" s="11"/>
      <c r="KNO13" s="11"/>
      <c r="KNP13" s="11"/>
      <c r="KNQ13" s="11"/>
      <c r="KNR13" s="11"/>
      <c r="KNS13" s="11"/>
      <c r="KNT13" s="11"/>
      <c r="KNU13" s="11"/>
      <c r="KNV13" s="11"/>
      <c r="KNW13" s="11"/>
      <c r="KNX13" s="11"/>
      <c r="KNY13" s="11"/>
      <c r="KNZ13" s="11"/>
      <c r="KOA13" s="11"/>
      <c r="KOB13" s="11"/>
      <c r="KOC13" s="11"/>
      <c r="KOD13" s="11"/>
      <c r="KOE13" s="11"/>
      <c r="KOF13" s="11"/>
      <c r="KOG13" s="11"/>
      <c r="KOH13" s="11"/>
      <c r="KOI13" s="11"/>
      <c r="KOJ13" s="11"/>
      <c r="KOK13" s="11"/>
      <c r="KOL13" s="11"/>
      <c r="KOM13" s="11"/>
      <c r="KON13" s="11"/>
      <c r="KOO13" s="11"/>
      <c r="KOP13" s="11"/>
      <c r="KOQ13" s="11"/>
      <c r="KOR13" s="11"/>
      <c r="KOS13" s="11"/>
      <c r="KOT13" s="11"/>
      <c r="KOU13" s="11"/>
      <c r="KOV13" s="11"/>
      <c r="KOW13" s="11"/>
      <c r="KOX13" s="11"/>
      <c r="KOY13" s="11"/>
      <c r="KOZ13" s="11"/>
      <c r="KPA13" s="11"/>
      <c r="KPB13" s="11"/>
      <c r="KPC13" s="11"/>
      <c r="KPD13" s="11"/>
      <c r="KPE13" s="11"/>
      <c r="KPF13" s="11"/>
      <c r="KPG13" s="11"/>
      <c r="KPH13" s="11"/>
      <c r="KPI13" s="11"/>
      <c r="KPJ13" s="11"/>
      <c r="KPK13" s="11"/>
      <c r="KPL13" s="11"/>
      <c r="KPM13" s="11"/>
      <c r="KPN13" s="11"/>
      <c r="KPO13" s="11"/>
      <c r="KPP13" s="11"/>
      <c r="KPQ13" s="11"/>
      <c r="KPR13" s="11"/>
      <c r="KPS13" s="11"/>
      <c r="KPT13" s="11"/>
      <c r="KPU13" s="11"/>
      <c r="KPV13" s="11"/>
      <c r="KPW13" s="11"/>
      <c r="KPX13" s="11"/>
      <c r="KPY13" s="11"/>
      <c r="KPZ13" s="11"/>
      <c r="KQA13" s="11"/>
      <c r="KQB13" s="11"/>
      <c r="KQC13" s="11"/>
      <c r="KQD13" s="11"/>
      <c r="KQE13" s="11"/>
      <c r="KQF13" s="11"/>
      <c r="KQG13" s="11"/>
      <c r="KQH13" s="11"/>
      <c r="KQI13" s="11"/>
      <c r="KQJ13" s="11"/>
      <c r="KQK13" s="11"/>
      <c r="KQL13" s="11"/>
      <c r="KQM13" s="11"/>
      <c r="KQN13" s="11"/>
      <c r="KQO13" s="11"/>
      <c r="KQP13" s="11"/>
      <c r="KQQ13" s="11"/>
      <c r="KQR13" s="11"/>
      <c r="KQS13" s="11"/>
      <c r="KQT13" s="11"/>
      <c r="KQU13" s="11"/>
      <c r="KQV13" s="11"/>
      <c r="KQW13" s="11"/>
      <c r="KQX13" s="11"/>
      <c r="KQY13" s="11"/>
      <c r="KQZ13" s="11"/>
      <c r="KRA13" s="11"/>
      <c r="KRB13" s="11"/>
      <c r="KRC13" s="11"/>
      <c r="KRD13" s="11"/>
      <c r="KRE13" s="11"/>
      <c r="KRF13" s="11"/>
      <c r="KRG13" s="11"/>
      <c r="KRH13" s="11"/>
      <c r="KRI13" s="11"/>
      <c r="KRJ13" s="11"/>
      <c r="KRK13" s="11"/>
      <c r="KRL13" s="11"/>
      <c r="KRM13" s="11"/>
      <c r="KRN13" s="11"/>
      <c r="KRO13" s="11"/>
      <c r="KRP13" s="11"/>
      <c r="KRQ13" s="11"/>
      <c r="KRR13" s="11"/>
      <c r="KRS13" s="11"/>
      <c r="KRT13" s="11"/>
      <c r="KRU13" s="11"/>
      <c r="KRV13" s="11"/>
      <c r="KRW13" s="11"/>
      <c r="KRX13" s="11"/>
      <c r="KRY13" s="11"/>
      <c r="KRZ13" s="11"/>
      <c r="KSA13" s="11"/>
      <c r="KSB13" s="11"/>
      <c r="KSC13" s="11"/>
      <c r="KSD13" s="11"/>
      <c r="KSE13" s="11"/>
      <c r="KSF13" s="11"/>
      <c r="KSG13" s="11"/>
      <c r="KSH13" s="11"/>
      <c r="KSI13" s="11"/>
      <c r="KSJ13" s="11"/>
      <c r="KSK13" s="11"/>
      <c r="KSL13" s="11"/>
      <c r="KSM13" s="11"/>
      <c r="KSN13" s="11"/>
      <c r="KSO13" s="11"/>
      <c r="KSP13" s="11"/>
      <c r="KSQ13" s="11"/>
      <c r="KSR13" s="11"/>
      <c r="KSS13" s="11"/>
      <c r="KST13" s="11"/>
      <c r="KSU13" s="11"/>
      <c r="KSV13" s="11"/>
      <c r="KSW13" s="11"/>
      <c r="KSX13" s="11"/>
      <c r="KSY13" s="11"/>
      <c r="KSZ13" s="11"/>
      <c r="KTA13" s="11"/>
      <c r="KTB13" s="11"/>
      <c r="KTC13" s="11"/>
      <c r="KTD13" s="11"/>
      <c r="KTE13" s="11"/>
      <c r="KTF13" s="11"/>
      <c r="KTG13" s="11"/>
      <c r="KTH13" s="11"/>
      <c r="KTI13" s="11"/>
      <c r="KTJ13" s="11"/>
      <c r="KTK13" s="11"/>
      <c r="KTL13" s="11"/>
      <c r="KTM13" s="11"/>
      <c r="KTN13" s="11"/>
      <c r="KTO13" s="11"/>
      <c r="KTP13" s="11"/>
      <c r="KTQ13" s="11"/>
      <c r="KTR13" s="11"/>
      <c r="KTS13" s="11"/>
      <c r="KTT13" s="11"/>
      <c r="KTU13" s="11"/>
      <c r="KTV13" s="11"/>
      <c r="KTW13" s="11"/>
      <c r="KTX13" s="11"/>
      <c r="KTY13" s="11"/>
      <c r="KTZ13" s="11"/>
      <c r="KUA13" s="11"/>
      <c r="KUB13" s="11"/>
      <c r="KUC13" s="11"/>
      <c r="KUD13" s="11"/>
      <c r="KUE13" s="11"/>
      <c r="KUF13" s="11"/>
      <c r="KUG13" s="11"/>
      <c r="KUH13" s="11"/>
      <c r="KUI13" s="11"/>
      <c r="KUJ13" s="11"/>
      <c r="KUK13" s="11"/>
      <c r="KUL13" s="11"/>
      <c r="KUM13" s="11"/>
      <c r="KUN13" s="11"/>
      <c r="KUO13" s="11"/>
      <c r="KUP13" s="11"/>
      <c r="KUQ13" s="11"/>
      <c r="KUR13" s="11"/>
      <c r="KUS13" s="11"/>
      <c r="KUT13" s="11"/>
      <c r="KUU13" s="11"/>
      <c r="KUV13" s="11"/>
      <c r="KUW13" s="11"/>
      <c r="KUX13" s="11"/>
      <c r="KUY13" s="11"/>
      <c r="KUZ13" s="11"/>
      <c r="KVA13" s="11"/>
      <c r="KVB13" s="11"/>
      <c r="KVC13" s="11"/>
      <c r="KVD13" s="11"/>
      <c r="KVE13" s="11"/>
      <c r="KVF13" s="11"/>
      <c r="KVG13" s="11"/>
      <c r="KVH13" s="11"/>
      <c r="KVI13" s="11"/>
      <c r="KVJ13" s="11"/>
      <c r="KVK13" s="11"/>
      <c r="KVL13" s="11"/>
      <c r="KVM13" s="11"/>
      <c r="KVN13" s="11"/>
      <c r="KVO13" s="11"/>
      <c r="KVP13" s="11"/>
      <c r="KVQ13" s="11"/>
      <c r="KVR13" s="11"/>
      <c r="KVS13" s="11"/>
      <c r="KVT13" s="11"/>
      <c r="KVU13" s="11"/>
      <c r="KVV13" s="11"/>
      <c r="KVW13" s="11"/>
      <c r="KVX13" s="11"/>
      <c r="KVY13" s="11"/>
      <c r="KVZ13" s="11"/>
      <c r="KWA13" s="11"/>
      <c r="KWB13" s="11"/>
      <c r="KWC13" s="11"/>
      <c r="KWD13" s="11"/>
      <c r="KWE13" s="11"/>
      <c r="KWF13" s="11"/>
      <c r="KWG13" s="11"/>
      <c r="KWH13" s="11"/>
      <c r="KWI13" s="11"/>
      <c r="KWJ13" s="11"/>
      <c r="KWK13" s="11"/>
      <c r="KWL13" s="11"/>
      <c r="KWM13" s="11"/>
      <c r="KWN13" s="11"/>
      <c r="KWO13" s="11"/>
      <c r="KWP13" s="11"/>
      <c r="KWQ13" s="11"/>
      <c r="KWR13" s="11"/>
      <c r="KWS13" s="11"/>
      <c r="KWT13" s="11"/>
      <c r="KWU13" s="11"/>
      <c r="KWV13" s="11"/>
      <c r="KWW13" s="11"/>
      <c r="KWX13" s="11"/>
      <c r="KWY13" s="11"/>
      <c r="KWZ13" s="11"/>
      <c r="KXA13" s="11"/>
      <c r="KXB13" s="11"/>
      <c r="KXC13" s="11"/>
      <c r="KXD13" s="11"/>
      <c r="KXE13" s="11"/>
      <c r="KXF13" s="11"/>
      <c r="KXG13" s="11"/>
      <c r="KXH13" s="11"/>
      <c r="KXI13" s="11"/>
      <c r="KXJ13" s="11"/>
      <c r="KXK13" s="11"/>
      <c r="KXL13" s="11"/>
      <c r="KXM13" s="11"/>
      <c r="KXN13" s="11"/>
      <c r="KXO13" s="11"/>
      <c r="KXP13" s="11"/>
      <c r="KXQ13" s="11"/>
      <c r="KXR13" s="11"/>
      <c r="KXS13" s="11"/>
      <c r="KXT13" s="11"/>
      <c r="KXU13" s="11"/>
      <c r="KXV13" s="11"/>
      <c r="KXW13" s="11"/>
      <c r="KXX13" s="11"/>
      <c r="KXY13" s="11"/>
      <c r="KXZ13" s="11"/>
      <c r="KYA13" s="11"/>
      <c r="KYB13" s="11"/>
      <c r="KYC13" s="11"/>
      <c r="KYD13" s="11"/>
      <c r="KYE13" s="11"/>
      <c r="KYF13" s="11"/>
      <c r="KYG13" s="11"/>
      <c r="KYH13" s="11"/>
      <c r="KYI13" s="11"/>
      <c r="KYJ13" s="11"/>
      <c r="KYK13" s="11"/>
      <c r="KYL13" s="11"/>
      <c r="KYM13" s="11"/>
      <c r="KYN13" s="11"/>
      <c r="KYO13" s="11"/>
      <c r="KYP13" s="11"/>
      <c r="KYQ13" s="11"/>
      <c r="KYR13" s="11"/>
      <c r="KYS13" s="11"/>
      <c r="KYT13" s="11"/>
      <c r="KYU13" s="11"/>
      <c r="KYV13" s="11"/>
      <c r="KYW13" s="11"/>
      <c r="KYX13" s="11"/>
      <c r="KYY13" s="11"/>
      <c r="KYZ13" s="11"/>
      <c r="KZA13" s="11"/>
      <c r="KZB13" s="11"/>
      <c r="KZC13" s="11"/>
      <c r="KZD13" s="11"/>
      <c r="KZE13" s="11"/>
      <c r="KZF13" s="11"/>
      <c r="KZG13" s="11"/>
      <c r="KZH13" s="11"/>
      <c r="KZI13" s="11"/>
      <c r="KZJ13" s="11"/>
      <c r="KZK13" s="11"/>
      <c r="KZL13" s="11"/>
      <c r="KZM13" s="11"/>
      <c r="KZN13" s="11"/>
      <c r="KZO13" s="11"/>
      <c r="KZP13" s="11"/>
      <c r="KZQ13" s="11"/>
      <c r="KZR13" s="11"/>
      <c r="KZS13" s="11"/>
      <c r="KZT13" s="11"/>
      <c r="KZU13" s="11"/>
      <c r="KZV13" s="11"/>
      <c r="KZW13" s="11"/>
      <c r="KZX13" s="11"/>
      <c r="KZY13" s="11"/>
      <c r="KZZ13" s="11"/>
      <c r="LAA13" s="11"/>
      <c r="LAB13" s="11"/>
      <c r="LAC13" s="11"/>
      <c r="LAD13" s="11"/>
      <c r="LAE13" s="11"/>
      <c r="LAF13" s="11"/>
      <c r="LAG13" s="11"/>
      <c r="LAH13" s="11"/>
      <c r="LAI13" s="11"/>
      <c r="LAJ13" s="11"/>
      <c r="LAK13" s="11"/>
      <c r="LAL13" s="11"/>
      <c r="LAM13" s="11"/>
      <c r="LAN13" s="11"/>
      <c r="LAO13" s="11"/>
      <c r="LAP13" s="11"/>
      <c r="LAQ13" s="11"/>
      <c r="LAR13" s="11"/>
      <c r="LAS13" s="11"/>
      <c r="LAT13" s="11"/>
      <c r="LAU13" s="11"/>
      <c r="LAV13" s="11"/>
      <c r="LAW13" s="11"/>
      <c r="LAX13" s="11"/>
      <c r="LAY13" s="11"/>
      <c r="LAZ13" s="11"/>
      <c r="LBA13" s="11"/>
      <c r="LBB13" s="11"/>
      <c r="LBC13" s="11"/>
      <c r="LBD13" s="11"/>
      <c r="LBE13" s="11"/>
      <c r="LBF13" s="11"/>
      <c r="LBG13" s="11"/>
      <c r="LBH13" s="11"/>
      <c r="LBI13" s="11"/>
      <c r="LBJ13" s="11"/>
      <c r="LBK13" s="11"/>
      <c r="LBL13" s="11"/>
      <c r="LBM13" s="11"/>
      <c r="LBN13" s="11"/>
      <c r="LBO13" s="11"/>
      <c r="LBP13" s="11"/>
      <c r="LBQ13" s="11"/>
      <c r="LBR13" s="11"/>
      <c r="LBS13" s="11"/>
      <c r="LBT13" s="11"/>
      <c r="LBU13" s="11"/>
      <c r="LBV13" s="11"/>
      <c r="LBW13" s="11"/>
      <c r="LBX13" s="11"/>
      <c r="LBY13" s="11"/>
      <c r="LBZ13" s="11"/>
      <c r="LCA13" s="11"/>
      <c r="LCB13" s="11"/>
      <c r="LCC13" s="11"/>
      <c r="LCD13" s="11"/>
      <c r="LCE13" s="11"/>
      <c r="LCF13" s="11"/>
      <c r="LCG13" s="11"/>
      <c r="LCH13" s="11"/>
      <c r="LCI13" s="11"/>
      <c r="LCJ13" s="11"/>
      <c r="LCK13" s="11"/>
      <c r="LCL13" s="11"/>
      <c r="LCM13" s="11"/>
      <c r="LCN13" s="11"/>
      <c r="LCO13" s="11"/>
      <c r="LCP13" s="11"/>
      <c r="LCQ13" s="11"/>
      <c r="LCR13" s="11"/>
      <c r="LCS13" s="11"/>
      <c r="LCT13" s="11"/>
      <c r="LCU13" s="11"/>
      <c r="LCV13" s="11"/>
      <c r="LCW13" s="11"/>
      <c r="LCX13" s="11"/>
      <c r="LCY13" s="11"/>
      <c r="LCZ13" s="11"/>
      <c r="LDA13" s="11"/>
      <c r="LDB13" s="11"/>
      <c r="LDC13" s="11"/>
      <c r="LDD13" s="11"/>
      <c r="LDE13" s="11"/>
      <c r="LDF13" s="11"/>
      <c r="LDG13" s="11"/>
      <c r="LDH13" s="11"/>
      <c r="LDI13" s="11"/>
      <c r="LDJ13" s="11"/>
      <c r="LDK13" s="11"/>
      <c r="LDL13" s="11"/>
      <c r="LDM13" s="11"/>
      <c r="LDN13" s="11"/>
      <c r="LDO13" s="11"/>
      <c r="LDP13" s="11"/>
      <c r="LDQ13" s="11"/>
      <c r="LDR13" s="11"/>
      <c r="LDS13" s="11"/>
      <c r="LDT13" s="11"/>
      <c r="LDU13" s="11"/>
      <c r="LDV13" s="11"/>
      <c r="LDW13" s="11"/>
      <c r="LDX13" s="11"/>
      <c r="LDY13" s="11"/>
      <c r="LDZ13" s="11"/>
      <c r="LEA13" s="11"/>
      <c r="LEB13" s="11"/>
      <c r="LEC13" s="11"/>
      <c r="LED13" s="11"/>
      <c r="LEE13" s="11"/>
      <c r="LEF13" s="11"/>
      <c r="LEG13" s="11"/>
      <c r="LEH13" s="11"/>
      <c r="LEI13" s="11"/>
      <c r="LEJ13" s="11"/>
      <c r="LEK13" s="11"/>
      <c r="LEL13" s="11"/>
      <c r="LEM13" s="11"/>
      <c r="LEN13" s="11"/>
      <c r="LEO13" s="11"/>
      <c r="LEP13" s="11"/>
      <c r="LEQ13" s="11"/>
      <c r="LER13" s="11"/>
      <c r="LES13" s="11"/>
      <c r="LET13" s="11"/>
      <c r="LEU13" s="11"/>
      <c r="LEV13" s="11"/>
      <c r="LEW13" s="11"/>
      <c r="LEX13" s="11"/>
      <c r="LEY13" s="11"/>
      <c r="LEZ13" s="11"/>
      <c r="LFA13" s="11"/>
      <c r="LFB13" s="11"/>
      <c r="LFC13" s="11"/>
      <c r="LFD13" s="11"/>
      <c r="LFE13" s="11"/>
      <c r="LFF13" s="11"/>
      <c r="LFG13" s="11"/>
      <c r="LFH13" s="11"/>
      <c r="LFI13" s="11"/>
      <c r="LFJ13" s="11"/>
      <c r="LFK13" s="11"/>
      <c r="LFL13" s="11"/>
      <c r="LFM13" s="11"/>
      <c r="LFN13" s="11"/>
      <c r="LFO13" s="11"/>
      <c r="LFP13" s="11"/>
      <c r="LFQ13" s="11"/>
      <c r="LFR13" s="11"/>
      <c r="LFS13" s="11"/>
      <c r="LFT13" s="11"/>
      <c r="LFU13" s="11"/>
      <c r="LFV13" s="11"/>
      <c r="LFW13" s="11"/>
      <c r="LFX13" s="11"/>
      <c r="LFY13" s="11"/>
      <c r="LFZ13" s="11"/>
      <c r="LGA13" s="11"/>
      <c r="LGB13" s="11"/>
      <c r="LGC13" s="11"/>
      <c r="LGD13" s="11"/>
      <c r="LGE13" s="11"/>
      <c r="LGF13" s="11"/>
      <c r="LGG13" s="11"/>
      <c r="LGH13" s="11"/>
      <c r="LGI13" s="11"/>
      <c r="LGJ13" s="11"/>
      <c r="LGK13" s="11"/>
      <c r="LGL13" s="11"/>
      <c r="LGM13" s="11"/>
      <c r="LGN13" s="11"/>
      <c r="LGO13" s="11"/>
      <c r="LGP13" s="11"/>
      <c r="LGQ13" s="11"/>
      <c r="LGR13" s="11"/>
      <c r="LGS13" s="11"/>
      <c r="LGT13" s="11"/>
      <c r="LGU13" s="11"/>
      <c r="LGV13" s="11"/>
      <c r="LGW13" s="11"/>
      <c r="LGX13" s="11"/>
      <c r="LGY13" s="11"/>
      <c r="LGZ13" s="11"/>
      <c r="LHA13" s="11"/>
      <c r="LHB13" s="11"/>
      <c r="LHC13" s="11"/>
      <c r="LHD13" s="11"/>
      <c r="LHE13" s="11"/>
      <c r="LHF13" s="11"/>
      <c r="LHG13" s="11"/>
      <c r="LHH13" s="11"/>
      <c r="LHI13" s="11"/>
      <c r="LHJ13" s="11"/>
      <c r="LHK13" s="11"/>
      <c r="LHL13" s="11"/>
      <c r="LHM13" s="11"/>
      <c r="LHN13" s="11"/>
      <c r="LHO13" s="11"/>
      <c r="LHP13" s="11"/>
      <c r="LHQ13" s="11"/>
      <c r="LHR13" s="11"/>
      <c r="LHS13" s="11"/>
      <c r="LHT13" s="11"/>
      <c r="LHU13" s="11"/>
      <c r="LHV13" s="11"/>
      <c r="LHW13" s="11"/>
      <c r="LHX13" s="11"/>
      <c r="LHY13" s="11"/>
      <c r="LHZ13" s="11"/>
      <c r="LIA13" s="11"/>
      <c r="LIB13" s="11"/>
      <c r="LIC13" s="11"/>
      <c r="LID13" s="11"/>
      <c r="LIE13" s="11"/>
      <c r="LIF13" s="11"/>
      <c r="LIG13" s="11"/>
      <c r="LIH13" s="11"/>
      <c r="LII13" s="11"/>
      <c r="LIJ13" s="11"/>
      <c r="LIK13" s="11"/>
      <c r="LIL13" s="11"/>
      <c r="LIM13" s="11"/>
      <c r="LIN13" s="11"/>
      <c r="LIO13" s="11"/>
      <c r="LIP13" s="11"/>
      <c r="LIQ13" s="11"/>
      <c r="LIR13" s="11"/>
      <c r="LIS13" s="11"/>
      <c r="LIT13" s="11"/>
      <c r="LIU13" s="11"/>
      <c r="LIV13" s="11"/>
      <c r="LIW13" s="11"/>
      <c r="LIX13" s="11"/>
      <c r="LIY13" s="11"/>
      <c r="LIZ13" s="11"/>
      <c r="LJA13" s="11"/>
      <c r="LJB13" s="11"/>
      <c r="LJC13" s="11"/>
      <c r="LJD13" s="11"/>
      <c r="LJE13" s="11"/>
      <c r="LJF13" s="11"/>
      <c r="LJG13" s="11"/>
      <c r="LJH13" s="11"/>
      <c r="LJI13" s="11"/>
      <c r="LJJ13" s="11"/>
      <c r="LJK13" s="11"/>
      <c r="LJL13" s="11"/>
      <c r="LJM13" s="11"/>
      <c r="LJN13" s="11"/>
      <c r="LJO13" s="11"/>
      <c r="LJP13" s="11"/>
      <c r="LJQ13" s="11"/>
      <c r="LJR13" s="11"/>
      <c r="LJS13" s="11"/>
      <c r="LJT13" s="11"/>
      <c r="LJU13" s="11"/>
      <c r="LJV13" s="11"/>
      <c r="LJW13" s="11"/>
      <c r="LJX13" s="11"/>
      <c r="LJY13" s="11"/>
      <c r="LJZ13" s="11"/>
      <c r="LKA13" s="11"/>
      <c r="LKB13" s="11"/>
      <c r="LKC13" s="11"/>
      <c r="LKD13" s="11"/>
      <c r="LKE13" s="11"/>
      <c r="LKF13" s="11"/>
      <c r="LKG13" s="11"/>
      <c r="LKH13" s="11"/>
      <c r="LKI13" s="11"/>
      <c r="LKJ13" s="11"/>
      <c r="LKK13" s="11"/>
      <c r="LKL13" s="11"/>
      <c r="LKM13" s="11"/>
      <c r="LKN13" s="11"/>
      <c r="LKO13" s="11"/>
      <c r="LKP13" s="11"/>
      <c r="LKQ13" s="11"/>
      <c r="LKR13" s="11"/>
      <c r="LKS13" s="11"/>
      <c r="LKT13" s="11"/>
      <c r="LKU13" s="11"/>
      <c r="LKV13" s="11"/>
      <c r="LKW13" s="11"/>
      <c r="LKX13" s="11"/>
      <c r="LKY13" s="11"/>
      <c r="LKZ13" s="11"/>
      <c r="LLA13" s="11"/>
      <c r="LLB13" s="11"/>
      <c r="LLC13" s="11"/>
      <c r="LLD13" s="11"/>
      <c r="LLE13" s="11"/>
      <c r="LLF13" s="11"/>
      <c r="LLG13" s="11"/>
      <c r="LLH13" s="11"/>
      <c r="LLI13" s="11"/>
      <c r="LLJ13" s="11"/>
      <c r="LLK13" s="11"/>
      <c r="LLL13" s="11"/>
      <c r="LLM13" s="11"/>
      <c r="LLN13" s="11"/>
      <c r="LLO13" s="11"/>
      <c r="LLP13" s="11"/>
      <c r="LLQ13" s="11"/>
      <c r="LLR13" s="11"/>
      <c r="LLS13" s="11"/>
      <c r="LLT13" s="11"/>
      <c r="LLU13" s="11"/>
      <c r="LLV13" s="11"/>
      <c r="LLW13" s="11"/>
      <c r="LLX13" s="11"/>
      <c r="LLY13" s="11"/>
      <c r="LLZ13" s="11"/>
      <c r="LMA13" s="11"/>
      <c r="LMB13" s="11"/>
      <c r="LMC13" s="11"/>
      <c r="LMD13" s="11"/>
      <c r="LME13" s="11"/>
      <c r="LMF13" s="11"/>
      <c r="LMG13" s="11"/>
      <c r="LMH13" s="11"/>
      <c r="LMI13" s="11"/>
      <c r="LMJ13" s="11"/>
      <c r="LMK13" s="11"/>
      <c r="LML13" s="11"/>
      <c r="LMM13" s="11"/>
      <c r="LMN13" s="11"/>
      <c r="LMO13" s="11"/>
      <c r="LMP13" s="11"/>
      <c r="LMQ13" s="11"/>
      <c r="LMR13" s="11"/>
      <c r="LMS13" s="11"/>
      <c r="LMT13" s="11"/>
      <c r="LMU13" s="11"/>
      <c r="LMV13" s="11"/>
      <c r="LMW13" s="11"/>
      <c r="LMX13" s="11"/>
      <c r="LMY13" s="11"/>
      <c r="LMZ13" s="11"/>
      <c r="LNA13" s="11"/>
      <c r="LNB13" s="11"/>
      <c r="LNC13" s="11"/>
      <c r="LND13" s="11"/>
      <c r="LNE13" s="11"/>
      <c r="LNF13" s="11"/>
      <c r="LNG13" s="11"/>
      <c r="LNH13" s="11"/>
      <c r="LNI13" s="11"/>
      <c r="LNJ13" s="11"/>
      <c r="LNK13" s="11"/>
      <c r="LNL13" s="11"/>
      <c r="LNM13" s="11"/>
      <c r="LNN13" s="11"/>
      <c r="LNO13" s="11"/>
      <c r="LNP13" s="11"/>
      <c r="LNQ13" s="11"/>
      <c r="LNR13" s="11"/>
      <c r="LNS13" s="11"/>
      <c r="LNT13" s="11"/>
      <c r="LNU13" s="11"/>
      <c r="LNV13" s="11"/>
      <c r="LNW13" s="11"/>
      <c r="LNX13" s="11"/>
      <c r="LNY13" s="11"/>
      <c r="LNZ13" s="11"/>
      <c r="LOA13" s="11"/>
      <c r="LOB13" s="11"/>
      <c r="LOC13" s="11"/>
      <c r="LOD13" s="11"/>
      <c r="LOE13" s="11"/>
      <c r="LOF13" s="11"/>
      <c r="LOG13" s="11"/>
      <c r="LOH13" s="11"/>
      <c r="LOI13" s="11"/>
      <c r="LOJ13" s="11"/>
      <c r="LOK13" s="11"/>
      <c r="LOL13" s="11"/>
      <c r="LOM13" s="11"/>
      <c r="LON13" s="11"/>
      <c r="LOO13" s="11"/>
      <c r="LOP13" s="11"/>
      <c r="LOQ13" s="11"/>
      <c r="LOR13" s="11"/>
      <c r="LOS13" s="11"/>
      <c r="LOT13" s="11"/>
      <c r="LOU13" s="11"/>
      <c r="LOV13" s="11"/>
      <c r="LOW13" s="11"/>
      <c r="LOX13" s="11"/>
      <c r="LOY13" s="11"/>
      <c r="LOZ13" s="11"/>
      <c r="LPA13" s="11"/>
      <c r="LPB13" s="11"/>
      <c r="LPC13" s="11"/>
      <c r="LPD13" s="11"/>
      <c r="LPE13" s="11"/>
      <c r="LPF13" s="11"/>
      <c r="LPG13" s="11"/>
      <c r="LPH13" s="11"/>
      <c r="LPI13" s="11"/>
      <c r="LPJ13" s="11"/>
      <c r="LPK13" s="11"/>
      <c r="LPL13" s="11"/>
      <c r="LPM13" s="11"/>
      <c r="LPN13" s="11"/>
      <c r="LPO13" s="11"/>
      <c r="LPP13" s="11"/>
      <c r="LPQ13" s="11"/>
      <c r="LPR13" s="11"/>
      <c r="LPS13" s="11"/>
      <c r="LPT13" s="11"/>
      <c r="LPU13" s="11"/>
      <c r="LPV13" s="11"/>
      <c r="LPW13" s="11"/>
      <c r="LPX13" s="11"/>
      <c r="LPY13" s="11"/>
      <c r="LPZ13" s="11"/>
      <c r="LQA13" s="11"/>
      <c r="LQB13" s="11"/>
      <c r="LQC13" s="11"/>
      <c r="LQD13" s="11"/>
      <c r="LQE13" s="11"/>
      <c r="LQF13" s="11"/>
      <c r="LQG13" s="11"/>
      <c r="LQH13" s="11"/>
      <c r="LQI13" s="11"/>
      <c r="LQJ13" s="11"/>
      <c r="LQK13" s="11"/>
      <c r="LQL13" s="11"/>
      <c r="LQM13" s="11"/>
      <c r="LQN13" s="11"/>
      <c r="LQO13" s="11"/>
      <c r="LQP13" s="11"/>
      <c r="LQQ13" s="11"/>
      <c r="LQR13" s="11"/>
      <c r="LQS13" s="11"/>
      <c r="LQT13" s="11"/>
      <c r="LQU13" s="11"/>
      <c r="LQV13" s="11"/>
      <c r="LQW13" s="11"/>
      <c r="LQX13" s="11"/>
      <c r="LQY13" s="11"/>
      <c r="LQZ13" s="11"/>
      <c r="LRA13" s="11"/>
      <c r="LRB13" s="11"/>
      <c r="LRC13" s="11"/>
      <c r="LRD13" s="11"/>
      <c r="LRE13" s="11"/>
      <c r="LRF13" s="11"/>
      <c r="LRG13" s="11"/>
      <c r="LRH13" s="11"/>
      <c r="LRI13" s="11"/>
      <c r="LRJ13" s="11"/>
      <c r="LRK13" s="11"/>
      <c r="LRL13" s="11"/>
      <c r="LRM13" s="11"/>
      <c r="LRN13" s="11"/>
      <c r="LRO13" s="11"/>
      <c r="LRP13" s="11"/>
      <c r="LRQ13" s="11"/>
      <c r="LRR13" s="11"/>
      <c r="LRS13" s="11"/>
      <c r="LRT13" s="11"/>
      <c r="LRU13" s="11"/>
      <c r="LRV13" s="11"/>
      <c r="LRW13" s="11"/>
      <c r="LRX13" s="11"/>
      <c r="LRY13" s="11"/>
      <c r="LRZ13" s="11"/>
      <c r="LSA13" s="11"/>
      <c r="LSB13" s="11"/>
      <c r="LSC13" s="11"/>
      <c r="LSD13" s="11"/>
      <c r="LSE13" s="11"/>
      <c r="LSF13" s="11"/>
      <c r="LSG13" s="11"/>
      <c r="LSH13" s="11"/>
      <c r="LSI13" s="11"/>
      <c r="LSJ13" s="11"/>
      <c r="LSK13" s="11"/>
      <c r="LSL13" s="11"/>
      <c r="LSM13" s="11"/>
      <c r="LSN13" s="11"/>
      <c r="LSO13" s="11"/>
      <c r="LSP13" s="11"/>
      <c r="LSQ13" s="11"/>
      <c r="LSR13" s="11"/>
      <c r="LSS13" s="11"/>
      <c r="LST13" s="11"/>
      <c r="LSU13" s="11"/>
      <c r="LSV13" s="11"/>
      <c r="LSW13" s="11"/>
      <c r="LSX13" s="11"/>
      <c r="LSY13" s="11"/>
      <c r="LSZ13" s="11"/>
      <c r="LTA13" s="11"/>
      <c r="LTB13" s="11"/>
      <c r="LTC13" s="11"/>
      <c r="LTD13" s="11"/>
      <c r="LTE13" s="11"/>
      <c r="LTF13" s="11"/>
      <c r="LTG13" s="11"/>
      <c r="LTH13" s="11"/>
      <c r="LTI13" s="11"/>
      <c r="LTJ13" s="11"/>
      <c r="LTK13" s="11"/>
      <c r="LTL13" s="11"/>
      <c r="LTM13" s="11"/>
      <c r="LTN13" s="11"/>
      <c r="LTO13" s="11"/>
      <c r="LTP13" s="11"/>
      <c r="LTQ13" s="11"/>
      <c r="LTR13" s="11"/>
      <c r="LTS13" s="11"/>
      <c r="LTT13" s="11"/>
      <c r="LTU13" s="11"/>
      <c r="LTV13" s="11"/>
      <c r="LTW13" s="11"/>
      <c r="LTX13" s="11"/>
      <c r="LTY13" s="11"/>
      <c r="LTZ13" s="11"/>
      <c r="LUA13" s="11"/>
      <c r="LUB13" s="11"/>
      <c r="LUC13" s="11"/>
      <c r="LUD13" s="11"/>
      <c r="LUE13" s="11"/>
      <c r="LUF13" s="11"/>
      <c r="LUG13" s="11"/>
      <c r="LUH13" s="11"/>
      <c r="LUI13" s="11"/>
      <c r="LUJ13" s="11"/>
      <c r="LUK13" s="11"/>
      <c r="LUL13" s="11"/>
      <c r="LUM13" s="11"/>
      <c r="LUN13" s="11"/>
      <c r="LUO13" s="11"/>
      <c r="LUP13" s="11"/>
      <c r="LUQ13" s="11"/>
      <c r="LUR13" s="11"/>
      <c r="LUS13" s="11"/>
      <c r="LUT13" s="11"/>
      <c r="LUU13" s="11"/>
      <c r="LUV13" s="11"/>
      <c r="LUW13" s="11"/>
      <c r="LUX13" s="11"/>
      <c r="LUY13" s="11"/>
      <c r="LUZ13" s="11"/>
      <c r="LVA13" s="11"/>
      <c r="LVB13" s="11"/>
      <c r="LVC13" s="11"/>
      <c r="LVD13" s="11"/>
      <c r="LVE13" s="11"/>
      <c r="LVF13" s="11"/>
      <c r="LVG13" s="11"/>
      <c r="LVH13" s="11"/>
      <c r="LVI13" s="11"/>
      <c r="LVJ13" s="11"/>
      <c r="LVK13" s="11"/>
      <c r="LVL13" s="11"/>
      <c r="LVM13" s="11"/>
      <c r="LVN13" s="11"/>
      <c r="LVO13" s="11"/>
      <c r="LVP13" s="11"/>
      <c r="LVQ13" s="11"/>
      <c r="LVR13" s="11"/>
      <c r="LVS13" s="11"/>
      <c r="LVT13" s="11"/>
      <c r="LVU13" s="11"/>
      <c r="LVV13" s="11"/>
      <c r="LVW13" s="11"/>
      <c r="LVX13" s="11"/>
      <c r="LVY13" s="11"/>
      <c r="LVZ13" s="11"/>
      <c r="LWA13" s="11"/>
      <c r="LWB13" s="11"/>
      <c r="LWC13" s="11"/>
      <c r="LWD13" s="11"/>
      <c r="LWE13" s="11"/>
      <c r="LWF13" s="11"/>
      <c r="LWG13" s="11"/>
      <c r="LWH13" s="11"/>
      <c r="LWI13" s="11"/>
      <c r="LWJ13" s="11"/>
      <c r="LWK13" s="11"/>
      <c r="LWL13" s="11"/>
      <c r="LWM13" s="11"/>
      <c r="LWN13" s="11"/>
      <c r="LWO13" s="11"/>
      <c r="LWP13" s="11"/>
      <c r="LWQ13" s="11"/>
      <c r="LWR13" s="11"/>
      <c r="LWS13" s="11"/>
      <c r="LWT13" s="11"/>
      <c r="LWU13" s="11"/>
      <c r="LWV13" s="11"/>
      <c r="LWW13" s="11"/>
      <c r="LWX13" s="11"/>
      <c r="LWY13" s="11"/>
      <c r="LWZ13" s="11"/>
      <c r="LXA13" s="11"/>
      <c r="LXB13" s="11"/>
      <c r="LXC13" s="11"/>
      <c r="LXD13" s="11"/>
      <c r="LXE13" s="11"/>
      <c r="LXF13" s="11"/>
      <c r="LXG13" s="11"/>
      <c r="LXH13" s="11"/>
      <c r="LXI13" s="11"/>
      <c r="LXJ13" s="11"/>
      <c r="LXK13" s="11"/>
      <c r="LXL13" s="11"/>
      <c r="LXM13" s="11"/>
      <c r="LXN13" s="11"/>
      <c r="LXO13" s="11"/>
      <c r="LXP13" s="11"/>
      <c r="LXQ13" s="11"/>
      <c r="LXR13" s="11"/>
      <c r="LXS13" s="11"/>
      <c r="LXT13" s="11"/>
      <c r="LXU13" s="11"/>
      <c r="LXV13" s="11"/>
      <c r="LXW13" s="11"/>
      <c r="LXX13" s="11"/>
      <c r="LXY13" s="11"/>
      <c r="LXZ13" s="11"/>
      <c r="LYA13" s="11"/>
      <c r="LYB13" s="11"/>
      <c r="LYC13" s="11"/>
      <c r="LYD13" s="11"/>
      <c r="LYE13" s="11"/>
      <c r="LYF13" s="11"/>
      <c r="LYG13" s="11"/>
      <c r="LYH13" s="11"/>
      <c r="LYI13" s="11"/>
      <c r="LYJ13" s="11"/>
      <c r="LYK13" s="11"/>
      <c r="LYL13" s="11"/>
      <c r="LYM13" s="11"/>
      <c r="LYN13" s="11"/>
      <c r="LYO13" s="11"/>
      <c r="LYP13" s="11"/>
      <c r="LYQ13" s="11"/>
      <c r="LYR13" s="11"/>
      <c r="LYS13" s="11"/>
      <c r="LYT13" s="11"/>
      <c r="LYU13" s="11"/>
      <c r="LYV13" s="11"/>
      <c r="LYW13" s="11"/>
      <c r="LYX13" s="11"/>
      <c r="LYY13" s="11"/>
      <c r="LYZ13" s="11"/>
      <c r="LZA13" s="11"/>
      <c r="LZB13" s="11"/>
      <c r="LZC13" s="11"/>
      <c r="LZD13" s="11"/>
      <c r="LZE13" s="11"/>
      <c r="LZF13" s="11"/>
      <c r="LZG13" s="11"/>
      <c r="LZH13" s="11"/>
      <c r="LZI13" s="11"/>
      <c r="LZJ13" s="11"/>
      <c r="LZK13" s="11"/>
      <c r="LZL13" s="11"/>
      <c r="LZM13" s="11"/>
      <c r="LZN13" s="11"/>
      <c r="LZO13" s="11"/>
      <c r="LZP13" s="11"/>
      <c r="LZQ13" s="11"/>
      <c r="LZR13" s="11"/>
      <c r="LZS13" s="11"/>
      <c r="LZT13" s="11"/>
      <c r="LZU13" s="11"/>
      <c r="LZV13" s="11"/>
      <c r="LZW13" s="11"/>
      <c r="LZX13" s="11"/>
      <c r="LZY13" s="11"/>
      <c r="LZZ13" s="11"/>
      <c r="MAA13" s="11"/>
      <c r="MAB13" s="11"/>
      <c r="MAC13" s="11"/>
      <c r="MAD13" s="11"/>
      <c r="MAE13" s="11"/>
      <c r="MAF13" s="11"/>
      <c r="MAG13" s="11"/>
      <c r="MAH13" s="11"/>
      <c r="MAI13" s="11"/>
      <c r="MAJ13" s="11"/>
      <c r="MAK13" s="11"/>
      <c r="MAL13" s="11"/>
      <c r="MAM13" s="11"/>
      <c r="MAN13" s="11"/>
      <c r="MAO13" s="11"/>
      <c r="MAP13" s="11"/>
      <c r="MAQ13" s="11"/>
      <c r="MAR13" s="11"/>
      <c r="MAS13" s="11"/>
      <c r="MAT13" s="11"/>
      <c r="MAU13" s="11"/>
      <c r="MAV13" s="11"/>
      <c r="MAW13" s="11"/>
      <c r="MAX13" s="11"/>
      <c r="MAY13" s="11"/>
      <c r="MAZ13" s="11"/>
      <c r="MBA13" s="11"/>
      <c r="MBB13" s="11"/>
      <c r="MBC13" s="11"/>
      <c r="MBD13" s="11"/>
      <c r="MBE13" s="11"/>
      <c r="MBF13" s="11"/>
      <c r="MBG13" s="11"/>
      <c r="MBH13" s="11"/>
      <c r="MBI13" s="11"/>
      <c r="MBJ13" s="11"/>
      <c r="MBK13" s="11"/>
      <c r="MBL13" s="11"/>
      <c r="MBM13" s="11"/>
      <c r="MBN13" s="11"/>
      <c r="MBO13" s="11"/>
      <c r="MBP13" s="11"/>
      <c r="MBQ13" s="11"/>
      <c r="MBR13" s="11"/>
      <c r="MBS13" s="11"/>
      <c r="MBT13" s="11"/>
      <c r="MBU13" s="11"/>
      <c r="MBV13" s="11"/>
      <c r="MBW13" s="11"/>
      <c r="MBX13" s="11"/>
      <c r="MBY13" s="11"/>
      <c r="MBZ13" s="11"/>
      <c r="MCA13" s="11"/>
      <c r="MCB13" s="11"/>
      <c r="MCC13" s="11"/>
      <c r="MCD13" s="11"/>
      <c r="MCE13" s="11"/>
      <c r="MCF13" s="11"/>
      <c r="MCG13" s="11"/>
      <c r="MCH13" s="11"/>
      <c r="MCI13" s="11"/>
      <c r="MCJ13" s="11"/>
      <c r="MCK13" s="11"/>
      <c r="MCL13" s="11"/>
      <c r="MCM13" s="11"/>
      <c r="MCN13" s="11"/>
      <c r="MCO13" s="11"/>
      <c r="MCP13" s="11"/>
      <c r="MCQ13" s="11"/>
      <c r="MCR13" s="11"/>
      <c r="MCS13" s="11"/>
      <c r="MCT13" s="11"/>
      <c r="MCU13" s="11"/>
      <c r="MCV13" s="11"/>
      <c r="MCW13" s="11"/>
      <c r="MCX13" s="11"/>
      <c r="MCY13" s="11"/>
      <c r="MCZ13" s="11"/>
      <c r="MDA13" s="11"/>
      <c r="MDB13" s="11"/>
      <c r="MDC13" s="11"/>
      <c r="MDD13" s="11"/>
      <c r="MDE13" s="11"/>
      <c r="MDF13" s="11"/>
      <c r="MDG13" s="11"/>
      <c r="MDH13" s="11"/>
      <c r="MDI13" s="11"/>
      <c r="MDJ13" s="11"/>
      <c r="MDK13" s="11"/>
      <c r="MDL13" s="11"/>
      <c r="MDM13" s="11"/>
      <c r="MDN13" s="11"/>
      <c r="MDO13" s="11"/>
      <c r="MDP13" s="11"/>
      <c r="MDQ13" s="11"/>
      <c r="MDR13" s="11"/>
      <c r="MDS13" s="11"/>
      <c r="MDT13" s="11"/>
      <c r="MDU13" s="11"/>
      <c r="MDV13" s="11"/>
      <c r="MDW13" s="11"/>
      <c r="MDX13" s="11"/>
      <c r="MDY13" s="11"/>
      <c r="MDZ13" s="11"/>
      <c r="MEA13" s="11"/>
      <c r="MEB13" s="11"/>
      <c r="MEC13" s="11"/>
      <c r="MED13" s="11"/>
      <c r="MEE13" s="11"/>
      <c r="MEF13" s="11"/>
      <c r="MEG13" s="11"/>
      <c r="MEH13" s="11"/>
      <c r="MEI13" s="11"/>
      <c r="MEJ13" s="11"/>
      <c r="MEK13" s="11"/>
      <c r="MEL13" s="11"/>
      <c r="MEM13" s="11"/>
      <c r="MEN13" s="11"/>
      <c r="MEO13" s="11"/>
      <c r="MEP13" s="11"/>
      <c r="MEQ13" s="11"/>
      <c r="MER13" s="11"/>
      <c r="MES13" s="11"/>
      <c r="MET13" s="11"/>
      <c r="MEU13" s="11"/>
      <c r="MEV13" s="11"/>
      <c r="MEW13" s="11"/>
      <c r="MEX13" s="11"/>
      <c r="MEY13" s="11"/>
      <c r="MEZ13" s="11"/>
      <c r="MFA13" s="11"/>
      <c r="MFB13" s="11"/>
      <c r="MFC13" s="11"/>
      <c r="MFD13" s="11"/>
      <c r="MFE13" s="11"/>
      <c r="MFF13" s="11"/>
      <c r="MFG13" s="11"/>
      <c r="MFH13" s="11"/>
      <c r="MFI13" s="11"/>
      <c r="MFJ13" s="11"/>
      <c r="MFK13" s="11"/>
      <c r="MFL13" s="11"/>
      <c r="MFM13" s="11"/>
      <c r="MFN13" s="11"/>
      <c r="MFO13" s="11"/>
      <c r="MFP13" s="11"/>
      <c r="MFQ13" s="11"/>
      <c r="MFR13" s="11"/>
      <c r="MFS13" s="11"/>
      <c r="MFT13" s="11"/>
      <c r="MFU13" s="11"/>
      <c r="MFV13" s="11"/>
      <c r="MFW13" s="11"/>
      <c r="MFX13" s="11"/>
      <c r="MFY13" s="11"/>
      <c r="MFZ13" s="11"/>
      <c r="MGA13" s="11"/>
      <c r="MGB13" s="11"/>
      <c r="MGC13" s="11"/>
      <c r="MGD13" s="11"/>
      <c r="MGE13" s="11"/>
      <c r="MGF13" s="11"/>
      <c r="MGG13" s="11"/>
      <c r="MGH13" s="11"/>
      <c r="MGI13" s="11"/>
      <c r="MGJ13" s="11"/>
      <c r="MGK13" s="11"/>
      <c r="MGL13" s="11"/>
      <c r="MGM13" s="11"/>
      <c r="MGN13" s="11"/>
      <c r="MGO13" s="11"/>
      <c r="MGP13" s="11"/>
      <c r="MGQ13" s="11"/>
      <c r="MGR13" s="11"/>
      <c r="MGS13" s="11"/>
      <c r="MGT13" s="11"/>
      <c r="MGU13" s="11"/>
      <c r="MGV13" s="11"/>
      <c r="MGW13" s="11"/>
      <c r="MGX13" s="11"/>
      <c r="MGY13" s="11"/>
      <c r="MGZ13" s="11"/>
      <c r="MHA13" s="11"/>
      <c r="MHB13" s="11"/>
      <c r="MHC13" s="11"/>
      <c r="MHD13" s="11"/>
      <c r="MHE13" s="11"/>
      <c r="MHF13" s="11"/>
      <c r="MHG13" s="11"/>
      <c r="MHH13" s="11"/>
      <c r="MHI13" s="11"/>
      <c r="MHJ13" s="11"/>
      <c r="MHK13" s="11"/>
      <c r="MHL13" s="11"/>
      <c r="MHM13" s="11"/>
      <c r="MHN13" s="11"/>
      <c r="MHO13" s="11"/>
      <c r="MHP13" s="11"/>
      <c r="MHQ13" s="11"/>
      <c r="MHR13" s="11"/>
      <c r="MHS13" s="11"/>
      <c r="MHT13" s="11"/>
      <c r="MHU13" s="11"/>
      <c r="MHV13" s="11"/>
      <c r="MHW13" s="11"/>
      <c r="MHX13" s="11"/>
      <c r="MHY13" s="11"/>
      <c r="MHZ13" s="11"/>
      <c r="MIA13" s="11"/>
      <c r="MIB13" s="11"/>
      <c r="MIC13" s="11"/>
      <c r="MID13" s="11"/>
      <c r="MIE13" s="11"/>
      <c r="MIF13" s="11"/>
      <c r="MIG13" s="11"/>
      <c r="MIH13" s="11"/>
      <c r="MII13" s="11"/>
      <c r="MIJ13" s="11"/>
      <c r="MIK13" s="11"/>
      <c r="MIL13" s="11"/>
      <c r="MIM13" s="11"/>
      <c r="MIN13" s="11"/>
      <c r="MIO13" s="11"/>
      <c r="MIP13" s="11"/>
      <c r="MIQ13" s="11"/>
      <c r="MIR13" s="11"/>
      <c r="MIS13" s="11"/>
      <c r="MIT13" s="11"/>
      <c r="MIU13" s="11"/>
      <c r="MIV13" s="11"/>
      <c r="MIW13" s="11"/>
      <c r="MIX13" s="11"/>
      <c r="MIY13" s="11"/>
      <c r="MIZ13" s="11"/>
      <c r="MJA13" s="11"/>
      <c r="MJB13" s="11"/>
      <c r="MJC13" s="11"/>
      <c r="MJD13" s="11"/>
      <c r="MJE13" s="11"/>
      <c r="MJF13" s="11"/>
      <c r="MJG13" s="11"/>
      <c r="MJH13" s="11"/>
      <c r="MJI13" s="11"/>
      <c r="MJJ13" s="11"/>
      <c r="MJK13" s="11"/>
      <c r="MJL13" s="11"/>
      <c r="MJM13" s="11"/>
      <c r="MJN13" s="11"/>
      <c r="MJO13" s="11"/>
      <c r="MJP13" s="11"/>
      <c r="MJQ13" s="11"/>
      <c r="MJR13" s="11"/>
      <c r="MJS13" s="11"/>
      <c r="MJT13" s="11"/>
      <c r="MJU13" s="11"/>
      <c r="MJV13" s="11"/>
      <c r="MJW13" s="11"/>
      <c r="MJX13" s="11"/>
      <c r="MJY13" s="11"/>
      <c r="MJZ13" s="11"/>
      <c r="MKA13" s="11"/>
      <c r="MKB13" s="11"/>
      <c r="MKC13" s="11"/>
      <c r="MKD13" s="11"/>
      <c r="MKE13" s="11"/>
      <c r="MKF13" s="11"/>
      <c r="MKG13" s="11"/>
      <c r="MKH13" s="11"/>
      <c r="MKI13" s="11"/>
      <c r="MKJ13" s="11"/>
      <c r="MKK13" s="11"/>
      <c r="MKL13" s="11"/>
      <c r="MKM13" s="11"/>
      <c r="MKN13" s="11"/>
      <c r="MKO13" s="11"/>
      <c r="MKP13" s="11"/>
      <c r="MKQ13" s="11"/>
      <c r="MKR13" s="11"/>
      <c r="MKS13" s="11"/>
      <c r="MKT13" s="11"/>
      <c r="MKU13" s="11"/>
      <c r="MKV13" s="11"/>
      <c r="MKW13" s="11"/>
      <c r="MKX13" s="11"/>
      <c r="MKY13" s="11"/>
      <c r="MKZ13" s="11"/>
      <c r="MLA13" s="11"/>
      <c r="MLB13" s="11"/>
      <c r="MLC13" s="11"/>
      <c r="MLD13" s="11"/>
      <c r="MLE13" s="11"/>
      <c r="MLF13" s="11"/>
      <c r="MLG13" s="11"/>
      <c r="MLH13" s="11"/>
      <c r="MLI13" s="11"/>
      <c r="MLJ13" s="11"/>
      <c r="MLK13" s="11"/>
      <c r="MLL13" s="11"/>
      <c r="MLM13" s="11"/>
      <c r="MLN13" s="11"/>
      <c r="MLO13" s="11"/>
      <c r="MLP13" s="11"/>
      <c r="MLQ13" s="11"/>
      <c r="MLR13" s="11"/>
      <c r="MLS13" s="11"/>
      <c r="MLT13" s="11"/>
      <c r="MLU13" s="11"/>
      <c r="MLV13" s="11"/>
      <c r="MLW13" s="11"/>
      <c r="MLX13" s="11"/>
      <c r="MLY13" s="11"/>
      <c r="MLZ13" s="11"/>
      <c r="MMA13" s="11"/>
      <c r="MMB13" s="11"/>
      <c r="MMC13" s="11"/>
      <c r="MMD13" s="11"/>
      <c r="MME13" s="11"/>
      <c r="MMF13" s="11"/>
      <c r="MMG13" s="11"/>
      <c r="MMH13" s="11"/>
      <c r="MMI13" s="11"/>
      <c r="MMJ13" s="11"/>
      <c r="MMK13" s="11"/>
      <c r="MML13" s="11"/>
      <c r="MMM13" s="11"/>
      <c r="MMN13" s="11"/>
      <c r="MMO13" s="11"/>
      <c r="MMP13" s="11"/>
      <c r="MMQ13" s="11"/>
      <c r="MMR13" s="11"/>
      <c r="MMS13" s="11"/>
      <c r="MMT13" s="11"/>
      <c r="MMU13" s="11"/>
      <c r="MMV13" s="11"/>
      <c r="MMW13" s="11"/>
      <c r="MMX13" s="11"/>
      <c r="MMY13" s="11"/>
      <c r="MMZ13" s="11"/>
      <c r="MNA13" s="11"/>
      <c r="MNB13" s="11"/>
      <c r="MNC13" s="11"/>
      <c r="MND13" s="11"/>
      <c r="MNE13" s="11"/>
      <c r="MNF13" s="11"/>
      <c r="MNG13" s="11"/>
      <c r="MNH13" s="11"/>
      <c r="MNI13" s="11"/>
      <c r="MNJ13" s="11"/>
      <c r="MNK13" s="11"/>
      <c r="MNL13" s="11"/>
      <c r="MNM13" s="11"/>
      <c r="MNN13" s="11"/>
      <c r="MNO13" s="11"/>
      <c r="MNP13" s="11"/>
      <c r="MNQ13" s="11"/>
      <c r="MNR13" s="11"/>
      <c r="MNS13" s="11"/>
      <c r="MNT13" s="11"/>
      <c r="MNU13" s="11"/>
      <c r="MNV13" s="11"/>
      <c r="MNW13" s="11"/>
      <c r="MNX13" s="11"/>
      <c r="MNY13" s="11"/>
      <c r="MNZ13" s="11"/>
      <c r="MOA13" s="11"/>
      <c r="MOB13" s="11"/>
      <c r="MOC13" s="11"/>
      <c r="MOD13" s="11"/>
      <c r="MOE13" s="11"/>
      <c r="MOF13" s="11"/>
      <c r="MOG13" s="11"/>
      <c r="MOH13" s="11"/>
      <c r="MOI13" s="11"/>
      <c r="MOJ13" s="11"/>
      <c r="MOK13" s="11"/>
      <c r="MOL13" s="11"/>
      <c r="MOM13" s="11"/>
      <c r="MON13" s="11"/>
      <c r="MOO13" s="11"/>
      <c r="MOP13" s="11"/>
      <c r="MOQ13" s="11"/>
      <c r="MOR13" s="11"/>
      <c r="MOS13" s="11"/>
      <c r="MOT13" s="11"/>
      <c r="MOU13" s="11"/>
      <c r="MOV13" s="11"/>
      <c r="MOW13" s="11"/>
      <c r="MOX13" s="11"/>
      <c r="MOY13" s="11"/>
      <c r="MOZ13" s="11"/>
      <c r="MPA13" s="11"/>
      <c r="MPB13" s="11"/>
      <c r="MPC13" s="11"/>
      <c r="MPD13" s="11"/>
      <c r="MPE13" s="11"/>
      <c r="MPF13" s="11"/>
      <c r="MPG13" s="11"/>
      <c r="MPH13" s="11"/>
      <c r="MPI13" s="11"/>
      <c r="MPJ13" s="11"/>
      <c r="MPK13" s="11"/>
      <c r="MPL13" s="11"/>
      <c r="MPM13" s="11"/>
      <c r="MPN13" s="11"/>
      <c r="MPO13" s="11"/>
      <c r="MPP13" s="11"/>
      <c r="MPQ13" s="11"/>
      <c r="MPR13" s="11"/>
      <c r="MPS13" s="11"/>
      <c r="MPT13" s="11"/>
      <c r="MPU13" s="11"/>
      <c r="MPV13" s="11"/>
      <c r="MPW13" s="11"/>
      <c r="MPX13" s="11"/>
      <c r="MPY13" s="11"/>
      <c r="MPZ13" s="11"/>
      <c r="MQA13" s="11"/>
      <c r="MQB13" s="11"/>
      <c r="MQC13" s="11"/>
      <c r="MQD13" s="11"/>
      <c r="MQE13" s="11"/>
      <c r="MQF13" s="11"/>
      <c r="MQG13" s="11"/>
      <c r="MQH13" s="11"/>
      <c r="MQI13" s="11"/>
      <c r="MQJ13" s="11"/>
      <c r="MQK13" s="11"/>
      <c r="MQL13" s="11"/>
      <c r="MQM13" s="11"/>
      <c r="MQN13" s="11"/>
      <c r="MQO13" s="11"/>
      <c r="MQP13" s="11"/>
      <c r="MQQ13" s="11"/>
      <c r="MQR13" s="11"/>
      <c r="MQS13" s="11"/>
      <c r="MQT13" s="11"/>
      <c r="MQU13" s="11"/>
      <c r="MQV13" s="11"/>
      <c r="MQW13" s="11"/>
      <c r="MQX13" s="11"/>
      <c r="MQY13" s="11"/>
      <c r="MQZ13" s="11"/>
      <c r="MRA13" s="11"/>
      <c r="MRB13" s="11"/>
      <c r="MRC13" s="11"/>
      <c r="MRD13" s="11"/>
      <c r="MRE13" s="11"/>
      <c r="MRF13" s="11"/>
      <c r="MRG13" s="11"/>
      <c r="MRH13" s="11"/>
      <c r="MRI13" s="11"/>
      <c r="MRJ13" s="11"/>
      <c r="MRK13" s="11"/>
      <c r="MRL13" s="11"/>
      <c r="MRM13" s="11"/>
      <c r="MRN13" s="11"/>
      <c r="MRO13" s="11"/>
      <c r="MRP13" s="11"/>
      <c r="MRQ13" s="11"/>
      <c r="MRR13" s="11"/>
      <c r="MRS13" s="11"/>
      <c r="MRT13" s="11"/>
      <c r="MRU13" s="11"/>
      <c r="MRV13" s="11"/>
      <c r="MRW13" s="11"/>
      <c r="MRX13" s="11"/>
      <c r="MRY13" s="11"/>
      <c r="MRZ13" s="11"/>
      <c r="MSA13" s="11"/>
      <c r="MSB13" s="11"/>
      <c r="MSC13" s="11"/>
      <c r="MSD13" s="11"/>
      <c r="MSE13" s="11"/>
      <c r="MSF13" s="11"/>
      <c r="MSG13" s="11"/>
      <c r="MSH13" s="11"/>
      <c r="MSI13" s="11"/>
      <c r="MSJ13" s="11"/>
      <c r="MSK13" s="11"/>
      <c r="MSL13" s="11"/>
      <c r="MSM13" s="11"/>
      <c r="MSN13" s="11"/>
      <c r="MSO13" s="11"/>
      <c r="MSP13" s="11"/>
      <c r="MSQ13" s="11"/>
      <c r="MSR13" s="11"/>
      <c r="MSS13" s="11"/>
      <c r="MST13" s="11"/>
      <c r="MSU13" s="11"/>
      <c r="MSV13" s="11"/>
      <c r="MSW13" s="11"/>
      <c r="MSX13" s="11"/>
      <c r="MSY13" s="11"/>
      <c r="MSZ13" s="11"/>
      <c r="MTA13" s="11"/>
      <c r="MTB13" s="11"/>
      <c r="MTC13" s="11"/>
      <c r="MTD13" s="11"/>
      <c r="MTE13" s="11"/>
      <c r="MTF13" s="11"/>
      <c r="MTG13" s="11"/>
      <c r="MTH13" s="11"/>
      <c r="MTI13" s="11"/>
      <c r="MTJ13" s="11"/>
      <c r="MTK13" s="11"/>
      <c r="MTL13" s="11"/>
      <c r="MTM13" s="11"/>
      <c r="MTN13" s="11"/>
      <c r="MTO13" s="11"/>
      <c r="MTP13" s="11"/>
      <c r="MTQ13" s="11"/>
      <c r="MTR13" s="11"/>
      <c r="MTS13" s="11"/>
      <c r="MTT13" s="11"/>
      <c r="MTU13" s="11"/>
      <c r="MTV13" s="11"/>
      <c r="MTW13" s="11"/>
      <c r="MTX13" s="11"/>
      <c r="MTY13" s="11"/>
      <c r="MTZ13" s="11"/>
      <c r="MUA13" s="11"/>
      <c r="MUB13" s="11"/>
      <c r="MUC13" s="11"/>
      <c r="MUD13" s="11"/>
      <c r="MUE13" s="11"/>
      <c r="MUF13" s="11"/>
      <c r="MUG13" s="11"/>
      <c r="MUH13" s="11"/>
      <c r="MUI13" s="11"/>
      <c r="MUJ13" s="11"/>
      <c r="MUK13" s="11"/>
      <c r="MUL13" s="11"/>
      <c r="MUM13" s="11"/>
      <c r="MUN13" s="11"/>
      <c r="MUO13" s="11"/>
      <c r="MUP13" s="11"/>
      <c r="MUQ13" s="11"/>
      <c r="MUR13" s="11"/>
      <c r="MUS13" s="11"/>
      <c r="MUT13" s="11"/>
      <c r="MUU13" s="11"/>
      <c r="MUV13" s="11"/>
      <c r="MUW13" s="11"/>
      <c r="MUX13" s="11"/>
      <c r="MUY13" s="11"/>
      <c r="MUZ13" s="11"/>
      <c r="MVA13" s="11"/>
      <c r="MVB13" s="11"/>
      <c r="MVC13" s="11"/>
      <c r="MVD13" s="11"/>
      <c r="MVE13" s="11"/>
      <c r="MVF13" s="11"/>
      <c r="MVG13" s="11"/>
      <c r="MVH13" s="11"/>
      <c r="MVI13" s="11"/>
      <c r="MVJ13" s="11"/>
      <c r="MVK13" s="11"/>
      <c r="MVL13" s="11"/>
      <c r="MVM13" s="11"/>
      <c r="MVN13" s="11"/>
      <c r="MVO13" s="11"/>
      <c r="MVP13" s="11"/>
      <c r="MVQ13" s="11"/>
      <c r="MVR13" s="11"/>
      <c r="MVS13" s="11"/>
      <c r="MVT13" s="11"/>
      <c r="MVU13" s="11"/>
      <c r="MVV13" s="11"/>
      <c r="MVW13" s="11"/>
      <c r="MVX13" s="11"/>
      <c r="MVY13" s="11"/>
      <c r="MVZ13" s="11"/>
      <c r="MWA13" s="11"/>
      <c r="MWB13" s="11"/>
      <c r="MWC13" s="11"/>
      <c r="MWD13" s="11"/>
      <c r="MWE13" s="11"/>
      <c r="MWF13" s="11"/>
      <c r="MWG13" s="11"/>
      <c r="MWH13" s="11"/>
      <c r="MWI13" s="11"/>
      <c r="MWJ13" s="11"/>
      <c r="MWK13" s="11"/>
      <c r="MWL13" s="11"/>
      <c r="MWM13" s="11"/>
      <c r="MWN13" s="11"/>
      <c r="MWO13" s="11"/>
      <c r="MWP13" s="11"/>
      <c r="MWQ13" s="11"/>
      <c r="MWR13" s="11"/>
      <c r="MWS13" s="11"/>
      <c r="MWT13" s="11"/>
      <c r="MWU13" s="11"/>
      <c r="MWV13" s="11"/>
      <c r="MWW13" s="11"/>
      <c r="MWX13" s="11"/>
      <c r="MWY13" s="11"/>
      <c r="MWZ13" s="11"/>
      <c r="MXA13" s="11"/>
      <c r="MXB13" s="11"/>
      <c r="MXC13" s="11"/>
      <c r="MXD13" s="11"/>
      <c r="MXE13" s="11"/>
      <c r="MXF13" s="11"/>
      <c r="MXG13" s="11"/>
      <c r="MXH13" s="11"/>
      <c r="MXI13" s="11"/>
      <c r="MXJ13" s="11"/>
      <c r="MXK13" s="11"/>
      <c r="MXL13" s="11"/>
      <c r="MXM13" s="11"/>
      <c r="MXN13" s="11"/>
      <c r="MXO13" s="11"/>
      <c r="MXP13" s="11"/>
      <c r="MXQ13" s="11"/>
      <c r="MXR13" s="11"/>
      <c r="MXS13" s="11"/>
      <c r="MXT13" s="11"/>
      <c r="MXU13" s="11"/>
      <c r="MXV13" s="11"/>
      <c r="MXW13" s="11"/>
      <c r="MXX13" s="11"/>
      <c r="MXY13" s="11"/>
      <c r="MXZ13" s="11"/>
      <c r="MYA13" s="11"/>
      <c r="MYB13" s="11"/>
      <c r="MYC13" s="11"/>
      <c r="MYD13" s="11"/>
      <c r="MYE13" s="11"/>
      <c r="MYF13" s="11"/>
      <c r="MYG13" s="11"/>
      <c r="MYH13" s="11"/>
      <c r="MYI13" s="11"/>
      <c r="MYJ13" s="11"/>
      <c r="MYK13" s="11"/>
      <c r="MYL13" s="11"/>
      <c r="MYM13" s="11"/>
      <c r="MYN13" s="11"/>
      <c r="MYO13" s="11"/>
      <c r="MYP13" s="11"/>
      <c r="MYQ13" s="11"/>
      <c r="MYR13" s="11"/>
      <c r="MYS13" s="11"/>
      <c r="MYT13" s="11"/>
      <c r="MYU13" s="11"/>
      <c r="MYV13" s="11"/>
      <c r="MYW13" s="11"/>
      <c r="MYX13" s="11"/>
      <c r="MYY13" s="11"/>
      <c r="MYZ13" s="11"/>
      <c r="MZA13" s="11"/>
      <c r="MZB13" s="11"/>
      <c r="MZC13" s="11"/>
      <c r="MZD13" s="11"/>
      <c r="MZE13" s="11"/>
      <c r="MZF13" s="11"/>
      <c r="MZG13" s="11"/>
      <c r="MZH13" s="11"/>
      <c r="MZI13" s="11"/>
      <c r="MZJ13" s="11"/>
      <c r="MZK13" s="11"/>
      <c r="MZL13" s="11"/>
      <c r="MZM13" s="11"/>
      <c r="MZN13" s="11"/>
      <c r="MZO13" s="11"/>
      <c r="MZP13" s="11"/>
      <c r="MZQ13" s="11"/>
      <c r="MZR13" s="11"/>
      <c r="MZS13" s="11"/>
      <c r="MZT13" s="11"/>
      <c r="MZU13" s="11"/>
      <c r="MZV13" s="11"/>
      <c r="MZW13" s="11"/>
      <c r="MZX13" s="11"/>
      <c r="MZY13" s="11"/>
      <c r="MZZ13" s="11"/>
      <c r="NAA13" s="11"/>
      <c r="NAB13" s="11"/>
      <c r="NAC13" s="11"/>
      <c r="NAD13" s="11"/>
      <c r="NAE13" s="11"/>
      <c r="NAF13" s="11"/>
      <c r="NAG13" s="11"/>
      <c r="NAH13" s="11"/>
      <c r="NAI13" s="11"/>
      <c r="NAJ13" s="11"/>
      <c r="NAK13" s="11"/>
      <c r="NAL13" s="11"/>
      <c r="NAM13" s="11"/>
      <c r="NAN13" s="11"/>
      <c r="NAO13" s="11"/>
      <c r="NAP13" s="11"/>
      <c r="NAQ13" s="11"/>
      <c r="NAR13" s="11"/>
      <c r="NAS13" s="11"/>
      <c r="NAT13" s="11"/>
      <c r="NAU13" s="11"/>
      <c r="NAV13" s="11"/>
      <c r="NAW13" s="11"/>
      <c r="NAX13" s="11"/>
      <c r="NAY13" s="11"/>
      <c r="NAZ13" s="11"/>
      <c r="NBA13" s="11"/>
      <c r="NBB13" s="11"/>
      <c r="NBC13" s="11"/>
      <c r="NBD13" s="11"/>
      <c r="NBE13" s="11"/>
      <c r="NBF13" s="11"/>
      <c r="NBG13" s="11"/>
      <c r="NBH13" s="11"/>
      <c r="NBI13" s="11"/>
      <c r="NBJ13" s="11"/>
      <c r="NBK13" s="11"/>
      <c r="NBL13" s="11"/>
      <c r="NBM13" s="11"/>
      <c r="NBN13" s="11"/>
      <c r="NBO13" s="11"/>
      <c r="NBP13" s="11"/>
      <c r="NBQ13" s="11"/>
      <c r="NBR13" s="11"/>
      <c r="NBS13" s="11"/>
      <c r="NBT13" s="11"/>
      <c r="NBU13" s="11"/>
      <c r="NBV13" s="11"/>
      <c r="NBW13" s="11"/>
      <c r="NBX13" s="11"/>
      <c r="NBY13" s="11"/>
      <c r="NBZ13" s="11"/>
      <c r="NCA13" s="11"/>
      <c r="NCB13" s="11"/>
      <c r="NCC13" s="11"/>
      <c r="NCD13" s="11"/>
      <c r="NCE13" s="11"/>
      <c r="NCF13" s="11"/>
      <c r="NCG13" s="11"/>
      <c r="NCH13" s="11"/>
      <c r="NCI13" s="11"/>
      <c r="NCJ13" s="11"/>
      <c r="NCK13" s="11"/>
      <c r="NCL13" s="11"/>
      <c r="NCM13" s="11"/>
      <c r="NCN13" s="11"/>
      <c r="NCO13" s="11"/>
      <c r="NCP13" s="11"/>
      <c r="NCQ13" s="11"/>
      <c r="NCR13" s="11"/>
      <c r="NCS13" s="11"/>
      <c r="NCT13" s="11"/>
      <c r="NCU13" s="11"/>
      <c r="NCV13" s="11"/>
      <c r="NCW13" s="11"/>
      <c r="NCX13" s="11"/>
      <c r="NCY13" s="11"/>
      <c r="NCZ13" s="11"/>
      <c r="NDA13" s="11"/>
      <c r="NDB13" s="11"/>
      <c r="NDC13" s="11"/>
      <c r="NDD13" s="11"/>
      <c r="NDE13" s="11"/>
      <c r="NDF13" s="11"/>
      <c r="NDG13" s="11"/>
      <c r="NDH13" s="11"/>
      <c r="NDI13" s="11"/>
      <c r="NDJ13" s="11"/>
      <c r="NDK13" s="11"/>
      <c r="NDL13" s="11"/>
      <c r="NDM13" s="11"/>
      <c r="NDN13" s="11"/>
      <c r="NDO13" s="11"/>
      <c r="NDP13" s="11"/>
      <c r="NDQ13" s="11"/>
      <c r="NDR13" s="11"/>
      <c r="NDS13" s="11"/>
      <c r="NDT13" s="11"/>
      <c r="NDU13" s="11"/>
      <c r="NDV13" s="11"/>
      <c r="NDW13" s="11"/>
      <c r="NDX13" s="11"/>
      <c r="NDY13" s="11"/>
      <c r="NDZ13" s="11"/>
      <c r="NEA13" s="11"/>
      <c r="NEB13" s="11"/>
      <c r="NEC13" s="11"/>
      <c r="NED13" s="11"/>
      <c r="NEE13" s="11"/>
      <c r="NEF13" s="11"/>
      <c r="NEG13" s="11"/>
      <c r="NEH13" s="11"/>
      <c r="NEI13" s="11"/>
      <c r="NEJ13" s="11"/>
      <c r="NEK13" s="11"/>
      <c r="NEL13" s="11"/>
      <c r="NEM13" s="11"/>
      <c r="NEN13" s="11"/>
      <c r="NEO13" s="11"/>
      <c r="NEP13" s="11"/>
      <c r="NEQ13" s="11"/>
      <c r="NER13" s="11"/>
      <c r="NES13" s="11"/>
      <c r="NET13" s="11"/>
      <c r="NEU13" s="11"/>
      <c r="NEV13" s="11"/>
      <c r="NEW13" s="11"/>
      <c r="NEX13" s="11"/>
      <c r="NEY13" s="11"/>
      <c r="NEZ13" s="11"/>
      <c r="NFA13" s="11"/>
      <c r="NFB13" s="11"/>
      <c r="NFC13" s="11"/>
      <c r="NFD13" s="11"/>
      <c r="NFE13" s="11"/>
      <c r="NFF13" s="11"/>
      <c r="NFG13" s="11"/>
      <c r="NFH13" s="11"/>
      <c r="NFI13" s="11"/>
      <c r="NFJ13" s="11"/>
      <c r="NFK13" s="11"/>
      <c r="NFL13" s="11"/>
      <c r="NFM13" s="11"/>
      <c r="NFN13" s="11"/>
      <c r="NFO13" s="11"/>
      <c r="NFP13" s="11"/>
      <c r="NFQ13" s="11"/>
      <c r="NFR13" s="11"/>
      <c r="NFS13" s="11"/>
      <c r="NFT13" s="11"/>
      <c r="NFU13" s="11"/>
      <c r="NFV13" s="11"/>
      <c r="NFW13" s="11"/>
      <c r="NFX13" s="11"/>
      <c r="NFY13" s="11"/>
      <c r="NFZ13" s="11"/>
      <c r="NGA13" s="11"/>
      <c r="NGB13" s="11"/>
      <c r="NGC13" s="11"/>
      <c r="NGD13" s="11"/>
      <c r="NGE13" s="11"/>
      <c r="NGF13" s="11"/>
      <c r="NGG13" s="11"/>
      <c r="NGH13" s="11"/>
      <c r="NGI13" s="11"/>
      <c r="NGJ13" s="11"/>
      <c r="NGK13" s="11"/>
      <c r="NGL13" s="11"/>
      <c r="NGM13" s="11"/>
      <c r="NGN13" s="11"/>
      <c r="NGO13" s="11"/>
      <c r="NGP13" s="11"/>
      <c r="NGQ13" s="11"/>
      <c r="NGR13" s="11"/>
      <c r="NGS13" s="11"/>
      <c r="NGT13" s="11"/>
      <c r="NGU13" s="11"/>
      <c r="NGV13" s="11"/>
      <c r="NGW13" s="11"/>
      <c r="NGX13" s="11"/>
      <c r="NGY13" s="11"/>
      <c r="NGZ13" s="11"/>
      <c r="NHA13" s="11"/>
      <c r="NHB13" s="11"/>
      <c r="NHC13" s="11"/>
      <c r="NHD13" s="11"/>
      <c r="NHE13" s="11"/>
      <c r="NHF13" s="11"/>
      <c r="NHG13" s="11"/>
      <c r="NHH13" s="11"/>
      <c r="NHI13" s="11"/>
      <c r="NHJ13" s="11"/>
      <c r="NHK13" s="11"/>
      <c r="NHL13" s="11"/>
      <c r="NHM13" s="11"/>
      <c r="NHN13" s="11"/>
      <c r="NHO13" s="11"/>
      <c r="NHP13" s="11"/>
      <c r="NHQ13" s="11"/>
      <c r="NHR13" s="11"/>
      <c r="NHS13" s="11"/>
      <c r="NHT13" s="11"/>
      <c r="NHU13" s="11"/>
      <c r="NHV13" s="11"/>
      <c r="NHW13" s="11"/>
      <c r="NHX13" s="11"/>
      <c r="NHY13" s="11"/>
      <c r="NHZ13" s="11"/>
      <c r="NIA13" s="11"/>
      <c r="NIB13" s="11"/>
      <c r="NIC13" s="11"/>
      <c r="NID13" s="11"/>
      <c r="NIE13" s="11"/>
      <c r="NIF13" s="11"/>
      <c r="NIG13" s="11"/>
      <c r="NIH13" s="11"/>
      <c r="NII13" s="11"/>
      <c r="NIJ13" s="11"/>
      <c r="NIK13" s="11"/>
      <c r="NIL13" s="11"/>
      <c r="NIM13" s="11"/>
      <c r="NIN13" s="11"/>
      <c r="NIO13" s="11"/>
      <c r="NIP13" s="11"/>
      <c r="NIQ13" s="11"/>
      <c r="NIR13" s="11"/>
      <c r="NIS13" s="11"/>
      <c r="NIT13" s="11"/>
      <c r="NIU13" s="11"/>
      <c r="NIV13" s="11"/>
      <c r="NIW13" s="11"/>
      <c r="NIX13" s="11"/>
      <c r="NIY13" s="11"/>
      <c r="NIZ13" s="11"/>
      <c r="NJA13" s="11"/>
      <c r="NJB13" s="11"/>
      <c r="NJC13" s="11"/>
      <c r="NJD13" s="11"/>
      <c r="NJE13" s="11"/>
      <c r="NJF13" s="11"/>
      <c r="NJG13" s="11"/>
      <c r="NJH13" s="11"/>
      <c r="NJI13" s="11"/>
      <c r="NJJ13" s="11"/>
      <c r="NJK13" s="11"/>
      <c r="NJL13" s="11"/>
      <c r="NJM13" s="11"/>
      <c r="NJN13" s="11"/>
      <c r="NJO13" s="11"/>
      <c r="NJP13" s="11"/>
      <c r="NJQ13" s="11"/>
      <c r="NJR13" s="11"/>
      <c r="NJS13" s="11"/>
      <c r="NJT13" s="11"/>
      <c r="NJU13" s="11"/>
      <c r="NJV13" s="11"/>
      <c r="NJW13" s="11"/>
      <c r="NJX13" s="11"/>
      <c r="NJY13" s="11"/>
      <c r="NJZ13" s="11"/>
      <c r="NKA13" s="11"/>
      <c r="NKB13" s="11"/>
      <c r="NKC13" s="11"/>
      <c r="NKD13" s="11"/>
      <c r="NKE13" s="11"/>
      <c r="NKF13" s="11"/>
      <c r="NKG13" s="11"/>
      <c r="NKH13" s="11"/>
      <c r="NKI13" s="11"/>
      <c r="NKJ13" s="11"/>
      <c r="NKK13" s="11"/>
      <c r="NKL13" s="11"/>
      <c r="NKM13" s="11"/>
      <c r="NKN13" s="11"/>
      <c r="NKO13" s="11"/>
      <c r="NKP13" s="11"/>
      <c r="NKQ13" s="11"/>
      <c r="NKR13" s="11"/>
      <c r="NKS13" s="11"/>
      <c r="NKT13" s="11"/>
      <c r="NKU13" s="11"/>
      <c r="NKV13" s="11"/>
      <c r="NKW13" s="11"/>
      <c r="NKX13" s="11"/>
      <c r="NKY13" s="11"/>
      <c r="NKZ13" s="11"/>
      <c r="NLA13" s="11"/>
      <c r="NLB13" s="11"/>
      <c r="NLC13" s="11"/>
      <c r="NLD13" s="11"/>
      <c r="NLE13" s="11"/>
      <c r="NLF13" s="11"/>
      <c r="NLG13" s="11"/>
      <c r="NLH13" s="11"/>
      <c r="NLI13" s="11"/>
      <c r="NLJ13" s="11"/>
      <c r="NLK13" s="11"/>
      <c r="NLL13" s="11"/>
      <c r="NLM13" s="11"/>
      <c r="NLN13" s="11"/>
      <c r="NLO13" s="11"/>
      <c r="NLP13" s="11"/>
      <c r="NLQ13" s="11"/>
      <c r="NLR13" s="11"/>
      <c r="NLS13" s="11"/>
      <c r="NLT13" s="11"/>
      <c r="NLU13" s="11"/>
      <c r="NLV13" s="11"/>
      <c r="NLW13" s="11"/>
      <c r="NLX13" s="11"/>
      <c r="NLY13" s="11"/>
      <c r="NLZ13" s="11"/>
      <c r="NMA13" s="11"/>
      <c r="NMB13" s="11"/>
      <c r="NMC13" s="11"/>
      <c r="NMD13" s="11"/>
      <c r="NME13" s="11"/>
      <c r="NMF13" s="11"/>
      <c r="NMG13" s="11"/>
      <c r="NMH13" s="11"/>
      <c r="NMI13" s="11"/>
      <c r="NMJ13" s="11"/>
      <c r="NMK13" s="11"/>
      <c r="NML13" s="11"/>
      <c r="NMM13" s="11"/>
      <c r="NMN13" s="11"/>
      <c r="NMO13" s="11"/>
      <c r="NMP13" s="11"/>
      <c r="NMQ13" s="11"/>
      <c r="NMR13" s="11"/>
      <c r="NMS13" s="11"/>
      <c r="NMT13" s="11"/>
      <c r="NMU13" s="11"/>
      <c r="NMV13" s="11"/>
      <c r="NMW13" s="11"/>
      <c r="NMX13" s="11"/>
      <c r="NMY13" s="11"/>
      <c r="NMZ13" s="11"/>
      <c r="NNA13" s="11"/>
      <c r="NNB13" s="11"/>
      <c r="NNC13" s="11"/>
      <c r="NND13" s="11"/>
      <c r="NNE13" s="11"/>
      <c r="NNF13" s="11"/>
      <c r="NNG13" s="11"/>
      <c r="NNH13" s="11"/>
      <c r="NNI13" s="11"/>
      <c r="NNJ13" s="11"/>
      <c r="NNK13" s="11"/>
      <c r="NNL13" s="11"/>
      <c r="NNM13" s="11"/>
      <c r="NNN13" s="11"/>
      <c r="NNO13" s="11"/>
      <c r="NNP13" s="11"/>
      <c r="NNQ13" s="11"/>
      <c r="NNR13" s="11"/>
      <c r="NNS13" s="11"/>
      <c r="NNT13" s="11"/>
      <c r="NNU13" s="11"/>
      <c r="NNV13" s="11"/>
      <c r="NNW13" s="11"/>
      <c r="NNX13" s="11"/>
      <c r="NNY13" s="11"/>
      <c r="NNZ13" s="11"/>
      <c r="NOA13" s="11"/>
      <c r="NOB13" s="11"/>
      <c r="NOC13" s="11"/>
      <c r="NOD13" s="11"/>
      <c r="NOE13" s="11"/>
      <c r="NOF13" s="11"/>
      <c r="NOG13" s="11"/>
      <c r="NOH13" s="11"/>
      <c r="NOI13" s="11"/>
      <c r="NOJ13" s="11"/>
      <c r="NOK13" s="11"/>
      <c r="NOL13" s="11"/>
      <c r="NOM13" s="11"/>
      <c r="NON13" s="11"/>
      <c r="NOO13" s="11"/>
      <c r="NOP13" s="11"/>
      <c r="NOQ13" s="11"/>
      <c r="NOR13" s="11"/>
      <c r="NOS13" s="11"/>
      <c r="NOT13" s="11"/>
      <c r="NOU13" s="11"/>
      <c r="NOV13" s="11"/>
      <c r="NOW13" s="11"/>
      <c r="NOX13" s="11"/>
      <c r="NOY13" s="11"/>
      <c r="NOZ13" s="11"/>
      <c r="NPA13" s="11"/>
      <c r="NPB13" s="11"/>
      <c r="NPC13" s="11"/>
      <c r="NPD13" s="11"/>
      <c r="NPE13" s="11"/>
      <c r="NPF13" s="11"/>
      <c r="NPG13" s="11"/>
      <c r="NPH13" s="11"/>
      <c r="NPI13" s="11"/>
      <c r="NPJ13" s="11"/>
      <c r="NPK13" s="11"/>
      <c r="NPL13" s="11"/>
      <c r="NPM13" s="11"/>
      <c r="NPN13" s="11"/>
      <c r="NPO13" s="11"/>
      <c r="NPP13" s="11"/>
      <c r="NPQ13" s="11"/>
      <c r="NPR13" s="11"/>
      <c r="NPS13" s="11"/>
      <c r="NPT13" s="11"/>
      <c r="NPU13" s="11"/>
      <c r="NPV13" s="11"/>
      <c r="NPW13" s="11"/>
      <c r="NPX13" s="11"/>
      <c r="NPY13" s="11"/>
      <c r="NPZ13" s="11"/>
      <c r="NQA13" s="11"/>
      <c r="NQB13" s="11"/>
      <c r="NQC13" s="11"/>
      <c r="NQD13" s="11"/>
      <c r="NQE13" s="11"/>
      <c r="NQF13" s="11"/>
      <c r="NQG13" s="11"/>
      <c r="NQH13" s="11"/>
      <c r="NQI13" s="11"/>
      <c r="NQJ13" s="11"/>
      <c r="NQK13" s="11"/>
      <c r="NQL13" s="11"/>
      <c r="NQM13" s="11"/>
      <c r="NQN13" s="11"/>
      <c r="NQO13" s="11"/>
      <c r="NQP13" s="11"/>
      <c r="NQQ13" s="11"/>
      <c r="NQR13" s="11"/>
      <c r="NQS13" s="11"/>
      <c r="NQT13" s="11"/>
      <c r="NQU13" s="11"/>
      <c r="NQV13" s="11"/>
      <c r="NQW13" s="11"/>
      <c r="NQX13" s="11"/>
      <c r="NQY13" s="11"/>
      <c r="NQZ13" s="11"/>
      <c r="NRA13" s="11"/>
      <c r="NRB13" s="11"/>
      <c r="NRC13" s="11"/>
      <c r="NRD13" s="11"/>
      <c r="NRE13" s="11"/>
      <c r="NRF13" s="11"/>
      <c r="NRG13" s="11"/>
      <c r="NRH13" s="11"/>
      <c r="NRI13" s="11"/>
      <c r="NRJ13" s="11"/>
      <c r="NRK13" s="11"/>
      <c r="NRL13" s="11"/>
      <c r="NRM13" s="11"/>
      <c r="NRN13" s="11"/>
      <c r="NRO13" s="11"/>
      <c r="NRP13" s="11"/>
      <c r="NRQ13" s="11"/>
      <c r="NRR13" s="11"/>
      <c r="NRS13" s="11"/>
      <c r="NRT13" s="11"/>
      <c r="NRU13" s="11"/>
      <c r="NRV13" s="11"/>
      <c r="NRW13" s="11"/>
      <c r="NRX13" s="11"/>
      <c r="NRY13" s="11"/>
      <c r="NRZ13" s="11"/>
      <c r="NSA13" s="11"/>
      <c r="NSB13" s="11"/>
      <c r="NSC13" s="11"/>
      <c r="NSD13" s="11"/>
      <c r="NSE13" s="11"/>
      <c r="NSF13" s="11"/>
      <c r="NSG13" s="11"/>
      <c r="NSH13" s="11"/>
      <c r="NSI13" s="11"/>
      <c r="NSJ13" s="11"/>
      <c r="NSK13" s="11"/>
      <c r="NSL13" s="11"/>
      <c r="NSM13" s="11"/>
      <c r="NSN13" s="11"/>
      <c r="NSO13" s="11"/>
      <c r="NSP13" s="11"/>
      <c r="NSQ13" s="11"/>
      <c r="NSR13" s="11"/>
      <c r="NSS13" s="11"/>
      <c r="NST13" s="11"/>
      <c r="NSU13" s="11"/>
      <c r="NSV13" s="11"/>
      <c r="NSW13" s="11"/>
      <c r="NSX13" s="11"/>
      <c r="NSY13" s="11"/>
      <c r="NSZ13" s="11"/>
      <c r="NTA13" s="11"/>
      <c r="NTB13" s="11"/>
      <c r="NTC13" s="11"/>
      <c r="NTD13" s="11"/>
      <c r="NTE13" s="11"/>
      <c r="NTF13" s="11"/>
      <c r="NTG13" s="11"/>
      <c r="NTH13" s="11"/>
      <c r="NTI13" s="11"/>
      <c r="NTJ13" s="11"/>
      <c r="NTK13" s="11"/>
      <c r="NTL13" s="11"/>
      <c r="NTM13" s="11"/>
      <c r="NTN13" s="11"/>
      <c r="NTO13" s="11"/>
      <c r="NTP13" s="11"/>
      <c r="NTQ13" s="11"/>
      <c r="NTR13" s="11"/>
      <c r="NTS13" s="11"/>
      <c r="NTT13" s="11"/>
      <c r="NTU13" s="11"/>
      <c r="NTV13" s="11"/>
      <c r="NTW13" s="11"/>
      <c r="NTX13" s="11"/>
      <c r="NTY13" s="11"/>
      <c r="NTZ13" s="11"/>
      <c r="NUA13" s="11"/>
      <c r="NUB13" s="11"/>
      <c r="NUC13" s="11"/>
      <c r="NUD13" s="11"/>
      <c r="NUE13" s="11"/>
      <c r="NUF13" s="11"/>
      <c r="NUG13" s="11"/>
      <c r="NUH13" s="11"/>
      <c r="NUI13" s="11"/>
      <c r="NUJ13" s="11"/>
      <c r="NUK13" s="11"/>
      <c r="NUL13" s="11"/>
      <c r="NUM13" s="11"/>
      <c r="NUN13" s="11"/>
      <c r="NUO13" s="11"/>
      <c r="NUP13" s="11"/>
      <c r="NUQ13" s="11"/>
      <c r="NUR13" s="11"/>
      <c r="NUS13" s="11"/>
      <c r="NUT13" s="11"/>
      <c r="NUU13" s="11"/>
      <c r="NUV13" s="11"/>
      <c r="NUW13" s="11"/>
      <c r="NUX13" s="11"/>
      <c r="NUY13" s="11"/>
      <c r="NUZ13" s="11"/>
      <c r="NVA13" s="11"/>
      <c r="NVB13" s="11"/>
      <c r="NVC13" s="11"/>
      <c r="NVD13" s="11"/>
      <c r="NVE13" s="11"/>
      <c r="NVF13" s="11"/>
      <c r="NVG13" s="11"/>
      <c r="NVH13" s="11"/>
      <c r="NVI13" s="11"/>
      <c r="NVJ13" s="11"/>
      <c r="NVK13" s="11"/>
      <c r="NVL13" s="11"/>
      <c r="NVM13" s="11"/>
      <c r="NVN13" s="11"/>
      <c r="NVO13" s="11"/>
      <c r="NVP13" s="11"/>
      <c r="NVQ13" s="11"/>
      <c r="NVR13" s="11"/>
      <c r="NVS13" s="11"/>
      <c r="NVT13" s="11"/>
      <c r="NVU13" s="11"/>
      <c r="NVV13" s="11"/>
      <c r="NVW13" s="11"/>
      <c r="NVX13" s="11"/>
      <c r="NVY13" s="11"/>
      <c r="NVZ13" s="11"/>
      <c r="NWA13" s="11"/>
      <c r="NWB13" s="11"/>
      <c r="NWC13" s="11"/>
      <c r="NWD13" s="11"/>
      <c r="NWE13" s="11"/>
      <c r="NWF13" s="11"/>
      <c r="NWG13" s="11"/>
      <c r="NWH13" s="11"/>
      <c r="NWI13" s="11"/>
      <c r="NWJ13" s="11"/>
      <c r="NWK13" s="11"/>
      <c r="NWL13" s="11"/>
      <c r="NWM13" s="11"/>
      <c r="NWN13" s="11"/>
      <c r="NWO13" s="11"/>
      <c r="NWP13" s="11"/>
      <c r="NWQ13" s="11"/>
      <c r="NWR13" s="11"/>
      <c r="NWS13" s="11"/>
      <c r="NWT13" s="11"/>
      <c r="NWU13" s="11"/>
      <c r="NWV13" s="11"/>
      <c r="NWW13" s="11"/>
      <c r="NWX13" s="11"/>
      <c r="NWY13" s="11"/>
      <c r="NWZ13" s="11"/>
      <c r="NXA13" s="11"/>
      <c r="NXB13" s="11"/>
      <c r="NXC13" s="11"/>
      <c r="NXD13" s="11"/>
      <c r="NXE13" s="11"/>
      <c r="NXF13" s="11"/>
      <c r="NXG13" s="11"/>
      <c r="NXH13" s="11"/>
      <c r="NXI13" s="11"/>
      <c r="NXJ13" s="11"/>
      <c r="NXK13" s="11"/>
      <c r="NXL13" s="11"/>
      <c r="NXM13" s="11"/>
      <c r="NXN13" s="11"/>
      <c r="NXO13" s="11"/>
      <c r="NXP13" s="11"/>
      <c r="NXQ13" s="11"/>
      <c r="NXR13" s="11"/>
      <c r="NXS13" s="11"/>
      <c r="NXT13" s="11"/>
      <c r="NXU13" s="11"/>
      <c r="NXV13" s="11"/>
      <c r="NXW13" s="11"/>
      <c r="NXX13" s="11"/>
      <c r="NXY13" s="11"/>
      <c r="NXZ13" s="11"/>
      <c r="NYA13" s="11"/>
      <c r="NYB13" s="11"/>
      <c r="NYC13" s="11"/>
      <c r="NYD13" s="11"/>
      <c r="NYE13" s="11"/>
      <c r="NYF13" s="11"/>
      <c r="NYG13" s="11"/>
      <c r="NYH13" s="11"/>
      <c r="NYI13" s="11"/>
      <c r="NYJ13" s="11"/>
      <c r="NYK13" s="11"/>
      <c r="NYL13" s="11"/>
      <c r="NYM13" s="11"/>
      <c r="NYN13" s="11"/>
      <c r="NYO13" s="11"/>
      <c r="NYP13" s="11"/>
      <c r="NYQ13" s="11"/>
      <c r="NYR13" s="11"/>
      <c r="NYS13" s="11"/>
      <c r="NYT13" s="11"/>
      <c r="NYU13" s="11"/>
      <c r="NYV13" s="11"/>
      <c r="NYW13" s="11"/>
      <c r="NYX13" s="11"/>
      <c r="NYY13" s="11"/>
      <c r="NYZ13" s="11"/>
      <c r="NZA13" s="11"/>
      <c r="NZB13" s="11"/>
      <c r="NZC13" s="11"/>
      <c r="NZD13" s="11"/>
      <c r="NZE13" s="11"/>
      <c r="NZF13" s="11"/>
      <c r="NZG13" s="11"/>
      <c r="NZH13" s="11"/>
      <c r="NZI13" s="11"/>
      <c r="NZJ13" s="11"/>
      <c r="NZK13" s="11"/>
      <c r="NZL13" s="11"/>
      <c r="NZM13" s="11"/>
      <c r="NZN13" s="11"/>
      <c r="NZO13" s="11"/>
      <c r="NZP13" s="11"/>
      <c r="NZQ13" s="11"/>
      <c r="NZR13" s="11"/>
      <c r="NZS13" s="11"/>
      <c r="NZT13" s="11"/>
      <c r="NZU13" s="11"/>
      <c r="NZV13" s="11"/>
      <c r="NZW13" s="11"/>
      <c r="NZX13" s="11"/>
      <c r="NZY13" s="11"/>
      <c r="NZZ13" s="11"/>
      <c r="OAA13" s="11"/>
      <c r="OAB13" s="11"/>
      <c r="OAC13" s="11"/>
      <c r="OAD13" s="11"/>
      <c r="OAE13" s="11"/>
      <c r="OAF13" s="11"/>
      <c r="OAG13" s="11"/>
      <c r="OAH13" s="11"/>
      <c r="OAI13" s="11"/>
      <c r="OAJ13" s="11"/>
      <c r="OAK13" s="11"/>
      <c r="OAL13" s="11"/>
      <c r="OAM13" s="11"/>
      <c r="OAN13" s="11"/>
      <c r="OAO13" s="11"/>
      <c r="OAP13" s="11"/>
      <c r="OAQ13" s="11"/>
      <c r="OAR13" s="11"/>
      <c r="OAS13" s="11"/>
      <c r="OAT13" s="11"/>
      <c r="OAU13" s="11"/>
      <c r="OAV13" s="11"/>
      <c r="OAW13" s="11"/>
      <c r="OAX13" s="11"/>
      <c r="OAY13" s="11"/>
      <c r="OAZ13" s="11"/>
      <c r="OBA13" s="11"/>
      <c r="OBB13" s="11"/>
      <c r="OBC13" s="11"/>
      <c r="OBD13" s="11"/>
      <c r="OBE13" s="11"/>
      <c r="OBF13" s="11"/>
      <c r="OBG13" s="11"/>
      <c r="OBH13" s="11"/>
      <c r="OBI13" s="11"/>
      <c r="OBJ13" s="11"/>
      <c r="OBK13" s="11"/>
      <c r="OBL13" s="11"/>
      <c r="OBM13" s="11"/>
      <c r="OBN13" s="11"/>
      <c r="OBO13" s="11"/>
      <c r="OBP13" s="11"/>
      <c r="OBQ13" s="11"/>
      <c r="OBR13" s="11"/>
      <c r="OBS13" s="11"/>
      <c r="OBT13" s="11"/>
      <c r="OBU13" s="11"/>
      <c r="OBV13" s="11"/>
      <c r="OBW13" s="11"/>
      <c r="OBX13" s="11"/>
      <c r="OBY13" s="11"/>
      <c r="OBZ13" s="11"/>
      <c r="OCA13" s="11"/>
      <c r="OCB13" s="11"/>
      <c r="OCC13" s="11"/>
      <c r="OCD13" s="11"/>
      <c r="OCE13" s="11"/>
      <c r="OCF13" s="11"/>
      <c r="OCG13" s="11"/>
      <c r="OCH13" s="11"/>
      <c r="OCI13" s="11"/>
      <c r="OCJ13" s="11"/>
      <c r="OCK13" s="11"/>
      <c r="OCL13" s="11"/>
      <c r="OCM13" s="11"/>
      <c r="OCN13" s="11"/>
      <c r="OCO13" s="11"/>
      <c r="OCP13" s="11"/>
      <c r="OCQ13" s="11"/>
      <c r="OCR13" s="11"/>
      <c r="OCS13" s="11"/>
      <c r="OCT13" s="11"/>
      <c r="OCU13" s="11"/>
      <c r="OCV13" s="11"/>
      <c r="OCW13" s="11"/>
      <c r="OCX13" s="11"/>
      <c r="OCY13" s="11"/>
      <c r="OCZ13" s="11"/>
      <c r="ODA13" s="11"/>
      <c r="ODB13" s="11"/>
      <c r="ODC13" s="11"/>
      <c r="ODD13" s="11"/>
      <c r="ODE13" s="11"/>
      <c r="ODF13" s="11"/>
      <c r="ODG13" s="11"/>
      <c r="ODH13" s="11"/>
      <c r="ODI13" s="11"/>
      <c r="ODJ13" s="11"/>
      <c r="ODK13" s="11"/>
      <c r="ODL13" s="11"/>
      <c r="ODM13" s="11"/>
      <c r="ODN13" s="11"/>
      <c r="ODO13" s="11"/>
      <c r="ODP13" s="11"/>
      <c r="ODQ13" s="11"/>
      <c r="ODR13" s="11"/>
      <c r="ODS13" s="11"/>
      <c r="ODT13" s="11"/>
      <c r="ODU13" s="11"/>
      <c r="ODV13" s="11"/>
      <c r="ODW13" s="11"/>
      <c r="ODX13" s="11"/>
      <c r="ODY13" s="11"/>
      <c r="ODZ13" s="11"/>
      <c r="OEA13" s="11"/>
      <c r="OEB13" s="11"/>
      <c r="OEC13" s="11"/>
      <c r="OED13" s="11"/>
      <c r="OEE13" s="11"/>
      <c r="OEF13" s="11"/>
      <c r="OEG13" s="11"/>
      <c r="OEH13" s="11"/>
      <c r="OEI13" s="11"/>
      <c r="OEJ13" s="11"/>
      <c r="OEK13" s="11"/>
      <c r="OEL13" s="11"/>
      <c r="OEM13" s="11"/>
      <c r="OEN13" s="11"/>
      <c r="OEO13" s="11"/>
      <c r="OEP13" s="11"/>
      <c r="OEQ13" s="11"/>
      <c r="OER13" s="11"/>
      <c r="OES13" s="11"/>
      <c r="OET13" s="11"/>
      <c r="OEU13" s="11"/>
      <c r="OEV13" s="11"/>
      <c r="OEW13" s="11"/>
      <c r="OEX13" s="11"/>
      <c r="OEY13" s="11"/>
      <c r="OEZ13" s="11"/>
      <c r="OFA13" s="11"/>
      <c r="OFB13" s="11"/>
      <c r="OFC13" s="11"/>
      <c r="OFD13" s="11"/>
      <c r="OFE13" s="11"/>
      <c r="OFF13" s="11"/>
      <c r="OFG13" s="11"/>
      <c r="OFH13" s="11"/>
      <c r="OFI13" s="11"/>
      <c r="OFJ13" s="11"/>
      <c r="OFK13" s="11"/>
      <c r="OFL13" s="11"/>
      <c r="OFM13" s="11"/>
      <c r="OFN13" s="11"/>
      <c r="OFO13" s="11"/>
      <c r="OFP13" s="11"/>
      <c r="OFQ13" s="11"/>
      <c r="OFR13" s="11"/>
      <c r="OFS13" s="11"/>
      <c r="OFT13" s="11"/>
      <c r="OFU13" s="11"/>
      <c r="OFV13" s="11"/>
      <c r="OFW13" s="11"/>
      <c r="OFX13" s="11"/>
      <c r="OFY13" s="11"/>
      <c r="OFZ13" s="11"/>
      <c r="OGA13" s="11"/>
      <c r="OGB13" s="11"/>
      <c r="OGC13" s="11"/>
      <c r="OGD13" s="11"/>
      <c r="OGE13" s="11"/>
      <c r="OGF13" s="11"/>
      <c r="OGG13" s="11"/>
      <c r="OGH13" s="11"/>
      <c r="OGI13" s="11"/>
      <c r="OGJ13" s="11"/>
      <c r="OGK13" s="11"/>
      <c r="OGL13" s="11"/>
      <c r="OGM13" s="11"/>
      <c r="OGN13" s="11"/>
      <c r="OGO13" s="11"/>
      <c r="OGP13" s="11"/>
      <c r="OGQ13" s="11"/>
      <c r="OGR13" s="11"/>
      <c r="OGS13" s="11"/>
      <c r="OGT13" s="11"/>
      <c r="OGU13" s="11"/>
      <c r="OGV13" s="11"/>
      <c r="OGW13" s="11"/>
      <c r="OGX13" s="11"/>
      <c r="OGY13" s="11"/>
      <c r="OGZ13" s="11"/>
      <c r="OHA13" s="11"/>
      <c r="OHB13" s="11"/>
      <c r="OHC13" s="11"/>
      <c r="OHD13" s="11"/>
      <c r="OHE13" s="11"/>
      <c r="OHF13" s="11"/>
      <c r="OHG13" s="11"/>
      <c r="OHH13" s="11"/>
      <c r="OHI13" s="11"/>
      <c r="OHJ13" s="11"/>
      <c r="OHK13" s="11"/>
      <c r="OHL13" s="11"/>
      <c r="OHM13" s="11"/>
      <c r="OHN13" s="11"/>
      <c r="OHO13" s="11"/>
      <c r="OHP13" s="11"/>
      <c r="OHQ13" s="11"/>
      <c r="OHR13" s="11"/>
      <c r="OHS13" s="11"/>
      <c r="OHT13" s="11"/>
      <c r="OHU13" s="11"/>
      <c r="OHV13" s="11"/>
      <c r="OHW13" s="11"/>
      <c r="OHX13" s="11"/>
      <c r="OHY13" s="11"/>
      <c r="OHZ13" s="11"/>
      <c r="OIA13" s="11"/>
      <c r="OIB13" s="11"/>
      <c r="OIC13" s="11"/>
      <c r="OID13" s="11"/>
      <c r="OIE13" s="11"/>
      <c r="OIF13" s="11"/>
      <c r="OIG13" s="11"/>
      <c r="OIH13" s="11"/>
      <c r="OII13" s="11"/>
      <c r="OIJ13" s="11"/>
      <c r="OIK13" s="11"/>
      <c r="OIL13" s="11"/>
      <c r="OIM13" s="11"/>
      <c r="OIN13" s="11"/>
      <c r="OIO13" s="11"/>
      <c r="OIP13" s="11"/>
      <c r="OIQ13" s="11"/>
      <c r="OIR13" s="11"/>
      <c r="OIS13" s="11"/>
      <c r="OIT13" s="11"/>
      <c r="OIU13" s="11"/>
      <c r="OIV13" s="11"/>
      <c r="OIW13" s="11"/>
      <c r="OIX13" s="11"/>
      <c r="OIY13" s="11"/>
      <c r="OIZ13" s="11"/>
      <c r="OJA13" s="11"/>
      <c r="OJB13" s="11"/>
      <c r="OJC13" s="11"/>
      <c r="OJD13" s="11"/>
      <c r="OJE13" s="11"/>
      <c r="OJF13" s="11"/>
      <c r="OJG13" s="11"/>
      <c r="OJH13" s="11"/>
      <c r="OJI13" s="11"/>
      <c r="OJJ13" s="11"/>
      <c r="OJK13" s="11"/>
      <c r="OJL13" s="11"/>
      <c r="OJM13" s="11"/>
      <c r="OJN13" s="11"/>
      <c r="OJO13" s="11"/>
      <c r="OJP13" s="11"/>
      <c r="OJQ13" s="11"/>
      <c r="OJR13" s="11"/>
      <c r="OJS13" s="11"/>
      <c r="OJT13" s="11"/>
      <c r="OJU13" s="11"/>
      <c r="OJV13" s="11"/>
      <c r="OJW13" s="11"/>
      <c r="OJX13" s="11"/>
      <c r="OJY13" s="11"/>
      <c r="OJZ13" s="11"/>
      <c r="OKA13" s="11"/>
      <c r="OKB13" s="11"/>
      <c r="OKC13" s="11"/>
      <c r="OKD13" s="11"/>
      <c r="OKE13" s="11"/>
      <c r="OKF13" s="11"/>
      <c r="OKG13" s="11"/>
      <c r="OKH13" s="11"/>
      <c r="OKI13" s="11"/>
      <c r="OKJ13" s="11"/>
      <c r="OKK13" s="11"/>
      <c r="OKL13" s="11"/>
      <c r="OKM13" s="11"/>
      <c r="OKN13" s="11"/>
      <c r="OKO13" s="11"/>
      <c r="OKP13" s="11"/>
      <c r="OKQ13" s="11"/>
      <c r="OKR13" s="11"/>
      <c r="OKS13" s="11"/>
      <c r="OKT13" s="11"/>
      <c r="OKU13" s="11"/>
      <c r="OKV13" s="11"/>
      <c r="OKW13" s="11"/>
      <c r="OKX13" s="11"/>
      <c r="OKY13" s="11"/>
      <c r="OKZ13" s="11"/>
      <c r="OLA13" s="11"/>
      <c r="OLB13" s="11"/>
      <c r="OLC13" s="11"/>
      <c r="OLD13" s="11"/>
      <c r="OLE13" s="11"/>
      <c r="OLF13" s="11"/>
      <c r="OLG13" s="11"/>
      <c r="OLH13" s="11"/>
      <c r="OLI13" s="11"/>
      <c r="OLJ13" s="11"/>
      <c r="OLK13" s="11"/>
      <c r="OLL13" s="11"/>
      <c r="OLM13" s="11"/>
      <c r="OLN13" s="11"/>
      <c r="OLO13" s="11"/>
      <c r="OLP13" s="11"/>
      <c r="OLQ13" s="11"/>
      <c r="OLR13" s="11"/>
      <c r="OLS13" s="11"/>
      <c r="OLT13" s="11"/>
      <c r="OLU13" s="11"/>
      <c r="OLV13" s="11"/>
      <c r="OLW13" s="11"/>
      <c r="OLX13" s="11"/>
      <c r="OLY13" s="11"/>
      <c r="OLZ13" s="11"/>
      <c r="OMA13" s="11"/>
      <c r="OMB13" s="11"/>
      <c r="OMC13" s="11"/>
      <c r="OMD13" s="11"/>
      <c r="OME13" s="11"/>
      <c r="OMF13" s="11"/>
      <c r="OMG13" s="11"/>
      <c r="OMH13" s="11"/>
      <c r="OMI13" s="11"/>
      <c r="OMJ13" s="11"/>
      <c r="OMK13" s="11"/>
      <c r="OML13" s="11"/>
      <c r="OMM13" s="11"/>
      <c r="OMN13" s="11"/>
      <c r="OMO13" s="11"/>
      <c r="OMP13" s="11"/>
      <c r="OMQ13" s="11"/>
      <c r="OMR13" s="11"/>
      <c r="OMS13" s="11"/>
      <c r="OMT13" s="11"/>
      <c r="OMU13" s="11"/>
      <c r="OMV13" s="11"/>
      <c r="OMW13" s="11"/>
      <c r="OMX13" s="11"/>
      <c r="OMY13" s="11"/>
      <c r="OMZ13" s="11"/>
      <c r="ONA13" s="11"/>
      <c r="ONB13" s="11"/>
      <c r="ONC13" s="11"/>
      <c r="OND13" s="11"/>
      <c r="ONE13" s="11"/>
      <c r="ONF13" s="11"/>
      <c r="ONG13" s="11"/>
      <c r="ONH13" s="11"/>
      <c r="ONI13" s="11"/>
      <c r="ONJ13" s="11"/>
      <c r="ONK13" s="11"/>
      <c r="ONL13" s="11"/>
      <c r="ONM13" s="11"/>
      <c r="ONN13" s="11"/>
      <c r="ONO13" s="11"/>
      <c r="ONP13" s="11"/>
      <c r="ONQ13" s="11"/>
      <c r="ONR13" s="11"/>
      <c r="ONS13" s="11"/>
      <c r="ONT13" s="11"/>
      <c r="ONU13" s="11"/>
      <c r="ONV13" s="11"/>
      <c r="ONW13" s="11"/>
      <c r="ONX13" s="11"/>
      <c r="ONY13" s="11"/>
      <c r="ONZ13" s="11"/>
      <c r="OOA13" s="11"/>
      <c r="OOB13" s="11"/>
      <c r="OOC13" s="11"/>
      <c r="OOD13" s="11"/>
      <c r="OOE13" s="11"/>
      <c r="OOF13" s="11"/>
      <c r="OOG13" s="11"/>
      <c r="OOH13" s="11"/>
      <c r="OOI13" s="11"/>
      <c r="OOJ13" s="11"/>
      <c r="OOK13" s="11"/>
      <c r="OOL13" s="11"/>
      <c r="OOM13" s="11"/>
      <c r="OON13" s="11"/>
      <c r="OOO13" s="11"/>
      <c r="OOP13" s="11"/>
      <c r="OOQ13" s="11"/>
      <c r="OOR13" s="11"/>
      <c r="OOS13" s="11"/>
      <c r="OOT13" s="11"/>
      <c r="OOU13" s="11"/>
      <c r="OOV13" s="11"/>
      <c r="OOW13" s="11"/>
      <c r="OOX13" s="11"/>
      <c r="OOY13" s="11"/>
      <c r="OOZ13" s="11"/>
      <c r="OPA13" s="11"/>
      <c r="OPB13" s="11"/>
      <c r="OPC13" s="11"/>
      <c r="OPD13" s="11"/>
      <c r="OPE13" s="11"/>
      <c r="OPF13" s="11"/>
      <c r="OPG13" s="11"/>
      <c r="OPH13" s="11"/>
      <c r="OPI13" s="11"/>
      <c r="OPJ13" s="11"/>
      <c r="OPK13" s="11"/>
      <c r="OPL13" s="11"/>
      <c r="OPM13" s="11"/>
      <c r="OPN13" s="11"/>
      <c r="OPO13" s="11"/>
      <c r="OPP13" s="11"/>
      <c r="OPQ13" s="11"/>
      <c r="OPR13" s="11"/>
      <c r="OPS13" s="11"/>
      <c r="OPT13" s="11"/>
      <c r="OPU13" s="11"/>
      <c r="OPV13" s="11"/>
      <c r="OPW13" s="11"/>
      <c r="OPX13" s="11"/>
      <c r="OPY13" s="11"/>
      <c r="OPZ13" s="11"/>
      <c r="OQA13" s="11"/>
      <c r="OQB13" s="11"/>
      <c r="OQC13" s="11"/>
      <c r="OQD13" s="11"/>
      <c r="OQE13" s="11"/>
      <c r="OQF13" s="11"/>
      <c r="OQG13" s="11"/>
      <c r="OQH13" s="11"/>
      <c r="OQI13" s="11"/>
      <c r="OQJ13" s="11"/>
      <c r="OQK13" s="11"/>
      <c r="OQL13" s="11"/>
      <c r="OQM13" s="11"/>
      <c r="OQN13" s="11"/>
      <c r="OQO13" s="11"/>
      <c r="OQP13" s="11"/>
      <c r="OQQ13" s="11"/>
      <c r="OQR13" s="11"/>
      <c r="OQS13" s="11"/>
      <c r="OQT13" s="11"/>
      <c r="OQU13" s="11"/>
      <c r="OQV13" s="11"/>
      <c r="OQW13" s="11"/>
      <c r="OQX13" s="11"/>
      <c r="OQY13" s="11"/>
      <c r="OQZ13" s="11"/>
      <c r="ORA13" s="11"/>
      <c r="ORB13" s="11"/>
      <c r="ORC13" s="11"/>
      <c r="ORD13" s="11"/>
      <c r="ORE13" s="11"/>
      <c r="ORF13" s="11"/>
      <c r="ORG13" s="11"/>
      <c r="ORH13" s="11"/>
      <c r="ORI13" s="11"/>
      <c r="ORJ13" s="11"/>
      <c r="ORK13" s="11"/>
      <c r="ORL13" s="11"/>
      <c r="ORM13" s="11"/>
      <c r="ORN13" s="11"/>
      <c r="ORO13" s="11"/>
      <c r="ORP13" s="11"/>
      <c r="ORQ13" s="11"/>
      <c r="ORR13" s="11"/>
      <c r="ORS13" s="11"/>
      <c r="ORT13" s="11"/>
      <c r="ORU13" s="11"/>
      <c r="ORV13" s="11"/>
      <c r="ORW13" s="11"/>
      <c r="ORX13" s="11"/>
      <c r="ORY13" s="11"/>
      <c r="ORZ13" s="11"/>
      <c r="OSA13" s="11"/>
      <c r="OSB13" s="11"/>
      <c r="OSC13" s="11"/>
      <c r="OSD13" s="11"/>
      <c r="OSE13" s="11"/>
      <c r="OSF13" s="11"/>
      <c r="OSG13" s="11"/>
      <c r="OSH13" s="11"/>
      <c r="OSI13" s="11"/>
      <c r="OSJ13" s="11"/>
      <c r="OSK13" s="11"/>
      <c r="OSL13" s="11"/>
      <c r="OSM13" s="11"/>
      <c r="OSN13" s="11"/>
      <c r="OSO13" s="11"/>
      <c r="OSP13" s="11"/>
      <c r="OSQ13" s="11"/>
      <c r="OSR13" s="11"/>
      <c r="OSS13" s="11"/>
      <c r="OST13" s="11"/>
      <c r="OSU13" s="11"/>
      <c r="OSV13" s="11"/>
      <c r="OSW13" s="11"/>
      <c r="OSX13" s="11"/>
      <c r="OSY13" s="11"/>
      <c r="OSZ13" s="11"/>
      <c r="OTA13" s="11"/>
      <c r="OTB13" s="11"/>
      <c r="OTC13" s="11"/>
      <c r="OTD13" s="11"/>
      <c r="OTE13" s="11"/>
      <c r="OTF13" s="11"/>
      <c r="OTG13" s="11"/>
      <c r="OTH13" s="11"/>
      <c r="OTI13" s="11"/>
      <c r="OTJ13" s="11"/>
      <c r="OTK13" s="11"/>
      <c r="OTL13" s="11"/>
      <c r="OTM13" s="11"/>
      <c r="OTN13" s="11"/>
      <c r="OTO13" s="11"/>
      <c r="OTP13" s="11"/>
      <c r="OTQ13" s="11"/>
      <c r="OTR13" s="11"/>
      <c r="OTS13" s="11"/>
      <c r="OTT13" s="11"/>
      <c r="OTU13" s="11"/>
      <c r="OTV13" s="11"/>
      <c r="OTW13" s="11"/>
      <c r="OTX13" s="11"/>
      <c r="OTY13" s="11"/>
      <c r="OTZ13" s="11"/>
      <c r="OUA13" s="11"/>
      <c r="OUB13" s="11"/>
      <c r="OUC13" s="11"/>
      <c r="OUD13" s="11"/>
      <c r="OUE13" s="11"/>
      <c r="OUF13" s="11"/>
      <c r="OUG13" s="11"/>
      <c r="OUH13" s="11"/>
      <c r="OUI13" s="11"/>
      <c r="OUJ13" s="11"/>
      <c r="OUK13" s="11"/>
      <c r="OUL13" s="11"/>
      <c r="OUM13" s="11"/>
      <c r="OUN13" s="11"/>
      <c r="OUO13" s="11"/>
      <c r="OUP13" s="11"/>
      <c r="OUQ13" s="11"/>
      <c r="OUR13" s="11"/>
      <c r="OUS13" s="11"/>
      <c r="OUT13" s="11"/>
      <c r="OUU13" s="11"/>
      <c r="OUV13" s="11"/>
      <c r="OUW13" s="11"/>
      <c r="OUX13" s="11"/>
      <c r="OUY13" s="11"/>
      <c r="OUZ13" s="11"/>
      <c r="OVA13" s="11"/>
      <c r="OVB13" s="11"/>
      <c r="OVC13" s="11"/>
      <c r="OVD13" s="11"/>
      <c r="OVE13" s="11"/>
      <c r="OVF13" s="11"/>
      <c r="OVG13" s="11"/>
      <c r="OVH13" s="11"/>
      <c r="OVI13" s="11"/>
      <c r="OVJ13" s="11"/>
      <c r="OVK13" s="11"/>
      <c r="OVL13" s="11"/>
      <c r="OVM13" s="11"/>
      <c r="OVN13" s="11"/>
      <c r="OVO13" s="11"/>
      <c r="OVP13" s="11"/>
      <c r="OVQ13" s="11"/>
      <c r="OVR13" s="11"/>
      <c r="OVS13" s="11"/>
      <c r="OVT13" s="11"/>
      <c r="OVU13" s="11"/>
      <c r="OVV13" s="11"/>
      <c r="OVW13" s="11"/>
      <c r="OVX13" s="11"/>
      <c r="OVY13" s="11"/>
      <c r="OVZ13" s="11"/>
      <c r="OWA13" s="11"/>
      <c r="OWB13" s="11"/>
      <c r="OWC13" s="11"/>
      <c r="OWD13" s="11"/>
      <c r="OWE13" s="11"/>
      <c r="OWF13" s="11"/>
      <c r="OWG13" s="11"/>
      <c r="OWH13" s="11"/>
      <c r="OWI13" s="11"/>
      <c r="OWJ13" s="11"/>
      <c r="OWK13" s="11"/>
      <c r="OWL13" s="11"/>
      <c r="OWM13" s="11"/>
      <c r="OWN13" s="11"/>
      <c r="OWO13" s="11"/>
      <c r="OWP13" s="11"/>
      <c r="OWQ13" s="11"/>
      <c r="OWR13" s="11"/>
      <c r="OWS13" s="11"/>
      <c r="OWT13" s="11"/>
      <c r="OWU13" s="11"/>
      <c r="OWV13" s="11"/>
      <c r="OWW13" s="11"/>
      <c r="OWX13" s="11"/>
      <c r="OWY13" s="11"/>
      <c r="OWZ13" s="11"/>
      <c r="OXA13" s="11"/>
      <c r="OXB13" s="11"/>
      <c r="OXC13" s="11"/>
      <c r="OXD13" s="11"/>
      <c r="OXE13" s="11"/>
      <c r="OXF13" s="11"/>
      <c r="OXG13" s="11"/>
      <c r="OXH13" s="11"/>
      <c r="OXI13" s="11"/>
      <c r="OXJ13" s="11"/>
      <c r="OXK13" s="11"/>
      <c r="OXL13" s="11"/>
      <c r="OXM13" s="11"/>
      <c r="OXN13" s="11"/>
      <c r="OXO13" s="11"/>
      <c r="OXP13" s="11"/>
      <c r="OXQ13" s="11"/>
      <c r="OXR13" s="11"/>
      <c r="OXS13" s="11"/>
      <c r="OXT13" s="11"/>
      <c r="OXU13" s="11"/>
      <c r="OXV13" s="11"/>
      <c r="OXW13" s="11"/>
      <c r="OXX13" s="11"/>
      <c r="OXY13" s="11"/>
      <c r="OXZ13" s="11"/>
      <c r="OYA13" s="11"/>
      <c r="OYB13" s="11"/>
      <c r="OYC13" s="11"/>
      <c r="OYD13" s="11"/>
      <c r="OYE13" s="11"/>
      <c r="OYF13" s="11"/>
      <c r="OYG13" s="11"/>
      <c r="OYH13" s="11"/>
      <c r="OYI13" s="11"/>
      <c r="OYJ13" s="11"/>
      <c r="OYK13" s="11"/>
      <c r="OYL13" s="11"/>
      <c r="OYM13" s="11"/>
      <c r="OYN13" s="11"/>
      <c r="OYO13" s="11"/>
      <c r="OYP13" s="11"/>
      <c r="OYQ13" s="11"/>
      <c r="OYR13" s="11"/>
      <c r="OYS13" s="11"/>
      <c r="OYT13" s="11"/>
      <c r="OYU13" s="11"/>
      <c r="OYV13" s="11"/>
      <c r="OYW13" s="11"/>
      <c r="OYX13" s="11"/>
      <c r="OYY13" s="11"/>
      <c r="OYZ13" s="11"/>
      <c r="OZA13" s="11"/>
      <c r="OZB13" s="11"/>
      <c r="OZC13" s="11"/>
      <c r="OZD13" s="11"/>
      <c r="OZE13" s="11"/>
      <c r="OZF13" s="11"/>
      <c r="OZG13" s="11"/>
      <c r="OZH13" s="11"/>
      <c r="OZI13" s="11"/>
      <c r="OZJ13" s="11"/>
      <c r="OZK13" s="11"/>
      <c r="OZL13" s="11"/>
      <c r="OZM13" s="11"/>
      <c r="OZN13" s="11"/>
      <c r="OZO13" s="11"/>
      <c r="OZP13" s="11"/>
      <c r="OZQ13" s="11"/>
      <c r="OZR13" s="11"/>
      <c r="OZS13" s="11"/>
      <c r="OZT13" s="11"/>
      <c r="OZU13" s="11"/>
      <c r="OZV13" s="11"/>
      <c r="OZW13" s="11"/>
      <c r="OZX13" s="11"/>
      <c r="OZY13" s="11"/>
      <c r="OZZ13" s="11"/>
      <c r="PAA13" s="11"/>
      <c r="PAB13" s="11"/>
      <c r="PAC13" s="11"/>
      <c r="PAD13" s="11"/>
      <c r="PAE13" s="11"/>
      <c r="PAF13" s="11"/>
      <c r="PAG13" s="11"/>
      <c r="PAH13" s="11"/>
      <c r="PAI13" s="11"/>
      <c r="PAJ13" s="11"/>
      <c r="PAK13" s="11"/>
      <c r="PAL13" s="11"/>
      <c r="PAM13" s="11"/>
      <c r="PAN13" s="11"/>
      <c r="PAO13" s="11"/>
      <c r="PAP13" s="11"/>
      <c r="PAQ13" s="11"/>
      <c r="PAR13" s="11"/>
      <c r="PAS13" s="11"/>
      <c r="PAT13" s="11"/>
      <c r="PAU13" s="11"/>
      <c r="PAV13" s="11"/>
      <c r="PAW13" s="11"/>
      <c r="PAX13" s="11"/>
      <c r="PAY13" s="11"/>
      <c r="PAZ13" s="11"/>
      <c r="PBA13" s="11"/>
      <c r="PBB13" s="11"/>
      <c r="PBC13" s="11"/>
      <c r="PBD13" s="11"/>
      <c r="PBE13" s="11"/>
      <c r="PBF13" s="11"/>
      <c r="PBG13" s="11"/>
      <c r="PBH13" s="11"/>
      <c r="PBI13" s="11"/>
      <c r="PBJ13" s="11"/>
      <c r="PBK13" s="11"/>
      <c r="PBL13" s="11"/>
      <c r="PBM13" s="11"/>
      <c r="PBN13" s="11"/>
      <c r="PBO13" s="11"/>
      <c r="PBP13" s="11"/>
      <c r="PBQ13" s="11"/>
      <c r="PBR13" s="11"/>
      <c r="PBS13" s="11"/>
      <c r="PBT13" s="11"/>
      <c r="PBU13" s="11"/>
      <c r="PBV13" s="11"/>
      <c r="PBW13" s="11"/>
      <c r="PBX13" s="11"/>
      <c r="PBY13" s="11"/>
      <c r="PBZ13" s="11"/>
      <c r="PCA13" s="11"/>
      <c r="PCB13" s="11"/>
      <c r="PCC13" s="11"/>
      <c r="PCD13" s="11"/>
      <c r="PCE13" s="11"/>
      <c r="PCF13" s="11"/>
      <c r="PCG13" s="11"/>
      <c r="PCH13" s="11"/>
      <c r="PCI13" s="11"/>
      <c r="PCJ13" s="11"/>
      <c r="PCK13" s="11"/>
      <c r="PCL13" s="11"/>
      <c r="PCM13" s="11"/>
      <c r="PCN13" s="11"/>
      <c r="PCO13" s="11"/>
      <c r="PCP13" s="11"/>
      <c r="PCQ13" s="11"/>
      <c r="PCR13" s="11"/>
      <c r="PCS13" s="11"/>
      <c r="PCT13" s="11"/>
      <c r="PCU13" s="11"/>
      <c r="PCV13" s="11"/>
      <c r="PCW13" s="11"/>
      <c r="PCX13" s="11"/>
      <c r="PCY13" s="11"/>
      <c r="PCZ13" s="11"/>
      <c r="PDA13" s="11"/>
      <c r="PDB13" s="11"/>
      <c r="PDC13" s="11"/>
      <c r="PDD13" s="11"/>
      <c r="PDE13" s="11"/>
      <c r="PDF13" s="11"/>
      <c r="PDG13" s="11"/>
      <c r="PDH13" s="11"/>
      <c r="PDI13" s="11"/>
      <c r="PDJ13" s="11"/>
      <c r="PDK13" s="11"/>
      <c r="PDL13" s="11"/>
      <c r="PDM13" s="11"/>
      <c r="PDN13" s="11"/>
      <c r="PDO13" s="11"/>
      <c r="PDP13" s="11"/>
      <c r="PDQ13" s="11"/>
      <c r="PDR13" s="11"/>
      <c r="PDS13" s="11"/>
      <c r="PDT13" s="11"/>
      <c r="PDU13" s="11"/>
      <c r="PDV13" s="11"/>
      <c r="PDW13" s="11"/>
      <c r="PDX13" s="11"/>
      <c r="PDY13" s="11"/>
      <c r="PDZ13" s="11"/>
      <c r="PEA13" s="11"/>
      <c r="PEB13" s="11"/>
      <c r="PEC13" s="11"/>
      <c r="PED13" s="11"/>
      <c r="PEE13" s="11"/>
      <c r="PEF13" s="11"/>
      <c r="PEG13" s="11"/>
      <c r="PEH13" s="11"/>
      <c r="PEI13" s="11"/>
      <c r="PEJ13" s="11"/>
      <c r="PEK13" s="11"/>
      <c r="PEL13" s="11"/>
      <c r="PEM13" s="11"/>
      <c r="PEN13" s="11"/>
      <c r="PEO13" s="11"/>
      <c r="PEP13" s="11"/>
      <c r="PEQ13" s="11"/>
      <c r="PER13" s="11"/>
      <c r="PES13" s="11"/>
      <c r="PET13" s="11"/>
      <c r="PEU13" s="11"/>
      <c r="PEV13" s="11"/>
      <c r="PEW13" s="11"/>
      <c r="PEX13" s="11"/>
      <c r="PEY13" s="11"/>
      <c r="PEZ13" s="11"/>
      <c r="PFA13" s="11"/>
      <c r="PFB13" s="11"/>
      <c r="PFC13" s="11"/>
      <c r="PFD13" s="11"/>
      <c r="PFE13" s="11"/>
      <c r="PFF13" s="11"/>
      <c r="PFG13" s="11"/>
      <c r="PFH13" s="11"/>
      <c r="PFI13" s="11"/>
      <c r="PFJ13" s="11"/>
      <c r="PFK13" s="11"/>
      <c r="PFL13" s="11"/>
      <c r="PFM13" s="11"/>
      <c r="PFN13" s="11"/>
      <c r="PFO13" s="11"/>
      <c r="PFP13" s="11"/>
      <c r="PFQ13" s="11"/>
      <c r="PFR13" s="11"/>
      <c r="PFS13" s="11"/>
      <c r="PFT13" s="11"/>
      <c r="PFU13" s="11"/>
      <c r="PFV13" s="11"/>
      <c r="PFW13" s="11"/>
      <c r="PFX13" s="11"/>
      <c r="PFY13" s="11"/>
      <c r="PFZ13" s="11"/>
      <c r="PGA13" s="11"/>
      <c r="PGB13" s="11"/>
      <c r="PGC13" s="11"/>
      <c r="PGD13" s="11"/>
      <c r="PGE13" s="11"/>
      <c r="PGF13" s="11"/>
      <c r="PGG13" s="11"/>
      <c r="PGH13" s="11"/>
      <c r="PGI13" s="11"/>
      <c r="PGJ13" s="11"/>
      <c r="PGK13" s="11"/>
      <c r="PGL13" s="11"/>
      <c r="PGM13" s="11"/>
      <c r="PGN13" s="11"/>
      <c r="PGO13" s="11"/>
      <c r="PGP13" s="11"/>
      <c r="PGQ13" s="11"/>
      <c r="PGR13" s="11"/>
      <c r="PGS13" s="11"/>
      <c r="PGT13" s="11"/>
      <c r="PGU13" s="11"/>
      <c r="PGV13" s="11"/>
      <c r="PGW13" s="11"/>
      <c r="PGX13" s="11"/>
      <c r="PGY13" s="11"/>
      <c r="PGZ13" s="11"/>
      <c r="PHA13" s="11"/>
      <c r="PHB13" s="11"/>
      <c r="PHC13" s="11"/>
      <c r="PHD13" s="11"/>
      <c r="PHE13" s="11"/>
      <c r="PHF13" s="11"/>
      <c r="PHG13" s="11"/>
      <c r="PHH13" s="11"/>
      <c r="PHI13" s="11"/>
      <c r="PHJ13" s="11"/>
      <c r="PHK13" s="11"/>
      <c r="PHL13" s="11"/>
      <c r="PHM13" s="11"/>
      <c r="PHN13" s="11"/>
      <c r="PHO13" s="11"/>
      <c r="PHP13" s="11"/>
      <c r="PHQ13" s="11"/>
      <c r="PHR13" s="11"/>
      <c r="PHS13" s="11"/>
      <c r="PHT13" s="11"/>
      <c r="PHU13" s="11"/>
      <c r="PHV13" s="11"/>
      <c r="PHW13" s="11"/>
      <c r="PHX13" s="11"/>
      <c r="PHY13" s="11"/>
      <c r="PHZ13" s="11"/>
      <c r="PIA13" s="11"/>
      <c r="PIB13" s="11"/>
      <c r="PIC13" s="11"/>
      <c r="PID13" s="11"/>
      <c r="PIE13" s="11"/>
      <c r="PIF13" s="11"/>
      <c r="PIG13" s="11"/>
      <c r="PIH13" s="11"/>
      <c r="PII13" s="11"/>
      <c r="PIJ13" s="11"/>
      <c r="PIK13" s="11"/>
      <c r="PIL13" s="11"/>
      <c r="PIM13" s="11"/>
      <c r="PIN13" s="11"/>
      <c r="PIO13" s="11"/>
      <c r="PIP13" s="11"/>
      <c r="PIQ13" s="11"/>
      <c r="PIR13" s="11"/>
      <c r="PIS13" s="11"/>
      <c r="PIT13" s="11"/>
      <c r="PIU13" s="11"/>
      <c r="PIV13" s="11"/>
      <c r="PIW13" s="11"/>
      <c r="PIX13" s="11"/>
      <c r="PIY13" s="11"/>
      <c r="PIZ13" s="11"/>
      <c r="PJA13" s="11"/>
      <c r="PJB13" s="11"/>
      <c r="PJC13" s="11"/>
      <c r="PJD13" s="11"/>
      <c r="PJE13" s="11"/>
      <c r="PJF13" s="11"/>
      <c r="PJG13" s="11"/>
      <c r="PJH13" s="11"/>
      <c r="PJI13" s="11"/>
      <c r="PJJ13" s="11"/>
      <c r="PJK13" s="11"/>
      <c r="PJL13" s="11"/>
      <c r="PJM13" s="11"/>
      <c r="PJN13" s="11"/>
      <c r="PJO13" s="11"/>
      <c r="PJP13" s="11"/>
      <c r="PJQ13" s="11"/>
      <c r="PJR13" s="11"/>
      <c r="PJS13" s="11"/>
      <c r="PJT13" s="11"/>
      <c r="PJU13" s="11"/>
      <c r="PJV13" s="11"/>
      <c r="PJW13" s="11"/>
      <c r="PJX13" s="11"/>
      <c r="PJY13" s="11"/>
      <c r="PJZ13" s="11"/>
      <c r="PKA13" s="11"/>
      <c r="PKB13" s="11"/>
      <c r="PKC13" s="11"/>
      <c r="PKD13" s="11"/>
      <c r="PKE13" s="11"/>
      <c r="PKF13" s="11"/>
      <c r="PKG13" s="11"/>
      <c r="PKH13" s="11"/>
      <c r="PKI13" s="11"/>
      <c r="PKJ13" s="11"/>
      <c r="PKK13" s="11"/>
      <c r="PKL13" s="11"/>
      <c r="PKM13" s="11"/>
      <c r="PKN13" s="11"/>
      <c r="PKO13" s="11"/>
      <c r="PKP13" s="11"/>
      <c r="PKQ13" s="11"/>
      <c r="PKR13" s="11"/>
      <c r="PKS13" s="11"/>
      <c r="PKT13" s="11"/>
      <c r="PKU13" s="11"/>
      <c r="PKV13" s="11"/>
      <c r="PKW13" s="11"/>
      <c r="PKX13" s="11"/>
      <c r="PKY13" s="11"/>
      <c r="PKZ13" s="11"/>
      <c r="PLA13" s="11"/>
      <c r="PLB13" s="11"/>
      <c r="PLC13" s="11"/>
      <c r="PLD13" s="11"/>
      <c r="PLE13" s="11"/>
      <c r="PLF13" s="11"/>
      <c r="PLG13" s="11"/>
      <c r="PLH13" s="11"/>
      <c r="PLI13" s="11"/>
      <c r="PLJ13" s="11"/>
      <c r="PLK13" s="11"/>
      <c r="PLL13" s="11"/>
      <c r="PLM13" s="11"/>
      <c r="PLN13" s="11"/>
      <c r="PLO13" s="11"/>
      <c r="PLP13" s="11"/>
      <c r="PLQ13" s="11"/>
      <c r="PLR13" s="11"/>
      <c r="PLS13" s="11"/>
      <c r="PLT13" s="11"/>
      <c r="PLU13" s="11"/>
      <c r="PLV13" s="11"/>
      <c r="PLW13" s="11"/>
      <c r="PLX13" s="11"/>
      <c r="PLY13" s="11"/>
      <c r="PLZ13" s="11"/>
      <c r="PMA13" s="11"/>
      <c r="PMB13" s="11"/>
      <c r="PMC13" s="11"/>
      <c r="PMD13" s="11"/>
      <c r="PME13" s="11"/>
      <c r="PMF13" s="11"/>
      <c r="PMG13" s="11"/>
      <c r="PMH13" s="11"/>
      <c r="PMI13" s="11"/>
      <c r="PMJ13" s="11"/>
      <c r="PMK13" s="11"/>
      <c r="PML13" s="11"/>
      <c r="PMM13" s="11"/>
      <c r="PMN13" s="11"/>
      <c r="PMO13" s="11"/>
      <c r="PMP13" s="11"/>
      <c r="PMQ13" s="11"/>
      <c r="PMR13" s="11"/>
      <c r="PMS13" s="11"/>
      <c r="PMT13" s="11"/>
      <c r="PMU13" s="11"/>
      <c r="PMV13" s="11"/>
      <c r="PMW13" s="11"/>
      <c r="PMX13" s="11"/>
      <c r="PMY13" s="11"/>
      <c r="PMZ13" s="11"/>
      <c r="PNA13" s="11"/>
      <c r="PNB13" s="11"/>
      <c r="PNC13" s="11"/>
      <c r="PND13" s="11"/>
      <c r="PNE13" s="11"/>
      <c r="PNF13" s="11"/>
      <c r="PNG13" s="11"/>
      <c r="PNH13" s="11"/>
      <c r="PNI13" s="11"/>
      <c r="PNJ13" s="11"/>
      <c r="PNK13" s="11"/>
      <c r="PNL13" s="11"/>
      <c r="PNM13" s="11"/>
      <c r="PNN13" s="11"/>
      <c r="PNO13" s="11"/>
      <c r="PNP13" s="11"/>
      <c r="PNQ13" s="11"/>
      <c r="PNR13" s="11"/>
      <c r="PNS13" s="11"/>
      <c r="PNT13" s="11"/>
      <c r="PNU13" s="11"/>
      <c r="PNV13" s="11"/>
      <c r="PNW13" s="11"/>
      <c r="PNX13" s="11"/>
      <c r="PNY13" s="11"/>
      <c r="PNZ13" s="11"/>
      <c r="POA13" s="11"/>
      <c r="POB13" s="11"/>
      <c r="POC13" s="11"/>
      <c r="POD13" s="11"/>
      <c r="POE13" s="11"/>
      <c r="POF13" s="11"/>
      <c r="POG13" s="11"/>
      <c r="POH13" s="11"/>
      <c r="POI13" s="11"/>
      <c r="POJ13" s="11"/>
      <c r="POK13" s="11"/>
      <c r="POL13" s="11"/>
      <c r="POM13" s="11"/>
      <c r="PON13" s="11"/>
      <c r="POO13" s="11"/>
      <c r="POP13" s="11"/>
      <c r="POQ13" s="11"/>
      <c r="POR13" s="11"/>
      <c r="POS13" s="11"/>
      <c r="POT13" s="11"/>
      <c r="POU13" s="11"/>
      <c r="POV13" s="11"/>
      <c r="POW13" s="11"/>
      <c r="POX13" s="11"/>
      <c r="POY13" s="11"/>
      <c r="POZ13" s="11"/>
      <c r="PPA13" s="11"/>
      <c r="PPB13" s="11"/>
      <c r="PPC13" s="11"/>
      <c r="PPD13" s="11"/>
      <c r="PPE13" s="11"/>
      <c r="PPF13" s="11"/>
      <c r="PPG13" s="11"/>
      <c r="PPH13" s="11"/>
      <c r="PPI13" s="11"/>
      <c r="PPJ13" s="11"/>
      <c r="PPK13" s="11"/>
      <c r="PPL13" s="11"/>
      <c r="PPM13" s="11"/>
      <c r="PPN13" s="11"/>
      <c r="PPO13" s="11"/>
      <c r="PPP13" s="11"/>
      <c r="PPQ13" s="11"/>
      <c r="PPR13" s="11"/>
      <c r="PPS13" s="11"/>
      <c r="PPT13" s="11"/>
      <c r="PPU13" s="11"/>
      <c r="PPV13" s="11"/>
      <c r="PPW13" s="11"/>
      <c r="PPX13" s="11"/>
      <c r="PPY13" s="11"/>
      <c r="PPZ13" s="11"/>
      <c r="PQA13" s="11"/>
      <c r="PQB13" s="11"/>
      <c r="PQC13" s="11"/>
      <c r="PQD13" s="11"/>
      <c r="PQE13" s="11"/>
      <c r="PQF13" s="11"/>
      <c r="PQG13" s="11"/>
      <c r="PQH13" s="11"/>
      <c r="PQI13" s="11"/>
      <c r="PQJ13" s="11"/>
      <c r="PQK13" s="11"/>
      <c r="PQL13" s="11"/>
      <c r="PQM13" s="11"/>
      <c r="PQN13" s="11"/>
      <c r="PQO13" s="11"/>
      <c r="PQP13" s="11"/>
      <c r="PQQ13" s="11"/>
      <c r="PQR13" s="11"/>
      <c r="PQS13" s="11"/>
      <c r="PQT13" s="11"/>
      <c r="PQU13" s="11"/>
      <c r="PQV13" s="11"/>
      <c r="PQW13" s="11"/>
      <c r="PQX13" s="11"/>
      <c r="PQY13" s="11"/>
      <c r="PQZ13" s="11"/>
      <c r="PRA13" s="11"/>
      <c r="PRB13" s="11"/>
      <c r="PRC13" s="11"/>
      <c r="PRD13" s="11"/>
      <c r="PRE13" s="11"/>
      <c r="PRF13" s="11"/>
      <c r="PRG13" s="11"/>
      <c r="PRH13" s="11"/>
      <c r="PRI13" s="11"/>
      <c r="PRJ13" s="11"/>
      <c r="PRK13" s="11"/>
      <c r="PRL13" s="11"/>
      <c r="PRM13" s="11"/>
      <c r="PRN13" s="11"/>
      <c r="PRO13" s="11"/>
      <c r="PRP13" s="11"/>
      <c r="PRQ13" s="11"/>
      <c r="PRR13" s="11"/>
      <c r="PRS13" s="11"/>
      <c r="PRT13" s="11"/>
      <c r="PRU13" s="11"/>
      <c r="PRV13" s="11"/>
      <c r="PRW13" s="11"/>
      <c r="PRX13" s="11"/>
      <c r="PRY13" s="11"/>
      <c r="PRZ13" s="11"/>
      <c r="PSA13" s="11"/>
      <c r="PSB13" s="11"/>
      <c r="PSC13" s="11"/>
      <c r="PSD13" s="11"/>
      <c r="PSE13" s="11"/>
      <c r="PSF13" s="11"/>
      <c r="PSG13" s="11"/>
      <c r="PSH13" s="11"/>
      <c r="PSI13" s="11"/>
      <c r="PSJ13" s="11"/>
      <c r="PSK13" s="11"/>
      <c r="PSL13" s="11"/>
      <c r="PSM13" s="11"/>
      <c r="PSN13" s="11"/>
      <c r="PSO13" s="11"/>
      <c r="PSP13" s="11"/>
      <c r="PSQ13" s="11"/>
      <c r="PSR13" s="11"/>
      <c r="PSS13" s="11"/>
      <c r="PST13" s="11"/>
      <c r="PSU13" s="11"/>
      <c r="PSV13" s="11"/>
      <c r="PSW13" s="11"/>
      <c r="PSX13" s="11"/>
      <c r="PSY13" s="11"/>
      <c r="PSZ13" s="11"/>
      <c r="PTA13" s="11"/>
      <c r="PTB13" s="11"/>
      <c r="PTC13" s="11"/>
      <c r="PTD13" s="11"/>
      <c r="PTE13" s="11"/>
      <c r="PTF13" s="11"/>
      <c r="PTG13" s="11"/>
      <c r="PTH13" s="11"/>
      <c r="PTI13" s="11"/>
      <c r="PTJ13" s="11"/>
      <c r="PTK13" s="11"/>
      <c r="PTL13" s="11"/>
      <c r="PTM13" s="11"/>
      <c r="PTN13" s="11"/>
      <c r="PTO13" s="11"/>
      <c r="PTP13" s="11"/>
      <c r="PTQ13" s="11"/>
      <c r="PTR13" s="11"/>
      <c r="PTS13" s="11"/>
      <c r="PTT13" s="11"/>
      <c r="PTU13" s="11"/>
      <c r="PTV13" s="11"/>
      <c r="PTW13" s="11"/>
      <c r="PTX13" s="11"/>
      <c r="PTY13" s="11"/>
      <c r="PTZ13" s="11"/>
      <c r="PUA13" s="11"/>
      <c r="PUB13" s="11"/>
      <c r="PUC13" s="11"/>
      <c r="PUD13" s="11"/>
      <c r="PUE13" s="11"/>
      <c r="PUF13" s="11"/>
      <c r="PUG13" s="11"/>
      <c r="PUH13" s="11"/>
      <c r="PUI13" s="11"/>
      <c r="PUJ13" s="11"/>
      <c r="PUK13" s="11"/>
      <c r="PUL13" s="11"/>
      <c r="PUM13" s="11"/>
      <c r="PUN13" s="11"/>
      <c r="PUO13" s="11"/>
      <c r="PUP13" s="11"/>
      <c r="PUQ13" s="11"/>
      <c r="PUR13" s="11"/>
      <c r="PUS13" s="11"/>
      <c r="PUT13" s="11"/>
      <c r="PUU13" s="11"/>
      <c r="PUV13" s="11"/>
      <c r="PUW13" s="11"/>
      <c r="PUX13" s="11"/>
      <c r="PUY13" s="11"/>
      <c r="PUZ13" s="11"/>
      <c r="PVA13" s="11"/>
      <c r="PVB13" s="11"/>
      <c r="PVC13" s="11"/>
      <c r="PVD13" s="11"/>
      <c r="PVE13" s="11"/>
      <c r="PVF13" s="11"/>
      <c r="PVG13" s="11"/>
      <c r="PVH13" s="11"/>
      <c r="PVI13" s="11"/>
      <c r="PVJ13" s="11"/>
      <c r="PVK13" s="11"/>
      <c r="PVL13" s="11"/>
      <c r="PVM13" s="11"/>
      <c r="PVN13" s="11"/>
      <c r="PVO13" s="11"/>
      <c r="PVP13" s="11"/>
      <c r="PVQ13" s="11"/>
      <c r="PVR13" s="11"/>
      <c r="PVS13" s="11"/>
      <c r="PVT13" s="11"/>
      <c r="PVU13" s="11"/>
      <c r="PVV13" s="11"/>
      <c r="PVW13" s="11"/>
      <c r="PVX13" s="11"/>
      <c r="PVY13" s="11"/>
      <c r="PVZ13" s="11"/>
      <c r="PWA13" s="11"/>
      <c r="PWB13" s="11"/>
      <c r="PWC13" s="11"/>
      <c r="PWD13" s="11"/>
      <c r="PWE13" s="11"/>
      <c r="PWF13" s="11"/>
      <c r="PWG13" s="11"/>
      <c r="PWH13" s="11"/>
      <c r="PWI13" s="11"/>
      <c r="PWJ13" s="11"/>
      <c r="PWK13" s="11"/>
      <c r="PWL13" s="11"/>
      <c r="PWM13" s="11"/>
      <c r="PWN13" s="11"/>
      <c r="PWO13" s="11"/>
      <c r="PWP13" s="11"/>
      <c r="PWQ13" s="11"/>
      <c r="PWR13" s="11"/>
      <c r="PWS13" s="11"/>
      <c r="PWT13" s="11"/>
      <c r="PWU13" s="11"/>
      <c r="PWV13" s="11"/>
      <c r="PWW13" s="11"/>
      <c r="PWX13" s="11"/>
      <c r="PWY13" s="11"/>
      <c r="PWZ13" s="11"/>
      <c r="PXA13" s="11"/>
      <c r="PXB13" s="11"/>
      <c r="PXC13" s="11"/>
      <c r="PXD13" s="11"/>
      <c r="PXE13" s="11"/>
      <c r="PXF13" s="11"/>
      <c r="PXG13" s="11"/>
      <c r="PXH13" s="11"/>
      <c r="PXI13" s="11"/>
      <c r="PXJ13" s="11"/>
      <c r="PXK13" s="11"/>
      <c r="PXL13" s="11"/>
      <c r="PXM13" s="11"/>
      <c r="PXN13" s="11"/>
      <c r="PXO13" s="11"/>
      <c r="PXP13" s="11"/>
      <c r="PXQ13" s="11"/>
      <c r="PXR13" s="11"/>
      <c r="PXS13" s="11"/>
      <c r="PXT13" s="11"/>
      <c r="PXU13" s="11"/>
      <c r="PXV13" s="11"/>
      <c r="PXW13" s="11"/>
      <c r="PXX13" s="11"/>
      <c r="PXY13" s="11"/>
      <c r="PXZ13" s="11"/>
      <c r="PYA13" s="11"/>
      <c r="PYB13" s="11"/>
      <c r="PYC13" s="11"/>
      <c r="PYD13" s="11"/>
      <c r="PYE13" s="11"/>
      <c r="PYF13" s="11"/>
      <c r="PYG13" s="11"/>
      <c r="PYH13" s="11"/>
      <c r="PYI13" s="11"/>
      <c r="PYJ13" s="11"/>
      <c r="PYK13" s="11"/>
      <c r="PYL13" s="11"/>
      <c r="PYM13" s="11"/>
      <c r="PYN13" s="11"/>
      <c r="PYO13" s="11"/>
      <c r="PYP13" s="11"/>
      <c r="PYQ13" s="11"/>
      <c r="PYR13" s="11"/>
      <c r="PYS13" s="11"/>
      <c r="PYT13" s="11"/>
      <c r="PYU13" s="11"/>
      <c r="PYV13" s="11"/>
      <c r="PYW13" s="11"/>
      <c r="PYX13" s="11"/>
      <c r="PYY13" s="11"/>
      <c r="PYZ13" s="11"/>
      <c r="PZA13" s="11"/>
      <c r="PZB13" s="11"/>
      <c r="PZC13" s="11"/>
      <c r="PZD13" s="11"/>
      <c r="PZE13" s="11"/>
      <c r="PZF13" s="11"/>
      <c r="PZG13" s="11"/>
      <c r="PZH13" s="11"/>
      <c r="PZI13" s="11"/>
      <c r="PZJ13" s="11"/>
      <c r="PZK13" s="11"/>
      <c r="PZL13" s="11"/>
      <c r="PZM13" s="11"/>
      <c r="PZN13" s="11"/>
      <c r="PZO13" s="11"/>
      <c r="PZP13" s="11"/>
      <c r="PZQ13" s="11"/>
      <c r="PZR13" s="11"/>
      <c r="PZS13" s="11"/>
      <c r="PZT13" s="11"/>
      <c r="PZU13" s="11"/>
      <c r="PZV13" s="11"/>
      <c r="PZW13" s="11"/>
      <c r="PZX13" s="11"/>
      <c r="PZY13" s="11"/>
      <c r="PZZ13" s="11"/>
      <c r="QAA13" s="11"/>
      <c r="QAB13" s="11"/>
      <c r="QAC13" s="11"/>
      <c r="QAD13" s="11"/>
      <c r="QAE13" s="11"/>
      <c r="QAF13" s="11"/>
      <c r="QAG13" s="11"/>
      <c r="QAH13" s="11"/>
      <c r="QAI13" s="11"/>
      <c r="QAJ13" s="11"/>
      <c r="QAK13" s="11"/>
      <c r="QAL13" s="11"/>
      <c r="QAM13" s="11"/>
      <c r="QAN13" s="11"/>
      <c r="QAO13" s="11"/>
      <c r="QAP13" s="11"/>
      <c r="QAQ13" s="11"/>
      <c r="QAR13" s="11"/>
      <c r="QAS13" s="11"/>
      <c r="QAT13" s="11"/>
      <c r="QAU13" s="11"/>
      <c r="QAV13" s="11"/>
      <c r="QAW13" s="11"/>
      <c r="QAX13" s="11"/>
      <c r="QAY13" s="11"/>
      <c r="QAZ13" s="11"/>
      <c r="QBA13" s="11"/>
      <c r="QBB13" s="11"/>
      <c r="QBC13" s="11"/>
      <c r="QBD13" s="11"/>
      <c r="QBE13" s="11"/>
      <c r="QBF13" s="11"/>
      <c r="QBG13" s="11"/>
      <c r="QBH13" s="11"/>
      <c r="QBI13" s="11"/>
      <c r="QBJ13" s="11"/>
      <c r="QBK13" s="11"/>
      <c r="QBL13" s="11"/>
      <c r="QBM13" s="11"/>
      <c r="QBN13" s="11"/>
      <c r="QBO13" s="11"/>
      <c r="QBP13" s="11"/>
      <c r="QBQ13" s="11"/>
      <c r="QBR13" s="11"/>
      <c r="QBS13" s="11"/>
      <c r="QBT13" s="11"/>
      <c r="QBU13" s="11"/>
      <c r="QBV13" s="11"/>
      <c r="QBW13" s="11"/>
      <c r="QBX13" s="11"/>
      <c r="QBY13" s="11"/>
      <c r="QBZ13" s="11"/>
      <c r="QCA13" s="11"/>
      <c r="QCB13" s="11"/>
      <c r="QCC13" s="11"/>
      <c r="QCD13" s="11"/>
      <c r="QCE13" s="11"/>
      <c r="QCF13" s="11"/>
      <c r="QCG13" s="11"/>
      <c r="QCH13" s="11"/>
      <c r="QCI13" s="11"/>
      <c r="QCJ13" s="11"/>
      <c r="QCK13" s="11"/>
      <c r="QCL13" s="11"/>
      <c r="QCM13" s="11"/>
      <c r="QCN13" s="11"/>
      <c r="QCO13" s="11"/>
      <c r="QCP13" s="11"/>
      <c r="QCQ13" s="11"/>
      <c r="QCR13" s="11"/>
      <c r="QCS13" s="11"/>
      <c r="QCT13" s="11"/>
      <c r="QCU13" s="11"/>
      <c r="QCV13" s="11"/>
      <c r="QCW13" s="11"/>
      <c r="QCX13" s="11"/>
      <c r="QCY13" s="11"/>
      <c r="QCZ13" s="11"/>
      <c r="QDA13" s="11"/>
      <c r="QDB13" s="11"/>
      <c r="QDC13" s="11"/>
      <c r="QDD13" s="11"/>
      <c r="QDE13" s="11"/>
      <c r="QDF13" s="11"/>
      <c r="QDG13" s="11"/>
      <c r="QDH13" s="11"/>
      <c r="QDI13" s="11"/>
      <c r="QDJ13" s="11"/>
      <c r="QDK13" s="11"/>
      <c r="QDL13" s="11"/>
      <c r="QDM13" s="11"/>
      <c r="QDN13" s="11"/>
      <c r="QDO13" s="11"/>
      <c r="QDP13" s="11"/>
      <c r="QDQ13" s="11"/>
      <c r="QDR13" s="11"/>
      <c r="QDS13" s="11"/>
      <c r="QDT13" s="11"/>
      <c r="QDU13" s="11"/>
      <c r="QDV13" s="11"/>
      <c r="QDW13" s="11"/>
      <c r="QDX13" s="11"/>
      <c r="QDY13" s="11"/>
      <c r="QDZ13" s="11"/>
      <c r="QEA13" s="11"/>
      <c r="QEB13" s="11"/>
      <c r="QEC13" s="11"/>
      <c r="QED13" s="11"/>
      <c r="QEE13" s="11"/>
      <c r="QEF13" s="11"/>
      <c r="QEG13" s="11"/>
      <c r="QEH13" s="11"/>
      <c r="QEI13" s="11"/>
      <c r="QEJ13" s="11"/>
      <c r="QEK13" s="11"/>
      <c r="QEL13" s="11"/>
      <c r="QEM13" s="11"/>
      <c r="QEN13" s="11"/>
      <c r="QEO13" s="11"/>
      <c r="QEP13" s="11"/>
      <c r="QEQ13" s="11"/>
      <c r="QER13" s="11"/>
      <c r="QES13" s="11"/>
      <c r="QET13" s="11"/>
      <c r="QEU13" s="11"/>
      <c r="QEV13" s="11"/>
      <c r="QEW13" s="11"/>
      <c r="QEX13" s="11"/>
      <c r="QEY13" s="11"/>
      <c r="QEZ13" s="11"/>
      <c r="QFA13" s="11"/>
      <c r="QFB13" s="11"/>
      <c r="QFC13" s="11"/>
      <c r="QFD13" s="11"/>
      <c r="QFE13" s="11"/>
      <c r="QFF13" s="11"/>
      <c r="QFG13" s="11"/>
      <c r="QFH13" s="11"/>
      <c r="QFI13" s="11"/>
      <c r="QFJ13" s="11"/>
      <c r="QFK13" s="11"/>
      <c r="QFL13" s="11"/>
      <c r="QFM13" s="11"/>
      <c r="QFN13" s="11"/>
      <c r="QFO13" s="11"/>
      <c r="QFP13" s="11"/>
      <c r="QFQ13" s="11"/>
      <c r="QFR13" s="11"/>
      <c r="QFS13" s="11"/>
      <c r="QFT13" s="11"/>
      <c r="QFU13" s="11"/>
      <c r="QFV13" s="11"/>
      <c r="QFW13" s="11"/>
      <c r="QFX13" s="11"/>
      <c r="QFY13" s="11"/>
      <c r="QFZ13" s="11"/>
      <c r="QGA13" s="11"/>
      <c r="QGB13" s="11"/>
      <c r="QGC13" s="11"/>
      <c r="QGD13" s="11"/>
      <c r="QGE13" s="11"/>
      <c r="QGF13" s="11"/>
      <c r="QGG13" s="11"/>
      <c r="QGH13" s="11"/>
      <c r="QGI13" s="11"/>
      <c r="QGJ13" s="11"/>
      <c r="QGK13" s="11"/>
      <c r="QGL13" s="11"/>
      <c r="QGM13" s="11"/>
      <c r="QGN13" s="11"/>
      <c r="QGO13" s="11"/>
      <c r="QGP13" s="11"/>
      <c r="QGQ13" s="11"/>
      <c r="QGR13" s="11"/>
      <c r="QGS13" s="11"/>
      <c r="QGT13" s="11"/>
      <c r="QGU13" s="11"/>
      <c r="QGV13" s="11"/>
      <c r="QGW13" s="11"/>
      <c r="QGX13" s="11"/>
      <c r="QGY13" s="11"/>
      <c r="QGZ13" s="11"/>
      <c r="QHA13" s="11"/>
      <c r="QHB13" s="11"/>
      <c r="QHC13" s="11"/>
      <c r="QHD13" s="11"/>
      <c r="QHE13" s="11"/>
      <c r="QHF13" s="11"/>
      <c r="QHG13" s="11"/>
      <c r="QHH13" s="11"/>
      <c r="QHI13" s="11"/>
      <c r="QHJ13" s="11"/>
      <c r="QHK13" s="11"/>
      <c r="QHL13" s="11"/>
      <c r="QHM13" s="11"/>
      <c r="QHN13" s="11"/>
      <c r="QHO13" s="11"/>
      <c r="QHP13" s="11"/>
      <c r="QHQ13" s="11"/>
      <c r="QHR13" s="11"/>
      <c r="QHS13" s="11"/>
      <c r="QHT13" s="11"/>
      <c r="QHU13" s="11"/>
      <c r="QHV13" s="11"/>
      <c r="QHW13" s="11"/>
      <c r="QHX13" s="11"/>
      <c r="QHY13" s="11"/>
      <c r="QHZ13" s="11"/>
      <c r="QIA13" s="11"/>
      <c r="QIB13" s="11"/>
      <c r="QIC13" s="11"/>
      <c r="QID13" s="11"/>
      <c r="QIE13" s="11"/>
      <c r="QIF13" s="11"/>
      <c r="QIG13" s="11"/>
      <c r="QIH13" s="11"/>
      <c r="QII13" s="11"/>
      <c r="QIJ13" s="11"/>
      <c r="QIK13" s="11"/>
      <c r="QIL13" s="11"/>
      <c r="QIM13" s="11"/>
      <c r="QIN13" s="11"/>
      <c r="QIO13" s="11"/>
      <c r="QIP13" s="11"/>
      <c r="QIQ13" s="11"/>
      <c r="QIR13" s="11"/>
      <c r="QIS13" s="11"/>
      <c r="QIT13" s="11"/>
      <c r="QIU13" s="11"/>
      <c r="QIV13" s="11"/>
      <c r="QIW13" s="11"/>
      <c r="QIX13" s="11"/>
      <c r="QIY13" s="11"/>
      <c r="QIZ13" s="11"/>
      <c r="QJA13" s="11"/>
      <c r="QJB13" s="11"/>
      <c r="QJC13" s="11"/>
      <c r="QJD13" s="11"/>
      <c r="QJE13" s="11"/>
      <c r="QJF13" s="11"/>
      <c r="QJG13" s="11"/>
      <c r="QJH13" s="11"/>
      <c r="QJI13" s="11"/>
      <c r="QJJ13" s="11"/>
      <c r="QJK13" s="11"/>
      <c r="QJL13" s="11"/>
      <c r="QJM13" s="11"/>
      <c r="QJN13" s="11"/>
      <c r="QJO13" s="11"/>
      <c r="QJP13" s="11"/>
      <c r="QJQ13" s="11"/>
      <c r="QJR13" s="11"/>
      <c r="QJS13" s="11"/>
      <c r="QJT13" s="11"/>
      <c r="QJU13" s="11"/>
      <c r="QJV13" s="11"/>
      <c r="QJW13" s="11"/>
      <c r="QJX13" s="11"/>
      <c r="QJY13" s="11"/>
      <c r="QJZ13" s="11"/>
      <c r="QKA13" s="11"/>
      <c r="QKB13" s="11"/>
      <c r="QKC13" s="11"/>
      <c r="QKD13" s="11"/>
      <c r="QKE13" s="11"/>
      <c r="QKF13" s="11"/>
      <c r="QKG13" s="11"/>
      <c r="QKH13" s="11"/>
      <c r="QKI13" s="11"/>
      <c r="QKJ13" s="11"/>
      <c r="QKK13" s="11"/>
      <c r="QKL13" s="11"/>
      <c r="QKM13" s="11"/>
      <c r="QKN13" s="11"/>
      <c r="QKO13" s="11"/>
      <c r="QKP13" s="11"/>
      <c r="QKQ13" s="11"/>
      <c r="QKR13" s="11"/>
      <c r="QKS13" s="11"/>
      <c r="QKT13" s="11"/>
      <c r="QKU13" s="11"/>
      <c r="QKV13" s="11"/>
      <c r="QKW13" s="11"/>
      <c r="QKX13" s="11"/>
      <c r="QKY13" s="11"/>
      <c r="QKZ13" s="11"/>
      <c r="QLA13" s="11"/>
      <c r="QLB13" s="11"/>
      <c r="QLC13" s="11"/>
      <c r="QLD13" s="11"/>
      <c r="QLE13" s="11"/>
      <c r="QLF13" s="11"/>
      <c r="QLG13" s="11"/>
      <c r="QLH13" s="11"/>
      <c r="QLI13" s="11"/>
      <c r="QLJ13" s="11"/>
      <c r="QLK13" s="11"/>
      <c r="QLL13" s="11"/>
      <c r="QLM13" s="11"/>
      <c r="QLN13" s="11"/>
      <c r="QLO13" s="11"/>
      <c r="QLP13" s="11"/>
      <c r="QLQ13" s="11"/>
      <c r="QLR13" s="11"/>
      <c r="QLS13" s="11"/>
      <c r="QLT13" s="11"/>
      <c r="QLU13" s="11"/>
      <c r="QLV13" s="11"/>
      <c r="QLW13" s="11"/>
      <c r="QLX13" s="11"/>
      <c r="QLY13" s="11"/>
      <c r="QLZ13" s="11"/>
      <c r="QMA13" s="11"/>
      <c r="QMB13" s="11"/>
      <c r="QMC13" s="11"/>
      <c r="QMD13" s="11"/>
      <c r="QME13" s="11"/>
      <c r="QMF13" s="11"/>
      <c r="QMG13" s="11"/>
      <c r="QMH13" s="11"/>
      <c r="QMI13" s="11"/>
      <c r="QMJ13" s="11"/>
      <c r="QMK13" s="11"/>
      <c r="QML13" s="11"/>
      <c r="QMM13" s="11"/>
      <c r="QMN13" s="11"/>
      <c r="QMO13" s="11"/>
      <c r="QMP13" s="11"/>
      <c r="QMQ13" s="11"/>
      <c r="QMR13" s="11"/>
      <c r="QMS13" s="11"/>
      <c r="QMT13" s="11"/>
      <c r="QMU13" s="11"/>
      <c r="QMV13" s="11"/>
      <c r="QMW13" s="11"/>
      <c r="QMX13" s="11"/>
      <c r="QMY13" s="11"/>
      <c r="QMZ13" s="11"/>
      <c r="QNA13" s="11"/>
      <c r="QNB13" s="11"/>
      <c r="QNC13" s="11"/>
      <c r="QND13" s="11"/>
      <c r="QNE13" s="11"/>
      <c r="QNF13" s="11"/>
      <c r="QNG13" s="11"/>
      <c r="QNH13" s="11"/>
      <c r="QNI13" s="11"/>
      <c r="QNJ13" s="11"/>
      <c r="QNK13" s="11"/>
      <c r="QNL13" s="11"/>
      <c r="QNM13" s="11"/>
      <c r="QNN13" s="11"/>
      <c r="QNO13" s="11"/>
      <c r="QNP13" s="11"/>
      <c r="QNQ13" s="11"/>
      <c r="QNR13" s="11"/>
      <c r="QNS13" s="11"/>
      <c r="QNT13" s="11"/>
      <c r="QNU13" s="11"/>
      <c r="QNV13" s="11"/>
      <c r="QNW13" s="11"/>
      <c r="QNX13" s="11"/>
      <c r="QNY13" s="11"/>
      <c r="QNZ13" s="11"/>
      <c r="QOA13" s="11"/>
      <c r="QOB13" s="11"/>
      <c r="QOC13" s="11"/>
      <c r="QOD13" s="11"/>
      <c r="QOE13" s="11"/>
      <c r="QOF13" s="11"/>
      <c r="QOG13" s="11"/>
      <c r="QOH13" s="11"/>
      <c r="QOI13" s="11"/>
      <c r="QOJ13" s="11"/>
      <c r="QOK13" s="11"/>
      <c r="QOL13" s="11"/>
      <c r="QOM13" s="11"/>
      <c r="QON13" s="11"/>
      <c r="QOO13" s="11"/>
      <c r="QOP13" s="11"/>
      <c r="QOQ13" s="11"/>
      <c r="QOR13" s="11"/>
      <c r="QOS13" s="11"/>
      <c r="QOT13" s="11"/>
      <c r="QOU13" s="11"/>
      <c r="QOV13" s="11"/>
      <c r="QOW13" s="11"/>
      <c r="QOX13" s="11"/>
      <c r="QOY13" s="11"/>
      <c r="QOZ13" s="11"/>
      <c r="QPA13" s="11"/>
      <c r="QPB13" s="11"/>
      <c r="QPC13" s="11"/>
      <c r="QPD13" s="11"/>
      <c r="QPE13" s="11"/>
      <c r="QPF13" s="11"/>
      <c r="QPG13" s="11"/>
      <c r="QPH13" s="11"/>
      <c r="QPI13" s="11"/>
      <c r="QPJ13" s="11"/>
      <c r="QPK13" s="11"/>
      <c r="QPL13" s="11"/>
      <c r="QPM13" s="11"/>
      <c r="QPN13" s="11"/>
      <c r="QPO13" s="11"/>
      <c r="QPP13" s="11"/>
      <c r="QPQ13" s="11"/>
      <c r="QPR13" s="11"/>
      <c r="QPS13" s="11"/>
      <c r="QPT13" s="11"/>
      <c r="QPU13" s="11"/>
      <c r="QPV13" s="11"/>
      <c r="QPW13" s="11"/>
      <c r="QPX13" s="11"/>
      <c r="QPY13" s="11"/>
      <c r="QPZ13" s="11"/>
      <c r="QQA13" s="11"/>
      <c r="QQB13" s="11"/>
      <c r="QQC13" s="11"/>
      <c r="QQD13" s="11"/>
      <c r="QQE13" s="11"/>
      <c r="QQF13" s="11"/>
      <c r="QQG13" s="11"/>
      <c r="QQH13" s="11"/>
      <c r="QQI13" s="11"/>
      <c r="QQJ13" s="11"/>
      <c r="QQK13" s="11"/>
      <c r="QQL13" s="11"/>
      <c r="QQM13" s="11"/>
      <c r="QQN13" s="11"/>
      <c r="QQO13" s="11"/>
      <c r="QQP13" s="11"/>
      <c r="QQQ13" s="11"/>
      <c r="QQR13" s="11"/>
      <c r="QQS13" s="11"/>
      <c r="QQT13" s="11"/>
      <c r="QQU13" s="11"/>
      <c r="QQV13" s="11"/>
      <c r="QQW13" s="11"/>
      <c r="QQX13" s="11"/>
      <c r="QQY13" s="11"/>
      <c r="QQZ13" s="11"/>
      <c r="QRA13" s="11"/>
      <c r="QRB13" s="11"/>
      <c r="QRC13" s="11"/>
      <c r="QRD13" s="11"/>
      <c r="QRE13" s="11"/>
      <c r="QRF13" s="11"/>
      <c r="QRG13" s="11"/>
      <c r="QRH13" s="11"/>
      <c r="QRI13" s="11"/>
      <c r="QRJ13" s="11"/>
      <c r="QRK13" s="11"/>
      <c r="QRL13" s="11"/>
      <c r="QRM13" s="11"/>
      <c r="QRN13" s="11"/>
      <c r="QRO13" s="11"/>
      <c r="QRP13" s="11"/>
      <c r="QRQ13" s="11"/>
      <c r="QRR13" s="11"/>
      <c r="QRS13" s="11"/>
      <c r="QRT13" s="11"/>
      <c r="QRU13" s="11"/>
      <c r="QRV13" s="11"/>
      <c r="QRW13" s="11"/>
      <c r="QRX13" s="11"/>
      <c r="QRY13" s="11"/>
      <c r="QRZ13" s="11"/>
      <c r="QSA13" s="11"/>
      <c r="QSB13" s="11"/>
      <c r="QSC13" s="11"/>
      <c r="QSD13" s="11"/>
      <c r="QSE13" s="11"/>
      <c r="QSF13" s="11"/>
      <c r="QSG13" s="11"/>
      <c r="QSH13" s="11"/>
      <c r="QSI13" s="11"/>
      <c r="QSJ13" s="11"/>
      <c r="QSK13" s="11"/>
      <c r="QSL13" s="11"/>
      <c r="QSM13" s="11"/>
      <c r="QSN13" s="11"/>
      <c r="QSO13" s="11"/>
      <c r="QSP13" s="11"/>
      <c r="QSQ13" s="11"/>
      <c r="QSR13" s="11"/>
      <c r="QSS13" s="11"/>
      <c r="QST13" s="11"/>
      <c r="QSU13" s="11"/>
      <c r="QSV13" s="11"/>
      <c r="QSW13" s="11"/>
      <c r="QSX13" s="11"/>
      <c r="QSY13" s="11"/>
      <c r="QSZ13" s="11"/>
      <c r="QTA13" s="11"/>
      <c r="QTB13" s="11"/>
      <c r="QTC13" s="11"/>
      <c r="QTD13" s="11"/>
      <c r="QTE13" s="11"/>
      <c r="QTF13" s="11"/>
      <c r="QTG13" s="11"/>
      <c r="QTH13" s="11"/>
      <c r="QTI13" s="11"/>
      <c r="QTJ13" s="11"/>
      <c r="QTK13" s="11"/>
      <c r="QTL13" s="11"/>
      <c r="QTM13" s="11"/>
      <c r="QTN13" s="11"/>
      <c r="QTO13" s="11"/>
      <c r="QTP13" s="11"/>
      <c r="QTQ13" s="11"/>
      <c r="QTR13" s="11"/>
      <c r="QTS13" s="11"/>
      <c r="QTT13" s="11"/>
      <c r="QTU13" s="11"/>
      <c r="QTV13" s="11"/>
      <c r="QTW13" s="11"/>
      <c r="QTX13" s="11"/>
      <c r="QTY13" s="11"/>
      <c r="QTZ13" s="11"/>
      <c r="QUA13" s="11"/>
      <c r="QUB13" s="11"/>
      <c r="QUC13" s="11"/>
      <c r="QUD13" s="11"/>
      <c r="QUE13" s="11"/>
      <c r="QUF13" s="11"/>
      <c r="QUG13" s="11"/>
      <c r="QUH13" s="11"/>
      <c r="QUI13" s="11"/>
      <c r="QUJ13" s="11"/>
      <c r="QUK13" s="11"/>
      <c r="QUL13" s="11"/>
      <c r="QUM13" s="11"/>
      <c r="QUN13" s="11"/>
      <c r="QUO13" s="11"/>
      <c r="QUP13" s="11"/>
      <c r="QUQ13" s="11"/>
      <c r="QUR13" s="11"/>
      <c r="QUS13" s="11"/>
      <c r="QUT13" s="11"/>
      <c r="QUU13" s="11"/>
      <c r="QUV13" s="11"/>
      <c r="QUW13" s="11"/>
      <c r="QUX13" s="11"/>
      <c r="QUY13" s="11"/>
      <c r="QUZ13" s="11"/>
      <c r="QVA13" s="11"/>
      <c r="QVB13" s="11"/>
      <c r="QVC13" s="11"/>
      <c r="QVD13" s="11"/>
      <c r="QVE13" s="11"/>
      <c r="QVF13" s="11"/>
      <c r="QVG13" s="11"/>
      <c r="QVH13" s="11"/>
      <c r="QVI13" s="11"/>
      <c r="QVJ13" s="11"/>
      <c r="QVK13" s="11"/>
      <c r="QVL13" s="11"/>
      <c r="QVM13" s="11"/>
      <c r="QVN13" s="11"/>
      <c r="QVO13" s="11"/>
      <c r="QVP13" s="11"/>
      <c r="QVQ13" s="11"/>
      <c r="QVR13" s="11"/>
      <c r="QVS13" s="11"/>
      <c r="QVT13" s="11"/>
      <c r="QVU13" s="11"/>
      <c r="QVV13" s="11"/>
      <c r="QVW13" s="11"/>
      <c r="QVX13" s="11"/>
      <c r="QVY13" s="11"/>
      <c r="QVZ13" s="11"/>
      <c r="QWA13" s="11"/>
      <c r="QWB13" s="11"/>
      <c r="QWC13" s="11"/>
      <c r="QWD13" s="11"/>
      <c r="QWE13" s="11"/>
      <c r="QWF13" s="11"/>
      <c r="QWG13" s="11"/>
      <c r="QWH13" s="11"/>
      <c r="QWI13" s="11"/>
      <c r="QWJ13" s="11"/>
      <c r="QWK13" s="11"/>
      <c r="QWL13" s="11"/>
      <c r="QWM13" s="11"/>
      <c r="QWN13" s="11"/>
      <c r="QWO13" s="11"/>
      <c r="QWP13" s="11"/>
      <c r="QWQ13" s="11"/>
      <c r="QWR13" s="11"/>
      <c r="QWS13" s="11"/>
      <c r="QWT13" s="11"/>
      <c r="QWU13" s="11"/>
      <c r="QWV13" s="11"/>
      <c r="QWW13" s="11"/>
      <c r="QWX13" s="11"/>
      <c r="QWY13" s="11"/>
      <c r="QWZ13" s="11"/>
      <c r="QXA13" s="11"/>
      <c r="QXB13" s="11"/>
      <c r="QXC13" s="11"/>
      <c r="QXD13" s="11"/>
      <c r="QXE13" s="11"/>
      <c r="QXF13" s="11"/>
      <c r="QXG13" s="11"/>
      <c r="QXH13" s="11"/>
      <c r="QXI13" s="11"/>
      <c r="QXJ13" s="11"/>
      <c r="QXK13" s="11"/>
      <c r="QXL13" s="11"/>
      <c r="QXM13" s="11"/>
      <c r="QXN13" s="11"/>
      <c r="QXO13" s="11"/>
      <c r="QXP13" s="11"/>
      <c r="QXQ13" s="11"/>
      <c r="QXR13" s="11"/>
      <c r="QXS13" s="11"/>
      <c r="QXT13" s="11"/>
      <c r="QXU13" s="11"/>
      <c r="QXV13" s="11"/>
      <c r="QXW13" s="11"/>
      <c r="QXX13" s="11"/>
      <c r="QXY13" s="11"/>
      <c r="QXZ13" s="11"/>
      <c r="QYA13" s="11"/>
      <c r="QYB13" s="11"/>
      <c r="QYC13" s="11"/>
      <c r="QYD13" s="11"/>
      <c r="QYE13" s="11"/>
      <c r="QYF13" s="11"/>
      <c r="QYG13" s="11"/>
      <c r="QYH13" s="11"/>
      <c r="QYI13" s="11"/>
      <c r="QYJ13" s="11"/>
      <c r="QYK13" s="11"/>
      <c r="QYL13" s="11"/>
      <c r="QYM13" s="11"/>
      <c r="QYN13" s="11"/>
      <c r="QYO13" s="11"/>
      <c r="QYP13" s="11"/>
      <c r="QYQ13" s="11"/>
      <c r="QYR13" s="11"/>
      <c r="QYS13" s="11"/>
      <c r="QYT13" s="11"/>
      <c r="QYU13" s="11"/>
      <c r="QYV13" s="11"/>
      <c r="QYW13" s="11"/>
      <c r="QYX13" s="11"/>
      <c r="QYY13" s="11"/>
      <c r="QYZ13" s="11"/>
      <c r="QZA13" s="11"/>
      <c r="QZB13" s="11"/>
      <c r="QZC13" s="11"/>
      <c r="QZD13" s="11"/>
      <c r="QZE13" s="11"/>
      <c r="QZF13" s="11"/>
      <c r="QZG13" s="11"/>
      <c r="QZH13" s="11"/>
      <c r="QZI13" s="11"/>
      <c r="QZJ13" s="11"/>
      <c r="QZK13" s="11"/>
      <c r="QZL13" s="11"/>
      <c r="QZM13" s="11"/>
      <c r="QZN13" s="11"/>
      <c r="QZO13" s="11"/>
      <c r="QZP13" s="11"/>
      <c r="QZQ13" s="11"/>
      <c r="QZR13" s="11"/>
      <c r="QZS13" s="11"/>
      <c r="QZT13" s="11"/>
      <c r="QZU13" s="11"/>
      <c r="QZV13" s="11"/>
      <c r="QZW13" s="11"/>
      <c r="QZX13" s="11"/>
      <c r="QZY13" s="11"/>
      <c r="QZZ13" s="11"/>
      <c r="RAA13" s="11"/>
      <c r="RAB13" s="11"/>
      <c r="RAC13" s="11"/>
      <c r="RAD13" s="11"/>
      <c r="RAE13" s="11"/>
      <c r="RAF13" s="11"/>
      <c r="RAG13" s="11"/>
      <c r="RAH13" s="11"/>
      <c r="RAI13" s="11"/>
      <c r="RAJ13" s="11"/>
      <c r="RAK13" s="11"/>
      <c r="RAL13" s="11"/>
      <c r="RAM13" s="11"/>
      <c r="RAN13" s="11"/>
      <c r="RAO13" s="11"/>
      <c r="RAP13" s="11"/>
      <c r="RAQ13" s="11"/>
      <c r="RAR13" s="11"/>
      <c r="RAS13" s="11"/>
      <c r="RAT13" s="11"/>
      <c r="RAU13" s="11"/>
      <c r="RAV13" s="11"/>
      <c r="RAW13" s="11"/>
      <c r="RAX13" s="11"/>
      <c r="RAY13" s="11"/>
      <c r="RAZ13" s="11"/>
      <c r="RBA13" s="11"/>
      <c r="RBB13" s="11"/>
      <c r="RBC13" s="11"/>
      <c r="RBD13" s="11"/>
      <c r="RBE13" s="11"/>
      <c r="RBF13" s="11"/>
      <c r="RBG13" s="11"/>
      <c r="RBH13" s="11"/>
      <c r="RBI13" s="11"/>
      <c r="RBJ13" s="11"/>
      <c r="RBK13" s="11"/>
      <c r="RBL13" s="11"/>
      <c r="RBM13" s="11"/>
      <c r="RBN13" s="11"/>
      <c r="RBO13" s="11"/>
      <c r="RBP13" s="11"/>
      <c r="RBQ13" s="11"/>
      <c r="RBR13" s="11"/>
      <c r="RBS13" s="11"/>
      <c r="RBT13" s="11"/>
      <c r="RBU13" s="11"/>
      <c r="RBV13" s="11"/>
      <c r="RBW13" s="11"/>
      <c r="RBX13" s="11"/>
      <c r="RBY13" s="11"/>
      <c r="RBZ13" s="11"/>
      <c r="RCA13" s="11"/>
      <c r="RCB13" s="11"/>
      <c r="RCC13" s="11"/>
      <c r="RCD13" s="11"/>
      <c r="RCE13" s="11"/>
      <c r="RCF13" s="11"/>
      <c r="RCG13" s="11"/>
      <c r="RCH13" s="11"/>
      <c r="RCI13" s="11"/>
      <c r="RCJ13" s="11"/>
      <c r="RCK13" s="11"/>
      <c r="RCL13" s="11"/>
      <c r="RCM13" s="11"/>
      <c r="RCN13" s="11"/>
      <c r="RCO13" s="11"/>
      <c r="RCP13" s="11"/>
      <c r="RCQ13" s="11"/>
      <c r="RCR13" s="11"/>
      <c r="RCS13" s="11"/>
      <c r="RCT13" s="11"/>
      <c r="RCU13" s="11"/>
      <c r="RCV13" s="11"/>
      <c r="RCW13" s="11"/>
      <c r="RCX13" s="11"/>
      <c r="RCY13" s="11"/>
      <c r="RCZ13" s="11"/>
      <c r="RDA13" s="11"/>
      <c r="RDB13" s="11"/>
      <c r="RDC13" s="11"/>
      <c r="RDD13" s="11"/>
      <c r="RDE13" s="11"/>
      <c r="RDF13" s="11"/>
      <c r="RDG13" s="11"/>
      <c r="RDH13" s="11"/>
      <c r="RDI13" s="11"/>
      <c r="RDJ13" s="11"/>
      <c r="RDK13" s="11"/>
      <c r="RDL13" s="11"/>
      <c r="RDM13" s="11"/>
      <c r="RDN13" s="11"/>
      <c r="RDO13" s="11"/>
      <c r="RDP13" s="11"/>
      <c r="RDQ13" s="11"/>
      <c r="RDR13" s="11"/>
      <c r="RDS13" s="11"/>
      <c r="RDT13" s="11"/>
      <c r="RDU13" s="11"/>
      <c r="RDV13" s="11"/>
      <c r="RDW13" s="11"/>
      <c r="RDX13" s="11"/>
      <c r="RDY13" s="11"/>
      <c r="RDZ13" s="11"/>
      <c r="REA13" s="11"/>
      <c r="REB13" s="11"/>
      <c r="REC13" s="11"/>
      <c r="RED13" s="11"/>
      <c r="REE13" s="11"/>
      <c r="REF13" s="11"/>
      <c r="REG13" s="11"/>
      <c r="REH13" s="11"/>
      <c r="REI13" s="11"/>
      <c r="REJ13" s="11"/>
      <c r="REK13" s="11"/>
      <c r="REL13" s="11"/>
      <c r="REM13" s="11"/>
      <c r="REN13" s="11"/>
      <c r="REO13" s="11"/>
      <c r="REP13" s="11"/>
      <c r="REQ13" s="11"/>
      <c r="RER13" s="11"/>
      <c r="RES13" s="11"/>
      <c r="RET13" s="11"/>
      <c r="REU13" s="11"/>
      <c r="REV13" s="11"/>
      <c r="REW13" s="11"/>
      <c r="REX13" s="11"/>
      <c r="REY13" s="11"/>
      <c r="REZ13" s="11"/>
      <c r="RFA13" s="11"/>
      <c r="RFB13" s="11"/>
      <c r="RFC13" s="11"/>
      <c r="RFD13" s="11"/>
      <c r="RFE13" s="11"/>
      <c r="RFF13" s="11"/>
      <c r="RFG13" s="11"/>
      <c r="RFH13" s="11"/>
      <c r="RFI13" s="11"/>
      <c r="RFJ13" s="11"/>
      <c r="RFK13" s="11"/>
      <c r="RFL13" s="11"/>
      <c r="RFM13" s="11"/>
      <c r="RFN13" s="11"/>
      <c r="RFO13" s="11"/>
      <c r="RFP13" s="11"/>
      <c r="RFQ13" s="11"/>
      <c r="RFR13" s="11"/>
      <c r="RFS13" s="11"/>
      <c r="RFT13" s="11"/>
      <c r="RFU13" s="11"/>
      <c r="RFV13" s="11"/>
      <c r="RFW13" s="11"/>
      <c r="RFX13" s="11"/>
      <c r="RFY13" s="11"/>
      <c r="RFZ13" s="11"/>
      <c r="RGA13" s="11"/>
      <c r="RGB13" s="11"/>
      <c r="RGC13" s="11"/>
      <c r="RGD13" s="11"/>
      <c r="RGE13" s="11"/>
      <c r="RGF13" s="11"/>
      <c r="RGG13" s="11"/>
      <c r="RGH13" s="11"/>
      <c r="RGI13" s="11"/>
      <c r="RGJ13" s="11"/>
      <c r="RGK13" s="11"/>
      <c r="RGL13" s="11"/>
      <c r="RGM13" s="11"/>
      <c r="RGN13" s="11"/>
      <c r="RGO13" s="11"/>
      <c r="RGP13" s="11"/>
      <c r="RGQ13" s="11"/>
      <c r="RGR13" s="11"/>
      <c r="RGS13" s="11"/>
      <c r="RGT13" s="11"/>
      <c r="RGU13" s="11"/>
      <c r="RGV13" s="11"/>
      <c r="RGW13" s="11"/>
      <c r="RGX13" s="11"/>
      <c r="RGY13" s="11"/>
      <c r="RGZ13" s="11"/>
      <c r="RHA13" s="11"/>
      <c r="RHB13" s="11"/>
      <c r="RHC13" s="11"/>
      <c r="RHD13" s="11"/>
      <c r="RHE13" s="11"/>
      <c r="RHF13" s="11"/>
      <c r="RHG13" s="11"/>
      <c r="RHH13" s="11"/>
      <c r="RHI13" s="11"/>
      <c r="RHJ13" s="11"/>
      <c r="RHK13" s="11"/>
      <c r="RHL13" s="11"/>
      <c r="RHM13" s="11"/>
      <c r="RHN13" s="11"/>
      <c r="RHO13" s="11"/>
      <c r="RHP13" s="11"/>
      <c r="RHQ13" s="11"/>
      <c r="RHR13" s="11"/>
      <c r="RHS13" s="11"/>
      <c r="RHT13" s="11"/>
      <c r="RHU13" s="11"/>
      <c r="RHV13" s="11"/>
      <c r="RHW13" s="11"/>
      <c r="RHX13" s="11"/>
      <c r="RHY13" s="11"/>
      <c r="RHZ13" s="11"/>
      <c r="RIA13" s="11"/>
      <c r="RIB13" s="11"/>
      <c r="RIC13" s="11"/>
      <c r="RID13" s="11"/>
      <c r="RIE13" s="11"/>
      <c r="RIF13" s="11"/>
      <c r="RIG13" s="11"/>
      <c r="RIH13" s="11"/>
      <c r="RII13" s="11"/>
      <c r="RIJ13" s="11"/>
      <c r="RIK13" s="11"/>
      <c r="RIL13" s="11"/>
      <c r="RIM13" s="11"/>
      <c r="RIN13" s="11"/>
      <c r="RIO13" s="11"/>
      <c r="RIP13" s="11"/>
      <c r="RIQ13" s="11"/>
      <c r="RIR13" s="11"/>
      <c r="RIS13" s="11"/>
      <c r="RIT13" s="11"/>
      <c r="RIU13" s="11"/>
      <c r="RIV13" s="11"/>
      <c r="RIW13" s="11"/>
      <c r="RIX13" s="11"/>
      <c r="RIY13" s="11"/>
      <c r="RIZ13" s="11"/>
      <c r="RJA13" s="11"/>
      <c r="RJB13" s="11"/>
      <c r="RJC13" s="11"/>
      <c r="RJD13" s="11"/>
      <c r="RJE13" s="11"/>
      <c r="RJF13" s="11"/>
      <c r="RJG13" s="11"/>
      <c r="RJH13" s="11"/>
      <c r="RJI13" s="11"/>
      <c r="RJJ13" s="11"/>
      <c r="RJK13" s="11"/>
      <c r="RJL13" s="11"/>
      <c r="RJM13" s="11"/>
      <c r="RJN13" s="11"/>
      <c r="RJO13" s="11"/>
      <c r="RJP13" s="11"/>
      <c r="RJQ13" s="11"/>
      <c r="RJR13" s="11"/>
      <c r="RJS13" s="11"/>
      <c r="RJT13" s="11"/>
      <c r="RJU13" s="11"/>
      <c r="RJV13" s="11"/>
      <c r="RJW13" s="11"/>
      <c r="RJX13" s="11"/>
      <c r="RJY13" s="11"/>
      <c r="RJZ13" s="11"/>
      <c r="RKA13" s="11"/>
      <c r="RKB13" s="11"/>
      <c r="RKC13" s="11"/>
      <c r="RKD13" s="11"/>
      <c r="RKE13" s="11"/>
      <c r="RKF13" s="11"/>
      <c r="RKG13" s="11"/>
      <c r="RKH13" s="11"/>
      <c r="RKI13" s="11"/>
      <c r="RKJ13" s="11"/>
      <c r="RKK13" s="11"/>
      <c r="RKL13" s="11"/>
      <c r="RKM13" s="11"/>
      <c r="RKN13" s="11"/>
      <c r="RKO13" s="11"/>
      <c r="RKP13" s="11"/>
      <c r="RKQ13" s="11"/>
      <c r="RKR13" s="11"/>
      <c r="RKS13" s="11"/>
      <c r="RKT13" s="11"/>
      <c r="RKU13" s="11"/>
      <c r="RKV13" s="11"/>
      <c r="RKW13" s="11"/>
      <c r="RKX13" s="11"/>
      <c r="RKY13" s="11"/>
      <c r="RKZ13" s="11"/>
      <c r="RLA13" s="11"/>
      <c r="RLB13" s="11"/>
      <c r="RLC13" s="11"/>
      <c r="RLD13" s="11"/>
      <c r="RLE13" s="11"/>
      <c r="RLF13" s="11"/>
      <c r="RLG13" s="11"/>
      <c r="RLH13" s="11"/>
      <c r="RLI13" s="11"/>
      <c r="RLJ13" s="11"/>
      <c r="RLK13" s="11"/>
      <c r="RLL13" s="11"/>
      <c r="RLM13" s="11"/>
      <c r="RLN13" s="11"/>
      <c r="RLO13" s="11"/>
      <c r="RLP13" s="11"/>
      <c r="RLQ13" s="11"/>
      <c r="RLR13" s="11"/>
      <c r="RLS13" s="11"/>
      <c r="RLT13" s="11"/>
      <c r="RLU13" s="11"/>
      <c r="RLV13" s="11"/>
      <c r="RLW13" s="11"/>
      <c r="RLX13" s="11"/>
      <c r="RLY13" s="11"/>
      <c r="RLZ13" s="11"/>
      <c r="RMA13" s="11"/>
      <c r="RMB13" s="11"/>
      <c r="RMC13" s="11"/>
      <c r="RMD13" s="11"/>
      <c r="RME13" s="11"/>
      <c r="RMF13" s="11"/>
      <c r="RMG13" s="11"/>
      <c r="RMH13" s="11"/>
      <c r="RMI13" s="11"/>
      <c r="RMJ13" s="11"/>
      <c r="RMK13" s="11"/>
      <c r="RML13" s="11"/>
      <c r="RMM13" s="11"/>
      <c r="RMN13" s="11"/>
      <c r="RMO13" s="11"/>
      <c r="RMP13" s="11"/>
      <c r="RMQ13" s="11"/>
      <c r="RMR13" s="11"/>
      <c r="RMS13" s="11"/>
      <c r="RMT13" s="11"/>
      <c r="RMU13" s="11"/>
      <c r="RMV13" s="11"/>
      <c r="RMW13" s="11"/>
      <c r="RMX13" s="11"/>
      <c r="RMY13" s="11"/>
      <c r="RMZ13" s="11"/>
      <c r="RNA13" s="11"/>
      <c r="RNB13" s="11"/>
      <c r="RNC13" s="11"/>
      <c r="RND13" s="11"/>
      <c r="RNE13" s="11"/>
      <c r="RNF13" s="11"/>
      <c r="RNG13" s="11"/>
      <c r="RNH13" s="11"/>
      <c r="RNI13" s="11"/>
      <c r="RNJ13" s="11"/>
      <c r="RNK13" s="11"/>
      <c r="RNL13" s="11"/>
      <c r="RNM13" s="11"/>
      <c r="RNN13" s="11"/>
      <c r="RNO13" s="11"/>
      <c r="RNP13" s="11"/>
      <c r="RNQ13" s="11"/>
      <c r="RNR13" s="11"/>
      <c r="RNS13" s="11"/>
      <c r="RNT13" s="11"/>
      <c r="RNU13" s="11"/>
      <c r="RNV13" s="11"/>
      <c r="RNW13" s="11"/>
      <c r="RNX13" s="11"/>
      <c r="RNY13" s="11"/>
      <c r="RNZ13" s="11"/>
      <c r="ROA13" s="11"/>
      <c r="ROB13" s="11"/>
      <c r="ROC13" s="11"/>
      <c r="ROD13" s="11"/>
      <c r="ROE13" s="11"/>
      <c r="ROF13" s="11"/>
      <c r="ROG13" s="11"/>
      <c r="ROH13" s="11"/>
      <c r="ROI13" s="11"/>
      <c r="ROJ13" s="11"/>
      <c r="ROK13" s="11"/>
      <c r="ROL13" s="11"/>
      <c r="ROM13" s="11"/>
      <c r="RON13" s="11"/>
      <c r="ROO13" s="11"/>
      <c r="ROP13" s="11"/>
      <c r="ROQ13" s="11"/>
      <c r="ROR13" s="11"/>
      <c r="ROS13" s="11"/>
      <c r="ROT13" s="11"/>
      <c r="ROU13" s="11"/>
      <c r="ROV13" s="11"/>
      <c r="ROW13" s="11"/>
      <c r="ROX13" s="11"/>
      <c r="ROY13" s="11"/>
      <c r="ROZ13" s="11"/>
      <c r="RPA13" s="11"/>
      <c r="RPB13" s="11"/>
      <c r="RPC13" s="11"/>
      <c r="RPD13" s="11"/>
      <c r="RPE13" s="11"/>
      <c r="RPF13" s="11"/>
      <c r="RPG13" s="11"/>
      <c r="RPH13" s="11"/>
      <c r="RPI13" s="11"/>
      <c r="RPJ13" s="11"/>
      <c r="RPK13" s="11"/>
      <c r="RPL13" s="11"/>
      <c r="RPM13" s="11"/>
      <c r="RPN13" s="11"/>
      <c r="RPO13" s="11"/>
      <c r="RPP13" s="11"/>
      <c r="RPQ13" s="11"/>
      <c r="RPR13" s="11"/>
      <c r="RPS13" s="11"/>
      <c r="RPT13" s="11"/>
      <c r="RPU13" s="11"/>
      <c r="RPV13" s="11"/>
      <c r="RPW13" s="11"/>
      <c r="RPX13" s="11"/>
      <c r="RPY13" s="11"/>
      <c r="RPZ13" s="11"/>
      <c r="RQA13" s="11"/>
      <c r="RQB13" s="11"/>
      <c r="RQC13" s="11"/>
      <c r="RQD13" s="11"/>
      <c r="RQE13" s="11"/>
      <c r="RQF13" s="11"/>
      <c r="RQG13" s="11"/>
      <c r="RQH13" s="11"/>
      <c r="RQI13" s="11"/>
      <c r="RQJ13" s="11"/>
      <c r="RQK13" s="11"/>
      <c r="RQL13" s="11"/>
      <c r="RQM13" s="11"/>
      <c r="RQN13" s="11"/>
      <c r="RQO13" s="11"/>
      <c r="RQP13" s="11"/>
      <c r="RQQ13" s="11"/>
      <c r="RQR13" s="11"/>
      <c r="RQS13" s="11"/>
      <c r="RQT13" s="11"/>
      <c r="RQU13" s="11"/>
      <c r="RQV13" s="11"/>
      <c r="RQW13" s="11"/>
      <c r="RQX13" s="11"/>
      <c r="RQY13" s="11"/>
      <c r="RQZ13" s="11"/>
      <c r="RRA13" s="11"/>
      <c r="RRB13" s="11"/>
      <c r="RRC13" s="11"/>
      <c r="RRD13" s="11"/>
      <c r="RRE13" s="11"/>
      <c r="RRF13" s="11"/>
      <c r="RRG13" s="11"/>
      <c r="RRH13" s="11"/>
      <c r="RRI13" s="11"/>
      <c r="RRJ13" s="11"/>
      <c r="RRK13" s="11"/>
      <c r="RRL13" s="11"/>
      <c r="RRM13" s="11"/>
      <c r="RRN13" s="11"/>
      <c r="RRO13" s="11"/>
      <c r="RRP13" s="11"/>
      <c r="RRQ13" s="11"/>
      <c r="RRR13" s="11"/>
      <c r="RRS13" s="11"/>
      <c r="RRT13" s="11"/>
      <c r="RRU13" s="11"/>
      <c r="RRV13" s="11"/>
      <c r="RRW13" s="11"/>
      <c r="RRX13" s="11"/>
      <c r="RRY13" s="11"/>
      <c r="RRZ13" s="11"/>
      <c r="RSA13" s="11"/>
      <c r="RSB13" s="11"/>
      <c r="RSC13" s="11"/>
      <c r="RSD13" s="11"/>
      <c r="RSE13" s="11"/>
      <c r="RSF13" s="11"/>
      <c r="RSG13" s="11"/>
      <c r="RSH13" s="11"/>
      <c r="RSI13" s="11"/>
      <c r="RSJ13" s="11"/>
      <c r="RSK13" s="11"/>
      <c r="RSL13" s="11"/>
      <c r="RSM13" s="11"/>
      <c r="RSN13" s="11"/>
      <c r="RSO13" s="11"/>
      <c r="RSP13" s="11"/>
      <c r="RSQ13" s="11"/>
      <c r="RSR13" s="11"/>
      <c r="RSS13" s="11"/>
      <c r="RST13" s="11"/>
      <c r="RSU13" s="11"/>
      <c r="RSV13" s="11"/>
      <c r="RSW13" s="11"/>
      <c r="RSX13" s="11"/>
      <c r="RSY13" s="11"/>
      <c r="RSZ13" s="11"/>
      <c r="RTA13" s="11"/>
      <c r="RTB13" s="11"/>
      <c r="RTC13" s="11"/>
      <c r="RTD13" s="11"/>
      <c r="RTE13" s="11"/>
      <c r="RTF13" s="11"/>
      <c r="RTG13" s="11"/>
      <c r="RTH13" s="11"/>
      <c r="RTI13" s="11"/>
      <c r="RTJ13" s="11"/>
      <c r="RTK13" s="11"/>
      <c r="RTL13" s="11"/>
      <c r="RTM13" s="11"/>
      <c r="RTN13" s="11"/>
      <c r="RTO13" s="11"/>
      <c r="RTP13" s="11"/>
      <c r="RTQ13" s="11"/>
      <c r="RTR13" s="11"/>
      <c r="RTS13" s="11"/>
      <c r="RTT13" s="11"/>
      <c r="RTU13" s="11"/>
      <c r="RTV13" s="11"/>
      <c r="RTW13" s="11"/>
      <c r="RTX13" s="11"/>
      <c r="RTY13" s="11"/>
      <c r="RTZ13" s="11"/>
      <c r="RUA13" s="11"/>
      <c r="RUB13" s="11"/>
      <c r="RUC13" s="11"/>
      <c r="RUD13" s="11"/>
      <c r="RUE13" s="11"/>
      <c r="RUF13" s="11"/>
      <c r="RUG13" s="11"/>
      <c r="RUH13" s="11"/>
      <c r="RUI13" s="11"/>
      <c r="RUJ13" s="11"/>
      <c r="RUK13" s="11"/>
      <c r="RUL13" s="11"/>
      <c r="RUM13" s="11"/>
      <c r="RUN13" s="11"/>
      <c r="RUO13" s="11"/>
      <c r="RUP13" s="11"/>
      <c r="RUQ13" s="11"/>
      <c r="RUR13" s="11"/>
      <c r="RUS13" s="11"/>
      <c r="RUT13" s="11"/>
      <c r="RUU13" s="11"/>
      <c r="RUV13" s="11"/>
      <c r="RUW13" s="11"/>
      <c r="RUX13" s="11"/>
      <c r="RUY13" s="11"/>
      <c r="RUZ13" s="11"/>
      <c r="RVA13" s="11"/>
      <c r="RVB13" s="11"/>
      <c r="RVC13" s="11"/>
      <c r="RVD13" s="11"/>
      <c r="RVE13" s="11"/>
      <c r="RVF13" s="11"/>
      <c r="RVG13" s="11"/>
      <c r="RVH13" s="11"/>
      <c r="RVI13" s="11"/>
      <c r="RVJ13" s="11"/>
      <c r="RVK13" s="11"/>
      <c r="RVL13" s="11"/>
      <c r="RVM13" s="11"/>
      <c r="RVN13" s="11"/>
      <c r="RVO13" s="11"/>
      <c r="RVP13" s="11"/>
      <c r="RVQ13" s="11"/>
      <c r="RVR13" s="11"/>
      <c r="RVS13" s="11"/>
      <c r="RVT13" s="11"/>
      <c r="RVU13" s="11"/>
      <c r="RVV13" s="11"/>
      <c r="RVW13" s="11"/>
      <c r="RVX13" s="11"/>
      <c r="RVY13" s="11"/>
      <c r="RVZ13" s="11"/>
      <c r="RWA13" s="11"/>
      <c r="RWB13" s="11"/>
      <c r="RWC13" s="11"/>
      <c r="RWD13" s="11"/>
      <c r="RWE13" s="11"/>
      <c r="RWF13" s="11"/>
      <c r="RWG13" s="11"/>
      <c r="RWH13" s="11"/>
      <c r="RWI13" s="11"/>
      <c r="RWJ13" s="11"/>
      <c r="RWK13" s="11"/>
      <c r="RWL13" s="11"/>
      <c r="RWM13" s="11"/>
      <c r="RWN13" s="11"/>
      <c r="RWO13" s="11"/>
      <c r="RWP13" s="11"/>
      <c r="RWQ13" s="11"/>
      <c r="RWR13" s="11"/>
      <c r="RWS13" s="11"/>
      <c r="RWT13" s="11"/>
      <c r="RWU13" s="11"/>
      <c r="RWV13" s="11"/>
      <c r="RWW13" s="11"/>
      <c r="RWX13" s="11"/>
      <c r="RWY13" s="11"/>
      <c r="RWZ13" s="11"/>
      <c r="RXA13" s="11"/>
      <c r="RXB13" s="11"/>
      <c r="RXC13" s="11"/>
      <c r="RXD13" s="11"/>
      <c r="RXE13" s="11"/>
      <c r="RXF13" s="11"/>
      <c r="RXG13" s="11"/>
      <c r="RXH13" s="11"/>
      <c r="RXI13" s="11"/>
      <c r="RXJ13" s="11"/>
      <c r="RXK13" s="11"/>
      <c r="RXL13" s="11"/>
      <c r="RXM13" s="11"/>
      <c r="RXN13" s="11"/>
      <c r="RXO13" s="11"/>
      <c r="RXP13" s="11"/>
      <c r="RXQ13" s="11"/>
      <c r="RXR13" s="11"/>
      <c r="RXS13" s="11"/>
      <c r="RXT13" s="11"/>
      <c r="RXU13" s="11"/>
      <c r="RXV13" s="11"/>
      <c r="RXW13" s="11"/>
      <c r="RXX13" s="11"/>
      <c r="RXY13" s="11"/>
      <c r="RXZ13" s="11"/>
      <c r="RYA13" s="11"/>
      <c r="RYB13" s="11"/>
      <c r="RYC13" s="11"/>
      <c r="RYD13" s="11"/>
      <c r="RYE13" s="11"/>
      <c r="RYF13" s="11"/>
      <c r="RYG13" s="11"/>
      <c r="RYH13" s="11"/>
      <c r="RYI13" s="11"/>
      <c r="RYJ13" s="11"/>
      <c r="RYK13" s="11"/>
      <c r="RYL13" s="11"/>
      <c r="RYM13" s="11"/>
      <c r="RYN13" s="11"/>
      <c r="RYO13" s="11"/>
      <c r="RYP13" s="11"/>
      <c r="RYQ13" s="11"/>
      <c r="RYR13" s="11"/>
      <c r="RYS13" s="11"/>
      <c r="RYT13" s="11"/>
      <c r="RYU13" s="11"/>
      <c r="RYV13" s="11"/>
      <c r="RYW13" s="11"/>
      <c r="RYX13" s="11"/>
      <c r="RYY13" s="11"/>
      <c r="RYZ13" s="11"/>
      <c r="RZA13" s="11"/>
      <c r="RZB13" s="11"/>
      <c r="RZC13" s="11"/>
      <c r="RZD13" s="11"/>
      <c r="RZE13" s="11"/>
      <c r="RZF13" s="11"/>
      <c r="RZG13" s="11"/>
      <c r="RZH13" s="11"/>
      <c r="RZI13" s="11"/>
      <c r="RZJ13" s="11"/>
      <c r="RZK13" s="11"/>
      <c r="RZL13" s="11"/>
      <c r="RZM13" s="11"/>
      <c r="RZN13" s="11"/>
      <c r="RZO13" s="11"/>
      <c r="RZP13" s="11"/>
      <c r="RZQ13" s="11"/>
      <c r="RZR13" s="11"/>
      <c r="RZS13" s="11"/>
      <c r="RZT13" s="11"/>
      <c r="RZU13" s="11"/>
      <c r="RZV13" s="11"/>
      <c r="RZW13" s="11"/>
      <c r="RZX13" s="11"/>
      <c r="RZY13" s="11"/>
      <c r="RZZ13" s="11"/>
      <c r="SAA13" s="11"/>
      <c r="SAB13" s="11"/>
      <c r="SAC13" s="11"/>
      <c r="SAD13" s="11"/>
      <c r="SAE13" s="11"/>
      <c r="SAF13" s="11"/>
      <c r="SAG13" s="11"/>
      <c r="SAH13" s="11"/>
      <c r="SAI13" s="11"/>
      <c r="SAJ13" s="11"/>
      <c r="SAK13" s="11"/>
      <c r="SAL13" s="11"/>
      <c r="SAM13" s="11"/>
      <c r="SAN13" s="11"/>
      <c r="SAO13" s="11"/>
      <c r="SAP13" s="11"/>
      <c r="SAQ13" s="11"/>
      <c r="SAR13" s="11"/>
      <c r="SAS13" s="11"/>
      <c r="SAT13" s="11"/>
      <c r="SAU13" s="11"/>
      <c r="SAV13" s="11"/>
      <c r="SAW13" s="11"/>
      <c r="SAX13" s="11"/>
      <c r="SAY13" s="11"/>
      <c r="SAZ13" s="11"/>
      <c r="SBA13" s="11"/>
      <c r="SBB13" s="11"/>
      <c r="SBC13" s="11"/>
      <c r="SBD13" s="11"/>
      <c r="SBE13" s="11"/>
      <c r="SBF13" s="11"/>
      <c r="SBG13" s="11"/>
      <c r="SBH13" s="11"/>
      <c r="SBI13" s="11"/>
      <c r="SBJ13" s="11"/>
      <c r="SBK13" s="11"/>
      <c r="SBL13" s="11"/>
      <c r="SBM13" s="11"/>
      <c r="SBN13" s="11"/>
      <c r="SBO13" s="11"/>
      <c r="SBP13" s="11"/>
      <c r="SBQ13" s="11"/>
      <c r="SBR13" s="11"/>
      <c r="SBS13" s="11"/>
      <c r="SBT13" s="11"/>
      <c r="SBU13" s="11"/>
      <c r="SBV13" s="11"/>
      <c r="SBW13" s="11"/>
      <c r="SBX13" s="11"/>
      <c r="SBY13" s="11"/>
      <c r="SBZ13" s="11"/>
      <c r="SCA13" s="11"/>
      <c r="SCB13" s="11"/>
      <c r="SCC13" s="11"/>
      <c r="SCD13" s="11"/>
      <c r="SCE13" s="11"/>
      <c r="SCF13" s="11"/>
      <c r="SCG13" s="11"/>
      <c r="SCH13" s="11"/>
      <c r="SCI13" s="11"/>
      <c r="SCJ13" s="11"/>
      <c r="SCK13" s="11"/>
      <c r="SCL13" s="11"/>
      <c r="SCM13" s="11"/>
      <c r="SCN13" s="11"/>
      <c r="SCO13" s="11"/>
      <c r="SCP13" s="11"/>
      <c r="SCQ13" s="11"/>
      <c r="SCR13" s="11"/>
      <c r="SCS13" s="11"/>
      <c r="SCT13" s="11"/>
      <c r="SCU13" s="11"/>
      <c r="SCV13" s="11"/>
      <c r="SCW13" s="11"/>
      <c r="SCX13" s="11"/>
      <c r="SCY13" s="11"/>
      <c r="SCZ13" s="11"/>
      <c r="SDA13" s="11"/>
      <c r="SDB13" s="11"/>
      <c r="SDC13" s="11"/>
      <c r="SDD13" s="11"/>
      <c r="SDE13" s="11"/>
      <c r="SDF13" s="11"/>
      <c r="SDG13" s="11"/>
      <c r="SDH13" s="11"/>
      <c r="SDI13" s="11"/>
      <c r="SDJ13" s="11"/>
      <c r="SDK13" s="11"/>
      <c r="SDL13" s="11"/>
      <c r="SDM13" s="11"/>
      <c r="SDN13" s="11"/>
      <c r="SDO13" s="11"/>
      <c r="SDP13" s="11"/>
      <c r="SDQ13" s="11"/>
      <c r="SDR13" s="11"/>
      <c r="SDS13" s="11"/>
      <c r="SDT13" s="11"/>
      <c r="SDU13" s="11"/>
      <c r="SDV13" s="11"/>
      <c r="SDW13" s="11"/>
      <c r="SDX13" s="11"/>
      <c r="SDY13" s="11"/>
      <c r="SDZ13" s="11"/>
      <c r="SEA13" s="11"/>
      <c r="SEB13" s="11"/>
      <c r="SEC13" s="11"/>
      <c r="SED13" s="11"/>
      <c r="SEE13" s="11"/>
      <c r="SEF13" s="11"/>
      <c r="SEG13" s="11"/>
      <c r="SEH13" s="11"/>
      <c r="SEI13" s="11"/>
      <c r="SEJ13" s="11"/>
      <c r="SEK13" s="11"/>
      <c r="SEL13" s="11"/>
      <c r="SEM13" s="11"/>
      <c r="SEN13" s="11"/>
      <c r="SEO13" s="11"/>
      <c r="SEP13" s="11"/>
      <c r="SEQ13" s="11"/>
      <c r="SER13" s="11"/>
      <c r="SES13" s="11"/>
      <c r="SET13" s="11"/>
      <c r="SEU13" s="11"/>
      <c r="SEV13" s="11"/>
      <c r="SEW13" s="11"/>
      <c r="SEX13" s="11"/>
      <c r="SEY13" s="11"/>
      <c r="SEZ13" s="11"/>
      <c r="SFA13" s="11"/>
      <c r="SFB13" s="11"/>
      <c r="SFC13" s="11"/>
      <c r="SFD13" s="11"/>
      <c r="SFE13" s="11"/>
      <c r="SFF13" s="11"/>
      <c r="SFG13" s="11"/>
      <c r="SFH13" s="11"/>
      <c r="SFI13" s="11"/>
      <c r="SFJ13" s="11"/>
      <c r="SFK13" s="11"/>
      <c r="SFL13" s="11"/>
      <c r="SFM13" s="11"/>
      <c r="SFN13" s="11"/>
      <c r="SFO13" s="11"/>
      <c r="SFP13" s="11"/>
      <c r="SFQ13" s="11"/>
      <c r="SFR13" s="11"/>
      <c r="SFS13" s="11"/>
      <c r="SFT13" s="11"/>
      <c r="SFU13" s="11"/>
      <c r="SFV13" s="11"/>
      <c r="SFW13" s="11"/>
      <c r="SFX13" s="11"/>
      <c r="SFY13" s="11"/>
      <c r="SFZ13" s="11"/>
      <c r="SGA13" s="11"/>
      <c r="SGB13" s="11"/>
      <c r="SGC13" s="11"/>
      <c r="SGD13" s="11"/>
      <c r="SGE13" s="11"/>
      <c r="SGF13" s="11"/>
      <c r="SGG13" s="11"/>
      <c r="SGH13" s="11"/>
      <c r="SGI13" s="11"/>
      <c r="SGJ13" s="11"/>
      <c r="SGK13" s="11"/>
      <c r="SGL13" s="11"/>
      <c r="SGM13" s="11"/>
      <c r="SGN13" s="11"/>
      <c r="SGO13" s="11"/>
      <c r="SGP13" s="11"/>
      <c r="SGQ13" s="11"/>
      <c r="SGR13" s="11"/>
      <c r="SGS13" s="11"/>
      <c r="SGT13" s="11"/>
      <c r="SGU13" s="11"/>
      <c r="SGV13" s="11"/>
      <c r="SGW13" s="11"/>
      <c r="SGX13" s="11"/>
      <c r="SGY13" s="11"/>
      <c r="SGZ13" s="11"/>
      <c r="SHA13" s="11"/>
      <c r="SHB13" s="11"/>
      <c r="SHC13" s="11"/>
      <c r="SHD13" s="11"/>
      <c r="SHE13" s="11"/>
      <c r="SHF13" s="11"/>
      <c r="SHG13" s="11"/>
      <c r="SHH13" s="11"/>
      <c r="SHI13" s="11"/>
      <c r="SHJ13" s="11"/>
      <c r="SHK13" s="11"/>
      <c r="SHL13" s="11"/>
      <c r="SHM13" s="11"/>
      <c r="SHN13" s="11"/>
      <c r="SHO13" s="11"/>
      <c r="SHP13" s="11"/>
      <c r="SHQ13" s="11"/>
      <c r="SHR13" s="11"/>
      <c r="SHS13" s="11"/>
      <c r="SHT13" s="11"/>
      <c r="SHU13" s="11"/>
      <c r="SHV13" s="11"/>
      <c r="SHW13" s="11"/>
      <c r="SHX13" s="11"/>
      <c r="SHY13" s="11"/>
      <c r="SHZ13" s="11"/>
      <c r="SIA13" s="11"/>
      <c r="SIB13" s="11"/>
      <c r="SIC13" s="11"/>
      <c r="SID13" s="11"/>
      <c r="SIE13" s="11"/>
      <c r="SIF13" s="11"/>
      <c r="SIG13" s="11"/>
      <c r="SIH13" s="11"/>
      <c r="SII13" s="11"/>
      <c r="SIJ13" s="11"/>
      <c r="SIK13" s="11"/>
      <c r="SIL13" s="11"/>
      <c r="SIM13" s="11"/>
      <c r="SIN13" s="11"/>
      <c r="SIO13" s="11"/>
      <c r="SIP13" s="11"/>
      <c r="SIQ13" s="11"/>
      <c r="SIR13" s="11"/>
      <c r="SIS13" s="11"/>
      <c r="SIT13" s="11"/>
      <c r="SIU13" s="11"/>
      <c r="SIV13" s="11"/>
      <c r="SIW13" s="11"/>
      <c r="SIX13" s="11"/>
      <c r="SIY13" s="11"/>
      <c r="SIZ13" s="11"/>
      <c r="SJA13" s="11"/>
      <c r="SJB13" s="11"/>
      <c r="SJC13" s="11"/>
      <c r="SJD13" s="11"/>
      <c r="SJE13" s="11"/>
      <c r="SJF13" s="11"/>
      <c r="SJG13" s="11"/>
      <c r="SJH13" s="11"/>
      <c r="SJI13" s="11"/>
      <c r="SJJ13" s="11"/>
      <c r="SJK13" s="11"/>
      <c r="SJL13" s="11"/>
      <c r="SJM13" s="11"/>
      <c r="SJN13" s="11"/>
      <c r="SJO13" s="11"/>
      <c r="SJP13" s="11"/>
      <c r="SJQ13" s="11"/>
      <c r="SJR13" s="11"/>
      <c r="SJS13" s="11"/>
      <c r="SJT13" s="11"/>
      <c r="SJU13" s="11"/>
      <c r="SJV13" s="11"/>
      <c r="SJW13" s="11"/>
      <c r="SJX13" s="11"/>
      <c r="SJY13" s="11"/>
      <c r="SJZ13" s="11"/>
      <c r="SKA13" s="11"/>
      <c r="SKB13" s="11"/>
      <c r="SKC13" s="11"/>
      <c r="SKD13" s="11"/>
      <c r="SKE13" s="11"/>
      <c r="SKF13" s="11"/>
      <c r="SKG13" s="11"/>
      <c r="SKH13" s="11"/>
      <c r="SKI13" s="11"/>
      <c r="SKJ13" s="11"/>
      <c r="SKK13" s="11"/>
      <c r="SKL13" s="11"/>
      <c r="SKM13" s="11"/>
      <c r="SKN13" s="11"/>
      <c r="SKO13" s="11"/>
      <c r="SKP13" s="11"/>
      <c r="SKQ13" s="11"/>
      <c r="SKR13" s="11"/>
      <c r="SKS13" s="11"/>
      <c r="SKT13" s="11"/>
      <c r="SKU13" s="11"/>
      <c r="SKV13" s="11"/>
      <c r="SKW13" s="11"/>
      <c r="SKX13" s="11"/>
      <c r="SKY13" s="11"/>
      <c r="SKZ13" s="11"/>
      <c r="SLA13" s="11"/>
      <c r="SLB13" s="11"/>
      <c r="SLC13" s="11"/>
      <c r="SLD13" s="11"/>
      <c r="SLE13" s="11"/>
      <c r="SLF13" s="11"/>
      <c r="SLG13" s="11"/>
      <c r="SLH13" s="11"/>
      <c r="SLI13" s="11"/>
      <c r="SLJ13" s="11"/>
      <c r="SLK13" s="11"/>
      <c r="SLL13" s="11"/>
      <c r="SLM13" s="11"/>
      <c r="SLN13" s="11"/>
      <c r="SLO13" s="11"/>
      <c r="SLP13" s="11"/>
      <c r="SLQ13" s="11"/>
      <c r="SLR13" s="11"/>
      <c r="SLS13" s="11"/>
      <c r="SLT13" s="11"/>
      <c r="SLU13" s="11"/>
      <c r="SLV13" s="11"/>
      <c r="SLW13" s="11"/>
      <c r="SLX13" s="11"/>
      <c r="SLY13" s="11"/>
      <c r="SLZ13" s="11"/>
      <c r="SMA13" s="11"/>
      <c r="SMB13" s="11"/>
      <c r="SMC13" s="11"/>
      <c r="SMD13" s="11"/>
      <c r="SME13" s="11"/>
      <c r="SMF13" s="11"/>
      <c r="SMG13" s="11"/>
      <c r="SMH13" s="11"/>
      <c r="SMI13" s="11"/>
      <c r="SMJ13" s="11"/>
      <c r="SMK13" s="11"/>
      <c r="SML13" s="11"/>
      <c r="SMM13" s="11"/>
      <c r="SMN13" s="11"/>
      <c r="SMO13" s="11"/>
      <c r="SMP13" s="11"/>
      <c r="SMQ13" s="11"/>
      <c r="SMR13" s="11"/>
      <c r="SMS13" s="11"/>
      <c r="SMT13" s="11"/>
      <c r="SMU13" s="11"/>
      <c r="SMV13" s="11"/>
      <c r="SMW13" s="11"/>
      <c r="SMX13" s="11"/>
      <c r="SMY13" s="11"/>
      <c r="SMZ13" s="11"/>
      <c r="SNA13" s="11"/>
      <c r="SNB13" s="11"/>
      <c r="SNC13" s="11"/>
      <c r="SND13" s="11"/>
      <c r="SNE13" s="11"/>
      <c r="SNF13" s="11"/>
      <c r="SNG13" s="11"/>
      <c r="SNH13" s="11"/>
      <c r="SNI13" s="11"/>
      <c r="SNJ13" s="11"/>
      <c r="SNK13" s="11"/>
      <c r="SNL13" s="11"/>
      <c r="SNM13" s="11"/>
      <c r="SNN13" s="11"/>
      <c r="SNO13" s="11"/>
      <c r="SNP13" s="11"/>
      <c r="SNQ13" s="11"/>
      <c r="SNR13" s="11"/>
      <c r="SNS13" s="11"/>
      <c r="SNT13" s="11"/>
      <c r="SNU13" s="11"/>
      <c r="SNV13" s="11"/>
      <c r="SNW13" s="11"/>
      <c r="SNX13" s="11"/>
      <c r="SNY13" s="11"/>
      <c r="SNZ13" s="11"/>
      <c r="SOA13" s="11"/>
      <c r="SOB13" s="11"/>
      <c r="SOC13" s="11"/>
      <c r="SOD13" s="11"/>
      <c r="SOE13" s="11"/>
      <c r="SOF13" s="11"/>
      <c r="SOG13" s="11"/>
      <c r="SOH13" s="11"/>
      <c r="SOI13" s="11"/>
      <c r="SOJ13" s="11"/>
      <c r="SOK13" s="11"/>
      <c r="SOL13" s="11"/>
      <c r="SOM13" s="11"/>
      <c r="SON13" s="11"/>
      <c r="SOO13" s="11"/>
      <c r="SOP13" s="11"/>
      <c r="SOQ13" s="11"/>
      <c r="SOR13" s="11"/>
      <c r="SOS13" s="11"/>
      <c r="SOT13" s="11"/>
      <c r="SOU13" s="11"/>
      <c r="SOV13" s="11"/>
      <c r="SOW13" s="11"/>
      <c r="SOX13" s="11"/>
      <c r="SOY13" s="11"/>
      <c r="SOZ13" s="11"/>
      <c r="SPA13" s="11"/>
      <c r="SPB13" s="11"/>
      <c r="SPC13" s="11"/>
      <c r="SPD13" s="11"/>
      <c r="SPE13" s="11"/>
      <c r="SPF13" s="11"/>
      <c r="SPG13" s="11"/>
      <c r="SPH13" s="11"/>
      <c r="SPI13" s="11"/>
      <c r="SPJ13" s="11"/>
      <c r="SPK13" s="11"/>
      <c r="SPL13" s="11"/>
      <c r="SPM13" s="11"/>
      <c r="SPN13" s="11"/>
      <c r="SPO13" s="11"/>
      <c r="SPP13" s="11"/>
      <c r="SPQ13" s="11"/>
      <c r="SPR13" s="11"/>
      <c r="SPS13" s="11"/>
      <c r="SPT13" s="11"/>
      <c r="SPU13" s="11"/>
      <c r="SPV13" s="11"/>
      <c r="SPW13" s="11"/>
      <c r="SPX13" s="11"/>
      <c r="SPY13" s="11"/>
      <c r="SPZ13" s="11"/>
      <c r="SQA13" s="11"/>
      <c r="SQB13" s="11"/>
      <c r="SQC13" s="11"/>
      <c r="SQD13" s="11"/>
      <c r="SQE13" s="11"/>
      <c r="SQF13" s="11"/>
      <c r="SQG13" s="11"/>
      <c r="SQH13" s="11"/>
      <c r="SQI13" s="11"/>
      <c r="SQJ13" s="11"/>
      <c r="SQK13" s="11"/>
      <c r="SQL13" s="11"/>
      <c r="SQM13" s="11"/>
      <c r="SQN13" s="11"/>
      <c r="SQO13" s="11"/>
      <c r="SQP13" s="11"/>
      <c r="SQQ13" s="11"/>
      <c r="SQR13" s="11"/>
      <c r="SQS13" s="11"/>
      <c r="SQT13" s="11"/>
      <c r="SQU13" s="11"/>
      <c r="SQV13" s="11"/>
      <c r="SQW13" s="11"/>
      <c r="SQX13" s="11"/>
      <c r="SQY13" s="11"/>
      <c r="SQZ13" s="11"/>
      <c r="SRA13" s="11"/>
      <c r="SRB13" s="11"/>
      <c r="SRC13" s="11"/>
      <c r="SRD13" s="11"/>
      <c r="SRE13" s="11"/>
      <c r="SRF13" s="11"/>
      <c r="SRG13" s="11"/>
      <c r="SRH13" s="11"/>
      <c r="SRI13" s="11"/>
      <c r="SRJ13" s="11"/>
      <c r="SRK13" s="11"/>
      <c r="SRL13" s="11"/>
      <c r="SRM13" s="11"/>
      <c r="SRN13" s="11"/>
      <c r="SRO13" s="11"/>
      <c r="SRP13" s="11"/>
      <c r="SRQ13" s="11"/>
      <c r="SRR13" s="11"/>
      <c r="SRS13" s="11"/>
      <c r="SRT13" s="11"/>
      <c r="SRU13" s="11"/>
      <c r="SRV13" s="11"/>
      <c r="SRW13" s="11"/>
      <c r="SRX13" s="11"/>
      <c r="SRY13" s="11"/>
      <c r="SRZ13" s="11"/>
      <c r="SSA13" s="11"/>
      <c r="SSB13" s="11"/>
      <c r="SSC13" s="11"/>
      <c r="SSD13" s="11"/>
      <c r="SSE13" s="11"/>
      <c r="SSF13" s="11"/>
      <c r="SSG13" s="11"/>
      <c r="SSH13" s="11"/>
      <c r="SSI13" s="11"/>
      <c r="SSJ13" s="11"/>
      <c r="SSK13" s="11"/>
      <c r="SSL13" s="11"/>
      <c r="SSM13" s="11"/>
      <c r="SSN13" s="11"/>
      <c r="SSO13" s="11"/>
      <c r="SSP13" s="11"/>
      <c r="SSQ13" s="11"/>
      <c r="SSR13" s="11"/>
      <c r="SSS13" s="11"/>
      <c r="SST13" s="11"/>
      <c r="SSU13" s="11"/>
      <c r="SSV13" s="11"/>
      <c r="SSW13" s="11"/>
      <c r="SSX13" s="11"/>
      <c r="SSY13" s="11"/>
      <c r="SSZ13" s="11"/>
      <c r="STA13" s="11"/>
      <c r="STB13" s="11"/>
      <c r="STC13" s="11"/>
      <c r="STD13" s="11"/>
      <c r="STE13" s="11"/>
      <c r="STF13" s="11"/>
      <c r="STG13" s="11"/>
      <c r="STH13" s="11"/>
      <c r="STI13" s="11"/>
      <c r="STJ13" s="11"/>
      <c r="STK13" s="11"/>
      <c r="STL13" s="11"/>
      <c r="STM13" s="11"/>
      <c r="STN13" s="11"/>
      <c r="STO13" s="11"/>
      <c r="STP13" s="11"/>
      <c r="STQ13" s="11"/>
      <c r="STR13" s="11"/>
      <c r="STS13" s="11"/>
      <c r="STT13" s="11"/>
      <c r="STU13" s="11"/>
      <c r="STV13" s="11"/>
      <c r="STW13" s="11"/>
      <c r="STX13" s="11"/>
      <c r="STY13" s="11"/>
      <c r="STZ13" s="11"/>
      <c r="SUA13" s="11"/>
      <c r="SUB13" s="11"/>
      <c r="SUC13" s="11"/>
      <c r="SUD13" s="11"/>
      <c r="SUE13" s="11"/>
      <c r="SUF13" s="11"/>
      <c r="SUG13" s="11"/>
      <c r="SUH13" s="11"/>
      <c r="SUI13" s="11"/>
      <c r="SUJ13" s="11"/>
      <c r="SUK13" s="11"/>
      <c r="SUL13" s="11"/>
      <c r="SUM13" s="11"/>
      <c r="SUN13" s="11"/>
      <c r="SUO13" s="11"/>
      <c r="SUP13" s="11"/>
      <c r="SUQ13" s="11"/>
      <c r="SUR13" s="11"/>
      <c r="SUS13" s="11"/>
      <c r="SUT13" s="11"/>
      <c r="SUU13" s="11"/>
      <c r="SUV13" s="11"/>
      <c r="SUW13" s="11"/>
      <c r="SUX13" s="11"/>
      <c r="SUY13" s="11"/>
      <c r="SUZ13" s="11"/>
      <c r="SVA13" s="11"/>
      <c r="SVB13" s="11"/>
      <c r="SVC13" s="11"/>
      <c r="SVD13" s="11"/>
      <c r="SVE13" s="11"/>
      <c r="SVF13" s="11"/>
      <c r="SVG13" s="11"/>
      <c r="SVH13" s="11"/>
      <c r="SVI13" s="11"/>
      <c r="SVJ13" s="11"/>
      <c r="SVK13" s="11"/>
      <c r="SVL13" s="11"/>
      <c r="SVM13" s="11"/>
      <c r="SVN13" s="11"/>
      <c r="SVO13" s="11"/>
      <c r="SVP13" s="11"/>
      <c r="SVQ13" s="11"/>
      <c r="SVR13" s="11"/>
      <c r="SVS13" s="11"/>
      <c r="SVT13" s="11"/>
      <c r="SVU13" s="11"/>
      <c r="SVV13" s="11"/>
      <c r="SVW13" s="11"/>
      <c r="SVX13" s="11"/>
      <c r="SVY13" s="11"/>
      <c r="SVZ13" s="11"/>
      <c r="SWA13" s="11"/>
      <c r="SWB13" s="11"/>
      <c r="SWC13" s="11"/>
      <c r="SWD13" s="11"/>
      <c r="SWE13" s="11"/>
      <c r="SWF13" s="11"/>
      <c r="SWG13" s="11"/>
      <c r="SWH13" s="11"/>
      <c r="SWI13" s="11"/>
      <c r="SWJ13" s="11"/>
      <c r="SWK13" s="11"/>
      <c r="SWL13" s="11"/>
      <c r="SWM13" s="11"/>
      <c r="SWN13" s="11"/>
      <c r="SWO13" s="11"/>
      <c r="SWP13" s="11"/>
      <c r="SWQ13" s="11"/>
      <c r="SWR13" s="11"/>
      <c r="SWS13" s="11"/>
      <c r="SWT13" s="11"/>
      <c r="SWU13" s="11"/>
      <c r="SWV13" s="11"/>
      <c r="SWW13" s="11"/>
      <c r="SWX13" s="11"/>
      <c r="SWY13" s="11"/>
      <c r="SWZ13" s="11"/>
      <c r="SXA13" s="11"/>
      <c r="SXB13" s="11"/>
      <c r="SXC13" s="11"/>
      <c r="SXD13" s="11"/>
      <c r="SXE13" s="11"/>
      <c r="SXF13" s="11"/>
      <c r="SXG13" s="11"/>
      <c r="SXH13" s="11"/>
      <c r="SXI13" s="11"/>
      <c r="SXJ13" s="11"/>
      <c r="SXK13" s="11"/>
      <c r="SXL13" s="11"/>
      <c r="SXM13" s="11"/>
      <c r="SXN13" s="11"/>
      <c r="SXO13" s="11"/>
      <c r="SXP13" s="11"/>
      <c r="SXQ13" s="11"/>
      <c r="SXR13" s="11"/>
      <c r="SXS13" s="11"/>
      <c r="SXT13" s="11"/>
      <c r="SXU13" s="11"/>
      <c r="SXV13" s="11"/>
      <c r="SXW13" s="11"/>
      <c r="SXX13" s="11"/>
      <c r="SXY13" s="11"/>
      <c r="SXZ13" s="11"/>
      <c r="SYA13" s="11"/>
      <c r="SYB13" s="11"/>
      <c r="SYC13" s="11"/>
      <c r="SYD13" s="11"/>
      <c r="SYE13" s="11"/>
      <c r="SYF13" s="11"/>
      <c r="SYG13" s="11"/>
      <c r="SYH13" s="11"/>
      <c r="SYI13" s="11"/>
      <c r="SYJ13" s="11"/>
      <c r="SYK13" s="11"/>
      <c r="SYL13" s="11"/>
      <c r="SYM13" s="11"/>
      <c r="SYN13" s="11"/>
      <c r="SYO13" s="11"/>
      <c r="SYP13" s="11"/>
      <c r="SYQ13" s="11"/>
      <c r="SYR13" s="11"/>
      <c r="SYS13" s="11"/>
      <c r="SYT13" s="11"/>
      <c r="SYU13" s="11"/>
      <c r="SYV13" s="11"/>
      <c r="SYW13" s="11"/>
      <c r="SYX13" s="11"/>
      <c r="SYY13" s="11"/>
      <c r="SYZ13" s="11"/>
      <c r="SZA13" s="11"/>
      <c r="SZB13" s="11"/>
      <c r="SZC13" s="11"/>
      <c r="SZD13" s="11"/>
      <c r="SZE13" s="11"/>
      <c r="SZF13" s="11"/>
      <c r="SZG13" s="11"/>
      <c r="SZH13" s="11"/>
      <c r="SZI13" s="11"/>
      <c r="SZJ13" s="11"/>
      <c r="SZK13" s="11"/>
      <c r="SZL13" s="11"/>
      <c r="SZM13" s="11"/>
      <c r="SZN13" s="11"/>
      <c r="SZO13" s="11"/>
      <c r="SZP13" s="11"/>
      <c r="SZQ13" s="11"/>
      <c r="SZR13" s="11"/>
      <c r="SZS13" s="11"/>
      <c r="SZT13" s="11"/>
      <c r="SZU13" s="11"/>
      <c r="SZV13" s="11"/>
      <c r="SZW13" s="11"/>
      <c r="SZX13" s="11"/>
      <c r="SZY13" s="11"/>
      <c r="SZZ13" s="11"/>
      <c r="TAA13" s="11"/>
      <c r="TAB13" s="11"/>
      <c r="TAC13" s="11"/>
      <c r="TAD13" s="11"/>
      <c r="TAE13" s="11"/>
      <c r="TAF13" s="11"/>
      <c r="TAG13" s="11"/>
      <c r="TAH13" s="11"/>
      <c r="TAI13" s="11"/>
      <c r="TAJ13" s="11"/>
      <c r="TAK13" s="11"/>
      <c r="TAL13" s="11"/>
      <c r="TAM13" s="11"/>
      <c r="TAN13" s="11"/>
      <c r="TAO13" s="11"/>
      <c r="TAP13" s="11"/>
      <c r="TAQ13" s="11"/>
      <c r="TAR13" s="11"/>
      <c r="TAS13" s="11"/>
      <c r="TAT13" s="11"/>
      <c r="TAU13" s="11"/>
      <c r="TAV13" s="11"/>
      <c r="TAW13" s="11"/>
      <c r="TAX13" s="11"/>
      <c r="TAY13" s="11"/>
      <c r="TAZ13" s="11"/>
      <c r="TBA13" s="11"/>
      <c r="TBB13" s="11"/>
      <c r="TBC13" s="11"/>
      <c r="TBD13" s="11"/>
      <c r="TBE13" s="11"/>
      <c r="TBF13" s="11"/>
      <c r="TBG13" s="11"/>
      <c r="TBH13" s="11"/>
      <c r="TBI13" s="11"/>
      <c r="TBJ13" s="11"/>
      <c r="TBK13" s="11"/>
      <c r="TBL13" s="11"/>
      <c r="TBM13" s="11"/>
      <c r="TBN13" s="11"/>
      <c r="TBO13" s="11"/>
      <c r="TBP13" s="11"/>
      <c r="TBQ13" s="11"/>
      <c r="TBR13" s="11"/>
      <c r="TBS13" s="11"/>
      <c r="TBT13" s="11"/>
      <c r="TBU13" s="11"/>
      <c r="TBV13" s="11"/>
      <c r="TBW13" s="11"/>
      <c r="TBX13" s="11"/>
      <c r="TBY13" s="11"/>
      <c r="TBZ13" s="11"/>
      <c r="TCA13" s="11"/>
      <c r="TCB13" s="11"/>
      <c r="TCC13" s="11"/>
      <c r="TCD13" s="11"/>
      <c r="TCE13" s="11"/>
      <c r="TCF13" s="11"/>
      <c r="TCG13" s="11"/>
      <c r="TCH13" s="11"/>
      <c r="TCI13" s="11"/>
      <c r="TCJ13" s="11"/>
      <c r="TCK13" s="11"/>
      <c r="TCL13" s="11"/>
      <c r="TCM13" s="11"/>
      <c r="TCN13" s="11"/>
      <c r="TCO13" s="11"/>
      <c r="TCP13" s="11"/>
      <c r="TCQ13" s="11"/>
      <c r="TCR13" s="11"/>
      <c r="TCS13" s="11"/>
      <c r="TCT13" s="11"/>
      <c r="TCU13" s="11"/>
      <c r="TCV13" s="11"/>
      <c r="TCW13" s="11"/>
      <c r="TCX13" s="11"/>
      <c r="TCY13" s="11"/>
      <c r="TCZ13" s="11"/>
      <c r="TDA13" s="11"/>
      <c r="TDB13" s="11"/>
      <c r="TDC13" s="11"/>
      <c r="TDD13" s="11"/>
      <c r="TDE13" s="11"/>
      <c r="TDF13" s="11"/>
      <c r="TDG13" s="11"/>
      <c r="TDH13" s="11"/>
      <c r="TDI13" s="11"/>
      <c r="TDJ13" s="11"/>
      <c r="TDK13" s="11"/>
      <c r="TDL13" s="11"/>
      <c r="TDM13" s="11"/>
      <c r="TDN13" s="11"/>
      <c r="TDO13" s="11"/>
      <c r="TDP13" s="11"/>
      <c r="TDQ13" s="11"/>
      <c r="TDR13" s="11"/>
      <c r="TDS13" s="11"/>
      <c r="TDT13" s="11"/>
      <c r="TDU13" s="11"/>
      <c r="TDV13" s="11"/>
      <c r="TDW13" s="11"/>
      <c r="TDX13" s="11"/>
      <c r="TDY13" s="11"/>
      <c r="TDZ13" s="11"/>
      <c r="TEA13" s="11"/>
      <c r="TEB13" s="11"/>
      <c r="TEC13" s="11"/>
      <c r="TED13" s="11"/>
      <c r="TEE13" s="11"/>
      <c r="TEF13" s="11"/>
      <c r="TEG13" s="11"/>
      <c r="TEH13" s="11"/>
      <c r="TEI13" s="11"/>
      <c r="TEJ13" s="11"/>
      <c r="TEK13" s="11"/>
      <c r="TEL13" s="11"/>
      <c r="TEM13" s="11"/>
      <c r="TEN13" s="11"/>
      <c r="TEO13" s="11"/>
      <c r="TEP13" s="11"/>
      <c r="TEQ13" s="11"/>
      <c r="TER13" s="11"/>
      <c r="TES13" s="11"/>
      <c r="TET13" s="11"/>
      <c r="TEU13" s="11"/>
      <c r="TEV13" s="11"/>
      <c r="TEW13" s="11"/>
      <c r="TEX13" s="11"/>
      <c r="TEY13" s="11"/>
      <c r="TEZ13" s="11"/>
      <c r="TFA13" s="11"/>
      <c r="TFB13" s="11"/>
      <c r="TFC13" s="11"/>
      <c r="TFD13" s="11"/>
      <c r="TFE13" s="11"/>
      <c r="TFF13" s="11"/>
      <c r="TFG13" s="11"/>
      <c r="TFH13" s="11"/>
      <c r="TFI13" s="11"/>
      <c r="TFJ13" s="11"/>
      <c r="TFK13" s="11"/>
      <c r="TFL13" s="11"/>
      <c r="TFM13" s="11"/>
      <c r="TFN13" s="11"/>
      <c r="TFO13" s="11"/>
      <c r="TFP13" s="11"/>
      <c r="TFQ13" s="11"/>
      <c r="TFR13" s="11"/>
      <c r="TFS13" s="11"/>
      <c r="TFT13" s="11"/>
      <c r="TFU13" s="11"/>
      <c r="TFV13" s="11"/>
      <c r="TFW13" s="11"/>
      <c r="TFX13" s="11"/>
      <c r="TFY13" s="11"/>
      <c r="TFZ13" s="11"/>
      <c r="TGA13" s="11"/>
      <c r="TGB13" s="11"/>
      <c r="TGC13" s="11"/>
      <c r="TGD13" s="11"/>
      <c r="TGE13" s="11"/>
      <c r="TGF13" s="11"/>
      <c r="TGG13" s="11"/>
      <c r="TGH13" s="11"/>
      <c r="TGI13" s="11"/>
      <c r="TGJ13" s="11"/>
      <c r="TGK13" s="11"/>
      <c r="TGL13" s="11"/>
      <c r="TGM13" s="11"/>
      <c r="TGN13" s="11"/>
      <c r="TGO13" s="11"/>
      <c r="TGP13" s="11"/>
      <c r="TGQ13" s="11"/>
      <c r="TGR13" s="11"/>
      <c r="TGS13" s="11"/>
      <c r="TGT13" s="11"/>
      <c r="TGU13" s="11"/>
      <c r="TGV13" s="11"/>
      <c r="TGW13" s="11"/>
      <c r="TGX13" s="11"/>
      <c r="TGY13" s="11"/>
      <c r="TGZ13" s="11"/>
      <c r="THA13" s="11"/>
      <c r="THB13" s="11"/>
      <c r="THC13" s="11"/>
      <c r="THD13" s="11"/>
      <c r="THE13" s="11"/>
      <c r="THF13" s="11"/>
      <c r="THG13" s="11"/>
      <c r="THH13" s="11"/>
      <c r="THI13" s="11"/>
      <c r="THJ13" s="11"/>
      <c r="THK13" s="11"/>
      <c r="THL13" s="11"/>
      <c r="THM13" s="11"/>
      <c r="THN13" s="11"/>
      <c r="THO13" s="11"/>
      <c r="THP13" s="11"/>
      <c r="THQ13" s="11"/>
      <c r="THR13" s="11"/>
      <c r="THS13" s="11"/>
      <c r="THT13" s="11"/>
      <c r="THU13" s="11"/>
      <c r="THV13" s="11"/>
      <c r="THW13" s="11"/>
      <c r="THX13" s="11"/>
      <c r="THY13" s="11"/>
      <c r="THZ13" s="11"/>
      <c r="TIA13" s="11"/>
      <c r="TIB13" s="11"/>
      <c r="TIC13" s="11"/>
      <c r="TID13" s="11"/>
      <c r="TIE13" s="11"/>
      <c r="TIF13" s="11"/>
      <c r="TIG13" s="11"/>
      <c r="TIH13" s="11"/>
      <c r="TII13" s="11"/>
      <c r="TIJ13" s="11"/>
      <c r="TIK13" s="11"/>
      <c r="TIL13" s="11"/>
      <c r="TIM13" s="11"/>
      <c r="TIN13" s="11"/>
      <c r="TIO13" s="11"/>
      <c r="TIP13" s="11"/>
      <c r="TIQ13" s="11"/>
      <c r="TIR13" s="11"/>
      <c r="TIS13" s="11"/>
      <c r="TIT13" s="11"/>
      <c r="TIU13" s="11"/>
      <c r="TIV13" s="11"/>
      <c r="TIW13" s="11"/>
      <c r="TIX13" s="11"/>
      <c r="TIY13" s="11"/>
      <c r="TIZ13" s="11"/>
      <c r="TJA13" s="11"/>
      <c r="TJB13" s="11"/>
      <c r="TJC13" s="11"/>
      <c r="TJD13" s="11"/>
      <c r="TJE13" s="11"/>
      <c r="TJF13" s="11"/>
      <c r="TJG13" s="11"/>
      <c r="TJH13" s="11"/>
      <c r="TJI13" s="11"/>
      <c r="TJJ13" s="11"/>
      <c r="TJK13" s="11"/>
      <c r="TJL13" s="11"/>
      <c r="TJM13" s="11"/>
      <c r="TJN13" s="11"/>
      <c r="TJO13" s="11"/>
      <c r="TJP13" s="11"/>
      <c r="TJQ13" s="11"/>
      <c r="TJR13" s="11"/>
      <c r="TJS13" s="11"/>
      <c r="TJT13" s="11"/>
      <c r="TJU13" s="11"/>
      <c r="TJV13" s="11"/>
      <c r="TJW13" s="11"/>
      <c r="TJX13" s="11"/>
      <c r="TJY13" s="11"/>
      <c r="TJZ13" s="11"/>
      <c r="TKA13" s="11"/>
      <c r="TKB13" s="11"/>
      <c r="TKC13" s="11"/>
      <c r="TKD13" s="11"/>
      <c r="TKE13" s="11"/>
      <c r="TKF13" s="11"/>
      <c r="TKG13" s="11"/>
      <c r="TKH13" s="11"/>
      <c r="TKI13" s="11"/>
      <c r="TKJ13" s="11"/>
      <c r="TKK13" s="11"/>
      <c r="TKL13" s="11"/>
      <c r="TKM13" s="11"/>
      <c r="TKN13" s="11"/>
      <c r="TKO13" s="11"/>
      <c r="TKP13" s="11"/>
      <c r="TKQ13" s="11"/>
      <c r="TKR13" s="11"/>
      <c r="TKS13" s="11"/>
      <c r="TKT13" s="11"/>
      <c r="TKU13" s="11"/>
      <c r="TKV13" s="11"/>
      <c r="TKW13" s="11"/>
      <c r="TKX13" s="11"/>
      <c r="TKY13" s="11"/>
      <c r="TKZ13" s="11"/>
      <c r="TLA13" s="11"/>
      <c r="TLB13" s="11"/>
      <c r="TLC13" s="11"/>
      <c r="TLD13" s="11"/>
      <c r="TLE13" s="11"/>
      <c r="TLF13" s="11"/>
      <c r="TLG13" s="11"/>
      <c r="TLH13" s="11"/>
      <c r="TLI13" s="11"/>
      <c r="TLJ13" s="11"/>
      <c r="TLK13" s="11"/>
      <c r="TLL13" s="11"/>
      <c r="TLM13" s="11"/>
      <c r="TLN13" s="11"/>
      <c r="TLO13" s="11"/>
      <c r="TLP13" s="11"/>
      <c r="TLQ13" s="11"/>
      <c r="TLR13" s="11"/>
      <c r="TLS13" s="11"/>
      <c r="TLT13" s="11"/>
      <c r="TLU13" s="11"/>
      <c r="TLV13" s="11"/>
      <c r="TLW13" s="11"/>
      <c r="TLX13" s="11"/>
      <c r="TLY13" s="11"/>
      <c r="TLZ13" s="11"/>
      <c r="TMA13" s="11"/>
      <c r="TMB13" s="11"/>
      <c r="TMC13" s="11"/>
      <c r="TMD13" s="11"/>
      <c r="TME13" s="11"/>
      <c r="TMF13" s="11"/>
      <c r="TMG13" s="11"/>
      <c r="TMH13" s="11"/>
      <c r="TMI13" s="11"/>
      <c r="TMJ13" s="11"/>
      <c r="TMK13" s="11"/>
      <c r="TML13" s="11"/>
      <c r="TMM13" s="11"/>
      <c r="TMN13" s="11"/>
      <c r="TMO13" s="11"/>
      <c r="TMP13" s="11"/>
      <c r="TMQ13" s="11"/>
      <c r="TMR13" s="11"/>
      <c r="TMS13" s="11"/>
      <c r="TMT13" s="11"/>
      <c r="TMU13" s="11"/>
      <c r="TMV13" s="11"/>
      <c r="TMW13" s="11"/>
      <c r="TMX13" s="11"/>
      <c r="TMY13" s="11"/>
      <c r="TMZ13" s="11"/>
      <c r="TNA13" s="11"/>
      <c r="TNB13" s="11"/>
      <c r="TNC13" s="11"/>
      <c r="TND13" s="11"/>
      <c r="TNE13" s="11"/>
      <c r="TNF13" s="11"/>
      <c r="TNG13" s="11"/>
      <c r="TNH13" s="11"/>
      <c r="TNI13" s="11"/>
      <c r="TNJ13" s="11"/>
      <c r="TNK13" s="11"/>
      <c r="TNL13" s="11"/>
      <c r="TNM13" s="11"/>
      <c r="TNN13" s="11"/>
      <c r="TNO13" s="11"/>
      <c r="TNP13" s="11"/>
      <c r="TNQ13" s="11"/>
      <c r="TNR13" s="11"/>
      <c r="TNS13" s="11"/>
      <c r="TNT13" s="11"/>
      <c r="TNU13" s="11"/>
      <c r="TNV13" s="11"/>
      <c r="TNW13" s="11"/>
      <c r="TNX13" s="11"/>
      <c r="TNY13" s="11"/>
      <c r="TNZ13" s="11"/>
      <c r="TOA13" s="11"/>
      <c r="TOB13" s="11"/>
      <c r="TOC13" s="11"/>
      <c r="TOD13" s="11"/>
      <c r="TOE13" s="11"/>
      <c r="TOF13" s="11"/>
      <c r="TOG13" s="11"/>
      <c r="TOH13" s="11"/>
      <c r="TOI13" s="11"/>
      <c r="TOJ13" s="11"/>
      <c r="TOK13" s="11"/>
      <c r="TOL13" s="11"/>
      <c r="TOM13" s="11"/>
      <c r="TON13" s="11"/>
      <c r="TOO13" s="11"/>
      <c r="TOP13" s="11"/>
      <c r="TOQ13" s="11"/>
      <c r="TOR13" s="11"/>
      <c r="TOS13" s="11"/>
      <c r="TOT13" s="11"/>
      <c r="TOU13" s="11"/>
      <c r="TOV13" s="11"/>
      <c r="TOW13" s="11"/>
      <c r="TOX13" s="11"/>
      <c r="TOY13" s="11"/>
      <c r="TOZ13" s="11"/>
      <c r="TPA13" s="11"/>
      <c r="TPB13" s="11"/>
      <c r="TPC13" s="11"/>
      <c r="TPD13" s="11"/>
      <c r="TPE13" s="11"/>
      <c r="TPF13" s="11"/>
      <c r="TPG13" s="11"/>
      <c r="TPH13" s="11"/>
      <c r="TPI13" s="11"/>
      <c r="TPJ13" s="11"/>
      <c r="TPK13" s="11"/>
      <c r="TPL13" s="11"/>
      <c r="TPM13" s="11"/>
      <c r="TPN13" s="11"/>
      <c r="TPO13" s="11"/>
      <c r="TPP13" s="11"/>
      <c r="TPQ13" s="11"/>
      <c r="TPR13" s="11"/>
      <c r="TPS13" s="11"/>
      <c r="TPT13" s="11"/>
      <c r="TPU13" s="11"/>
      <c r="TPV13" s="11"/>
      <c r="TPW13" s="11"/>
      <c r="TPX13" s="11"/>
      <c r="TPY13" s="11"/>
      <c r="TPZ13" s="11"/>
      <c r="TQA13" s="11"/>
      <c r="TQB13" s="11"/>
      <c r="TQC13" s="11"/>
      <c r="TQD13" s="11"/>
      <c r="TQE13" s="11"/>
      <c r="TQF13" s="11"/>
      <c r="TQG13" s="11"/>
      <c r="TQH13" s="11"/>
      <c r="TQI13" s="11"/>
      <c r="TQJ13" s="11"/>
      <c r="TQK13" s="11"/>
      <c r="TQL13" s="11"/>
      <c r="TQM13" s="11"/>
      <c r="TQN13" s="11"/>
      <c r="TQO13" s="11"/>
      <c r="TQP13" s="11"/>
      <c r="TQQ13" s="11"/>
      <c r="TQR13" s="11"/>
      <c r="TQS13" s="11"/>
      <c r="TQT13" s="11"/>
      <c r="TQU13" s="11"/>
      <c r="TQV13" s="11"/>
      <c r="TQW13" s="11"/>
      <c r="TQX13" s="11"/>
      <c r="TQY13" s="11"/>
      <c r="TQZ13" s="11"/>
      <c r="TRA13" s="11"/>
      <c r="TRB13" s="11"/>
      <c r="TRC13" s="11"/>
      <c r="TRD13" s="11"/>
      <c r="TRE13" s="11"/>
      <c r="TRF13" s="11"/>
      <c r="TRG13" s="11"/>
      <c r="TRH13" s="11"/>
      <c r="TRI13" s="11"/>
      <c r="TRJ13" s="11"/>
      <c r="TRK13" s="11"/>
      <c r="TRL13" s="11"/>
      <c r="TRM13" s="11"/>
      <c r="TRN13" s="11"/>
      <c r="TRO13" s="11"/>
      <c r="TRP13" s="11"/>
      <c r="TRQ13" s="11"/>
      <c r="TRR13" s="11"/>
      <c r="TRS13" s="11"/>
      <c r="TRT13" s="11"/>
      <c r="TRU13" s="11"/>
      <c r="TRV13" s="11"/>
      <c r="TRW13" s="11"/>
      <c r="TRX13" s="11"/>
      <c r="TRY13" s="11"/>
      <c r="TRZ13" s="11"/>
      <c r="TSA13" s="11"/>
      <c r="TSB13" s="11"/>
      <c r="TSC13" s="11"/>
      <c r="TSD13" s="11"/>
      <c r="TSE13" s="11"/>
      <c r="TSF13" s="11"/>
      <c r="TSG13" s="11"/>
      <c r="TSH13" s="11"/>
      <c r="TSI13" s="11"/>
      <c r="TSJ13" s="11"/>
      <c r="TSK13" s="11"/>
      <c r="TSL13" s="11"/>
      <c r="TSM13" s="11"/>
      <c r="TSN13" s="11"/>
      <c r="TSO13" s="11"/>
      <c r="TSP13" s="11"/>
      <c r="TSQ13" s="11"/>
      <c r="TSR13" s="11"/>
      <c r="TSS13" s="11"/>
      <c r="TST13" s="11"/>
      <c r="TSU13" s="11"/>
      <c r="TSV13" s="11"/>
      <c r="TSW13" s="11"/>
      <c r="TSX13" s="11"/>
      <c r="TSY13" s="11"/>
      <c r="TSZ13" s="11"/>
      <c r="TTA13" s="11"/>
      <c r="TTB13" s="11"/>
      <c r="TTC13" s="11"/>
      <c r="TTD13" s="11"/>
      <c r="TTE13" s="11"/>
      <c r="TTF13" s="11"/>
      <c r="TTG13" s="11"/>
      <c r="TTH13" s="11"/>
      <c r="TTI13" s="11"/>
      <c r="TTJ13" s="11"/>
      <c r="TTK13" s="11"/>
      <c r="TTL13" s="11"/>
      <c r="TTM13" s="11"/>
      <c r="TTN13" s="11"/>
      <c r="TTO13" s="11"/>
      <c r="TTP13" s="11"/>
      <c r="TTQ13" s="11"/>
      <c r="TTR13" s="11"/>
      <c r="TTS13" s="11"/>
      <c r="TTT13" s="11"/>
      <c r="TTU13" s="11"/>
      <c r="TTV13" s="11"/>
      <c r="TTW13" s="11"/>
      <c r="TTX13" s="11"/>
      <c r="TTY13" s="11"/>
      <c r="TTZ13" s="11"/>
      <c r="TUA13" s="11"/>
      <c r="TUB13" s="11"/>
      <c r="TUC13" s="11"/>
      <c r="TUD13" s="11"/>
      <c r="TUE13" s="11"/>
      <c r="TUF13" s="11"/>
      <c r="TUG13" s="11"/>
      <c r="TUH13" s="11"/>
      <c r="TUI13" s="11"/>
      <c r="TUJ13" s="11"/>
      <c r="TUK13" s="11"/>
      <c r="TUL13" s="11"/>
      <c r="TUM13" s="11"/>
      <c r="TUN13" s="11"/>
      <c r="TUO13" s="11"/>
      <c r="TUP13" s="11"/>
      <c r="TUQ13" s="11"/>
      <c r="TUR13" s="11"/>
      <c r="TUS13" s="11"/>
      <c r="TUT13" s="11"/>
      <c r="TUU13" s="11"/>
      <c r="TUV13" s="11"/>
      <c r="TUW13" s="11"/>
      <c r="TUX13" s="11"/>
      <c r="TUY13" s="11"/>
      <c r="TUZ13" s="11"/>
      <c r="TVA13" s="11"/>
      <c r="TVB13" s="11"/>
      <c r="TVC13" s="11"/>
      <c r="TVD13" s="11"/>
      <c r="TVE13" s="11"/>
      <c r="TVF13" s="11"/>
      <c r="TVG13" s="11"/>
      <c r="TVH13" s="11"/>
      <c r="TVI13" s="11"/>
      <c r="TVJ13" s="11"/>
      <c r="TVK13" s="11"/>
      <c r="TVL13" s="11"/>
      <c r="TVM13" s="11"/>
      <c r="TVN13" s="11"/>
      <c r="TVO13" s="11"/>
      <c r="TVP13" s="11"/>
      <c r="TVQ13" s="11"/>
      <c r="TVR13" s="11"/>
      <c r="TVS13" s="11"/>
      <c r="TVT13" s="11"/>
      <c r="TVU13" s="11"/>
      <c r="TVV13" s="11"/>
      <c r="TVW13" s="11"/>
      <c r="TVX13" s="11"/>
      <c r="TVY13" s="11"/>
      <c r="TVZ13" s="11"/>
      <c r="TWA13" s="11"/>
      <c r="TWB13" s="11"/>
      <c r="TWC13" s="11"/>
      <c r="TWD13" s="11"/>
      <c r="TWE13" s="11"/>
      <c r="TWF13" s="11"/>
      <c r="TWG13" s="11"/>
      <c r="TWH13" s="11"/>
      <c r="TWI13" s="11"/>
      <c r="TWJ13" s="11"/>
      <c r="TWK13" s="11"/>
      <c r="TWL13" s="11"/>
      <c r="TWM13" s="11"/>
      <c r="TWN13" s="11"/>
      <c r="TWO13" s="11"/>
      <c r="TWP13" s="11"/>
      <c r="TWQ13" s="11"/>
      <c r="TWR13" s="11"/>
      <c r="TWS13" s="11"/>
      <c r="TWT13" s="11"/>
      <c r="TWU13" s="11"/>
      <c r="TWV13" s="11"/>
      <c r="TWW13" s="11"/>
      <c r="TWX13" s="11"/>
      <c r="TWY13" s="11"/>
      <c r="TWZ13" s="11"/>
      <c r="TXA13" s="11"/>
      <c r="TXB13" s="11"/>
      <c r="TXC13" s="11"/>
      <c r="TXD13" s="11"/>
      <c r="TXE13" s="11"/>
      <c r="TXF13" s="11"/>
      <c r="TXG13" s="11"/>
      <c r="TXH13" s="11"/>
      <c r="TXI13" s="11"/>
      <c r="TXJ13" s="11"/>
      <c r="TXK13" s="11"/>
      <c r="TXL13" s="11"/>
      <c r="TXM13" s="11"/>
      <c r="TXN13" s="11"/>
      <c r="TXO13" s="11"/>
      <c r="TXP13" s="11"/>
      <c r="TXQ13" s="11"/>
      <c r="TXR13" s="11"/>
      <c r="TXS13" s="11"/>
      <c r="TXT13" s="11"/>
      <c r="TXU13" s="11"/>
      <c r="TXV13" s="11"/>
      <c r="TXW13" s="11"/>
      <c r="TXX13" s="11"/>
      <c r="TXY13" s="11"/>
      <c r="TXZ13" s="11"/>
      <c r="TYA13" s="11"/>
      <c r="TYB13" s="11"/>
      <c r="TYC13" s="11"/>
      <c r="TYD13" s="11"/>
      <c r="TYE13" s="11"/>
      <c r="TYF13" s="11"/>
      <c r="TYG13" s="11"/>
      <c r="TYH13" s="11"/>
      <c r="TYI13" s="11"/>
      <c r="TYJ13" s="11"/>
      <c r="TYK13" s="11"/>
      <c r="TYL13" s="11"/>
      <c r="TYM13" s="11"/>
      <c r="TYN13" s="11"/>
      <c r="TYO13" s="11"/>
      <c r="TYP13" s="11"/>
      <c r="TYQ13" s="11"/>
      <c r="TYR13" s="11"/>
      <c r="TYS13" s="11"/>
      <c r="TYT13" s="11"/>
      <c r="TYU13" s="11"/>
      <c r="TYV13" s="11"/>
      <c r="TYW13" s="11"/>
      <c r="TYX13" s="11"/>
      <c r="TYY13" s="11"/>
      <c r="TYZ13" s="11"/>
      <c r="TZA13" s="11"/>
      <c r="TZB13" s="11"/>
      <c r="TZC13" s="11"/>
      <c r="TZD13" s="11"/>
      <c r="TZE13" s="11"/>
      <c r="TZF13" s="11"/>
      <c r="TZG13" s="11"/>
      <c r="TZH13" s="11"/>
      <c r="TZI13" s="11"/>
      <c r="TZJ13" s="11"/>
      <c r="TZK13" s="11"/>
      <c r="TZL13" s="11"/>
      <c r="TZM13" s="11"/>
      <c r="TZN13" s="11"/>
      <c r="TZO13" s="11"/>
      <c r="TZP13" s="11"/>
      <c r="TZQ13" s="11"/>
      <c r="TZR13" s="11"/>
      <c r="TZS13" s="11"/>
      <c r="TZT13" s="11"/>
      <c r="TZU13" s="11"/>
      <c r="TZV13" s="11"/>
      <c r="TZW13" s="11"/>
      <c r="TZX13" s="11"/>
      <c r="TZY13" s="11"/>
      <c r="TZZ13" s="11"/>
      <c r="UAA13" s="11"/>
      <c r="UAB13" s="11"/>
      <c r="UAC13" s="11"/>
      <c r="UAD13" s="11"/>
      <c r="UAE13" s="11"/>
      <c r="UAF13" s="11"/>
      <c r="UAG13" s="11"/>
      <c r="UAH13" s="11"/>
      <c r="UAI13" s="11"/>
      <c r="UAJ13" s="11"/>
      <c r="UAK13" s="11"/>
      <c r="UAL13" s="11"/>
      <c r="UAM13" s="11"/>
      <c r="UAN13" s="11"/>
      <c r="UAO13" s="11"/>
      <c r="UAP13" s="11"/>
      <c r="UAQ13" s="11"/>
      <c r="UAR13" s="11"/>
      <c r="UAS13" s="11"/>
      <c r="UAT13" s="11"/>
      <c r="UAU13" s="11"/>
      <c r="UAV13" s="11"/>
      <c r="UAW13" s="11"/>
      <c r="UAX13" s="11"/>
      <c r="UAY13" s="11"/>
      <c r="UAZ13" s="11"/>
      <c r="UBA13" s="11"/>
      <c r="UBB13" s="11"/>
      <c r="UBC13" s="11"/>
      <c r="UBD13" s="11"/>
      <c r="UBE13" s="11"/>
      <c r="UBF13" s="11"/>
      <c r="UBG13" s="11"/>
      <c r="UBH13" s="11"/>
      <c r="UBI13" s="11"/>
      <c r="UBJ13" s="11"/>
      <c r="UBK13" s="11"/>
      <c r="UBL13" s="11"/>
      <c r="UBM13" s="11"/>
      <c r="UBN13" s="11"/>
      <c r="UBO13" s="11"/>
      <c r="UBP13" s="11"/>
      <c r="UBQ13" s="11"/>
      <c r="UBR13" s="11"/>
      <c r="UBS13" s="11"/>
      <c r="UBT13" s="11"/>
      <c r="UBU13" s="11"/>
      <c r="UBV13" s="11"/>
      <c r="UBW13" s="11"/>
      <c r="UBX13" s="11"/>
      <c r="UBY13" s="11"/>
      <c r="UBZ13" s="11"/>
      <c r="UCA13" s="11"/>
      <c r="UCB13" s="11"/>
      <c r="UCC13" s="11"/>
      <c r="UCD13" s="11"/>
      <c r="UCE13" s="11"/>
      <c r="UCF13" s="11"/>
      <c r="UCG13" s="11"/>
      <c r="UCH13" s="11"/>
      <c r="UCI13" s="11"/>
      <c r="UCJ13" s="11"/>
      <c r="UCK13" s="11"/>
      <c r="UCL13" s="11"/>
      <c r="UCM13" s="11"/>
      <c r="UCN13" s="11"/>
      <c r="UCO13" s="11"/>
      <c r="UCP13" s="11"/>
      <c r="UCQ13" s="11"/>
      <c r="UCR13" s="11"/>
      <c r="UCS13" s="11"/>
      <c r="UCT13" s="11"/>
      <c r="UCU13" s="11"/>
      <c r="UCV13" s="11"/>
      <c r="UCW13" s="11"/>
      <c r="UCX13" s="11"/>
      <c r="UCY13" s="11"/>
      <c r="UCZ13" s="11"/>
      <c r="UDA13" s="11"/>
      <c r="UDB13" s="11"/>
      <c r="UDC13" s="11"/>
      <c r="UDD13" s="11"/>
      <c r="UDE13" s="11"/>
      <c r="UDF13" s="11"/>
      <c r="UDG13" s="11"/>
      <c r="UDH13" s="11"/>
      <c r="UDI13" s="11"/>
      <c r="UDJ13" s="11"/>
      <c r="UDK13" s="11"/>
      <c r="UDL13" s="11"/>
      <c r="UDM13" s="11"/>
      <c r="UDN13" s="11"/>
      <c r="UDO13" s="11"/>
      <c r="UDP13" s="11"/>
      <c r="UDQ13" s="11"/>
      <c r="UDR13" s="11"/>
      <c r="UDS13" s="11"/>
      <c r="UDT13" s="11"/>
      <c r="UDU13" s="11"/>
      <c r="UDV13" s="11"/>
      <c r="UDW13" s="11"/>
      <c r="UDX13" s="11"/>
      <c r="UDY13" s="11"/>
      <c r="UDZ13" s="11"/>
      <c r="UEA13" s="11"/>
      <c r="UEB13" s="11"/>
      <c r="UEC13" s="11"/>
      <c r="UED13" s="11"/>
      <c r="UEE13" s="11"/>
      <c r="UEF13" s="11"/>
      <c r="UEG13" s="11"/>
      <c r="UEH13" s="11"/>
      <c r="UEI13" s="11"/>
      <c r="UEJ13" s="11"/>
      <c r="UEK13" s="11"/>
      <c r="UEL13" s="11"/>
      <c r="UEM13" s="11"/>
      <c r="UEN13" s="11"/>
      <c r="UEO13" s="11"/>
      <c r="UEP13" s="11"/>
      <c r="UEQ13" s="11"/>
      <c r="UER13" s="11"/>
      <c r="UES13" s="11"/>
      <c r="UET13" s="11"/>
      <c r="UEU13" s="11"/>
      <c r="UEV13" s="11"/>
      <c r="UEW13" s="11"/>
      <c r="UEX13" s="11"/>
      <c r="UEY13" s="11"/>
      <c r="UEZ13" s="11"/>
      <c r="UFA13" s="11"/>
      <c r="UFB13" s="11"/>
      <c r="UFC13" s="11"/>
      <c r="UFD13" s="11"/>
      <c r="UFE13" s="11"/>
      <c r="UFF13" s="11"/>
      <c r="UFG13" s="11"/>
      <c r="UFH13" s="11"/>
      <c r="UFI13" s="11"/>
      <c r="UFJ13" s="11"/>
      <c r="UFK13" s="11"/>
      <c r="UFL13" s="11"/>
      <c r="UFM13" s="11"/>
      <c r="UFN13" s="11"/>
      <c r="UFO13" s="11"/>
      <c r="UFP13" s="11"/>
      <c r="UFQ13" s="11"/>
      <c r="UFR13" s="11"/>
      <c r="UFS13" s="11"/>
      <c r="UFT13" s="11"/>
      <c r="UFU13" s="11"/>
      <c r="UFV13" s="11"/>
      <c r="UFW13" s="11"/>
      <c r="UFX13" s="11"/>
      <c r="UFY13" s="11"/>
      <c r="UFZ13" s="11"/>
      <c r="UGA13" s="11"/>
      <c r="UGB13" s="11"/>
      <c r="UGC13" s="11"/>
      <c r="UGD13" s="11"/>
      <c r="UGE13" s="11"/>
      <c r="UGF13" s="11"/>
      <c r="UGG13" s="11"/>
      <c r="UGH13" s="11"/>
      <c r="UGI13" s="11"/>
      <c r="UGJ13" s="11"/>
      <c r="UGK13" s="11"/>
      <c r="UGL13" s="11"/>
      <c r="UGM13" s="11"/>
      <c r="UGN13" s="11"/>
      <c r="UGO13" s="11"/>
      <c r="UGP13" s="11"/>
      <c r="UGQ13" s="11"/>
      <c r="UGR13" s="11"/>
      <c r="UGS13" s="11"/>
      <c r="UGT13" s="11"/>
      <c r="UGU13" s="11"/>
      <c r="UGV13" s="11"/>
      <c r="UGW13" s="11"/>
      <c r="UGX13" s="11"/>
      <c r="UGY13" s="11"/>
      <c r="UGZ13" s="11"/>
      <c r="UHA13" s="11"/>
      <c r="UHB13" s="11"/>
      <c r="UHC13" s="11"/>
      <c r="UHD13" s="11"/>
      <c r="UHE13" s="11"/>
      <c r="UHF13" s="11"/>
      <c r="UHG13" s="11"/>
      <c r="UHH13" s="11"/>
      <c r="UHI13" s="11"/>
      <c r="UHJ13" s="11"/>
      <c r="UHK13" s="11"/>
      <c r="UHL13" s="11"/>
      <c r="UHM13" s="11"/>
      <c r="UHN13" s="11"/>
      <c r="UHO13" s="11"/>
      <c r="UHP13" s="11"/>
      <c r="UHQ13" s="11"/>
      <c r="UHR13" s="11"/>
      <c r="UHS13" s="11"/>
      <c r="UHT13" s="11"/>
      <c r="UHU13" s="11"/>
      <c r="UHV13" s="11"/>
      <c r="UHW13" s="11"/>
      <c r="UHX13" s="11"/>
      <c r="UHY13" s="11"/>
      <c r="UHZ13" s="11"/>
      <c r="UIA13" s="11"/>
      <c r="UIB13" s="11"/>
      <c r="UIC13" s="11"/>
      <c r="UID13" s="11"/>
      <c r="UIE13" s="11"/>
      <c r="UIF13" s="11"/>
      <c r="UIG13" s="11"/>
      <c r="UIH13" s="11"/>
      <c r="UII13" s="11"/>
      <c r="UIJ13" s="11"/>
      <c r="UIK13" s="11"/>
      <c r="UIL13" s="11"/>
      <c r="UIM13" s="11"/>
      <c r="UIN13" s="11"/>
      <c r="UIO13" s="11"/>
      <c r="UIP13" s="11"/>
      <c r="UIQ13" s="11"/>
      <c r="UIR13" s="11"/>
      <c r="UIS13" s="11"/>
      <c r="UIT13" s="11"/>
      <c r="UIU13" s="11"/>
      <c r="UIV13" s="11"/>
      <c r="UIW13" s="11"/>
      <c r="UIX13" s="11"/>
      <c r="UIY13" s="11"/>
      <c r="UIZ13" s="11"/>
      <c r="UJA13" s="11"/>
      <c r="UJB13" s="11"/>
      <c r="UJC13" s="11"/>
      <c r="UJD13" s="11"/>
      <c r="UJE13" s="11"/>
      <c r="UJF13" s="11"/>
      <c r="UJG13" s="11"/>
      <c r="UJH13" s="11"/>
      <c r="UJI13" s="11"/>
      <c r="UJJ13" s="11"/>
      <c r="UJK13" s="11"/>
      <c r="UJL13" s="11"/>
      <c r="UJM13" s="11"/>
      <c r="UJN13" s="11"/>
      <c r="UJO13" s="11"/>
      <c r="UJP13" s="11"/>
      <c r="UJQ13" s="11"/>
      <c r="UJR13" s="11"/>
      <c r="UJS13" s="11"/>
      <c r="UJT13" s="11"/>
      <c r="UJU13" s="11"/>
      <c r="UJV13" s="11"/>
      <c r="UJW13" s="11"/>
      <c r="UJX13" s="11"/>
      <c r="UJY13" s="11"/>
      <c r="UJZ13" s="11"/>
      <c r="UKA13" s="11"/>
      <c r="UKB13" s="11"/>
      <c r="UKC13" s="11"/>
      <c r="UKD13" s="11"/>
      <c r="UKE13" s="11"/>
      <c r="UKF13" s="11"/>
      <c r="UKG13" s="11"/>
      <c r="UKH13" s="11"/>
      <c r="UKI13" s="11"/>
      <c r="UKJ13" s="11"/>
      <c r="UKK13" s="11"/>
      <c r="UKL13" s="11"/>
      <c r="UKM13" s="11"/>
      <c r="UKN13" s="11"/>
      <c r="UKO13" s="11"/>
      <c r="UKP13" s="11"/>
      <c r="UKQ13" s="11"/>
      <c r="UKR13" s="11"/>
      <c r="UKS13" s="11"/>
      <c r="UKT13" s="11"/>
      <c r="UKU13" s="11"/>
      <c r="UKV13" s="11"/>
      <c r="UKW13" s="11"/>
      <c r="UKX13" s="11"/>
      <c r="UKY13" s="11"/>
      <c r="UKZ13" s="11"/>
      <c r="ULA13" s="11"/>
      <c r="ULB13" s="11"/>
      <c r="ULC13" s="11"/>
      <c r="ULD13" s="11"/>
      <c r="ULE13" s="11"/>
      <c r="ULF13" s="11"/>
      <c r="ULG13" s="11"/>
      <c r="ULH13" s="11"/>
      <c r="ULI13" s="11"/>
      <c r="ULJ13" s="11"/>
      <c r="ULK13" s="11"/>
      <c r="ULL13" s="11"/>
      <c r="ULM13" s="11"/>
      <c r="ULN13" s="11"/>
      <c r="ULO13" s="11"/>
      <c r="ULP13" s="11"/>
      <c r="ULQ13" s="11"/>
      <c r="ULR13" s="11"/>
      <c r="ULS13" s="11"/>
      <c r="ULT13" s="11"/>
      <c r="ULU13" s="11"/>
      <c r="ULV13" s="11"/>
      <c r="ULW13" s="11"/>
      <c r="ULX13" s="11"/>
      <c r="ULY13" s="11"/>
      <c r="ULZ13" s="11"/>
      <c r="UMA13" s="11"/>
      <c r="UMB13" s="11"/>
      <c r="UMC13" s="11"/>
      <c r="UMD13" s="11"/>
      <c r="UME13" s="11"/>
      <c r="UMF13" s="11"/>
      <c r="UMG13" s="11"/>
      <c r="UMH13" s="11"/>
      <c r="UMI13" s="11"/>
      <c r="UMJ13" s="11"/>
      <c r="UMK13" s="11"/>
      <c r="UML13" s="11"/>
      <c r="UMM13" s="11"/>
      <c r="UMN13" s="11"/>
      <c r="UMO13" s="11"/>
      <c r="UMP13" s="11"/>
      <c r="UMQ13" s="11"/>
      <c r="UMR13" s="11"/>
      <c r="UMS13" s="11"/>
      <c r="UMT13" s="11"/>
      <c r="UMU13" s="11"/>
      <c r="UMV13" s="11"/>
      <c r="UMW13" s="11"/>
      <c r="UMX13" s="11"/>
      <c r="UMY13" s="11"/>
      <c r="UMZ13" s="11"/>
      <c r="UNA13" s="11"/>
      <c r="UNB13" s="11"/>
      <c r="UNC13" s="11"/>
      <c r="UND13" s="11"/>
      <c r="UNE13" s="11"/>
      <c r="UNF13" s="11"/>
      <c r="UNG13" s="11"/>
      <c r="UNH13" s="11"/>
      <c r="UNI13" s="11"/>
      <c r="UNJ13" s="11"/>
      <c r="UNK13" s="11"/>
      <c r="UNL13" s="11"/>
      <c r="UNM13" s="11"/>
      <c r="UNN13" s="11"/>
      <c r="UNO13" s="11"/>
      <c r="UNP13" s="11"/>
      <c r="UNQ13" s="11"/>
      <c r="UNR13" s="11"/>
      <c r="UNS13" s="11"/>
      <c r="UNT13" s="11"/>
      <c r="UNU13" s="11"/>
      <c r="UNV13" s="11"/>
      <c r="UNW13" s="11"/>
      <c r="UNX13" s="11"/>
      <c r="UNY13" s="11"/>
      <c r="UNZ13" s="11"/>
      <c r="UOA13" s="11"/>
      <c r="UOB13" s="11"/>
      <c r="UOC13" s="11"/>
      <c r="UOD13" s="11"/>
      <c r="UOE13" s="11"/>
      <c r="UOF13" s="11"/>
      <c r="UOG13" s="11"/>
      <c r="UOH13" s="11"/>
      <c r="UOI13" s="11"/>
      <c r="UOJ13" s="11"/>
      <c r="UOK13" s="11"/>
      <c r="UOL13" s="11"/>
      <c r="UOM13" s="11"/>
      <c r="UON13" s="11"/>
      <c r="UOO13" s="11"/>
      <c r="UOP13" s="11"/>
      <c r="UOQ13" s="11"/>
      <c r="UOR13" s="11"/>
      <c r="UOS13" s="11"/>
      <c r="UOT13" s="11"/>
      <c r="UOU13" s="11"/>
      <c r="UOV13" s="11"/>
      <c r="UOW13" s="11"/>
      <c r="UOX13" s="11"/>
      <c r="UOY13" s="11"/>
      <c r="UOZ13" s="11"/>
      <c r="UPA13" s="11"/>
      <c r="UPB13" s="11"/>
      <c r="UPC13" s="11"/>
      <c r="UPD13" s="11"/>
      <c r="UPE13" s="11"/>
      <c r="UPF13" s="11"/>
      <c r="UPG13" s="11"/>
      <c r="UPH13" s="11"/>
      <c r="UPI13" s="11"/>
      <c r="UPJ13" s="11"/>
      <c r="UPK13" s="11"/>
      <c r="UPL13" s="11"/>
      <c r="UPM13" s="11"/>
      <c r="UPN13" s="11"/>
      <c r="UPO13" s="11"/>
      <c r="UPP13" s="11"/>
      <c r="UPQ13" s="11"/>
      <c r="UPR13" s="11"/>
      <c r="UPS13" s="11"/>
      <c r="UPT13" s="11"/>
      <c r="UPU13" s="11"/>
      <c r="UPV13" s="11"/>
      <c r="UPW13" s="11"/>
      <c r="UPX13" s="11"/>
      <c r="UPY13" s="11"/>
      <c r="UPZ13" s="11"/>
      <c r="UQA13" s="11"/>
      <c r="UQB13" s="11"/>
      <c r="UQC13" s="11"/>
      <c r="UQD13" s="11"/>
      <c r="UQE13" s="11"/>
      <c r="UQF13" s="11"/>
      <c r="UQG13" s="11"/>
      <c r="UQH13" s="11"/>
      <c r="UQI13" s="11"/>
      <c r="UQJ13" s="11"/>
      <c r="UQK13" s="11"/>
      <c r="UQL13" s="11"/>
      <c r="UQM13" s="11"/>
      <c r="UQN13" s="11"/>
      <c r="UQO13" s="11"/>
      <c r="UQP13" s="11"/>
      <c r="UQQ13" s="11"/>
      <c r="UQR13" s="11"/>
      <c r="UQS13" s="11"/>
      <c r="UQT13" s="11"/>
      <c r="UQU13" s="11"/>
      <c r="UQV13" s="11"/>
      <c r="UQW13" s="11"/>
      <c r="UQX13" s="11"/>
      <c r="UQY13" s="11"/>
      <c r="UQZ13" s="11"/>
      <c r="URA13" s="11"/>
      <c r="URB13" s="11"/>
      <c r="URC13" s="11"/>
      <c r="URD13" s="11"/>
      <c r="URE13" s="11"/>
      <c r="URF13" s="11"/>
      <c r="URG13" s="11"/>
      <c r="URH13" s="11"/>
      <c r="URI13" s="11"/>
      <c r="URJ13" s="11"/>
      <c r="URK13" s="11"/>
      <c r="URL13" s="11"/>
      <c r="URM13" s="11"/>
      <c r="URN13" s="11"/>
      <c r="URO13" s="11"/>
      <c r="URP13" s="11"/>
      <c r="URQ13" s="11"/>
      <c r="URR13" s="11"/>
      <c r="URS13" s="11"/>
      <c r="URT13" s="11"/>
      <c r="URU13" s="11"/>
      <c r="URV13" s="11"/>
      <c r="URW13" s="11"/>
      <c r="URX13" s="11"/>
      <c r="URY13" s="11"/>
      <c r="URZ13" s="11"/>
      <c r="USA13" s="11"/>
      <c r="USB13" s="11"/>
      <c r="USC13" s="11"/>
      <c r="USD13" s="11"/>
      <c r="USE13" s="11"/>
      <c r="USF13" s="11"/>
      <c r="USG13" s="11"/>
      <c r="USH13" s="11"/>
      <c r="USI13" s="11"/>
      <c r="USJ13" s="11"/>
      <c r="USK13" s="11"/>
      <c r="USL13" s="11"/>
      <c r="USM13" s="11"/>
      <c r="USN13" s="11"/>
      <c r="USO13" s="11"/>
      <c r="USP13" s="11"/>
      <c r="USQ13" s="11"/>
      <c r="USR13" s="11"/>
      <c r="USS13" s="11"/>
      <c r="UST13" s="11"/>
      <c r="USU13" s="11"/>
      <c r="USV13" s="11"/>
      <c r="USW13" s="11"/>
      <c r="USX13" s="11"/>
      <c r="USY13" s="11"/>
      <c r="USZ13" s="11"/>
      <c r="UTA13" s="11"/>
      <c r="UTB13" s="11"/>
      <c r="UTC13" s="11"/>
      <c r="UTD13" s="11"/>
      <c r="UTE13" s="11"/>
      <c r="UTF13" s="11"/>
      <c r="UTG13" s="11"/>
      <c r="UTH13" s="11"/>
      <c r="UTI13" s="11"/>
      <c r="UTJ13" s="11"/>
      <c r="UTK13" s="11"/>
      <c r="UTL13" s="11"/>
      <c r="UTM13" s="11"/>
      <c r="UTN13" s="11"/>
      <c r="UTO13" s="11"/>
      <c r="UTP13" s="11"/>
      <c r="UTQ13" s="11"/>
      <c r="UTR13" s="11"/>
      <c r="UTS13" s="11"/>
      <c r="UTT13" s="11"/>
      <c r="UTU13" s="11"/>
      <c r="UTV13" s="11"/>
      <c r="UTW13" s="11"/>
      <c r="UTX13" s="11"/>
      <c r="UTY13" s="11"/>
      <c r="UTZ13" s="11"/>
      <c r="UUA13" s="11"/>
      <c r="UUB13" s="11"/>
      <c r="UUC13" s="11"/>
      <c r="UUD13" s="11"/>
      <c r="UUE13" s="11"/>
      <c r="UUF13" s="11"/>
      <c r="UUG13" s="11"/>
      <c r="UUH13" s="11"/>
      <c r="UUI13" s="11"/>
      <c r="UUJ13" s="11"/>
      <c r="UUK13" s="11"/>
      <c r="UUL13" s="11"/>
      <c r="UUM13" s="11"/>
      <c r="UUN13" s="11"/>
      <c r="UUO13" s="11"/>
      <c r="UUP13" s="11"/>
      <c r="UUQ13" s="11"/>
      <c r="UUR13" s="11"/>
      <c r="UUS13" s="11"/>
      <c r="UUT13" s="11"/>
      <c r="UUU13" s="11"/>
      <c r="UUV13" s="11"/>
      <c r="UUW13" s="11"/>
      <c r="UUX13" s="11"/>
      <c r="UUY13" s="11"/>
      <c r="UUZ13" s="11"/>
      <c r="UVA13" s="11"/>
      <c r="UVB13" s="11"/>
      <c r="UVC13" s="11"/>
      <c r="UVD13" s="11"/>
      <c r="UVE13" s="11"/>
      <c r="UVF13" s="11"/>
      <c r="UVG13" s="11"/>
      <c r="UVH13" s="11"/>
      <c r="UVI13" s="11"/>
      <c r="UVJ13" s="11"/>
      <c r="UVK13" s="11"/>
      <c r="UVL13" s="11"/>
      <c r="UVM13" s="11"/>
      <c r="UVN13" s="11"/>
      <c r="UVO13" s="11"/>
      <c r="UVP13" s="11"/>
      <c r="UVQ13" s="11"/>
      <c r="UVR13" s="11"/>
      <c r="UVS13" s="11"/>
      <c r="UVT13" s="11"/>
      <c r="UVU13" s="11"/>
      <c r="UVV13" s="11"/>
      <c r="UVW13" s="11"/>
      <c r="UVX13" s="11"/>
      <c r="UVY13" s="11"/>
      <c r="UVZ13" s="11"/>
      <c r="UWA13" s="11"/>
      <c r="UWB13" s="11"/>
      <c r="UWC13" s="11"/>
      <c r="UWD13" s="11"/>
      <c r="UWE13" s="11"/>
      <c r="UWF13" s="11"/>
      <c r="UWG13" s="11"/>
      <c r="UWH13" s="11"/>
      <c r="UWI13" s="11"/>
      <c r="UWJ13" s="11"/>
      <c r="UWK13" s="11"/>
      <c r="UWL13" s="11"/>
      <c r="UWM13" s="11"/>
      <c r="UWN13" s="11"/>
      <c r="UWO13" s="11"/>
      <c r="UWP13" s="11"/>
      <c r="UWQ13" s="11"/>
      <c r="UWR13" s="11"/>
      <c r="UWS13" s="11"/>
      <c r="UWT13" s="11"/>
      <c r="UWU13" s="11"/>
      <c r="UWV13" s="11"/>
      <c r="UWW13" s="11"/>
      <c r="UWX13" s="11"/>
      <c r="UWY13" s="11"/>
      <c r="UWZ13" s="11"/>
      <c r="UXA13" s="11"/>
      <c r="UXB13" s="11"/>
      <c r="UXC13" s="11"/>
      <c r="UXD13" s="11"/>
      <c r="UXE13" s="11"/>
      <c r="UXF13" s="11"/>
      <c r="UXG13" s="11"/>
      <c r="UXH13" s="11"/>
      <c r="UXI13" s="11"/>
      <c r="UXJ13" s="11"/>
      <c r="UXK13" s="11"/>
      <c r="UXL13" s="11"/>
      <c r="UXM13" s="11"/>
      <c r="UXN13" s="11"/>
      <c r="UXO13" s="11"/>
      <c r="UXP13" s="11"/>
      <c r="UXQ13" s="11"/>
      <c r="UXR13" s="11"/>
      <c r="UXS13" s="11"/>
      <c r="UXT13" s="11"/>
      <c r="UXU13" s="11"/>
      <c r="UXV13" s="11"/>
      <c r="UXW13" s="11"/>
      <c r="UXX13" s="11"/>
      <c r="UXY13" s="11"/>
      <c r="UXZ13" s="11"/>
      <c r="UYA13" s="11"/>
      <c r="UYB13" s="11"/>
      <c r="UYC13" s="11"/>
      <c r="UYD13" s="11"/>
      <c r="UYE13" s="11"/>
      <c r="UYF13" s="11"/>
      <c r="UYG13" s="11"/>
      <c r="UYH13" s="11"/>
      <c r="UYI13" s="11"/>
      <c r="UYJ13" s="11"/>
      <c r="UYK13" s="11"/>
      <c r="UYL13" s="11"/>
      <c r="UYM13" s="11"/>
      <c r="UYN13" s="11"/>
      <c r="UYO13" s="11"/>
      <c r="UYP13" s="11"/>
      <c r="UYQ13" s="11"/>
      <c r="UYR13" s="11"/>
      <c r="UYS13" s="11"/>
      <c r="UYT13" s="11"/>
      <c r="UYU13" s="11"/>
      <c r="UYV13" s="11"/>
      <c r="UYW13" s="11"/>
      <c r="UYX13" s="11"/>
      <c r="UYY13" s="11"/>
      <c r="UYZ13" s="11"/>
      <c r="UZA13" s="11"/>
      <c r="UZB13" s="11"/>
      <c r="UZC13" s="11"/>
      <c r="UZD13" s="11"/>
      <c r="UZE13" s="11"/>
      <c r="UZF13" s="11"/>
      <c r="UZG13" s="11"/>
      <c r="UZH13" s="11"/>
      <c r="UZI13" s="11"/>
      <c r="UZJ13" s="11"/>
      <c r="UZK13" s="11"/>
      <c r="UZL13" s="11"/>
      <c r="UZM13" s="11"/>
      <c r="UZN13" s="11"/>
      <c r="UZO13" s="11"/>
      <c r="UZP13" s="11"/>
      <c r="UZQ13" s="11"/>
      <c r="UZR13" s="11"/>
      <c r="UZS13" s="11"/>
      <c r="UZT13" s="11"/>
      <c r="UZU13" s="11"/>
      <c r="UZV13" s="11"/>
      <c r="UZW13" s="11"/>
      <c r="UZX13" s="11"/>
      <c r="UZY13" s="11"/>
      <c r="UZZ13" s="11"/>
      <c r="VAA13" s="11"/>
      <c r="VAB13" s="11"/>
      <c r="VAC13" s="11"/>
      <c r="VAD13" s="11"/>
      <c r="VAE13" s="11"/>
      <c r="VAF13" s="11"/>
      <c r="VAG13" s="11"/>
      <c r="VAH13" s="11"/>
      <c r="VAI13" s="11"/>
      <c r="VAJ13" s="11"/>
      <c r="VAK13" s="11"/>
      <c r="VAL13" s="11"/>
      <c r="VAM13" s="11"/>
      <c r="VAN13" s="11"/>
      <c r="VAO13" s="11"/>
      <c r="VAP13" s="11"/>
      <c r="VAQ13" s="11"/>
      <c r="VAR13" s="11"/>
      <c r="VAS13" s="11"/>
      <c r="VAT13" s="11"/>
      <c r="VAU13" s="11"/>
      <c r="VAV13" s="11"/>
      <c r="VAW13" s="11"/>
      <c r="VAX13" s="11"/>
      <c r="VAY13" s="11"/>
      <c r="VAZ13" s="11"/>
      <c r="VBA13" s="11"/>
      <c r="VBB13" s="11"/>
      <c r="VBC13" s="11"/>
      <c r="VBD13" s="11"/>
      <c r="VBE13" s="11"/>
      <c r="VBF13" s="11"/>
      <c r="VBG13" s="11"/>
      <c r="VBH13" s="11"/>
      <c r="VBI13" s="11"/>
      <c r="VBJ13" s="11"/>
      <c r="VBK13" s="11"/>
      <c r="VBL13" s="11"/>
      <c r="VBM13" s="11"/>
      <c r="VBN13" s="11"/>
      <c r="VBO13" s="11"/>
      <c r="VBP13" s="11"/>
      <c r="VBQ13" s="11"/>
      <c r="VBR13" s="11"/>
      <c r="VBS13" s="11"/>
      <c r="VBT13" s="11"/>
      <c r="VBU13" s="11"/>
      <c r="VBV13" s="11"/>
      <c r="VBW13" s="11"/>
      <c r="VBX13" s="11"/>
      <c r="VBY13" s="11"/>
      <c r="VBZ13" s="11"/>
      <c r="VCA13" s="11"/>
      <c r="VCB13" s="11"/>
      <c r="VCC13" s="11"/>
      <c r="VCD13" s="11"/>
      <c r="VCE13" s="11"/>
      <c r="VCF13" s="11"/>
      <c r="VCG13" s="11"/>
      <c r="VCH13" s="11"/>
      <c r="VCI13" s="11"/>
      <c r="VCJ13" s="11"/>
      <c r="VCK13" s="11"/>
      <c r="VCL13" s="11"/>
      <c r="VCM13" s="11"/>
      <c r="VCN13" s="11"/>
      <c r="VCO13" s="11"/>
      <c r="VCP13" s="11"/>
      <c r="VCQ13" s="11"/>
      <c r="VCR13" s="11"/>
      <c r="VCS13" s="11"/>
      <c r="VCT13" s="11"/>
      <c r="VCU13" s="11"/>
      <c r="VCV13" s="11"/>
      <c r="VCW13" s="11"/>
      <c r="VCX13" s="11"/>
      <c r="VCY13" s="11"/>
      <c r="VCZ13" s="11"/>
      <c r="VDA13" s="11"/>
      <c r="VDB13" s="11"/>
      <c r="VDC13" s="11"/>
      <c r="VDD13" s="11"/>
      <c r="VDE13" s="11"/>
      <c r="VDF13" s="11"/>
      <c r="VDG13" s="11"/>
      <c r="VDH13" s="11"/>
      <c r="VDI13" s="11"/>
      <c r="VDJ13" s="11"/>
      <c r="VDK13" s="11"/>
      <c r="VDL13" s="11"/>
      <c r="VDM13" s="11"/>
      <c r="VDN13" s="11"/>
      <c r="VDO13" s="11"/>
      <c r="VDP13" s="11"/>
      <c r="VDQ13" s="11"/>
      <c r="VDR13" s="11"/>
      <c r="VDS13" s="11"/>
      <c r="VDT13" s="11"/>
      <c r="VDU13" s="11"/>
      <c r="VDV13" s="11"/>
      <c r="VDW13" s="11"/>
      <c r="VDX13" s="11"/>
      <c r="VDY13" s="11"/>
      <c r="VDZ13" s="11"/>
      <c r="VEA13" s="11"/>
      <c r="VEB13" s="11"/>
      <c r="VEC13" s="11"/>
      <c r="VED13" s="11"/>
      <c r="VEE13" s="11"/>
      <c r="VEF13" s="11"/>
      <c r="VEG13" s="11"/>
      <c r="VEH13" s="11"/>
      <c r="VEI13" s="11"/>
      <c r="VEJ13" s="11"/>
      <c r="VEK13" s="11"/>
      <c r="VEL13" s="11"/>
      <c r="VEM13" s="11"/>
      <c r="VEN13" s="11"/>
      <c r="VEO13" s="11"/>
      <c r="VEP13" s="11"/>
      <c r="VEQ13" s="11"/>
      <c r="VER13" s="11"/>
      <c r="VES13" s="11"/>
      <c r="VET13" s="11"/>
      <c r="VEU13" s="11"/>
      <c r="VEV13" s="11"/>
      <c r="VEW13" s="11"/>
      <c r="VEX13" s="11"/>
      <c r="VEY13" s="11"/>
      <c r="VEZ13" s="11"/>
      <c r="VFA13" s="11"/>
      <c r="VFB13" s="11"/>
      <c r="VFC13" s="11"/>
      <c r="VFD13" s="11"/>
      <c r="VFE13" s="11"/>
      <c r="VFF13" s="11"/>
      <c r="VFG13" s="11"/>
      <c r="VFH13" s="11"/>
      <c r="VFI13" s="11"/>
      <c r="VFJ13" s="11"/>
      <c r="VFK13" s="11"/>
      <c r="VFL13" s="11"/>
      <c r="VFM13" s="11"/>
      <c r="VFN13" s="11"/>
      <c r="VFO13" s="11"/>
      <c r="VFP13" s="11"/>
      <c r="VFQ13" s="11"/>
      <c r="VFR13" s="11"/>
      <c r="VFS13" s="11"/>
      <c r="VFT13" s="11"/>
      <c r="VFU13" s="11"/>
      <c r="VFV13" s="11"/>
      <c r="VFW13" s="11"/>
      <c r="VFX13" s="11"/>
      <c r="VFY13" s="11"/>
      <c r="VFZ13" s="11"/>
      <c r="VGA13" s="11"/>
      <c r="VGB13" s="11"/>
      <c r="VGC13" s="11"/>
      <c r="VGD13" s="11"/>
      <c r="VGE13" s="11"/>
      <c r="VGF13" s="11"/>
      <c r="VGG13" s="11"/>
      <c r="VGH13" s="11"/>
      <c r="VGI13" s="11"/>
      <c r="VGJ13" s="11"/>
      <c r="VGK13" s="11"/>
      <c r="VGL13" s="11"/>
      <c r="VGM13" s="11"/>
      <c r="VGN13" s="11"/>
      <c r="VGO13" s="11"/>
      <c r="VGP13" s="11"/>
      <c r="VGQ13" s="11"/>
      <c r="VGR13" s="11"/>
      <c r="VGS13" s="11"/>
      <c r="VGT13" s="11"/>
      <c r="VGU13" s="11"/>
      <c r="VGV13" s="11"/>
      <c r="VGW13" s="11"/>
      <c r="VGX13" s="11"/>
      <c r="VGY13" s="11"/>
      <c r="VGZ13" s="11"/>
      <c r="VHA13" s="11"/>
      <c r="VHB13" s="11"/>
      <c r="VHC13" s="11"/>
      <c r="VHD13" s="11"/>
      <c r="VHE13" s="11"/>
      <c r="VHF13" s="11"/>
      <c r="VHG13" s="11"/>
      <c r="VHH13" s="11"/>
      <c r="VHI13" s="11"/>
      <c r="VHJ13" s="11"/>
      <c r="VHK13" s="11"/>
      <c r="VHL13" s="11"/>
      <c r="VHM13" s="11"/>
      <c r="VHN13" s="11"/>
      <c r="VHO13" s="11"/>
      <c r="VHP13" s="11"/>
      <c r="VHQ13" s="11"/>
      <c r="VHR13" s="11"/>
      <c r="VHS13" s="11"/>
      <c r="VHT13" s="11"/>
      <c r="VHU13" s="11"/>
      <c r="VHV13" s="11"/>
      <c r="VHW13" s="11"/>
      <c r="VHX13" s="11"/>
      <c r="VHY13" s="11"/>
      <c r="VHZ13" s="11"/>
      <c r="VIA13" s="11"/>
      <c r="VIB13" s="11"/>
      <c r="VIC13" s="11"/>
      <c r="VID13" s="11"/>
      <c r="VIE13" s="11"/>
      <c r="VIF13" s="11"/>
      <c r="VIG13" s="11"/>
      <c r="VIH13" s="11"/>
      <c r="VII13" s="11"/>
      <c r="VIJ13" s="11"/>
      <c r="VIK13" s="11"/>
      <c r="VIL13" s="11"/>
      <c r="VIM13" s="11"/>
      <c r="VIN13" s="11"/>
      <c r="VIO13" s="11"/>
      <c r="VIP13" s="11"/>
      <c r="VIQ13" s="11"/>
      <c r="VIR13" s="11"/>
      <c r="VIS13" s="11"/>
      <c r="VIT13" s="11"/>
      <c r="VIU13" s="11"/>
      <c r="VIV13" s="11"/>
      <c r="VIW13" s="11"/>
      <c r="VIX13" s="11"/>
      <c r="VIY13" s="11"/>
      <c r="VIZ13" s="11"/>
      <c r="VJA13" s="11"/>
      <c r="VJB13" s="11"/>
      <c r="VJC13" s="11"/>
      <c r="VJD13" s="11"/>
      <c r="VJE13" s="11"/>
      <c r="VJF13" s="11"/>
      <c r="VJG13" s="11"/>
      <c r="VJH13" s="11"/>
      <c r="VJI13" s="11"/>
      <c r="VJJ13" s="11"/>
      <c r="VJK13" s="11"/>
      <c r="VJL13" s="11"/>
      <c r="VJM13" s="11"/>
      <c r="VJN13" s="11"/>
      <c r="VJO13" s="11"/>
      <c r="VJP13" s="11"/>
      <c r="VJQ13" s="11"/>
      <c r="VJR13" s="11"/>
      <c r="VJS13" s="11"/>
      <c r="VJT13" s="11"/>
      <c r="VJU13" s="11"/>
      <c r="VJV13" s="11"/>
      <c r="VJW13" s="11"/>
      <c r="VJX13" s="11"/>
      <c r="VJY13" s="11"/>
      <c r="VJZ13" s="11"/>
      <c r="VKA13" s="11"/>
      <c r="VKB13" s="11"/>
      <c r="VKC13" s="11"/>
      <c r="VKD13" s="11"/>
      <c r="VKE13" s="11"/>
      <c r="VKF13" s="11"/>
      <c r="VKG13" s="11"/>
      <c r="VKH13" s="11"/>
      <c r="VKI13" s="11"/>
      <c r="VKJ13" s="11"/>
      <c r="VKK13" s="11"/>
      <c r="VKL13" s="11"/>
      <c r="VKM13" s="11"/>
      <c r="VKN13" s="11"/>
      <c r="VKO13" s="11"/>
      <c r="VKP13" s="11"/>
      <c r="VKQ13" s="11"/>
      <c r="VKR13" s="11"/>
      <c r="VKS13" s="11"/>
      <c r="VKT13" s="11"/>
      <c r="VKU13" s="11"/>
      <c r="VKV13" s="11"/>
      <c r="VKW13" s="11"/>
      <c r="VKX13" s="11"/>
      <c r="VKY13" s="11"/>
      <c r="VKZ13" s="11"/>
      <c r="VLA13" s="11"/>
      <c r="VLB13" s="11"/>
      <c r="VLC13" s="11"/>
      <c r="VLD13" s="11"/>
      <c r="VLE13" s="11"/>
      <c r="VLF13" s="11"/>
      <c r="VLG13" s="11"/>
      <c r="VLH13" s="11"/>
      <c r="VLI13" s="11"/>
      <c r="VLJ13" s="11"/>
      <c r="VLK13" s="11"/>
      <c r="VLL13" s="11"/>
      <c r="VLM13" s="11"/>
      <c r="VLN13" s="11"/>
      <c r="VLO13" s="11"/>
      <c r="VLP13" s="11"/>
      <c r="VLQ13" s="11"/>
      <c r="VLR13" s="11"/>
      <c r="VLS13" s="11"/>
      <c r="VLT13" s="11"/>
      <c r="VLU13" s="11"/>
      <c r="VLV13" s="11"/>
      <c r="VLW13" s="11"/>
      <c r="VLX13" s="11"/>
      <c r="VLY13" s="11"/>
      <c r="VLZ13" s="11"/>
      <c r="VMA13" s="11"/>
      <c r="VMB13" s="11"/>
      <c r="VMC13" s="11"/>
      <c r="VMD13" s="11"/>
      <c r="VME13" s="11"/>
      <c r="VMF13" s="11"/>
      <c r="VMG13" s="11"/>
      <c r="VMH13" s="11"/>
      <c r="VMI13" s="11"/>
      <c r="VMJ13" s="11"/>
      <c r="VMK13" s="11"/>
      <c r="VML13" s="11"/>
      <c r="VMM13" s="11"/>
      <c r="VMN13" s="11"/>
      <c r="VMO13" s="11"/>
      <c r="VMP13" s="11"/>
      <c r="VMQ13" s="11"/>
      <c r="VMR13" s="11"/>
      <c r="VMS13" s="11"/>
      <c r="VMT13" s="11"/>
      <c r="VMU13" s="11"/>
      <c r="VMV13" s="11"/>
      <c r="VMW13" s="11"/>
      <c r="VMX13" s="11"/>
      <c r="VMY13" s="11"/>
      <c r="VMZ13" s="11"/>
      <c r="VNA13" s="11"/>
      <c r="VNB13" s="11"/>
      <c r="VNC13" s="11"/>
      <c r="VND13" s="11"/>
      <c r="VNE13" s="11"/>
      <c r="VNF13" s="11"/>
      <c r="VNG13" s="11"/>
      <c r="VNH13" s="11"/>
      <c r="VNI13" s="11"/>
      <c r="VNJ13" s="11"/>
      <c r="VNK13" s="11"/>
      <c r="VNL13" s="11"/>
      <c r="VNM13" s="11"/>
      <c r="VNN13" s="11"/>
      <c r="VNO13" s="11"/>
      <c r="VNP13" s="11"/>
      <c r="VNQ13" s="11"/>
      <c r="VNR13" s="11"/>
      <c r="VNS13" s="11"/>
      <c r="VNT13" s="11"/>
      <c r="VNU13" s="11"/>
      <c r="VNV13" s="11"/>
      <c r="VNW13" s="11"/>
      <c r="VNX13" s="11"/>
      <c r="VNY13" s="11"/>
      <c r="VNZ13" s="11"/>
      <c r="VOA13" s="11"/>
      <c r="VOB13" s="11"/>
      <c r="VOC13" s="11"/>
      <c r="VOD13" s="11"/>
      <c r="VOE13" s="11"/>
      <c r="VOF13" s="11"/>
      <c r="VOG13" s="11"/>
      <c r="VOH13" s="11"/>
      <c r="VOI13" s="11"/>
      <c r="VOJ13" s="11"/>
      <c r="VOK13" s="11"/>
      <c r="VOL13" s="11"/>
      <c r="VOM13" s="11"/>
      <c r="VON13" s="11"/>
      <c r="VOO13" s="11"/>
      <c r="VOP13" s="11"/>
      <c r="VOQ13" s="11"/>
      <c r="VOR13" s="11"/>
      <c r="VOS13" s="11"/>
      <c r="VOT13" s="11"/>
      <c r="VOU13" s="11"/>
      <c r="VOV13" s="11"/>
      <c r="VOW13" s="11"/>
      <c r="VOX13" s="11"/>
      <c r="VOY13" s="11"/>
      <c r="VOZ13" s="11"/>
      <c r="VPA13" s="11"/>
      <c r="VPB13" s="11"/>
      <c r="VPC13" s="11"/>
      <c r="VPD13" s="11"/>
      <c r="VPE13" s="11"/>
      <c r="VPF13" s="11"/>
      <c r="VPG13" s="11"/>
      <c r="VPH13" s="11"/>
      <c r="VPI13" s="11"/>
      <c r="VPJ13" s="11"/>
      <c r="VPK13" s="11"/>
      <c r="VPL13" s="11"/>
      <c r="VPM13" s="11"/>
      <c r="VPN13" s="11"/>
      <c r="VPO13" s="11"/>
      <c r="VPP13" s="11"/>
      <c r="VPQ13" s="11"/>
      <c r="VPR13" s="11"/>
      <c r="VPS13" s="11"/>
      <c r="VPT13" s="11"/>
      <c r="VPU13" s="11"/>
      <c r="VPV13" s="11"/>
      <c r="VPW13" s="11"/>
      <c r="VPX13" s="11"/>
      <c r="VPY13" s="11"/>
      <c r="VPZ13" s="11"/>
      <c r="VQA13" s="11"/>
      <c r="VQB13" s="11"/>
      <c r="VQC13" s="11"/>
      <c r="VQD13" s="11"/>
      <c r="VQE13" s="11"/>
      <c r="VQF13" s="11"/>
      <c r="VQG13" s="11"/>
      <c r="VQH13" s="11"/>
      <c r="VQI13" s="11"/>
      <c r="VQJ13" s="11"/>
      <c r="VQK13" s="11"/>
      <c r="VQL13" s="11"/>
      <c r="VQM13" s="11"/>
      <c r="VQN13" s="11"/>
      <c r="VQO13" s="11"/>
      <c r="VQP13" s="11"/>
      <c r="VQQ13" s="11"/>
      <c r="VQR13" s="11"/>
      <c r="VQS13" s="11"/>
      <c r="VQT13" s="11"/>
      <c r="VQU13" s="11"/>
      <c r="VQV13" s="11"/>
      <c r="VQW13" s="11"/>
      <c r="VQX13" s="11"/>
      <c r="VQY13" s="11"/>
      <c r="VQZ13" s="11"/>
      <c r="VRA13" s="11"/>
      <c r="VRB13" s="11"/>
      <c r="VRC13" s="11"/>
      <c r="VRD13" s="11"/>
      <c r="VRE13" s="11"/>
      <c r="VRF13" s="11"/>
      <c r="VRG13" s="11"/>
      <c r="VRH13" s="11"/>
      <c r="VRI13" s="11"/>
      <c r="VRJ13" s="11"/>
      <c r="VRK13" s="11"/>
      <c r="VRL13" s="11"/>
      <c r="VRM13" s="11"/>
      <c r="VRN13" s="11"/>
      <c r="VRO13" s="11"/>
      <c r="VRP13" s="11"/>
      <c r="VRQ13" s="11"/>
      <c r="VRR13" s="11"/>
      <c r="VRS13" s="11"/>
      <c r="VRT13" s="11"/>
      <c r="VRU13" s="11"/>
      <c r="VRV13" s="11"/>
      <c r="VRW13" s="11"/>
      <c r="VRX13" s="11"/>
      <c r="VRY13" s="11"/>
      <c r="VRZ13" s="11"/>
      <c r="VSA13" s="11"/>
      <c r="VSB13" s="11"/>
      <c r="VSC13" s="11"/>
      <c r="VSD13" s="11"/>
      <c r="VSE13" s="11"/>
      <c r="VSF13" s="11"/>
      <c r="VSG13" s="11"/>
      <c r="VSH13" s="11"/>
      <c r="VSI13" s="11"/>
      <c r="VSJ13" s="11"/>
      <c r="VSK13" s="11"/>
      <c r="VSL13" s="11"/>
      <c r="VSM13" s="11"/>
      <c r="VSN13" s="11"/>
      <c r="VSO13" s="11"/>
      <c r="VSP13" s="11"/>
      <c r="VSQ13" s="11"/>
      <c r="VSR13" s="11"/>
      <c r="VSS13" s="11"/>
      <c r="VST13" s="11"/>
      <c r="VSU13" s="11"/>
      <c r="VSV13" s="11"/>
      <c r="VSW13" s="11"/>
      <c r="VSX13" s="11"/>
      <c r="VSY13" s="11"/>
      <c r="VSZ13" s="11"/>
      <c r="VTA13" s="11"/>
      <c r="VTB13" s="11"/>
      <c r="VTC13" s="11"/>
      <c r="VTD13" s="11"/>
      <c r="VTE13" s="11"/>
      <c r="VTF13" s="11"/>
      <c r="VTG13" s="11"/>
      <c r="VTH13" s="11"/>
      <c r="VTI13" s="11"/>
      <c r="VTJ13" s="11"/>
      <c r="VTK13" s="11"/>
      <c r="VTL13" s="11"/>
      <c r="VTM13" s="11"/>
      <c r="VTN13" s="11"/>
      <c r="VTO13" s="11"/>
      <c r="VTP13" s="11"/>
      <c r="VTQ13" s="11"/>
      <c r="VTR13" s="11"/>
      <c r="VTS13" s="11"/>
      <c r="VTT13" s="11"/>
      <c r="VTU13" s="11"/>
      <c r="VTV13" s="11"/>
      <c r="VTW13" s="11"/>
      <c r="VTX13" s="11"/>
      <c r="VTY13" s="11"/>
      <c r="VTZ13" s="11"/>
      <c r="VUA13" s="11"/>
      <c r="VUB13" s="11"/>
      <c r="VUC13" s="11"/>
      <c r="VUD13" s="11"/>
      <c r="VUE13" s="11"/>
      <c r="VUF13" s="11"/>
      <c r="VUG13" s="11"/>
      <c r="VUH13" s="11"/>
      <c r="VUI13" s="11"/>
      <c r="VUJ13" s="11"/>
      <c r="VUK13" s="11"/>
      <c r="VUL13" s="11"/>
      <c r="VUM13" s="11"/>
      <c r="VUN13" s="11"/>
      <c r="VUO13" s="11"/>
      <c r="VUP13" s="11"/>
      <c r="VUQ13" s="11"/>
      <c r="VUR13" s="11"/>
      <c r="VUS13" s="11"/>
      <c r="VUT13" s="11"/>
      <c r="VUU13" s="11"/>
      <c r="VUV13" s="11"/>
      <c r="VUW13" s="11"/>
      <c r="VUX13" s="11"/>
      <c r="VUY13" s="11"/>
      <c r="VUZ13" s="11"/>
      <c r="VVA13" s="11"/>
      <c r="VVB13" s="11"/>
      <c r="VVC13" s="11"/>
      <c r="VVD13" s="11"/>
      <c r="VVE13" s="11"/>
      <c r="VVF13" s="11"/>
      <c r="VVG13" s="11"/>
      <c r="VVH13" s="11"/>
      <c r="VVI13" s="11"/>
      <c r="VVJ13" s="11"/>
      <c r="VVK13" s="11"/>
      <c r="VVL13" s="11"/>
      <c r="VVM13" s="11"/>
      <c r="VVN13" s="11"/>
      <c r="VVO13" s="11"/>
      <c r="VVP13" s="11"/>
      <c r="VVQ13" s="11"/>
      <c r="VVR13" s="11"/>
      <c r="VVS13" s="11"/>
      <c r="VVT13" s="11"/>
      <c r="VVU13" s="11"/>
      <c r="VVV13" s="11"/>
      <c r="VVW13" s="11"/>
      <c r="VVX13" s="11"/>
      <c r="VVY13" s="11"/>
      <c r="VVZ13" s="11"/>
      <c r="VWA13" s="11"/>
      <c r="VWB13" s="11"/>
      <c r="VWC13" s="11"/>
      <c r="VWD13" s="11"/>
      <c r="VWE13" s="11"/>
      <c r="VWF13" s="11"/>
      <c r="VWG13" s="11"/>
      <c r="VWH13" s="11"/>
      <c r="VWI13" s="11"/>
      <c r="VWJ13" s="11"/>
      <c r="VWK13" s="11"/>
      <c r="VWL13" s="11"/>
      <c r="VWM13" s="11"/>
      <c r="VWN13" s="11"/>
      <c r="VWO13" s="11"/>
      <c r="VWP13" s="11"/>
      <c r="VWQ13" s="11"/>
      <c r="VWR13" s="11"/>
      <c r="VWS13" s="11"/>
      <c r="VWT13" s="11"/>
      <c r="VWU13" s="11"/>
      <c r="VWV13" s="11"/>
      <c r="VWW13" s="11"/>
      <c r="VWX13" s="11"/>
      <c r="VWY13" s="11"/>
      <c r="VWZ13" s="11"/>
      <c r="VXA13" s="11"/>
      <c r="VXB13" s="11"/>
      <c r="VXC13" s="11"/>
      <c r="VXD13" s="11"/>
      <c r="VXE13" s="11"/>
      <c r="VXF13" s="11"/>
      <c r="VXG13" s="11"/>
      <c r="VXH13" s="11"/>
      <c r="VXI13" s="11"/>
      <c r="VXJ13" s="11"/>
      <c r="VXK13" s="11"/>
      <c r="VXL13" s="11"/>
      <c r="VXM13" s="11"/>
      <c r="VXN13" s="11"/>
      <c r="VXO13" s="11"/>
      <c r="VXP13" s="11"/>
      <c r="VXQ13" s="11"/>
      <c r="VXR13" s="11"/>
      <c r="VXS13" s="11"/>
      <c r="VXT13" s="11"/>
      <c r="VXU13" s="11"/>
      <c r="VXV13" s="11"/>
      <c r="VXW13" s="11"/>
      <c r="VXX13" s="11"/>
      <c r="VXY13" s="11"/>
      <c r="VXZ13" s="11"/>
      <c r="VYA13" s="11"/>
      <c r="VYB13" s="11"/>
      <c r="VYC13" s="11"/>
      <c r="VYD13" s="11"/>
      <c r="VYE13" s="11"/>
      <c r="VYF13" s="11"/>
      <c r="VYG13" s="11"/>
      <c r="VYH13" s="11"/>
      <c r="VYI13" s="11"/>
      <c r="VYJ13" s="11"/>
      <c r="VYK13" s="11"/>
      <c r="VYL13" s="11"/>
      <c r="VYM13" s="11"/>
      <c r="VYN13" s="11"/>
      <c r="VYO13" s="11"/>
      <c r="VYP13" s="11"/>
      <c r="VYQ13" s="11"/>
      <c r="VYR13" s="11"/>
      <c r="VYS13" s="11"/>
      <c r="VYT13" s="11"/>
      <c r="VYU13" s="11"/>
      <c r="VYV13" s="11"/>
      <c r="VYW13" s="11"/>
      <c r="VYX13" s="11"/>
      <c r="VYY13" s="11"/>
      <c r="VYZ13" s="11"/>
      <c r="VZA13" s="11"/>
      <c r="VZB13" s="11"/>
      <c r="VZC13" s="11"/>
      <c r="VZD13" s="11"/>
      <c r="VZE13" s="11"/>
      <c r="VZF13" s="11"/>
      <c r="VZG13" s="11"/>
      <c r="VZH13" s="11"/>
      <c r="VZI13" s="11"/>
      <c r="VZJ13" s="11"/>
      <c r="VZK13" s="11"/>
      <c r="VZL13" s="11"/>
      <c r="VZM13" s="11"/>
      <c r="VZN13" s="11"/>
      <c r="VZO13" s="11"/>
      <c r="VZP13" s="11"/>
      <c r="VZQ13" s="11"/>
      <c r="VZR13" s="11"/>
      <c r="VZS13" s="11"/>
      <c r="VZT13" s="11"/>
      <c r="VZU13" s="11"/>
      <c r="VZV13" s="11"/>
      <c r="VZW13" s="11"/>
      <c r="VZX13" s="11"/>
      <c r="VZY13" s="11"/>
      <c r="VZZ13" s="11"/>
      <c r="WAA13" s="11"/>
      <c r="WAB13" s="11"/>
      <c r="WAC13" s="11"/>
      <c r="WAD13" s="11"/>
      <c r="WAE13" s="11"/>
      <c r="WAF13" s="11"/>
      <c r="WAG13" s="11"/>
      <c r="WAH13" s="11"/>
      <c r="WAI13" s="11"/>
      <c r="WAJ13" s="11"/>
      <c r="WAK13" s="11"/>
      <c r="WAL13" s="11"/>
      <c r="WAM13" s="11"/>
      <c r="WAN13" s="11"/>
      <c r="WAO13" s="11"/>
      <c r="WAP13" s="11"/>
      <c r="WAQ13" s="11"/>
      <c r="WAR13" s="11"/>
      <c r="WAS13" s="11"/>
      <c r="WAT13" s="11"/>
      <c r="WAU13" s="11"/>
      <c r="WAV13" s="11"/>
      <c r="WAW13" s="11"/>
      <c r="WAX13" s="11"/>
      <c r="WAY13" s="11"/>
      <c r="WAZ13" s="11"/>
      <c r="WBA13" s="11"/>
      <c r="WBB13" s="11"/>
      <c r="WBC13" s="11"/>
      <c r="WBD13" s="11"/>
      <c r="WBE13" s="11"/>
      <c r="WBF13" s="11"/>
      <c r="WBG13" s="11"/>
      <c r="WBH13" s="11"/>
      <c r="WBI13" s="11"/>
      <c r="WBJ13" s="11"/>
      <c r="WBK13" s="11"/>
      <c r="WBL13" s="11"/>
      <c r="WBM13" s="11"/>
      <c r="WBN13" s="11"/>
      <c r="WBO13" s="11"/>
      <c r="WBP13" s="11"/>
      <c r="WBQ13" s="11"/>
      <c r="WBR13" s="11"/>
      <c r="WBS13" s="11"/>
      <c r="WBT13" s="11"/>
      <c r="WBU13" s="11"/>
      <c r="WBV13" s="11"/>
      <c r="WBW13" s="11"/>
      <c r="WBX13" s="11"/>
      <c r="WBY13" s="11"/>
      <c r="WBZ13" s="11"/>
      <c r="WCA13" s="11"/>
      <c r="WCB13" s="11"/>
      <c r="WCC13" s="11"/>
      <c r="WCD13" s="11"/>
      <c r="WCE13" s="11"/>
      <c r="WCF13" s="11"/>
      <c r="WCG13" s="11"/>
      <c r="WCH13" s="11"/>
      <c r="WCI13" s="11"/>
      <c r="WCJ13" s="11"/>
      <c r="WCK13" s="11"/>
      <c r="WCL13" s="11"/>
      <c r="WCM13" s="11"/>
      <c r="WCN13" s="11"/>
      <c r="WCO13" s="11"/>
      <c r="WCP13" s="11"/>
      <c r="WCQ13" s="11"/>
      <c r="WCR13" s="11"/>
      <c r="WCS13" s="11"/>
      <c r="WCT13" s="11"/>
      <c r="WCU13" s="11"/>
      <c r="WCV13" s="11"/>
      <c r="WCW13" s="11"/>
      <c r="WCX13" s="11"/>
      <c r="WCY13" s="11"/>
      <c r="WCZ13" s="11"/>
      <c r="WDA13" s="11"/>
      <c r="WDB13" s="11"/>
      <c r="WDC13" s="11"/>
      <c r="WDD13" s="11"/>
      <c r="WDE13" s="11"/>
      <c r="WDF13" s="11"/>
      <c r="WDG13" s="11"/>
      <c r="WDH13" s="11"/>
      <c r="WDI13" s="11"/>
      <c r="WDJ13" s="11"/>
      <c r="WDK13" s="11"/>
      <c r="WDL13" s="11"/>
      <c r="WDM13" s="11"/>
      <c r="WDN13" s="11"/>
      <c r="WDO13" s="11"/>
      <c r="WDP13" s="11"/>
      <c r="WDQ13" s="11"/>
      <c r="WDR13" s="11"/>
      <c r="WDS13" s="11"/>
      <c r="WDT13" s="11"/>
      <c r="WDU13" s="11"/>
      <c r="WDV13" s="11"/>
      <c r="WDW13" s="11"/>
      <c r="WDX13" s="11"/>
      <c r="WDY13" s="11"/>
      <c r="WDZ13" s="11"/>
      <c r="WEA13" s="11"/>
      <c r="WEB13" s="11"/>
      <c r="WEC13" s="11"/>
      <c r="WED13" s="11"/>
      <c r="WEE13" s="11"/>
      <c r="WEF13" s="11"/>
      <c r="WEG13" s="11"/>
      <c r="WEH13" s="11"/>
      <c r="WEI13" s="11"/>
      <c r="WEJ13" s="11"/>
      <c r="WEK13" s="11"/>
      <c r="WEL13" s="11"/>
      <c r="WEM13" s="11"/>
      <c r="WEN13" s="11"/>
      <c r="WEO13" s="11"/>
      <c r="WEP13" s="11"/>
      <c r="WEQ13" s="11"/>
      <c r="WER13" s="11"/>
      <c r="WES13" s="11"/>
      <c r="WET13" s="11"/>
      <c r="WEU13" s="11"/>
      <c r="WEV13" s="11"/>
      <c r="WEW13" s="11"/>
      <c r="WEX13" s="11"/>
      <c r="WEY13" s="11"/>
      <c r="WEZ13" s="11"/>
      <c r="WFA13" s="11"/>
      <c r="WFB13" s="11"/>
      <c r="WFC13" s="11"/>
      <c r="WFD13" s="11"/>
      <c r="WFE13" s="11"/>
      <c r="WFF13" s="11"/>
      <c r="WFG13" s="11"/>
      <c r="WFH13" s="11"/>
      <c r="WFI13" s="11"/>
      <c r="WFJ13" s="11"/>
      <c r="WFK13" s="11"/>
      <c r="WFL13" s="11"/>
      <c r="WFM13" s="11"/>
      <c r="WFN13" s="11"/>
      <c r="WFO13" s="11"/>
      <c r="WFP13" s="11"/>
      <c r="WFQ13" s="11"/>
      <c r="WFR13" s="11"/>
      <c r="WFS13" s="11"/>
      <c r="WFT13" s="11"/>
      <c r="WFU13" s="11"/>
      <c r="WFV13" s="11"/>
      <c r="WFW13" s="11"/>
      <c r="WFX13" s="11"/>
      <c r="WFY13" s="11"/>
      <c r="WFZ13" s="11"/>
      <c r="WGA13" s="11"/>
      <c r="WGB13" s="11"/>
      <c r="WGC13" s="11"/>
      <c r="WGD13" s="11"/>
      <c r="WGE13" s="11"/>
      <c r="WGF13" s="11"/>
      <c r="WGG13" s="11"/>
      <c r="WGH13" s="11"/>
      <c r="WGI13" s="11"/>
      <c r="WGJ13" s="11"/>
      <c r="WGK13" s="11"/>
      <c r="WGL13" s="11"/>
      <c r="WGM13" s="11"/>
      <c r="WGN13" s="11"/>
      <c r="WGO13" s="11"/>
      <c r="WGP13" s="11"/>
      <c r="WGQ13" s="11"/>
      <c r="WGR13" s="11"/>
      <c r="WGS13" s="11"/>
      <c r="WGT13" s="11"/>
      <c r="WGU13" s="11"/>
      <c r="WGV13" s="11"/>
      <c r="WGW13" s="11"/>
      <c r="WGX13" s="11"/>
      <c r="WGY13" s="11"/>
      <c r="WGZ13" s="11"/>
      <c r="WHA13" s="11"/>
      <c r="WHB13" s="11"/>
      <c r="WHC13" s="11"/>
      <c r="WHD13" s="11"/>
      <c r="WHE13" s="11"/>
      <c r="WHF13" s="11"/>
      <c r="WHG13" s="11"/>
      <c r="WHH13" s="11"/>
      <c r="WHI13" s="11"/>
      <c r="WHJ13" s="11"/>
      <c r="WHK13" s="11"/>
      <c r="WHL13" s="11"/>
      <c r="WHM13" s="11"/>
      <c r="WHN13" s="11"/>
      <c r="WHO13" s="11"/>
      <c r="WHP13" s="11"/>
      <c r="WHQ13" s="11"/>
      <c r="WHR13" s="11"/>
      <c r="WHS13" s="11"/>
      <c r="WHT13" s="11"/>
      <c r="WHU13" s="11"/>
      <c r="WHV13" s="11"/>
      <c r="WHW13" s="11"/>
      <c r="WHX13" s="11"/>
      <c r="WHY13" s="11"/>
      <c r="WHZ13" s="11"/>
      <c r="WIA13" s="11"/>
      <c r="WIB13" s="11"/>
      <c r="WIC13" s="11"/>
      <c r="WID13" s="11"/>
      <c r="WIE13" s="11"/>
      <c r="WIF13" s="11"/>
      <c r="WIG13" s="11"/>
      <c r="WIH13" s="11"/>
      <c r="WII13" s="11"/>
      <c r="WIJ13" s="11"/>
      <c r="WIK13" s="11"/>
      <c r="WIL13" s="11"/>
      <c r="WIM13" s="11"/>
      <c r="WIN13" s="11"/>
      <c r="WIO13" s="11"/>
      <c r="WIP13" s="11"/>
      <c r="WIQ13" s="11"/>
      <c r="WIR13" s="11"/>
      <c r="WIS13" s="11"/>
      <c r="WIT13" s="11"/>
      <c r="WIU13" s="11"/>
      <c r="WIV13" s="11"/>
      <c r="WIW13" s="11"/>
      <c r="WIX13" s="11"/>
      <c r="WIY13" s="11"/>
      <c r="WIZ13" s="11"/>
      <c r="WJA13" s="11"/>
      <c r="WJB13" s="11"/>
      <c r="WJC13" s="11"/>
      <c r="WJD13" s="11"/>
      <c r="WJE13" s="11"/>
      <c r="WJF13" s="11"/>
      <c r="WJG13" s="11"/>
      <c r="WJH13" s="11"/>
      <c r="WJI13" s="11"/>
      <c r="WJJ13" s="11"/>
      <c r="WJK13" s="11"/>
      <c r="WJL13" s="11"/>
      <c r="WJM13" s="11"/>
      <c r="WJN13" s="11"/>
      <c r="WJO13" s="11"/>
      <c r="WJP13" s="11"/>
      <c r="WJQ13" s="11"/>
      <c r="WJR13" s="11"/>
      <c r="WJS13" s="11"/>
      <c r="WJT13" s="11"/>
      <c r="WJU13" s="11"/>
      <c r="WJV13" s="11"/>
      <c r="WJW13" s="11"/>
      <c r="WJX13" s="11"/>
      <c r="WJY13" s="11"/>
      <c r="WJZ13" s="11"/>
      <c r="WKA13" s="11"/>
      <c r="WKB13" s="11"/>
      <c r="WKC13" s="11"/>
      <c r="WKD13" s="11"/>
      <c r="WKE13" s="11"/>
      <c r="WKF13" s="11"/>
      <c r="WKG13" s="11"/>
      <c r="WKH13" s="11"/>
      <c r="WKI13" s="11"/>
      <c r="WKJ13" s="11"/>
      <c r="WKK13" s="11"/>
      <c r="WKL13" s="11"/>
      <c r="WKM13" s="11"/>
      <c r="WKN13" s="11"/>
      <c r="WKO13" s="11"/>
      <c r="WKP13" s="11"/>
      <c r="WKQ13" s="11"/>
      <c r="WKR13" s="11"/>
      <c r="WKS13" s="11"/>
      <c r="WKT13" s="11"/>
      <c r="WKU13" s="11"/>
      <c r="WKV13" s="11"/>
      <c r="WKW13" s="11"/>
      <c r="WKX13" s="11"/>
      <c r="WKY13" s="11"/>
      <c r="WKZ13" s="11"/>
      <c r="WLA13" s="11"/>
      <c r="WLB13" s="11"/>
      <c r="WLC13" s="11"/>
      <c r="WLD13" s="11"/>
      <c r="WLE13" s="11"/>
      <c r="WLF13" s="11"/>
      <c r="WLG13" s="11"/>
      <c r="WLH13" s="11"/>
      <c r="WLI13" s="11"/>
      <c r="WLJ13" s="11"/>
      <c r="WLK13" s="11"/>
      <c r="WLL13" s="11"/>
      <c r="WLM13" s="11"/>
      <c r="WLN13" s="11"/>
      <c r="WLO13" s="11"/>
      <c r="WLP13" s="11"/>
      <c r="WLQ13" s="11"/>
      <c r="WLR13" s="11"/>
      <c r="WLS13" s="11"/>
      <c r="WLT13" s="11"/>
      <c r="WLU13" s="11"/>
      <c r="WLV13" s="11"/>
      <c r="WLW13" s="11"/>
      <c r="WLX13" s="11"/>
      <c r="WLY13" s="11"/>
      <c r="WLZ13" s="11"/>
      <c r="WMA13" s="11"/>
      <c r="WMB13" s="11"/>
      <c r="WMC13" s="11"/>
      <c r="WMD13" s="11"/>
      <c r="WME13" s="11"/>
      <c r="WMF13" s="11"/>
      <c r="WMG13" s="11"/>
      <c r="WMH13" s="11"/>
      <c r="WMI13" s="11"/>
      <c r="WMJ13" s="11"/>
      <c r="WMK13" s="11"/>
      <c r="WML13" s="11"/>
      <c r="WMM13" s="11"/>
      <c r="WMN13" s="11"/>
      <c r="WMO13" s="11"/>
      <c r="WMP13" s="11"/>
      <c r="WMQ13" s="11"/>
      <c r="WMR13" s="11"/>
      <c r="WMS13" s="11"/>
      <c r="WMT13" s="11"/>
      <c r="WMU13" s="11"/>
      <c r="WMV13" s="11"/>
      <c r="WMW13" s="11"/>
      <c r="WMX13" s="11"/>
      <c r="WMY13" s="11"/>
      <c r="WMZ13" s="11"/>
      <c r="WNA13" s="11"/>
      <c r="WNB13" s="11"/>
      <c r="WNC13" s="11"/>
      <c r="WND13" s="11"/>
      <c r="WNE13" s="11"/>
      <c r="WNF13" s="11"/>
      <c r="WNG13" s="11"/>
      <c r="WNH13" s="11"/>
      <c r="WNI13" s="11"/>
      <c r="WNJ13" s="11"/>
      <c r="WNK13" s="11"/>
      <c r="WNL13" s="11"/>
      <c r="WNM13" s="11"/>
      <c r="WNN13" s="11"/>
      <c r="WNO13" s="11"/>
      <c r="WNP13" s="11"/>
      <c r="WNQ13" s="11"/>
      <c r="WNR13" s="11"/>
      <c r="WNS13" s="11"/>
      <c r="WNT13" s="11"/>
      <c r="WNU13" s="11"/>
      <c r="WNV13" s="11"/>
      <c r="WNW13" s="11"/>
      <c r="WNX13" s="11"/>
      <c r="WNY13" s="11"/>
      <c r="WNZ13" s="11"/>
      <c r="WOA13" s="11"/>
      <c r="WOB13" s="11"/>
      <c r="WOC13" s="11"/>
      <c r="WOD13" s="11"/>
      <c r="WOE13" s="11"/>
      <c r="WOF13" s="11"/>
      <c r="WOG13" s="11"/>
      <c r="WOH13" s="11"/>
      <c r="WOI13" s="11"/>
      <c r="WOJ13" s="11"/>
      <c r="WOK13" s="11"/>
      <c r="WOL13" s="11"/>
      <c r="WOM13" s="11"/>
      <c r="WON13" s="11"/>
      <c r="WOO13" s="11"/>
      <c r="WOP13" s="11"/>
      <c r="WOQ13" s="11"/>
      <c r="WOR13" s="11"/>
      <c r="WOS13" s="11"/>
      <c r="WOT13" s="11"/>
      <c r="WOU13" s="11"/>
      <c r="WOV13" s="11"/>
      <c r="WOW13" s="11"/>
      <c r="WOX13" s="11"/>
      <c r="WOY13" s="11"/>
      <c r="WOZ13" s="11"/>
      <c r="WPA13" s="11"/>
      <c r="WPB13" s="11"/>
      <c r="WPC13" s="11"/>
      <c r="WPD13" s="11"/>
      <c r="WPE13" s="11"/>
      <c r="WPF13" s="11"/>
      <c r="WPG13" s="11"/>
      <c r="WPH13" s="11"/>
      <c r="WPI13" s="11"/>
      <c r="WPJ13" s="11"/>
      <c r="WPK13" s="11"/>
      <c r="WPL13" s="11"/>
      <c r="WPM13" s="11"/>
      <c r="WPN13" s="11"/>
      <c r="WPO13" s="11"/>
      <c r="WPP13" s="11"/>
      <c r="WPQ13" s="11"/>
      <c r="WPR13" s="11"/>
      <c r="WPS13" s="11"/>
      <c r="WPT13" s="11"/>
      <c r="WPU13" s="11"/>
      <c r="WPV13" s="11"/>
      <c r="WPW13" s="11"/>
      <c r="WPX13" s="11"/>
      <c r="WPY13" s="11"/>
      <c r="WPZ13" s="11"/>
      <c r="WQA13" s="11"/>
      <c r="WQB13" s="11"/>
      <c r="WQC13" s="11"/>
      <c r="WQD13" s="11"/>
      <c r="WQE13" s="11"/>
      <c r="WQF13" s="11"/>
      <c r="WQG13" s="11"/>
      <c r="WQH13" s="11"/>
      <c r="WQI13" s="11"/>
      <c r="WQJ13" s="11"/>
      <c r="WQK13" s="11"/>
      <c r="WQL13" s="11"/>
      <c r="WQM13" s="11"/>
      <c r="WQN13" s="11"/>
      <c r="WQO13" s="11"/>
      <c r="WQP13" s="11"/>
      <c r="WQQ13" s="11"/>
      <c r="WQR13" s="11"/>
      <c r="WQS13" s="11"/>
      <c r="WQT13" s="11"/>
      <c r="WQU13" s="11"/>
      <c r="WQV13" s="11"/>
      <c r="WQW13" s="11"/>
      <c r="WQX13" s="11"/>
      <c r="WQY13" s="11"/>
      <c r="WQZ13" s="11"/>
      <c r="WRA13" s="11"/>
      <c r="WRB13" s="11"/>
      <c r="WRC13" s="11"/>
      <c r="WRD13" s="11"/>
      <c r="WRE13" s="11"/>
      <c r="WRF13" s="11"/>
      <c r="WRG13" s="11"/>
      <c r="WRH13" s="11"/>
      <c r="WRI13" s="11"/>
      <c r="WRJ13" s="11"/>
      <c r="WRK13" s="11"/>
      <c r="WRL13" s="11"/>
      <c r="WRM13" s="11"/>
      <c r="WRN13" s="11"/>
      <c r="WRO13" s="11"/>
      <c r="WRP13" s="11"/>
      <c r="WRQ13" s="11"/>
      <c r="WRR13" s="11"/>
      <c r="WRS13" s="11"/>
      <c r="WRT13" s="11"/>
      <c r="WRU13" s="11"/>
      <c r="WRV13" s="11"/>
      <c r="WRW13" s="11"/>
      <c r="WRX13" s="11"/>
      <c r="WRY13" s="11"/>
      <c r="WRZ13" s="11"/>
      <c r="WSA13" s="11"/>
      <c r="WSB13" s="11"/>
      <c r="WSC13" s="11"/>
      <c r="WSD13" s="11"/>
      <c r="WSE13" s="11"/>
      <c r="WSF13" s="11"/>
      <c r="WSG13" s="11"/>
      <c r="WSH13" s="11"/>
      <c r="WSI13" s="11"/>
      <c r="WSJ13" s="11"/>
      <c r="WSK13" s="11"/>
      <c r="WSL13" s="11"/>
      <c r="WSM13" s="11"/>
      <c r="WSN13" s="11"/>
      <c r="WSO13" s="11"/>
      <c r="WSP13" s="11"/>
      <c r="WSQ13" s="11"/>
      <c r="WSR13" s="11"/>
      <c r="WSS13" s="11"/>
      <c r="WST13" s="11"/>
      <c r="WSU13" s="11"/>
      <c r="WSV13" s="11"/>
      <c r="WSW13" s="11"/>
      <c r="WSX13" s="11"/>
      <c r="WSY13" s="11"/>
      <c r="WSZ13" s="11"/>
      <c r="WTA13" s="11"/>
      <c r="WTB13" s="11"/>
      <c r="WTC13" s="11"/>
      <c r="WTD13" s="11"/>
      <c r="WTE13" s="11"/>
      <c r="WTF13" s="11"/>
      <c r="WTG13" s="11"/>
      <c r="WTH13" s="11"/>
      <c r="WTI13" s="11"/>
      <c r="WTJ13" s="11"/>
      <c r="WTK13" s="11"/>
      <c r="WTL13" s="11"/>
      <c r="WTM13" s="11"/>
      <c r="WTN13" s="11"/>
      <c r="WTO13" s="11"/>
      <c r="WTP13" s="11"/>
      <c r="WTQ13" s="11"/>
      <c r="WTR13" s="11"/>
      <c r="WTS13" s="11"/>
      <c r="WTT13" s="11"/>
      <c r="WTU13" s="11"/>
      <c r="WTV13" s="11"/>
      <c r="WTW13" s="11"/>
      <c r="WTX13" s="11"/>
      <c r="WTY13" s="11"/>
      <c r="WTZ13" s="11"/>
      <c r="WUA13" s="11"/>
      <c r="WUB13" s="11"/>
      <c r="WUC13" s="11"/>
      <c r="WUD13" s="11"/>
      <c r="WUE13" s="11"/>
      <c r="WUF13" s="11"/>
      <c r="WUG13" s="11"/>
      <c r="WUH13" s="11"/>
      <c r="WUI13" s="11"/>
      <c r="WUJ13" s="11"/>
      <c r="WUK13" s="11"/>
      <c r="WUL13" s="11"/>
      <c r="WUM13" s="11"/>
      <c r="WUN13" s="11"/>
      <c r="WUO13" s="11"/>
      <c r="WUP13" s="11"/>
      <c r="WUQ13" s="11"/>
      <c r="WUR13" s="11"/>
      <c r="WUS13" s="11"/>
      <c r="WUT13" s="11"/>
      <c r="WUU13" s="11"/>
      <c r="WUV13" s="11"/>
      <c r="WUW13" s="11"/>
      <c r="WUX13" s="11"/>
      <c r="WUY13" s="11"/>
      <c r="WUZ13" s="11"/>
      <c r="WVA13" s="11"/>
      <c r="WVB13" s="11"/>
      <c r="WVC13" s="11"/>
      <c r="WVD13" s="11"/>
      <c r="WVE13" s="11"/>
      <c r="WVF13" s="11"/>
      <c r="WVG13" s="11"/>
      <c r="WVH13" s="11"/>
      <c r="WVI13" s="11"/>
      <c r="WVJ13" s="11"/>
      <c r="WVK13" s="11"/>
      <c r="WVL13" s="11"/>
      <c r="WVM13" s="11"/>
      <c r="WVN13" s="11"/>
      <c r="WVO13" s="11"/>
      <c r="WVP13" s="11"/>
      <c r="WVQ13" s="11"/>
      <c r="WVR13" s="11"/>
      <c r="WVS13" s="11"/>
      <c r="WVT13" s="11"/>
      <c r="WVU13" s="11"/>
      <c r="WVV13" s="11"/>
      <c r="WVW13" s="11"/>
      <c r="WVX13" s="11"/>
      <c r="WVY13" s="11"/>
      <c r="WVZ13" s="11"/>
      <c r="WWA13" s="11"/>
      <c r="WWB13" s="11"/>
      <c r="WWC13" s="11"/>
      <c r="WWD13" s="11"/>
      <c r="WWE13" s="11"/>
      <c r="WWF13" s="11"/>
      <c r="WWG13" s="11"/>
      <c r="WWH13" s="11"/>
      <c r="WWI13" s="11"/>
      <c r="WWJ13" s="11"/>
      <c r="WWK13" s="11"/>
      <c r="WWL13" s="11"/>
      <c r="WWM13" s="11"/>
      <c r="WWN13" s="11"/>
      <c r="WWO13" s="11"/>
      <c r="WWP13" s="11"/>
      <c r="WWQ13" s="11"/>
      <c r="WWR13" s="11"/>
      <c r="WWS13" s="11"/>
      <c r="WWT13" s="11"/>
      <c r="WWU13" s="11"/>
      <c r="WWV13" s="11"/>
      <c r="WWW13" s="11"/>
      <c r="WWX13" s="11"/>
      <c r="WWY13" s="11"/>
      <c r="WWZ13" s="11"/>
      <c r="WXA13" s="11"/>
      <c r="WXB13" s="11"/>
      <c r="WXC13" s="11"/>
      <c r="WXD13" s="11"/>
      <c r="WXE13" s="11"/>
      <c r="WXF13" s="11"/>
      <c r="WXG13" s="11"/>
      <c r="WXH13" s="11"/>
      <c r="WXI13" s="11"/>
      <c r="WXJ13" s="11"/>
      <c r="WXK13" s="11"/>
      <c r="WXL13" s="11"/>
      <c r="WXM13" s="11"/>
      <c r="WXN13" s="11"/>
      <c r="WXO13" s="11"/>
      <c r="WXP13" s="11"/>
      <c r="WXQ13" s="11"/>
      <c r="WXR13" s="11"/>
      <c r="WXS13" s="11"/>
      <c r="WXT13" s="11"/>
      <c r="WXU13" s="11"/>
      <c r="WXV13" s="11"/>
      <c r="WXW13" s="11"/>
      <c r="WXX13" s="11"/>
      <c r="WXY13" s="11"/>
      <c r="WXZ13" s="11"/>
      <c r="WYA13" s="11"/>
      <c r="WYB13" s="11"/>
      <c r="WYC13" s="11"/>
      <c r="WYD13" s="11"/>
      <c r="WYE13" s="11"/>
      <c r="WYF13" s="11"/>
      <c r="WYG13" s="11"/>
      <c r="WYH13" s="11"/>
      <c r="WYI13" s="11"/>
      <c r="WYJ13" s="11"/>
      <c r="WYK13" s="11"/>
      <c r="WYL13" s="11"/>
      <c r="WYM13" s="11"/>
      <c r="WYN13" s="11"/>
      <c r="WYO13" s="11"/>
      <c r="WYP13" s="11"/>
      <c r="WYQ13" s="11"/>
      <c r="WYR13" s="11"/>
      <c r="WYS13" s="11"/>
      <c r="WYT13" s="11"/>
      <c r="WYU13" s="11"/>
      <c r="WYV13" s="11"/>
      <c r="WYW13" s="11"/>
      <c r="WYX13" s="11"/>
      <c r="WYY13" s="11"/>
      <c r="WYZ13" s="11"/>
      <c r="WZA13" s="11"/>
      <c r="WZB13" s="11"/>
      <c r="WZC13" s="11"/>
      <c r="WZD13" s="11"/>
      <c r="WZE13" s="11"/>
      <c r="WZF13" s="11"/>
      <c r="WZG13" s="11"/>
      <c r="WZH13" s="11"/>
      <c r="WZI13" s="11"/>
      <c r="WZJ13" s="11"/>
      <c r="WZK13" s="11"/>
      <c r="WZL13" s="11"/>
      <c r="WZM13" s="11"/>
      <c r="WZN13" s="11"/>
      <c r="WZO13" s="11"/>
      <c r="WZP13" s="11"/>
      <c r="WZQ13" s="11"/>
      <c r="WZR13" s="11"/>
      <c r="WZS13" s="11"/>
      <c r="WZT13" s="11"/>
      <c r="WZU13" s="11"/>
      <c r="WZV13" s="11"/>
      <c r="WZW13" s="11"/>
      <c r="WZX13" s="11"/>
      <c r="WZY13" s="11"/>
      <c r="WZZ13" s="11"/>
      <c r="XAA13" s="11"/>
      <c r="XAB13" s="11"/>
      <c r="XAC13" s="11"/>
      <c r="XAD13" s="11"/>
      <c r="XAE13" s="11"/>
      <c r="XAF13" s="11"/>
      <c r="XAG13" s="11"/>
      <c r="XAH13" s="11"/>
      <c r="XAI13" s="11"/>
      <c r="XAJ13" s="11"/>
      <c r="XAK13" s="11"/>
      <c r="XAL13" s="11"/>
      <c r="XAM13" s="11"/>
      <c r="XAN13" s="11"/>
      <c r="XAO13" s="11"/>
      <c r="XAP13" s="11"/>
      <c r="XAQ13" s="11"/>
      <c r="XAR13" s="11"/>
      <c r="XAS13" s="11"/>
      <c r="XAT13" s="11"/>
      <c r="XAU13" s="11"/>
      <c r="XAV13" s="11"/>
      <c r="XAW13" s="11"/>
      <c r="XAX13" s="11"/>
      <c r="XAY13" s="11"/>
      <c r="XAZ13" s="11"/>
      <c r="XBA13" s="11"/>
      <c r="XBB13" s="11"/>
      <c r="XBC13" s="11"/>
      <c r="XBD13" s="11"/>
      <c r="XBE13" s="11"/>
      <c r="XBF13" s="11"/>
      <c r="XBG13" s="11"/>
      <c r="XBH13" s="11"/>
      <c r="XBI13" s="11"/>
      <c r="XBJ13" s="11"/>
      <c r="XBK13" s="11"/>
      <c r="XBL13" s="11"/>
      <c r="XBM13" s="11"/>
      <c r="XBN13" s="11"/>
      <c r="XBO13" s="11"/>
      <c r="XBP13" s="11"/>
      <c r="XBQ13" s="11"/>
      <c r="XBR13" s="11"/>
      <c r="XBS13" s="11"/>
      <c r="XBT13" s="11"/>
      <c r="XBU13" s="11"/>
      <c r="XBV13" s="11"/>
      <c r="XBW13" s="11"/>
      <c r="XBX13" s="11"/>
      <c r="XBY13" s="11"/>
      <c r="XBZ13" s="11"/>
      <c r="XCA13" s="11"/>
      <c r="XCB13" s="11"/>
      <c r="XCC13" s="11"/>
      <c r="XCD13" s="11"/>
      <c r="XCE13" s="11"/>
      <c r="XCF13" s="11"/>
      <c r="XCG13" s="11"/>
      <c r="XCH13" s="11"/>
      <c r="XCI13" s="11"/>
      <c r="XCJ13" s="11"/>
      <c r="XCK13" s="11"/>
      <c r="XCL13" s="11"/>
      <c r="XCM13" s="11"/>
      <c r="XCN13" s="11"/>
      <c r="XCO13" s="11"/>
      <c r="XCP13" s="11"/>
      <c r="XCQ13" s="11"/>
      <c r="XCR13" s="11"/>
      <c r="XCS13" s="11"/>
      <c r="XCT13" s="11"/>
      <c r="XCU13" s="11"/>
      <c r="XCV13" s="11"/>
      <c r="XCW13" s="11"/>
      <c r="XCX13" s="11"/>
      <c r="XCY13" s="11"/>
      <c r="XCZ13" s="11"/>
      <c r="XDA13" s="11"/>
      <c r="XDB13" s="11"/>
      <c r="XDC13" s="11"/>
      <c r="XDD13" s="11"/>
      <c r="XDE13" s="11"/>
      <c r="XDF13" s="11"/>
      <c r="XDG13" s="11"/>
      <c r="XDH13" s="11"/>
      <c r="XDI13" s="11"/>
      <c r="XDJ13" s="11"/>
      <c r="XDK13" s="11"/>
      <c r="XDL13" s="11"/>
      <c r="XDM13" s="11"/>
      <c r="XDN13" s="11"/>
      <c r="XDO13" s="11"/>
      <c r="XDP13" s="11"/>
      <c r="XDQ13" s="11"/>
      <c r="XDR13" s="11"/>
      <c r="XDS13" s="11"/>
      <c r="XDT13" s="11"/>
      <c r="XDU13" s="11"/>
      <c r="XDV13" s="11"/>
      <c r="XDW13" s="11"/>
      <c r="XDX13" s="11"/>
      <c r="XDY13" s="11"/>
      <c r="XDZ13" s="11"/>
      <c r="XEA13" s="11"/>
      <c r="XEB13" s="11"/>
      <c r="XEC13" s="11"/>
      <c r="XED13" s="11"/>
      <c r="XEE13" s="11"/>
      <c r="XEF13" s="11"/>
      <c r="XEG13" s="11"/>
      <c r="XEH13" s="11"/>
      <c r="XEI13" s="11"/>
      <c r="XEJ13" s="11"/>
      <c r="XEK13" s="11"/>
      <c r="XEL13" s="11"/>
      <c r="XEM13" s="11"/>
      <c r="XEN13" s="11"/>
      <c r="XEO13" s="11"/>
      <c r="XEP13" s="11"/>
      <c r="XEQ13" s="11"/>
      <c r="XER13" s="11"/>
      <c r="XES13" s="11"/>
      <c r="XET13" s="11"/>
      <c r="XEU13" s="11"/>
      <c r="XEV13" s="11"/>
      <c r="XEW13" s="11"/>
      <c r="XEX13" s="11"/>
      <c r="XEY13" s="11"/>
      <c r="XEZ13" s="11"/>
      <c r="XFA13" s="11"/>
      <c r="XFB13" s="11"/>
      <c r="XFC13" s="11"/>
    </row>
    <row r="14" spans="1:16383" s="11" customFormat="1" x14ac:dyDescent="0.2">
      <c r="A14" s="12" t="s">
        <v>4655</v>
      </c>
      <c r="B14" s="12">
        <v>2302</v>
      </c>
      <c r="C14" s="88" t="s">
        <v>11469</v>
      </c>
      <c r="D14" s="9">
        <v>2017</v>
      </c>
      <c r="E14" s="5" t="s">
        <v>9313</v>
      </c>
      <c r="F14" s="8" t="s">
        <v>11104</v>
      </c>
      <c r="G14" s="5" t="s">
        <v>11089</v>
      </c>
      <c r="H14" s="5" t="s">
        <v>9314</v>
      </c>
      <c r="I14" s="5" t="s">
        <v>9347</v>
      </c>
      <c r="J14" s="5" t="s">
        <v>9345</v>
      </c>
      <c r="K14" s="9">
        <v>1</v>
      </c>
      <c r="L14" s="5" t="s">
        <v>11236</v>
      </c>
      <c r="M14" s="9">
        <v>50</v>
      </c>
      <c r="N14" s="13" t="s">
        <v>11523</v>
      </c>
      <c r="O14" s="5"/>
      <c r="P14" s="5"/>
    </row>
    <row r="15" spans="1:16383" s="11" customFormat="1" x14ac:dyDescent="0.2">
      <c r="A15" s="12" t="s">
        <v>4661</v>
      </c>
      <c r="B15" s="12">
        <v>2308</v>
      </c>
      <c r="C15" s="9" t="s">
        <v>11472</v>
      </c>
      <c r="D15" s="9">
        <v>2017</v>
      </c>
      <c r="E15" s="5" t="s">
        <v>9313</v>
      </c>
      <c r="F15" s="5" t="s">
        <v>11239</v>
      </c>
      <c r="G15" s="5" t="s">
        <v>11089</v>
      </c>
      <c r="H15" s="5" t="s">
        <v>9314</v>
      </c>
      <c r="I15" s="5" t="s">
        <v>9347</v>
      </c>
      <c r="J15" s="5" t="s">
        <v>9345</v>
      </c>
      <c r="K15" s="9">
        <v>1</v>
      </c>
      <c r="L15" s="5" t="s">
        <v>11235</v>
      </c>
      <c r="M15" s="9">
        <v>38</v>
      </c>
      <c r="N15" s="13" t="s">
        <v>2425</v>
      </c>
      <c r="O15" s="5"/>
      <c r="P15" s="5"/>
    </row>
    <row r="16" spans="1:16383" s="11" customFormat="1" x14ac:dyDescent="0.2">
      <c r="A16" s="12" t="s">
        <v>4686</v>
      </c>
      <c r="B16" s="12">
        <v>2333</v>
      </c>
      <c r="C16" s="9" t="s">
        <v>11473</v>
      </c>
      <c r="D16" s="9">
        <v>2017</v>
      </c>
      <c r="E16" s="5" t="s">
        <v>9313</v>
      </c>
      <c r="F16" s="8" t="s">
        <v>11240</v>
      </c>
      <c r="G16" s="5" t="s">
        <v>11088</v>
      </c>
      <c r="H16" s="5" t="s">
        <v>9383</v>
      </c>
      <c r="I16" s="5" t="s">
        <v>9347</v>
      </c>
      <c r="J16" s="5" t="s">
        <v>9345</v>
      </c>
      <c r="K16" s="9">
        <v>1</v>
      </c>
      <c r="L16" s="5" t="s">
        <v>11235</v>
      </c>
      <c r="M16" s="9">
        <v>22</v>
      </c>
      <c r="N16" s="5" t="s">
        <v>2446</v>
      </c>
      <c r="O16" s="5"/>
      <c r="P16" s="5"/>
    </row>
    <row r="17" spans="1:16383" s="11" customFormat="1" x14ac:dyDescent="0.2">
      <c r="A17" s="12" t="s">
        <v>4539</v>
      </c>
      <c r="B17" s="12">
        <v>2186</v>
      </c>
      <c r="C17" s="9" t="s">
        <v>11466</v>
      </c>
      <c r="D17" s="9">
        <v>2017</v>
      </c>
      <c r="E17" s="5" t="s">
        <v>9313</v>
      </c>
      <c r="F17" s="8" t="s">
        <v>11302</v>
      </c>
      <c r="G17" s="5" t="s">
        <v>11089</v>
      </c>
      <c r="H17" s="5" t="s">
        <v>9337</v>
      </c>
      <c r="I17" s="5" t="s">
        <v>9347</v>
      </c>
      <c r="J17" s="5" t="s">
        <v>9345</v>
      </c>
      <c r="K17" s="9">
        <v>1</v>
      </c>
      <c r="L17" s="5" t="s">
        <v>11235</v>
      </c>
      <c r="M17" s="9">
        <v>85</v>
      </c>
      <c r="N17" s="5" t="s">
        <v>11467</v>
      </c>
      <c r="O17" s="5"/>
    </row>
    <row r="18" spans="1:16383" s="11" customFormat="1" x14ac:dyDescent="0.2">
      <c r="A18" s="12" t="s">
        <v>4540</v>
      </c>
      <c r="B18" s="12">
        <v>2187</v>
      </c>
      <c r="C18" s="9" t="s">
        <v>11465</v>
      </c>
      <c r="D18" s="9">
        <v>2017</v>
      </c>
      <c r="E18" s="5" t="s">
        <v>9313</v>
      </c>
      <c r="F18" s="8" t="s">
        <v>11304</v>
      </c>
      <c r="G18" s="5" t="s">
        <v>11089</v>
      </c>
      <c r="H18" s="5" t="s">
        <v>9329</v>
      </c>
      <c r="I18" s="5" t="s">
        <v>9347</v>
      </c>
      <c r="J18" s="5" t="s">
        <v>9345</v>
      </c>
      <c r="K18" s="9">
        <v>1</v>
      </c>
      <c r="L18" s="5" t="s">
        <v>11236</v>
      </c>
      <c r="M18" s="9">
        <v>37</v>
      </c>
      <c r="N18" s="5" t="s">
        <v>11464</v>
      </c>
      <c r="O18" s="5"/>
    </row>
    <row r="19" spans="1:16383" s="11" customFormat="1" x14ac:dyDescent="0.2">
      <c r="A19" s="12" t="s">
        <v>4910</v>
      </c>
      <c r="B19" s="12">
        <v>2557</v>
      </c>
      <c r="C19" s="9" t="s">
        <v>11474</v>
      </c>
      <c r="D19" s="9">
        <v>2018</v>
      </c>
      <c r="E19" s="5" t="s">
        <v>9313</v>
      </c>
      <c r="F19" s="14" t="s">
        <v>11306</v>
      </c>
      <c r="G19" s="5" t="s">
        <v>11089</v>
      </c>
      <c r="H19" s="5" t="s">
        <v>9337</v>
      </c>
      <c r="I19" s="5" t="s">
        <v>9347</v>
      </c>
      <c r="J19" s="5" t="s">
        <v>9345</v>
      </c>
      <c r="K19" s="9">
        <v>1</v>
      </c>
      <c r="L19" s="5" t="s">
        <v>11236</v>
      </c>
      <c r="M19" s="9">
        <v>38</v>
      </c>
      <c r="N19" s="5" t="s">
        <v>11307</v>
      </c>
      <c r="O19" s="5"/>
    </row>
    <row r="20" spans="1:16383" s="11" customFormat="1" x14ac:dyDescent="0.2">
      <c r="A20" s="12" t="s">
        <v>4911</v>
      </c>
      <c r="B20" s="12">
        <v>2558</v>
      </c>
      <c r="C20" s="12" t="s">
        <v>11462</v>
      </c>
      <c r="D20" s="9">
        <v>2018</v>
      </c>
      <c r="E20" s="5" t="s">
        <v>9313</v>
      </c>
      <c r="F20" s="8" t="s">
        <v>11349</v>
      </c>
      <c r="G20" s="5" t="s">
        <v>11089</v>
      </c>
      <c r="H20" s="5" t="s">
        <v>9329</v>
      </c>
      <c r="I20" s="5" t="s">
        <v>9347</v>
      </c>
      <c r="J20" s="5" t="s">
        <v>9345</v>
      </c>
      <c r="K20" s="9">
        <v>1</v>
      </c>
      <c r="L20" s="5" t="s">
        <v>11236</v>
      </c>
      <c r="M20" s="9">
        <v>27</v>
      </c>
      <c r="N20" s="5" t="s">
        <v>11463</v>
      </c>
      <c r="O20" s="5"/>
      <c r="P20" s="5"/>
    </row>
    <row r="21" spans="1:16383" x14ac:dyDescent="0.2">
      <c r="A21" s="12" t="s">
        <v>4945</v>
      </c>
      <c r="B21" s="12">
        <v>2592</v>
      </c>
      <c r="C21" s="50" t="s">
        <v>11511</v>
      </c>
      <c r="D21" s="9">
        <v>2019</v>
      </c>
      <c r="E21" s="5" t="s">
        <v>9313</v>
      </c>
      <c r="F21" s="8" t="s">
        <v>9410</v>
      </c>
      <c r="G21" s="5" t="s">
        <v>11089</v>
      </c>
      <c r="H21" s="5" t="s">
        <v>9314</v>
      </c>
      <c r="I21" s="5" t="s">
        <v>9347</v>
      </c>
      <c r="J21" s="5" t="s">
        <v>9345</v>
      </c>
      <c r="K21" s="9">
        <v>1</v>
      </c>
      <c r="L21" s="5" t="s">
        <v>11236</v>
      </c>
      <c r="M21" s="9">
        <v>54</v>
      </c>
      <c r="N21" s="5" t="s">
        <v>11468</v>
      </c>
      <c r="O21" s="5"/>
      <c r="P21" s="5"/>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11"/>
      <c r="IO21" s="11"/>
      <c r="IP21" s="11"/>
      <c r="IQ21" s="11"/>
      <c r="IR21" s="11"/>
      <c r="IS21" s="11"/>
      <c r="IT21" s="11"/>
      <c r="IU21" s="11"/>
      <c r="IV21" s="11"/>
      <c r="IW21" s="11"/>
      <c r="IX21" s="11"/>
      <c r="IY21" s="11"/>
      <c r="IZ21" s="11"/>
      <c r="JA21" s="11"/>
      <c r="JB21" s="11"/>
      <c r="JC21" s="11"/>
      <c r="JD21" s="11"/>
      <c r="JE21" s="11"/>
      <c r="JF21" s="11"/>
      <c r="JG21" s="11"/>
      <c r="JH21" s="11"/>
      <c r="JI21" s="11"/>
      <c r="JJ21" s="11"/>
      <c r="JK21" s="11"/>
      <c r="JL21" s="11"/>
      <c r="JM21" s="11"/>
      <c r="JN21" s="11"/>
      <c r="JO21" s="11"/>
      <c r="JP21" s="11"/>
      <c r="JQ21" s="11"/>
      <c r="JR21" s="11"/>
      <c r="JS21" s="11"/>
      <c r="JT21" s="11"/>
      <c r="JU21" s="11"/>
      <c r="JV21" s="11"/>
      <c r="JW21" s="11"/>
      <c r="JX21" s="11"/>
      <c r="JY21" s="11"/>
      <c r="JZ21" s="11"/>
      <c r="KA21" s="11"/>
      <c r="KB21" s="11"/>
      <c r="KC21" s="11"/>
      <c r="KD21" s="11"/>
      <c r="KE21" s="11"/>
      <c r="KF21" s="11"/>
      <c r="KG21" s="11"/>
      <c r="KH21" s="11"/>
      <c r="KI21" s="11"/>
      <c r="KJ21" s="11"/>
      <c r="KK21" s="11"/>
      <c r="KL21" s="11"/>
      <c r="KM21" s="11"/>
      <c r="KN21" s="11"/>
      <c r="KO21" s="11"/>
      <c r="KP21" s="11"/>
      <c r="KQ21" s="11"/>
      <c r="KR21" s="11"/>
      <c r="KS21" s="11"/>
      <c r="KT21" s="11"/>
      <c r="KU21" s="11"/>
      <c r="KV21" s="11"/>
      <c r="KW21" s="11"/>
      <c r="KX21" s="11"/>
      <c r="KY21" s="11"/>
      <c r="KZ21" s="11"/>
      <c r="LA21" s="11"/>
      <c r="LB21" s="11"/>
      <c r="LC21" s="11"/>
      <c r="LD21" s="11"/>
      <c r="LE21" s="11"/>
      <c r="LF21" s="11"/>
      <c r="LG21" s="11"/>
      <c r="LH21" s="11"/>
      <c r="LI21" s="11"/>
      <c r="LJ21" s="11"/>
      <c r="LK21" s="11"/>
      <c r="LL21" s="11"/>
      <c r="LM21" s="11"/>
      <c r="LN21" s="11"/>
      <c r="LO21" s="11"/>
      <c r="LP21" s="11"/>
      <c r="LQ21" s="11"/>
      <c r="LR21" s="11"/>
      <c r="LS21" s="11"/>
      <c r="LT21" s="11"/>
      <c r="LU21" s="11"/>
      <c r="LV21" s="11"/>
      <c r="LW21" s="11"/>
      <c r="LX21" s="11"/>
      <c r="LY21" s="11"/>
      <c r="LZ21" s="11"/>
      <c r="MA21" s="11"/>
      <c r="MB21" s="11"/>
      <c r="MC21" s="11"/>
      <c r="MD21" s="11"/>
      <c r="ME21" s="11"/>
      <c r="MF21" s="11"/>
      <c r="MG21" s="11"/>
      <c r="MH21" s="11"/>
      <c r="MI21" s="11"/>
      <c r="MJ21" s="11"/>
      <c r="MK21" s="11"/>
      <c r="ML21" s="11"/>
      <c r="MM21" s="11"/>
      <c r="MN21" s="11"/>
      <c r="MO21" s="11"/>
      <c r="MP21" s="11"/>
      <c r="MQ21" s="11"/>
      <c r="MR21" s="11"/>
      <c r="MS21" s="11"/>
      <c r="MT21" s="11"/>
      <c r="MU21" s="11"/>
      <c r="MV21" s="11"/>
      <c r="MW21" s="11"/>
      <c r="MX21" s="11"/>
      <c r="MY21" s="11"/>
      <c r="MZ21" s="11"/>
      <c r="NA21" s="11"/>
      <c r="NB21" s="11"/>
      <c r="NC21" s="11"/>
      <c r="ND21" s="11"/>
      <c r="NE21" s="11"/>
      <c r="NF21" s="11"/>
      <c r="NG21" s="11"/>
      <c r="NH21" s="11"/>
      <c r="NI21" s="11"/>
      <c r="NJ21" s="11"/>
      <c r="NK21" s="11"/>
      <c r="NL21" s="11"/>
      <c r="NM21" s="11"/>
      <c r="NN21" s="11"/>
      <c r="NO21" s="11"/>
      <c r="NP21" s="11"/>
      <c r="NQ21" s="11"/>
      <c r="NR21" s="11"/>
      <c r="NS21" s="11"/>
      <c r="NT21" s="11"/>
      <c r="NU21" s="11"/>
      <c r="NV21" s="11"/>
      <c r="NW21" s="11"/>
      <c r="NX21" s="11"/>
      <c r="NY21" s="11"/>
      <c r="NZ21" s="11"/>
      <c r="OA21" s="11"/>
      <c r="OB21" s="11"/>
      <c r="OC21" s="11"/>
      <c r="OD21" s="11"/>
      <c r="OE21" s="11"/>
      <c r="OF21" s="11"/>
      <c r="OG21" s="11"/>
      <c r="OH21" s="11"/>
      <c r="OI21" s="11"/>
      <c r="OJ21" s="11"/>
      <c r="OK21" s="11"/>
      <c r="OL21" s="11"/>
      <c r="OM21" s="11"/>
      <c r="ON21" s="11"/>
      <c r="OO21" s="11"/>
      <c r="OP21" s="11"/>
      <c r="OQ21" s="11"/>
      <c r="OR21" s="11"/>
      <c r="OS21" s="11"/>
      <c r="OT21" s="11"/>
      <c r="OU21" s="11"/>
      <c r="OV21" s="11"/>
      <c r="OW21" s="11"/>
      <c r="OX21" s="11"/>
      <c r="OY21" s="11"/>
      <c r="OZ21" s="11"/>
      <c r="PA21" s="11"/>
      <c r="PB21" s="11"/>
      <c r="PC21" s="11"/>
      <c r="PD21" s="11"/>
      <c r="PE21" s="11"/>
      <c r="PF21" s="11"/>
      <c r="PG21" s="11"/>
      <c r="PH21" s="11"/>
      <c r="PI21" s="11"/>
      <c r="PJ21" s="11"/>
      <c r="PK21" s="11"/>
      <c r="PL21" s="11"/>
      <c r="PM21" s="11"/>
      <c r="PN21" s="11"/>
      <c r="PO21" s="11"/>
      <c r="PP21" s="11"/>
      <c r="PQ21" s="11"/>
      <c r="PR21" s="11"/>
      <c r="PS21" s="11"/>
      <c r="PT21" s="11"/>
      <c r="PU21" s="11"/>
      <c r="PV21" s="11"/>
      <c r="PW21" s="11"/>
      <c r="PX21" s="11"/>
      <c r="PY21" s="11"/>
      <c r="PZ21" s="11"/>
      <c r="QA21" s="11"/>
      <c r="QB21" s="11"/>
      <c r="QC21" s="11"/>
      <c r="QD21" s="11"/>
      <c r="QE21" s="11"/>
      <c r="QF21" s="11"/>
      <c r="QG21" s="11"/>
      <c r="QH21" s="11"/>
      <c r="QI21" s="11"/>
      <c r="QJ21" s="11"/>
      <c r="QK21" s="11"/>
      <c r="QL21" s="11"/>
      <c r="QM21" s="11"/>
      <c r="QN21" s="11"/>
      <c r="QO21" s="11"/>
      <c r="QP21" s="11"/>
      <c r="QQ21" s="11"/>
      <c r="QR21" s="11"/>
      <c r="QS21" s="11"/>
      <c r="QT21" s="11"/>
      <c r="QU21" s="11"/>
      <c r="QV21" s="11"/>
      <c r="QW21" s="11"/>
      <c r="QX21" s="11"/>
      <c r="QY21" s="11"/>
      <c r="QZ21" s="11"/>
      <c r="RA21" s="11"/>
      <c r="RB21" s="11"/>
      <c r="RC21" s="11"/>
      <c r="RD21" s="11"/>
      <c r="RE21" s="11"/>
      <c r="RF21" s="11"/>
      <c r="RG21" s="11"/>
      <c r="RH21" s="11"/>
      <c r="RI21" s="11"/>
      <c r="RJ21" s="11"/>
      <c r="RK21" s="11"/>
      <c r="RL21" s="11"/>
      <c r="RM21" s="11"/>
      <c r="RN21" s="11"/>
      <c r="RO21" s="11"/>
      <c r="RP21" s="11"/>
      <c r="RQ21" s="11"/>
      <c r="RR21" s="11"/>
      <c r="RS21" s="11"/>
      <c r="RT21" s="11"/>
      <c r="RU21" s="11"/>
      <c r="RV21" s="11"/>
      <c r="RW21" s="11"/>
      <c r="RX21" s="11"/>
      <c r="RY21" s="11"/>
      <c r="RZ21" s="11"/>
      <c r="SA21" s="11"/>
      <c r="SB21" s="11"/>
      <c r="SC21" s="11"/>
      <c r="SD21" s="11"/>
      <c r="SE21" s="11"/>
      <c r="SF21" s="11"/>
      <c r="SG21" s="11"/>
      <c r="SH21" s="11"/>
      <c r="SI21" s="11"/>
      <c r="SJ21" s="11"/>
      <c r="SK21" s="11"/>
      <c r="SL21" s="11"/>
      <c r="SM21" s="11"/>
      <c r="SN21" s="11"/>
      <c r="SO21" s="11"/>
      <c r="SP21" s="11"/>
      <c r="SQ21" s="11"/>
      <c r="SR21" s="11"/>
      <c r="SS21" s="11"/>
      <c r="ST21" s="11"/>
      <c r="SU21" s="11"/>
      <c r="SV21" s="11"/>
      <c r="SW21" s="11"/>
      <c r="SX21" s="11"/>
      <c r="SY21" s="11"/>
      <c r="SZ21" s="11"/>
      <c r="TA21" s="11"/>
      <c r="TB21" s="11"/>
      <c r="TC21" s="11"/>
      <c r="TD21" s="11"/>
      <c r="TE21" s="11"/>
      <c r="TF21" s="11"/>
      <c r="TG21" s="11"/>
      <c r="TH21" s="11"/>
      <c r="TI21" s="11"/>
      <c r="TJ21" s="11"/>
      <c r="TK21" s="11"/>
      <c r="TL21" s="11"/>
      <c r="TM21" s="11"/>
      <c r="TN21" s="11"/>
      <c r="TO21" s="11"/>
      <c r="TP21" s="11"/>
      <c r="TQ21" s="11"/>
      <c r="TR21" s="11"/>
      <c r="TS21" s="11"/>
      <c r="TT21" s="11"/>
      <c r="TU21" s="11"/>
      <c r="TV21" s="11"/>
      <c r="TW21" s="11"/>
      <c r="TX21" s="11"/>
      <c r="TY21" s="11"/>
      <c r="TZ21" s="11"/>
      <c r="UA21" s="11"/>
      <c r="UB21" s="11"/>
      <c r="UC21" s="11"/>
      <c r="UD21" s="11"/>
      <c r="UE21" s="11"/>
      <c r="UF21" s="11"/>
      <c r="UG21" s="11"/>
      <c r="UH21" s="11"/>
      <c r="UI21" s="11"/>
      <c r="UJ21" s="11"/>
      <c r="UK21" s="11"/>
      <c r="UL21" s="11"/>
      <c r="UM21" s="11"/>
      <c r="UN21" s="11"/>
      <c r="UO21" s="11"/>
      <c r="UP21" s="11"/>
      <c r="UQ21" s="11"/>
      <c r="UR21" s="11"/>
      <c r="US21" s="11"/>
      <c r="UT21" s="11"/>
      <c r="UU21" s="11"/>
      <c r="UV21" s="11"/>
      <c r="UW21" s="11"/>
      <c r="UX21" s="11"/>
      <c r="UY21" s="11"/>
      <c r="UZ21" s="11"/>
      <c r="VA21" s="11"/>
      <c r="VB21" s="11"/>
      <c r="VC21" s="11"/>
      <c r="VD21" s="11"/>
      <c r="VE21" s="11"/>
      <c r="VF21" s="11"/>
      <c r="VG21" s="11"/>
      <c r="VH21" s="11"/>
      <c r="VI21" s="11"/>
      <c r="VJ21" s="11"/>
      <c r="VK21" s="11"/>
      <c r="VL21" s="11"/>
      <c r="VM21" s="11"/>
      <c r="VN21" s="11"/>
      <c r="VO21" s="11"/>
      <c r="VP21" s="11"/>
      <c r="VQ21" s="11"/>
      <c r="VR21" s="11"/>
      <c r="VS21" s="11"/>
      <c r="VT21" s="11"/>
      <c r="VU21" s="11"/>
      <c r="VV21" s="11"/>
      <c r="VW21" s="11"/>
      <c r="VX21" s="11"/>
      <c r="VY21" s="11"/>
      <c r="VZ21" s="11"/>
      <c r="WA21" s="11"/>
      <c r="WB21" s="11"/>
      <c r="WC21" s="11"/>
      <c r="WD21" s="11"/>
      <c r="WE21" s="11"/>
      <c r="WF21" s="11"/>
      <c r="WG21" s="11"/>
      <c r="WH21" s="11"/>
      <c r="WI21" s="11"/>
      <c r="WJ21" s="11"/>
      <c r="WK21" s="11"/>
      <c r="WL21" s="11"/>
      <c r="WM21" s="11"/>
      <c r="WN21" s="11"/>
      <c r="WO21" s="11"/>
      <c r="WP21" s="11"/>
      <c r="WQ21" s="11"/>
      <c r="WR21" s="11"/>
      <c r="WS21" s="11"/>
      <c r="WT21" s="11"/>
      <c r="WU21" s="11"/>
      <c r="WV21" s="11"/>
      <c r="WW21" s="11"/>
      <c r="WX21" s="11"/>
      <c r="WY21" s="11"/>
      <c r="WZ21" s="11"/>
      <c r="XA21" s="11"/>
      <c r="XB21" s="11"/>
      <c r="XC21" s="11"/>
      <c r="XD21" s="11"/>
      <c r="XE21" s="11"/>
      <c r="XF21" s="11"/>
      <c r="XG21" s="11"/>
      <c r="XH21" s="11"/>
      <c r="XI21" s="11"/>
      <c r="XJ21" s="11"/>
      <c r="XK21" s="11"/>
      <c r="XL21" s="11"/>
      <c r="XM21" s="11"/>
      <c r="XN21" s="11"/>
      <c r="XO21" s="11"/>
      <c r="XP21" s="11"/>
      <c r="XQ21" s="11"/>
      <c r="XR21" s="11"/>
      <c r="XS21" s="11"/>
      <c r="XT21" s="11"/>
      <c r="XU21" s="11"/>
      <c r="XV21" s="11"/>
      <c r="XW21" s="11"/>
      <c r="XX21" s="11"/>
      <c r="XY21" s="11"/>
      <c r="XZ21" s="11"/>
      <c r="YA21" s="11"/>
      <c r="YB21" s="11"/>
      <c r="YC21" s="11"/>
      <c r="YD21" s="11"/>
      <c r="YE21" s="11"/>
      <c r="YF21" s="11"/>
      <c r="YG21" s="11"/>
      <c r="YH21" s="11"/>
      <c r="YI21" s="11"/>
      <c r="YJ21" s="11"/>
      <c r="YK21" s="11"/>
      <c r="YL21" s="11"/>
      <c r="YM21" s="11"/>
      <c r="YN21" s="11"/>
      <c r="YO21" s="11"/>
      <c r="YP21" s="11"/>
      <c r="YQ21" s="11"/>
      <c r="YR21" s="11"/>
      <c r="YS21" s="11"/>
      <c r="YT21" s="11"/>
      <c r="YU21" s="11"/>
      <c r="YV21" s="11"/>
      <c r="YW21" s="11"/>
      <c r="YX21" s="11"/>
      <c r="YY21" s="11"/>
      <c r="YZ21" s="11"/>
      <c r="ZA21" s="11"/>
      <c r="ZB21" s="11"/>
      <c r="ZC21" s="11"/>
      <c r="ZD21" s="11"/>
      <c r="ZE21" s="11"/>
      <c r="ZF21" s="11"/>
      <c r="ZG21" s="11"/>
      <c r="ZH21" s="11"/>
      <c r="ZI21" s="11"/>
      <c r="ZJ21" s="11"/>
      <c r="ZK21" s="11"/>
      <c r="ZL21" s="11"/>
      <c r="ZM21" s="11"/>
      <c r="ZN21" s="11"/>
      <c r="ZO21" s="11"/>
      <c r="ZP21" s="11"/>
      <c r="ZQ21" s="11"/>
      <c r="ZR21" s="11"/>
      <c r="ZS21" s="11"/>
      <c r="ZT21" s="11"/>
      <c r="ZU21" s="11"/>
      <c r="ZV21" s="11"/>
      <c r="ZW21" s="11"/>
      <c r="ZX21" s="11"/>
      <c r="ZY21" s="11"/>
      <c r="ZZ21" s="11"/>
      <c r="AAA21" s="11"/>
      <c r="AAB21" s="11"/>
      <c r="AAC21" s="11"/>
      <c r="AAD21" s="11"/>
      <c r="AAE21" s="11"/>
      <c r="AAF21" s="11"/>
      <c r="AAG21" s="11"/>
      <c r="AAH21" s="11"/>
      <c r="AAI21" s="11"/>
      <c r="AAJ21" s="11"/>
      <c r="AAK21" s="11"/>
      <c r="AAL21" s="11"/>
      <c r="AAM21" s="11"/>
      <c r="AAN21" s="11"/>
      <c r="AAO21" s="11"/>
      <c r="AAP21" s="11"/>
      <c r="AAQ21" s="11"/>
      <c r="AAR21" s="11"/>
      <c r="AAS21" s="11"/>
      <c r="AAT21" s="11"/>
      <c r="AAU21" s="11"/>
      <c r="AAV21" s="11"/>
      <c r="AAW21" s="11"/>
      <c r="AAX21" s="11"/>
      <c r="AAY21" s="11"/>
      <c r="AAZ21" s="11"/>
      <c r="ABA21" s="11"/>
      <c r="ABB21" s="11"/>
      <c r="ABC21" s="11"/>
      <c r="ABD21" s="11"/>
      <c r="ABE21" s="11"/>
      <c r="ABF21" s="11"/>
      <c r="ABG21" s="11"/>
      <c r="ABH21" s="11"/>
      <c r="ABI21" s="11"/>
      <c r="ABJ21" s="11"/>
      <c r="ABK21" s="11"/>
      <c r="ABL21" s="11"/>
      <c r="ABM21" s="11"/>
      <c r="ABN21" s="11"/>
      <c r="ABO21" s="11"/>
      <c r="ABP21" s="11"/>
      <c r="ABQ21" s="11"/>
      <c r="ABR21" s="11"/>
      <c r="ABS21" s="11"/>
      <c r="ABT21" s="11"/>
      <c r="ABU21" s="11"/>
      <c r="ABV21" s="11"/>
      <c r="ABW21" s="11"/>
      <c r="ABX21" s="11"/>
      <c r="ABY21" s="11"/>
      <c r="ABZ21" s="11"/>
      <c r="ACA21" s="11"/>
      <c r="ACB21" s="11"/>
      <c r="ACC21" s="11"/>
      <c r="ACD21" s="11"/>
      <c r="ACE21" s="11"/>
      <c r="ACF21" s="11"/>
      <c r="ACG21" s="11"/>
      <c r="ACH21" s="11"/>
      <c r="ACI21" s="11"/>
      <c r="ACJ21" s="11"/>
      <c r="ACK21" s="11"/>
      <c r="ACL21" s="11"/>
      <c r="ACM21" s="11"/>
      <c r="ACN21" s="11"/>
      <c r="ACO21" s="11"/>
      <c r="ACP21" s="11"/>
      <c r="ACQ21" s="11"/>
      <c r="ACR21" s="11"/>
      <c r="ACS21" s="11"/>
      <c r="ACT21" s="11"/>
      <c r="ACU21" s="11"/>
      <c r="ACV21" s="11"/>
      <c r="ACW21" s="11"/>
      <c r="ACX21" s="11"/>
      <c r="ACY21" s="11"/>
      <c r="ACZ21" s="11"/>
      <c r="ADA21" s="11"/>
      <c r="ADB21" s="11"/>
      <c r="ADC21" s="11"/>
      <c r="ADD21" s="11"/>
      <c r="ADE21" s="11"/>
      <c r="ADF21" s="11"/>
      <c r="ADG21" s="11"/>
      <c r="ADH21" s="11"/>
      <c r="ADI21" s="11"/>
      <c r="ADJ21" s="11"/>
      <c r="ADK21" s="11"/>
      <c r="ADL21" s="11"/>
      <c r="ADM21" s="11"/>
      <c r="ADN21" s="11"/>
      <c r="ADO21" s="11"/>
      <c r="ADP21" s="11"/>
      <c r="ADQ21" s="11"/>
      <c r="ADR21" s="11"/>
      <c r="ADS21" s="11"/>
      <c r="ADT21" s="11"/>
      <c r="ADU21" s="11"/>
      <c r="ADV21" s="11"/>
      <c r="ADW21" s="11"/>
      <c r="ADX21" s="11"/>
      <c r="ADY21" s="11"/>
      <c r="ADZ21" s="11"/>
      <c r="AEA21" s="11"/>
      <c r="AEB21" s="11"/>
      <c r="AEC21" s="11"/>
      <c r="AED21" s="11"/>
      <c r="AEE21" s="11"/>
      <c r="AEF21" s="11"/>
      <c r="AEG21" s="11"/>
      <c r="AEH21" s="11"/>
      <c r="AEI21" s="11"/>
      <c r="AEJ21" s="11"/>
      <c r="AEK21" s="11"/>
      <c r="AEL21" s="11"/>
      <c r="AEM21" s="11"/>
      <c r="AEN21" s="11"/>
      <c r="AEO21" s="11"/>
      <c r="AEP21" s="11"/>
      <c r="AEQ21" s="11"/>
      <c r="AER21" s="11"/>
      <c r="AES21" s="11"/>
      <c r="AET21" s="11"/>
      <c r="AEU21" s="11"/>
      <c r="AEV21" s="11"/>
      <c r="AEW21" s="11"/>
      <c r="AEX21" s="11"/>
      <c r="AEY21" s="11"/>
      <c r="AEZ21" s="11"/>
      <c r="AFA21" s="11"/>
      <c r="AFB21" s="11"/>
      <c r="AFC21" s="11"/>
      <c r="AFD21" s="11"/>
      <c r="AFE21" s="11"/>
      <c r="AFF21" s="11"/>
      <c r="AFG21" s="11"/>
      <c r="AFH21" s="11"/>
      <c r="AFI21" s="11"/>
      <c r="AFJ21" s="11"/>
      <c r="AFK21" s="11"/>
      <c r="AFL21" s="11"/>
      <c r="AFM21" s="11"/>
      <c r="AFN21" s="11"/>
      <c r="AFO21" s="11"/>
      <c r="AFP21" s="11"/>
      <c r="AFQ21" s="11"/>
      <c r="AFR21" s="11"/>
      <c r="AFS21" s="11"/>
      <c r="AFT21" s="11"/>
      <c r="AFU21" s="11"/>
      <c r="AFV21" s="11"/>
      <c r="AFW21" s="11"/>
      <c r="AFX21" s="11"/>
      <c r="AFY21" s="11"/>
      <c r="AFZ21" s="11"/>
      <c r="AGA21" s="11"/>
      <c r="AGB21" s="11"/>
      <c r="AGC21" s="11"/>
      <c r="AGD21" s="11"/>
      <c r="AGE21" s="11"/>
      <c r="AGF21" s="11"/>
      <c r="AGG21" s="11"/>
      <c r="AGH21" s="11"/>
      <c r="AGI21" s="11"/>
      <c r="AGJ21" s="11"/>
      <c r="AGK21" s="11"/>
      <c r="AGL21" s="11"/>
      <c r="AGM21" s="11"/>
      <c r="AGN21" s="11"/>
      <c r="AGO21" s="11"/>
      <c r="AGP21" s="11"/>
      <c r="AGQ21" s="11"/>
      <c r="AGR21" s="11"/>
      <c r="AGS21" s="11"/>
      <c r="AGT21" s="11"/>
      <c r="AGU21" s="11"/>
      <c r="AGV21" s="11"/>
      <c r="AGW21" s="11"/>
      <c r="AGX21" s="11"/>
      <c r="AGY21" s="11"/>
      <c r="AGZ21" s="11"/>
      <c r="AHA21" s="11"/>
      <c r="AHB21" s="11"/>
      <c r="AHC21" s="11"/>
      <c r="AHD21" s="11"/>
      <c r="AHE21" s="11"/>
      <c r="AHF21" s="11"/>
      <c r="AHG21" s="11"/>
      <c r="AHH21" s="11"/>
      <c r="AHI21" s="11"/>
      <c r="AHJ21" s="11"/>
      <c r="AHK21" s="11"/>
      <c r="AHL21" s="11"/>
      <c r="AHM21" s="11"/>
      <c r="AHN21" s="11"/>
      <c r="AHO21" s="11"/>
      <c r="AHP21" s="11"/>
      <c r="AHQ21" s="11"/>
      <c r="AHR21" s="11"/>
      <c r="AHS21" s="11"/>
      <c r="AHT21" s="11"/>
      <c r="AHU21" s="11"/>
      <c r="AHV21" s="11"/>
      <c r="AHW21" s="11"/>
      <c r="AHX21" s="11"/>
      <c r="AHY21" s="11"/>
      <c r="AHZ21" s="11"/>
      <c r="AIA21" s="11"/>
      <c r="AIB21" s="11"/>
      <c r="AIC21" s="11"/>
      <c r="AID21" s="11"/>
      <c r="AIE21" s="11"/>
      <c r="AIF21" s="11"/>
      <c r="AIG21" s="11"/>
      <c r="AIH21" s="11"/>
      <c r="AII21" s="11"/>
      <c r="AIJ21" s="11"/>
      <c r="AIK21" s="11"/>
      <c r="AIL21" s="11"/>
      <c r="AIM21" s="11"/>
      <c r="AIN21" s="11"/>
      <c r="AIO21" s="11"/>
      <c r="AIP21" s="11"/>
      <c r="AIQ21" s="11"/>
      <c r="AIR21" s="11"/>
      <c r="AIS21" s="11"/>
      <c r="AIT21" s="11"/>
      <c r="AIU21" s="11"/>
      <c r="AIV21" s="11"/>
      <c r="AIW21" s="11"/>
      <c r="AIX21" s="11"/>
      <c r="AIY21" s="11"/>
      <c r="AIZ21" s="11"/>
      <c r="AJA21" s="11"/>
      <c r="AJB21" s="11"/>
      <c r="AJC21" s="11"/>
      <c r="AJD21" s="11"/>
      <c r="AJE21" s="11"/>
      <c r="AJF21" s="11"/>
      <c r="AJG21" s="11"/>
      <c r="AJH21" s="11"/>
      <c r="AJI21" s="11"/>
      <c r="AJJ21" s="11"/>
      <c r="AJK21" s="11"/>
      <c r="AJL21" s="11"/>
      <c r="AJM21" s="11"/>
      <c r="AJN21" s="11"/>
      <c r="AJO21" s="11"/>
      <c r="AJP21" s="11"/>
      <c r="AJQ21" s="11"/>
      <c r="AJR21" s="11"/>
      <c r="AJS21" s="11"/>
      <c r="AJT21" s="11"/>
      <c r="AJU21" s="11"/>
      <c r="AJV21" s="11"/>
      <c r="AJW21" s="11"/>
      <c r="AJX21" s="11"/>
      <c r="AJY21" s="11"/>
      <c r="AJZ21" s="11"/>
      <c r="AKA21" s="11"/>
      <c r="AKB21" s="11"/>
      <c r="AKC21" s="11"/>
      <c r="AKD21" s="11"/>
      <c r="AKE21" s="11"/>
      <c r="AKF21" s="11"/>
      <c r="AKG21" s="11"/>
      <c r="AKH21" s="11"/>
      <c r="AKI21" s="11"/>
      <c r="AKJ21" s="11"/>
      <c r="AKK21" s="11"/>
      <c r="AKL21" s="11"/>
      <c r="AKM21" s="11"/>
      <c r="AKN21" s="11"/>
      <c r="AKO21" s="11"/>
      <c r="AKP21" s="11"/>
      <c r="AKQ21" s="11"/>
      <c r="AKR21" s="11"/>
      <c r="AKS21" s="11"/>
      <c r="AKT21" s="11"/>
      <c r="AKU21" s="11"/>
      <c r="AKV21" s="11"/>
      <c r="AKW21" s="11"/>
      <c r="AKX21" s="11"/>
      <c r="AKY21" s="11"/>
      <c r="AKZ21" s="11"/>
      <c r="ALA21" s="11"/>
      <c r="ALB21" s="11"/>
      <c r="ALC21" s="11"/>
      <c r="ALD21" s="11"/>
      <c r="ALE21" s="11"/>
      <c r="ALF21" s="11"/>
      <c r="ALG21" s="11"/>
      <c r="ALH21" s="11"/>
      <c r="ALI21" s="11"/>
      <c r="ALJ21" s="11"/>
      <c r="ALK21" s="11"/>
      <c r="ALL21" s="11"/>
      <c r="ALM21" s="11"/>
      <c r="ALN21" s="11"/>
      <c r="ALO21" s="11"/>
      <c r="ALP21" s="11"/>
      <c r="ALQ21" s="11"/>
      <c r="ALR21" s="11"/>
      <c r="ALS21" s="11"/>
      <c r="ALT21" s="11"/>
      <c r="ALU21" s="11"/>
      <c r="ALV21" s="11"/>
      <c r="ALW21" s="11"/>
      <c r="ALX21" s="11"/>
      <c r="ALY21" s="11"/>
      <c r="ALZ21" s="11"/>
      <c r="AMA21" s="11"/>
      <c r="AMB21" s="11"/>
      <c r="AMC21" s="11"/>
      <c r="AMD21" s="11"/>
      <c r="AME21" s="11"/>
      <c r="AMF21" s="11"/>
      <c r="AMG21" s="11"/>
      <c r="AMH21" s="11"/>
      <c r="AMI21" s="11"/>
      <c r="AMJ21" s="11"/>
      <c r="AMK21" s="11"/>
      <c r="AML21" s="11"/>
      <c r="AMM21" s="11"/>
      <c r="AMN21" s="11"/>
      <c r="AMO21" s="11"/>
      <c r="AMP21" s="11"/>
      <c r="AMQ21" s="11"/>
      <c r="AMR21" s="11"/>
      <c r="AMS21" s="11"/>
      <c r="AMT21" s="11"/>
      <c r="AMU21" s="11"/>
      <c r="AMV21" s="11"/>
      <c r="AMW21" s="11"/>
      <c r="AMX21" s="11"/>
      <c r="AMY21" s="11"/>
      <c r="AMZ21" s="11"/>
      <c r="ANA21" s="11"/>
      <c r="ANB21" s="11"/>
      <c r="ANC21" s="11"/>
      <c r="AND21" s="11"/>
      <c r="ANE21" s="11"/>
      <c r="ANF21" s="11"/>
      <c r="ANG21" s="11"/>
      <c r="ANH21" s="11"/>
      <c r="ANI21" s="11"/>
      <c r="ANJ21" s="11"/>
      <c r="ANK21" s="11"/>
      <c r="ANL21" s="11"/>
      <c r="ANM21" s="11"/>
      <c r="ANN21" s="11"/>
      <c r="ANO21" s="11"/>
      <c r="ANP21" s="11"/>
      <c r="ANQ21" s="11"/>
      <c r="ANR21" s="11"/>
      <c r="ANS21" s="11"/>
      <c r="ANT21" s="11"/>
      <c r="ANU21" s="11"/>
      <c r="ANV21" s="11"/>
      <c r="ANW21" s="11"/>
      <c r="ANX21" s="11"/>
      <c r="ANY21" s="11"/>
      <c r="ANZ21" s="11"/>
      <c r="AOA21" s="11"/>
      <c r="AOB21" s="11"/>
      <c r="AOC21" s="11"/>
      <c r="AOD21" s="11"/>
      <c r="AOE21" s="11"/>
      <c r="AOF21" s="11"/>
      <c r="AOG21" s="11"/>
      <c r="AOH21" s="11"/>
      <c r="AOI21" s="11"/>
      <c r="AOJ21" s="11"/>
      <c r="AOK21" s="11"/>
      <c r="AOL21" s="11"/>
      <c r="AOM21" s="11"/>
      <c r="AON21" s="11"/>
      <c r="AOO21" s="11"/>
      <c r="AOP21" s="11"/>
      <c r="AOQ21" s="11"/>
      <c r="AOR21" s="11"/>
      <c r="AOS21" s="11"/>
      <c r="AOT21" s="11"/>
      <c r="AOU21" s="11"/>
      <c r="AOV21" s="11"/>
      <c r="AOW21" s="11"/>
      <c r="AOX21" s="11"/>
      <c r="AOY21" s="11"/>
      <c r="AOZ21" s="11"/>
      <c r="APA21" s="11"/>
      <c r="APB21" s="11"/>
      <c r="APC21" s="11"/>
      <c r="APD21" s="11"/>
      <c r="APE21" s="11"/>
      <c r="APF21" s="11"/>
      <c r="APG21" s="11"/>
      <c r="APH21" s="11"/>
      <c r="API21" s="11"/>
      <c r="APJ21" s="11"/>
      <c r="APK21" s="11"/>
      <c r="APL21" s="11"/>
      <c r="APM21" s="11"/>
      <c r="APN21" s="11"/>
      <c r="APO21" s="11"/>
      <c r="APP21" s="11"/>
      <c r="APQ21" s="11"/>
      <c r="APR21" s="11"/>
      <c r="APS21" s="11"/>
      <c r="APT21" s="11"/>
      <c r="APU21" s="11"/>
      <c r="APV21" s="11"/>
      <c r="APW21" s="11"/>
      <c r="APX21" s="11"/>
      <c r="APY21" s="11"/>
      <c r="APZ21" s="11"/>
      <c r="AQA21" s="11"/>
      <c r="AQB21" s="11"/>
      <c r="AQC21" s="11"/>
      <c r="AQD21" s="11"/>
      <c r="AQE21" s="11"/>
      <c r="AQF21" s="11"/>
      <c r="AQG21" s="11"/>
      <c r="AQH21" s="11"/>
      <c r="AQI21" s="11"/>
      <c r="AQJ21" s="11"/>
      <c r="AQK21" s="11"/>
      <c r="AQL21" s="11"/>
      <c r="AQM21" s="11"/>
      <c r="AQN21" s="11"/>
      <c r="AQO21" s="11"/>
      <c r="AQP21" s="11"/>
      <c r="AQQ21" s="11"/>
      <c r="AQR21" s="11"/>
      <c r="AQS21" s="11"/>
      <c r="AQT21" s="11"/>
      <c r="AQU21" s="11"/>
      <c r="AQV21" s="11"/>
      <c r="AQW21" s="11"/>
      <c r="AQX21" s="11"/>
      <c r="AQY21" s="11"/>
      <c r="AQZ21" s="11"/>
      <c r="ARA21" s="11"/>
      <c r="ARB21" s="11"/>
      <c r="ARC21" s="11"/>
      <c r="ARD21" s="11"/>
      <c r="ARE21" s="11"/>
      <c r="ARF21" s="11"/>
      <c r="ARG21" s="11"/>
      <c r="ARH21" s="11"/>
      <c r="ARI21" s="11"/>
      <c r="ARJ21" s="11"/>
      <c r="ARK21" s="11"/>
      <c r="ARL21" s="11"/>
      <c r="ARM21" s="11"/>
      <c r="ARN21" s="11"/>
      <c r="ARO21" s="11"/>
      <c r="ARP21" s="11"/>
      <c r="ARQ21" s="11"/>
      <c r="ARR21" s="11"/>
      <c r="ARS21" s="11"/>
      <c r="ART21" s="11"/>
      <c r="ARU21" s="11"/>
      <c r="ARV21" s="11"/>
      <c r="ARW21" s="11"/>
      <c r="ARX21" s="11"/>
      <c r="ARY21" s="11"/>
      <c r="ARZ21" s="11"/>
      <c r="ASA21" s="11"/>
      <c r="ASB21" s="11"/>
      <c r="ASC21" s="11"/>
      <c r="ASD21" s="11"/>
      <c r="ASE21" s="11"/>
      <c r="ASF21" s="11"/>
      <c r="ASG21" s="11"/>
      <c r="ASH21" s="11"/>
      <c r="ASI21" s="11"/>
      <c r="ASJ21" s="11"/>
      <c r="ASK21" s="11"/>
      <c r="ASL21" s="11"/>
      <c r="ASM21" s="11"/>
      <c r="ASN21" s="11"/>
      <c r="ASO21" s="11"/>
      <c r="ASP21" s="11"/>
      <c r="ASQ21" s="11"/>
      <c r="ASR21" s="11"/>
      <c r="ASS21" s="11"/>
      <c r="AST21" s="11"/>
      <c r="ASU21" s="11"/>
      <c r="ASV21" s="11"/>
      <c r="ASW21" s="11"/>
      <c r="ASX21" s="11"/>
      <c r="ASY21" s="11"/>
      <c r="ASZ21" s="11"/>
      <c r="ATA21" s="11"/>
      <c r="ATB21" s="11"/>
      <c r="ATC21" s="11"/>
      <c r="ATD21" s="11"/>
      <c r="ATE21" s="11"/>
      <c r="ATF21" s="11"/>
      <c r="ATG21" s="11"/>
      <c r="ATH21" s="11"/>
      <c r="ATI21" s="11"/>
      <c r="ATJ21" s="11"/>
      <c r="ATK21" s="11"/>
      <c r="ATL21" s="11"/>
      <c r="ATM21" s="11"/>
      <c r="ATN21" s="11"/>
      <c r="ATO21" s="11"/>
      <c r="ATP21" s="11"/>
      <c r="ATQ21" s="11"/>
      <c r="ATR21" s="11"/>
      <c r="ATS21" s="11"/>
      <c r="ATT21" s="11"/>
      <c r="ATU21" s="11"/>
      <c r="ATV21" s="11"/>
      <c r="ATW21" s="11"/>
      <c r="ATX21" s="11"/>
      <c r="ATY21" s="11"/>
      <c r="ATZ21" s="11"/>
      <c r="AUA21" s="11"/>
      <c r="AUB21" s="11"/>
      <c r="AUC21" s="11"/>
      <c r="AUD21" s="11"/>
      <c r="AUE21" s="11"/>
      <c r="AUF21" s="11"/>
      <c r="AUG21" s="11"/>
      <c r="AUH21" s="11"/>
      <c r="AUI21" s="11"/>
      <c r="AUJ21" s="11"/>
      <c r="AUK21" s="11"/>
      <c r="AUL21" s="11"/>
      <c r="AUM21" s="11"/>
      <c r="AUN21" s="11"/>
      <c r="AUO21" s="11"/>
      <c r="AUP21" s="11"/>
      <c r="AUQ21" s="11"/>
      <c r="AUR21" s="11"/>
      <c r="AUS21" s="11"/>
      <c r="AUT21" s="11"/>
      <c r="AUU21" s="11"/>
      <c r="AUV21" s="11"/>
      <c r="AUW21" s="11"/>
      <c r="AUX21" s="11"/>
      <c r="AUY21" s="11"/>
      <c r="AUZ21" s="11"/>
      <c r="AVA21" s="11"/>
      <c r="AVB21" s="11"/>
      <c r="AVC21" s="11"/>
      <c r="AVD21" s="11"/>
      <c r="AVE21" s="11"/>
      <c r="AVF21" s="11"/>
      <c r="AVG21" s="11"/>
      <c r="AVH21" s="11"/>
      <c r="AVI21" s="11"/>
      <c r="AVJ21" s="11"/>
      <c r="AVK21" s="11"/>
      <c r="AVL21" s="11"/>
      <c r="AVM21" s="11"/>
      <c r="AVN21" s="11"/>
      <c r="AVO21" s="11"/>
      <c r="AVP21" s="11"/>
      <c r="AVQ21" s="11"/>
      <c r="AVR21" s="11"/>
      <c r="AVS21" s="11"/>
      <c r="AVT21" s="11"/>
      <c r="AVU21" s="11"/>
      <c r="AVV21" s="11"/>
      <c r="AVW21" s="11"/>
      <c r="AVX21" s="11"/>
      <c r="AVY21" s="11"/>
      <c r="AVZ21" s="11"/>
      <c r="AWA21" s="11"/>
      <c r="AWB21" s="11"/>
      <c r="AWC21" s="11"/>
      <c r="AWD21" s="11"/>
      <c r="AWE21" s="11"/>
      <c r="AWF21" s="11"/>
      <c r="AWG21" s="11"/>
      <c r="AWH21" s="11"/>
      <c r="AWI21" s="11"/>
      <c r="AWJ21" s="11"/>
      <c r="AWK21" s="11"/>
      <c r="AWL21" s="11"/>
      <c r="AWM21" s="11"/>
      <c r="AWN21" s="11"/>
      <c r="AWO21" s="11"/>
      <c r="AWP21" s="11"/>
      <c r="AWQ21" s="11"/>
      <c r="AWR21" s="11"/>
      <c r="AWS21" s="11"/>
      <c r="AWT21" s="11"/>
      <c r="AWU21" s="11"/>
      <c r="AWV21" s="11"/>
      <c r="AWW21" s="11"/>
      <c r="AWX21" s="11"/>
      <c r="AWY21" s="11"/>
      <c r="AWZ21" s="11"/>
      <c r="AXA21" s="11"/>
      <c r="AXB21" s="11"/>
      <c r="AXC21" s="11"/>
      <c r="AXD21" s="11"/>
      <c r="AXE21" s="11"/>
      <c r="AXF21" s="11"/>
      <c r="AXG21" s="11"/>
      <c r="AXH21" s="11"/>
      <c r="AXI21" s="11"/>
      <c r="AXJ21" s="11"/>
      <c r="AXK21" s="11"/>
      <c r="AXL21" s="11"/>
      <c r="AXM21" s="11"/>
      <c r="AXN21" s="11"/>
      <c r="AXO21" s="11"/>
      <c r="AXP21" s="11"/>
      <c r="AXQ21" s="11"/>
      <c r="AXR21" s="11"/>
      <c r="AXS21" s="11"/>
      <c r="AXT21" s="11"/>
      <c r="AXU21" s="11"/>
      <c r="AXV21" s="11"/>
      <c r="AXW21" s="11"/>
      <c r="AXX21" s="11"/>
      <c r="AXY21" s="11"/>
      <c r="AXZ21" s="11"/>
      <c r="AYA21" s="11"/>
      <c r="AYB21" s="11"/>
      <c r="AYC21" s="11"/>
      <c r="AYD21" s="11"/>
      <c r="AYE21" s="11"/>
      <c r="AYF21" s="11"/>
      <c r="AYG21" s="11"/>
      <c r="AYH21" s="11"/>
      <c r="AYI21" s="11"/>
      <c r="AYJ21" s="11"/>
      <c r="AYK21" s="11"/>
      <c r="AYL21" s="11"/>
      <c r="AYM21" s="11"/>
      <c r="AYN21" s="11"/>
      <c r="AYO21" s="11"/>
      <c r="AYP21" s="11"/>
      <c r="AYQ21" s="11"/>
      <c r="AYR21" s="11"/>
      <c r="AYS21" s="11"/>
      <c r="AYT21" s="11"/>
      <c r="AYU21" s="11"/>
      <c r="AYV21" s="11"/>
      <c r="AYW21" s="11"/>
      <c r="AYX21" s="11"/>
      <c r="AYY21" s="11"/>
      <c r="AYZ21" s="11"/>
      <c r="AZA21" s="11"/>
      <c r="AZB21" s="11"/>
      <c r="AZC21" s="11"/>
      <c r="AZD21" s="11"/>
      <c r="AZE21" s="11"/>
      <c r="AZF21" s="11"/>
      <c r="AZG21" s="11"/>
      <c r="AZH21" s="11"/>
      <c r="AZI21" s="11"/>
      <c r="AZJ21" s="11"/>
      <c r="AZK21" s="11"/>
      <c r="AZL21" s="11"/>
      <c r="AZM21" s="11"/>
      <c r="AZN21" s="11"/>
      <c r="AZO21" s="11"/>
      <c r="AZP21" s="11"/>
      <c r="AZQ21" s="11"/>
      <c r="AZR21" s="11"/>
      <c r="AZS21" s="11"/>
      <c r="AZT21" s="11"/>
      <c r="AZU21" s="11"/>
      <c r="AZV21" s="11"/>
      <c r="AZW21" s="11"/>
      <c r="AZX21" s="11"/>
      <c r="AZY21" s="11"/>
      <c r="AZZ21" s="11"/>
      <c r="BAA21" s="11"/>
      <c r="BAB21" s="11"/>
      <c r="BAC21" s="11"/>
      <c r="BAD21" s="11"/>
      <c r="BAE21" s="11"/>
      <c r="BAF21" s="11"/>
      <c r="BAG21" s="11"/>
      <c r="BAH21" s="11"/>
      <c r="BAI21" s="11"/>
      <c r="BAJ21" s="11"/>
      <c r="BAK21" s="11"/>
      <c r="BAL21" s="11"/>
      <c r="BAM21" s="11"/>
      <c r="BAN21" s="11"/>
      <c r="BAO21" s="11"/>
      <c r="BAP21" s="11"/>
      <c r="BAQ21" s="11"/>
      <c r="BAR21" s="11"/>
      <c r="BAS21" s="11"/>
      <c r="BAT21" s="11"/>
      <c r="BAU21" s="11"/>
      <c r="BAV21" s="11"/>
      <c r="BAW21" s="11"/>
      <c r="BAX21" s="11"/>
      <c r="BAY21" s="11"/>
      <c r="BAZ21" s="11"/>
      <c r="BBA21" s="11"/>
      <c r="BBB21" s="11"/>
      <c r="BBC21" s="11"/>
      <c r="BBD21" s="11"/>
      <c r="BBE21" s="11"/>
      <c r="BBF21" s="11"/>
      <c r="BBG21" s="11"/>
      <c r="BBH21" s="11"/>
      <c r="BBI21" s="11"/>
      <c r="BBJ21" s="11"/>
      <c r="BBK21" s="11"/>
      <c r="BBL21" s="11"/>
      <c r="BBM21" s="11"/>
      <c r="BBN21" s="11"/>
      <c r="BBO21" s="11"/>
      <c r="BBP21" s="11"/>
      <c r="BBQ21" s="11"/>
      <c r="BBR21" s="11"/>
      <c r="BBS21" s="11"/>
      <c r="BBT21" s="11"/>
      <c r="BBU21" s="11"/>
      <c r="BBV21" s="11"/>
      <c r="BBW21" s="11"/>
      <c r="BBX21" s="11"/>
      <c r="BBY21" s="11"/>
      <c r="BBZ21" s="11"/>
      <c r="BCA21" s="11"/>
      <c r="BCB21" s="11"/>
      <c r="BCC21" s="11"/>
      <c r="BCD21" s="11"/>
      <c r="BCE21" s="11"/>
      <c r="BCF21" s="11"/>
      <c r="BCG21" s="11"/>
      <c r="BCH21" s="11"/>
      <c r="BCI21" s="11"/>
      <c r="BCJ21" s="11"/>
      <c r="BCK21" s="11"/>
      <c r="BCL21" s="11"/>
      <c r="BCM21" s="11"/>
      <c r="BCN21" s="11"/>
      <c r="BCO21" s="11"/>
      <c r="BCP21" s="11"/>
      <c r="BCQ21" s="11"/>
      <c r="BCR21" s="11"/>
      <c r="BCS21" s="11"/>
      <c r="BCT21" s="11"/>
      <c r="BCU21" s="11"/>
      <c r="BCV21" s="11"/>
      <c r="BCW21" s="11"/>
      <c r="BCX21" s="11"/>
      <c r="BCY21" s="11"/>
      <c r="BCZ21" s="11"/>
      <c r="BDA21" s="11"/>
      <c r="BDB21" s="11"/>
      <c r="BDC21" s="11"/>
      <c r="BDD21" s="11"/>
      <c r="BDE21" s="11"/>
      <c r="BDF21" s="11"/>
      <c r="BDG21" s="11"/>
      <c r="BDH21" s="11"/>
      <c r="BDI21" s="11"/>
      <c r="BDJ21" s="11"/>
      <c r="BDK21" s="11"/>
      <c r="BDL21" s="11"/>
      <c r="BDM21" s="11"/>
      <c r="BDN21" s="11"/>
      <c r="BDO21" s="11"/>
      <c r="BDP21" s="11"/>
      <c r="BDQ21" s="11"/>
      <c r="BDR21" s="11"/>
      <c r="BDS21" s="11"/>
      <c r="BDT21" s="11"/>
      <c r="BDU21" s="11"/>
      <c r="BDV21" s="11"/>
      <c r="BDW21" s="11"/>
      <c r="BDX21" s="11"/>
      <c r="BDY21" s="11"/>
      <c r="BDZ21" s="11"/>
      <c r="BEA21" s="11"/>
      <c r="BEB21" s="11"/>
      <c r="BEC21" s="11"/>
      <c r="BED21" s="11"/>
      <c r="BEE21" s="11"/>
      <c r="BEF21" s="11"/>
      <c r="BEG21" s="11"/>
      <c r="BEH21" s="11"/>
      <c r="BEI21" s="11"/>
      <c r="BEJ21" s="11"/>
      <c r="BEK21" s="11"/>
      <c r="BEL21" s="11"/>
      <c r="BEM21" s="11"/>
      <c r="BEN21" s="11"/>
      <c r="BEO21" s="11"/>
      <c r="BEP21" s="11"/>
      <c r="BEQ21" s="11"/>
      <c r="BER21" s="11"/>
      <c r="BES21" s="11"/>
      <c r="BET21" s="11"/>
      <c r="BEU21" s="11"/>
      <c r="BEV21" s="11"/>
      <c r="BEW21" s="11"/>
      <c r="BEX21" s="11"/>
      <c r="BEY21" s="11"/>
      <c r="BEZ21" s="11"/>
      <c r="BFA21" s="11"/>
      <c r="BFB21" s="11"/>
      <c r="BFC21" s="11"/>
      <c r="BFD21" s="11"/>
      <c r="BFE21" s="11"/>
      <c r="BFF21" s="11"/>
      <c r="BFG21" s="11"/>
      <c r="BFH21" s="11"/>
      <c r="BFI21" s="11"/>
      <c r="BFJ21" s="11"/>
      <c r="BFK21" s="11"/>
      <c r="BFL21" s="11"/>
      <c r="BFM21" s="11"/>
      <c r="BFN21" s="11"/>
      <c r="BFO21" s="11"/>
      <c r="BFP21" s="11"/>
      <c r="BFQ21" s="11"/>
      <c r="BFR21" s="11"/>
      <c r="BFS21" s="11"/>
      <c r="BFT21" s="11"/>
      <c r="BFU21" s="11"/>
      <c r="BFV21" s="11"/>
      <c r="BFW21" s="11"/>
      <c r="BFX21" s="11"/>
      <c r="BFY21" s="11"/>
      <c r="BFZ21" s="11"/>
      <c r="BGA21" s="11"/>
      <c r="BGB21" s="11"/>
      <c r="BGC21" s="11"/>
      <c r="BGD21" s="11"/>
      <c r="BGE21" s="11"/>
      <c r="BGF21" s="11"/>
      <c r="BGG21" s="11"/>
      <c r="BGH21" s="11"/>
      <c r="BGI21" s="11"/>
      <c r="BGJ21" s="11"/>
      <c r="BGK21" s="11"/>
      <c r="BGL21" s="11"/>
      <c r="BGM21" s="11"/>
      <c r="BGN21" s="11"/>
      <c r="BGO21" s="11"/>
      <c r="BGP21" s="11"/>
      <c r="BGQ21" s="11"/>
      <c r="BGR21" s="11"/>
      <c r="BGS21" s="11"/>
      <c r="BGT21" s="11"/>
      <c r="BGU21" s="11"/>
      <c r="BGV21" s="11"/>
      <c r="BGW21" s="11"/>
      <c r="BGX21" s="11"/>
      <c r="BGY21" s="11"/>
      <c r="BGZ21" s="11"/>
      <c r="BHA21" s="11"/>
      <c r="BHB21" s="11"/>
      <c r="BHC21" s="11"/>
      <c r="BHD21" s="11"/>
      <c r="BHE21" s="11"/>
      <c r="BHF21" s="11"/>
      <c r="BHG21" s="11"/>
      <c r="BHH21" s="11"/>
      <c r="BHI21" s="11"/>
      <c r="BHJ21" s="11"/>
      <c r="BHK21" s="11"/>
      <c r="BHL21" s="11"/>
      <c r="BHM21" s="11"/>
      <c r="BHN21" s="11"/>
      <c r="BHO21" s="11"/>
      <c r="BHP21" s="11"/>
      <c r="BHQ21" s="11"/>
      <c r="BHR21" s="11"/>
      <c r="BHS21" s="11"/>
      <c r="BHT21" s="11"/>
      <c r="BHU21" s="11"/>
      <c r="BHV21" s="11"/>
      <c r="BHW21" s="11"/>
      <c r="BHX21" s="11"/>
      <c r="BHY21" s="11"/>
      <c r="BHZ21" s="11"/>
      <c r="BIA21" s="11"/>
      <c r="BIB21" s="11"/>
      <c r="BIC21" s="11"/>
      <c r="BID21" s="11"/>
      <c r="BIE21" s="11"/>
      <c r="BIF21" s="11"/>
      <c r="BIG21" s="11"/>
      <c r="BIH21" s="11"/>
      <c r="BII21" s="11"/>
      <c r="BIJ21" s="11"/>
      <c r="BIK21" s="11"/>
      <c r="BIL21" s="11"/>
      <c r="BIM21" s="11"/>
      <c r="BIN21" s="11"/>
      <c r="BIO21" s="11"/>
      <c r="BIP21" s="11"/>
      <c r="BIQ21" s="11"/>
      <c r="BIR21" s="11"/>
      <c r="BIS21" s="11"/>
      <c r="BIT21" s="11"/>
      <c r="BIU21" s="11"/>
      <c r="BIV21" s="11"/>
      <c r="BIW21" s="11"/>
      <c r="BIX21" s="11"/>
      <c r="BIY21" s="11"/>
      <c r="BIZ21" s="11"/>
      <c r="BJA21" s="11"/>
      <c r="BJB21" s="11"/>
      <c r="BJC21" s="11"/>
      <c r="BJD21" s="11"/>
      <c r="BJE21" s="11"/>
      <c r="BJF21" s="11"/>
      <c r="BJG21" s="11"/>
      <c r="BJH21" s="11"/>
      <c r="BJI21" s="11"/>
      <c r="BJJ21" s="11"/>
      <c r="BJK21" s="11"/>
      <c r="BJL21" s="11"/>
      <c r="BJM21" s="11"/>
      <c r="BJN21" s="11"/>
      <c r="BJO21" s="11"/>
      <c r="BJP21" s="11"/>
      <c r="BJQ21" s="11"/>
      <c r="BJR21" s="11"/>
      <c r="BJS21" s="11"/>
      <c r="BJT21" s="11"/>
      <c r="BJU21" s="11"/>
      <c r="BJV21" s="11"/>
      <c r="BJW21" s="11"/>
      <c r="BJX21" s="11"/>
      <c r="BJY21" s="11"/>
      <c r="BJZ21" s="11"/>
      <c r="BKA21" s="11"/>
      <c r="BKB21" s="11"/>
      <c r="BKC21" s="11"/>
      <c r="BKD21" s="11"/>
      <c r="BKE21" s="11"/>
      <c r="BKF21" s="11"/>
      <c r="BKG21" s="11"/>
      <c r="BKH21" s="11"/>
      <c r="BKI21" s="11"/>
      <c r="BKJ21" s="11"/>
      <c r="BKK21" s="11"/>
      <c r="BKL21" s="11"/>
      <c r="BKM21" s="11"/>
      <c r="BKN21" s="11"/>
      <c r="BKO21" s="11"/>
      <c r="BKP21" s="11"/>
      <c r="BKQ21" s="11"/>
      <c r="BKR21" s="11"/>
      <c r="BKS21" s="11"/>
      <c r="BKT21" s="11"/>
      <c r="BKU21" s="11"/>
      <c r="BKV21" s="11"/>
      <c r="BKW21" s="11"/>
      <c r="BKX21" s="11"/>
      <c r="BKY21" s="11"/>
      <c r="BKZ21" s="11"/>
      <c r="BLA21" s="11"/>
      <c r="BLB21" s="11"/>
      <c r="BLC21" s="11"/>
      <c r="BLD21" s="11"/>
      <c r="BLE21" s="11"/>
      <c r="BLF21" s="11"/>
      <c r="BLG21" s="11"/>
      <c r="BLH21" s="11"/>
      <c r="BLI21" s="11"/>
      <c r="BLJ21" s="11"/>
      <c r="BLK21" s="11"/>
      <c r="BLL21" s="11"/>
      <c r="BLM21" s="11"/>
      <c r="BLN21" s="11"/>
      <c r="BLO21" s="11"/>
      <c r="BLP21" s="11"/>
      <c r="BLQ21" s="11"/>
      <c r="BLR21" s="11"/>
      <c r="BLS21" s="11"/>
      <c r="BLT21" s="11"/>
      <c r="BLU21" s="11"/>
      <c r="BLV21" s="11"/>
      <c r="BLW21" s="11"/>
      <c r="BLX21" s="11"/>
      <c r="BLY21" s="11"/>
      <c r="BLZ21" s="11"/>
      <c r="BMA21" s="11"/>
      <c r="BMB21" s="11"/>
      <c r="BMC21" s="11"/>
      <c r="BMD21" s="11"/>
      <c r="BME21" s="11"/>
      <c r="BMF21" s="11"/>
      <c r="BMG21" s="11"/>
      <c r="BMH21" s="11"/>
      <c r="BMI21" s="11"/>
      <c r="BMJ21" s="11"/>
      <c r="BMK21" s="11"/>
      <c r="BML21" s="11"/>
      <c r="BMM21" s="11"/>
      <c r="BMN21" s="11"/>
      <c r="BMO21" s="11"/>
      <c r="BMP21" s="11"/>
      <c r="BMQ21" s="11"/>
      <c r="BMR21" s="11"/>
      <c r="BMS21" s="11"/>
      <c r="BMT21" s="11"/>
      <c r="BMU21" s="11"/>
      <c r="BMV21" s="11"/>
      <c r="BMW21" s="11"/>
      <c r="BMX21" s="11"/>
      <c r="BMY21" s="11"/>
      <c r="BMZ21" s="11"/>
      <c r="BNA21" s="11"/>
      <c r="BNB21" s="11"/>
      <c r="BNC21" s="11"/>
      <c r="BND21" s="11"/>
      <c r="BNE21" s="11"/>
      <c r="BNF21" s="11"/>
      <c r="BNG21" s="11"/>
      <c r="BNH21" s="11"/>
      <c r="BNI21" s="11"/>
      <c r="BNJ21" s="11"/>
      <c r="BNK21" s="11"/>
      <c r="BNL21" s="11"/>
      <c r="BNM21" s="11"/>
      <c r="BNN21" s="11"/>
      <c r="BNO21" s="11"/>
      <c r="BNP21" s="11"/>
      <c r="BNQ21" s="11"/>
      <c r="BNR21" s="11"/>
      <c r="BNS21" s="11"/>
      <c r="BNT21" s="11"/>
      <c r="BNU21" s="11"/>
      <c r="BNV21" s="11"/>
      <c r="BNW21" s="11"/>
      <c r="BNX21" s="11"/>
      <c r="BNY21" s="11"/>
      <c r="BNZ21" s="11"/>
      <c r="BOA21" s="11"/>
      <c r="BOB21" s="11"/>
      <c r="BOC21" s="11"/>
      <c r="BOD21" s="11"/>
      <c r="BOE21" s="11"/>
      <c r="BOF21" s="11"/>
      <c r="BOG21" s="11"/>
      <c r="BOH21" s="11"/>
      <c r="BOI21" s="11"/>
      <c r="BOJ21" s="11"/>
      <c r="BOK21" s="11"/>
      <c r="BOL21" s="11"/>
      <c r="BOM21" s="11"/>
      <c r="BON21" s="11"/>
      <c r="BOO21" s="11"/>
      <c r="BOP21" s="11"/>
      <c r="BOQ21" s="11"/>
      <c r="BOR21" s="11"/>
      <c r="BOS21" s="11"/>
      <c r="BOT21" s="11"/>
      <c r="BOU21" s="11"/>
      <c r="BOV21" s="11"/>
      <c r="BOW21" s="11"/>
      <c r="BOX21" s="11"/>
      <c r="BOY21" s="11"/>
      <c r="BOZ21" s="11"/>
      <c r="BPA21" s="11"/>
      <c r="BPB21" s="11"/>
      <c r="BPC21" s="11"/>
      <c r="BPD21" s="11"/>
      <c r="BPE21" s="11"/>
      <c r="BPF21" s="11"/>
      <c r="BPG21" s="11"/>
      <c r="BPH21" s="11"/>
      <c r="BPI21" s="11"/>
      <c r="BPJ21" s="11"/>
      <c r="BPK21" s="11"/>
      <c r="BPL21" s="11"/>
      <c r="BPM21" s="11"/>
      <c r="BPN21" s="11"/>
      <c r="BPO21" s="11"/>
      <c r="BPP21" s="11"/>
      <c r="BPQ21" s="11"/>
      <c r="BPR21" s="11"/>
      <c r="BPS21" s="11"/>
      <c r="BPT21" s="11"/>
      <c r="BPU21" s="11"/>
      <c r="BPV21" s="11"/>
      <c r="BPW21" s="11"/>
      <c r="BPX21" s="11"/>
      <c r="BPY21" s="11"/>
      <c r="BPZ21" s="11"/>
      <c r="BQA21" s="11"/>
      <c r="BQB21" s="11"/>
      <c r="BQC21" s="11"/>
      <c r="BQD21" s="11"/>
      <c r="BQE21" s="11"/>
      <c r="BQF21" s="11"/>
      <c r="BQG21" s="11"/>
      <c r="BQH21" s="11"/>
      <c r="BQI21" s="11"/>
      <c r="BQJ21" s="11"/>
      <c r="BQK21" s="11"/>
      <c r="BQL21" s="11"/>
      <c r="BQM21" s="11"/>
      <c r="BQN21" s="11"/>
      <c r="BQO21" s="11"/>
      <c r="BQP21" s="11"/>
      <c r="BQQ21" s="11"/>
      <c r="BQR21" s="11"/>
      <c r="BQS21" s="11"/>
      <c r="BQT21" s="11"/>
      <c r="BQU21" s="11"/>
      <c r="BQV21" s="11"/>
      <c r="BQW21" s="11"/>
      <c r="BQX21" s="11"/>
      <c r="BQY21" s="11"/>
      <c r="BQZ21" s="11"/>
      <c r="BRA21" s="11"/>
      <c r="BRB21" s="11"/>
      <c r="BRC21" s="11"/>
      <c r="BRD21" s="11"/>
      <c r="BRE21" s="11"/>
      <c r="BRF21" s="11"/>
      <c r="BRG21" s="11"/>
      <c r="BRH21" s="11"/>
      <c r="BRI21" s="11"/>
      <c r="BRJ21" s="11"/>
      <c r="BRK21" s="11"/>
      <c r="BRL21" s="11"/>
      <c r="BRM21" s="11"/>
      <c r="BRN21" s="11"/>
      <c r="BRO21" s="11"/>
      <c r="BRP21" s="11"/>
      <c r="BRQ21" s="11"/>
      <c r="BRR21" s="11"/>
      <c r="BRS21" s="11"/>
      <c r="BRT21" s="11"/>
      <c r="BRU21" s="11"/>
      <c r="BRV21" s="11"/>
      <c r="BRW21" s="11"/>
      <c r="BRX21" s="11"/>
      <c r="BRY21" s="11"/>
      <c r="BRZ21" s="11"/>
      <c r="BSA21" s="11"/>
      <c r="BSB21" s="11"/>
      <c r="BSC21" s="11"/>
      <c r="BSD21" s="11"/>
      <c r="BSE21" s="11"/>
      <c r="BSF21" s="11"/>
      <c r="BSG21" s="11"/>
      <c r="BSH21" s="11"/>
      <c r="BSI21" s="11"/>
      <c r="BSJ21" s="11"/>
      <c r="BSK21" s="11"/>
      <c r="BSL21" s="11"/>
      <c r="BSM21" s="11"/>
      <c r="BSN21" s="11"/>
      <c r="BSO21" s="11"/>
      <c r="BSP21" s="11"/>
      <c r="BSQ21" s="11"/>
      <c r="BSR21" s="11"/>
      <c r="BSS21" s="11"/>
      <c r="BST21" s="11"/>
      <c r="BSU21" s="11"/>
      <c r="BSV21" s="11"/>
      <c r="BSW21" s="11"/>
      <c r="BSX21" s="11"/>
      <c r="BSY21" s="11"/>
      <c r="BSZ21" s="11"/>
      <c r="BTA21" s="11"/>
      <c r="BTB21" s="11"/>
      <c r="BTC21" s="11"/>
      <c r="BTD21" s="11"/>
      <c r="BTE21" s="11"/>
      <c r="BTF21" s="11"/>
      <c r="BTG21" s="11"/>
      <c r="BTH21" s="11"/>
      <c r="BTI21" s="11"/>
      <c r="BTJ21" s="11"/>
      <c r="BTK21" s="11"/>
      <c r="BTL21" s="11"/>
      <c r="BTM21" s="11"/>
      <c r="BTN21" s="11"/>
      <c r="BTO21" s="11"/>
      <c r="BTP21" s="11"/>
      <c r="BTQ21" s="11"/>
      <c r="BTR21" s="11"/>
      <c r="BTS21" s="11"/>
      <c r="BTT21" s="11"/>
      <c r="BTU21" s="11"/>
      <c r="BTV21" s="11"/>
      <c r="BTW21" s="11"/>
      <c r="BTX21" s="11"/>
      <c r="BTY21" s="11"/>
      <c r="BTZ21" s="11"/>
      <c r="BUA21" s="11"/>
      <c r="BUB21" s="11"/>
      <c r="BUC21" s="11"/>
      <c r="BUD21" s="11"/>
      <c r="BUE21" s="11"/>
      <c r="BUF21" s="11"/>
      <c r="BUG21" s="11"/>
      <c r="BUH21" s="11"/>
      <c r="BUI21" s="11"/>
      <c r="BUJ21" s="11"/>
      <c r="BUK21" s="11"/>
      <c r="BUL21" s="11"/>
      <c r="BUM21" s="11"/>
      <c r="BUN21" s="11"/>
      <c r="BUO21" s="11"/>
      <c r="BUP21" s="11"/>
      <c r="BUQ21" s="11"/>
      <c r="BUR21" s="11"/>
      <c r="BUS21" s="11"/>
      <c r="BUT21" s="11"/>
      <c r="BUU21" s="11"/>
      <c r="BUV21" s="11"/>
      <c r="BUW21" s="11"/>
      <c r="BUX21" s="11"/>
      <c r="BUY21" s="11"/>
      <c r="BUZ21" s="11"/>
      <c r="BVA21" s="11"/>
      <c r="BVB21" s="11"/>
      <c r="BVC21" s="11"/>
      <c r="BVD21" s="11"/>
      <c r="BVE21" s="11"/>
      <c r="BVF21" s="11"/>
      <c r="BVG21" s="11"/>
      <c r="BVH21" s="11"/>
      <c r="BVI21" s="11"/>
      <c r="BVJ21" s="11"/>
      <c r="BVK21" s="11"/>
      <c r="BVL21" s="11"/>
      <c r="BVM21" s="11"/>
      <c r="BVN21" s="11"/>
      <c r="BVO21" s="11"/>
      <c r="BVP21" s="11"/>
      <c r="BVQ21" s="11"/>
      <c r="BVR21" s="11"/>
      <c r="BVS21" s="11"/>
      <c r="BVT21" s="11"/>
      <c r="BVU21" s="11"/>
      <c r="BVV21" s="11"/>
      <c r="BVW21" s="11"/>
      <c r="BVX21" s="11"/>
      <c r="BVY21" s="11"/>
      <c r="BVZ21" s="11"/>
      <c r="BWA21" s="11"/>
      <c r="BWB21" s="11"/>
      <c r="BWC21" s="11"/>
      <c r="BWD21" s="11"/>
      <c r="BWE21" s="11"/>
      <c r="BWF21" s="11"/>
      <c r="BWG21" s="11"/>
      <c r="BWH21" s="11"/>
      <c r="BWI21" s="11"/>
      <c r="BWJ21" s="11"/>
      <c r="BWK21" s="11"/>
      <c r="BWL21" s="11"/>
      <c r="BWM21" s="11"/>
      <c r="BWN21" s="11"/>
      <c r="BWO21" s="11"/>
      <c r="BWP21" s="11"/>
      <c r="BWQ21" s="11"/>
      <c r="BWR21" s="11"/>
      <c r="BWS21" s="11"/>
      <c r="BWT21" s="11"/>
      <c r="BWU21" s="11"/>
      <c r="BWV21" s="11"/>
      <c r="BWW21" s="11"/>
      <c r="BWX21" s="11"/>
      <c r="BWY21" s="11"/>
      <c r="BWZ21" s="11"/>
      <c r="BXA21" s="11"/>
      <c r="BXB21" s="11"/>
      <c r="BXC21" s="11"/>
      <c r="BXD21" s="11"/>
      <c r="BXE21" s="11"/>
      <c r="BXF21" s="11"/>
      <c r="BXG21" s="11"/>
      <c r="BXH21" s="11"/>
      <c r="BXI21" s="11"/>
      <c r="BXJ21" s="11"/>
      <c r="BXK21" s="11"/>
      <c r="BXL21" s="11"/>
      <c r="BXM21" s="11"/>
      <c r="BXN21" s="11"/>
      <c r="BXO21" s="11"/>
      <c r="BXP21" s="11"/>
      <c r="BXQ21" s="11"/>
      <c r="BXR21" s="11"/>
      <c r="BXS21" s="11"/>
      <c r="BXT21" s="11"/>
      <c r="BXU21" s="11"/>
      <c r="BXV21" s="11"/>
      <c r="BXW21" s="11"/>
      <c r="BXX21" s="11"/>
      <c r="BXY21" s="11"/>
      <c r="BXZ21" s="11"/>
      <c r="BYA21" s="11"/>
      <c r="BYB21" s="11"/>
      <c r="BYC21" s="11"/>
      <c r="BYD21" s="11"/>
      <c r="BYE21" s="11"/>
      <c r="BYF21" s="11"/>
      <c r="BYG21" s="11"/>
      <c r="BYH21" s="11"/>
      <c r="BYI21" s="11"/>
      <c r="BYJ21" s="11"/>
      <c r="BYK21" s="11"/>
      <c r="BYL21" s="11"/>
      <c r="BYM21" s="11"/>
      <c r="BYN21" s="11"/>
      <c r="BYO21" s="11"/>
      <c r="BYP21" s="11"/>
      <c r="BYQ21" s="11"/>
      <c r="BYR21" s="11"/>
      <c r="BYS21" s="11"/>
      <c r="BYT21" s="11"/>
      <c r="BYU21" s="11"/>
      <c r="BYV21" s="11"/>
      <c r="BYW21" s="11"/>
      <c r="BYX21" s="11"/>
      <c r="BYY21" s="11"/>
      <c r="BYZ21" s="11"/>
      <c r="BZA21" s="11"/>
      <c r="BZB21" s="11"/>
      <c r="BZC21" s="11"/>
      <c r="BZD21" s="11"/>
      <c r="BZE21" s="11"/>
      <c r="BZF21" s="11"/>
      <c r="BZG21" s="11"/>
      <c r="BZH21" s="11"/>
      <c r="BZI21" s="11"/>
      <c r="BZJ21" s="11"/>
      <c r="BZK21" s="11"/>
      <c r="BZL21" s="11"/>
      <c r="BZM21" s="11"/>
      <c r="BZN21" s="11"/>
      <c r="BZO21" s="11"/>
      <c r="BZP21" s="11"/>
      <c r="BZQ21" s="11"/>
      <c r="BZR21" s="11"/>
      <c r="BZS21" s="11"/>
      <c r="BZT21" s="11"/>
      <c r="BZU21" s="11"/>
      <c r="BZV21" s="11"/>
      <c r="BZW21" s="11"/>
      <c r="BZX21" s="11"/>
      <c r="BZY21" s="11"/>
      <c r="BZZ21" s="11"/>
      <c r="CAA21" s="11"/>
      <c r="CAB21" s="11"/>
      <c r="CAC21" s="11"/>
      <c r="CAD21" s="11"/>
      <c r="CAE21" s="11"/>
      <c r="CAF21" s="11"/>
      <c r="CAG21" s="11"/>
      <c r="CAH21" s="11"/>
      <c r="CAI21" s="11"/>
      <c r="CAJ21" s="11"/>
      <c r="CAK21" s="11"/>
      <c r="CAL21" s="11"/>
      <c r="CAM21" s="11"/>
      <c r="CAN21" s="11"/>
      <c r="CAO21" s="11"/>
      <c r="CAP21" s="11"/>
      <c r="CAQ21" s="11"/>
      <c r="CAR21" s="11"/>
      <c r="CAS21" s="11"/>
      <c r="CAT21" s="11"/>
      <c r="CAU21" s="11"/>
      <c r="CAV21" s="11"/>
      <c r="CAW21" s="11"/>
      <c r="CAX21" s="11"/>
      <c r="CAY21" s="11"/>
      <c r="CAZ21" s="11"/>
      <c r="CBA21" s="11"/>
      <c r="CBB21" s="11"/>
      <c r="CBC21" s="11"/>
      <c r="CBD21" s="11"/>
      <c r="CBE21" s="11"/>
      <c r="CBF21" s="11"/>
      <c r="CBG21" s="11"/>
      <c r="CBH21" s="11"/>
      <c r="CBI21" s="11"/>
      <c r="CBJ21" s="11"/>
      <c r="CBK21" s="11"/>
      <c r="CBL21" s="11"/>
      <c r="CBM21" s="11"/>
      <c r="CBN21" s="11"/>
      <c r="CBO21" s="11"/>
      <c r="CBP21" s="11"/>
      <c r="CBQ21" s="11"/>
      <c r="CBR21" s="11"/>
      <c r="CBS21" s="11"/>
      <c r="CBT21" s="11"/>
      <c r="CBU21" s="11"/>
      <c r="CBV21" s="11"/>
      <c r="CBW21" s="11"/>
      <c r="CBX21" s="11"/>
      <c r="CBY21" s="11"/>
      <c r="CBZ21" s="11"/>
      <c r="CCA21" s="11"/>
      <c r="CCB21" s="11"/>
      <c r="CCC21" s="11"/>
      <c r="CCD21" s="11"/>
      <c r="CCE21" s="11"/>
      <c r="CCF21" s="11"/>
      <c r="CCG21" s="11"/>
      <c r="CCH21" s="11"/>
      <c r="CCI21" s="11"/>
      <c r="CCJ21" s="11"/>
      <c r="CCK21" s="11"/>
      <c r="CCL21" s="11"/>
      <c r="CCM21" s="11"/>
      <c r="CCN21" s="11"/>
      <c r="CCO21" s="11"/>
      <c r="CCP21" s="11"/>
      <c r="CCQ21" s="11"/>
      <c r="CCR21" s="11"/>
      <c r="CCS21" s="11"/>
      <c r="CCT21" s="11"/>
      <c r="CCU21" s="11"/>
      <c r="CCV21" s="11"/>
      <c r="CCW21" s="11"/>
      <c r="CCX21" s="11"/>
      <c r="CCY21" s="11"/>
      <c r="CCZ21" s="11"/>
      <c r="CDA21" s="11"/>
      <c r="CDB21" s="11"/>
      <c r="CDC21" s="11"/>
      <c r="CDD21" s="11"/>
      <c r="CDE21" s="11"/>
      <c r="CDF21" s="11"/>
      <c r="CDG21" s="11"/>
      <c r="CDH21" s="11"/>
      <c r="CDI21" s="11"/>
      <c r="CDJ21" s="11"/>
      <c r="CDK21" s="11"/>
      <c r="CDL21" s="11"/>
      <c r="CDM21" s="11"/>
      <c r="CDN21" s="11"/>
      <c r="CDO21" s="11"/>
      <c r="CDP21" s="11"/>
      <c r="CDQ21" s="11"/>
      <c r="CDR21" s="11"/>
      <c r="CDS21" s="11"/>
      <c r="CDT21" s="11"/>
      <c r="CDU21" s="11"/>
      <c r="CDV21" s="11"/>
      <c r="CDW21" s="11"/>
      <c r="CDX21" s="11"/>
      <c r="CDY21" s="11"/>
      <c r="CDZ21" s="11"/>
      <c r="CEA21" s="11"/>
      <c r="CEB21" s="11"/>
      <c r="CEC21" s="11"/>
      <c r="CED21" s="11"/>
      <c r="CEE21" s="11"/>
      <c r="CEF21" s="11"/>
      <c r="CEG21" s="11"/>
      <c r="CEH21" s="11"/>
      <c r="CEI21" s="11"/>
      <c r="CEJ21" s="11"/>
      <c r="CEK21" s="11"/>
      <c r="CEL21" s="11"/>
      <c r="CEM21" s="11"/>
      <c r="CEN21" s="11"/>
      <c r="CEO21" s="11"/>
      <c r="CEP21" s="11"/>
      <c r="CEQ21" s="11"/>
      <c r="CER21" s="11"/>
      <c r="CES21" s="11"/>
      <c r="CET21" s="11"/>
      <c r="CEU21" s="11"/>
      <c r="CEV21" s="11"/>
      <c r="CEW21" s="11"/>
      <c r="CEX21" s="11"/>
      <c r="CEY21" s="11"/>
      <c r="CEZ21" s="11"/>
      <c r="CFA21" s="11"/>
      <c r="CFB21" s="11"/>
      <c r="CFC21" s="11"/>
      <c r="CFD21" s="11"/>
      <c r="CFE21" s="11"/>
      <c r="CFF21" s="11"/>
      <c r="CFG21" s="11"/>
      <c r="CFH21" s="11"/>
      <c r="CFI21" s="11"/>
      <c r="CFJ21" s="11"/>
      <c r="CFK21" s="11"/>
      <c r="CFL21" s="11"/>
      <c r="CFM21" s="11"/>
      <c r="CFN21" s="11"/>
      <c r="CFO21" s="11"/>
      <c r="CFP21" s="11"/>
      <c r="CFQ21" s="11"/>
      <c r="CFR21" s="11"/>
      <c r="CFS21" s="11"/>
      <c r="CFT21" s="11"/>
      <c r="CFU21" s="11"/>
      <c r="CFV21" s="11"/>
      <c r="CFW21" s="11"/>
      <c r="CFX21" s="11"/>
      <c r="CFY21" s="11"/>
      <c r="CFZ21" s="11"/>
      <c r="CGA21" s="11"/>
      <c r="CGB21" s="11"/>
      <c r="CGC21" s="11"/>
      <c r="CGD21" s="11"/>
      <c r="CGE21" s="11"/>
      <c r="CGF21" s="11"/>
      <c r="CGG21" s="11"/>
      <c r="CGH21" s="11"/>
      <c r="CGI21" s="11"/>
      <c r="CGJ21" s="11"/>
      <c r="CGK21" s="11"/>
      <c r="CGL21" s="11"/>
      <c r="CGM21" s="11"/>
      <c r="CGN21" s="11"/>
      <c r="CGO21" s="11"/>
      <c r="CGP21" s="11"/>
      <c r="CGQ21" s="11"/>
      <c r="CGR21" s="11"/>
      <c r="CGS21" s="11"/>
      <c r="CGT21" s="11"/>
      <c r="CGU21" s="11"/>
      <c r="CGV21" s="11"/>
      <c r="CGW21" s="11"/>
      <c r="CGX21" s="11"/>
      <c r="CGY21" s="11"/>
      <c r="CGZ21" s="11"/>
      <c r="CHA21" s="11"/>
      <c r="CHB21" s="11"/>
      <c r="CHC21" s="11"/>
      <c r="CHD21" s="11"/>
      <c r="CHE21" s="11"/>
      <c r="CHF21" s="11"/>
      <c r="CHG21" s="11"/>
      <c r="CHH21" s="11"/>
      <c r="CHI21" s="11"/>
      <c r="CHJ21" s="11"/>
      <c r="CHK21" s="11"/>
      <c r="CHL21" s="11"/>
      <c r="CHM21" s="11"/>
      <c r="CHN21" s="11"/>
      <c r="CHO21" s="11"/>
      <c r="CHP21" s="11"/>
      <c r="CHQ21" s="11"/>
      <c r="CHR21" s="11"/>
      <c r="CHS21" s="11"/>
      <c r="CHT21" s="11"/>
      <c r="CHU21" s="11"/>
      <c r="CHV21" s="11"/>
      <c r="CHW21" s="11"/>
      <c r="CHX21" s="11"/>
      <c r="CHY21" s="11"/>
      <c r="CHZ21" s="11"/>
      <c r="CIA21" s="11"/>
      <c r="CIB21" s="11"/>
      <c r="CIC21" s="11"/>
      <c r="CID21" s="11"/>
      <c r="CIE21" s="11"/>
      <c r="CIF21" s="11"/>
      <c r="CIG21" s="11"/>
      <c r="CIH21" s="11"/>
      <c r="CII21" s="11"/>
      <c r="CIJ21" s="11"/>
      <c r="CIK21" s="11"/>
      <c r="CIL21" s="11"/>
      <c r="CIM21" s="11"/>
      <c r="CIN21" s="11"/>
      <c r="CIO21" s="11"/>
      <c r="CIP21" s="11"/>
      <c r="CIQ21" s="11"/>
      <c r="CIR21" s="11"/>
      <c r="CIS21" s="11"/>
      <c r="CIT21" s="11"/>
      <c r="CIU21" s="11"/>
      <c r="CIV21" s="11"/>
      <c r="CIW21" s="11"/>
      <c r="CIX21" s="11"/>
      <c r="CIY21" s="11"/>
      <c r="CIZ21" s="11"/>
      <c r="CJA21" s="11"/>
      <c r="CJB21" s="11"/>
      <c r="CJC21" s="11"/>
      <c r="CJD21" s="11"/>
      <c r="CJE21" s="11"/>
      <c r="CJF21" s="11"/>
      <c r="CJG21" s="11"/>
      <c r="CJH21" s="11"/>
      <c r="CJI21" s="11"/>
      <c r="CJJ21" s="11"/>
      <c r="CJK21" s="11"/>
      <c r="CJL21" s="11"/>
      <c r="CJM21" s="11"/>
      <c r="CJN21" s="11"/>
      <c r="CJO21" s="11"/>
      <c r="CJP21" s="11"/>
      <c r="CJQ21" s="11"/>
      <c r="CJR21" s="11"/>
      <c r="CJS21" s="11"/>
      <c r="CJT21" s="11"/>
      <c r="CJU21" s="11"/>
      <c r="CJV21" s="11"/>
      <c r="CJW21" s="11"/>
      <c r="CJX21" s="11"/>
      <c r="CJY21" s="11"/>
      <c r="CJZ21" s="11"/>
      <c r="CKA21" s="11"/>
      <c r="CKB21" s="11"/>
      <c r="CKC21" s="11"/>
      <c r="CKD21" s="11"/>
      <c r="CKE21" s="11"/>
      <c r="CKF21" s="11"/>
      <c r="CKG21" s="11"/>
      <c r="CKH21" s="11"/>
      <c r="CKI21" s="11"/>
      <c r="CKJ21" s="11"/>
      <c r="CKK21" s="11"/>
      <c r="CKL21" s="11"/>
      <c r="CKM21" s="11"/>
      <c r="CKN21" s="11"/>
      <c r="CKO21" s="11"/>
      <c r="CKP21" s="11"/>
      <c r="CKQ21" s="11"/>
      <c r="CKR21" s="11"/>
      <c r="CKS21" s="11"/>
      <c r="CKT21" s="11"/>
      <c r="CKU21" s="11"/>
      <c r="CKV21" s="11"/>
      <c r="CKW21" s="11"/>
      <c r="CKX21" s="11"/>
      <c r="CKY21" s="11"/>
      <c r="CKZ21" s="11"/>
      <c r="CLA21" s="11"/>
      <c r="CLB21" s="11"/>
      <c r="CLC21" s="11"/>
      <c r="CLD21" s="11"/>
      <c r="CLE21" s="11"/>
      <c r="CLF21" s="11"/>
      <c r="CLG21" s="11"/>
      <c r="CLH21" s="11"/>
      <c r="CLI21" s="11"/>
      <c r="CLJ21" s="11"/>
      <c r="CLK21" s="11"/>
      <c r="CLL21" s="11"/>
      <c r="CLM21" s="11"/>
      <c r="CLN21" s="11"/>
      <c r="CLO21" s="11"/>
      <c r="CLP21" s="11"/>
      <c r="CLQ21" s="11"/>
      <c r="CLR21" s="11"/>
      <c r="CLS21" s="11"/>
      <c r="CLT21" s="11"/>
      <c r="CLU21" s="11"/>
      <c r="CLV21" s="11"/>
      <c r="CLW21" s="11"/>
      <c r="CLX21" s="11"/>
      <c r="CLY21" s="11"/>
      <c r="CLZ21" s="11"/>
      <c r="CMA21" s="11"/>
      <c r="CMB21" s="11"/>
      <c r="CMC21" s="11"/>
      <c r="CMD21" s="11"/>
      <c r="CME21" s="11"/>
      <c r="CMF21" s="11"/>
      <c r="CMG21" s="11"/>
      <c r="CMH21" s="11"/>
      <c r="CMI21" s="11"/>
      <c r="CMJ21" s="11"/>
      <c r="CMK21" s="11"/>
      <c r="CML21" s="11"/>
      <c r="CMM21" s="11"/>
      <c r="CMN21" s="11"/>
      <c r="CMO21" s="11"/>
      <c r="CMP21" s="11"/>
      <c r="CMQ21" s="11"/>
      <c r="CMR21" s="11"/>
      <c r="CMS21" s="11"/>
      <c r="CMT21" s="11"/>
      <c r="CMU21" s="11"/>
      <c r="CMV21" s="11"/>
      <c r="CMW21" s="11"/>
      <c r="CMX21" s="11"/>
      <c r="CMY21" s="11"/>
      <c r="CMZ21" s="11"/>
      <c r="CNA21" s="11"/>
      <c r="CNB21" s="11"/>
      <c r="CNC21" s="11"/>
      <c r="CND21" s="11"/>
      <c r="CNE21" s="11"/>
      <c r="CNF21" s="11"/>
      <c r="CNG21" s="11"/>
      <c r="CNH21" s="11"/>
      <c r="CNI21" s="11"/>
      <c r="CNJ21" s="11"/>
      <c r="CNK21" s="11"/>
      <c r="CNL21" s="11"/>
      <c r="CNM21" s="11"/>
      <c r="CNN21" s="11"/>
      <c r="CNO21" s="11"/>
      <c r="CNP21" s="11"/>
      <c r="CNQ21" s="11"/>
      <c r="CNR21" s="11"/>
      <c r="CNS21" s="11"/>
      <c r="CNT21" s="11"/>
      <c r="CNU21" s="11"/>
      <c r="CNV21" s="11"/>
      <c r="CNW21" s="11"/>
      <c r="CNX21" s="11"/>
      <c r="CNY21" s="11"/>
      <c r="CNZ21" s="11"/>
      <c r="COA21" s="11"/>
      <c r="COB21" s="11"/>
      <c r="COC21" s="11"/>
      <c r="COD21" s="11"/>
      <c r="COE21" s="11"/>
      <c r="COF21" s="11"/>
      <c r="COG21" s="11"/>
      <c r="COH21" s="11"/>
      <c r="COI21" s="11"/>
      <c r="COJ21" s="11"/>
      <c r="COK21" s="11"/>
      <c r="COL21" s="11"/>
      <c r="COM21" s="11"/>
      <c r="CON21" s="11"/>
      <c r="COO21" s="11"/>
      <c r="COP21" s="11"/>
      <c r="COQ21" s="11"/>
      <c r="COR21" s="11"/>
      <c r="COS21" s="11"/>
      <c r="COT21" s="11"/>
      <c r="COU21" s="11"/>
      <c r="COV21" s="11"/>
      <c r="COW21" s="11"/>
      <c r="COX21" s="11"/>
      <c r="COY21" s="11"/>
      <c r="COZ21" s="11"/>
      <c r="CPA21" s="11"/>
      <c r="CPB21" s="11"/>
      <c r="CPC21" s="11"/>
      <c r="CPD21" s="11"/>
      <c r="CPE21" s="11"/>
      <c r="CPF21" s="11"/>
      <c r="CPG21" s="11"/>
      <c r="CPH21" s="11"/>
      <c r="CPI21" s="11"/>
      <c r="CPJ21" s="11"/>
      <c r="CPK21" s="11"/>
      <c r="CPL21" s="11"/>
      <c r="CPM21" s="11"/>
      <c r="CPN21" s="11"/>
      <c r="CPO21" s="11"/>
      <c r="CPP21" s="11"/>
      <c r="CPQ21" s="11"/>
      <c r="CPR21" s="11"/>
      <c r="CPS21" s="11"/>
      <c r="CPT21" s="11"/>
      <c r="CPU21" s="11"/>
      <c r="CPV21" s="11"/>
      <c r="CPW21" s="11"/>
      <c r="CPX21" s="11"/>
      <c r="CPY21" s="11"/>
      <c r="CPZ21" s="11"/>
      <c r="CQA21" s="11"/>
      <c r="CQB21" s="11"/>
      <c r="CQC21" s="11"/>
      <c r="CQD21" s="11"/>
      <c r="CQE21" s="11"/>
      <c r="CQF21" s="11"/>
      <c r="CQG21" s="11"/>
      <c r="CQH21" s="11"/>
      <c r="CQI21" s="11"/>
      <c r="CQJ21" s="11"/>
      <c r="CQK21" s="11"/>
      <c r="CQL21" s="11"/>
      <c r="CQM21" s="11"/>
      <c r="CQN21" s="11"/>
      <c r="CQO21" s="11"/>
      <c r="CQP21" s="11"/>
      <c r="CQQ21" s="11"/>
      <c r="CQR21" s="11"/>
      <c r="CQS21" s="11"/>
      <c r="CQT21" s="11"/>
      <c r="CQU21" s="11"/>
      <c r="CQV21" s="11"/>
      <c r="CQW21" s="11"/>
      <c r="CQX21" s="11"/>
      <c r="CQY21" s="11"/>
      <c r="CQZ21" s="11"/>
      <c r="CRA21" s="11"/>
      <c r="CRB21" s="11"/>
      <c r="CRC21" s="11"/>
      <c r="CRD21" s="11"/>
      <c r="CRE21" s="11"/>
      <c r="CRF21" s="11"/>
      <c r="CRG21" s="11"/>
      <c r="CRH21" s="11"/>
      <c r="CRI21" s="11"/>
      <c r="CRJ21" s="11"/>
      <c r="CRK21" s="11"/>
      <c r="CRL21" s="11"/>
      <c r="CRM21" s="11"/>
      <c r="CRN21" s="11"/>
      <c r="CRO21" s="11"/>
      <c r="CRP21" s="11"/>
      <c r="CRQ21" s="11"/>
      <c r="CRR21" s="11"/>
      <c r="CRS21" s="11"/>
      <c r="CRT21" s="11"/>
      <c r="CRU21" s="11"/>
      <c r="CRV21" s="11"/>
      <c r="CRW21" s="11"/>
      <c r="CRX21" s="11"/>
      <c r="CRY21" s="11"/>
      <c r="CRZ21" s="11"/>
      <c r="CSA21" s="11"/>
      <c r="CSB21" s="11"/>
      <c r="CSC21" s="11"/>
      <c r="CSD21" s="11"/>
      <c r="CSE21" s="11"/>
      <c r="CSF21" s="11"/>
      <c r="CSG21" s="11"/>
      <c r="CSH21" s="11"/>
      <c r="CSI21" s="11"/>
      <c r="CSJ21" s="11"/>
      <c r="CSK21" s="11"/>
      <c r="CSL21" s="11"/>
      <c r="CSM21" s="11"/>
      <c r="CSN21" s="11"/>
      <c r="CSO21" s="11"/>
      <c r="CSP21" s="11"/>
      <c r="CSQ21" s="11"/>
      <c r="CSR21" s="11"/>
      <c r="CSS21" s="11"/>
      <c r="CST21" s="11"/>
      <c r="CSU21" s="11"/>
      <c r="CSV21" s="11"/>
      <c r="CSW21" s="11"/>
      <c r="CSX21" s="11"/>
      <c r="CSY21" s="11"/>
      <c r="CSZ21" s="11"/>
      <c r="CTA21" s="11"/>
      <c r="CTB21" s="11"/>
      <c r="CTC21" s="11"/>
      <c r="CTD21" s="11"/>
      <c r="CTE21" s="11"/>
      <c r="CTF21" s="11"/>
      <c r="CTG21" s="11"/>
      <c r="CTH21" s="11"/>
      <c r="CTI21" s="11"/>
      <c r="CTJ21" s="11"/>
      <c r="CTK21" s="11"/>
      <c r="CTL21" s="11"/>
      <c r="CTM21" s="11"/>
      <c r="CTN21" s="11"/>
      <c r="CTO21" s="11"/>
      <c r="CTP21" s="11"/>
      <c r="CTQ21" s="11"/>
      <c r="CTR21" s="11"/>
      <c r="CTS21" s="11"/>
      <c r="CTT21" s="11"/>
      <c r="CTU21" s="11"/>
      <c r="CTV21" s="11"/>
      <c r="CTW21" s="11"/>
      <c r="CTX21" s="11"/>
      <c r="CTY21" s="11"/>
      <c r="CTZ21" s="11"/>
      <c r="CUA21" s="11"/>
      <c r="CUB21" s="11"/>
      <c r="CUC21" s="11"/>
      <c r="CUD21" s="11"/>
      <c r="CUE21" s="11"/>
      <c r="CUF21" s="11"/>
      <c r="CUG21" s="11"/>
      <c r="CUH21" s="11"/>
      <c r="CUI21" s="11"/>
      <c r="CUJ21" s="11"/>
      <c r="CUK21" s="11"/>
      <c r="CUL21" s="11"/>
      <c r="CUM21" s="11"/>
      <c r="CUN21" s="11"/>
      <c r="CUO21" s="11"/>
      <c r="CUP21" s="11"/>
      <c r="CUQ21" s="11"/>
      <c r="CUR21" s="11"/>
      <c r="CUS21" s="11"/>
      <c r="CUT21" s="11"/>
      <c r="CUU21" s="11"/>
      <c r="CUV21" s="11"/>
      <c r="CUW21" s="11"/>
      <c r="CUX21" s="11"/>
      <c r="CUY21" s="11"/>
      <c r="CUZ21" s="11"/>
      <c r="CVA21" s="11"/>
      <c r="CVB21" s="11"/>
      <c r="CVC21" s="11"/>
      <c r="CVD21" s="11"/>
      <c r="CVE21" s="11"/>
      <c r="CVF21" s="11"/>
      <c r="CVG21" s="11"/>
      <c r="CVH21" s="11"/>
      <c r="CVI21" s="11"/>
      <c r="CVJ21" s="11"/>
      <c r="CVK21" s="11"/>
      <c r="CVL21" s="11"/>
      <c r="CVM21" s="11"/>
      <c r="CVN21" s="11"/>
      <c r="CVO21" s="11"/>
      <c r="CVP21" s="11"/>
      <c r="CVQ21" s="11"/>
      <c r="CVR21" s="11"/>
      <c r="CVS21" s="11"/>
      <c r="CVT21" s="11"/>
      <c r="CVU21" s="11"/>
      <c r="CVV21" s="11"/>
      <c r="CVW21" s="11"/>
      <c r="CVX21" s="11"/>
      <c r="CVY21" s="11"/>
      <c r="CVZ21" s="11"/>
      <c r="CWA21" s="11"/>
      <c r="CWB21" s="11"/>
      <c r="CWC21" s="11"/>
      <c r="CWD21" s="11"/>
      <c r="CWE21" s="11"/>
      <c r="CWF21" s="11"/>
      <c r="CWG21" s="11"/>
      <c r="CWH21" s="11"/>
      <c r="CWI21" s="11"/>
      <c r="CWJ21" s="11"/>
      <c r="CWK21" s="11"/>
      <c r="CWL21" s="11"/>
      <c r="CWM21" s="11"/>
      <c r="CWN21" s="11"/>
      <c r="CWO21" s="11"/>
      <c r="CWP21" s="11"/>
      <c r="CWQ21" s="11"/>
      <c r="CWR21" s="11"/>
      <c r="CWS21" s="11"/>
      <c r="CWT21" s="11"/>
      <c r="CWU21" s="11"/>
      <c r="CWV21" s="11"/>
      <c r="CWW21" s="11"/>
      <c r="CWX21" s="11"/>
      <c r="CWY21" s="11"/>
      <c r="CWZ21" s="11"/>
      <c r="CXA21" s="11"/>
      <c r="CXB21" s="11"/>
      <c r="CXC21" s="11"/>
      <c r="CXD21" s="11"/>
      <c r="CXE21" s="11"/>
      <c r="CXF21" s="11"/>
      <c r="CXG21" s="11"/>
      <c r="CXH21" s="11"/>
      <c r="CXI21" s="11"/>
      <c r="CXJ21" s="11"/>
      <c r="CXK21" s="11"/>
      <c r="CXL21" s="11"/>
      <c r="CXM21" s="11"/>
      <c r="CXN21" s="11"/>
      <c r="CXO21" s="11"/>
      <c r="CXP21" s="11"/>
      <c r="CXQ21" s="11"/>
      <c r="CXR21" s="11"/>
      <c r="CXS21" s="11"/>
      <c r="CXT21" s="11"/>
      <c r="CXU21" s="11"/>
      <c r="CXV21" s="11"/>
      <c r="CXW21" s="11"/>
      <c r="CXX21" s="11"/>
      <c r="CXY21" s="11"/>
      <c r="CXZ21" s="11"/>
      <c r="CYA21" s="11"/>
      <c r="CYB21" s="11"/>
      <c r="CYC21" s="11"/>
      <c r="CYD21" s="11"/>
      <c r="CYE21" s="11"/>
      <c r="CYF21" s="11"/>
      <c r="CYG21" s="11"/>
      <c r="CYH21" s="11"/>
      <c r="CYI21" s="11"/>
      <c r="CYJ21" s="11"/>
      <c r="CYK21" s="11"/>
      <c r="CYL21" s="11"/>
      <c r="CYM21" s="11"/>
      <c r="CYN21" s="11"/>
      <c r="CYO21" s="11"/>
      <c r="CYP21" s="11"/>
      <c r="CYQ21" s="11"/>
      <c r="CYR21" s="11"/>
      <c r="CYS21" s="11"/>
      <c r="CYT21" s="11"/>
      <c r="CYU21" s="11"/>
      <c r="CYV21" s="11"/>
      <c r="CYW21" s="11"/>
      <c r="CYX21" s="11"/>
      <c r="CYY21" s="11"/>
      <c r="CYZ21" s="11"/>
      <c r="CZA21" s="11"/>
      <c r="CZB21" s="11"/>
      <c r="CZC21" s="11"/>
      <c r="CZD21" s="11"/>
      <c r="CZE21" s="11"/>
      <c r="CZF21" s="11"/>
      <c r="CZG21" s="11"/>
      <c r="CZH21" s="11"/>
      <c r="CZI21" s="11"/>
      <c r="CZJ21" s="11"/>
      <c r="CZK21" s="11"/>
      <c r="CZL21" s="11"/>
      <c r="CZM21" s="11"/>
      <c r="CZN21" s="11"/>
      <c r="CZO21" s="11"/>
      <c r="CZP21" s="11"/>
      <c r="CZQ21" s="11"/>
      <c r="CZR21" s="11"/>
      <c r="CZS21" s="11"/>
      <c r="CZT21" s="11"/>
      <c r="CZU21" s="11"/>
      <c r="CZV21" s="11"/>
      <c r="CZW21" s="11"/>
      <c r="CZX21" s="11"/>
      <c r="CZY21" s="11"/>
      <c r="CZZ21" s="11"/>
      <c r="DAA21" s="11"/>
      <c r="DAB21" s="11"/>
      <c r="DAC21" s="11"/>
      <c r="DAD21" s="11"/>
      <c r="DAE21" s="11"/>
      <c r="DAF21" s="11"/>
      <c r="DAG21" s="11"/>
      <c r="DAH21" s="11"/>
      <c r="DAI21" s="11"/>
      <c r="DAJ21" s="11"/>
      <c r="DAK21" s="11"/>
      <c r="DAL21" s="11"/>
      <c r="DAM21" s="11"/>
      <c r="DAN21" s="11"/>
      <c r="DAO21" s="11"/>
      <c r="DAP21" s="11"/>
      <c r="DAQ21" s="11"/>
      <c r="DAR21" s="11"/>
      <c r="DAS21" s="11"/>
      <c r="DAT21" s="11"/>
      <c r="DAU21" s="11"/>
      <c r="DAV21" s="11"/>
      <c r="DAW21" s="11"/>
      <c r="DAX21" s="11"/>
      <c r="DAY21" s="11"/>
      <c r="DAZ21" s="11"/>
      <c r="DBA21" s="11"/>
      <c r="DBB21" s="11"/>
      <c r="DBC21" s="11"/>
      <c r="DBD21" s="11"/>
      <c r="DBE21" s="11"/>
      <c r="DBF21" s="11"/>
      <c r="DBG21" s="11"/>
      <c r="DBH21" s="11"/>
      <c r="DBI21" s="11"/>
      <c r="DBJ21" s="11"/>
      <c r="DBK21" s="11"/>
      <c r="DBL21" s="11"/>
      <c r="DBM21" s="11"/>
      <c r="DBN21" s="11"/>
      <c r="DBO21" s="11"/>
      <c r="DBP21" s="11"/>
      <c r="DBQ21" s="11"/>
      <c r="DBR21" s="11"/>
      <c r="DBS21" s="11"/>
      <c r="DBT21" s="11"/>
      <c r="DBU21" s="11"/>
      <c r="DBV21" s="11"/>
      <c r="DBW21" s="11"/>
      <c r="DBX21" s="11"/>
      <c r="DBY21" s="11"/>
      <c r="DBZ21" s="11"/>
      <c r="DCA21" s="11"/>
      <c r="DCB21" s="11"/>
      <c r="DCC21" s="11"/>
      <c r="DCD21" s="11"/>
      <c r="DCE21" s="11"/>
      <c r="DCF21" s="11"/>
      <c r="DCG21" s="11"/>
      <c r="DCH21" s="11"/>
      <c r="DCI21" s="11"/>
      <c r="DCJ21" s="11"/>
      <c r="DCK21" s="11"/>
      <c r="DCL21" s="11"/>
      <c r="DCM21" s="11"/>
      <c r="DCN21" s="11"/>
      <c r="DCO21" s="11"/>
      <c r="DCP21" s="11"/>
      <c r="DCQ21" s="11"/>
      <c r="DCR21" s="11"/>
      <c r="DCS21" s="11"/>
      <c r="DCT21" s="11"/>
      <c r="DCU21" s="11"/>
      <c r="DCV21" s="11"/>
      <c r="DCW21" s="11"/>
      <c r="DCX21" s="11"/>
      <c r="DCY21" s="11"/>
      <c r="DCZ21" s="11"/>
      <c r="DDA21" s="11"/>
      <c r="DDB21" s="11"/>
      <c r="DDC21" s="11"/>
      <c r="DDD21" s="11"/>
      <c r="DDE21" s="11"/>
      <c r="DDF21" s="11"/>
      <c r="DDG21" s="11"/>
      <c r="DDH21" s="11"/>
      <c r="DDI21" s="11"/>
      <c r="DDJ21" s="11"/>
      <c r="DDK21" s="11"/>
      <c r="DDL21" s="11"/>
      <c r="DDM21" s="11"/>
      <c r="DDN21" s="11"/>
      <c r="DDO21" s="11"/>
      <c r="DDP21" s="11"/>
      <c r="DDQ21" s="11"/>
      <c r="DDR21" s="11"/>
      <c r="DDS21" s="11"/>
      <c r="DDT21" s="11"/>
      <c r="DDU21" s="11"/>
      <c r="DDV21" s="11"/>
      <c r="DDW21" s="11"/>
      <c r="DDX21" s="11"/>
      <c r="DDY21" s="11"/>
      <c r="DDZ21" s="11"/>
      <c r="DEA21" s="11"/>
      <c r="DEB21" s="11"/>
      <c r="DEC21" s="11"/>
      <c r="DED21" s="11"/>
      <c r="DEE21" s="11"/>
      <c r="DEF21" s="11"/>
      <c r="DEG21" s="11"/>
      <c r="DEH21" s="11"/>
      <c r="DEI21" s="11"/>
      <c r="DEJ21" s="11"/>
      <c r="DEK21" s="11"/>
      <c r="DEL21" s="11"/>
      <c r="DEM21" s="11"/>
      <c r="DEN21" s="11"/>
      <c r="DEO21" s="11"/>
      <c r="DEP21" s="11"/>
      <c r="DEQ21" s="11"/>
      <c r="DER21" s="11"/>
      <c r="DES21" s="11"/>
      <c r="DET21" s="11"/>
      <c r="DEU21" s="11"/>
      <c r="DEV21" s="11"/>
      <c r="DEW21" s="11"/>
      <c r="DEX21" s="11"/>
      <c r="DEY21" s="11"/>
      <c r="DEZ21" s="11"/>
      <c r="DFA21" s="11"/>
      <c r="DFB21" s="11"/>
      <c r="DFC21" s="11"/>
      <c r="DFD21" s="11"/>
      <c r="DFE21" s="11"/>
      <c r="DFF21" s="11"/>
      <c r="DFG21" s="11"/>
      <c r="DFH21" s="11"/>
      <c r="DFI21" s="11"/>
      <c r="DFJ21" s="11"/>
      <c r="DFK21" s="11"/>
      <c r="DFL21" s="11"/>
      <c r="DFM21" s="11"/>
      <c r="DFN21" s="11"/>
      <c r="DFO21" s="11"/>
      <c r="DFP21" s="11"/>
      <c r="DFQ21" s="11"/>
      <c r="DFR21" s="11"/>
      <c r="DFS21" s="11"/>
      <c r="DFT21" s="11"/>
      <c r="DFU21" s="11"/>
      <c r="DFV21" s="11"/>
      <c r="DFW21" s="11"/>
      <c r="DFX21" s="11"/>
      <c r="DFY21" s="11"/>
      <c r="DFZ21" s="11"/>
      <c r="DGA21" s="11"/>
      <c r="DGB21" s="11"/>
      <c r="DGC21" s="11"/>
      <c r="DGD21" s="11"/>
      <c r="DGE21" s="11"/>
      <c r="DGF21" s="11"/>
      <c r="DGG21" s="11"/>
      <c r="DGH21" s="11"/>
      <c r="DGI21" s="11"/>
      <c r="DGJ21" s="11"/>
      <c r="DGK21" s="11"/>
      <c r="DGL21" s="11"/>
      <c r="DGM21" s="11"/>
      <c r="DGN21" s="11"/>
      <c r="DGO21" s="11"/>
      <c r="DGP21" s="11"/>
      <c r="DGQ21" s="11"/>
      <c r="DGR21" s="11"/>
      <c r="DGS21" s="11"/>
      <c r="DGT21" s="11"/>
      <c r="DGU21" s="11"/>
      <c r="DGV21" s="11"/>
      <c r="DGW21" s="11"/>
      <c r="DGX21" s="11"/>
      <c r="DGY21" s="11"/>
      <c r="DGZ21" s="11"/>
      <c r="DHA21" s="11"/>
      <c r="DHB21" s="11"/>
      <c r="DHC21" s="11"/>
      <c r="DHD21" s="11"/>
      <c r="DHE21" s="11"/>
      <c r="DHF21" s="11"/>
      <c r="DHG21" s="11"/>
      <c r="DHH21" s="11"/>
      <c r="DHI21" s="11"/>
      <c r="DHJ21" s="11"/>
      <c r="DHK21" s="11"/>
      <c r="DHL21" s="11"/>
      <c r="DHM21" s="11"/>
      <c r="DHN21" s="11"/>
      <c r="DHO21" s="11"/>
      <c r="DHP21" s="11"/>
      <c r="DHQ21" s="11"/>
      <c r="DHR21" s="11"/>
      <c r="DHS21" s="11"/>
      <c r="DHT21" s="11"/>
      <c r="DHU21" s="11"/>
      <c r="DHV21" s="11"/>
      <c r="DHW21" s="11"/>
      <c r="DHX21" s="11"/>
      <c r="DHY21" s="11"/>
      <c r="DHZ21" s="11"/>
      <c r="DIA21" s="11"/>
      <c r="DIB21" s="11"/>
      <c r="DIC21" s="11"/>
      <c r="DID21" s="11"/>
      <c r="DIE21" s="11"/>
      <c r="DIF21" s="11"/>
      <c r="DIG21" s="11"/>
      <c r="DIH21" s="11"/>
      <c r="DII21" s="11"/>
      <c r="DIJ21" s="11"/>
      <c r="DIK21" s="11"/>
      <c r="DIL21" s="11"/>
      <c r="DIM21" s="11"/>
      <c r="DIN21" s="11"/>
      <c r="DIO21" s="11"/>
      <c r="DIP21" s="11"/>
      <c r="DIQ21" s="11"/>
      <c r="DIR21" s="11"/>
      <c r="DIS21" s="11"/>
      <c r="DIT21" s="11"/>
      <c r="DIU21" s="11"/>
      <c r="DIV21" s="11"/>
      <c r="DIW21" s="11"/>
      <c r="DIX21" s="11"/>
      <c r="DIY21" s="11"/>
      <c r="DIZ21" s="11"/>
      <c r="DJA21" s="11"/>
      <c r="DJB21" s="11"/>
      <c r="DJC21" s="11"/>
      <c r="DJD21" s="11"/>
      <c r="DJE21" s="11"/>
      <c r="DJF21" s="11"/>
      <c r="DJG21" s="11"/>
      <c r="DJH21" s="11"/>
      <c r="DJI21" s="11"/>
      <c r="DJJ21" s="11"/>
      <c r="DJK21" s="11"/>
      <c r="DJL21" s="11"/>
      <c r="DJM21" s="11"/>
      <c r="DJN21" s="11"/>
      <c r="DJO21" s="11"/>
      <c r="DJP21" s="11"/>
      <c r="DJQ21" s="11"/>
      <c r="DJR21" s="11"/>
      <c r="DJS21" s="11"/>
      <c r="DJT21" s="11"/>
      <c r="DJU21" s="11"/>
      <c r="DJV21" s="11"/>
      <c r="DJW21" s="11"/>
      <c r="DJX21" s="11"/>
      <c r="DJY21" s="11"/>
      <c r="DJZ21" s="11"/>
      <c r="DKA21" s="11"/>
      <c r="DKB21" s="11"/>
      <c r="DKC21" s="11"/>
      <c r="DKD21" s="11"/>
      <c r="DKE21" s="11"/>
      <c r="DKF21" s="11"/>
      <c r="DKG21" s="11"/>
      <c r="DKH21" s="11"/>
      <c r="DKI21" s="11"/>
      <c r="DKJ21" s="11"/>
      <c r="DKK21" s="11"/>
      <c r="DKL21" s="11"/>
      <c r="DKM21" s="11"/>
      <c r="DKN21" s="11"/>
      <c r="DKO21" s="11"/>
      <c r="DKP21" s="11"/>
      <c r="DKQ21" s="11"/>
      <c r="DKR21" s="11"/>
      <c r="DKS21" s="11"/>
      <c r="DKT21" s="11"/>
      <c r="DKU21" s="11"/>
      <c r="DKV21" s="11"/>
      <c r="DKW21" s="11"/>
      <c r="DKX21" s="11"/>
      <c r="DKY21" s="11"/>
      <c r="DKZ21" s="11"/>
      <c r="DLA21" s="11"/>
      <c r="DLB21" s="11"/>
      <c r="DLC21" s="11"/>
      <c r="DLD21" s="11"/>
      <c r="DLE21" s="11"/>
      <c r="DLF21" s="11"/>
      <c r="DLG21" s="11"/>
      <c r="DLH21" s="11"/>
      <c r="DLI21" s="11"/>
      <c r="DLJ21" s="11"/>
      <c r="DLK21" s="11"/>
      <c r="DLL21" s="11"/>
      <c r="DLM21" s="11"/>
      <c r="DLN21" s="11"/>
      <c r="DLO21" s="11"/>
      <c r="DLP21" s="11"/>
      <c r="DLQ21" s="11"/>
      <c r="DLR21" s="11"/>
      <c r="DLS21" s="11"/>
      <c r="DLT21" s="11"/>
      <c r="DLU21" s="11"/>
      <c r="DLV21" s="11"/>
      <c r="DLW21" s="11"/>
      <c r="DLX21" s="11"/>
      <c r="DLY21" s="11"/>
      <c r="DLZ21" s="11"/>
      <c r="DMA21" s="11"/>
      <c r="DMB21" s="11"/>
      <c r="DMC21" s="11"/>
      <c r="DMD21" s="11"/>
      <c r="DME21" s="11"/>
      <c r="DMF21" s="11"/>
      <c r="DMG21" s="11"/>
      <c r="DMH21" s="11"/>
      <c r="DMI21" s="11"/>
      <c r="DMJ21" s="11"/>
      <c r="DMK21" s="11"/>
      <c r="DML21" s="11"/>
      <c r="DMM21" s="11"/>
      <c r="DMN21" s="11"/>
      <c r="DMO21" s="11"/>
      <c r="DMP21" s="11"/>
      <c r="DMQ21" s="11"/>
      <c r="DMR21" s="11"/>
      <c r="DMS21" s="11"/>
      <c r="DMT21" s="11"/>
      <c r="DMU21" s="11"/>
      <c r="DMV21" s="11"/>
      <c r="DMW21" s="11"/>
      <c r="DMX21" s="11"/>
      <c r="DMY21" s="11"/>
      <c r="DMZ21" s="11"/>
      <c r="DNA21" s="11"/>
      <c r="DNB21" s="11"/>
      <c r="DNC21" s="11"/>
      <c r="DND21" s="11"/>
      <c r="DNE21" s="11"/>
      <c r="DNF21" s="11"/>
      <c r="DNG21" s="11"/>
      <c r="DNH21" s="11"/>
      <c r="DNI21" s="11"/>
      <c r="DNJ21" s="11"/>
      <c r="DNK21" s="11"/>
      <c r="DNL21" s="11"/>
      <c r="DNM21" s="11"/>
      <c r="DNN21" s="11"/>
      <c r="DNO21" s="11"/>
      <c r="DNP21" s="11"/>
      <c r="DNQ21" s="11"/>
      <c r="DNR21" s="11"/>
      <c r="DNS21" s="11"/>
      <c r="DNT21" s="11"/>
      <c r="DNU21" s="11"/>
      <c r="DNV21" s="11"/>
      <c r="DNW21" s="11"/>
      <c r="DNX21" s="11"/>
      <c r="DNY21" s="11"/>
      <c r="DNZ21" s="11"/>
      <c r="DOA21" s="11"/>
      <c r="DOB21" s="11"/>
      <c r="DOC21" s="11"/>
      <c r="DOD21" s="11"/>
      <c r="DOE21" s="11"/>
      <c r="DOF21" s="11"/>
      <c r="DOG21" s="11"/>
      <c r="DOH21" s="11"/>
      <c r="DOI21" s="11"/>
      <c r="DOJ21" s="11"/>
      <c r="DOK21" s="11"/>
      <c r="DOL21" s="11"/>
      <c r="DOM21" s="11"/>
      <c r="DON21" s="11"/>
      <c r="DOO21" s="11"/>
      <c r="DOP21" s="11"/>
      <c r="DOQ21" s="11"/>
      <c r="DOR21" s="11"/>
      <c r="DOS21" s="11"/>
      <c r="DOT21" s="11"/>
      <c r="DOU21" s="11"/>
      <c r="DOV21" s="11"/>
      <c r="DOW21" s="11"/>
      <c r="DOX21" s="11"/>
      <c r="DOY21" s="11"/>
      <c r="DOZ21" s="11"/>
      <c r="DPA21" s="11"/>
      <c r="DPB21" s="11"/>
      <c r="DPC21" s="11"/>
      <c r="DPD21" s="11"/>
      <c r="DPE21" s="11"/>
      <c r="DPF21" s="11"/>
      <c r="DPG21" s="11"/>
      <c r="DPH21" s="11"/>
      <c r="DPI21" s="11"/>
      <c r="DPJ21" s="11"/>
      <c r="DPK21" s="11"/>
      <c r="DPL21" s="11"/>
      <c r="DPM21" s="11"/>
      <c r="DPN21" s="11"/>
      <c r="DPO21" s="11"/>
      <c r="DPP21" s="11"/>
      <c r="DPQ21" s="11"/>
      <c r="DPR21" s="11"/>
      <c r="DPS21" s="11"/>
      <c r="DPT21" s="11"/>
      <c r="DPU21" s="11"/>
      <c r="DPV21" s="11"/>
      <c r="DPW21" s="11"/>
      <c r="DPX21" s="11"/>
      <c r="DPY21" s="11"/>
      <c r="DPZ21" s="11"/>
      <c r="DQA21" s="11"/>
      <c r="DQB21" s="11"/>
      <c r="DQC21" s="11"/>
      <c r="DQD21" s="11"/>
      <c r="DQE21" s="11"/>
      <c r="DQF21" s="11"/>
      <c r="DQG21" s="11"/>
      <c r="DQH21" s="11"/>
      <c r="DQI21" s="11"/>
      <c r="DQJ21" s="11"/>
      <c r="DQK21" s="11"/>
      <c r="DQL21" s="11"/>
      <c r="DQM21" s="11"/>
      <c r="DQN21" s="11"/>
      <c r="DQO21" s="11"/>
      <c r="DQP21" s="11"/>
      <c r="DQQ21" s="11"/>
      <c r="DQR21" s="11"/>
      <c r="DQS21" s="11"/>
      <c r="DQT21" s="11"/>
      <c r="DQU21" s="11"/>
      <c r="DQV21" s="11"/>
      <c r="DQW21" s="11"/>
      <c r="DQX21" s="11"/>
      <c r="DQY21" s="11"/>
      <c r="DQZ21" s="11"/>
      <c r="DRA21" s="11"/>
      <c r="DRB21" s="11"/>
      <c r="DRC21" s="11"/>
      <c r="DRD21" s="11"/>
      <c r="DRE21" s="11"/>
      <c r="DRF21" s="11"/>
      <c r="DRG21" s="11"/>
      <c r="DRH21" s="11"/>
      <c r="DRI21" s="11"/>
      <c r="DRJ21" s="11"/>
      <c r="DRK21" s="11"/>
      <c r="DRL21" s="11"/>
      <c r="DRM21" s="11"/>
      <c r="DRN21" s="11"/>
      <c r="DRO21" s="11"/>
      <c r="DRP21" s="11"/>
      <c r="DRQ21" s="11"/>
      <c r="DRR21" s="11"/>
      <c r="DRS21" s="11"/>
      <c r="DRT21" s="11"/>
      <c r="DRU21" s="11"/>
      <c r="DRV21" s="11"/>
      <c r="DRW21" s="11"/>
      <c r="DRX21" s="11"/>
      <c r="DRY21" s="11"/>
      <c r="DRZ21" s="11"/>
      <c r="DSA21" s="11"/>
      <c r="DSB21" s="11"/>
      <c r="DSC21" s="11"/>
      <c r="DSD21" s="11"/>
      <c r="DSE21" s="11"/>
      <c r="DSF21" s="11"/>
      <c r="DSG21" s="11"/>
      <c r="DSH21" s="11"/>
      <c r="DSI21" s="11"/>
      <c r="DSJ21" s="11"/>
      <c r="DSK21" s="11"/>
      <c r="DSL21" s="11"/>
      <c r="DSM21" s="11"/>
      <c r="DSN21" s="11"/>
      <c r="DSO21" s="11"/>
      <c r="DSP21" s="11"/>
      <c r="DSQ21" s="11"/>
      <c r="DSR21" s="11"/>
      <c r="DSS21" s="11"/>
      <c r="DST21" s="11"/>
      <c r="DSU21" s="11"/>
      <c r="DSV21" s="11"/>
      <c r="DSW21" s="11"/>
      <c r="DSX21" s="11"/>
      <c r="DSY21" s="11"/>
      <c r="DSZ21" s="11"/>
      <c r="DTA21" s="11"/>
      <c r="DTB21" s="11"/>
      <c r="DTC21" s="11"/>
      <c r="DTD21" s="11"/>
      <c r="DTE21" s="11"/>
      <c r="DTF21" s="11"/>
      <c r="DTG21" s="11"/>
      <c r="DTH21" s="11"/>
      <c r="DTI21" s="11"/>
      <c r="DTJ21" s="11"/>
      <c r="DTK21" s="11"/>
      <c r="DTL21" s="11"/>
      <c r="DTM21" s="11"/>
      <c r="DTN21" s="11"/>
      <c r="DTO21" s="11"/>
      <c r="DTP21" s="11"/>
      <c r="DTQ21" s="11"/>
      <c r="DTR21" s="11"/>
      <c r="DTS21" s="11"/>
      <c r="DTT21" s="11"/>
      <c r="DTU21" s="11"/>
      <c r="DTV21" s="11"/>
      <c r="DTW21" s="11"/>
      <c r="DTX21" s="11"/>
      <c r="DTY21" s="11"/>
      <c r="DTZ21" s="11"/>
      <c r="DUA21" s="11"/>
      <c r="DUB21" s="11"/>
      <c r="DUC21" s="11"/>
      <c r="DUD21" s="11"/>
      <c r="DUE21" s="11"/>
      <c r="DUF21" s="11"/>
      <c r="DUG21" s="11"/>
      <c r="DUH21" s="11"/>
      <c r="DUI21" s="11"/>
      <c r="DUJ21" s="11"/>
      <c r="DUK21" s="11"/>
      <c r="DUL21" s="11"/>
      <c r="DUM21" s="11"/>
      <c r="DUN21" s="11"/>
      <c r="DUO21" s="11"/>
      <c r="DUP21" s="11"/>
      <c r="DUQ21" s="11"/>
      <c r="DUR21" s="11"/>
      <c r="DUS21" s="11"/>
      <c r="DUT21" s="11"/>
      <c r="DUU21" s="11"/>
      <c r="DUV21" s="11"/>
      <c r="DUW21" s="11"/>
      <c r="DUX21" s="11"/>
      <c r="DUY21" s="11"/>
      <c r="DUZ21" s="11"/>
      <c r="DVA21" s="11"/>
      <c r="DVB21" s="11"/>
      <c r="DVC21" s="11"/>
      <c r="DVD21" s="11"/>
      <c r="DVE21" s="11"/>
      <c r="DVF21" s="11"/>
      <c r="DVG21" s="11"/>
      <c r="DVH21" s="11"/>
      <c r="DVI21" s="11"/>
      <c r="DVJ21" s="11"/>
      <c r="DVK21" s="11"/>
      <c r="DVL21" s="11"/>
      <c r="DVM21" s="11"/>
      <c r="DVN21" s="11"/>
      <c r="DVO21" s="11"/>
      <c r="DVP21" s="11"/>
      <c r="DVQ21" s="11"/>
      <c r="DVR21" s="11"/>
      <c r="DVS21" s="11"/>
      <c r="DVT21" s="11"/>
      <c r="DVU21" s="11"/>
      <c r="DVV21" s="11"/>
      <c r="DVW21" s="11"/>
      <c r="DVX21" s="11"/>
      <c r="DVY21" s="11"/>
      <c r="DVZ21" s="11"/>
      <c r="DWA21" s="11"/>
      <c r="DWB21" s="11"/>
      <c r="DWC21" s="11"/>
      <c r="DWD21" s="11"/>
      <c r="DWE21" s="11"/>
      <c r="DWF21" s="11"/>
      <c r="DWG21" s="11"/>
      <c r="DWH21" s="11"/>
      <c r="DWI21" s="11"/>
      <c r="DWJ21" s="11"/>
      <c r="DWK21" s="11"/>
      <c r="DWL21" s="11"/>
      <c r="DWM21" s="11"/>
      <c r="DWN21" s="11"/>
      <c r="DWO21" s="11"/>
      <c r="DWP21" s="11"/>
      <c r="DWQ21" s="11"/>
      <c r="DWR21" s="11"/>
      <c r="DWS21" s="11"/>
      <c r="DWT21" s="11"/>
      <c r="DWU21" s="11"/>
      <c r="DWV21" s="11"/>
      <c r="DWW21" s="11"/>
      <c r="DWX21" s="11"/>
      <c r="DWY21" s="11"/>
      <c r="DWZ21" s="11"/>
      <c r="DXA21" s="11"/>
      <c r="DXB21" s="11"/>
      <c r="DXC21" s="11"/>
      <c r="DXD21" s="11"/>
      <c r="DXE21" s="11"/>
      <c r="DXF21" s="11"/>
      <c r="DXG21" s="11"/>
      <c r="DXH21" s="11"/>
      <c r="DXI21" s="11"/>
      <c r="DXJ21" s="11"/>
      <c r="DXK21" s="11"/>
      <c r="DXL21" s="11"/>
      <c r="DXM21" s="11"/>
      <c r="DXN21" s="11"/>
      <c r="DXO21" s="11"/>
      <c r="DXP21" s="11"/>
      <c r="DXQ21" s="11"/>
      <c r="DXR21" s="11"/>
      <c r="DXS21" s="11"/>
      <c r="DXT21" s="11"/>
      <c r="DXU21" s="11"/>
      <c r="DXV21" s="11"/>
      <c r="DXW21" s="11"/>
      <c r="DXX21" s="11"/>
      <c r="DXY21" s="11"/>
      <c r="DXZ21" s="11"/>
      <c r="DYA21" s="11"/>
      <c r="DYB21" s="11"/>
      <c r="DYC21" s="11"/>
      <c r="DYD21" s="11"/>
      <c r="DYE21" s="11"/>
      <c r="DYF21" s="11"/>
      <c r="DYG21" s="11"/>
      <c r="DYH21" s="11"/>
      <c r="DYI21" s="11"/>
      <c r="DYJ21" s="11"/>
      <c r="DYK21" s="11"/>
      <c r="DYL21" s="11"/>
      <c r="DYM21" s="11"/>
      <c r="DYN21" s="11"/>
      <c r="DYO21" s="11"/>
      <c r="DYP21" s="11"/>
      <c r="DYQ21" s="11"/>
      <c r="DYR21" s="11"/>
      <c r="DYS21" s="11"/>
      <c r="DYT21" s="11"/>
      <c r="DYU21" s="11"/>
      <c r="DYV21" s="11"/>
      <c r="DYW21" s="11"/>
      <c r="DYX21" s="11"/>
      <c r="DYY21" s="11"/>
      <c r="DYZ21" s="11"/>
      <c r="DZA21" s="11"/>
      <c r="DZB21" s="11"/>
      <c r="DZC21" s="11"/>
      <c r="DZD21" s="11"/>
      <c r="DZE21" s="11"/>
      <c r="DZF21" s="11"/>
      <c r="DZG21" s="11"/>
      <c r="DZH21" s="11"/>
      <c r="DZI21" s="11"/>
      <c r="DZJ21" s="11"/>
      <c r="DZK21" s="11"/>
      <c r="DZL21" s="11"/>
      <c r="DZM21" s="11"/>
      <c r="DZN21" s="11"/>
      <c r="DZO21" s="11"/>
      <c r="DZP21" s="11"/>
      <c r="DZQ21" s="11"/>
      <c r="DZR21" s="11"/>
      <c r="DZS21" s="11"/>
      <c r="DZT21" s="11"/>
      <c r="DZU21" s="11"/>
      <c r="DZV21" s="11"/>
      <c r="DZW21" s="11"/>
      <c r="DZX21" s="11"/>
      <c r="DZY21" s="11"/>
      <c r="DZZ21" s="11"/>
      <c r="EAA21" s="11"/>
      <c r="EAB21" s="11"/>
      <c r="EAC21" s="11"/>
      <c r="EAD21" s="11"/>
      <c r="EAE21" s="11"/>
      <c r="EAF21" s="11"/>
      <c r="EAG21" s="11"/>
      <c r="EAH21" s="11"/>
      <c r="EAI21" s="11"/>
      <c r="EAJ21" s="11"/>
      <c r="EAK21" s="11"/>
      <c r="EAL21" s="11"/>
      <c r="EAM21" s="11"/>
      <c r="EAN21" s="11"/>
      <c r="EAO21" s="11"/>
      <c r="EAP21" s="11"/>
      <c r="EAQ21" s="11"/>
      <c r="EAR21" s="11"/>
      <c r="EAS21" s="11"/>
      <c r="EAT21" s="11"/>
      <c r="EAU21" s="11"/>
      <c r="EAV21" s="11"/>
      <c r="EAW21" s="11"/>
      <c r="EAX21" s="11"/>
      <c r="EAY21" s="11"/>
      <c r="EAZ21" s="11"/>
      <c r="EBA21" s="11"/>
      <c r="EBB21" s="11"/>
      <c r="EBC21" s="11"/>
      <c r="EBD21" s="11"/>
      <c r="EBE21" s="11"/>
      <c r="EBF21" s="11"/>
      <c r="EBG21" s="11"/>
      <c r="EBH21" s="11"/>
      <c r="EBI21" s="11"/>
      <c r="EBJ21" s="11"/>
      <c r="EBK21" s="11"/>
      <c r="EBL21" s="11"/>
      <c r="EBM21" s="11"/>
      <c r="EBN21" s="11"/>
      <c r="EBO21" s="11"/>
      <c r="EBP21" s="11"/>
      <c r="EBQ21" s="11"/>
      <c r="EBR21" s="11"/>
      <c r="EBS21" s="11"/>
      <c r="EBT21" s="11"/>
      <c r="EBU21" s="11"/>
      <c r="EBV21" s="11"/>
      <c r="EBW21" s="11"/>
      <c r="EBX21" s="11"/>
      <c r="EBY21" s="11"/>
      <c r="EBZ21" s="11"/>
      <c r="ECA21" s="11"/>
      <c r="ECB21" s="11"/>
      <c r="ECC21" s="11"/>
      <c r="ECD21" s="11"/>
      <c r="ECE21" s="11"/>
      <c r="ECF21" s="11"/>
      <c r="ECG21" s="11"/>
      <c r="ECH21" s="11"/>
      <c r="ECI21" s="11"/>
      <c r="ECJ21" s="11"/>
      <c r="ECK21" s="11"/>
      <c r="ECL21" s="11"/>
      <c r="ECM21" s="11"/>
      <c r="ECN21" s="11"/>
      <c r="ECO21" s="11"/>
      <c r="ECP21" s="11"/>
      <c r="ECQ21" s="11"/>
      <c r="ECR21" s="11"/>
      <c r="ECS21" s="11"/>
      <c r="ECT21" s="11"/>
      <c r="ECU21" s="11"/>
      <c r="ECV21" s="11"/>
      <c r="ECW21" s="11"/>
      <c r="ECX21" s="11"/>
      <c r="ECY21" s="11"/>
      <c r="ECZ21" s="11"/>
      <c r="EDA21" s="11"/>
      <c r="EDB21" s="11"/>
      <c r="EDC21" s="11"/>
      <c r="EDD21" s="11"/>
      <c r="EDE21" s="11"/>
      <c r="EDF21" s="11"/>
      <c r="EDG21" s="11"/>
      <c r="EDH21" s="11"/>
      <c r="EDI21" s="11"/>
      <c r="EDJ21" s="11"/>
      <c r="EDK21" s="11"/>
      <c r="EDL21" s="11"/>
      <c r="EDM21" s="11"/>
      <c r="EDN21" s="11"/>
      <c r="EDO21" s="11"/>
      <c r="EDP21" s="11"/>
      <c r="EDQ21" s="11"/>
      <c r="EDR21" s="11"/>
      <c r="EDS21" s="11"/>
      <c r="EDT21" s="11"/>
      <c r="EDU21" s="11"/>
      <c r="EDV21" s="11"/>
      <c r="EDW21" s="11"/>
      <c r="EDX21" s="11"/>
      <c r="EDY21" s="11"/>
      <c r="EDZ21" s="11"/>
      <c r="EEA21" s="11"/>
      <c r="EEB21" s="11"/>
      <c r="EEC21" s="11"/>
      <c r="EED21" s="11"/>
      <c r="EEE21" s="11"/>
      <c r="EEF21" s="11"/>
      <c r="EEG21" s="11"/>
      <c r="EEH21" s="11"/>
      <c r="EEI21" s="11"/>
      <c r="EEJ21" s="11"/>
      <c r="EEK21" s="11"/>
      <c r="EEL21" s="11"/>
      <c r="EEM21" s="11"/>
      <c r="EEN21" s="11"/>
      <c r="EEO21" s="11"/>
      <c r="EEP21" s="11"/>
      <c r="EEQ21" s="11"/>
      <c r="EER21" s="11"/>
      <c r="EES21" s="11"/>
      <c r="EET21" s="11"/>
      <c r="EEU21" s="11"/>
      <c r="EEV21" s="11"/>
      <c r="EEW21" s="11"/>
      <c r="EEX21" s="11"/>
      <c r="EEY21" s="11"/>
      <c r="EEZ21" s="11"/>
      <c r="EFA21" s="11"/>
      <c r="EFB21" s="11"/>
      <c r="EFC21" s="11"/>
      <c r="EFD21" s="11"/>
      <c r="EFE21" s="11"/>
      <c r="EFF21" s="11"/>
      <c r="EFG21" s="11"/>
      <c r="EFH21" s="11"/>
      <c r="EFI21" s="11"/>
      <c r="EFJ21" s="11"/>
      <c r="EFK21" s="11"/>
      <c r="EFL21" s="11"/>
      <c r="EFM21" s="11"/>
      <c r="EFN21" s="11"/>
      <c r="EFO21" s="11"/>
      <c r="EFP21" s="11"/>
      <c r="EFQ21" s="11"/>
      <c r="EFR21" s="11"/>
      <c r="EFS21" s="11"/>
      <c r="EFT21" s="11"/>
      <c r="EFU21" s="11"/>
      <c r="EFV21" s="11"/>
      <c r="EFW21" s="11"/>
      <c r="EFX21" s="11"/>
      <c r="EFY21" s="11"/>
      <c r="EFZ21" s="11"/>
      <c r="EGA21" s="11"/>
      <c r="EGB21" s="11"/>
      <c r="EGC21" s="11"/>
      <c r="EGD21" s="11"/>
      <c r="EGE21" s="11"/>
      <c r="EGF21" s="11"/>
      <c r="EGG21" s="11"/>
      <c r="EGH21" s="11"/>
      <c r="EGI21" s="11"/>
      <c r="EGJ21" s="11"/>
      <c r="EGK21" s="11"/>
      <c r="EGL21" s="11"/>
      <c r="EGM21" s="11"/>
      <c r="EGN21" s="11"/>
      <c r="EGO21" s="11"/>
      <c r="EGP21" s="11"/>
      <c r="EGQ21" s="11"/>
      <c r="EGR21" s="11"/>
      <c r="EGS21" s="11"/>
      <c r="EGT21" s="11"/>
      <c r="EGU21" s="11"/>
      <c r="EGV21" s="11"/>
      <c r="EGW21" s="11"/>
      <c r="EGX21" s="11"/>
      <c r="EGY21" s="11"/>
      <c r="EGZ21" s="11"/>
      <c r="EHA21" s="11"/>
      <c r="EHB21" s="11"/>
      <c r="EHC21" s="11"/>
      <c r="EHD21" s="11"/>
      <c r="EHE21" s="11"/>
      <c r="EHF21" s="11"/>
      <c r="EHG21" s="11"/>
      <c r="EHH21" s="11"/>
      <c r="EHI21" s="11"/>
      <c r="EHJ21" s="11"/>
      <c r="EHK21" s="11"/>
      <c r="EHL21" s="11"/>
      <c r="EHM21" s="11"/>
      <c r="EHN21" s="11"/>
      <c r="EHO21" s="11"/>
      <c r="EHP21" s="11"/>
      <c r="EHQ21" s="11"/>
      <c r="EHR21" s="11"/>
      <c r="EHS21" s="11"/>
      <c r="EHT21" s="11"/>
      <c r="EHU21" s="11"/>
      <c r="EHV21" s="11"/>
      <c r="EHW21" s="11"/>
      <c r="EHX21" s="11"/>
      <c r="EHY21" s="11"/>
      <c r="EHZ21" s="11"/>
      <c r="EIA21" s="11"/>
      <c r="EIB21" s="11"/>
      <c r="EIC21" s="11"/>
      <c r="EID21" s="11"/>
      <c r="EIE21" s="11"/>
      <c r="EIF21" s="11"/>
      <c r="EIG21" s="11"/>
      <c r="EIH21" s="11"/>
      <c r="EII21" s="11"/>
      <c r="EIJ21" s="11"/>
      <c r="EIK21" s="11"/>
      <c r="EIL21" s="11"/>
      <c r="EIM21" s="11"/>
      <c r="EIN21" s="11"/>
      <c r="EIO21" s="11"/>
      <c r="EIP21" s="11"/>
      <c r="EIQ21" s="11"/>
      <c r="EIR21" s="11"/>
      <c r="EIS21" s="11"/>
      <c r="EIT21" s="11"/>
      <c r="EIU21" s="11"/>
      <c r="EIV21" s="11"/>
      <c r="EIW21" s="11"/>
      <c r="EIX21" s="11"/>
      <c r="EIY21" s="11"/>
      <c r="EIZ21" s="11"/>
      <c r="EJA21" s="11"/>
      <c r="EJB21" s="11"/>
      <c r="EJC21" s="11"/>
      <c r="EJD21" s="11"/>
      <c r="EJE21" s="11"/>
      <c r="EJF21" s="11"/>
      <c r="EJG21" s="11"/>
      <c r="EJH21" s="11"/>
      <c r="EJI21" s="11"/>
      <c r="EJJ21" s="11"/>
      <c r="EJK21" s="11"/>
      <c r="EJL21" s="11"/>
      <c r="EJM21" s="11"/>
      <c r="EJN21" s="11"/>
      <c r="EJO21" s="11"/>
      <c r="EJP21" s="11"/>
      <c r="EJQ21" s="11"/>
      <c r="EJR21" s="11"/>
      <c r="EJS21" s="11"/>
      <c r="EJT21" s="11"/>
      <c r="EJU21" s="11"/>
      <c r="EJV21" s="11"/>
      <c r="EJW21" s="11"/>
      <c r="EJX21" s="11"/>
      <c r="EJY21" s="11"/>
      <c r="EJZ21" s="11"/>
      <c r="EKA21" s="11"/>
      <c r="EKB21" s="11"/>
      <c r="EKC21" s="11"/>
      <c r="EKD21" s="11"/>
      <c r="EKE21" s="11"/>
      <c r="EKF21" s="11"/>
      <c r="EKG21" s="11"/>
      <c r="EKH21" s="11"/>
      <c r="EKI21" s="11"/>
      <c r="EKJ21" s="11"/>
      <c r="EKK21" s="11"/>
      <c r="EKL21" s="11"/>
      <c r="EKM21" s="11"/>
      <c r="EKN21" s="11"/>
      <c r="EKO21" s="11"/>
      <c r="EKP21" s="11"/>
      <c r="EKQ21" s="11"/>
      <c r="EKR21" s="11"/>
      <c r="EKS21" s="11"/>
      <c r="EKT21" s="11"/>
      <c r="EKU21" s="11"/>
      <c r="EKV21" s="11"/>
      <c r="EKW21" s="11"/>
      <c r="EKX21" s="11"/>
      <c r="EKY21" s="11"/>
      <c r="EKZ21" s="11"/>
      <c r="ELA21" s="11"/>
      <c r="ELB21" s="11"/>
      <c r="ELC21" s="11"/>
      <c r="ELD21" s="11"/>
      <c r="ELE21" s="11"/>
      <c r="ELF21" s="11"/>
      <c r="ELG21" s="11"/>
      <c r="ELH21" s="11"/>
      <c r="ELI21" s="11"/>
      <c r="ELJ21" s="11"/>
      <c r="ELK21" s="11"/>
      <c r="ELL21" s="11"/>
      <c r="ELM21" s="11"/>
      <c r="ELN21" s="11"/>
      <c r="ELO21" s="11"/>
      <c r="ELP21" s="11"/>
      <c r="ELQ21" s="11"/>
      <c r="ELR21" s="11"/>
      <c r="ELS21" s="11"/>
      <c r="ELT21" s="11"/>
      <c r="ELU21" s="11"/>
      <c r="ELV21" s="11"/>
      <c r="ELW21" s="11"/>
      <c r="ELX21" s="11"/>
      <c r="ELY21" s="11"/>
      <c r="ELZ21" s="11"/>
      <c r="EMA21" s="11"/>
      <c r="EMB21" s="11"/>
      <c r="EMC21" s="11"/>
      <c r="EMD21" s="11"/>
      <c r="EME21" s="11"/>
      <c r="EMF21" s="11"/>
      <c r="EMG21" s="11"/>
      <c r="EMH21" s="11"/>
      <c r="EMI21" s="11"/>
      <c r="EMJ21" s="11"/>
      <c r="EMK21" s="11"/>
      <c r="EML21" s="11"/>
      <c r="EMM21" s="11"/>
      <c r="EMN21" s="11"/>
      <c r="EMO21" s="11"/>
      <c r="EMP21" s="11"/>
      <c r="EMQ21" s="11"/>
      <c r="EMR21" s="11"/>
      <c r="EMS21" s="11"/>
      <c r="EMT21" s="11"/>
      <c r="EMU21" s="11"/>
      <c r="EMV21" s="11"/>
      <c r="EMW21" s="11"/>
      <c r="EMX21" s="11"/>
      <c r="EMY21" s="11"/>
      <c r="EMZ21" s="11"/>
      <c r="ENA21" s="11"/>
      <c r="ENB21" s="11"/>
      <c r="ENC21" s="11"/>
      <c r="END21" s="11"/>
      <c r="ENE21" s="11"/>
      <c r="ENF21" s="11"/>
      <c r="ENG21" s="11"/>
      <c r="ENH21" s="11"/>
      <c r="ENI21" s="11"/>
      <c r="ENJ21" s="11"/>
      <c r="ENK21" s="11"/>
      <c r="ENL21" s="11"/>
      <c r="ENM21" s="11"/>
      <c r="ENN21" s="11"/>
      <c r="ENO21" s="11"/>
      <c r="ENP21" s="11"/>
      <c r="ENQ21" s="11"/>
      <c r="ENR21" s="11"/>
      <c r="ENS21" s="11"/>
      <c r="ENT21" s="11"/>
      <c r="ENU21" s="11"/>
      <c r="ENV21" s="11"/>
      <c r="ENW21" s="11"/>
      <c r="ENX21" s="11"/>
      <c r="ENY21" s="11"/>
      <c r="ENZ21" s="11"/>
      <c r="EOA21" s="11"/>
      <c r="EOB21" s="11"/>
      <c r="EOC21" s="11"/>
      <c r="EOD21" s="11"/>
      <c r="EOE21" s="11"/>
      <c r="EOF21" s="11"/>
      <c r="EOG21" s="11"/>
      <c r="EOH21" s="11"/>
      <c r="EOI21" s="11"/>
      <c r="EOJ21" s="11"/>
      <c r="EOK21" s="11"/>
      <c r="EOL21" s="11"/>
      <c r="EOM21" s="11"/>
      <c r="EON21" s="11"/>
      <c r="EOO21" s="11"/>
      <c r="EOP21" s="11"/>
      <c r="EOQ21" s="11"/>
      <c r="EOR21" s="11"/>
      <c r="EOS21" s="11"/>
      <c r="EOT21" s="11"/>
      <c r="EOU21" s="11"/>
      <c r="EOV21" s="11"/>
      <c r="EOW21" s="11"/>
      <c r="EOX21" s="11"/>
      <c r="EOY21" s="11"/>
      <c r="EOZ21" s="11"/>
      <c r="EPA21" s="11"/>
      <c r="EPB21" s="11"/>
      <c r="EPC21" s="11"/>
      <c r="EPD21" s="11"/>
      <c r="EPE21" s="11"/>
      <c r="EPF21" s="11"/>
      <c r="EPG21" s="11"/>
      <c r="EPH21" s="11"/>
      <c r="EPI21" s="11"/>
      <c r="EPJ21" s="11"/>
      <c r="EPK21" s="11"/>
      <c r="EPL21" s="11"/>
      <c r="EPM21" s="11"/>
      <c r="EPN21" s="11"/>
      <c r="EPO21" s="11"/>
      <c r="EPP21" s="11"/>
      <c r="EPQ21" s="11"/>
      <c r="EPR21" s="11"/>
      <c r="EPS21" s="11"/>
      <c r="EPT21" s="11"/>
      <c r="EPU21" s="11"/>
      <c r="EPV21" s="11"/>
      <c r="EPW21" s="11"/>
      <c r="EPX21" s="11"/>
      <c r="EPY21" s="11"/>
      <c r="EPZ21" s="11"/>
      <c r="EQA21" s="11"/>
      <c r="EQB21" s="11"/>
      <c r="EQC21" s="11"/>
      <c r="EQD21" s="11"/>
      <c r="EQE21" s="11"/>
      <c r="EQF21" s="11"/>
      <c r="EQG21" s="11"/>
      <c r="EQH21" s="11"/>
      <c r="EQI21" s="11"/>
      <c r="EQJ21" s="11"/>
      <c r="EQK21" s="11"/>
      <c r="EQL21" s="11"/>
      <c r="EQM21" s="11"/>
      <c r="EQN21" s="11"/>
      <c r="EQO21" s="11"/>
      <c r="EQP21" s="11"/>
      <c r="EQQ21" s="11"/>
      <c r="EQR21" s="11"/>
      <c r="EQS21" s="11"/>
      <c r="EQT21" s="11"/>
      <c r="EQU21" s="11"/>
      <c r="EQV21" s="11"/>
      <c r="EQW21" s="11"/>
      <c r="EQX21" s="11"/>
      <c r="EQY21" s="11"/>
      <c r="EQZ21" s="11"/>
      <c r="ERA21" s="11"/>
      <c r="ERB21" s="11"/>
      <c r="ERC21" s="11"/>
      <c r="ERD21" s="11"/>
      <c r="ERE21" s="11"/>
      <c r="ERF21" s="11"/>
      <c r="ERG21" s="11"/>
      <c r="ERH21" s="11"/>
      <c r="ERI21" s="11"/>
      <c r="ERJ21" s="11"/>
      <c r="ERK21" s="11"/>
      <c r="ERL21" s="11"/>
      <c r="ERM21" s="11"/>
      <c r="ERN21" s="11"/>
      <c r="ERO21" s="11"/>
      <c r="ERP21" s="11"/>
      <c r="ERQ21" s="11"/>
      <c r="ERR21" s="11"/>
      <c r="ERS21" s="11"/>
      <c r="ERT21" s="11"/>
      <c r="ERU21" s="11"/>
      <c r="ERV21" s="11"/>
      <c r="ERW21" s="11"/>
      <c r="ERX21" s="11"/>
      <c r="ERY21" s="11"/>
      <c r="ERZ21" s="11"/>
      <c r="ESA21" s="11"/>
      <c r="ESB21" s="11"/>
      <c r="ESC21" s="11"/>
      <c r="ESD21" s="11"/>
      <c r="ESE21" s="11"/>
      <c r="ESF21" s="11"/>
      <c r="ESG21" s="11"/>
      <c r="ESH21" s="11"/>
      <c r="ESI21" s="11"/>
      <c r="ESJ21" s="11"/>
      <c r="ESK21" s="11"/>
      <c r="ESL21" s="11"/>
      <c r="ESM21" s="11"/>
      <c r="ESN21" s="11"/>
      <c r="ESO21" s="11"/>
      <c r="ESP21" s="11"/>
      <c r="ESQ21" s="11"/>
      <c r="ESR21" s="11"/>
      <c r="ESS21" s="11"/>
      <c r="EST21" s="11"/>
      <c r="ESU21" s="11"/>
      <c r="ESV21" s="11"/>
      <c r="ESW21" s="11"/>
      <c r="ESX21" s="11"/>
      <c r="ESY21" s="11"/>
      <c r="ESZ21" s="11"/>
      <c r="ETA21" s="11"/>
      <c r="ETB21" s="11"/>
      <c r="ETC21" s="11"/>
      <c r="ETD21" s="11"/>
      <c r="ETE21" s="11"/>
      <c r="ETF21" s="11"/>
      <c r="ETG21" s="11"/>
      <c r="ETH21" s="11"/>
      <c r="ETI21" s="11"/>
      <c r="ETJ21" s="11"/>
      <c r="ETK21" s="11"/>
      <c r="ETL21" s="11"/>
      <c r="ETM21" s="11"/>
      <c r="ETN21" s="11"/>
      <c r="ETO21" s="11"/>
      <c r="ETP21" s="11"/>
      <c r="ETQ21" s="11"/>
      <c r="ETR21" s="11"/>
      <c r="ETS21" s="11"/>
      <c r="ETT21" s="11"/>
      <c r="ETU21" s="11"/>
      <c r="ETV21" s="11"/>
      <c r="ETW21" s="11"/>
      <c r="ETX21" s="11"/>
      <c r="ETY21" s="11"/>
      <c r="ETZ21" s="11"/>
      <c r="EUA21" s="11"/>
      <c r="EUB21" s="11"/>
      <c r="EUC21" s="11"/>
      <c r="EUD21" s="11"/>
      <c r="EUE21" s="11"/>
      <c r="EUF21" s="11"/>
      <c r="EUG21" s="11"/>
      <c r="EUH21" s="11"/>
      <c r="EUI21" s="11"/>
      <c r="EUJ21" s="11"/>
      <c r="EUK21" s="11"/>
      <c r="EUL21" s="11"/>
      <c r="EUM21" s="11"/>
      <c r="EUN21" s="11"/>
      <c r="EUO21" s="11"/>
      <c r="EUP21" s="11"/>
      <c r="EUQ21" s="11"/>
      <c r="EUR21" s="11"/>
      <c r="EUS21" s="11"/>
      <c r="EUT21" s="11"/>
      <c r="EUU21" s="11"/>
      <c r="EUV21" s="11"/>
      <c r="EUW21" s="11"/>
      <c r="EUX21" s="11"/>
      <c r="EUY21" s="11"/>
      <c r="EUZ21" s="11"/>
      <c r="EVA21" s="11"/>
      <c r="EVB21" s="11"/>
      <c r="EVC21" s="11"/>
      <c r="EVD21" s="11"/>
      <c r="EVE21" s="11"/>
      <c r="EVF21" s="11"/>
      <c r="EVG21" s="11"/>
      <c r="EVH21" s="11"/>
      <c r="EVI21" s="11"/>
      <c r="EVJ21" s="11"/>
      <c r="EVK21" s="11"/>
      <c r="EVL21" s="11"/>
      <c r="EVM21" s="11"/>
      <c r="EVN21" s="11"/>
      <c r="EVO21" s="11"/>
      <c r="EVP21" s="11"/>
      <c r="EVQ21" s="11"/>
      <c r="EVR21" s="11"/>
      <c r="EVS21" s="11"/>
      <c r="EVT21" s="11"/>
      <c r="EVU21" s="11"/>
      <c r="EVV21" s="11"/>
      <c r="EVW21" s="11"/>
      <c r="EVX21" s="11"/>
      <c r="EVY21" s="11"/>
      <c r="EVZ21" s="11"/>
      <c r="EWA21" s="11"/>
      <c r="EWB21" s="11"/>
      <c r="EWC21" s="11"/>
      <c r="EWD21" s="11"/>
      <c r="EWE21" s="11"/>
      <c r="EWF21" s="11"/>
      <c r="EWG21" s="11"/>
      <c r="EWH21" s="11"/>
      <c r="EWI21" s="11"/>
      <c r="EWJ21" s="11"/>
      <c r="EWK21" s="11"/>
      <c r="EWL21" s="11"/>
      <c r="EWM21" s="11"/>
      <c r="EWN21" s="11"/>
      <c r="EWO21" s="11"/>
      <c r="EWP21" s="11"/>
      <c r="EWQ21" s="11"/>
      <c r="EWR21" s="11"/>
      <c r="EWS21" s="11"/>
      <c r="EWT21" s="11"/>
      <c r="EWU21" s="11"/>
      <c r="EWV21" s="11"/>
      <c r="EWW21" s="11"/>
      <c r="EWX21" s="11"/>
      <c r="EWY21" s="11"/>
      <c r="EWZ21" s="11"/>
      <c r="EXA21" s="11"/>
      <c r="EXB21" s="11"/>
      <c r="EXC21" s="11"/>
      <c r="EXD21" s="11"/>
      <c r="EXE21" s="11"/>
      <c r="EXF21" s="11"/>
      <c r="EXG21" s="11"/>
      <c r="EXH21" s="11"/>
      <c r="EXI21" s="11"/>
      <c r="EXJ21" s="11"/>
      <c r="EXK21" s="11"/>
      <c r="EXL21" s="11"/>
      <c r="EXM21" s="11"/>
      <c r="EXN21" s="11"/>
      <c r="EXO21" s="11"/>
      <c r="EXP21" s="11"/>
      <c r="EXQ21" s="11"/>
      <c r="EXR21" s="11"/>
      <c r="EXS21" s="11"/>
      <c r="EXT21" s="11"/>
      <c r="EXU21" s="11"/>
      <c r="EXV21" s="11"/>
      <c r="EXW21" s="11"/>
      <c r="EXX21" s="11"/>
      <c r="EXY21" s="11"/>
      <c r="EXZ21" s="11"/>
      <c r="EYA21" s="11"/>
      <c r="EYB21" s="11"/>
      <c r="EYC21" s="11"/>
      <c r="EYD21" s="11"/>
      <c r="EYE21" s="11"/>
      <c r="EYF21" s="11"/>
      <c r="EYG21" s="11"/>
      <c r="EYH21" s="11"/>
      <c r="EYI21" s="11"/>
      <c r="EYJ21" s="11"/>
      <c r="EYK21" s="11"/>
      <c r="EYL21" s="11"/>
      <c r="EYM21" s="11"/>
      <c r="EYN21" s="11"/>
      <c r="EYO21" s="11"/>
      <c r="EYP21" s="11"/>
      <c r="EYQ21" s="11"/>
      <c r="EYR21" s="11"/>
      <c r="EYS21" s="11"/>
      <c r="EYT21" s="11"/>
      <c r="EYU21" s="11"/>
      <c r="EYV21" s="11"/>
      <c r="EYW21" s="11"/>
      <c r="EYX21" s="11"/>
      <c r="EYY21" s="11"/>
      <c r="EYZ21" s="11"/>
      <c r="EZA21" s="11"/>
      <c r="EZB21" s="11"/>
      <c r="EZC21" s="11"/>
      <c r="EZD21" s="11"/>
      <c r="EZE21" s="11"/>
      <c r="EZF21" s="11"/>
      <c r="EZG21" s="11"/>
      <c r="EZH21" s="11"/>
      <c r="EZI21" s="11"/>
      <c r="EZJ21" s="11"/>
      <c r="EZK21" s="11"/>
      <c r="EZL21" s="11"/>
      <c r="EZM21" s="11"/>
      <c r="EZN21" s="11"/>
      <c r="EZO21" s="11"/>
      <c r="EZP21" s="11"/>
      <c r="EZQ21" s="11"/>
      <c r="EZR21" s="11"/>
      <c r="EZS21" s="11"/>
      <c r="EZT21" s="11"/>
      <c r="EZU21" s="11"/>
      <c r="EZV21" s="11"/>
      <c r="EZW21" s="11"/>
      <c r="EZX21" s="11"/>
      <c r="EZY21" s="11"/>
      <c r="EZZ21" s="11"/>
      <c r="FAA21" s="11"/>
      <c r="FAB21" s="11"/>
      <c r="FAC21" s="11"/>
      <c r="FAD21" s="11"/>
      <c r="FAE21" s="11"/>
      <c r="FAF21" s="11"/>
      <c r="FAG21" s="11"/>
      <c r="FAH21" s="11"/>
      <c r="FAI21" s="11"/>
      <c r="FAJ21" s="11"/>
      <c r="FAK21" s="11"/>
      <c r="FAL21" s="11"/>
      <c r="FAM21" s="11"/>
      <c r="FAN21" s="11"/>
      <c r="FAO21" s="11"/>
      <c r="FAP21" s="11"/>
      <c r="FAQ21" s="11"/>
      <c r="FAR21" s="11"/>
      <c r="FAS21" s="11"/>
      <c r="FAT21" s="11"/>
      <c r="FAU21" s="11"/>
      <c r="FAV21" s="11"/>
      <c r="FAW21" s="11"/>
      <c r="FAX21" s="11"/>
      <c r="FAY21" s="11"/>
      <c r="FAZ21" s="11"/>
      <c r="FBA21" s="11"/>
      <c r="FBB21" s="11"/>
      <c r="FBC21" s="11"/>
      <c r="FBD21" s="11"/>
      <c r="FBE21" s="11"/>
      <c r="FBF21" s="11"/>
      <c r="FBG21" s="11"/>
      <c r="FBH21" s="11"/>
      <c r="FBI21" s="11"/>
      <c r="FBJ21" s="11"/>
      <c r="FBK21" s="11"/>
      <c r="FBL21" s="11"/>
      <c r="FBM21" s="11"/>
      <c r="FBN21" s="11"/>
      <c r="FBO21" s="11"/>
      <c r="FBP21" s="11"/>
      <c r="FBQ21" s="11"/>
      <c r="FBR21" s="11"/>
      <c r="FBS21" s="11"/>
      <c r="FBT21" s="11"/>
      <c r="FBU21" s="11"/>
      <c r="FBV21" s="11"/>
      <c r="FBW21" s="11"/>
      <c r="FBX21" s="11"/>
      <c r="FBY21" s="11"/>
      <c r="FBZ21" s="11"/>
      <c r="FCA21" s="11"/>
      <c r="FCB21" s="11"/>
      <c r="FCC21" s="11"/>
      <c r="FCD21" s="11"/>
      <c r="FCE21" s="11"/>
      <c r="FCF21" s="11"/>
      <c r="FCG21" s="11"/>
      <c r="FCH21" s="11"/>
      <c r="FCI21" s="11"/>
      <c r="FCJ21" s="11"/>
      <c r="FCK21" s="11"/>
      <c r="FCL21" s="11"/>
      <c r="FCM21" s="11"/>
      <c r="FCN21" s="11"/>
      <c r="FCO21" s="11"/>
      <c r="FCP21" s="11"/>
      <c r="FCQ21" s="11"/>
      <c r="FCR21" s="11"/>
      <c r="FCS21" s="11"/>
      <c r="FCT21" s="11"/>
      <c r="FCU21" s="11"/>
      <c r="FCV21" s="11"/>
      <c r="FCW21" s="11"/>
      <c r="FCX21" s="11"/>
      <c r="FCY21" s="11"/>
      <c r="FCZ21" s="11"/>
      <c r="FDA21" s="11"/>
      <c r="FDB21" s="11"/>
      <c r="FDC21" s="11"/>
      <c r="FDD21" s="11"/>
      <c r="FDE21" s="11"/>
      <c r="FDF21" s="11"/>
      <c r="FDG21" s="11"/>
      <c r="FDH21" s="11"/>
      <c r="FDI21" s="11"/>
      <c r="FDJ21" s="11"/>
      <c r="FDK21" s="11"/>
      <c r="FDL21" s="11"/>
      <c r="FDM21" s="11"/>
      <c r="FDN21" s="11"/>
      <c r="FDO21" s="11"/>
      <c r="FDP21" s="11"/>
      <c r="FDQ21" s="11"/>
      <c r="FDR21" s="11"/>
      <c r="FDS21" s="11"/>
      <c r="FDT21" s="11"/>
      <c r="FDU21" s="11"/>
      <c r="FDV21" s="11"/>
      <c r="FDW21" s="11"/>
      <c r="FDX21" s="11"/>
      <c r="FDY21" s="11"/>
      <c r="FDZ21" s="11"/>
      <c r="FEA21" s="11"/>
      <c r="FEB21" s="11"/>
      <c r="FEC21" s="11"/>
      <c r="FED21" s="11"/>
      <c r="FEE21" s="11"/>
      <c r="FEF21" s="11"/>
      <c r="FEG21" s="11"/>
      <c r="FEH21" s="11"/>
      <c r="FEI21" s="11"/>
      <c r="FEJ21" s="11"/>
      <c r="FEK21" s="11"/>
      <c r="FEL21" s="11"/>
      <c r="FEM21" s="11"/>
      <c r="FEN21" s="11"/>
      <c r="FEO21" s="11"/>
      <c r="FEP21" s="11"/>
      <c r="FEQ21" s="11"/>
      <c r="FER21" s="11"/>
      <c r="FES21" s="11"/>
      <c r="FET21" s="11"/>
      <c r="FEU21" s="11"/>
      <c r="FEV21" s="11"/>
      <c r="FEW21" s="11"/>
      <c r="FEX21" s="11"/>
      <c r="FEY21" s="11"/>
      <c r="FEZ21" s="11"/>
      <c r="FFA21" s="11"/>
      <c r="FFB21" s="11"/>
      <c r="FFC21" s="11"/>
      <c r="FFD21" s="11"/>
      <c r="FFE21" s="11"/>
      <c r="FFF21" s="11"/>
      <c r="FFG21" s="11"/>
      <c r="FFH21" s="11"/>
      <c r="FFI21" s="11"/>
      <c r="FFJ21" s="11"/>
      <c r="FFK21" s="11"/>
      <c r="FFL21" s="11"/>
      <c r="FFM21" s="11"/>
      <c r="FFN21" s="11"/>
      <c r="FFO21" s="11"/>
      <c r="FFP21" s="11"/>
      <c r="FFQ21" s="11"/>
      <c r="FFR21" s="11"/>
      <c r="FFS21" s="11"/>
      <c r="FFT21" s="11"/>
      <c r="FFU21" s="11"/>
      <c r="FFV21" s="11"/>
      <c r="FFW21" s="11"/>
      <c r="FFX21" s="11"/>
      <c r="FFY21" s="11"/>
      <c r="FFZ21" s="11"/>
      <c r="FGA21" s="11"/>
      <c r="FGB21" s="11"/>
      <c r="FGC21" s="11"/>
      <c r="FGD21" s="11"/>
      <c r="FGE21" s="11"/>
      <c r="FGF21" s="11"/>
      <c r="FGG21" s="11"/>
      <c r="FGH21" s="11"/>
      <c r="FGI21" s="11"/>
      <c r="FGJ21" s="11"/>
      <c r="FGK21" s="11"/>
      <c r="FGL21" s="11"/>
      <c r="FGM21" s="11"/>
      <c r="FGN21" s="11"/>
      <c r="FGO21" s="11"/>
      <c r="FGP21" s="11"/>
      <c r="FGQ21" s="11"/>
      <c r="FGR21" s="11"/>
      <c r="FGS21" s="11"/>
      <c r="FGT21" s="11"/>
      <c r="FGU21" s="11"/>
      <c r="FGV21" s="11"/>
      <c r="FGW21" s="11"/>
      <c r="FGX21" s="11"/>
      <c r="FGY21" s="11"/>
      <c r="FGZ21" s="11"/>
      <c r="FHA21" s="11"/>
      <c r="FHB21" s="11"/>
      <c r="FHC21" s="11"/>
      <c r="FHD21" s="11"/>
      <c r="FHE21" s="11"/>
      <c r="FHF21" s="11"/>
      <c r="FHG21" s="11"/>
      <c r="FHH21" s="11"/>
      <c r="FHI21" s="11"/>
      <c r="FHJ21" s="11"/>
      <c r="FHK21" s="11"/>
      <c r="FHL21" s="11"/>
      <c r="FHM21" s="11"/>
      <c r="FHN21" s="11"/>
      <c r="FHO21" s="11"/>
      <c r="FHP21" s="11"/>
      <c r="FHQ21" s="11"/>
      <c r="FHR21" s="11"/>
      <c r="FHS21" s="11"/>
      <c r="FHT21" s="11"/>
      <c r="FHU21" s="11"/>
      <c r="FHV21" s="11"/>
      <c r="FHW21" s="11"/>
      <c r="FHX21" s="11"/>
      <c r="FHY21" s="11"/>
      <c r="FHZ21" s="11"/>
      <c r="FIA21" s="11"/>
      <c r="FIB21" s="11"/>
      <c r="FIC21" s="11"/>
      <c r="FID21" s="11"/>
      <c r="FIE21" s="11"/>
      <c r="FIF21" s="11"/>
      <c r="FIG21" s="11"/>
      <c r="FIH21" s="11"/>
      <c r="FII21" s="11"/>
      <c r="FIJ21" s="11"/>
      <c r="FIK21" s="11"/>
      <c r="FIL21" s="11"/>
      <c r="FIM21" s="11"/>
      <c r="FIN21" s="11"/>
      <c r="FIO21" s="11"/>
      <c r="FIP21" s="11"/>
      <c r="FIQ21" s="11"/>
      <c r="FIR21" s="11"/>
      <c r="FIS21" s="11"/>
      <c r="FIT21" s="11"/>
      <c r="FIU21" s="11"/>
      <c r="FIV21" s="11"/>
      <c r="FIW21" s="11"/>
      <c r="FIX21" s="11"/>
      <c r="FIY21" s="11"/>
      <c r="FIZ21" s="11"/>
      <c r="FJA21" s="11"/>
      <c r="FJB21" s="11"/>
      <c r="FJC21" s="11"/>
      <c r="FJD21" s="11"/>
      <c r="FJE21" s="11"/>
      <c r="FJF21" s="11"/>
      <c r="FJG21" s="11"/>
      <c r="FJH21" s="11"/>
      <c r="FJI21" s="11"/>
      <c r="FJJ21" s="11"/>
      <c r="FJK21" s="11"/>
      <c r="FJL21" s="11"/>
      <c r="FJM21" s="11"/>
      <c r="FJN21" s="11"/>
      <c r="FJO21" s="11"/>
      <c r="FJP21" s="11"/>
      <c r="FJQ21" s="11"/>
      <c r="FJR21" s="11"/>
      <c r="FJS21" s="11"/>
      <c r="FJT21" s="11"/>
      <c r="FJU21" s="11"/>
      <c r="FJV21" s="11"/>
      <c r="FJW21" s="11"/>
      <c r="FJX21" s="11"/>
      <c r="FJY21" s="11"/>
      <c r="FJZ21" s="11"/>
      <c r="FKA21" s="11"/>
      <c r="FKB21" s="11"/>
      <c r="FKC21" s="11"/>
      <c r="FKD21" s="11"/>
      <c r="FKE21" s="11"/>
      <c r="FKF21" s="11"/>
      <c r="FKG21" s="11"/>
      <c r="FKH21" s="11"/>
      <c r="FKI21" s="11"/>
      <c r="FKJ21" s="11"/>
      <c r="FKK21" s="11"/>
      <c r="FKL21" s="11"/>
      <c r="FKM21" s="11"/>
      <c r="FKN21" s="11"/>
      <c r="FKO21" s="11"/>
      <c r="FKP21" s="11"/>
      <c r="FKQ21" s="11"/>
      <c r="FKR21" s="11"/>
      <c r="FKS21" s="11"/>
      <c r="FKT21" s="11"/>
      <c r="FKU21" s="11"/>
      <c r="FKV21" s="11"/>
      <c r="FKW21" s="11"/>
      <c r="FKX21" s="11"/>
      <c r="FKY21" s="11"/>
      <c r="FKZ21" s="11"/>
      <c r="FLA21" s="11"/>
      <c r="FLB21" s="11"/>
      <c r="FLC21" s="11"/>
      <c r="FLD21" s="11"/>
      <c r="FLE21" s="11"/>
      <c r="FLF21" s="11"/>
      <c r="FLG21" s="11"/>
      <c r="FLH21" s="11"/>
      <c r="FLI21" s="11"/>
      <c r="FLJ21" s="11"/>
      <c r="FLK21" s="11"/>
      <c r="FLL21" s="11"/>
      <c r="FLM21" s="11"/>
      <c r="FLN21" s="11"/>
      <c r="FLO21" s="11"/>
      <c r="FLP21" s="11"/>
      <c r="FLQ21" s="11"/>
      <c r="FLR21" s="11"/>
      <c r="FLS21" s="11"/>
      <c r="FLT21" s="11"/>
      <c r="FLU21" s="11"/>
      <c r="FLV21" s="11"/>
      <c r="FLW21" s="11"/>
      <c r="FLX21" s="11"/>
      <c r="FLY21" s="11"/>
      <c r="FLZ21" s="11"/>
      <c r="FMA21" s="11"/>
      <c r="FMB21" s="11"/>
      <c r="FMC21" s="11"/>
      <c r="FMD21" s="11"/>
      <c r="FME21" s="11"/>
      <c r="FMF21" s="11"/>
      <c r="FMG21" s="11"/>
      <c r="FMH21" s="11"/>
      <c r="FMI21" s="11"/>
      <c r="FMJ21" s="11"/>
      <c r="FMK21" s="11"/>
      <c r="FML21" s="11"/>
      <c r="FMM21" s="11"/>
      <c r="FMN21" s="11"/>
      <c r="FMO21" s="11"/>
      <c r="FMP21" s="11"/>
      <c r="FMQ21" s="11"/>
      <c r="FMR21" s="11"/>
      <c r="FMS21" s="11"/>
      <c r="FMT21" s="11"/>
      <c r="FMU21" s="11"/>
      <c r="FMV21" s="11"/>
      <c r="FMW21" s="11"/>
      <c r="FMX21" s="11"/>
      <c r="FMY21" s="11"/>
      <c r="FMZ21" s="11"/>
      <c r="FNA21" s="11"/>
      <c r="FNB21" s="11"/>
      <c r="FNC21" s="11"/>
      <c r="FND21" s="11"/>
      <c r="FNE21" s="11"/>
      <c r="FNF21" s="11"/>
      <c r="FNG21" s="11"/>
      <c r="FNH21" s="11"/>
      <c r="FNI21" s="11"/>
      <c r="FNJ21" s="11"/>
      <c r="FNK21" s="11"/>
      <c r="FNL21" s="11"/>
      <c r="FNM21" s="11"/>
      <c r="FNN21" s="11"/>
      <c r="FNO21" s="11"/>
      <c r="FNP21" s="11"/>
      <c r="FNQ21" s="11"/>
      <c r="FNR21" s="11"/>
      <c r="FNS21" s="11"/>
      <c r="FNT21" s="11"/>
      <c r="FNU21" s="11"/>
      <c r="FNV21" s="11"/>
      <c r="FNW21" s="11"/>
      <c r="FNX21" s="11"/>
      <c r="FNY21" s="11"/>
      <c r="FNZ21" s="11"/>
      <c r="FOA21" s="11"/>
      <c r="FOB21" s="11"/>
      <c r="FOC21" s="11"/>
      <c r="FOD21" s="11"/>
      <c r="FOE21" s="11"/>
      <c r="FOF21" s="11"/>
      <c r="FOG21" s="11"/>
      <c r="FOH21" s="11"/>
      <c r="FOI21" s="11"/>
      <c r="FOJ21" s="11"/>
      <c r="FOK21" s="11"/>
      <c r="FOL21" s="11"/>
      <c r="FOM21" s="11"/>
      <c r="FON21" s="11"/>
      <c r="FOO21" s="11"/>
      <c r="FOP21" s="11"/>
      <c r="FOQ21" s="11"/>
      <c r="FOR21" s="11"/>
      <c r="FOS21" s="11"/>
      <c r="FOT21" s="11"/>
      <c r="FOU21" s="11"/>
      <c r="FOV21" s="11"/>
      <c r="FOW21" s="11"/>
      <c r="FOX21" s="11"/>
      <c r="FOY21" s="11"/>
      <c r="FOZ21" s="11"/>
      <c r="FPA21" s="11"/>
      <c r="FPB21" s="11"/>
      <c r="FPC21" s="11"/>
      <c r="FPD21" s="11"/>
      <c r="FPE21" s="11"/>
      <c r="FPF21" s="11"/>
      <c r="FPG21" s="11"/>
      <c r="FPH21" s="11"/>
      <c r="FPI21" s="11"/>
      <c r="FPJ21" s="11"/>
      <c r="FPK21" s="11"/>
      <c r="FPL21" s="11"/>
      <c r="FPM21" s="11"/>
      <c r="FPN21" s="11"/>
      <c r="FPO21" s="11"/>
      <c r="FPP21" s="11"/>
      <c r="FPQ21" s="11"/>
      <c r="FPR21" s="11"/>
      <c r="FPS21" s="11"/>
      <c r="FPT21" s="11"/>
      <c r="FPU21" s="11"/>
      <c r="FPV21" s="11"/>
      <c r="FPW21" s="11"/>
      <c r="FPX21" s="11"/>
      <c r="FPY21" s="11"/>
      <c r="FPZ21" s="11"/>
      <c r="FQA21" s="11"/>
      <c r="FQB21" s="11"/>
      <c r="FQC21" s="11"/>
      <c r="FQD21" s="11"/>
      <c r="FQE21" s="11"/>
      <c r="FQF21" s="11"/>
      <c r="FQG21" s="11"/>
      <c r="FQH21" s="11"/>
      <c r="FQI21" s="11"/>
      <c r="FQJ21" s="11"/>
      <c r="FQK21" s="11"/>
      <c r="FQL21" s="11"/>
      <c r="FQM21" s="11"/>
      <c r="FQN21" s="11"/>
      <c r="FQO21" s="11"/>
      <c r="FQP21" s="11"/>
      <c r="FQQ21" s="11"/>
      <c r="FQR21" s="11"/>
      <c r="FQS21" s="11"/>
      <c r="FQT21" s="11"/>
      <c r="FQU21" s="11"/>
      <c r="FQV21" s="11"/>
      <c r="FQW21" s="11"/>
      <c r="FQX21" s="11"/>
      <c r="FQY21" s="11"/>
      <c r="FQZ21" s="11"/>
      <c r="FRA21" s="11"/>
      <c r="FRB21" s="11"/>
      <c r="FRC21" s="11"/>
      <c r="FRD21" s="11"/>
      <c r="FRE21" s="11"/>
      <c r="FRF21" s="11"/>
      <c r="FRG21" s="11"/>
      <c r="FRH21" s="11"/>
      <c r="FRI21" s="11"/>
      <c r="FRJ21" s="11"/>
      <c r="FRK21" s="11"/>
      <c r="FRL21" s="11"/>
      <c r="FRM21" s="11"/>
      <c r="FRN21" s="11"/>
      <c r="FRO21" s="11"/>
      <c r="FRP21" s="11"/>
      <c r="FRQ21" s="11"/>
      <c r="FRR21" s="11"/>
      <c r="FRS21" s="11"/>
      <c r="FRT21" s="11"/>
      <c r="FRU21" s="11"/>
      <c r="FRV21" s="11"/>
      <c r="FRW21" s="11"/>
      <c r="FRX21" s="11"/>
      <c r="FRY21" s="11"/>
      <c r="FRZ21" s="11"/>
      <c r="FSA21" s="11"/>
      <c r="FSB21" s="11"/>
      <c r="FSC21" s="11"/>
      <c r="FSD21" s="11"/>
      <c r="FSE21" s="11"/>
      <c r="FSF21" s="11"/>
      <c r="FSG21" s="11"/>
      <c r="FSH21" s="11"/>
      <c r="FSI21" s="11"/>
      <c r="FSJ21" s="11"/>
      <c r="FSK21" s="11"/>
      <c r="FSL21" s="11"/>
      <c r="FSM21" s="11"/>
      <c r="FSN21" s="11"/>
      <c r="FSO21" s="11"/>
      <c r="FSP21" s="11"/>
      <c r="FSQ21" s="11"/>
      <c r="FSR21" s="11"/>
      <c r="FSS21" s="11"/>
      <c r="FST21" s="11"/>
      <c r="FSU21" s="11"/>
      <c r="FSV21" s="11"/>
      <c r="FSW21" s="11"/>
      <c r="FSX21" s="11"/>
      <c r="FSY21" s="11"/>
      <c r="FSZ21" s="11"/>
      <c r="FTA21" s="11"/>
      <c r="FTB21" s="11"/>
      <c r="FTC21" s="11"/>
      <c r="FTD21" s="11"/>
      <c r="FTE21" s="11"/>
      <c r="FTF21" s="11"/>
      <c r="FTG21" s="11"/>
      <c r="FTH21" s="11"/>
      <c r="FTI21" s="11"/>
      <c r="FTJ21" s="11"/>
      <c r="FTK21" s="11"/>
      <c r="FTL21" s="11"/>
      <c r="FTM21" s="11"/>
      <c r="FTN21" s="11"/>
      <c r="FTO21" s="11"/>
      <c r="FTP21" s="11"/>
      <c r="FTQ21" s="11"/>
      <c r="FTR21" s="11"/>
      <c r="FTS21" s="11"/>
      <c r="FTT21" s="11"/>
      <c r="FTU21" s="11"/>
      <c r="FTV21" s="11"/>
      <c r="FTW21" s="11"/>
      <c r="FTX21" s="11"/>
      <c r="FTY21" s="11"/>
      <c r="FTZ21" s="11"/>
      <c r="FUA21" s="11"/>
      <c r="FUB21" s="11"/>
      <c r="FUC21" s="11"/>
      <c r="FUD21" s="11"/>
      <c r="FUE21" s="11"/>
      <c r="FUF21" s="11"/>
      <c r="FUG21" s="11"/>
      <c r="FUH21" s="11"/>
      <c r="FUI21" s="11"/>
      <c r="FUJ21" s="11"/>
      <c r="FUK21" s="11"/>
      <c r="FUL21" s="11"/>
      <c r="FUM21" s="11"/>
      <c r="FUN21" s="11"/>
      <c r="FUO21" s="11"/>
      <c r="FUP21" s="11"/>
      <c r="FUQ21" s="11"/>
      <c r="FUR21" s="11"/>
      <c r="FUS21" s="11"/>
      <c r="FUT21" s="11"/>
      <c r="FUU21" s="11"/>
      <c r="FUV21" s="11"/>
      <c r="FUW21" s="11"/>
      <c r="FUX21" s="11"/>
      <c r="FUY21" s="11"/>
      <c r="FUZ21" s="11"/>
      <c r="FVA21" s="11"/>
      <c r="FVB21" s="11"/>
      <c r="FVC21" s="11"/>
      <c r="FVD21" s="11"/>
      <c r="FVE21" s="11"/>
      <c r="FVF21" s="11"/>
      <c r="FVG21" s="11"/>
      <c r="FVH21" s="11"/>
      <c r="FVI21" s="11"/>
      <c r="FVJ21" s="11"/>
      <c r="FVK21" s="11"/>
      <c r="FVL21" s="11"/>
      <c r="FVM21" s="11"/>
      <c r="FVN21" s="11"/>
      <c r="FVO21" s="11"/>
      <c r="FVP21" s="11"/>
      <c r="FVQ21" s="11"/>
      <c r="FVR21" s="11"/>
      <c r="FVS21" s="11"/>
      <c r="FVT21" s="11"/>
      <c r="FVU21" s="11"/>
      <c r="FVV21" s="11"/>
      <c r="FVW21" s="11"/>
      <c r="FVX21" s="11"/>
      <c r="FVY21" s="11"/>
      <c r="FVZ21" s="11"/>
      <c r="FWA21" s="11"/>
      <c r="FWB21" s="11"/>
      <c r="FWC21" s="11"/>
      <c r="FWD21" s="11"/>
      <c r="FWE21" s="11"/>
      <c r="FWF21" s="11"/>
      <c r="FWG21" s="11"/>
      <c r="FWH21" s="11"/>
      <c r="FWI21" s="11"/>
      <c r="FWJ21" s="11"/>
      <c r="FWK21" s="11"/>
      <c r="FWL21" s="11"/>
      <c r="FWM21" s="11"/>
      <c r="FWN21" s="11"/>
      <c r="FWO21" s="11"/>
      <c r="FWP21" s="11"/>
      <c r="FWQ21" s="11"/>
      <c r="FWR21" s="11"/>
      <c r="FWS21" s="11"/>
      <c r="FWT21" s="11"/>
      <c r="FWU21" s="11"/>
      <c r="FWV21" s="11"/>
      <c r="FWW21" s="11"/>
      <c r="FWX21" s="11"/>
      <c r="FWY21" s="11"/>
      <c r="FWZ21" s="11"/>
      <c r="FXA21" s="11"/>
      <c r="FXB21" s="11"/>
      <c r="FXC21" s="11"/>
      <c r="FXD21" s="11"/>
      <c r="FXE21" s="11"/>
      <c r="FXF21" s="11"/>
      <c r="FXG21" s="11"/>
      <c r="FXH21" s="11"/>
      <c r="FXI21" s="11"/>
      <c r="FXJ21" s="11"/>
      <c r="FXK21" s="11"/>
      <c r="FXL21" s="11"/>
      <c r="FXM21" s="11"/>
      <c r="FXN21" s="11"/>
      <c r="FXO21" s="11"/>
      <c r="FXP21" s="11"/>
      <c r="FXQ21" s="11"/>
      <c r="FXR21" s="11"/>
      <c r="FXS21" s="11"/>
      <c r="FXT21" s="11"/>
      <c r="FXU21" s="11"/>
      <c r="FXV21" s="11"/>
      <c r="FXW21" s="11"/>
      <c r="FXX21" s="11"/>
      <c r="FXY21" s="11"/>
      <c r="FXZ21" s="11"/>
      <c r="FYA21" s="11"/>
      <c r="FYB21" s="11"/>
      <c r="FYC21" s="11"/>
      <c r="FYD21" s="11"/>
      <c r="FYE21" s="11"/>
      <c r="FYF21" s="11"/>
      <c r="FYG21" s="11"/>
      <c r="FYH21" s="11"/>
      <c r="FYI21" s="11"/>
      <c r="FYJ21" s="11"/>
      <c r="FYK21" s="11"/>
      <c r="FYL21" s="11"/>
      <c r="FYM21" s="11"/>
      <c r="FYN21" s="11"/>
      <c r="FYO21" s="11"/>
      <c r="FYP21" s="11"/>
      <c r="FYQ21" s="11"/>
      <c r="FYR21" s="11"/>
      <c r="FYS21" s="11"/>
      <c r="FYT21" s="11"/>
      <c r="FYU21" s="11"/>
      <c r="FYV21" s="11"/>
      <c r="FYW21" s="11"/>
      <c r="FYX21" s="11"/>
      <c r="FYY21" s="11"/>
      <c r="FYZ21" s="11"/>
      <c r="FZA21" s="11"/>
      <c r="FZB21" s="11"/>
      <c r="FZC21" s="11"/>
      <c r="FZD21" s="11"/>
      <c r="FZE21" s="11"/>
      <c r="FZF21" s="11"/>
      <c r="FZG21" s="11"/>
      <c r="FZH21" s="11"/>
      <c r="FZI21" s="11"/>
      <c r="FZJ21" s="11"/>
      <c r="FZK21" s="11"/>
      <c r="FZL21" s="11"/>
      <c r="FZM21" s="11"/>
      <c r="FZN21" s="11"/>
      <c r="FZO21" s="11"/>
      <c r="FZP21" s="11"/>
      <c r="FZQ21" s="11"/>
      <c r="FZR21" s="11"/>
      <c r="FZS21" s="11"/>
      <c r="FZT21" s="11"/>
      <c r="FZU21" s="11"/>
      <c r="FZV21" s="11"/>
      <c r="FZW21" s="11"/>
      <c r="FZX21" s="11"/>
      <c r="FZY21" s="11"/>
      <c r="FZZ21" s="11"/>
      <c r="GAA21" s="11"/>
      <c r="GAB21" s="11"/>
      <c r="GAC21" s="11"/>
      <c r="GAD21" s="11"/>
      <c r="GAE21" s="11"/>
      <c r="GAF21" s="11"/>
      <c r="GAG21" s="11"/>
      <c r="GAH21" s="11"/>
      <c r="GAI21" s="11"/>
      <c r="GAJ21" s="11"/>
      <c r="GAK21" s="11"/>
      <c r="GAL21" s="11"/>
      <c r="GAM21" s="11"/>
      <c r="GAN21" s="11"/>
      <c r="GAO21" s="11"/>
      <c r="GAP21" s="11"/>
      <c r="GAQ21" s="11"/>
      <c r="GAR21" s="11"/>
      <c r="GAS21" s="11"/>
      <c r="GAT21" s="11"/>
      <c r="GAU21" s="11"/>
      <c r="GAV21" s="11"/>
      <c r="GAW21" s="11"/>
      <c r="GAX21" s="11"/>
      <c r="GAY21" s="11"/>
      <c r="GAZ21" s="11"/>
      <c r="GBA21" s="11"/>
      <c r="GBB21" s="11"/>
      <c r="GBC21" s="11"/>
      <c r="GBD21" s="11"/>
      <c r="GBE21" s="11"/>
      <c r="GBF21" s="11"/>
      <c r="GBG21" s="11"/>
      <c r="GBH21" s="11"/>
      <c r="GBI21" s="11"/>
      <c r="GBJ21" s="11"/>
      <c r="GBK21" s="11"/>
      <c r="GBL21" s="11"/>
      <c r="GBM21" s="11"/>
      <c r="GBN21" s="11"/>
      <c r="GBO21" s="11"/>
      <c r="GBP21" s="11"/>
      <c r="GBQ21" s="11"/>
      <c r="GBR21" s="11"/>
      <c r="GBS21" s="11"/>
      <c r="GBT21" s="11"/>
      <c r="GBU21" s="11"/>
      <c r="GBV21" s="11"/>
      <c r="GBW21" s="11"/>
      <c r="GBX21" s="11"/>
      <c r="GBY21" s="11"/>
      <c r="GBZ21" s="11"/>
      <c r="GCA21" s="11"/>
      <c r="GCB21" s="11"/>
      <c r="GCC21" s="11"/>
      <c r="GCD21" s="11"/>
      <c r="GCE21" s="11"/>
      <c r="GCF21" s="11"/>
      <c r="GCG21" s="11"/>
      <c r="GCH21" s="11"/>
      <c r="GCI21" s="11"/>
      <c r="GCJ21" s="11"/>
      <c r="GCK21" s="11"/>
      <c r="GCL21" s="11"/>
      <c r="GCM21" s="11"/>
      <c r="GCN21" s="11"/>
      <c r="GCO21" s="11"/>
      <c r="GCP21" s="11"/>
      <c r="GCQ21" s="11"/>
      <c r="GCR21" s="11"/>
      <c r="GCS21" s="11"/>
      <c r="GCT21" s="11"/>
      <c r="GCU21" s="11"/>
      <c r="GCV21" s="11"/>
      <c r="GCW21" s="11"/>
      <c r="GCX21" s="11"/>
      <c r="GCY21" s="11"/>
      <c r="GCZ21" s="11"/>
      <c r="GDA21" s="11"/>
      <c r="GDB21" s="11"/>
      <c r="GDC21" s="11"/>
      <c r="GDD21" s="11"/>
      <c r="GDE21" s="11"/>
      <c r="GDF21" s="11"/>
      <c r="GDG21" s="11"/>
      <c r="GDH21" s="11"/>
      <c r="GDI21" s="11"/>
      <c r="GDJ21" s="11"/>
      <c r="GDK21" s="11"/>
      <c r="GDL21" s="11"/>
      <c r="GDM21" s="11"/>
      <c r="GDN21" s="11"/>
      <c r="GDO21" s="11"/>
      <c r="GDP21" s="11"/>
      <c r="GDQ21" s="11"/>
      <c r="GDR21" s="11"/>
      <c r="GDS21" s="11"/>
      <c r="GDT21" s="11"/>
      <c r="GDU21" s="11"/>
      <c r="GDV21" s="11"/>
      <c r="GDW21" s="11"/>
      <c r="GDX21" s="11"/>
      <c r="GDY21" s="11"/>
      <c r="GDZ21" s="11"/>
      <c r="GEA21" s="11"/>
      <c r="GEB21" s="11"/>
      <c r="GEC21" s="11"/>
      <c r="GED21" s="11"/>
      <c r="GEE21" s="11"/>
      <c r="GEF21" s="11"/>
      <c r="GEG21" s="11"/>
      <c r="GEH21" s="11"/>
      <c r="GEI21" s="11"/>
      <c r="GEJ21" s="11"/>
      <c r="GEK21" s="11"/>
      <c r="GEL21" s="11"/>
      <c r="GEM21" s="11"/>
      <c r="GEN21" s="11"/>
      <c r="GEO21" s="11"/>
      <c r="GEP21" s="11"/>
      <c r="GEQ21" s="11"/>
      <c r="GER21" s="11"/>
      <c r="GES21" s="11"/>
      <c r="GET21" s="11"/>
      <c r="GEU21" s="11"/>
      <c r="GEV21" s="11"/>
      <c r="GEW21" s="11"/>
      <c r="GEX21" s="11"/>
      <c r="GEY21" s="11"/>
      <c r="GEZ21" s="11"/>
      <c r="GFA21" s="11"/>
      <c r="GFB21" s="11"/>
      <c r="GFC21" s="11"/>
      <c r="GFD21" s="11"/>
      <c r="GFE21" s="11"/>
      <c r="GFF21" s="11"/>
      <c r="GFG21" s="11"/>
      <c r="GFH21" s="11"/>
      <c r="GFI21" s="11"/>
      <c r="GFJ21" s="11"/>
      <c r="GFK21" s="11"/>
      <c r="GFL21" s="11"/>
      <c r="GFM21" s="11"/>
      <c r="GFN21" s="11"/>
      <c r="GFO21" s="11"/>
      <c r="GFP21" s="11"/>
      <c r="GFQ21" s="11"/>
      <c r="GFR21" s="11"/>
      <c r="GFS21" s="11"/>
      <c r="GFT21" s="11"/>
      <c r="GFU21" s="11"/>
      <c r="GFV21" s="11"/>
      <c r="GFW21" s="11"/>
      <c r="GFX21" s="11"/>
      <c r="GFY21" s="11"/>
      <c r="GFZ21" s="11"/>
      <c r="GGA21" s="11"/>
      <c r="GGB21" s="11"/>
      <c r="GGC21" s="11"/>
      <c r="GGD21" s="11"/>
      <c r="GGE21" s="11"/>
      <c r="GGF21" s="11"/>
      <c r="GGG21" s="11"/>
      <c r="GGH21" s="11"/>
      <c r="GGI21" s="11"/>
      <c r="GGJ21" s="11"/>
      <c r="GGK21" s="11"/>
      <c r="GGL21" s="11"/>
      <c r="GGM21" s="11"/>
      <c r="GGN21" s="11"/>
      <c r="GGO21" s="11"/>
      <c r="GGP21" s="11"/>
      <c r="GGQ21" s="11"/>
      <c r="GGR21" s="11"/>
      <c r="GGS21" s="11"/>
      <c r="GGT21" s="11"/>
      <c r="GGU21" s="11"/>
      <c r="GGV21" s="11"/>
      <c r="GGW21" s="11"/>
      <c r="GGX21" s="11"/>
      <c r="GGY21" s="11"/>
      <c r="GGZ21" s="11"/>
      <c r="GHA21" s="11"/>
      <c r="GHB21" s="11"/>
      <c r="GHC21" s="11"/>
      <c r="GHD21" s="11"/>
      <c r="GHE21" s="11"/>
      <c r="GHF21" s="11"/>
      <c r="GHG21" s="11"/>
      <c r="GHH21" s="11"/>
      <c r="GHI21" s="11"/>
      <c r="GHJ21" s="11"/>
      <c r="GHK21" s="11"/>
      <c r="GHL21" s="11"/>
      <c r="GHM21" s="11"/>
      <c r="GHN21" s="11"/>
      <c r="GHO21" s="11"/>
      <c r="GHP21" s="11"/>
      <c r="GHQ21" s="11"/>
      <c r="GHR21" s="11"/>
      <c r="GHS21" s="11"/>
      <c r="GHT21" s="11"/>
      <c r="GHU21" s="11"/>
      <c r="GHV21" s="11"/>
      <c r="GHW21" s="11"/>
      <c r="GHX21" s="11"/>
      <c r="GHY21" s="11"/>
      <c r="GHZ21" s="11"/>
      <c r="GIA21" s="11"/>
      <c r="GIB21" s="11"/>
      <c r="GIC21" s="11"/>
      <c r="GID21" s="11"/>
      <c r="GIE21" s="11"/>
      <c r="GIF21" s="11"/>
      <c r="GIG21" s="11"/>
      <c r="GIH21" s="11"/>
      <c r="GII21" s="11"/>
      <c r="GIJ21" s="11"/>
      <c r="GIK21" s="11"/>
      <c r="GIL21" s="11"/>
      <c r="GIM21" s="11"/>
      <c r="GIN21" s="11"/>
      <c r="GIO21" s="11"/>
      <c r="GIP21" s="11"/>
      <c r="GIQ21" s="11"/>
      <c r="GIR21" s="11"/>
      <c r="GIS21" s="11"/>
      <c r="GIT21" s="11"/>
      <c r="GIU21" s="11"/>
      <c r="GIV21" s="11"/>
      <c r="GIW21" s="11"/>
      <c r="GIX21" s="11"/>
      <c r="GIY21" s="11"/>
      <c r="GIZ21" s="11"/>
      <c r="GJA21" s="11"/>
      <c r="GJB21" s="11"/>
      <c r="GJC21" s="11"/>
      <c r="GJD21" s="11"/>
      <c r="GJE21" s="11"/>
      <c r="GJF21" s="11"/>
      <c r="GJG21" s="11"/>
      <c r="GJH21" s="11"/>
      <c r="GJI21" s="11"/>
      <c r="GJJ21" s="11"/>
      <c r="GJK21" s="11"/>
      <c r="GJL21" s="11"/>
      <c r="GJM21" s="11"/>
      <c r="GJN21" s="11"/>
      <c r="GJO21" s="11"/>
      <c r="GJP21" s="11"/>
      <c r="GJQ21" s="11"/>
      <c r="GJR21" s="11"/>
      <c r="GJS21" s="11"/>
      <c r="GJT21" s="11"/>
      <c r="GJU21" s="11"/>
      <c r="GJV21" s="11"/>
      <c r="GJW21" s="11"/>
      <c r="GJX21" s="11"/>
      <c r="GJY21" s="11"/>
      <c r="GJZ21" s="11"/>
      <c r="GKA21" s="11"/>
      <c r="GKB21" s="11"/>
      <c r="GKC21" s="11"/>
      <c r="GKD21" s="11"/>
      <c r="GKE21" s="11"/>
      <c r="GKF21" s="11"/>
      <c r="GKG21" s="11"/>
      <c r="GKH21" s="11"/>
      <c r="GKI21" s="11"/>
      <c r="GKJ21" s="11"/>
      <c r="GKK21" s="11"/>
      <c r="GKL21" s="11"/>
      <c r="GKM21" s="11"/>
      <c r="GKN21" s="11"/>
      <c r="GKO21" s="11"/>
      <c r="GKP21" s="11"/>
      <c r="GKQ21" s="11"/>
      <c r="GKR21" s="11"/>
      <c r="GKS21" s="11"/>
      <c r="GKT21" s="11"/>
      <c r="GKU21" s="11"/>
      <c r="GKV21" s="11"/>
      <c r="GKW21" s="11"/>
      <c r="GKX21" s="11"/>
      <c r="GKY21" s="11"/>
      <c r="GKZ21" s="11"/>
      <c r="GLA21" s="11"/>
      <c r="GLB21" s="11"/>
      <c r="GLC21" s="11"/>
      <c r="GLD21" s="11"/>
      <c r="GLE21" s="11"/>
      <c r="GLF21" s="11"/>
      <c r="GLG21" s="11"/>
      <c r="GLH21" s="11"/>
      <c r="GLI21" s="11"/>
      <c r="GLJ21" s="11"/>
      <c r="GLK21" s="11"/>
      <c r="GLL21" s="11"/>
      <c r="GLM21" s="11"/>
      <c r="GLN21" s="11"/>
      <c r="GLO21" s="11"/>
      <c r="GLP21" s="11"/>
      <c r="GLQ21" s="11"/>
      <c r="GLR21" s="11"/>
      <c r="GLS21" s="11"/>
      <c r="GLT21" s="11"/>
      <c r="GLU21" s="11"/>
      <c r="GLV21" s="11"/>
      <c r="GLW21" s="11"/>
      <c r="GLX21" s="11"/>
      <c r="GLY21" s="11"/>
      <c r="GLZ21" s="11"/>
      <c r="GMA21" s="11"/>
      <c r="GMB21" s="11"/>
      <c r="GMC21" s="11"/>
      <c r="GMD21" s="11"/>
      <c r="GME21" s="11"/>
      <c r="GMF21" s="11"/>
      <c r="GMG21" s="11"/>
      <c r="GMH21" s="11"/>
      <c r="GMI21" s="11"/>
      <c r="GMJ21" s="11"/>
      <c r="GMK21" s="11"/>
      <c r="GML21" s="11"/>
      <c r="GMM21" s="11"/>
      <c r="GMN21" s="11"/>
      <c r="GMO21" s="11"/>
      <c r="GMP21" s="11"/>
      <c r="GMQ21" s="11"/>
      <c r="GMR21" s="11"/>
      <c r="GMS21" s="11"/>
      <c r="GMT21" s="11"/>
      <c r="GMU21" s="11"/>
      <c r="GMV21" s="11"/>
      <c r="GMW21" s="11"/>
      <c r="GMX21" s="11"/>
      <c r="GMY21" s="11"/>
      <c r="GMZ21" s="11"/>
      <c r="GNA21" s="11"/>
      <c r="GNB21" s="11"/>
      <c r="GNC21" s="11"/>
      <c r="GND21" s="11"/>
      <c r="GNE21" s="11"/>
      <c r="GNF21" s="11"/>
      <c r="GNG21" s="11"/>
      <c r="GNH21" s="11"/>
      <c r="GNI21" s="11"/>
      <c r="GNJ21" s="11"/>
      <c r="GNK21" s="11"/>
      <c r="GNL21" s="11"/>
      <c r="GNM21" s="11"/>
      <c r="GNN21" s="11"/>
      <c r="GNO21" s="11"/>
      <c r="GNP21" s="11"/>
      <c r="GNQ21" s="11"/>
      <c r="GNR21" s="11"/>
      <c r="GNS21" s="11"/>
      <c r="GNT21" s="11"/>
      <c r="GNU21" s="11"/>
      <c r="GNV21" s="11"/>
      <c r="GNW21" s="11"/>
      <c r="GNX21" s="11"/>
      <c r="GNY21" s="11"/>
      <c r="GNZ21" s="11"/>
      <c r="GOA21" s="11"/>
      <c r="GOB21" s="11"/>
      <c r="GOC21" s="11"/>
      <c r="GOD21" s="11"/>
      <c r="GOE21" s="11"/>
      <c r="GOF21" s="11"/>
      <c r="GOG21" s="11"/>
      <c r="GOH21" s="11"/>
      <c r="GOI21" s="11"/>
      <c r="GOJ21" s="11"/>
      <c r="GOK21" s="11"/>
      <c r="GOL21" s="11"/>
      <c r="GOM21" s="11"/>
      <c r="GON21" s="11"/>
      <c r="GOO21" s="11"/>
      <c r="GOP21" s="11"/>
      <c r="GOQ21" s="11"/>
      <c r="GOR21" s="11"/>
      <c r="GOS21" s="11"/>
      <c r="GOT21" s="11"/>
      <c r="GOU21" s="11"/>
      <c r="GOV21" s="11"/>
      <c r="GOW21" s="11"/>
      <c r="GOX21" s="11"/>
      <c r="GOY21" s="11"/>
      <c r="GOZ21" s="11"/>
      <c r="GPA21" s="11"/>
      <c r="GPB21" s="11"/>
      <c r="GPC21" s="11"/>
      <c r="GPD21" s="11"/>
      <c r="GPE21" s="11"/>
      <c r="GPF21" s="11"/>
      <c r="GPG21" s="11"/>
      <c r="GPH21" s="11"/>
      <c r="GPI21" s="11"/>
      <c r="GPJ21" s="11"/>
      <c r="GPK21" s="11"/>
      <c r="GPL21" s="11"/>
      <c r="GPM21" s="11"/>
      <c r="GPN21" s="11"/>
      <c r="GPO21" s="11"/>
      <c r="GPP21" s="11"/>
      <c r="GPQ21" s="11"/>
      <c r="GPR21" s="11"/>
      <c r="GPS21" s="11"/>
      <c r="GPT21" s="11"/>
      <c r="GPU21" s="11"/>
      <c r="GPV21" s="11"/>
      <c r="GPW21" s="11"/>
      <c r="GPX21" s="11"/>
      <c r="GPY21" s="11"/>
      <c r="GPZ21" s="11"/>
      <c r="GQA21" s="11"/>
      <c r="GQB21" s="11"/>
      <c r="GQC21" s="11"/>
      <c r="GQD21" s="11"/>
      <c r="GQE21" s="11"/>
      <c r="GQF21" s="11"/>
      <c r="GQG21" s="11"/>
      <c r="GQH21" s="11"/>
      <c r="GQI21" s="11"/>
      <c r="GQJ21" s="11"/>
      <c r="GQK21" s="11"/>
      <c r="GQL21" s="11"/>
      <c r="GQM21" s="11"/>
      <c r="GQN21" s="11"/>
      <c r="GQO21" s="11"/>
      <c r="GQP21" s="11"/>
      <c r="GQQ21" s="11"/>
      <c r="GQR21" s="11"/>
      <c r="GQS21" s="11"/>
      <c r="GQT21" s="11"/>
      <c r="GQU21" s="11"/>
      <c r="GQV21" s="11"/>
      <c r="GQW21" s="11"/>
      <c r="GQX21" s="11"/>
      <c r="GQY21" s="11"/>
      <c r="GQZ21" s="11"/>
      <c r="GRA21" s="11"/>
      <c r="GRB21" s="11"/>
      <c r="GRC21" s="11"/>
      <c r="GRD21" s="11"/>
      <c r="GRE21" s="11"/>
      <c r="GRF21" s="11"/>
      <c r="GRG21" s="11"/>
      <c r="GRH21" s="11"/>
      <c r="GRI21" s="11"/>
      <c r="GRJ21" s="11"/>
      <c r="GRK21" s="11"/>
      <c r="GRL21" s="11"/>
      <c r="GRM21" s="11"/>
      <c r="GRN21" s="11"/>
      <c r="GRO21" s="11"/>
      <c r="GRP21" s="11"/>
      <c r="GRQ21" s="11"/>
      <c r="GRR21" s="11"/>
      <c r="GRS21" s="11"/>
      <c r="GRT21" s="11"/>
      <c r="GRU21" s="11"/>
      <c r="GRV21" s="11"/>
      <c r="GRW21" s="11"/>
      <c r="GRX21" s="11"/>
      <c r="GRY21" s="11"/>
      <c r="GRZ21" s="11"/>
      <c r="GSA21" s="11"/>
      <c r="GSB21" s="11"/>
      <c r="GSC21" s="11"/>
      <c r="GSD21" s="11"/>
      <c r="GSE21" s="11"/>
      <c r="GSF21" s="11"/>
      <c r="GSG21" s="11"/>
      <c r="GSH21" s="11"/>
      <c r="GSI21" s="11"/>
      <c r="GSJ21" s="11"/>
      <c r="GSK21" s="11"/>
      <c r="GSL21" s="11"/>
      <c r="GSM21" s="11"/>
      <c r="GSN21" s="11"/>
      <c r="GSO21" s="11"/>
      <c r="GSP21" s="11"/>
      <c r="GSQ21" s="11"/>
      <c r="GSR21" s="11"/>
      <c r="GSS21" s="11"/>
      <c r="GST21" s="11"/>
      <c r="GSU21" s="11"/>
      <c r="GSV21" s="11"/>
      <c r="GSW21" s="11"/>
      <c r="GSX21" s="11"/>
      <c r="GSY21" s="11"/>
      <c r="GSZ21" s="11"/>
      <c r="GTA21" s="11"/>
      <c r="GTB21" s="11"/>
      <c r="GTC21" s="11"/>
      <c r="GTD21" s="11"/>
      <c r="GTE21" s="11"/>
      <c r="GTF21" s="11"/>
      <c r="GTG21" s="11"/>
      <c r="GTH21" s="11"/>
      <c r="GTI21" s="11"/>
      <c r="GTJ21" s="11"/>
      <c r="GTK21" s="11"/>
      <c r="GTL21" s="11"/>
      <c r="GTM21" s="11"/>
      <c r="GTN21" s="11"/>
      <c r="GTO21" s="11"/>
      <c r="GTP21" s="11"/>
      <c r="GTQ21" s="11"/>
      <c r="GTR21" s="11"/>
      <c r="GTS21" s="11"/>
      <c r="GTT21" s="11"/>
      <c r="GTU21" s="11"/>
      <c r="GTV21" s="11"/>
      <c r="GTW21" s="11"/>
      <c r="GTX21" s="11"/>
      <c r="GTY21" s="11"/>
      <c r="GTZ21" s="11"/>
      <c r="GUA21" s="11"/>
      <c r="GUB21" s="11"/>
      <c r="GUC21" s="11"/>
      <c r="GUD21" s="11"/>
      <c r="GUE21" s="11"/>
      <c r="GUF21" s="11"/>
      <c r="GUG21" s="11"/>
      <c r="GUH21" s="11"/>
      <c r="GUI21" s="11"/>
      <c r="GUJ21" s="11"/>
      <c r="GUK21" s="11"/>
      <c r="GUL21" s="11"/>
      <c r="GUM21" s="11"/>
      <c r="GUN21" s="11"/>
      <c r="GUO21" s="11"/>
      <c r="GUP21" s="11"/>
      <c r="GUQ21" s="11"/>
      <c r="GUR21" s="11"/>
      <c r="GUS21" s="11"/>
      <c r="GUT21" s="11"/>
      <c r="GUU21" s="11"/>
      <c r="GUV21" s="11"/>
      <c r="GUW21" s="11"/>
      <c r="GUX21" s="11"/>
      <c r="GUY21" s="11"/>
      <c r="GUZ21" s="11"/>
      <c r="GVA21" s="11"/>
      <c r="GVB21" s="11"/>
      <c r="GVC21" s="11"/>
      <c r="GVD21" s="11"/>
      <c r="GVE21" s="11"/>
      <c r="GVF21" s="11"/>
      <c r="GVG21" s="11"/>
      <c r="GVH21" s="11"/>
      <c r="GVI21" s="11"/>
      <c r="GVJ21" s="11"/>
      <c r="GVK21" s="11"/>
      <c r="GVL21" s="11"/>
      <c r="GVM21" s="11"/>
      <c r="GVN21" s="11"/>
      <c r="GVO21" s="11"/>
      <c r="GVP21" s="11"/>
      <c r="GVQ21" s="11"/>
      <c r="GVR21" s="11"/>
      <c r="GVS21" s="11"/>
      <c r="GVT21" s="11"/>
      <c r="GVU21" s="11"/>
      <c r="GVV21" s="11"/>
      <c r="GVW21" s="11"/>
      <c r="GVX21" s="11"/>
      <c r="GVY21" s="11"/>
      <c r="GVZ21" s="11"/>
      <c r="GWA21" s="11"/>
      <c r="GWB21" s="11"/>
      <c r="GWC21" s="11"/>
      <c r="GWD21" s="11"/>
      <c r="GWE21" s="11"/>
      <c r="GWF21" s="11"/>
      <c r="GWG21" s="11"/>
      <c r="GWH21" s="11"/>
      <c r="GWI21" s="11"/>
      <c r="GWJ21" s="11"/>
      <c r="GWK21" s="11"/>
      <c r="GWL21" s="11"/>
      <c r="GWM21" s="11"/>
      <c r="GWN21" s="11"/>
      <c r="GWO21" s="11"/>
      <c r="GWP21" s="11"/>
      <c r="GWQ21" s="11"/>
      <c r="GWR21" s="11"/>
      <c r="GWS21" s="11"/>
      <c r="GWT21" s="11"/>
      <c r="GWU21" s="11"/>
      <c r="GWV21" s="11"/>
      <c r="GWW21" s="11"/>
      <c r="GWX21" s="11"/>
      <c r="GWY21" s="11"/>
      <c r="GWZ21" s="11"/>
      <c r="GXA21" s="11"/>
      <c r="GXB21" s="11"/>
      <c r="GXC21" s="11"/>
      <c r="GXD21" s="11"/>
      <c r="GXE21" s="11"/>
      <c r="GXF21" s="11"/>
      <c r="GXG21" s="11"/>
      <c r="GXH21" s="11"/>
      <c r="GXI21" s="11"/>
      <c r="GXJ21" s="11"/>
      <c r="GXK21" s="11"/>
      <c r="GXL21" s="11"/>
      <c r="GXM21" s="11"/>
      <c r="GXN21" s="11"/>
      <c r="GXO21" s="11"/>
      <c r="GXP21" s="11"/>
      <c r="GXQ21" s="11"/>
      <c r="GXR21" s="11"/>
      <c r="GXS21" s="11"/>
      <c r="GXT21" s="11"/>
      <c r="GXU21" s="11"/>
      <c r="GXV21" s="11"/>
      <c r="GXW21" s="11"/>
      <c r="GXX21" s="11"/>
      <c r="GXY21" s="11"/>
      <c r="GXZ21" s="11"/>
      <c r="GYA21" s="11"/>
      <c r="GYB21" s="11"/>
      <c r="GYC21" s="11"/>
      <c r="GYD21" s="11"/>
      <c r="GYE21" s="11"/>
      <c r="GYF21" s="11"/>
      <c r="GYG21" s="11"/>
      <c r="GYH21" s="11"/>
      <c r="GYI21" s="11"/>
      <c r="GYJ21" s="11"/>
      <c r="GYK21" s="11"/>
      <c r="GYL21" s="11"/>
      <c r="GYM21" s="11"/>
      <c r="GYN21" s="11"/>
      <c r="GYO21" s="11"/>
      <c r="GYP21" s="11"/>
      <c r="GYQ21" s="11"/>
      <c r="GYR21" s="11"/>
      <c r="GYS21" s="11"/>
      <c r="GYT21" s="11"/>
      <c r="GYU21" s="11"/>
      <c r="GYV21" s="11"/>
      <c r="GYW21" s="11"/>
      <c r="GYX21" s="11"/>
      <c r="GYY21" s="11"/>
      <c r="GYZ21" s="11"/>
      <c r="GZA21" s="11"/>
      <c r="GZB21" s="11"/>
      <c r="GZC21" s="11"/>
      <c r="GZD21" s="11"/>
      <c r="GZE21" s="11"/>
      <c r="GZF21" s="11"/>
      <c r="GZG21" s="11"/>
      <c r="GZH21" s="11"/>
      <c r="GZI21" s="11"/>
      <c r="GZJ21" s="11"/>
      <c r="GZK21" s="11"/>
      <c r="GZL21" s="11"/>
      <c r="GZM21" s="11"/>
      <c r="GZN21" s="11"/>
      <c r="GZO21" s="11"/>
      <c r="GZP21" s="11"/>
      <c r="GZQ21" s="11"/>
      <c r="GZR21" s="11"/>
      <c r="GZS21" s="11"/>
      <c r="GZT21" s="11"/>
      <c r="GZU21" s="11"/>
      <c r="GZV21" s="11"/>
      <c r="GZW21" s="11"/>
      <c r="GZX21" s="11"/>
      <c r="GZY21" s="11"/>
      <c r="GZZ21" s="11"/>
      <c r="HAA21" s="11"/>
      <c r="HAB21" s="11"/>
      <c r="HAC21" s="11"/>
      <c r="HAD21" s="11"/>
      <c r="HAE21" s="11"/>
      <c r="HAF21" s="11"/>
      <c r="HAG21" s="11"/>
      <c r="HAH21" s="11"/>
      <c r="HAI21" s="11"/>
      <c r="HAJ21" s="11"/>
      <c r="HAK21" s="11"/>
      <c r="HAL21" s="11"/>
      <c r="HAM21" s="11"/>
      <c r="HAN21" s="11"/>
      <c r="HAO21" s="11"/>
      <c r="HAP21" s="11"/>
      <c r="HAQ21" s="11"/>
      <c r="HAR21" s="11"/>
      <c r="HAS21" s="11"/>
      <c r="HAT21" s="11"/>
      <c r="HAU21" s="11"/>
      <c r="HAV21" s="11"/>
      <c r="HAW21" s="11"/>
      <c r="HAX21" s="11"/>
      <c r="HAY21" s="11"/>
      <c r="HAZ21" s="11"/>
      <c r="HBA21" s="11"/>
      <c r="HBB21" s="11"/>
      <c r="HBC21" s="11"/>
      <c r="HBD21" s="11"/>
      <c r="HBE21" s="11"/>
      <c r="HBF21" s="11"/>
      <c r="HBG21" s="11"/>
      <c r="HBH21" s="11"/>
      <c r="HBI21" s="11"/>
      <c r="HBJ21" s="11"/>
      <c r="HBK21" s="11"/>
      <c r="HBL21" s="11"/>
      <c r="HBM21" s="11"/>
      <c r="HBN21" s="11"/>
      <c r="HBO21" s="11"/>
      <c r="HBP21" s="11"/>
      <c r="HBQ21" s="11"/>
      <c r="HBR21" s="11"/>
      <c r="HBS21" s="11"/>
      <c r="HBT21" s="11"/>
      <c r="HBU21" s="11"/>
      <c r="HBV21" s="11"/>
      <c r="HBW21" s="11"/>
      <c r="HBX21" s="11"/>
      <c r="HBY21" s="11"/>
      <c r="HBZ21" s="11"/>
      <c r="HCA21" s="11"/>
      <c r="HCB21" s="11"/>
      <c r="HCC21" s="11"/>
      <c r="HCD21" s="11"/>
      <c r="HCE21" s="11"/>
      <c r="HCF21" s="11"/>
      <c r="HCG21" s="11"/>
      <c r="HCH21" s="11"/>
      <c r="HCI21" s="11"/>
      <c r="HCJ21" s="11"/>
      <c r="HCK21" s="11"/>
      <c r="HCL21" s="11"/>
      <c r="HCM21" s="11"/>
      <c r="HCN21" s="11"/>
      <c r="HCO21" s="11"/>
      <c r="HCP21" s="11"/>
      <c r="HCQ21" s="11"/>
      <c r="HCR21" s="11"/>
      <c r="HCS21" s="11"/>
      <c r="HCT21" s="11"/>
      <c r="HCU21" s="11"/>
      <c r="HCV21" s="11"/>
      <c r="HCW21" s="11"/>
      <c r="HCX21" s="11"/>
      <c r="HCY21" s="11"/>
      <c r="HCZ21" s="11"/>
      <c r="HDA21" s="11"/>
      <c r="HDB21" s="11"/>
      <c r="HDC21" s="11"/>
      <c r="HDD21" s="11"/>
      <c r="HDE21" s="11"/>
      <c r="HDF21" s="11"/>
      <c r="HDG21" s="11"/>
      <c r="HDH21" s="11"/>
      <c r="HDI21" s="11"/>
      <c r="HDJ21" s="11"/>
      <c r="HDK21" s="11"/>
      <c r="HDL21" s="11"/>
      <c r="HDM21" s="11"/>
      <c r="HDN21" s="11"/>
      <c r="HDO21" s="11"/>
      <c r="HDP21" s="11"/>
      <c r="HDQ21" s="11"/>
      <c r="HDR21" s="11"/>
      <c r="HDS21" s="11"/>
      <c r="HDT21" s="11"/>
      <c r="HDU21" s="11"/>
      <c r="HDV21" s="11"/>
      <c r="HDW21" s="11"/>
      <c r="HDX21" s="11"/>
      <c r="HDY21" s="11"/>
      <c r="HDZ21" s="11"/>
      <c r="HEA21" s="11"/>
      <c r="HEB21" s="11"/>
      <c r="HEC21" s="11"/>
      <c r="HED21" s="11"/>
      <c r="HEE21" s="11"/>
      <c r="HEF21" s="11"/>
      <c r="HEG21" s="11"/>
      <c r="HEH21" s="11"/>
      <c r="HEI21" s="11"/>
      <c r="HEJ21" s="11"/>
      <c r="HEK21" s="11"/>
      <c r="HEL21" s="11"/>
      <c r="HEM21" s="11"/>
      <c r="HEN21" s="11"/>
      <c r="HEO21" s="11"/>
      <c r="HEP21" s="11"/>
      <c r="HEQ21" s="11"/>
      <c r="HER21" s="11"/>
      <c r="HES21" s="11"/>
      <c r="HET21" s="11"/>
      <c r="HEU21" s="11"/>
      <c r="HEV21" s="11"/>
      <c r="HEW21" s="11"/>
      <c r="HEX21" s="11"/>
      <c r="HEY21" s="11"/>
      <c r="HEZ21" s="11"/>
      <c r="HFA21" s="11"/>
      <c r="HFB21" s="11"/>
      <c r="HFC21" s="11"/>
      <c r="HFD21" s="11"/>
      <c r="HFE21" s="11"/>
      <c r="HFF21" s="11"/>
      <c r="HFG21" s="11"/>
      <c r="HFH21" s="11"/>
      <c r="HFI21" s="11"/>
      <c r="HFJ21" s="11"/>
      <c r="HFK21" s="11"/>
      <c r="HFL21" s="11"/>
      <c r="HFM21" s="11"/>
      <c r="HFN21" s="11"/>
      <c r="HFO21" s="11"/>
      <c r="HFP21" s="11"/>
      <c r="HFQ21" s="11"/>
      <c r="HFR21" s="11"/>
      <c r="HFS21" s="11"/>
      <c r="HFT21" s="11"/>
      <c r="HFU21" s="11"/>
      <c r="HFV21" s="11"/>
      <c r="HFW21" s="11"/>
      <c r="HFX21" s="11"/>
      <c r="HFY21" s="11"/>
      <c r="HFZ21" s="11"/>
      <c r="HGA21" s="11"/>
      <c r="HGB21" s="11"/>
      <c r="HGC21" s="11"/>
      <c r="HGD21" s="11"/>
      <c r="HGE21" s="11"/>
      <c r="HGF21" s="11"/>
      <c r="HGG21" s="11"/>
      <c r="HGH21" s="11"/>
      <c r="HGI21" s="11"/>
      <c r="HGJ21" s="11"/>
      <c r="HGK21" s="11"/>
      <c r="HGL21" s="11"/>
      <c r="HGM21" s="11"/>
      <c r="HGN21" s="11"/>
      <c r="HGO21" s="11"/>
      <c r="HGP21" s="11"/>
      <c r="HGQ21" s="11"/>
      <c r="HGR21" s="11"/>
      <c r="HGS21" s="11"/>
      <c r="HGT21" s="11"/>
      <c r="HGU21" s="11"/>
      <c r="HGV21" s="11"/>
      <c r="HGW21" s="11"/>
      <c r="HGX21" s="11"/>
      <c r="HGY21" s="11"/>
      <c r="HGZ21" s="11"/>
      <c r="HHA21" s="11"/>
      <c r="HHB21" s="11"/>
      <c r="HHC21" s="11"/>
      <c r="HHD21" s="11"/>
      <c r="HHE21" s="11"/>
      <c r="HHF21" s="11"/>
      <c r="HHG21" s="11"/>
      <c r="HHH21" s="11"/>
      <c r="HHI21" s="11"/>
      <c r="HHJ21" s="11"/>
      <c r="HHK21" s="11"/>
      <c r="HHL21" s="11"/>
      <c r="HHM21" s="11"/>
      <c r="HHN21" s="11"/>
      <c r="HHO21" s="11"/>
      <c r="HHP21" s="11"/>
      <c r="HHQ21" s="11"/>
      <c r="HHR21" s="11"/>
      <c r="HHS21" s="11"/>
      <c r="HHT21" s="11"/>
      <c r="HHU21" s="11"/>
      <c r="HHV21" s="11"/>
      <c r="HHW21" s="11"/>
      <c r="HHX21" s="11"/>
      <c r="HHY21" s="11"/>
      <c r="HHZ21" s="11"/>
      <c r="HIA21" s="11"/>
      <c r="HIB21" s="11"/>
      <c r="HIC21" s="11"/>
      <c r="HID21" s="11"/>
      <c r="HIE21" s="11"/>
      <c r="HIF21" s="11"/>
      <c r="HIG21" s="11"/>
      <c r="HIH21" s="11"/>
      <c r="HII21" s="11"/>
      <c r="HIJ21" s="11"/>
      <c r="HIK21" s="11"/>
      <c r="HIL21" s="11"/>
      <c r="HIM21" s="11"/>
      <c r="HIN21" s="11"/>
      <c r="HIO21" s="11"/>
      <c r="HIP21" s="11"/>
      <c r="HIQ21" s="11"/>
      <c r="HIR21" s="11"/>
      <c r="HIS21" s="11"/>
      <c r="HIT21" s="11"/>
      <c r="HIU21" s="11"/>
      <c r="HIV21" s="11"/>
      <c r="HIW21" s="11"/>
      <c r="HIX21" s="11"/>
      <c r="HIY21" s="11"/>
      <c r="HIZ21" s="11"/>
      <c r="HJA21" s="11"/>
      <c r="HJB21" s="11"/>
      <c r="HJC21" s="11"/>
      <c r="HJD21" s="11"/>
      <c r="HJE21" s="11"/>
      <c r="HJF21" s="11"/>
      <c r="HJG21" s="11"/>
      <c r="HJH21" s="11"/>
      <c r="HJI21" s="11"/>
      <c r="HJJ21" s="11"/>
      <c r="HJK21" s="11"/>
      <c r="HJL21" s="11"/>
      <c r="HJM21" s="11"/>
      <c r="HJN21" s="11"/>
      <c r="HJO21" s="11"/>
      <c r="HJP21" s="11"/>
      <c r="HJQ21" s="11"/>
      <c r="HJR21" s="11"/>
      <c r="HJS21" s="11"/>
      <c r="HJT21" s="11"/>
      <c r="HJU21" s="11"/>
      <c r="HJV21" s="11"/>
      <c r="HJW21" s="11"/>
      <c r="HJX21" s="11"/>
      <c r="HJY21" s="11"/>
      <c r="HJZ21" s="11"/>
      <c r="HKA21" s="11"/>
      <c r="HKB21" s="11"/>
      <c r="HKC21" s="11"/>
      <c r="HKD21" s="11"/>
      <c r="HKE21" s="11"/>
      <c r="HKF21" s="11"/>
      <c r="HKG21" s="11"/>
      <c r="HKH21" s="11"/>
      <c r="HKI21" s="11"/>
      <c r="HKJ21" s="11"/>
      <c r="HKK21" s="11"/>
      <c r="HKL21" s="11"/>
      <c r="HKM21" s="11"/>
      <c r="HKN21" s="11"/>
      <c r="HKO21" s="11"/>
      <c r="HKP21" s="11"/>
      <c r="HKQ21" s="11"/>
      <c r="HKR21" s="11"/>
      <c r="HKS21" s="11"/>
      <c r="HKT21" s="11"/>
      <c r="HKU21" s="11"/>
      <c r="HKV21" s="11"/>
      <c r="HKW21" s="11"/>
      <c r="HKX21" s="11"/>
      <c r="HKY21" s="11"/>
      <c r="HKZ21" s="11"/>
      <c r="HLA21" s="11"/>
      <c r="HLB21" s="11"/>
      <c r="HLC21" s="11"/>
      <c r="HLD21" s="11"/>
      <c r="HLE21" s="11"/>
      <c r="HLF21" s="11"/>
      <c r="HLG21" s="11"/>
      <c r="HLH21" s="11"/>
      <c r="HLI21" s="11"/>
      <c r="HLJ21" s="11"/>
      <c r="HLK21" s="11"/>
      <c r="HLL21" s="11"/>
      <c r="HLM21" s="11"/>
      <c r="HLN21" s="11"/>
      <c r="HLO21" s="11"/>
      <c r="HLP21" s="11"/>
      <c r="HLQ21" s="11"/>
      <c r="HLR21" s="11"/>
      <c r="HLS21" s="11"/>
      <c r="HLT21" s="11"/>
      <c r="HLU21" s="11"/>
      <c r="HLV21" s="11"/>
      <c r="HLW21" s="11"/>
      <c r="HLX21" s="11"/>
      <c r="HLY21" s="11"/>
      <c r="HLZ21" s="11"/>
      <c r="HMA21" s="11"/>
      <c r="HMB21" s="11"/>
      <c r="HMC21" s="11"/>
      <c r="HMD21" s="11"/>
      <c r="HME21" s="11"/>
      <c r="HMF21" s="11"/>
      <c r="HMG21" s="11"/>
      <c r="HMH21" s="11"/>
      <c r="HMI21" s="11"/>
      <c r="HMJ21" s="11"/>
      <c r="HMK21" s="11"/>
      <c r="HML21" s="11"/>
      <c r="HMM21" s="11"/>
      <c r="HMN21" s="11"/>
      <c r="HMO21" s="11"/>
      <c r="HMP21" s="11"/>
      <c r="HMQ21" s="11"/>
      <c r="HMR21" s="11"/>
      <c r="HMS21" s="11"/>
      <c r="HMT21" s="11"/>
      <c r="HMU21" s="11"/>
      <c r="HMV21" s="11"/>
      <c r="HMW21" s="11"/>
      <c r="HMX21" s="11"/>
      <c r="HMY21" s="11"/>
      <c r="HMZ21" s="11"/>
      <c r="HNA21" s="11"/>
      <c r="HNB21" s="11"/>
      <c r="HNC21" s="11"/>
      <c r="HND21" s="11"/>
      <c r="HNE21" s="11"/>
      <c r="HNF21" s="11"/>
      <c r="HNG21" s="11"/>
      <c r="HNH21" s="11"/>
      <c r="HNI21" s="11"/>
      <c r="HNJ21" s="11"/>
      <c r="HNK21" s="11"/>
      <c r="HNL21" s="11"/>
      <c r="HNM21" s="11"/>
      <c r="HNN21" s="11"/>
      <c r="HNO21" s="11"/>
      <c r="HNP21" s="11"/>
      <c r="HNQ21" s="11"/>
      <c r="HNR21" s="11"/>
      <c r="HNS21" s="11"/>
      <c r="HNT21" s="11"/>
      <c r="HNU21" s="11"/>
      <c r="HNV21" s="11"/>
      <c r="HNW21" s="11"/>
      <c r="HNX21" s="11"/>
      <c r="HNY21" s="11"/>
      <c r="HNZ21" s="11"/>
      <c r="HOA21" s="11"/>
      <c r="HOB21" s="11"/>
      <c r="HOC21" s="11"/>
      <c r="HOD21" s="11"/>
      <c r="HOE21" s="11"/>
      <c r="HOF21" s="11"/>
      <c r="HOG21" s="11"/>
      <c r="HOH21" s="11"/>
      <c r="HOI21" s="11"/>
      <c r="HOJ21" s="11"/>
      <c r="HOK21" s="11"/>
      <c r="HOL21" s="11"/>
      <c r="HOM21" s="11"/>
      <c r="HON21" s="11"/>
      <c r="HOO21" s="11"/>
      <c r="HOP21" s="11"/>
      <c r="HOQ21" s="11"/>
      <c r="HOR21" s="11"/>
      <c r="HOS21" s="11"/>
      <c r="HOT21" s="11"/>
      <c r="HOU21" s="11"/>
      <c r="HOV21" s="11"/>
      <c r="HOW21" s="11"/>
      <c r="HOX21" s="11"/>
      <c r="HOY21" s="11"/>
      <c r="HOZ21" s="11"/>
      <c r="HPA21" s="11"/>
      <c r="HPB21" s="11"/>
      <c r="HPC21" s="11"/>
      <c r="HPD21" s="11"/>
      <c r="HPE21" s="11"/>
      <c r="HPF21" s="11"/>
      <c r="HPG21" s="11"/>
      <c r="HPH21" s="11"/>
      <c r="HPI21" s="11"/>
      <c r="HPJ21" s="11"/>
      <c r="HPK21" s="11"/>
      <c r="HPL21" s="11"/>
      <c r="HPM21" s="11"/>
      <c r="HPN21" s="11"/>
      <c r="HPO21" s="11"/>
      <c r="HPP21" s="11"/>
      <c r="HPQ21" s="11"/>
      <c r="HPR21" s="11"/>
      <c r="HPS21" s="11"/>
      <c r="HPT21" s="11"/>
      <c r="HPU21" s="11"/>
      <c r="HPV21" s="11"/>
      <c r="HPW21" s="11"/>
      <c r="HPX21" s="11"/>
      <c r="HPY21" s="11"/>
      <c r="HPZ21" s="11"/>
      <c r="HQA21" s="11"/>
      <c r="HQB21" s="11"/>
      <c r="HQC21" s="11"/>
      <c r="HQD21" s="11"/>
      <c r="HQE21" s="11"/>
      <c r="HQF21" s="11"/>
      <c r="HQG21" s="11"/>
      <c r="HQH21" s="11"/>
      <c r="HQI21" s="11"/>
      <c r="HQJ21" s="11"/>
      <c r="HQK21" s="11"/>
      <c r="HQL21" s="11"/>
      <c r="HQM21" s="11"/>
      <c r="HQN21" s="11"/>
      <c r="HQO21" s="11"/>
      <c r="HQP21" s="11"/>
      <c r="HQQ21" s="11"/>
      <c r="HQR21" s="11"/>
      <c r="HQS21" s="11"/>
      <c r="HQT21" s="11"/>
      <c r="HQU21" s="11"/>
      <c r="HQV21" s="11"/>
      <c r="HQW21" s="11"/>
      <c r="HQX21" s="11"/>
      <c r="HQY21" s="11"/>
      <c r="HQZ21" s="11"/>
      <c r="HRA21" s="11"/>
      <c r="HRB21" s="11"/>
      <c r="HRC21" s="11"/>
      <c r="HRD21" s="11"/>
      <c r="HRE21" s="11"/>
      <c r="HRF21" s="11"/>
      <c r="HRG21" s="11"/>
      <c r="HRH21" s="11"/>
      <c r="HRI21" s="11"/>
      <c r="HRJ21" s="11"/>
      <c r="HRK21" s="11"/>
      <c r="HRL21" s="11"/>
      <c r="HRM21" s="11"/>
      <c r="HRN21" s="11"/>
      <c r="HRO21" s="11"/>
      <c r="HRP21" s="11"/>
      <c r="HRQ21" s="11"/>
      <c r="HRR21" s="11"/>
      <c r="HRS21" s="11"/>
      <c r="HRT21" s="11"/>
      <c r="HRU21" s="11"/>
      <c r="HRV21" s="11"/>
      <c r="HRW21" s="11"/>
      <c r="HRX21" s="11"/>
      <c r="HRY21" s="11"/>
      <c r="HRZ21" s="11"/>
      <c r="HSA21" s="11"/>
      <c r="HSB21" s="11"/>
      <c r="HSC21" s="11"/>
      <c r="HSD21" s="11"/>
      <c r="HSE21" s="11"/>
      <c r="HSF21" s="11"/>
      <c r="HSG21" s="11"/>
      <c r="HSH21" s="11"/>
      <c r="HSI21" s="11"/>
      <c r="HSJ21" s="11"/>
      <c r="HSK21" s="11"/>
      <c r="HSL21" s="11"/>
      <c r="HSM21" s="11"/>
      <c r="HSN21" s="11"/>
      <c r="HSO21" s="11"/>
      <c r="HSP21" s="11"/>
      <c r="HSQ21" s="11"/>
      <c r="HSR21" s="11"/>
      <c r="HSS21" s="11"/>
      <c r="HST21" s="11"/>
      <c r="HSU21" s="11"/>
      <c r="HSV21" s="11"/>
      <c r="HSW21" s="11"/>
      <c r="HSX21" s="11"/>
      <c r="HSY21" s="11"/>
      <c r="HSZ21" s="11"/>
      <c r="HTA21" s="11"/>
      <c r="HTB21" s="11"/>
      <c r="HTC21" s="11"/>
      <c r="HTD21" s="11"/>
      <c r="HTE21" s="11"/>
      <c r="HTF21" s="11"/>
      <c r="HTG21" s="11"/>
      <c r="HTH21" s="11"/>
      <c r="HTI21" s="11"/>
      <c r="HTJ21" s="11"/>
      <c r="HTK21" s="11"/>
      <c r="HTL21" s="11"/>
      <c r="HTM21" s="11"/>
      <c r="HTN21" s="11"/>
      <c r="HTO21" s="11"/>
      <c r="HTP21" s="11"/>
      <c r="HTQ21" s="11"/>
      <c r="HTR21" s="11"/>
      <c r="HTS21" s="11"/>
      <c r="HTT21" s="11"/>
      <c r="HTU21" s="11"/>
      <c r="HTV21" s="11"/>
      <c r="HTW21" s="11"/>
      <c r="HTX21" s="11"/>
      <c r="HTY21" s="11"/>
      <c r="HTZ21" s="11"/>
      <c r="HUA21" s="11"/>
      <c r="HUB21" s="11"/>
      <c r="HUC21" s="11"/>
      <c r="HUD21" s="11"/>
      <c r="HUE21" s="11"/>
      <c r="HUF21" s="11"/>
      <c r="HUG21" s="11"/>
      <c r="HUH21" s="11"/>
      <c r="HUI21" s="11"/>
      <c r="HUJ21" s="11"/>
      <c r="HUK21" s="11"/>
      <c r="HUL21" s="11"/>
      <c r="HUM21" s="11"/>
      <c r="HUN21" s="11"/>
      <c r="HUO21" s="11"/>
      <c r="HUP21" s="11"/>
      <c r="HUQ21" s="11"/>
      <c r="HUR21" s="11"/>
      <c r="HUS21" s="11"/>
      <c r="HUT21" s="11"/>
      <c r="HUU21" s="11"/>
      <c r="HUV21" s="11"/>
      <c r="HUW21" s="11"/>
      <c r="HUX21" s="11"/>
      <c r="HUY21" s="11"/>
      <c r="HUZ21" s="11"/>
      <c r="HVA21" s="11"/>
      <c r="HVB21" s="11"/>
      <c r="HVC21" s="11"/>
      <c r="HVD21" s="11"/>
      <c r="HVE21" s="11"/>
      <c r="HVF21" s="11"/>
      <c r="HVG21" s="11"/>
      <c r="HVH21" s="11"/>
      <c r="HVI21" s="11"/>
      <c r="HVJ21" s="11"/>
      <c r="HVK21" s="11"/>
      <c r="HVL21" s="11"/>
      <c r="HVM21" s="11"/>
      <c r="HVN21" s="11"/>
      <c r="HVO21" s="11"/>
      <c r="HVP21" s="11"/>
      <c r="HVQ21" s="11"/>
      <c r="HVR21" s="11"/>
      <c r="HVS21" s="11"/>
      <c r="HVT21" s="11"/>
      <c r="HVU21" s="11"/>
      <c r="HVV21" s="11"/>
      <c r="HVW21" s="11"/>
      <c r="HVX21" s="11"/>
      <c r="HVY21" s="11"/>
      <c r="HVZ21" s="11"/>
      <c r="HWA21" s="11"/>
      <c r="HWB21" s="11"/>
      <c r="HWC21" s="11"/>
      <c r="HWD21" s="11"/>
      <c r="HWE21" s="11"/>
      <c r="HWF21" s="11"/>
      <c r="HWG21" s="11"/>
      <c r="HWH21" s="11"/>
      <c r="HWI21" s="11"/>
      <c r="HWJ21" s="11"/>
      <c r="HWK21" s="11"/>
      <c r="HWL21" s="11"/>
      <c r="HWM21" s="11"/>
      <c r="HWN21" s="11"/>
      <c r="HWO21" s="11"/>
      <c r="HWP21" s="11"/>
      <c r="HWQ21" s="11"/>
      <c r="HWR21" s="11"/>
      <c r="HWS21" s="11"/>
      <c r="HWT21" s="11"/>
      <c r="HWU21" s="11"/>
      <c r="HWV21" s="11"/>
      <c r="HWW21" s="11"/>
      <c r="HWX21" s="11"/>
      <c r="HWY21" s="11"/>
      <c r="HWZ21" s="11"/>
      <c r="HXA21" s="11"/>
      <c r="HXB21" s="11"/>
      <c r="HXC21" s="11"/>
      <c r="HXD21" s="11"/>
      <c r="HXE21" s="11"/>
      <c r="HXF21" s="11"/>
      <c r="HXG21" s="11"/>
      <c r="HXH21" s="11"/>
      <c r="HXI21" s="11"/>
      <c r="HXJ21" s="11"/>
      <c r="HXK21" s="11"/>
      <c r="HXL21" s="11"/>
      <c r="HXM21" s="11"/>
      <c r="HXN21" s="11"/>
      <c r="HXO21" s="11"/>
      <c r="HXP21" s="11"/>
      <c r="HXQ21" s="11"/>
      <c r="HXR21" s="11"/>
      <c r="HXS21" s="11"/>
      <c r="HXT21" s="11"/>
      <c r="HXU21" s="11"/>
      <c r="HXV21" s="11"/>
      <c r="HXW21" s="11"/>
      <c r="HXX21" s="11"/>
      <c r="HXY21" s="11"/>
      <c r="HXZ21" s="11"/>
      <c r="HYA21" s="11"/>
      <c r="HYB21" s="11"/>
      <c r="HYC21" s="11"/>
      <c r="HYD21" s="11"/>
      <c r="HYE21" s="11"/>
      <c r="HYF21" s="11"/>
      <c r="HYG21" s="11"/>
      <c r="HYH21" s="11"/>
      <c r="HYI21" s="11"/>
      <c r="HYJ21" s="11"/>
      <c r="HYK21" s="11"/>
      <c r="HYL21" s="11"/>
      <c r="HYM21" s="11"/>
      <c r="HYN21" s="11"/>
      <c r="HYO21" s="11"/>
      <c r="HYP21" s="11"/>
      <c r="HYQ21" s="11"/>
      <c r="HYR21" s="11"/>
      <c r="HYS21" s="11"/>
      <c r="HYT21" s="11"/>
      <c r="HYU21" s="11"/>
      <c r="HYV21" s="11"/>
      <c r="HYW21" s="11"/>
      <c r="HYX21" s="11"/>
      <c r="HYY21" s="11"/>
      <c r="HYZ21" s="11"/>
      <c r="HZA21" s="11"/>
      <c r="HZB21" s="11"/>
      <c r="HZC21" s="11"/>
      <c r="HZD21" s="11"/>
      <c r="HZE21" s="11"/>
      <c r="HZF21" s="11"/>
      <c r="HZG21" s="11"/>
      <c r="HZH21" s="11"/>
      <c r="HZI21" s="11"/>
      <c r="HZJ21" s="11"/>
      <c r="HZK21" s="11"/>
      <c r="HZL21" s="11"/>
      <c r="HZM21" s="11"/>
      <c r="HZN21" s="11"/>
      <c r="HZO21" s="11"/>
      <c r="HZP21" s="11"/>
      <c r="HZQ21" s="11"/>
      <c r="HZR21" s="11"/>
      <c r="HZS21" s="11"/>
      <c r="HZT21" s="11"/>
      <c r="HZU21" s="11"/>
      <c r="HZV21" s="11"/>
      <c r="HZW21" s="11"/>
      <c r="HZX21" s="11"/>
      <c r="HZY21" s="11"/>
      <c r="HZZ21" s="11"/>
      <c r="IAA21" s="11"/>
      <c r="IAB21" s="11"/>
      <c r="IAC21" s="11"/>
      <c r="IAD21" s="11"/>
      <c r="IAE21" s="11"/>
      <c r="IAF21" s="11"/>
      <c r="IAG21" s="11"/>
      <c r="IAH21" s="11"/>
      <c r="IAI21" s="11"/>
      <c r="IAJ21" s="11"/>
      <c r="IAK21" s="11"/>
      <c r="IAL21" s="11"/>
      <c r="IAM21" s="11"/>
      <c r="IAN21" s="11"/>
      <c r="IAO21" s="11"/>
      <c r="IAP21" s="11"/>
      <c r="IAQ21" s="11"/>
      <c r="IAR21" s="11"/>
      <c r="IAS21" s="11"/>
      <c r="IAT21" s="11"/>
      <c r="IAU21" s="11"/>
      <c r="IAV21" s="11"/>
      <c r="IAW21" s="11"/>
      <c r="IAX21" s="11"/>
      <c r="IAY21" s="11"/>
      <c r="IAZ21" s="11"/>
      <c r="IBA21" s="11"/>
      <c r="IBB21" s="11"/>
      <c r="IBC21" s="11"/>
      <c r="IBD21" s="11"/>
      <c r="IBE21" s="11"/>
      <c r="IBF21" s="11"/>
      <c r="IBG21" s="11"/>
      <c r="IBH21" s="11"/>
      <c r="IBI21" s="11"/>
      <c r="IBJ21" s="11"/>
      <c r="IBK21" s="11"/>
      <c r="IBL21" s="11"/>
      <c r="IBM21" s="11"/>
      <c r="IBN21" s="11"/>
      <c r="IBO21" s="11"/>
      <c r="IBP21" s="11"/>
      <c r="IBQ21" s="11"/>
      <c r="IBR21" s="11"/>
      <c r="IBS21" s="11"/>
      <c r="IBT21" s="11"/>
      <c r="IBU21" s="11"/>
      <c r="IBV21" s="11"/>
      <c r="IBW21" s="11"/>
      <c r="IBX21" s="11"/>
      <c r="IBY21" s="11"/>
      <c r="IBZ21" s="11"/>
      <c r="ICA21" s="11"/>
      <c r="ICB21" s="11"/>
      <c r="ICC21" s="11"/>
      <c r="ICD21" s="11"/>
      <c r="ICE21" s="11"/>
      <c r="ICF21" s="11"/>
      <c r="ICG21" s="11"/>
      <c r="ICH21" s="11"/>
      <c r="ICI21" s="11"/>
      <c r="ICJ21" s="11"/>
      <c r="ICK21" s="11"/>
      <c r="ICL21" s="11"/>
      <c r="ICM21" s="11"/>
      <c r="ICN21" s="11"/>
      <c r="ICO21" s="11"/>
      <c r="ICP21" s="11"/>
      <c r="ICQ21" s="11"/>
      <c r="ICR21" s="11"/>
      <c r="ICS21" s="11"/>
      <c r="ICT21" s="11"/>
      <c r="ICU21" s="11"/>
      <c r="ICV21" s="11"/>
      <c r="ICW21" s="11"/>
      <c r="ICX21" s="11"/>
      <c r="ICY21" s="11"/>
      <c r="ICZ21" s="11"/>
      <c r="IDA21" s="11"/>
      <c r="IDB21" s="11"/>
      <c r="IDC21" s="11"/>
      <c r="IDD21" s="11"/>
      <c r="IDE21" s="11"/>
      <c r="IDF21" s="11"/>
      <c r="IDG21" s="11"/>
      <c r="IDH21" s="11"/>
      <c r="IDI21" s="11"/>
      <c r="IDJ21" s="11"/>
      <c r="IDK21" s="11"/>
      <c r="IDL21" s="11"/>
      <c r="IDM21" s="11"/>
      <c r="IDN21" s="11"/>
      <c r="IDO21" s="11"/>
      <c r="IDP21" s="11"/>
      <c r="IDQ21" s="11"/>
      <c r="IDR21" s="11"/>
      <c r="IDS21" s="11"/>
      <c r="IDT21" s="11"/>
      <c r="IDU21" s="11"/>
      <c r="IDV21" s="11"/>
      <c r="IDW21" s="11"/>
      <c r="IDX21" s="11"/>
      <c r="IDY21" s="11"/>
      <c r="IDZ21" s="11"/>
      <c r="IEA21" s="11"/>
      <c r="IEB21" s="11"/>
      <c r="IEC21" s="11"/>
      <c r="IED21" s="11"/>
      <c r="IEE21" s="11"/>
      <c r="IEF21" s="11"/>
      <c r="IEG21" s="11"/>
      <c r="IEH21" s="11"/>
      <c r="IEI21" s="11"/>
      <c r="IEJ21" s="11"/>
      <c r="IEK21" s="11"/>
      <c r="IEL21" s="11"/>
      <c r="IEM21" s="11"/>
      <c r="IEN21" s="11"/>
      <c r="IEO21" s="11"/>
      <c r="IEP21" s="11"/>
      <c r="IEQ21" s="11"/>
      <c r="IER21" s="11"/>
      <c r="IES21" s="11"/>
      <c r="IET21" s="11"/>
      <c r="IEU21" s="11"/>
      <c r="IEV21" s="11"/>
      <c r="IEW21" s="11"/>
      <c r="IEX21" s="11"/>
      <c r="IEY21" s="11"/>
      <c r="IEZ21" s="11"/>
      <c r="IFA21" s="11"/>
      <c r="IFB21" s="11"/>
      <c r="IFC21" s="11"/>
      <c r="IFD21" s="11"/>
      <c r="IFE21" s="11"/>
      <c r="IFF21" s="11"/>
      <c r="IFG21" s="11"/>
      <c r="IFH21" s="11"/>
      <c r="IFI21" s="11"/>
      <c r="IFJ21" s="11"/>
      <c r="IFK21" s="11"/>
      <c r="IFL21" s="11"/>
      <c r="IFM21" s="11"/>
      <c r="IFN21" s="11"/>
      <c r="IFO21" s="11"/>
      <c r="IFP21" s="11"/>
      <c r="IFQ21" s="11"/>
      <c r="IFR21" s="11"/>
      <c r="IFS21" s="11"/>
      <c r="IFT21" s="11"/>
      <c r="IFU21" s="11"/>
      <c r="IFV21" s="11"/>
      <c r="IFW21" s="11"/>
      <c r="IFX21" s="11"/>
      <c r="IFY21" s="11"/>
      <c r="IFZ21" s="11"/>
      <c r="IGA21" s="11"/>
      <c r="IGB21" s="11"/>
      <c r="IGC21" s="11"/>
      <c r="IGD21" s="11"/>
      <c r="IGE21" s="11"/>
      <c r="IGF21" s="11"/>
      <c r="IGG21" s="11"/>
      <c r="IGH21" s="11"/>
      <c r="IGI21" s="11"/>
      <c r="IGJ21" s="11"/>
      <c r="IGK21" s="11"/>
      <c r="IGL21" s="11"/>
      <c r="IGM21" s="11"/>
      <c r="IGN21" s="11"/>
      <c r="IGO21" s="11"/>
      <c r="IGP21" s="11"/>
      <c r="IGQ21" s="11"/>
      <c r="IGR21" s="11"/>
      <c r="IGS21" s="11"/>
      <c r="IGT21" s="11"/>
      <c r="IGU21" s="11"/>
      <c r="IGV21" s="11"/>
      <c r="IGW21" s="11"/>
      <c r="IGX21" s="11"/>
      <c r="IGY21" s="11"/>
      <c r="IGZ21" s="11"/>
      <c r="IHA21" s="11"/>
      <c r="IHB21" s="11"/>
      <c r="IHC21" s="11"/>
      <c r="IHD21" s="11"/>
      <c r="IHE21" s="11"/>
      <c r="IHF21" s="11"/>
      <c r="IHG21" s="11"/>
      <c r="IHH21" s="11"/>
      <c r="IHI21" s="11"/>
      <c r="IHJ21" s="11"/>
      <c r="IHK21" s="11"/>
      <c r="IHL21" s="11"/>
      <c r="IHM21" s="11"/>
      <c r="IHN21" s="11"/>
      <c r="IHO21" s="11"/>
      <c r="IHP21" s="11"/>
      <c r="IHQ21" s="11"/>
      <c r="IHR21" s="11"/>
      <c r="IHS21" s="11"/>
      <c r="IHT21" s="11"/>
      <c r="IHU21" s="11"/>
      <c r="IHV21" s="11"/>
      <c r="IHW21" s="11"/>
      <c r="IHX21" s="11"/>
      <c r="IHY21" s="11"/>
      <c r="IHZ21" s="11"/>
      <c r="IIA21" s="11"/>
      <c r="IIB21" s="11"/>
      <c r="IIC21" s="11"/>
      <c r="IID21" s="11"/>
      <c r="IIE21" s="11"/>
      <c r="IIF21" s="11"/>
      <c r="IIG21" s="11"/>
      <c r="IIH21" s="11"/>
      <c r="III21" s="11"/>
      <c r="IIJ21" s="11"/>
      <c r="IIK21" s="11"/>
      <c r="IIL21" s="11"/>
      <c r="IIM21" s="11"/>
      <c r="IIN21" s="11"/>
      <c r="IIO21" s="11"/>
      <c r="IIP21" s="11"/>
      <c r="IIQ21" s="11"/>
      <c r="IIR21" s="11"/>
      <c r="IIS21" s="11"/>
      <c r="IIT21" s="11"/>
      <c r="IIU21" s="11"/>
      <c r="IIV21" s="11"/>
      <c r="IIW21" s="11"/>
      <c r="IIX21" s="11"/>
      <c r="IIY21" s="11"/>
      <c r="IIZ21" s="11"/>
      <c r="IJA21" s="11"/>
      <c r="IJB21" s="11"/>
      <c r="IJC21" s="11"/>
      <c r="IJD21" s="11"/>
      <c r="IJE21" s="11"/>
      <c r="IJF21" s="11"/>
      <c r="IJG21" s="11"/>
      <c r="IJH21" s="11"/>
      <c r="IJI21" s="11"/>
      <c r="IJJ21" s="11"/>
      <c r="IJK21" s="11"/>
      <c r="IJL21" s="11"/>
      <c r="IJM21" s="11"/>
      <c r="IJN21" s="11"/>
      <c r="IJO21" s="11"/>
      <c r="IJP21" s="11"/>
      <c r="IJQ21" s="11"/>
      <c r="IJR21" s="11"/>
      <c r="IJS21" s="11"/>
      <c r="IJT21" s="11"/>
      <c r="IJU21" s="11"/>
      <c r="IJV21" s="11"/>
      <c r="IJW21" s="11"/>
      <c r="IJX21" s="11"/>
      <c r="IJY21" s="11"/>
      <c r="IJZ21" s="11"/>
      <c r="IKA21" s="11"/>
      <c r="IKB21" s="11"/>
      <c r="IKC21" s="11"/>
      <c r="IKD21" s="11"/>
      <c r="IKE21" s="11"/>
      <c r="IKF21" s="11"/>
      <c r="IKG21" s="11"/>
      <c r="IKH21" s="11"/>
      <c r="IKI21" s="11"/>
      <c r="IKJ21" s="11"/>
      <c r="IKK21" s="11"/>
      <c r="IKL21" s="11"/>
      <c r="IKM21" s="11"/>
      <c r="IKN21" s="11"/>
      <c r="IKO21" s="11"/>
      <c r="IKP21" s="11"/>
      <c r="IKQ21" s="11"/>
      <c r="IKR21" s="11"/>
      <c r="IKS21" s="11"/>
      <c r="IKT21" s="11"/>
      <c r="IKU21" s="11"/>
      <c r="IKV21" s="11"/>
      <c r="IKW21" s="11"/>
      <c r="IKX21" s="11"/>
      <c r="IKY21" s="11"/>
      <c r="IKZ21" s="11"/>
      <c r="ILA21" s="11"/>
      <c r="ILB21" s="11"/>
      <c r="ILC21" s="11"/>
      <c r="ILD21" s="11"/>
      <c r="ILE21" s="11"/>
      <c r="ILF21" s="11"/>
      <c r="ILG21" s="11"/>
      <c r="ILH21" s="11"/>
      <c r="ILI21" s="11"/>
      <c r="ILJ21" s="11"/>
      <c r="ILK21" s="11"/>
      <c r="ILL21" s="11"/>
      <c r="ILM21" s="11"/>
      <c r="ILN21" s="11"/>
      <c r="ILO21" s="11"/>
      <c r="ILP21" s="11"/>
      <c r="ILQ21" s="11"/>
      <c r="ILR21" s="11"/>
      <c r="ILS21" s="11"/>
      <c r="ILT21" s="11"/>
      <c r="ILU21" s="11"/>
      <c r="ILV21" s="11"/>
      <c r="ILW21" s="11"/>
      <c r="ILX21" s="11"/>
      <c r="ILY21" s="11"/>
      <c r="ILZ21" s="11"/>
      <c r="IMA21" s="11"/>
      <c r="IMB21" s="11"/>
      <c r="IMC21" s="11"/>
      <c r="IMD21" s="11"/>
      <c r="IME21" s="11"/>
      <c r="IMF21" s="11"/>
      <c r="IMG21" s="11"/>
      <c r="IMH21" s="11"/>
      <c r="IMI21" s="11"/>
      <c r="IMJ21" s="11"/>
      <c r="IMK21" s="11"/>
      <c r="IML21" s="11"/>
      <c r="IMM21" s="11"/>
      <c r="IMN21" s="11"/>
      <c r="IMO21" s="11"/>
      <c r="IMP21" s="11"/>
      <c r="IMQ21" s="11"/>
      <c r="IMR21" s="11"/>
      <c r="IMS21" s="11"/>
      <c r="IMT21" s="11"/>
      <c r="IMU21" s="11"/>
      <c r="IMV21" s="11"/>
      <c r="IMW21" s="11"/>
      <c r="IMX21" s="11"/>
      <c r="IMY21" s="11"/>
      <c r="IMZ21" s="11"/>
      <c r="INA21" s="11"/>
      <c r="INB21" s="11"/>
      <c r="INC21" s="11"/>
      <c r="IND21" s="11"/>
      <c r="INE21" s="11"/>
      <c r="INF21" s="11"/>
      <c r="ING21" s="11"/>
      <c r="INH21" s="11"/>
      <c r="INI21" s="11"/>
      <c r="INJ21" s="11"/>
      <c r="INK21" s="11"/>
      <c r="INL21" s="11"/>
      <c r="INM21" s="11"/>
      <c r="INN21" s="11"/>
      <c r="INO21" s="11"/>
      <c r="INP21" s="11"/>
      <c r="INQ21" s="11"/>
      <c r="INR21" s="11"/>
      <c r="INS21" s="11"/>
      <c r="INT21" s="11"/>
      <c r="INU21" s="11"/>
      <c r="INV21" s="11"/>
      <c r="INW21" s="11"/>
      <c r="INX21" s="11"/>
      <c r="INY21" s="11"/>
      <c r="INZ21" s="11"/>
      <c r="IOA21" s="11"/>
      <c r="IOB21" s="11"/>
      <c r="IOC21" s="11"/>
      <c r="IOD21" s="11"/>
      <c r="IOE21" s="11"/>
      <c r="IOF21" s="11"/>
      <c r="IOG21" s="11"/>
      <c r="IOH21" s="11"/>
      <c r="IOI21" s="11"/>
      <c r="IOJ21" s="11"/>
      <c r="IOK21" s="11"/>
      <c r="IOL21" s="11"/>
      <c r="IOM21" s="11"/>
      <c r="ION21" s="11"/>
      <c r="IOO21" s="11"/>
      <c r="IOP21" s="11"/>
      <c r="IOQ21" s="11"/>
      <c r="IOR21" s="11"/>
      <c r="IOS21" s="11"/>
      <c r="IOT21" s="11"/>
      <c r="IOU21" s="11"/>
      <c r="IOV21" s="11"/>
      <c r="IOW21" s="11"/>
      <c r="IOX21" s="11"/>
      <c r="IOY21" s="11"/>
      <c r="IOZ21" s="11"/>
      <c r="IPA21" s="11"/>
      <c r="IPB21" s="11"/>
      <c r="IPC21" s="11"/>
      <c r="IPD21" s="11"/>
      <c r="IPE21" s="11"/>
      <c r="IPF21" s="11"/>
      <c r="IPG21" s="11"/>
      <c r="IPH21" s="11"/>
      <c r="IPI21" s="11"/>
      <c r="IPJ21" s="11"/>
      <c r="IPK21" s="11"/>
      <c r="IPL21" s="11"/>
      <c r="IPM21" s="11"/>
      <c r="IPN21" s="11"/>
      <c r="IPO21" s="11"/>
      <c r="IPP21" s="11"/>
      <c r="IPQ21" s="11"/>
      <c r="IPR21" s="11"/>
      <c r="IPS21" s="11"/>
      <c r="IPT21" s="11"/>
      <c r="IPU21" s="11"/>
      <c r="IPV21" s="11"/>
      <c r="IPW21" s="11"/>
      <c r="IPX21" s="11"/>
      <c r="IPY21" s="11"/>
      <c r="IPZ21" s="11"/>
      <c r="IQA21" s="11"/>
      <c r="IQB21" s="11"/>
      <c r="IQC21" s="11"/>
      <c r="IQD21" s="11"/>
      <c r="IQE21" s="11"/>
      <c r="IQF21" s="11"/>
      <c r="IQG21" s="11"/>
      <c r="IQH21" s="11"/>
      <c r="IQI21" s="11"/>
      <c r="IQJ21" s="11"/>
      <c r="IQK21" s="11"/>
      <c r="IQL21" s="11"/>
      <c r="IQM21" s="11"/>
      <c r="IQN21" s="11"/>
      <c r="IQO21" s="11"/>
      <c r="IQP21" s="11"/>
      <c r="IQQ21" s="11"/>
      <c r="IQR21" s="11"/>
      <c r="IQS21" s="11"/>
      <c r="IQT21" s="11"/>
      <c r="IQU21" s="11"/>
      <c r="IQV21" s="11"/>
      <c r="IQW21" s="11"/>
      <c r="IQX21" s="11"/>
      <c r="IQY21" s="11"/>
      <c r="IQZ21" s="11"/>
      <c r="IRA21" s="11"/>
      <c r="IRB21" s="11"/>
      <c r="IRC21" s="11"/>
      <c r="IRD21" s="11"/>
      <c r="IRE21" s="11"/>
      <c r="IRF21" s="11"/>
      <c r="IRG21" s="11"/>
      <c r="IRH21" s="11"/>
      <c r="IRI21" s="11"/>
      <c r="IRJ21" s="11"/>
      <c r="IRK21" s="11"/>
      <c r="IRL21" s="11"/>
      <c r="IRM21" s="11"/>
      <c r="IRN21" s="11"/>
      <c r="IRO21" s="11"/>
      <c r="IRP21" s="11"/>
      <c r="IRQ21" s="11"/>
      <c r="IRR21" s="11"/>
      <c r="IRS21" s="11"/>
      <c r="IRT21" s="11"/>
      <c r="IRU21" s="11"/>
      <c r="IRV21" s="11"/>
      <c r="IRW21" s="11"/>
      <c r="IRX21" s="11"/>
      <c r="IRY21" s="11"/>
      <c r="IRZ21" s="11"/>
      <c r="ISA21" s="11"/>
      <c r="ISB21" s="11"/>
      <c r="ISC21" s="11"/>
      <c r="ISD21" s="11"/>
      <c r="ISE21" s="11"/>
      <c r="ISF21" s="11"/>
      <c r="ISG21" s="11"/>
      <c r="ISH21" s="11"/>
      <c r="ISI21" s="11"/>
      <c r="ISJ21" s="11"/>
      <c r="ISK21" s="11"/>
      <c r="ISL21" s="11"/>
      <c r="ISM21" s="11"/>
      <c r="ISN21" s="11"/>
      <c r="ISO21" s="11"/>
      <c r="ISP21" s="11"/>
      <c r="ISQ21" s="11"/>
      <c r="ISR21" s="11"/>
      <c r="ISS21" s="11"/>
      <c r="IST21" s="11"/>
      <c r="ISU21" s="11"/>
      <c r="ISV21" s="11"/>
      <c r="ISW21" s="11"/>
      <c r="ISX21" s="11"/>
      <c r="ISY21" s="11"/>
      <c r="ISZ21" s="11"/>
      <c r="ITA21" s="11"/>
      <c r="ITB21" s="11"/>
      <c r="ITC21" s="11"/>
      <c r="ITD21" s="11"/>
      <c r="ITE21" s="11"/>
      <c r="ITF21" s="11"/>
      <c r="ITG21" s="11"/>
      <c r="ITH21" s="11"/>
      <c r="ITI21" s="11"/>
      <c r="ITJ21" s="11"/>
      <c r="ITK21" s="11"/>
      <c r="ITL21" s="11"/>
      <c r="ITM21" s="11"/>
      <c r="ITN21" s="11"/>
      <c r="ITO21" s="11"/>
      <c r="ITP21" s="11"/>
      <c r="ITQ21" s="11"/>
      <c r="ITR21" s="11"/>
      <c r="ITS21" s="11"/>
      <c r="ITT21" s="11"/>
      <c r="ITU21" s="11"/>
      <c r="ITV21" s="11"/>
      <c r="ITW21" s="11"/>
      <c r="ITX21" s="11"/>
      <c r="ITY21" s="11"/>
      <c r="ITZ21" s="11"/>
      <c r="IUA21" s="11"/>
      <c r="IUB21" s="11"/>
      <c r="IUC21" s="11"/>
      <c r="IUD21" s="11"/>
      <c r="IUE21" s="11"/>
      <c r="IUF21" s="11"/>
      <c r="IUG21" s="11"/>
      <c r="IUH21" s="11"/>
      <c r="IUI21" s="11"/>
      <c r="IUJ21" s="11"/>
      <c r="IUK21" s="11"/>
      <c r="IUL21" s="11"/>
      <c r="IUM21" s="11"/>
      <c r="IUN21" s="11"/>
      <c r="IUO21" s="11"/>
      <c r="IUP21" s="11"/>
      <c r="IUQ21" s="11"/>
      <c r="IUR21" s="11"/>
      <c r="IUS21" s="11"/>
      <c r="IUT21" s="11"/>
      <c r="IUU21" s="11"/>
      <c r="IUV21" s="11"/>
      <c r="IUW21" s="11"/>
      <c r="IUX21" s="11"/>
      <c r="IUY21" s="11"/>
      <c r="IUZ21" s="11"/>
      <c r="IVA21" s="11"/>
      <c r="IVB21" s="11"/>
      <c r="IVC21" s="11"/>
      <c r="IVD21" s="11"/>
      <c r="IVE21" s="11"/>
      <c r="IVF21" s="11"/>
      <c r="IVG21" s="11"/>
      <c r="IVH21" s="11"/>
      <c r="IVI21" s="11"/>
      <c r="IVJ21" s="11"/>
      <c r="IVK21" s="11"/>
      <c r="IVL21" s="11"/>
      <c r="IVM21" s="11"/>
      <c r="IVN21" s="11"/>
      <c r="IVO21" s="11"/>
      <c r="IVP21" s="11"/>
      <c r="IVQ21" s="11"/>
      <c r="IVR21" s="11"/>
      <c r="IVS21" s="11"/>
      <c r="IVT21" s="11"/>
      <c r="IVU21" s="11"/>
      <c r="IVV21" s="11"/>
      <c r="IVW21" s="11"/>
      <c r="IVX21" s="11"/>
      <c r="IVY21" s="11"/>
      <c r="IVZ21" s="11"/>
      <c r="IWA21" s="11"/>
      <c r="IWB21" s="11"/>
      <c r="IWC21" s="11"/>
      <c r="IWD21" s="11"/>
      <c r="IWE21" s="11"/>
      <c r="IWF21" s="11"/>
      <c r="IWG21" s="11"/>
      <c r="IWH21" s="11"/>
      <c r="IWI21" s="11"/>
      <c r="IWJ21" s="11"/>
      <c r="IWK21" s="11"/>
      <c r="IWL21" s="11"/>
      <c r="IWM21" s="11"/>
      <c r="IWN21" s="11"/>
      <c r="IWO21" s="11"/>
      <c r="IWP21" s="11"/>
      <c r="IWQ21" s="11"/>
      <c r="IWR21" s="11"/>
      <c r="IWS21" s="11"/>
      <c r="IWT21" s="11"/>
      <c r="IWU21" s="11"/>
      <c r="IWV21" s="11"/>
      <c r="IWW21" s="11"/>
      <c r="IWX21" s="11"/>
      <c r="IWY21" s="11"/>
      <c r="IWZ21" s="11"/>
      <c r="IXA21" s="11"/>
      <c r="IXB21" s="11"/>
      <c r="IXC21" s="11"/>
      <c r="IXD21" s="11"/>
      <c r="IXE21" s="11"/>
      <c r="IXF21" s="11"/>
      <c r="IXG21" s="11"/>
      <c r="IXH21" s="11"/>
      <c r="IXI21" s="11"/>
      <c r="IXJ21" s="11"/>
      <c r="IXK21" s="11"/>
      <c r="IXL21" s="11"/>
      <c r="IXM21" s="11"/>
      <c r="IXN21" s="11"/>
      <c r="IXO21" s="11"/>
      <c r="IXP21" s="11"/>
      <c r="IXQ21" s="11"/>
      <c r="IXR21" s="11"/>
      <c r="IXS21" s="11"/>
      <c r="IXT21" s="11"/>
      <c r="IXU21" s="11"/>
      <c r="IXV21" s="11"/>
      <c r="IXW21" s="11"/>
      <c r="IXX21" s="11"/>
      <c r="IXY21" s="11"/>
      <c r="IXZ21" s="11"/>
      <c r="IYA21" s="11"/>
      <c r="IYB21" s="11"/>
      <c r="IYC21" s="11"/>
      <c r="IYD21" s="11"/>
      <c r="IYE21" s="11"/>
      <c r="IYF21" s="11"/>
      <c r="IYG21" s="11"/>
      <c r="IYH21" s="11"/>
      <c r="IYI21" s="11"/>
      <c r="IYJ21" s="11"/>
      <c r="IYK21" s="11"/>
      <c r="IYL21" s="11"/>
      <c r="IYM21" s="11"/>
      <c r="IYN21" s="11"/>
      <c r="IYO21" s="11"/>
      <c r="IYP21" s="11"/>
      <c r="IYQ21" s="11"/>
      <c r="IYR21" s="11"/>
      <c r="IYS21" s="11"/>
      <c r="IYT21" s="11"/>
      <c r="IYU21" s="11"/>
      <c r="IYV21" s="11"/>
      <c r="IYW21" s="11"/>
      <c r="IYX21" s="11"/>
      <c r="IYY21" s="11"/>
      <c r="IYZ21" s="11"/>
      <c r="IZA21" s="11"/>
      <c r="IZB21" s="11"/>
      <c r="IZC21" s="11"/>
      <c r="IZD21" s="11"/>
      <c r="IZE21" s="11"/>
      <c r="IZF21" s="11"/>
      <c r="IZG21" s="11"/>
      <c r="IZH21" s="11"/>
      <c r="IZI21" s="11"/>
      <c r="IZJ21" s="11"/>
      <c r="IZK21" s="11"/>
      <c r="IZL21" s="11"/>
      <c r="IZM21" s="11"/>
      <c r="IZN21" s="11"/>
      <c r="IZO21" s="11"/>
      <c r="IZP21" s="11"/>
      <c r="IZQ21" s="11"/>
      <c r="IZR21" s="11"/>
      <c r="IZS21" s="11"/>
      <c r="IZT21" s="11"/>
      <c r="IZU21" s="11"/>
      <c r="IZV21" s="11"/>
      <c r="IZW21" s="11"/>
      <c r="IZX21" s="11"/>
      <c r="IZY21" s="11"/>
      <c r="IZZ21" s="11"/>
      <c r="JAA21" s="11"/>
      <c r="JAB21" s="11"/>
      <c r="JAC21" s="11"/>
      <c r="JAD21" s="11"/>
      <c r="JAE21" s="11"/>
      <c r="JAF21" s="11"/>
      <c r="JAG21" s="11"/>
      <c r="JAH21" s="11"/>
      <c r="JAI21" s="11"/>
      <c r="JAJ21" s="11"/>
      <c r="JAK21" s="11"/>
      <c r="JAL21" s="11"/>
      <c r="JAM21" s="11"/>
      <c r="JAN21" s="11"/>
      <c r="JAO21" s="11"/>
      <c r="JAP21" s="11"/>
      <c r="JAQ21" s="11"/>
      <c r="JAR21" s="11"/>
      <c r="JAS21" s="11"/>
      <c r="JAT21" s="11"/>
      <c r="JAU21" s="11"/>
      <c r="JAV21" s="11"/>
      <c r="JAW21" s="11"/>
      <c r="JAX21" s="11"/>
      <c r="JAY21" s="11"/>
      <c r="JAZ21" s="11"/>
      <c r="JBA21" s="11"/>
      <c r="JBB21" s="11"/>
      <c r="JBC21" s="11"/>
      <c r="JBD21" s="11"/>
      <c r="JBE21" s="11"/>
      <c r="JBF21" s="11"/>
      <c r="JBG21" s="11"/>
      <c r="JBH21" s="11"/>
      <c r="JBI21" s="11"/>
      <c r="JBJ21" s="11"/>
      <c r="JBK21" s="11"/>
      <c r="JBL21" s="11"/>
      <c r="JBM21" s="11"/>
      <c r="JBN21" s="11"/>
      <c r="JBO21" s="11"/>
      <c r="JBP21" s="11"/>
      <c r="JBQ21" s="11"/>
      <c r="JBR21" s="11"/>
      <c r="JBS21" s="11"/>
      <c r="JBT21" s="11"/>
      <c r="JBU21" s="11"/>
      <c r="JBV21" s="11"/>
      <c r="JBW21" s="11"/>
      <c r="JBX21" s="11"/>
      <c r="JBY21" s="11"/>
      <c r="JBZ21" s="11"/>
      <c r="JCA21" s="11"/>
      <c r="JCB21" s="11"/>
      <c r="JCC21" s="11"/>
      <c r="JCD21" s="11"/>
      <c r="JCE21" s="11"/>
      <c r="JCF21" s="11"/>
      <c r="JCG21" s="11"/>
      <c r="JCH21" s="11"/>
      <c r="JCI21" s="11"/>
      <c r="JCJ21" s="11"/>
      <c r="JCK21" s="11"/>
      <c r="JCL21" s="11"/>
      <c r="JCM21" s="11"/>
      <c r="JCN21" s="11"/>
      <c r="JCO21" s="11"/>
      <c r="JCP21" s="11"/>
      <c r="JCQ21" s="11"/>
      <c r="JCR21" s="11"/>
      <c r="JCS21" s="11"/>
      <c r="JCT21" s="11"/>
      <c r="JCU21" s="11"/>
      <c r="JCV21" s="11"/>
      <c r="JCW21" s="11"/>
      <c r="JCX21" s="11"/>
      <c r="JCY21" s="11"/>
      <c r="JCZ21" s="11"/>
      <c r="JDA21" s="11"/>
      <c r="JDB21" s="11"/>
      <c r="JDC21" s="11"/>
      <c r="JDD21" s="11"/>
      <c r="JDE21" s="11"/>
      <c r="JDF21" s="11"/>
      <c r="JDG21" s="11"/>
      <c r="JDH21" s="11"/>
      <c r="JDI21" s="11"/>
      <c r="JDJ21" s="11"/>
      <c r="JDK21" s="11"/>
      <c r="JDL21" s="11"/>
      <c r="JDM21" s="11"/>
      <c r="JDN21" s="11"/>
      <c r="JDO21" s="11"/>
      <c r="JDP21" s="11"/>
      <c r="JDQ21" s="11"/>
      <c r="JDR21" s="11"/>
      <c r="JDS21" s="11"/>
      <c r="JDT21" s="11"/>
      <c r="JDU21" s="11"/>
      <c r="JDV21" s="11"/>
      <c r="JDW21" s="11"/>
      <c r="JDX21" s="11"/>
      <c r="JDY21" s="11"/>
      <c r="JDZ21" s="11"/>
      <c r="JEA21" s="11"/>
      <c r="JEB21" s="11"/>
      <c r="JEC21" s="11"/>
      <c r="JED21" s="11"/>
      <c r="JEE21" s="11"/>
      <c r="JEF21" s="11"/>
      <c r="JEG21" s="11"/>
      <c r="JEH21" s="11"/>
      <c r="JEI21" s="11"/>
      <c r="JEJ21" s="11"/>
      <c r="JEK21" s="11"/>
      <c r="JEL21" s="11"/>
      <c r="JEM21" s="11"/>
      <c r="JEN21" s="11"/>
      <c r="JEO21" s="11"/>
      <c r="JEP21" s="11"/>
      <c r="JEQ21" s="11"/>
      <c r="JER21" s="11"/>
      <c r="JES21" s="11"/>
      <c r="JET21" s="11"/>
      <c r="JEU21" s="11"/>
      <c r="JEV21" s="11"/>
      <c r="JEW21" s="11"/>
      <c r="JEX21" s="11"/>
      <c r="JEY21" s="11"/>
      <c r="JEZ21" s="11"/>
      <c r="JFA21" s="11"/>
      <c r="JFB21" s="11"/>
      <c r="JFC21" s="11"/>
      <c r="JFD21" s="11"/>
      <c r="JFE21" s="11"/>
      <c r="JFF21" s="11"/>
      <c r="JFG21" s="11"/>
      <c r="JFH21" s="11"/>
      <c r="JFI21" s="11"/>
      <c r="JFJ21" s="11"/>
      <c r="JFK21" s="11"/>
      <c r="JFL21" s="11"/>
      <c r="JFM21" s="11"/>
      <c r="JFN21" s="11"/>
      <c r="JFO21" s="11"/>
      <c r="JFP21" s="11"/>
      <c r="JFQ21" s="11"/>
      <c r="JFR21" s="11"/>
      <c r="JFS21" s="11"/>
      <c r="JFT21" s="11"/>
      <c r="JFU21" s="11"/>
      <c r="JFV21" s="11"/>
      <c r="JFW21" s="11"/>
      <c r="JFX21" s="11"/>
      <c r="JFY21" s="11"/>
      <c r="JFZ21" s="11"/>
      <c r="JGA21" s="11"/>
      <c r="JGB21" s="11"/>
      <c r="JGC21" s="11"/>
      <c r="JGD21" s="11"/>
      <c r="JGE21" s="11"/>
      <c r="JGF21" s="11"/>
      <c r="JGG21" s="11"/>
      <c r="JGH21" s="11"/>
      <c r="JGI21" s="11"/>
      <c r="JGJ21" s="11"/>
      <c r="JGK21" s="11"/>
      <c r="JGL21" s="11"/>
      <c r="JGM21" s="11"/>
      <c r="JGN21" s="11"/>
      <c r="JGO21" s="11"/>
      <c r="JGP21" s="11"/>
      <c r="JGQ21" s="11"/>
      <c r="JGR21" s="11"/>
      <c r="JGS21" s="11"/>
      <c r="JGT21" s="11"/>
      <c r="JGU21" s="11"/>
      <c r="JGV21" s="11"/>
      <c r="JGW21" s="11"/>
      <c r="JGX21" s="11"/>
      <c r="JGY21" s="11"/>
      <c r="JGZ21" s="11"/>
      <c r="JHA21" s="11"/>
      <c r="JHB21" s="11"/>
      <c r="JHC21" s="11"/>
      <c r="JHD21" s="11"/>
      <c r="JHE21" s="11"/>
      <c r="JHF21" s="11"/>
      <c r="JHG21" s="11"/>
      <c r="JHH21" s="11"/>
      <c r="JHI21" s="11"/>
      <c r="JHJ21" s="11"/>
      <c r="JHK21" s="11"/>
      <c r="JHL21" s="11"/>
      <c r="JHM21" s="11"/>
      <c r="JHN21" s="11"/>
      <c r="JHO21" s="11"/>
      <c r="JHP21" s="11"/>
      <c r="JHQ21" s="11"/>
      <c r="JHR21" s="11"/>
      <c r="JHS21" s="11"/>
      <c r="JHT21" s="11"/>
      <c r="JHU21" s="11"/>
      <c r="JHV21" s="11"/>
      <c r="JHW21" s="11"/>
      <c r="JHX21" s="11"/>
      <c r="JHY21" s="11"/>
      <c r="JHZ21" s="11"/>
      <c r="JIA21" s="11"/>
      <c r="JIB21" s="11"/>
      <c r="JIC21" s="11"/>
      <c r="JID21" s="11"/>
      <c r="JIE21" s="11"/>
      <c r="JIF21" s="11"/>
      <c r="JIG21" s="11"/>
      <c r="JIH21" s="11"/>
      <c r="JII21" s="11"/>
      <c r="JIJ21" s="11"/>
      <c r="JIK21" s="11"/>
      <c r="JIL21" s="11"/>
      <c r="JIM21" s="11"/>
      <c r="JIN21" s="11"/>
      <c r="JIO21" s="11"/>
      <c r="JIP21" s="11"/>
      <c r="JIQ21" s="11"/>
      <c r="JIR21" s="11"/>
      <c r="JIS21" s="11"/>
      <c r="JIT21" s="11"/>
      <c r="JIU21" s="11"/>
      <c r="JIV21" s="11"/>
      <c r="JIW21" s="11"/>
      <c r="JIX21" s="11"/>
      <c r="JIY21" s="11"/>
      <c r="JIZ21" s="11"/>
      <c r="JJA21" s="11"/>
      <c r="JJB21" s="11"/>
      <c r="JJC21" s="11"/>
      <c r="JJD21" s="11"/>
      <c r="JJE21" s="11"/>
      <c r="JJF21" s="11"/>
      <c r="JJG21" s="11"/>
      <c r="JJH21" s="11"/>
      <c r="JJI21" s="11"/>
      <c r="JJJ21" s="11"/>
      <c r="JJK21" s="11"/>
      <c r="JJL21" s="11"/>
      <c r="JJM21" s="11"/>
      <c r="JJN21" s="11"/>
      <c r="JJO21" s="11"/>
      <c r="JJP21" s="11"/>
      <c r="JJQ21" s="11"/>
      <c r="JJR21" s="11"/>
      <c r="JJS21" s="11"/>
      <c r="JJT21" s="11"/>
      <c r="JJU21" s="11"/>
      <c r="JJV21" s="11"/>
      <c r="JJW21" s="11"/>
      <c r="JJX21" s="11"/>
      <c r="JJY21" s="11"/>
      <c r="JJZ21" s="11"/>
      <c r="JKA21" s="11"/>
      <c r="JKB21" s="11"/>
      <c r="JKC21" s="11"/>
      <c r="JKD21" s="11"/>
      <c r="JKE21" s="11"/>
      <c r="JKF21" s="11"/>
      <c r="JKG21" s="11"/>
      <c r="JKH21" s="11"/>
      <c r="JKI21" s="11"/>
      <c r="JKJ21" s="11"/>
      <c r="JKK21" s="11"/>
      <c r="JKL21" s="11"/>
      <c r="JKM21" s="11"/>
      <c r="JKN21" s="11"/>
      <c r="JKO21" s="11"/>
      <c r="JKP21" s="11"/>
      <c r="JKQ21" s="11"/>
      <c r="JKR21" s="11"/>
      <c r="JKS21" s="11"/>
      <c r="JKT21" s="11"/>
      <c r="JKU21" s="11"/>
      <c r="JKV21" s="11"/>
      <c r="JKW21" s="11"/>
      <c r="JKX21" s="11"/>
      <c r="JKY21" s="11"/>
      <c r="JKZ21" s="11"/>
      <c r="JLA21" s="11"/>
      <c r="JLB21" s="11"/>
      <c r="JLC21" s="11"/>
      <c r="JLD21" s="11"/>
      <c r="JLE21" s="11"/>
      <c r="JLF21" s="11"/>
      <c r="JLG21" s="11"/>
      <c r="JLH21" s="11"/>
      <c r="JLI21" s="11"/>
      <c r="JLJ21" s="11"/>
      <c r="JLK21" s="11"/>
      <c r="JLL21" s="11"/>
      <c r="JLM21" s="11"/>
      <c r="JLN21" s="11"/>
      <c r="JLO21" s="11"/>
      <c r="JLP21" s="11"/>
      <c r="JLQ21" s="11"/>
      <c r="JLR21" s="11"/>
      <c r="JLS21" s="11"/>
      <c r="JLT21" s="11"/>
      <c r="JLU21" s="11"/>
      <c r="JLV21" s="11"/>
      <c r="JLW21" s="11"/>
      <c r="JLX21" s="11"/>
      <c r="JLY21" s="11"/>
      <c r="JLZ21" s="11"/>
      <c r="JMA21" s="11"/>
      <c r="JMB21" s="11"/>
      <c r="JMC21" s="11"/>
      <c r="JMD21" s="11"/>
      <c r="JME21" s="11"/>
      <c r="JMF21" s="11"/>
      <c r="JMG21" s="11"/>
      <c r="JMH21" s="11"/>
      <c r="JMI21" s="11"/>
      <c r="JMJ21" s="11"/>
      <c r="JMK21" s="11"/>
      <c r="JML21" s="11"/>
      <c r="JMM21" s="11"/>
      <c r="JMN21" s="11"/>
      <c r="JMO21" s="11"/>
      <c r="JMP21" s="11"/>
      <c r="JMQ21" s="11"/>
      <c r="JMR21" s="11"/>
      <c r="JMS21" s="11"/>
      <c r="JMT21" s="11"/>
      <c r="JMU21" s="11"/>
      <c r="JMV21" s="11"/>
      <c r="JMW21" s="11"/>
      <c r="JMX21" s="11"/>
      <c r="JMY21" s="11"/>
      <c r="JMZ21" s="11"/>
      <c r="JNA21" s="11"/>
      <c r="JNB21" s="11"/>
      <c r="JNC21" s="11"/>
      <c r="JND21" s="11"/>
      <c r="JNE21" s="11"/>
      <c r="JNF21" s="11"/>
      <c r="JNG21" s="11"/>
      <c r="JNH21" s="11"/>
      <c r="JNI21" s="11"/>
      <c r="JNJ21" s="11"/>
      <c r="JNK21" s="11"/>
      <c r="JNL21" s="11"/>
      <c r="JNM21" s="11"/>
      <c r="JNN21" s="11"/>
      <c r="JNO21" s="11"/>
      <c r="JNP21" s="11"/>
      <c r="JNQ21" s="11"/>
      <c r="JNR21" s="11"/>
      <c r="JNS21" s="11"/>
      <c r="JNT21" s="11"/>
      <c r="JNU21" s="11"/>
      <c r="JNV21" s="11"/>
      <c r="JNW21" s="11"/>
      <c r="JNX21" s="11"/>
      <c r="JNY21" s="11"/>
      <c r="JNZ21" s="11"/>
      <c r="JOA21" s="11"/>
      <c r="JOB21" s="11"/>
      <c r="JOC21" s="11"/>
      <c r="JOD21" s="11"/>
      <c r="JOE21" s="11"/>
      <c r="JOF21" s="11"/>
      <c r="JOG21" s="11"/>
      <c r="JOH21" s="11"/>
      <c r="JOI21" s="11"/>
      <c r="JOJ21" s="11"/>
      <c r="JOK21" s="11"/>
      <c r="JOL21" s="11"/>
      <c r="JOM21" s="11"/>
      <c r="JON21" s="11"/>
      <c r="JOO21" s="11"/>
      <c r="JOP21" s="11"/>
      <c r="JOQ21" s="11"/>
      <c r="JOR21" s="11"/>
      <c r="JOS21" s="11"/>
      <c r="JOT21" s="11"/>
      <c r="JOU21" s="11"/>
      <c r="JOV21" s="11"/>
      <c r="JOW21" s="11"/>
      <c r="JOX21" s="11"/>
      <c r="JOY21" s="11"/>
      <c r="JOZ21" s="11"/>
      <c r="JPA21" s="11"/>
      <c r="JPB21" s="11"/>
      <c r="JPC21" s="11"/>
      <c r="JPD21" s="11"/>
      <c r="JPE21" s="11"/>
      <c r="JPF21" s="11"/>
      <c r="JPG21" s="11"/>
      <c r="JPH21" s="11"/>
      <c r="JPI21" s="11"/>
      <c r="JPJ21" s="11"/>
      <c r="JPK21" s="11"/>
      <c r="JPL21" s="11"/>
      <c r="JPM21" s="11"/>
      <c r="JPN21" s="11"/>
      <c r="JPO21" s="11"/>
      <c r="JPP21" s="11"/>
      <c r="JPQ21" s="11"/>
      <c r="JPR21" s="11"/>
      <c r="JPS21" s="11"/>
      <c r="JPT21" s="11"/>
      <c r="JPU21" s="11"/>
      <c r="JPV21" s="11"/>
      <c r="JPW21" s="11"/>
      <c r="JPX21" s="11"/>
      <c r="JPY21" s="11"/>
      <c r="JPZ21" s="11"/>
      <c r="JQA21" s="11"/>
      <c r="JQB21" s="11"/>
      <c r="JQC21" s="11"/>
      <c r="JQD21" s="11"/>
      <c r="JQE21" s="11"/>
      <c r="JQF21" s="11"/>
      <c r="JQG21" s="11"/>
      <c r="JQH21" s="11"/>
      <c r="JQI21" s="11"/>
      <c r="JQJ21" s="11"/>
      <c r="JQK21" s="11"/>
      <c r="JQL21" s="11"/>
      <c r="JQM21" s="11"/>
      <c r="JQN21" s="11"/>
      <c r="JQO21" s="11"/>
      <c r="JQP21" s="11"/>
      <c r="JQQ21" s="11"/>
      <c r="JQR21" s="11"/>
      <c r="JQS21" s="11"/>
      <c r="JQT21" s="11"/>
      <c r="JQU21" s="11"/>
      <c r="JQV21" s="11"/>
      <c r="JQW21" s="11"/>
      <c r="JQX21" s="11"/>
      <c r="JQY21" s="11"/>
      <c r="JQZ21" s="11"/>
      <c r="JRA21" s="11"/>
      <c r="JRB21" s="11"/>
      <c r="JRC21" s="11"/>
      <c r="JRD21" s="11"/>
      <c r="JRE21" s="11"/>
      <c r="JRF21" s="11"/>
      <c r="JRG21" s="11"/>
      <c r="JRH21" s="11"/>
      <c r="JRI21" s="11"/>
      <c r="JRJ21" s="11"/>
      <c r="JRK21" s="11"/>
      <c r="JRL21" s="11"/>
      <c r="JRM21" s="11"/>
      <c r="JRN21" s="11"/>
      <c r="JRO21" s="11"/>
      <c r="JRP21" s="11"/>
      <c r="JRQ21" s="11"/>
      <c r="JRR21" s="11"/>
      <c r="JRS21" s="11"/>
      <c r="JRT21" s="11"/>
      <c r="JRU21" s="11"/>
      <c r="JRV21" s="11"/>
      <c r="JRW21" s="11"/>
      <c r="JRX21" s="11"/>
      <c r="JRY21" s="11"/>
      <c r="JRZ21" s="11"/>
      <c r="JSA21" s="11"/>
      <c r="JSB21" s="11"/>
      <c r="JSC21" s="11"/>
      <c r="JSD21" s="11"/>
      <c r="JSE21" s="11"/>
      <c r="JSF21" s="11"/>
      <c r="JSG21" s="11"/>
      <c r="JSH21" s="11"/>
      <c r="JSI21" s="11"/>
      <c r="JSJ21" s="11"/>
      <c r="JSK21" s="11"/>
      <c r="JSL21" s="11"/>
      <c r="JSM21" s="11"/>
      <c r="JSN21" s="11"/>
      <c r="JSO21" s="11"/>
      <c r="JSP21" s="11"/>
      <c r="JSQ21" s="11"/>
      <c r="JSR21" s="11"/>
      <c r="JSS21" s="11"/>
      <c r="JST21" s="11"/>
      <c r="JSU21" s="11"/>
      <c r="JSV21" s="11"/>
      <c r="JSW21" s="11"/>
      <c r="JSX21" s="11"/>
      <c r="JSY21" s="11"/>
      <c r="JSZ21" s="11"/>
      <c r="JTA21" s="11"/>
      <c r="JTB21" s="11"/>
      <c r="JTC21" s="11"/>
      <c r="JTD21" s="11"/>
      <c r="JTE21" s="11"/>
      <c r="JTF21" s="11"/>
      <c r="JTG21" s="11"/>
      <c r="JTH21" s="11"/>
      <c r="JTI21" s="11"/>
      <c r="JTJ21" s="11"/>
      <c r="JTK21" s="11"/>
      <c r="JTL21" s="11"/>
      <c r="JTM21" s="11"/>
      <c r="JTN21" s="11"/>
      <c r="JTO21" s="11"/>
      <c r="JTP21" s="11"/>
      <c r="JTQ21" s="11"/>
      <c r="JTR21" s="11"/>
      <c r="JTS21" s="11"/>
      <c r="JTT21" s="11"/>
      <c r="JTU21" s="11"/>
      <c r="JTV21" s="11"/>
      <c r="JTW21" s="11"/>
      <c r="JTX21" s="11"/>
      <c r="JTY21" s="11"/>
      <c r="JTZ21" s="11"/>
      <c r="JUA21" s="11"/>
      <c r="JUB21" s="11"/>
      <c r="JUC21" s="11"/>
      <c r="JUD21" s="11"/>
      <c r="JUE21" s="11"/>
      <c r="JUF21" s="11"/>
      <c r="JUG21" s="11"/>
      <c r="JUH21" s="11"/>
      <c r="JUI21" s="11"/>
      <c r="JUJ21" s="11"/>
      <c r="JUK21" s="11"/>
      <c r="JUL21" s="11"/>
      <c r="JUM21" s="11"/>
      <c r="JUN21" s="11"/>
      <c r="JUO21" s="11"/>
      <c r="JUP21" s="11"/>
      <c r="JUQ21" s="11"/>
      <c r="JUR21" s="11"/>
      <c r="JUS21" s="11"/>
      <c r="JUT21" s="11"/>
      <c r="JUU21" s="11"/>
      <c r="JUV21" s="11"/>
      <c r="JUW21" s="11"/>
      <c r="JUX21" s="11"/>
      <c r="JUY21" s="11"/>
      <c r="JUZ21" s="11"/>
      <c r="JVA21" s="11"/>
      <c r="JVB21" s="11"/>
      <c r="JVC21" s="11"/>
      <c r="JVD21" s="11"/>
      <c r="JVE21" s="11"/>
      <c r="JVF21" s="11"/>
      <c r="JVG21" s="11"/>
      <c r="JVH21" s="11"/>
      <c r="JVI21" s="11"/>
      <c r="JVJ21" s="11"/>
      <c r="JVK21" s="11"/>
      <c r="JVL21" s="11"/>
      <c r="JVM21" s="11"/>
      <c r="JVN21" s="11"/>
      <c r="JVO21" s="11"/>
      <c r="JVP21" s="11"/>
      <c r="JVQ21" s="11"/>
      <c r="JVR21" s="11"/>
      <c r="JVS21" s="11"/>
      <c r="JVT21" s="11"/>
      <c r="JVU21" s="11"/>
      <c r="JVV21" s="11"/>
      <c r="JVW21" s="11"/>
      <c r="JVX21" s="11"/>
      <c r="JVY21" s="11"/>
      <c r="JVZ21" s="11"/>
      <c r="JWA21" s="11"/>
      <c r="JWB21" s="11"/>
      <c r="JWC21" s="11"/>
      <c r="JWD21" s="11"/>
      <c r="JWE21" s="11"/>
      <c r="JWF21" s="11"/>
      <c r="JWG21" s="11"/>
      <c r="JWH21" s="11"/>
      <c r="JWI21" s="11"/>
      <c r="JWJ21" s="11"/>
      <c r="JWK21" s="11"/>
      <c r="JWL21" s="11"/>
      <c r="JWM21" s="11"/>
      <c r="JWN21" s="11"/>
      <c r="JWO21" s="11"/>
      <c r="JWP21" s="11"/>
      <c r="JWQ21" s="11"/>
      <c r="JWR21" s="11"/>
      <c r="JWS21" s="11"/>
      <c r="JWT21" s="11"/>
      <c r="JWU21" s="11"/>
      <c r="JWV21" s="11"/>
      <c r="JWW21" s="11"/>
      <c r="JWX21" s="11"/>
      <c r="JWY21" s="11"/>
      <c r="JWZ21" s="11"/>
      <c r="JXA21" s="11"/>
      <c r="JXB21" s="11"/>
      <c r="JXC21" s="11"/>
      <c r="JXD21" s="11"/>
      <c r="JXE21" s="11"/>
      <c r="JXF21" s="11"/>
      <c r="JXG21" s="11"/>
      <c r="JXH21" s="11"/>
      <c r="JXI21" s="11"/>
      <c r="JXJ21" s="11"/>
      <c r="JXK21" s="11"/>
      <c r="JXL21" s="11"/>
      <c r="JXM21" s="11"/>
      <c r="JXN21" s="11"/>
      <c r="JXO21" s="11"/>
      <c r="JXP21" s="11"/>
      <c r="JXQ21" s="11"/>
      <c r="JXR21" s="11"/>
      <c r="JXS21" s="11"/>
      <c r="JXT21" s="11"/>
      <c r="JXU21" s="11"/>
      <c r="JXV21" s="11"/>
      <c r="JXW21" s="11"/>
      <c r="JXX21" s="11"/>
      <c r="JXY21" s="11"/>
      <c r="JXZ21" s="11"/>
      <c r="JYA21" s="11"/>
      <c r="JYB21" s="11"/>
      <c r="JYC21" s="11"/>
      <c r="JYD21" s="11"/>
      <c r="JYE21" s="11"/>
      <c r="JYF21" s="11"/>
      <c r="JYG21" s="11"/>
      <c r="JYH21" s="11"/>
      <c r="JYI21" s="11"/>
      <c r="JYJ21" s="11"/>
      <c r="JYK21" s="11"/>
      <c r="JYL21" s="11"/>
      <c r="JYM21" s="11"/>
      <c r="JYN21" s="11"/>
      <c r="JYO21" s="11"/>
      <c r="JYP21" s="11"/>
      <c r="JYQ21" s="11"/>
      <c r="JYR21" s="11"/>
      <c r="JYS21" s="11"/>
      <c r="JYT21" s="11"/>
      <c r="JYU21" s="11"/>
      <c r="JYV21" s="11"/>
      <c r="JYW21" s="11"/>
      <c r="JYX21" s="11"/>
      <c r="JYY21" s="11"/>
      <c r="JYZ21" s="11"/>
      <c r="JZA21" s="11"/>
      <c r="JZB21" s="11"/>
      <c r="JZC21" s="11"/>
      <c r="JZD21" s="11"/>
      <c r="JZE21" s="11"/>
      <c r="JZF21" s="11"/>
      <c r="JZG21" s="11"/>
      <c r="JZH21" s="11"/>
      <c r="JZI21" s="11"/>
      <c r="JZJ21" s="11"/>
      <c r="JZK21" s="11"/>
      <c r="JZL21" s="11"/>
      <c r="JZM21" s="11"/>
      <c r="JZN21" s="11"/>
      <c r="JZO21" s="11"/>
      <c r="JZP21" s="11"/>
      <c r="JZQ21" s="11"/>
      <c r="JZR21" s="11"/>
      <c r="JZS21" s="11"/>
      <c r="JZT21" s="11"/>
      <c r="JZU21" s="11"/>
      <c r="JZV21" s="11"/>
      <c r="JZW21" s="11"/>
      <c r="JZX21" s="11"/>
      <c r="JZY21" s="11"/>
      <c r="JZZ21" s="11"/>
      <c r="KAA21" s="11"/>
      <c r="KAB21" s="11"/>
      <c r="KAC21" s="11"/>
      <c r="KAD21" s="11"/>
      <c r="KAE21" s="11"/>
      <c r="KAF21" s="11"/>
      <c r="KAG21" s="11"/>
      <c r="KAH21" s="11"/>
      <c r="KAI21" s="11"/>
      <c r="KAJ21" s="11"/>
      <c r="KAK21" s="11"/>
      <c r="KAL21" s="11"/>
      <c r="KAM21" s="11"/>
      <c r="KAN21" s="11"/>
      <c r="KAO21" s="11"/>
      <c r="KAP21" s="11"/>
      <c r="KAQ21" s="11"/>
      <c r="KAR21" s="11"/>
      <c r="KAS21" s="11"/>
      <c r="KAT21" s="11"/>
      <c r="KAU21" s="11"/>
      <c r="KAV21" s="11"/>
      <c r="KAW21" s="11"/>
      <c r="KAX21" s="11"/>
      <c r="KAY21" s="11"/>
      <c r="KAZ21" s="11"/>
      <c r="KBA21" s="11"/>
      <c r="KBB21" s="11"/>
      <c r="KBC21" s="11"/>
      <c r="KBD21" s="11"/>
      <c r="KBE21" s="11"/>
      <c r="KBF21" s="11"/>
      <c r="KBG21" s="11"/>
      <c r="KBH21" s="11"/>
      <c r="KBI21" s="11"/>
      <c r="KBJ21" s="11"/>
      <c r="KBK21" s="11"/>
      <c r="KBL21" s="11"/>
      <c r="KBM21" s="11"/>
      <c r="KBN21" s="11"/>
      <c r="KBO21" s="11"/>
      <c r="KBP21" s="11"/>
      <c r="KBQ21" s="11"/>
      <c r="KBR21" s="11"/>
      <c r="KBS21" s="11"/>
      <c r="KBT21" s="11"/>
      <c r="KBU21" s="11"/>
      <c r="KBV21" s="11"/>
      <c r="KBW21" s="11"/>
      <c r="KBX21" s="11"/>
      <c r="KBY21" s="11"/>
      <c r="KBZ21" s="11"/>
      <c r="KCA21" s="11"/>
      <c r="KCB21" s="11"/>
      <c r="KCC21" s="11"/>
      <c r="KCD21" s="11"/>
      <c r="KCE21" s="11"/>
      <c r="KCF21" s="11"/>
      <c r="KCG21" s="11"/>
      <c r="KCH21" s="11"/>
      <c r="KCI21" s="11"/>
      <c r="KCJ21" s="11"/>
      <c r="KCK21" s="11"/>
      <c r="KCL21" s="11"/>
      <c r="KCM21" s="11"/>
      <c r="KCN21" s="11"/>
      <c r="KCO21" s="11"/>
      <c r="KCP21" s="11"/>
      <c r="KCQ21" s="11"/>
      <c r="KCR21" s="11"/>
      <c r="KCS21" s="11"/>
      <c r="KCT21" s="11"/>
      <c r="KCU21" s="11"/>
      <c r="KCV21" s="11"/>
      <c r="KCW21" s="11"/>
      <c r="KCX21" s="11"/>
      <c r="KCY21" s="11"/>
      <c r="KCZ21" s="11"/>
      <c r="KDA21" s="11"/>
      <c r="KDB21" s="11"/>
      <c r="KDC21" s="11"/>
      <c r="KDD21" s="11"/>
      <c r="KDE21" s="11"/>
      <c r="KDF21" s="11"/>
      <c r="KDG21" s="11"/>
      <c r="KDH21" s="11"/>
      <c r="KDI21" s="11"/>
      <c r="KDJ21" s="11"/>
      <c r="KDK21" s="11"/>
      <c r="KDL21" s="11"/>
      <c r="KDM21" s="11"/>
      <c r="KDN21" s="11"/>
      <c r="KDO21" s="11"/>
      <c r="KDP21" s="11"/>
      <c r="KDQ21" s="11"/>
      <c r="KDR21" s="11"/>
      <c r="KDS21" s="11"/>
      <c r="KDT21" s="11"/>
      <c r="KDU21" s="11"/>
      <c r="KDV21" s="11"/>
      <c r="KDW21" s="11"/>
      <c r="KDX21" s="11"/>
      <c r="KDY21" s="11"/>
      <c r="KDZ21" s="11"/>
      <c r="KEA21" s="11"/>
      <c r="KEB21" s="11"/>
      <c r="KEC21" s="11"/>
      <c r="KED21" s="11"/>
      <c r="KEE21" s="11"/>
      <c r="KEF21" s="11"/>
      <c r="KEG21" s="11"/>
      <c r="KEH21" s="11"/>
      <c r="KEI21" s="11"/>
      <c r="KEJ21" s="11"/>
      <c r="KEK21" s="11"/>
      <c r="KEL21" s="11"/>
      <c r="KEM21" s="11"/>
      <c r="KEN21" s="11"/>
      <c r="KEO21" s="11"/>
      <c r="KEP21" s="11"/>
      <c r="KEQ21" s="11"/>
      <c r="KER21" s="11"/>
      <c r="KES21" s="11"/>
      <c r="KET21" s="11"/>
      <c r="KEU21" s="11"/>
      <c r="KEV21" s="11"/>
      <c r="KEW21" s="11"/>
      <c r="KEX21" s="11"/>
      <c r="KEY21" s="11"/>
      <c r="KEZ21" s="11"/>
      <c r="KFA21" s="11"/>
      <c r="KFB21" s="11"/>
      <c r="KFC21" s="11"/>
      <c r="KFD21" s="11"/>
      <c r="KFE21" s="11"/>
      <c r="KFF21" s="11"/>
      <c r="KFG21" s="11"/>
      <c r="KFH21" s="11"/>
      <c r="KFI21" s="11"/>
      <c r="KFJ21" s="11"/>
      <c r="KFK21" s="11"/>
      <c r="KFL21" s="11"/>
      <c r="KFM21" s="11"/>
      <c r="KFN21" s="11"/>
      <c r="KFO21" s="11"/>
      <c r="KFP21" s="11"/>
      <c r="KFQ21" s="11"/>
      <c r="KFR21" s="11"/>
      <c r="KFS21" s="11"/>
      <c r="KFT21" s="11"/>
      <c r="KFU21" s="11"/>
      <c r="KFV21" s="11"/>
      <c r="KFW21" s="11"/>
      <c r="KFX21" s="11"/>
      <c r="KFY21" s="11"/>
      <c r="KFZ21" s="11"/>
      <c r="KGA21" s="11"/>
      <c r="KGB21" s="11"/>
      <c r="KGC21" s="11"/>
      <c r="KGD21" s="11"/>
      <c r="KGE21" s="11"/>
      <c r="KGF21" s="11"/>
      <c r="KGG21" s="11"/>
      <c r="KGH21" s="11"/>
      <c r="KGI21" s="11"/>
      <c r="KGJ21" s="11"/>
      <c r="KGK21" s="11"/>
      <c r="KGL21" s="11"/>
      <c r="KGM21" s="11"/>
      <c r="KGN21" s="11"/>
      <c r="KGO21" s="11"/>
      <c r="KGP21" s="11"/>
      <c r="KGQ21" s="11"/>
      <c r="KGR21" s="11"/>
      <c r="KGS21" s="11"/>
      <c r="KGT21" s="11"/>
      <c r="KGU21" s="11"/>
      <c r="KGV21" s="11"/>
      <c r="KGW21" s="11"/>
      <c r="KGX21" s="11"/>
      <c r="KGY21" s="11"/>
      <c r="KGZ21" s="11"/>
      <c r="KHA21" s="11"/>
      <c r="KHB21" s="11"/>
      <c r="KHC21" s="11"/>
      <c r="KHD21" s="11"/>
      <c r="KHE21" s="11"/>
      <c r="KHF21" s="11"/>
      <c r="KHG21" s="11"/>
      <c r="KHH21" s="11"/>
      <c r="KHI21" s="11"/>
      <c r="KHJ21" s="11"/>
      <c r="KHK21" s="11"/>
      <c r="KHL21" s="11"/>
      <c r="KHM21" s="11"/>
      <c r="KHN21" s="11"/>
      <c r="KHO21" s="11"/>
      <c r="KHP21" s="11"/>
      <c r="KHQ21" s="11"/>
      <c r="KHR21" s="11"/>
      <c r="KHS21" s="11"/>
      <c r="KHT21" s="11"/>
      <c r="KHU21" s="11"/>
      <c r="KHV21" s="11"/>
      <c r="KHW21" s="11"/>
      <c r="KHX21" s="11"/>
      <c r="KHY21" s="11"/>
      <c r="KHZ21" s="11"/>
      <c r="KIA21" s="11"/>
      <c r="KIB21" s="11"/>
      <c r="KIC21" s="11"/>
      <c r="KID21" s="11"/>
      <c r="KIE21" s="11"/>
      <c r="KIF21" s="11"/>
      <c r="KIG21" s="11"/>
      <c r="KIH21" s="11"/>
      <c r="KII21" s="11"/>
      <c r="KIJ21" s="11"/>
      <c r="KIK21" s="11"/>
      <c r="KIL21" s="11"/>
      <c r="KIM21" s="11"/>
      <c r="KIN21" s="11"/>
      <c r="KIO21" s="11"/>
      <c r="KIP21" s="11"/>
      <c r="KIQ21" s="11"/>
      <c r="KIR21" s="11"/>
      <c r="KIS21" s="11"/>
      <c r="KIT21" s="11"/>
      <c r="KIU21" s="11"/>
      <c r="KIV21" s="11"/>
      <c r="KIW21" s="11"/>
      <c r="KIX21" s="11"/>
      <c r="KIY21" s="11"/>
      <c r="KIZ21" s="11"/>
      <c r="KJA21" s="11"/>
      <c r="KJB21" s="11"/>
      <c r="KJC21" s="11"/>
      <c r="KJD21" s="11"/>
      <c r="KJE21" s="11"/>
      <c r="KJF21" s="11"/>
      <c r="KJG21" s="11"/>
      <c r="KJH21" s="11"/>
      <c r="KJI21" s="11"/>
      <c r="KJJ21" s="11"/>
      <c r="KJK21" s="11"/>
      <c r="KJL21" s="11"/>
      <c r="KJM21" s="11"/>
      <c r="KJN21" s="11"/>
      <c r="KJO21" s="11"/>
      <c r="KJP21" s="11"/>
      <c r="KJQ21" s="11"/>
      <c r="KJR21" s="11"/>
      <c r="KJS21" s="11"/>
      <c r="KJT21" s="11"/>
      <c r="KJU21" s="11"/>
      <c r="KJV21" s="11"/>
      <c r="KJW21" s="11"/>
      <c r="KJX21" s="11"/>
      <c r="KJY21" s="11"/>
      <c r="KJZ21" s="11"/>
      <c r="KKA21" s="11"/>
      <c r="KKB21" s="11"/>
      <c r="KKC21" s="11"/>
      <c r="KKD21" s="11"/>
      <c r="KKE21" s="11"/>
      <c r="KKF21" s="11"/>
      <c r="KKG21" s="11"/>
      <c r="KKH21" s="11"/>
      <c r="KKI21" s="11"/>
      <c r="KKJ21" s="11"/>
      <c r="KKK21" s="11"/>
      <c r="KKL21" s="11"/>
      <c r="KKM21" s="11"/>
      <c r="KKN21" s="11"/>
      <c r="KKO21" s="11"/>
      <c r="KKP21" s="11"/>
      <c r="KKQ21" s="11"/>
      <c r="KKR21" s="11"/>
      <c r="KKS21" s="11"/>
      <c r="KKT21" s="11"/>
      <c r="KKU21" s="11"/>
      <c r="KKV21" s="11"/>
      <c r="KKW21" s="11"/>
      <c r="KKX21" s="11"/>
      <c r="KKY21" s="11"/>
      <c r="KKZ21" s="11"/>
      <c r="KLA21" s="11"/>
      <c r="KLB21" s="11"/>
      <c r="KLC21" s="11"/>
      <c r="KLD21" s="11"/>
      <c r="KLE21" s="11"/>
      <c r="KLF21" s="11"/>
      <c r="KLG21" s="11"/>
      <c r="KLH21" s="11"/>
      <c r="KLI21" s="11"/>
      <c r="KLJ21" s="11"/>
      <c r="KLK21" s="11"/>
      <c r="KLL21" s="11"/>
      <c r="KLM21" s="11"/>
      <c r="KLN21" s="11"/>
      <c r="KLO21" s="11"/>
      <c r="KLP21" s="11"/>
      <c r="KLQ21" s="11"/>
      <c r="KLR21" s="11"/>
      <c r="KLS21" s="11"/>
      <c r="KLT21" s="11"/>
      <c r="KLU21" s="11"/>
      <c r="KLV21" s="11"/>
      <c r="KLW21" s="11"/>
      <c r="KLX21" s="11"/>
      <c r="KLY21" s="11"/>
      <c r="KLZ21" s="11"/>
      <c r="KMA21" s="11"/>
      <c r="KMB21" s="11"/>
      <c r="KMC21" s="11"/>
      <c r="KMD21" s="11"/>
      <c r="KME21" s="11"/>
      <c r="KMF21" s="11"/>
      <c r="KMG21" s="11"/>
      <c r="KMH21" s="11"/>
      <c r="KMI21" s="11"/>
      <c r="KMJ21" s="11"/>
      <c r="KMK21" s="11"/>
      <c r="KML21" s="11"/>
      <c r="KMM21" s="11"/>
      <c r="KMN21" s="11"/>
      <c r="KMO21" s="11"/>
      <c r="KMP21" s="11"/>
      <c r="KMQ21" s="11"/>
      <c r="KMR21" s="11"/>
      <c r="KMS21" s="11"/>
      <c r="KMT21" s="11"/>
      <c r="KMU21" s="11"/>
      <c r="KMV21" s="11"/>
      <c r="KMW21" s="11"/>
      <c r="KMX21" s="11"/>
      <c r="KMY21" s="11"/>
      <c r="KMZ21" s="11"/>
      <c r="KNA21" s="11"/>
      <c r="KNB21" s="11"/>
      <c r="KNC21" s="11"/>
      <c r="KND21" s="11"/>
      <c r="KNE21" s="11"/>
      <c r="KNF21" s="11"/>
      <c r="KNG21" s="11"/>
      <c r="KNH21" s="11"/>
      <c r="KNI21" s="11"/>
      <c r="KNJ21" s="11"/>
      <c r="KNK21" s="11"/>
      <c r="KNL21" s="11"/>
      <c r="KNM21" s="11"/>
      <c r="KNN21" s="11"/>
      <c r="KNO21" s="11"/>
      <c r="KNP21" s="11"/>
      <c r="KNQ21" s="11"/>
      <c r="KNR21" s="11"/>
      <c r="KNS21" s="11"/>
      <c r="KNT21" s="11"/>
      <c r="KNU21" s="11"/>
      <c r="KNV21" s="11"/>
      <c r="KNW21" s="11"/>
      <c r="KNX21" s="11"/>
      <c r="KNY21" s="11"/>
      <c r="KNZ21" s="11"/>
      <c r="KOA21" s="11"/>
      <c r="KOB21" s="11"/>
      <c r="KOC21" s="11"/>
      <c r="KOD21" s="11"/>
      <c r="KOE21" s="11"/>
      <c r="KOF21" s="11"/>
      <c r="KOG21" s="11"/>
      <c r="KOH21" s="11"/>
      <c r="KOI21" s="11"/>
      <c r="KOJ21" s="11"/>
      <c r="KOK21" s="11"/>
      <c r="KOL21" s="11"/>
      <c r="KOM21" s="11"/>
      <c r="KON21" s="11"/>
      <c r="KOO21" s="11"/>
      <c r="KOP21" s="11"/>
      <c r="KOQ21" s="11"/>
      <c r="KOR21" s="11"/>
      <c r="KOS21" s="11"/>
      <c r="KOT21" s="11"/>
      <c r="KOU21" s="11"/>
      <c r="KOV21" s="11"/>
      <c r="KOW21" s="11"/>
      <c r="KOX21" s="11"/>
      <c r="KOY21" s="11"/>
      <c r="KOZ21" s="11"/>
      <c r="KPA21" s="11"/>
      <c r="KPB21" s="11"/>
      <c r="KPC21" s="11"/>
      <c r="KPD21" s="11"/>
      <c r="KPE21" s="11"/>
      <c r="KPF21" s="11"/>
      <c r="KPG21" s="11"/>
      <c r="KPH21" s="11"/>
      <c r="KPI21" s="11"/>
      <c r="KPJ21" s="11"/>
      <c r="KPK21" s="11"/>
      <c r="KPL21" s="11"/>
      <c r="KPM21" s="11"/>
      <c r="KPN21" s="11"/>
      <c r="KPO21" s="11"/>
      <c r="KPP21" s="11"/>
      <c r="KPQ21" s="11"/>
      <c r="KPR21" s="11"/>
      <c r="KPS21" s="11"/>
      <c r="KPT21" s="11"/>
      <c r="KPU21" s="11"/>
      <c r="KPV21" s="11"/>
      <c r="KPW21" s="11"/>
      <c r="KPX21" s="11"/>
      <c r="KPY21" s="11"/>
      <c r="KPZ21" s="11"/>
      <c r="KQA21" s="11"/>
      <c r="KQB21" s="11"/>
      <c r="KQC21" s="11"/>
      <c r="KQD21" s="11"/>
      <c r="KQE21" s="11"/>
      <c r="KQF21" s="11"/>
      <c r="KQG21" s="11"/>
      <c r="KQH21" s="11"/>
      <c r="KQI21" s="11"/>
      <c r="KQJ21" s="11"/>
      <c r="KQK21" s="11"/>
      <c r="KQL21" s="11"/>
      <c r="KQM21" s="11"/>
      <c r="KQN21" s="11"/>
      <c r="KQO21" s="11"/>
      <c r="KQP21" s="11"/>
      <c r="KQQ21" s="11"/>
      <c r="KQR21" s="11"/>
      <c r="KQS21" s="11"/>
      <c r="KQT21" s="11"/>
      <c r="KQU21" s="11"/>
      <c r="KQV21" s="11"/>
      <c r="KQW21" s="11"/>
      <c r="KQX21" s="11"/>
      <c r="KQY21" s="11"/>
      <c r="KQZ21" s="11"/>
      <c r="KRA21" s="11"/>
      <c r="KRB21" s="11"/>
      <c r="KRC21" s="11"/>
      <c r="KRD21" s="11"/>
      <c r="KRE21" s="11"/>
      <c r="KRF21" s="11"/>
      <c r="KRG21" s="11"/>
      <c r="KRH21" s="11"/>
      <c r="KRI21" s="11"/>
      <c r="KRJ21" s="11"/>
      <c r="KRK21" s="11"/>
      <c r="KRL21" s="11"/>
      <c r="KRM21" s="11"/>
      <c r="KRN21" s="11"/>
      <c r="KRO21" s="11"/>
      <c r="KRP21" s="11"/>
      <c r="KRQ21" s="11"/>
      <c r="KRR21" s="11"/>
      <c r="KRS21" s="11"/>
      <c r="KRT21" s="11"/>
      <c r="KRU21" s="11"/>
      <c r="KRV21" s="11"/>
      <c r="KRW21" s="11"/>
      <c r="KRX21" s="11"/>
      <c r="KRY21" s="11"/>
      <c r="KRZ21" s="11"/>
      <c r="KSA21" s="11"/>
      <c r="KSB21" s="11"/>
      <c r="KSC21" s="11"/>
      <c r="KSD21" s="11"/>
      <c r="KSE21" s="11"/>
      <c r="KSF21" s="11"/>
      <c r="KSG21" s="11"/>
      <c r="KSH21" s="11"/>
      <c r="KSI21" s="11"/>
      <c r="KSJ21" s="11"/>
      <c r="KSK21" s="11"/>
      <c r="KSL21" s="11"/>
      <c r="KSM21" s="11"/>
      <c r="KSN21" s="11"/>
      <c r="KSO21" s="11"/>
      <c r="KSP21" s="11"/>
      <c r="KSQ21" s="11"/>
      <c r="KSR21" s="11"/>
      <c r="KSS21" s="11"/>
      <c r="KST21" s="11"/>
      <c r="KSU21" s="11"/>
      <c r="KSV21" s="11"/>
      <c r="KSW21" s="11"/>
      <c r="KSX21" s="11"/>
      <c r="KSY21" s="11"/>
      <c r="KSZ21" s="11"/>
      <c r="KTA21" s="11"/>
      <c r="KTB21" s="11"/>
      <c r="KTC21" s="11"/>
      <c r="KTD21" s="11"/>
      <c r="KTE21" s="11"/>
      <c r="KTF21" s="11"/>
      <c r="KTG21" s="11"/>
      <c r="KTH21" s="11"/>
      <c r="KTI21" s="11"/>
      <c r="KTJ21" s="11"/>
      <c r="KTK21" s="11"/>
      <c r="KTL21" s="11"/>
      <c r="KTM21" s="11"/>
      <c r="KTN21" s="11"/>
      <c r="KTO21" s="11"/>
      <c r="KTP21" s="11"/>
      <c r="KTQ21" s="11"/>
      <c r="KTR21" s="11"/>
      <c r="KTS21" s="11"/>
      <c r="KTT21" s="11"/>
      <c r="KTU21" s="11"/>
      <c r="KTV21" s="11"/>
      <c r="KTW21" s="11"/>
      <c r="KTX21" s="11"/>
      <c r="KTY21" s="11"/>
      <c r="KTZ21" s="11"/>
      <c r="KUA21" s="11"/>
      <c r="KUB21" s="11"/>
      <c r="KUC21" s="11"/>
      <c r="KUD21" s="11"/>
      <c r="KUE21" s="11"/>
      <c r="KUF21" s="11"/>
      <c r="KUG21" s="11"/>
      <c r="KUH21" s="11"/>
      <c r="KUI21" s="11"/>
      <c r="KUJ21" s="11"/>
      <c r="KUK21" s="11"/>
      <c r="KUL21" s="11"/>
      <c r="KUM21" s="11"/>
      <c r="KUN21" s="11"/>
      <c r="KUO21" s="11"/>
      <c r="KUP21" s="11"/>
      <c r="KUQ21" s="11"/>
      <c r="KUR21" s="11"/>
      <c r="KUS21" s="11"/>
      <c r="KUT21" s="11"/>
      <c r="KUU21" s="11"/>
      <c r="KUV21" s="11"/>
      <c r="KUW21" s="11"/>
      <c r="KUX21" s="11"/>
      <c r="KUY21" s="11"/>
      <c r="KUZ21" s="11"/>
      <c r="KVA21" s="11"/>
      <c r="KVB21" s="11"/>
      <c r="KVC21" s="11"/>
      <c r="KVD21" s="11"/>
      <c r="KVE21" s="11"/>
      <c r="KVF21" s="11"/>
      <c r="KVG21" s="11"/>
      <c r="KVH21" s="11"/>
      <c r="KVI21" s="11"/>
      <c r="KVJ21" s="11"/>
      <c r="KVK21" s="11"/>
      <c r="KVL21" s="11"/>
      <c r="KVM21" s="11"/>
      <c r="KVN21" s="11"/>
      <c r="KVO21" s="11"/>
      <c r="KVP21" s="11"/>
      <c r="KVQ21" s="11"/>
      <c r="KVR21" s="11"/>
      <c r="KVS21" s="11"/>
      <c r="KVT21" s="11"/>
      <c r="KVU21" s="11"/>
      <c r="KVV21" s="11"/>
      <c r="KVW21" s="11"/>
      <c r="KVX21" s="11"/>
      <c r="KVY21" s="11"/>
      <c r="KVZ21" s="11"/>
      <c r="KWA21" s="11"/>
      <c r="KWB21" s="11"/>
      <c r="KWC21" s="11"/>
      <c r="KWD21" s="11"/>
      <c r="KWE21" s="11"/>
      <c r="KWF21" s="11"/>
      <c r="KWG21" s="11"/>
      <c r="KWH21" s="11"/>
      <c r="KWI21" s="11"/>
      <c r="KWJ21" s="11"/>
      <c r="KWK21" s="11"/>
      <c r="KWL21" s="11"/>
      <c r="KWM21" s="11"/>
      <c r="KWN21" s="11"/>
      <c r="KWO21" s="11"/>
      <c r="KWP21" s="11"/>
      <c r="KWQ21" s="11"/>
      <c r="KWR21" s="11"/>
      <c r="KWS21" s="11"/>
      <c r="KWT21" s="11"/>
      <c r="KWU21" s="11"/>
      <c r="KWV21" s="11"/>
      <c r="KWW21" s="11"/>
      <c r="KWX21" s="11"/>
      <c r="KWY21" s="11"/>
      <c r="KWZ21" s="11"/>
      <c r="KXA21" s="11"/>
      <c r="KXB21" s="11"/>
      <c r="KXC21" s="11"/>
      <c r="KXD21" s="11"/>
      <c r="KXE21" s="11"/>
      <c r="KXF21" s="11"/>
      <c r="KXG21" s="11"/>
      <c r="KXH21" s="11"/>
      <c r="KXI21" s="11"/>
      <c r="KXJ21" s="11"/>
      <c r="KXK21" s="11"/>
      <c r="KXL21" s="11"/>
      <c r="KXM21" s="11"/>
      <c r="KXN21" s="11"/>
      <c r="KXO21" s="11"/>
      <c r="KXP21" s="11"/>
      <c r="KXQ21" s="11"/>
      <c r="KXR21" s="11"/>
      <c r="KXS21" s="11"/>
      <c r="KXT21" s="11"/>
      <c r="KXU21" s="11"/>
      <c r="KXV21" s="11"/>
      <c r="KXW21" s="11"/>
      <c r="KXX21" s="11"/>
      <c r="KXY21" s="11"/>
      <c r="KXZ21" s="11"/>
      <c r="KYA21" s="11"/>
      <c r="KYB21" s="11"/>
      <c r="KYC21" s="11"/>
      <c r="KYD21" s="11"/>
      <c r="KYE21" s="11"/>
      <c r="KYF21" s="11"/>
      <c r="KYG21" s="11"/>
      <c r="KYH21" s="11"/>
      <c r="KYI21" s="11"/>
      <c r="KYJ21" s="11"/>
      <c r="KYK21" s="11"/>
      <c r="KYL21" s="11"/>
      <c r="KYM21" s="11"/>
      <c r="KYN21" s="11"/>
      <c r="KYO21" s="11"/>
      <c r="KYP21" s="11"/>
      <c r="KYQ21" s="11"/>
      <c r="KYR21" s="11"/>
      <c r="KYS21" s="11"/>
      <c r="KYT21" s="11"/>
      <c r="KYU21" s="11"/>
      <c r="KYV21" s="11"/>
      <c r="KYW21" s="11"/>
      <c r="KYX21" s="11"/>
      <c r="KYY21" s="11"/>
      <c r="KYZ21" s="11"/>
      <c r="KZA21" s="11"/>
      <c r="KZB21" s="11"/>
      <c r="KZC21" s="11"/>
      <c r="KZD21" s="11"/>
      <c r="KZE21" s="11"/>
      <c r="KZF21" s="11"/>
      <c r="KZG21" s="11"/>
      <c r="KZH21" s="11"/>
      <c r="KZI21" s="11"/>
      <c r="KZJ21" s="11"/>
      <c r="KZK21" s="11"/>
      <c r="KZL21" s="11"/>
      <c r="KZM21" s="11"/>
      <c r="KZN21" s="11"/>
      <c r="KZO21" s="11"/>
      <c r="KZP21" s="11"/>
      <c r="KZQ21" s="11"/>
      <c r="KZR21" s="11"/>
      <c r="KZS21" s="11"/>
      <c r="KZT21" s="11"/>
      <c r="KZU21" s="11"/>
      <c r="KZV21" s="11"/>
      <c r="KZW21" s="11"/>
      <c r="KZX21" s="11"/>
      <c r="KZY21" s="11"/>
      <c r="KZZ21" s="11"/>
      <c r="LAA21" s="11"/>
      <c r="LAB21" s="11"/>
      <c r="LAC21" s="11"/>
      <c r="LAD21" s="11"/>
      <c r="LAE21" s="11"/>
      <c r="LAF21" s="11"/>
      <c r="LAG21" s="11"/>
      <c r="LAH21" s="11"/>
      <c r="LAI21" s="11"/>
      <c r="LAJ21" s="11"/>
      <c r="LAK21" s="11"/>
      <c r="LAL21" s="11"/>
      <c r="LAM21" s="11"/>
      <c r="LAN21" s="11"/>
      <c r="LAO21" s="11"/>
      <c r="LAP21" s="11"/>
      <c r="LAQ21" s="11"/>
      <c r="LAR21" s="11"/>
      <c r="LAS21" s="11"/>
      <c r="LAT21" s="11"/>
      <c r="LAU21" s="11"/>
      <c r="LAV21" s="11"/>
      <c r="LAW21" s="11"/>
      <c r="LAX21" s="11"/>
      <c r="LAY21" s="11"/>
      <c r="LAZ21" s="11"/>
      <c r="LBA21" s="11"/>
      <c r="LBB21" s="11"/>
      <c r="LBC21" s="11"/>
      <c r="LBD21" s="11"/>
      <c r="LBE21" s="11"/>
      <c r="LBF21" s="11"/>
      <c r="LBG21" s="11"/>
      <c r="LBH21" s="11"/>
      <c r="LBI21" s="11"/>
      <c r="LBJ21" s="11"/>
      <c r="LBK21" s="11"/>
      <c r="LBL21" s="11"/>
      <c r="LBM21" s="11"/>
      <c r="LBN21" s="11"/>
      <c r="LBO21" s="11"/>
      <c r="LBP21" s="11"/>
      <c r="LBQ21" s="11"/>
      <c r="LBR21" s="11"/>
      <c r="LBS21" s="11"/>
      <c r="LBT21" s="11"/>
      <c r="LBU21" s="11"/>
      <c r="LBV21" s="11"/>
      <c r="LBW21" s="11"/>
      <c r="LBX21" s="11"/>
      <c r="LBY21" s="11"/>
      <c r="LBZ21" s="11"/>
      <c r="LCA21" s="11"/>
      <c r="LCB21" s="11"/>
      <c r="LCC21" s="11"/>
      <c r="LCD21" s="11"/>
      <c r="LCE21" s="11"/>
      <c r="LCF21" s="11"/>
      <c r="LCG21" s="11"/>
      <c r="LCH21" s="11"/>
      <c r="LCI21" s="11"/>
      <c r="LCJ21" s="11"/>
      <c r="LCK21" s="11"/>
      <c r="LCL21" s="11"/>
      <c r="LCM21" s="11"/>
      <c r="LCN21" s="11"/>
      <c r="LCO21" s="11"/>
      <c r="LCP21" s="11"/>
      <c r="LCQ21" s="11"/>
      <c r="LCR21" s="11"/>
      <c r="LCS21" s="11"/>
      <c r="LCT21" s="11"/>
      <c r="LCU21" s="11"/>
      <c r="LCV21" s="11"/>
      <c r="LCW21" s="11"/>
      <c r="LCX21" s="11"/>
      <c r="LCY21" s="11"/>
      <c r="LCZ21" s="11"/>
      <c r="LDA21" s="11"/>
      <c r="LDB21" s="11"/>
      <c r="LDC21" s="11"/>
      <c r="LDD21" s="11"/>
      <c r="LDE21" s="11"/>
      <c r="LDF21" s="11"/>
      <c r="LDG21" s="11"/>
      <c r="LDH21" s="11"/>
      <c r="LDI21" s="11"/>
      <c r="LDJ21" s="11"/>
      <c r="LDK21" s="11"/>
      <c r="LDL21" s="11"/>
      <c r="LDM21" s="11"/>
      <c r="LDN21" s="11"/>
      <c r="LDO21" s="11"/>
      <c r="LDP21" s="11"/>
      <c r="LDQ21" s="11"/>
      <c r="LDR21" s="11"/>
      <c r="LDS21" s="11"/>
      <c r="LDT21" s="11"/>
      <c r="LDU21" s="11"/>
      <c r="LDV21" s="11"/>
      <c r="LDW21" s="11"/>
      <c r="LDX21" s="11"/>
      <c r="LDY21" s="11"/>
      <c r="LDZ21" s="11"/>
      <c r="LEA21" s="11"/>
      <c r="LEB21" s="11"/>
      <c r="LEC21" s="11"/>
      <c r="LED21" s="11"/>
      <c r="LEE21" s="11"/>
      <c r="LEF21" s="11"/>
      <c r="LEG21" s="11"/>
      <c r="LEH21" s="11"/>
      <c r="LEI21" s="11"/>
      <c r="LEJ21" s="11"/>
      <c r="LEK21" s="11"/>
      <c r="LEL21" s="11"/>
      <c r="LEM21" s="11"/>
      <c r="LEN21" s="11"/>
      <c r="LEO21" s="11"/>
      <c r="LEP21" s="11"/>
      <c r="LEQ21" s="11"/>
      <c r="LER21" s="11"/>
      <c r="LES21" s="11"/>
      <c r="LET21" s="11"/>
      <c r="LEU21" s="11"/>
      <c r="LEV21" s="11"/>
      <c r="LEW21" s="11"/>
      <c r="LEX21" s="11"/>
      <c r="LEY21" s="11"/>
      <c r="LEZ21" s="11"/>
      <c r="LFA21" s="11"/>
      <c r="LFB21" s="11"/>
      <c r="LFC21" s="11"/>
      <c r="LFD21" s="11"/>
      <c r="LFE21" s="11"/>
      <c r="LFF21" s="11"/>
      <c r="LFG21" s="11"/>
      <c r="LFH21" s="11"/>
      <c r="LFI21" s="11"/>
      <c r="LFJ21" s="11"/>
      <c r="LFK21" s="11"/>
      <c r="LFL21" s="11"/>
      <c r="LFM21" s="11"/>
      <c r="LFN21" s="11"/>
      <c r="LFO21" s="11"/>
      <c r="LFP21" s="11"/>
      <c r="LFQ21" s="11"/>
      <c r="LFR21" s="11"/>
      <c r="LFS21" s="11"/>
      <c r="LFT21" s="11"/>
      <c r="LFU21" s="11"/>
      <c r="LFV21" s="11"/>
      <c r="LFW21" s="11"/>
      <c r="LFX21" s="11"/>
      <c r="LFY21" s="11"/>
      <c r="LFZ21" s="11"/>
      <c r="LGA21" s="11"/>
      <c r="LGB21" s="11"/>
      <c r="LGC21" s="11"/>
      <c r="LGD21" s="11"/>
      <c r="LGE21" s="11"/>
      <c r="LGF21" s="11"/>
      <c r="LGG21" s="11"/>
      <c r="LGH21" s="11"/>
      <c r="LGI21" s="11"/>
      <c r="LGJ21" s="11"/>
      <c r="LGK21" s="11"/>
      <c r="LGL21" s="11"/>
      <c r="LGM21" s="11"/>
      <c r="LGN21" s="11"/>
      <c r="LGO21" s="11"/>
      <c r="LGP21" s="11"/>
      <c r="LGQ21" s="11"/>
      <c r="LGR21" s="11"/>
      <c r="LGS21" s="11"/>
      <c r="LGT21" s="11"/>
      <c r="LGU21" s="11"/>
      <c r="LGV21" s="11"/>
      <c r="LGW21" s="11"/>
      <c r="LGX21" s="11"/>
      <c r="LGY21" s="11"/>
      <c r="LGZ21" s="11"/>
      <c r="LHA21" s="11"/>
      <c r="LHB21" s="11"/>
      <c r="LHC21" s="11"/>
      <c r="LHD21" s="11"/>
      <c r="LHE21" s="11"/>
      <c r="LHF21" s="11"/>
      <c r="LHG21" s="11"/>
      <c r="LHH21" s="11"/>
      <c r="LHI21" s="11"/>
      <c r="LHJ21" s="11"/>
      <c r="LHK21" s="11"/>
      <c r="LHL21" s="11"/>
      <c r="LHM21" s="11"/>
      <c r="LHN21" s="11"/>
      <c r="LHO21" s="11"/>
      <c r="LHP21" s="11"/>
      <c r="LHQ21" s="11"/>
      <c r="LHR21" s="11"/>
      <c r="LHS21" s="11"/>
      <c r="LHT21" s="11"/>
      <c r="LHU21" s="11"/>
      <c r="LHV21" s="11"/>
      <c r="LHW21" s="11"/>
      <c r="LHX21" s="11"/>
      <c r="LHY21" s="11"/>
      <c r="LHZ21" s="11"/>
      <c r="LIA21" s="11"/>
      <c r="LIB21" s="11"/>
      <c r="LIC21" s="11"/>
      <c r="LID21" s="11"/>
      <c r="LIE21" s="11"/>
      <c r="LIF21" s="11"/>
      <c r="LIG21" s="11"/>
      <c r="LIH21" s="11"/>
      <c r="LII21" s="11"/>
      <c r="LIJ21" s="11"/>
      <c r="LIK21" s="11"/>
      <c r="LIL21" s="11"/>
      <c r="LIM21" s="11"/>
      <c r="LIN21" s="11"/>
      <c r="LIO21" s="11"/>
      <c r="LIP21" s="11"/>
      <c r="LIQ21" s="11"/>
      <c r="LIR21" s="11"/>
      <c r="LIS21" s="11"/>
      <c r="LIT21" s="11"/>
      <c r="LIU21" s="11"/>
      <c r="LIV21" s="11"/>
      <c r="LIW21" s="11"/>
      <c r="LIX21" s="11"/>
      <c r="LIY21" s="11"/>
      <c r="LIZ21" s="11"/>
      <c r="LJA21" s="11"/>
      <c r="LJB21" s="11"/>
      <c r="LJC21" s="11"/>
      <c r="LJD21" s="11"/>
      <c r="LJE21" s="11"/>
      <c r="LJF21" s="11"/>
      <c r="LJG21" s="11"/>
      <c r="LJH21" s="11"/>
      <c r="LJI21" s="11"/>
      <c r="LJJ21" s="11"/>
      <c r="LJK21" s="11"/>
      <c r="LJL21" s="11"/>
      <c r="LJM21" s="11"/>
      <c r="LJN21" s="11"/>
      <c r="LJO21" s="11"/>
      <c r="LJP21" s="11"/>
      <c r="LJQ21" s="11"/>
      <c r="LJR21" s="11"/>
      <c r="LJS21" s="11"/>
      <c r="LJT21" s="11"/>
      <c r="LJU21" s="11"/>
      <c r="LJV21" s="11"/>
      <c r="LJW21" s="11"/>
      <c r="LJX21" s="11"/>
      <c r="LJY21" s="11"/>
      <c r="LJZ21" s="11"/>
      <c r="LKA21" s="11"/>
      <c r="LKB21" s="11"/>
      <c r="LKC21" s="11"/>
      <c r="LKD21" s="11"/>
      <c r="LKE21" s="11"/>
      <c r="LKF21" s="11"/>
      <c r="LKG21" s="11"/>
      <c r="LKH21" s="11"/>
      <c r="LKI21" s="11"/>
      <c r="LKJ21" s="11"/>
      <c r="LKK21" s="11"/>
      <c r="LKL21" s="11"/>
      <c r="LKM21" s="11"/>
      <c r="LKN21" s="11"/>
      <c r="LKO21" s="11"/>
      <c r="LKP21" s="11"/>
      <c r="LKQ21" s="11"/>
      <c r="LKR21" s="11"/>
      <c r="LKS21" s="11"/>
      <c r="LKT21" s="11"/>
      <c r="LKU21" s="11"/>
      <c r="LKV21" s="11"/>
      <c r="LKW21" s="11"/>
      <c r="LKX21" s="11"/>
      <c r="LKY21" s="11"/>
      <c r="LKZ21" s="11"/>
      <c r="LLA21" s="11"/>
      <c r="LLB21" s="11"/>
      <c r="LLC21" s="11"/>
      <c r="LLD21" s="11"/>
      <c r="LLE21" s="11"/>
      <c r="LLF21" s="11"/>
      <c r="LLG21" s="11"/>
      <c r="LLH21" s="11"/>
      <c r="LLI21" s="11"/>
      <c r="LLJ21" s="11"/>
      <c r="LLK21" s="11"/>
      <c r="LLL21" s="11"/>
      <c r="LLM21" s="11"/>
      <c r="LLN21" s="11"/>
      <c r="LLO21" s="11"/>
      <c r="LLP21" s="11"/>
      <c r="LLQ21" s="11"/>
      <c r="LLR21" s="11"/>
      <c r="LLS21" s="11"/>
      <c r="LLT21" s="11"/>
      <c r="LLU21" s="11"/>
      <c r="LLV21" s="11"/>
      <c r="LLW21" s="11"/>
      <c r="LLX21" s="11"/>
      <c r="LLY21" s="11"/>
      <c r="LLZ21" s="11"/>
      <c r="LMA21" s="11"/>
      <c r="LMB21" s="11"/>
      <c r="LMC21" s="11"/>
      <c r="LMD21" s="11"/>
      <c r="LME21" s="11"/>
      <c r="LMF21" s="11"/>
      <c r="LMG21" s="11"/>
      <c r="LMH21" s="11"/>
      <c r="LMI21" s="11"/>
      <c r="LMJ21" s="11"/>
      <c r="LMK21" s="11"/>
      <c r="LML21" s="11"/>
      <c r="LMM21" s="11"/>
      <c r="LMN21" s="11"/>
      <c r="LMO21" s="11"/>
      <c r="LMP21" s="11"/>
      <c r="LMQ21" s="11"/>
      <c r="LMR21" s="11"/>
      <c r="LMS21" s="11"/>
      <c r="LMT21" s="11"/>
      <c r="LMU21" s="11"/>
      <c r="LMV21" s="11"/>
      <c r="LMW21" s="11"/>
      <c r="LMX21" s="11"/>
      <c r="LMY21" s="11"/>
      <c r="LMZ21" s="11"/>
      <c r="LNA21" s="11"/>
      <c r="LNB21" s="11"/>
      <c r="LNC21" s="11"/>
      <c r="LND21" s="11"/>
      <c r="LNE21" s="11"/>
      <c r="LNF21" s="11"/>
      <c r="LNG21" s="11"/>
      <c r="LNH21" s="11"/>
      <c r="LNI21" s="11"/>
      <c r="LNJ21" s="11"/>
      <c r="LNK21" s="11"/>
      <c r="LNL21" s="11"/>
      <c r="LNM21" s="11"/>
      <c r="LNN21" s="11"/>
      <c r="LNO21" s="11"/>
      <c r="LNP21" s="11"/>
      <c r="LNQ21" s="11"/>
      <c r="LNR21" s="11"/>
      <c r="LNS21" s="11"/>
      <c r="LNT21" s="11"/>
      <c r="LNU21" s="11"/>
      <c r="LNV21" s="11"/>
      <c r="LNW21" s="11"/>
      <c r="LNX21" s="11"/>
      <c r="LNY21" s="11"/>
      <c r="LNZ21" s="11"/>
      <c r="LOA21" s="11"/>
      <c r="LOB21" s="11"/>
      <c r="LOC21" s="11"/>
      <c r="LOD21" s="11"/>
      <c r="LOE21" s="11"/>
      <c r="LOF21" s="11"/>
      <c r="LOG21" s="11"/>
      <c r="LOH21" s="11"/>
      <c r="LOI21" s="11"/>
      <c r="LOJ21" s="11"/>
      <c r="LOK21" s="11"/>
      <c r="LOL21" s="11"/>
      <c r="LOM21" s="11"/>
      <c r="LON21" s="11"/>
      <c r="LOO21" s="11"/>
      <c r="LOP21" s="11"/>
      <c r="LOQ21" s="11"/>
      <c r="LOR21" s="11"/>
      <c r="LOS21" s="11"/>
      <c r="LOT21" s="11"/>
      <c r="LOU21" s="11"/>
      <c r="LOV21" s="11"/>
      <c r="LOW21" s="11"/>
      <c r="LOX21" s="11"/>
      <c r="LOY21" s="11"/>
      <c r="LOZ21" s="11"/>
      <c r="LPA21" s="11"/>
      <c r="LPB21" s="11"/>
      <c r="LPC21" s="11"/>
      <c r="LPD21" s="11"/>
      <c r="LPE21" s="11"/>
      <c r="LPF21" s="11"/>
      <c r="LPG21" s="11"/>
      <c r="LPH21" s="11"/>
      <c r="LPI21" s="11"/>
      <c r="LPJ21" s="11"/>
      <c r="LPK21" s="11"/>
      <c r="LPL21" s="11"/>
      <c r="LPM21" s="11"/>
      <c r="LPN21" s="11"/>
      <c r="LPO21" s="11"/>
      <c r="LPP21" s="11"/>
      <c r="LPQ21" s="11"/>
      <c r="LPR21" s="11"/>
      <c r="LPS21" s="11"/>
      <c r="LPT21" s="11"/>
      <c r="LPU21" s="11"/>
      <c r="LPV21" s="11"/>
      <c r="LPW21" s="11"/>
      <c r="LPX21" s="11"/>
      <c r="LPY21" s="11"/>
      <c r="LPZ21" s="11"/>
      <c r="LQA21" s="11"/>
      <c r="LQB21" s="11"/>
      <c r="LQC21" s="11"/>
      <c r="LQD21" s="11"/>
      <c r="LQE21" s="11"/>
      <c r="LQF21" s="11"/>
      <c r="LQG21" s="11"/>
      <c r="LQH21" s="11"/>
      <c r="LQI21" s="11"/>
      <c r="LQJ21" s="11"/>
      <c r="LQK21" s="11"/>
      <c r="LQL21" s="11"/>
      <c r="LQM21" s="11"/>
      <c r="LQN21" s="11"/>
      <c r="LQO21" s="11"/>
      <c r="LQP21" s="11"/>
      <c r="LQQ21" s="11"/>
      <c r="LQR21" s="11"/>
      <c r="LQS21" s="11"/>
      <c r="LQT21" s="11"/>
      <c r="LQU21" s="11"/>
      <c r="LQV21" s="11"/>
      <c r="LQW21" s="11"/>
      <c r="LQX21" s="11"/>
      <c r="LQY21" s="11"/>
      <c r="LQZ21" s="11"/>
      <c r="LRA21" s="11"/>
      <c r="LRB21" s="11"/>
      <c r="LRC21" s="11"/>
      <c r="LRD21" s="11"/>
      <c r="LRE21" s="11"/>
      <c r="LRF21" s="11"/>
      <c r="LRG21" s="11"/>
      <c r="LRH21" s="11"/>
      <c r="LRI21" s="11"/>
      <c r="LRJ21" s="11"/>
      <c r="LRK21" s="11"/>
      <c r="LRL21" s="11"/>
      <c r="LRM21" s="11"/>
      <c r="LRN21" s="11"/>
      <c r="LRO21" s="11"/>
      <c r="LRP21" s="11"/>
      <c r="LRQ21" s="11"/>
      <c r="LRR21" s="11"/>
      <c r="LRS21" s="11"/>
      <c r="LRT21" s="11"/>
      <c r="LRU21" s="11"/>
      <c r="LRV21" s="11"/>
      <c r="LRW21" s="11"/>
      <c r="LRX21" s="11"/>
      <c r="LRY21" s="11"/>
      <c r="LRZ21" s="11"/>
      <c r="LSA21" s="11"/>
      <c r="LSB21" s="11"/>
      <c r="LSC21" s="11"/>
      <c r="LSD21" s="11"/>
      <c r="LSE21" s="11"/>
      <c r="LSF21" s="11"/>
      <c r="LSG21" s="11"/>
      <c r="LSH21" s="11"/>
      <c r="LSI21" s="11"/>
      <c r="LSJ21" s="11"/>
      <c r="LSK21" s="11"/>
      <c r="LSL21" s="11"/>
      <c r="LSM21" s="11"/>
      <c r="LSN21" s="11"/>
      <c r="LSO21" s="11"/>
      <c r="LSP21" s="11"/>
      <c r="LSQ21" s="11"/>
      <c r="LSR21" s="11"/>
      <c r="LSS21" s="11"/>
      <c r="LST21" s="11"/>
      <c r="LSU21" s="11"/>
      <c r="LSV21" s="11"/>
      <c r="LSW21" s="11"/>
      <c r="LSX21" s="11"/>
      <c r="LSY21" s="11"/>
      <c r="LSZ21" s="11"/>
      <c r="LTA21" s="11"/>
      <c r="LTB21" s="11"/>
      <c r="LTC21" s="11"/>
      <c r="LTD21" s="11"/>
      <c r="LTE21" s="11"/>
      <c r="LTF21" s="11"/>
      <c r="LTG21" s="11"/>
      <c r="LTH21" s="11"/>
      <c r="LTI21" s="11"/>
      <c r="LTJ21" s="11"/>
      <c r="LTK21" s="11"/>
      <c r="LTL21" s="11"/>
      <c r="LTM21" s="11"/>
      <c r="LTN21" s="11"/>
      <c r="LTO21" s="11"/>
      <c r="LTP21" s="11"/>
      <c r="LTQ21" s="11"/>
      <c r="LTR21" s="11"/>
      <c r="LTS21" s="11"/>
      <c r="LTT21" s="11"/>
      <c r="LTU21" s="11"/>
      <c r="LTV21" s="11"/>
      <c r="LTW21" s="11"/>
      <c r="LTX21" s="11"/>
      <c r="LTY21" s="11"/>
      <c r="LTZ21" s="11"/>
      <c r="LUA21" s="11"/>
      <c r="LUB21" s="11"/>
      <c r="LUC21" s="11"/>
      <c r="LUD21" s="11"/>
      <c r="LUE21" s="11"/>
      <c r="LUF21" s="11"/>
      <c r="LUG21" s="11"/>
      <c r="LUH21" s="11"/>
      <c r="LUI21" s="11"/>
      <c r="LUJ21" s="11"/>
      <c r="LUK21" s="11"/>
      <c r="LUL21" s="11"/>
      <c r="LUM21" s="11"/>
      <c r="LUN21" s="11"/>
      <c r="LUO21" s="11"/>
      <c r="LUP21" s="11"/>
      <c r="LUQ21" s="11"/>
      <c r="LUR21" s="11"/>
      <c r="LUS21" s="11"/>
      <c r="LUT21" s="11"/>
      <c r="LUU21" s="11"/>
      <c r="LUV21" s="11"/>
      <c r="LUW21" s="11"/>
      <c r="LUX21" s="11"/>
      <c r="LUY21" s="11"/>
      <c r="LUZ21" s="11"/>
      <c r="LVA21" s="11"/>
      <c r="LVB21" s="11"/>
      <c r="LVC21" s="11"/>
      <c r="LVD21" s="11"/>
      <c r="LVE21" s="11"/>
      <c r="LVF21" s="11"/>
      <c r="LVG21" s="11"/>
      <c r="LVH21" s="11"/>
      <c r="LVI21" s="11"/>
      <c r="LVJ21" s="11"/>
      <c r="LVK21" s="11"/>
      <c r="LVL21" s="11"/>
      <c r="LVM21" s="11"/>
      <c r="LVN21" s="11"/>
      <c r="LVO21" s="11"/>
      <c r="LVP21" s="11"/>
      <c r="LVQ21" s="11"/>
      <c r="LVR21" s="11"/>
      <c r="LVS21" s="11"/>
      <c r="LVT21" s="11"/>
      <c r="LVU21" s="11"/>
      <c r="LVV21" s="11"/>
      <c r="LVW21" s="11"/>
      <c r="LVX21" s="11"/>
      <c r="LVY21" s="11"/>
      <c r="LVZ21" s="11"/>
      <c r="LWA21" s="11"/>
      <c r="LWB21" s="11"/>
      <c r="LWC21" s="11"/>
      <c r="LWD21" s="11"/>
      <c r="LWE21" s="11"/>
      <c r="LWF21" s="11"/>
      <c r="LWG21" s="11"/>
      <c r="LWH21" s="11"/>
      <c r="LWI21" s="11"/>
      <c r="LWJ21" s="11"/>
      <c r="LWK21" s="11"/>
      <c r="LWL21" s="11"/>
      <c r="LWM21" s="11"/>
      <c r="LWN21" s="11"/>
      <c r="LWO21" s="11"/>
      <c r="LWP21" s="11"/>
      <c r="LWQ21" s="11"/>
      <c r="LWR21" s="11"/>
      <c r="LWS21" s="11"/>
      <c r="LWT21" s="11"/>
      <c r="LWU21" s="11"/>
      <c r="LWV21" s="11"/>
      <c r="LWW21" s="11"/>
      <c r="LWX21" s="11"/>
      <c r="LWY21" s="11"/>
      <c r="LWZ21" s="11"/>
      <c r="LXA21" s="11"/>
      <c r="LXB21" s="11"/>
      <c r="LXC21" s="11"/>
      <c r="LXD21" s="11"/>
      <c r="LXE21" s="11"/>
      <c r="LXF21" s="11"/>
      <c r="LXG21" s="11"/>
      <c r="LXH21" s="11"/>
      <c r="LXI21" s="11"/>
      <c r="LXJ21" s="11"/>
      <c r="LXK21" s="11"/>
      <c r="LXL21" s="11"/>
      <c r="LXM21" s="11"/>
      <c r="LXN21" s="11"/>
      <c r="LXO21" s="11"/>
      <c r="LXP21" s="11"/>
      <c r="LXQ21" s="11"/>
      <c r="LXR21" s="11"/>
      <c r="LXS21" s="11"/>
      <c r="LXT21" s="11"/>
      <c r="LXU21" s="11"/>
      <c r="LXV21" s="11"/>
      <c r="LXW21" s="11"/>
      <c r="LXX21" s="11"/>
      <c r="LXY21" s="11"/>
      <c r="LXZ21" s="11"/>
      <c r="LYA21" s="11"/>
      <c r="LYB21" s="11"/>
      <c r="LYC21" s="11"/>
      <c r="LYD21" s="11"/>
      <c r="LYE21" s="11"/>
      <c r="LYF21" s="11"/>
      <c r="LYG21" s="11"/>
      <c r="LYH21" s="11"/>
      <c r="LYI21" s="11"/>
      <c r="LYJ21" s="11"/>
      <c r="LYK21" s="11"/>
      <c r="LYL21" s="11"/>
      <c r="LYM21" s="11"/>
      <c r="LYN21" s="11"/>
      <c r="LYO21" s="11"/>
      <c r="LYP21" s="11"/>
      <c r="LYQ21" s="11"/>
      <c r="LYR21" s="11"/>
      <c r="LYS21" s="11"/>
      <c r="LYT21" s="11"/>
      <c r="LYU21" s="11"/>
      <c r="LYV21" s="11"/>
      <c r="LYW21" s="11"/>
      <c r="LYX21" s="11"/>
      <c r="LYY21" s="11"/>
      <c r="LYZ21" s="11"/>
      <c r="LZA21" s="11"/>
      <c r="LZB21" s="11"/>
      <c r="LZC21" s="11"/>
      <c r="LZD21" s="11"/>
      <c r="LZE21" s="11"/>
      <c r="LZF21" s="11"/>
      <c r="LZG21" s="11"/>
      <c r="LZH21" s="11"/>
      <c r="LZI21" s="11"/>
      <c r="LZJ21" s="11"/>
      <c r="LZK21" s="11"/>
      <c r="LZL21" s="11"/>
      <c r="LZM21" s="11"/>
      <c r="LZN21" s="11"/>
      <c r="LZO21" s="11"/>
      <c r="LZP21" s="11"/>
      <c r="LZQ21" s="11"/>
      <c r="LZR21" s="11"/>
      <c r="LZS21" s="11"/>
      <c r="LZT21" s="11"/>
      <c r="LZU21" s="11"/>
      <c r="LZV21" s="11"/>
      <c r="LZW21" s="11"/>
      <c r="LZX21" s="11"/>
      <c r="LZY21" s="11"/>
      <c r="LZZ21" s="11"/>
      <c r="MAA21" s="11"/>
      <c r="MAB21" s="11"/>
      <c r="MAC21" s="11"/>
      <c r="MAD21" s="11"/>
      <c r="MAE21" s="11"/>
      <c r="MAF21" s="11"/>
      <c r="MAG21" s="11"/>
      <c r="MAH21" s="11"/>
      <c r="MAI21" s="11"/>
      <c r="MAJ21" s="11"/>
      <c r="MAK21" s="11"/>
      <c r="MAL21" s="11"/>
      <c r="MAM21" s="11"/>
      <c r="MAN21" s="11"/>
      <c r="MAO21" s="11"/>
      <c r="MAP21" s="11"/>
      <c r="MAQ21" s="11"/>
      <c r="MAR21" s="11"/>
      <c r="MAS21" s="11"/>
      <c r="MAT21" s="11"/>
      <c r="MAU21" s="11"/>
      <c r="MAV21" s="11"/>
      <c r="MAW21" s="11"/>
      <c r="MAX21" s="11"/>
      <c r="MAY21" s="11"/>
      <c r="MAZ21" s="11"/>
      <c r="MBA21" s="11"/>
      <c r="MBB21" s="11"/>
      <c r="MBC21" s="11"/>
      <c r="MBD21" s="11"/>
      <c r="MBE21" s="11"/>
      <c r="MBF21" s="11"/>
      <c r="MBG21" s="11"/>
      <c r="MBH21" s="11"/>
      <c r="MBI21" s="11"/>
      <c r="MBJ21" s="11"/>
      <c r="MBK21" s="11"/>
      <c r="MBL21" s="11"/>
      <c r="MBM21" s="11"/>
      <c r="MBN21" s="11"/>
      <c r="MBO21" s="11"/>
      <c r="MBP21" s="11"/>
      <c r="MBQ21" s="11"/>
      <c r="MBR21" s="11"/>
      <c r="MBS21" s="11"/>
      <c r="MBT21" s="11"/>
      <c r="MBU21" s="11"/>
      <c r="MBV21" s="11"/>
      <c r="MBW21" s="11"/>
      <c r="MBX21" s="11"/>
      <c r="MBY21" s="11"/>
      <c r="MBZ21" s="11"/>
      <c r="MCA21" s="11"/>
      <c r="MCB21" s="11"/>
      <c r="MCC21" s="11"/>
      <c r="MCD21" s="11"/>
      <c r="MCE21" s="11"/>
      <c r="MCF21" s="11"/>
      <c r="MCG21" s="11"/>
      <c r="MCH21" s="11"/>
      <c r="MCI21" s="11"/>
      <c r="MCJ21" s="11"/>
      <c r="MCK21" s="11"/>
      <c r="MCL21" s="11"/>
      <c r="MCM21" s="11"/>
      <c r="MCN21" s="11"/>
      <c r="MCO21" s="11"/>
      <c r="MCP21" s="11"/>
      <c r="MCQ21" s="11"/>
      <c r="MCR21" s="11"/>
      <c r="MCS21" s="11"/>
      <c r="MCT21" s="11"/>
      <c r="MCU21" s="11"/>
      <c r="MCV21" s="11"/>
      <c r="MCW21" s="11"/>
      <c r="MCX21" s="11"/>
      <c r="MCY21" s="11"/>
      <c r="MCZ21" s="11"/>
      <c r="MDA21" s="11"/>
      <c r="MDB21" s="11"/>
      <c r="MDC21" s="11"/>
      <c r="MDD21" s="11"/>
      <c r="MDE21" s="11"/>
      <c r="MDF21" s="11"/>
      <c r="MDG21" s="11"/>
      <c r="MDH21" s="11"/>
      <c r="MDI21" s="11"/>
      <c r="MDJ21" s="11"/>
      <c r="MDK21" s="11"/>
      <c r="MDL21" s="11"/>
      <c r="MDM21" s="11"/>
      <c r="MDN21" s="11"/>
      <c r="MDO21" s="11"/>
      <c r="MDP21" s="11"/>
      <c r="MDQ21" s="11"/>
      <c r="MDR21" s="11"/>
      <c r="MDS21" s="11"/>
      <c r="MDT21" s="11"/>
      <c r="MDU21" s="11"/>
      <c r="MDV21" s="11"/>
      <c r="MDW21" s="11"/>
      <c r="MDX21" s="11"/>
      <c r="MDY21" s="11"/>
      <c r="MDZ21" s="11"/>
      <c r="MEA21" s="11"/>
      <c r="MEB21" s="11"/>
      <c r="MEC21" s="11"/>
      <c r="MED21" s="11"/>
      <c r="MEE21" s="11"/>
      <c r="MEF21" s="11"/>
      <c r="MEG21" s="11"/>
      <c r="MEH21" s="11"/>
      <c r="MEI21" s="11"/>
      <c r="MEJ21" s="11"/>
      <c r="MEK21" s="11"/>
      <c r="MEL21" s="11"/>
      <c r="MEM21" s="11"/>
      <c r="MEN21" s="11"/>
      <c r="MEO21" s="11"/>
      <c r="MEP21" s="11"/>
      <c r="MEQ21" s="11"/>
      <c r="MER21" s="11"/>
      <c r="MES21" s="11"/>
      <c r="MET21" s="11"/>
      <c r="MEU21" s="11"/>
      <c r="MEV21" s="11"/>
      <c r="MEW21" s="11"/>
      <c r="MEX21" s="11"/>
      <c r="MEY21" s="11"/>
      <c r="MEZ21" s="11"/>
      <c r="MFA21" s="11"/>
      <c r="MFB21" s="11"/>
      <c r="MFC21" s="11"/>
      <c r="MFD21" s="11"/>
      <c r="MFE21" s="11"/>
      <c r="MFF21" s="11"/>
      <c r="MFG21" s="11"/>
      <c r="MFH21" s="11"/>
      <c r="MFI21" s="11"/>
      <c r="MFJ21" s="11"/>
      <c r="MFK21" s="11"/>
      <c r="MFL21" s="11"/>
      <c r="MFM21" s="11"/>
      <c r="MFN21" s="11"/>
      <c r="MFO21" s="11"/>
      <c r="MFP21" s="11"/>
      <c r="MFQ21" s="11"/>
      <c r="MFR21" s="11"/>
      <c r="MFS21" s="11"/>
      <c r="MFT21" s="11"/>
      <c r="MFU21" s="11"/>
      <c r="MFV21" s="11"/>
      <c r="MFW21" s="11"/>
      <c r="MFX21" s="11"/>
      <c r="MFY21" s="11"/>
      <c r="MFZ21" s="11"/>
      <c r="MGA21" s="11"/>
      <c r="MGB21" s="11"/>
      <c r="MGC21" s="11"/>
      <c r="MGD21" s="11"/>
      <c r="MGE21" s="11"/>
      <c r="MGF21" s="11"/>
      <c r="MGG21" s="11"/>
      <c r="MGH21" s="11"/>
      <c r="MGI21" s="11"/>
      <c r="MGJ21" s="11"/>
      <c r="MGK21" s="11"/>
      <c r="MGL21" s="11"/>
      <c r="MGM21" s="11"/>
      <c r="MGN21" s="11"/>
      <c r="MGO21" s="11"/>
      <c r="MGP21" s="11"/>
      <c r="MGQ21" s="11"/>
      <c r="MGR21" s="11"/>
      <c r="MGS21" s="11"/>
      <c r="MGT21" s="11"/>
      <c r="MGU21" s="11"/>
      <c r="MGV21" s="11"/>
      <c r="MGW21" s="11"/>
      <c r="MGX21" s="11"/>
      <c r="MGY21" s="11"/>
      <c r="MGZ21" s="11"/>
      <c r="MHA21" s="11"/>
      <c r="MHB21" s="11"/>
      <c r="MHC21" s="11"/>
      <c r="MHD21" s="11"/>
      <c r="MHE21" s="11"/>
      <c r="MHF21" s="11"/>
      <c r="MHG21" s="11"/>
      <c r="MHH21" s="11"/>
      <c r="MHI21" s="11"/>
      <c r="MHJ21" s="11"/>
      <c r="MHK21" s="11"/>
      <c r="MHL21" s="11"/>
      <c r="MHM21" s="11"/>
      <c r="MHN21" s="11"/>
      <c r="MHO21" s="11"/>
      <c r="MHP21" s="11"/>
      <c r="MHQ21" s="11"/>
      <c r="MHR21" s="11"/>
      <c r="MHS21" s="11"/>
      <c r="MHT21" s="11"/>
      <c r="MHU21" s="11"/>
      <c r="MHV21" s="11"/>
      <c r="MHW21" s="11"/>
      <c r="MHX21" s="11"/>
      <c r="MHY21" s="11"/>
      <c r="MHZ21" s="11"/>
      <c r="MIA21" s="11"/>
      <c r="MIB21" s="11"/>
      <c r="MIC21" s="11"/>
      <c r="MID21" s="11"/>
      <c r="MIE21" s="11"/>
      <c r="MIF21" s="11"/>
      <c r="MIG21" s="11"/>
      <c r="MIH21" s="11"/>
      <c r="MII21" s="11"/>
      <c r="MIJ21" s="11"/>
      <c r="MIK21" s="11"/>
      <c r="MIL21" s="11"/>
      <c r="MIM21" s="11"/>
      <c r="MIN21" s="11"/>
      <c r="MIO21" s="11"/>
      <c r="MIP21" s="11"/>
      <c r="MIQ21" s="11"/>
      <c r="MIR21" s="11"/>
      <c r="MIS21" s="11"/>
      <c r="MIT21" s="11"/>
      <c r="MIU21" s="11"/>
      <c r="MIV21" s="11"/>
      <c r="MIW21" s="11"/>
      <c r="MIX21" s="11"/>
      <c r="MIY21" s="11"/>
      <c r="MIZ21" s="11"/>
      <c r="MJA21" s="11"/>
      <c r="MJB21" s="11"/>
      <c r="MJC21" s="11"/>
      <c r="MJD21" s="11"/>
      <c r="MJE21" s="11"/>
      <c r="MJF21" s="11"/>
      <c r="MJG21" s="11"/>
      <c r="MJH21" s="11"/>
      <c r="MJI21" s="11"/>
      <c r="MJJ21" s="11"/>
      <c r="MJK21" s="11"/>
      <c r="MJL21" s="11"/>
      <c r="MJM21" s="11"/>
      <c r="MJN21" s="11"/>
      <c r="MJO21" s="11"/>
      <c r="MJP21" s="11"/>
      <c r="MJQ21" s="11"/>
      <c r="MJR21" s="11"/>
      <c r="MJS21" s="11"/>
      <c r="MJT21" s="11"/>
      <c r="MJU21" s="11"/>
      <c r="MJV21" s="11"/>
      <c r="MJW21" s="11"/>
      <c r="MJX21" s="11"/>
      <c r="MJY21" s="11"/>
      <c r="MJZ21" s="11"/>
      <c r="MKA21" s="11"/>
      <c r="MKB21" s="11"/>
      <c r="MKC21" s="11"/>
      <c r="MKD21" s="11"/>
      <c r="MKE21" s="11"/>
      <c r="MKF21" s="11"/>
      <c r="MKG21" s="11"/>
      <c r="MKH21" s="11"/>
      <c r="MKI21" s="11"/>
      <c r="MKJ21" s="11"/>
      <c r="MKK21" s="11"/>
      <c r="MKL21" s="11"/>
      <c r="MKM21" s="11"/>
      <c r="MKN21" s="11"/>
      <c r="MKO21" s="11"/>
      <c r="MKP21" s="11"/>
      <c r="MKQ21" s="11"/>
      <c r="MKR21" s="11"/>
      <c r="MKS21" s="11"/>
      <c r="MKT21" s="11"/>
      <c r="MKU21" s="11"/>
      <c r="MKV21" s="11"/>
      <c r="MKW21" s="11"/>
      <c r="MKX21" s="11"/>
      <c r="MKY21" s="11"/>
      <c r="MKZ21" s="11"/>
      <c r="MLA21" s="11"/>
      <c r="MLB21" s="11"/>
      <c r="MLC21" s="11"/>
      <c r="MLD21" s="11"/>
      <c r="MLE21" s="11"/>
      <c r="MLF21" s="11"/>
      <c r="MLG21" s="11"/>
      <c r="MLH21" s="11"/>
      <c r="MLI21" s="11"/>
      <c r="MLJ21" s="11"/>
      <c r="MLK21" s="11"/>
      <c r="MLL21" s="11"/>
      <c r="MLM21" s="11"/>
      <c r="MLN21" s="11"/>
      <c r="MLO21" s="11"/>
      <c r="MLP21" s="11"/>
      <c r="MLQ21" s="11"/>
      <c r="MLR21" s="11"/>
      <c r="MLS21" s="11"/>
      <c r="MLT21" s="11"/>
      <c r="MLU21" s="11"/>
      <c r="MLV21" s="11"/>
      <c r="MLW21" s="11"/>
      <c r="MLX21" s="11"/>
      <c r="MLY21" s="11"/>
      <c r="MLZ21" s="11"/>
      <c r="MMA21" s="11"/>
      <c r="MMB21" s="11"/>
      <c r="MMC21" s="11"/>
      <c r="MMD21" s="11"/>
      <c r="MME21" s="11"/>
      <c r="MMF21" s="11"/>
      <c r="MMG21" s="11"/>
      <c r="MMH21" s="11"/>
      <c r="MMI21" s="11"/>
      <c r="MMJ21" s="11"/>
      <c r="MMK21" s="11"/>
      <c r="MML21" s="11"/>
      <c r="MMM21" s="11"/>
      <c r="MMN21" s="11"/>
      <c r="MMO21" s="11"/>
      <c r="MMP21" s="11"/>
      <c r="MMQ21" s="11"/>
      <c r="MMR21" s="11"/>
      <c r="MMS21" s="11"/>
      <c r="MMT21" s="11"/>
      <c r="MMU21" s="11"/>
      <c r="MMV21" s="11"/>
      <c r="MMW21" s="11"/>
      <c r="MMX21" s="11"/>
      <c r="MMY21" s="11"/>
      <c r="MMZ21" s="11"/>
      <c r="MNA21" s="11"/>
      <c r="MNB21" s="11"/>
      <c r="MNC21" s="11"/>
      <c r="MND21" s="11"/>
      <c r="MNE21" s="11"/>
      <c r="MNF21" s="11"/>
      <c r="MNG21" s="11"/>
      <c r="MNH21" s="11"/>
      <c r="MNI21" s="11"/>
      <c r="MNJ21" s="11"/>
      <c r="MNK21" s="11"/>
      <c r="MNL21" s="11"/>
      <c r="MNM21" s="11"/>
      <c r="MNN21" s="11"/>
      <c r="MNO21" s="11"/>
      <c r="MNP21" s="11"/>
      <c r="MNQ21" s="11"/>
      <c r="MNR21" s="11"/>
      <c r="MNS21" s="11"/>
      <c r="MNT21" s="11"/>
      <c r="MNU21" s="11"/>
      <c r="MNV21" s="11"/>
      <c r="MNW21" s="11"/>
      <c r="MNX21" s="11"/>
      <c r="MNY21" s="11"/>
      <c r="MNZ21" s="11"/>
      <c r="MOA21" s="11"/>
      <c r="MOB21" s="11"/>
      <c r="MOC21" s="11"/>
      <c r="MOD21" s="11"/>
      <c r="MOE21" s="11"/>
      <c r="MOF21" s="11"/>
      <c r="MOG21" s="11"/>
      <c r="MOH21" s="11"/>
      <c r="MOI21" s="11"/>
      <c r="MOJ21" s="11"/>
      <c r="MOK21" s="11"/>
      <c r="MOL21" s="11"/>
      <c r="MOM21" s="11"/>
      <c r="MON21" s="11"/>
      <c r="MOO21" s="11"/>
      <c r="MOP21" s="11"/>
      <c r="MOQ21" s="11"/>
      <c r="MOR21" s="11"/>
      <c r="MOS21" s="11"/>
      <c r="MOT21" s="11"/>
      <c r="MOU21" s="11"/>
      <c r="MOV21" s="11"/>
      <c r="MOW21" s="11"/>
      <c r="MOX21" s="11"/>
      <c r="MOY21" s="11"/>
      <c r="MOZ21" s="11"/>
      <c r="MPA21" s="11"/>
      <c r="MPB21" s="11"/>
      <c r="MPC21" s="11"/>
      <c r="MPD21" s="11"/>
      <c r="MPE21" s="11"/>
      <c r="MPF21" s="11"/>
      <c r="MPG21" s="11"/>
      <c r="MPH21" s="11"/>
      <c r="MPI21" s="11"/>
      <c r="MPJ21" s="11"/>
      <c r="MPK21" s="11"/>
      <c r="MPL21" s="11"/>
      <c r="MPM21" s="11"/>
      <c r="MPN21" s="11"/>
      <c r="MPO21" s="11"/>
      <c r="MPP21" s="11"/>
      <c r="MPQ21" s="11"/>
      <c r="MPR21" s="11"/>
      <c r="MPS21" s="11"/>
      <c r="MPT21" s="11"/>
      <c r="MPU21" s="11"/>
      <c r="MPV21" s="11"/>
      <c r="MPW21" s="11"/>
      <c r="MPX21" s="11"/>
      <c r="MPY21" s="11"/>
      <c r="MPZ21" s="11"/>
      <c r="MQA21" s="11"/>
      <c r="MQB21" s="11"/>
      <c r="MQC21" s="11"/>
      <c r="MQD21" s="11"/>
      <c r="MQE21" s="11"/>
      <c r="MQF21" s="11"/>
      <c r="MQG21" s="11"/>
      <c r="MQH21" s="11"/>
      <c r="MQI21" s="11"/>
      <c r="MQJ21" s="11"/>
      <c r="MQK21" s="11"/>
      <c r="MQL21" s="11"/>
      <c r="MQM21" s="11"/>
      <c r="MQN21" s="11"/>
      <c r="MQO21" s="11"/>
      <c r="MQP21" s="11"/>
      <c r="MQQ21" s="11"/>
      <c r="MQR21" s="11"/>
      <c r="MQS21" s="11"/>
      <c r="MQT21" s="11"/>
      <c r="MQU21" s="11"/>
      <c r="MQV21" s="11"/>
      <c r="MQW21" s="11"/>
      <c r="MQX21" s="11"/>
      <c r="MQY21" s="11"/>
      <c r="MQZ21" s="11"/>
      <c r="MRA21" s="11"/>
      <c r="MRB21" s="11"/>
      <c r="MRC21" s="11"/>
      <c r="MRD21" s="11"/>
      <c r="MRE21" s="11"/>
      <c r="MRF21" s="11"/>
      <c r="MRG21" s="11"/>
      <c r="MRH21" s="11"/>
      <c r="MRI21" s="11"/>
      <c r="MRJ21" s="11"/>
      <c r="MRK21" s="11"/>
      <c r="MRL21" s="11"/>
      <c r="MRM21" s="11"/>
      <c r="MRN21" s="11"/>
      <c r="MRO21" s="11"/>
      <c r="MRP21" s="11"/>
      <c r="MRQ21" s="11"/>
      <c r="MRR21" s="11"/>
      <c r="MRS21" s="11"/>
      <c r="MRT21" s="11"/>
      <c r="MRU21" s="11"/>
      <c r="MRV21" s="11"/>
      <c r="MRW21" s="11"/>
      <c r="MRX21" s="11"/>
      <c r="MRY21" s="11"/>
      <c r="MRZ21" s="11"/>
      <c r="MSA21" s="11"/>
      <c r="MSB21" s="11"/>
      <c r="MSC21" s="11"/>
      <c r="MSD21" s="11"/>
      <c r="MSE21" s="11"/>
      <c r="MSF21" s="11"/>
      <c r="MSG21" s="11"/>
      <c r="MSH21" s="11"/>
      <c r="MSI21" s="11"/>
      <c r="MSJ21" s="11"/>
      <c r="MSK21" s="11"/>
      <c r="MSL21" s="11"/>
      <c r="MSM21" s="11"/>
      <c r="MSN21" s="11"/>
      <c r="MSO21" s="11"/>
      <c r="MSP21" s="11"/>
      <c r="MSQ21" s="11"/>
      <c r="MSR21" s="11"/>
      <c r="MSS21" s="11"/>
      <c r="MST21" s="11"/>
      <c r="MSU21" s="11"/>
      <c r="MSV21" s="11"/>
      <c r="MSW21" s="11"/>
      <c r="MSX21" s="11"/>
      <c r="MSY21" s="11"/>
      <c r="MSZ21" s="11"/>
      <c r="MTA21" s="11"/>
      <c r="MTB21" s="11"/>
      <c r="MTC21" s="11"/>
      <c r="MTD21" s="11"/>
      <c r="MTE21" s="11"/>
      <c r="MTF21" s="11"/>
      <c r="MTG21" s="11"/>
      <c r="MTH21" s="11"/>
      <c r="MTI21" s="11"/>
      <c r="MTJ21" s="11"/>
      <c r="MTK21" s="11"/>
      <c r="MTL21" s="11"/>
      <c r="MTM21" s="11"/>
      <c r="MTN21" s="11"/>
      <c r="MTO21" s="11"/>
      <c r="MTP21" s="11"/>
      <c r="MTQ21" s="11"/>
      <c r="MTR21" s="11"/>
      <c r="MTS21" s="11"/>
      <c r="MTT21" s="11"/>
      <c r="MTU21" s="11"/>
      <c r="MTV21" s="11"/>
      <c r="MTW21" s="11"/>
      <c r="MTX21" s="11"/>
      <c r="MTY21" s="11"/>
      <c r="MTZ21" s="11"/>
      <c r="MUA21" s="11"/>
      <c r="MUB21" s="11"/>
      <c r="MUC21" s="11"/>
      <c r="MUD21" s="11"/>
      <c r="MUE21" s="11"/>
      <c r="MUF21" s="11"/>
      <c r="MUG21" s="11"/>
      <c r="MUH21" s="11"/>
      <c r="MUI21" s="11"/>
      <c r="MUJ21" s="11"/>
      <c r="MUK21" s="11"/>
      <c r="MUL21" s="11"/>
      <c r="MUM21" s="11"/>
      <c r="MUN21" s="11"/>
      <c r="MUO21" s="11"/>
      <c r="MUP21" s="11"/>
      <c r="MUQ21" s="11"/>
      <c r="MUR21" s="11"/>
      <c r="MUS21" s="11"/>
      <c r="MUT21" s="11"/>
      <c r="MUU21" s="11"/>
      <c r="MUV21" s="11"/>
      <c r="MUW21" s="11"/>
      <c r="MUX21" s="11"/>
      <c r="MUY21" s="11"/>
      <c r="MUZ21" s="11"/>
      <c r="MVA21" s="11"/>
      <c r="MVB21" s="11"/>
      <c r="MVC21" s="11"/>
      <c r="MVD21" s="11"/>
      <c r="MVE21" s="11"/>
      <c r="MVF21" s="11"/>
      <c r="MVG21" s="11"/>
      <c r="MVH21" s="11"/>
      <c r="MVI21" s="11"/>
      <c r="MVJ21" s="11"/>
      <c r="MVK21" s="11"/>
      <c r="MVL21" s="11"/>
      <c r="MVM21" s="11"/>
      <c r="MVN21" s="11"/>
      <c r="MVO21" s="11"/>
      <c r="MVP21" s="11"/>
      <c r="MVQ21" s="11"/>
      <c r="MVR21" s="11"/>
      <c r="MVS21" s="11"/>
      <c r="MVT21" s="11"/>
      <c r="MVU21" s="11"/>
      <c r="MVV21" s="11"/>
      <c r="MVW21" s="11"/>
      <c r="MVX21" s="11"/>
      <c r="MVY21" s="11"/>
      <c r="MVZ21" s="11"/>
      <c r="MWA21" s="11"/>
      <c r="MWB21" s="11"/>
      <c r="MWC21" s="11"/>
      <c r="MWD21" s="11"/>
      <c r="MWE21" s="11"/>
      <c r="MWF21" s="11"/>
      <c r="MWG21" s="11"/>
      <c r="MWH21" s="11"/>
      <c r="MWI21" s="11"/>
      <c r="MWJ21" s="11"/>
      <c r="MWK21" s="11"/>
      <c r="MWL21" s="11"/>
      <c r="MWM21" s="11"/>
      <c r="MWN21" s="11"/>
      <c r="MWO21" s="11"/>
      <c r="MWP21" s="11"/>
      <c r="MWQ21" s="11"/>
      <c r="MWR21" s="11"/>
      <c r="MWS21" s="11"/>
      <c r="MWT21" s="11"/>
      <c r="MWU21" s="11"/>
      <c r="MWV21" s="11"/>
      <c r="MWW21" s="11"/>
      <c r="MWX21" s="11"/>
      <c r="MWY21" s="11"/>
      <c r="MWZ21" s="11"/>
      <c r="MXA21" s="11"/>
      <c r="MXB21" s="11"/>
      <c r="MXC21" s="11"/>
      <c r="MXD21" s="11"/>
      <c r="MXE21" s="11"/>
      <c r="MXF21" s="11"/>
      <c r="MXG21" s="11"/>
      <c r="MXH21" s="11"/>
      <c r="MXI21" s="11"/>
      <c r="MXJ21" s="11"/>
      <c r="MXK21" s="11"/>
      <c r="MXL21" s="11"/>
      <c r="MXM21" s="11"/>
      <c r="MXN21" s="11"/>
      <c r="MXO21" s="11"/>
      <c r="MXP21" s="11"/>
      <c r="MXQ21" s="11"/>
      <c r="MXR21" s="11"/>
      <c r="MXS21" s="11"/>
      <c r="MXT21" s="11"/>
      <c r="MXU21" s="11"/>
      <c r="MXV21" s="11"/>
      <c r="MXW21" s="11"/>
      <c r="MXX21" s="11"/>
      <c r="MXY21" s="11"/>
      <c r="MXZ21" s="11"/>
      <c r="MYA21" s="11"/>
      <c r="MYB21" s="11"/>
      <c r="MYC21" s="11"/>
      <c r="MYD21" s="11"/>
      <c r="MYE21" s="11"/>
      <c r="MYF21" s="11"/>
      <c r="MYG21" s="11"/>
      <c r="MYH21" s="11"/>
      <c r="MYI21" s="11"/>
      <c r="MYJ21" s="11"/>
      <c r="MYK21" s="11"/>
      <c r="MYL21" s="11"/>
      <c r="MYM21" s="11"/>
      <c r="MYN21" s="11"/>
      <c r="MYO21" s="11"/>
      <c r="MYP21" s="11"/>
      <c r="MYQ21" s="11"/>
      <c r="MYR21" s="11"/>
      <c r="MYS21" s="11"/>
      <c r="MYT21" s="11"/>
      <c r="MYU21" s="11"/>
      <c r="MYV21" s="11"/>
      <c r="MYW21" s="11"/>
      <c r="MYX21" s="11"/>
      <c r="MYY21" s="11"/>
      <c r="MYZ21" s="11"/>
      <c r="MZA21" s="11"/>
      <c r="MZB21" s="11"/>
      <c r="MZC21" s="11"/>
      <c r="MZD21" s="11"/>
      <c r="MZE21" s="11"/>
      <c r="MZF21" s="11"/>
      <c r="MZG21" s="11"/>
      <c r="MZH21" s="11"/>
      <c r="MZI21" s="11"/>
      <c r="MZJ21" s="11"/>
      <c r="MZK21" s="11"/>
      <c r="MZL21" s="11"/>
      <c r="MZM21" s="11"/>
      <c r="MZN21" s="11"/>
      <c r="MZO21" s="11"/>
      <c r="MZP21" s="11"/>
      <c r="MZQ21" s="11"/>
      <c r="MZR21" s="11"/>
      <c r="MZS21" s="11"/>
      <c r="MZT21" s="11"/>
      <c r="MZU21" s="11"/>
      <c r="MZV21" s="11"/>
      <c r="MZW21" s="11"/>
      <c r="MZX21" s="11"/>
      <c r="MZY21" s="11"/>
      <c r="MZZ21" s="11"/>
      <c r="NAA21" s="11"/>
      <c r="NAB21" s="11"/>
      <c r="NAC21" s="11"/>
      <c r="NAD21" s="11"/>
      <c r="NAE21" s="11"/>
      <c r="NAF21" s="11"/>
      <c r="NAG21" s="11"/>
      <c r="NAH21" s="11"/>
      <c r="NAI21" s="11"/>
      <c r="NAJ21" s="11"/>
      <c r="NAK21" s="11"/>
      <c r="NAL21" s="11"/>
      <c r="NAM21" s="11"/>
      <c r="NAN21" s="11"/>
      <c r="NAO21" s="11"/>
      <c r="NAP21" s="11"/>
      <c r="NAQ21" s="11"/>
      <c r="NAR21" s="11"/>
      <c r="NAS21" s="11"/>
      <c r="NAT21" s="11"/>
      <c r="NAU21" s="11"/>
      <c r="NAV21" s="11"/>
      <c r="NAW21" s="11"/>
      <c r="NAX21" s="11"/>
      <c r="NAY21" s="11"/>
      <c r="NAZ21" s="11"/>
      <c r="NBA21" s="11"/>
      <c r="NBB21" s="11"/>
      <c r="NBC21" s="11"/>
      <c r="NBD21" s="11"/>
      <c r="NBE21" s="11"/>
      <c r="NBF21" s="11"/>
      <c r="NBG21" s="11"/>
      <c r="NBH21" s="11"/>
      <c r="NBI21" s="11"/>
      <c r="NBJ21" s="11"/>
      <c r="NBK21" s="11"/>
      <c r="NBL21" s="11"/>
      <c r="NBM21" s="11"/>
      <c r="NBN21" s="11"/>
      <c r="NBO21" s="11"/>
      <c r="NBP21" s="11"/>
      <c r="NBQ21" s="11"/>
      <c r="NBR21" s="11"/>
      <c r="NBS21" s="11"/>
      <c r="NBT21" s="11"/>
      <c r="NBU21" s="11"/>
      <c r="NBV21" s="11"/>
      <c r="NBW21" s="11"/>
      <c r="NBX21" s="11"/>
      <c r="NBY21" s="11"/>
      <c r="NBZ21" s="11"/>
      <c r="NCA21" s="11"/>
      <c r="NCB21" s="11"/>
      <c r="NCC21" s="11"/>
      <c r="NCD21" s="11"/>
      <c r="NCE21" s="11"/>
      <c r="NCF21" s="11"/>
      <c r="NCG21" s="11"/>
      <c r="NCH21" s="11"/>
      <c r="NCI21" s="11"/>
      <c r="NCJ21" s="11"/>
      <c r="NCK21" s="11"/>
      <c r="NCL21" s="11"/>
      <c r="NCM21" s="11"/>
      <c r="NCN21" s="11"/>
      <c r="NCO21" s="11"/>
      <c r="NCP21" s="11"/>
      <c r="NCQ21" s="11"/>
      <c r="NCR21" s="11"/>
      <c r="NCS21" s="11"/>
      <c r="NCT21" s="11"/>
      <c r="NCU21" s="11"/>
      <c r="NCV21" s="11"/>
      <c r="NCW21" s="11"/>
      <c r="NCX21" s="11"/>
      <c r="NCY21" s="11"/>
      <c r="NCZ21" s="11"/>
      <c r="NDA21" s="11"/>
      <c r="NDB21" s="11"/>
      <c r="NDC21" s="11"/>
      <c r="NDD21" s="11"/>
      <c r="NDE21" s="11"/>
      <c r="NDF21" s="11"/>
      <c r="NDG21" s="11"/>
      <c r="NDH21" s="11"/>
      <c r="NDI21" s="11"/>
      <c r="NDJ21" s="11"/>
      <c r="NDK21" s="11"/>
      <c r="NDL21" s="11"/>
      <c r="NDM21" s="11"/>
      <c r="NDN21" s="11"/>
      <c r="NDO21" s="11"/>
      <c r="NDP21" s="11"/>
      <c r="NDQ21" s="11"/>
      <c r="NDR21" s="11"/>
      <c r="NDS21" s="11"/>
      <c r="NDT21" s="11"/>
      <c r="NDU21" s="11"/>
      <c r="NDV21" s="11"/>
      <c r="NDW21" s="11"/>
      <c r="NDX21" s="11"/>
      <c r="NDY21" s="11"/>
      <c r="NDZ21" s="11"/>
      <c r="NEA21" s="11"/>
      <c r="NEB21" s="11"/>
      <c r="NEC21" s="11"/>
      <c r="NED21" s="11"/>
      <c r="NEE21" s="11"/>
      <c r="NEF21" s="11"/>
      <c r="NEG21" s="11"/>
      <c r="NEH21" s="11"/>
      <c r="NEI21" s="11"/>
      <c r="NEJ21" s="11"/>
      <c r="NEK21" s="11"/>
      <c r="NEL21" s="11"/>
      <c r="NEM21" s="11"/>
      <c r="NEN21" s="11"/>
      <c r="NEO21" s="11"/>
      <c r="NEP21" s="11"/>
      <c r="NEQ21" s="11"/>
      <c r="NER21" s="11"/>
      <c r="NES21" s="11"/>
      <c r="NET21" s="11"/>
      <c r="NEU21" s="11"/>
      <c r="NEV21" s="11"/>
      <c r="NEW21" s="11"/>
      <c r="NEX21" s="11"/>
      <c r="NEY21" s="11"/>
      <c r="NEZ21" s="11"/>
      <c r="NFA21" s="11"/>
      <c r="NFB21" s="11"/>
      <c r="NFC21" s="11"/>
      <c r="NFD21" s="11"/>
      <c r="NFE21" s="11"/>
      <c r="NFF21" s="11"/>
      <c r="NFG21" s="11"/>
      <c r="NFH21" s="11"/>
      <c r="NFI21" s="11"/>
      <c r="NFJ21" s="11"/>
      <c r="NFK21" s="11"/>
      <c r="NFL21" s="11"/>
      <c r="NFM21" s="11"/>
      <c r="NFN21" s="11"/>
      <c r="NFO21" s="11"/>
      <c r="NFP21" s="11"/>
      <c r="NFQ21" s="11"/>
      <c r="NFR21" s="11"/>
      <c r="NFS21" s="11"/>
      <c r="NFT21" s="11"/>
      <c r="NFU21" s="11"/>
      <c r="NFV21" s="11"/>
      <c r="NFW21" s="11"/>
      <c r="NFX21" s="11"/>
      <c r="NFY21" s="11"/>
      <c r="NFZ21" s="11"/>
      <c r="NGA21" s="11"/>
      <c r="NGB21" s="11"/>
      <c r="NGC21" s="11"/>
      <c r="NGD21" s="11"/>
      <c r="NGE21" s="11"/>
      <c r="NGF21" s="11"/>
      <c r="NGG21" s="11"/>
      <c r="NGH21" s="11"/>
      <c r="NGI21" s="11"/>
      <c r="NGJ21" s="11"/>
      <c r="NGK21" s="11"/>
      <c r="NGL21" s="11"/>
      <c r="NGM21" s="11"/>
      <c r="NGN21" s="11"/>
      <c r="NGO21" s="11"/>
      <c r="NGP21" s="11"/>
      <c r="NGQ21" s="11"/>
      <c r="NGR21" s="11"/>
      <c r="NGS21" s="11"/>
      <c r="NGT21" s="11"/>
      <c r="NGU21" s="11"/>
      <c r="NGV21" s="11"/>
      <c r="NGW21" s="11"/>
      <c r="NGX21" s="11"/>
      <c r="NGY21" s="11"/>
      <c r="NGZ21" s="11"/>
      <c r="NHA21" s="11"/>
      <c r="NHB21" s="11"/>
      <c r="NHC21" s="11"/>
      <c r="NHD21" s="11"/>
      <c r="NHE21" s="11"/>
      <c r="NHF21" s="11"/>
      <c r="NHG21" s="11"/>
      <c r="NHH21" s="11"/>
      <c r="NHI21" s="11"/>
      <c r="NHJ21" s="11"/>
      <c r="NHK21" s="11"/>
      <c r="NHL21" s="11"/>
      <c r="NHM21" s="11"/>
      <c r="NHN21" s="11"/>
      <c r="NHO21" s="11"/>
      <c r="NHP21" s="11"/>
      <c r="NHQ21" s="11"/>
      <c r="NHR21" s="11"/>
      <c r="NHS21" s="11"/>
      <c r="NHT21" s="11"/>
      <c r="NHU21" s="11"/>
      <c r="NHV21" s="11"/>
      <c r="NHW21" s="11"/>
      <c r="NHX21" s="11"/>
      <c r="NHY21" s="11"/>
      <c r="NHZ21" s="11"/>
      <c r="NIA21" s="11"/>
      <c r="NIB21" s="11"/>
      <c r="NIC21" s="11"/>
      <c r="NID21" s="11"/>
      <c r="NIE21" s="11"/>
      <c r="NIF21" s="11"/>
      <c r="NIG21" s="11"/>
      <c r="NIH21" s="11"/>
      <c r="NII21" s="11"/>
      <c r="NIJ21" s="11"/>
      <c r="NIK21" s="11"/>
      <c r="NIL21" s="11"/>
      <c r="NIM21" s="11"/>
      <c r="NIN21" s="11"/>
      <c r="NIO21" s="11"/>
      <c r="NIP21" s="11"/>
      <c r="NIQ21" s="11"/>
      <c r="NIR21" s="11"/>
      <c r="NIS21" s="11"/>
      <c r="NIT21" s="11"/>
      <c r="NIU21" s="11"/>
      <c r="NIV21" s="11"/>
      <c r="NIW21" s="11"/>
      <c r="NIX21" s="11"/>
      <c r="NIY21" s="11"/>
      <c r="NIZ21" s="11"/>
      <c r="NJA21" s="11"/>
      <c r="NJB21" s="11"/>
      <c r="NJC21" s="11"/>
      <c r="NJD21" s="11"/>
      <c r="NJE21" s="11"/>
      <c r="NJF21" s="11"/>
      <c r="NJG21" s="11"/>
      <c r="NJH21" s="11"/>
      <c r="NJI21" s="11"/>
      <c r="NJJ21" s="11"/>
      <c r="NJK21" s="11"/>
      <c r="NJL21" s="11"/>
      <c r="NJM21" s="11"/>
      <c r="NJN21" s="11"/>
      <c r="NJO21" s="11"/>
      <c r="NJP21" s="11"/>
      <c r="NJQ21" s="11"/>
      <c r="NJR21" s="11"/>
      <c r="NJS21" s="11"/>
      <c r="NJT21" s="11"/>
      <c r="NJU21" s="11"/>
      <c r="NJV21" s="11"/>
      <c r="NJW21" s="11"/>
      <c r="NJX21" s="11"/>
      <c r="NJY21" s="11"/>
      <c r="NJZ21" s="11"/>
      <c r="NKA21" s="11"/>
      <c r="NKB21" s="11"/>
      <c r="NKC21" s="11"/>
      <c r="NKD21" s="11"/>
      <c r="NKE21" s="11"/>
      <c r="NKF21" s="11"/>
      <c r="NKG21" s="11"/>
      <c r="NKH21" s="11"/>
      <c r="NKI21" s="11"/>
      <c r="NKJ21" s="11"/>
      <c r="NKK21" s="11"/>
      <c r="NKL21" s="11"/>
      <c r="NKM21" s="11"/>
      <c r="NKN21" s="11"/>
      <c r="NKO21" s="11"/>
      <c r="NKP21" s="11"/>
      <c r="NKQ21" s="11"/>
      <c r="NKR21" s="11"/>
      <c r="NKS21" s="11"/>
      <c r="NKT21" s="11"/>
      <c r="NKU21" s="11"/>
      <c r="NKV21" s="11"/>
      <c r="NKW21" s="11"/>
      <c r="NKX21" s="11"/>
      <c r="NKY21" s="11"/>
      <c r="NKZ21" s="11"/>
      <c r="NLA21" s="11"/>
      <c r="NLB21" s="11"/>
      <c r="NLC21" s="11"/>
      <c r="NLD21" s="11"/>
      <c r="NLE21" s="11"/>
      <c r="NLF21" s="11"/>
      <c r="NLG21" s="11"/>
      <c r="NLH21" s="11"/>
      <c r="NLI21" s="11"/>
      <c r="NLJ21" s="11"/>
      <c r="NLK21" s="11"/>
      <c r="NLL21" s="11"/>
      <c r="NLM21" s="11"/>
      <c r="NLN21" s="11"/>
      <c r="NLO21" s="11"/>
      <c r="NLP21" s="11"/>
      <c r="NLQ21" s="11"/>
      <c r="NLR21" s="11"/>
      <c r="NLS21" s="11"/>
      <c r="NLT21" s="11"/>
      <c r="NLU21" s="11"/>
      <c r="NLV21" s="11"/>
      <c r="NLW21" s="11"/>
      <c r="NLX21" s="11"/>
      <c r="NLY21" s="11"/>
      <c r="NLZ21" s="11"/>
      <c r="NMA21" s="11"/>
      <c r="NMB21" s="11"/>
      <c r="NMC21" s="11"/>
      <c r="NMD21" s="11"/>
      <c r="NME21" s="11"/>
      <c r="NMF21" s="11"/>
      <c r="NMG21" s="11"/>
      <c r="NMH21" s="11"/>
      <c r="NMI21" s="11"/>
      <c r="NMJ21" s="11"/>
      <c r="NMK21" s="11"/>
      <c r="NML21" s="11"/>
      <c r="NMM21" s="11"/>
      <c r="NMN21" s="11"/>
      <c r="NMO21" s="11"/>
      <c r="NMP21" s="11"/>
      <c r="NMQ21" s="11"/>
      <c r="NMR21" s="11"/>
      <c r="NMS21" s="11"/>
      <c r="NMT21" s="11"/>
      <c r="NMU21" s="11"/>
      <c r="NMV21" s="11"/>
      <c r="NMW21" s="11"/>
      <c r="NMX21" s="11"/>
      <c r="NMY21" s="11"/>
      <c r="NMZ21" s="11"/>
      <c r="NNA21" s="11"/>
      <c r="NNB21" s="11"/>
      <c r="NNC21" s="11"/>
      <c r="NND21" s="11"/>
      <c r="NNE21" s="11"/>
      <c r="NNF21" s="11"/>
      <c r="NNG21" s="11"/>
      <c r="NNH21" s="11"/>
      <c r="NNI21" s="11"/>
      <c r="NNJ21" s="11"/>
      <c r="NNK21" s="11"/>
      <c r="NNL21" s="11"/>
      <c r="NNM21" s="11"/>
      <c r="NNN21" s="11"/>
      <c r="NNO21" s="11"/>
      <c r="NNP21" s="11"/>
      <c r="NNQ21" s="11"/>
      <c r="NNR21" s="11"/>
      <c r="NNS21" s="11"/>
      <c r="NNT21" s="11"/>
      <c r="NNU21" s="11"/>
      <c r="NNV21" s="11"/>
      <c r="NNW21" s="11"/>
      <c r="NNX21" s="11"/>
      <c r="NNY21" s="11"/>
      <c r="NNZ21" s="11"/>
      <c r="NOA21" s="11"/>
      <c r="NOB21" s="11"/>
      <c r="NOC21" s="11"/>
      <c r="NOD21" s="11"/>
      <c r="NOE21" s="11"/>
      <c r="NOF21" s="11"/>
      <c r="NOG21" s="11"/>
      <c r="NOH21" s="11"/>
      <c r="NOI21" s="11"/>
      <c r="NOJ21" s="11"/>
      <c r="NOK21" s="11"/>
      <c r="NOL21" s="11"/>
      <c r="NOM21" s="11"/>
      <c r="NON21" s="11"/>
      <c r="NOO21" s="11"/>
      <c r="NOP21" s="11"/>
      <c r="NOQ21" s="11"/>
      <c r="NOR21" s="11"/>
      <c r="NOS21" s="11"/>
      <c r="NOT21" s="11"/>
      <c r="NOU21" s="11"/>
      <c r="NOV21" s="11"/>
      <c r="NOW21" s="11"/>
      <c r="NOX21" s="11"/>
      <c r="NOY21" s="11"/>
      <c r="NOZ21" s="11"/>
      <c r="NPA21" s="11"/>
      <c r="NPB21" s="11"/>
      <c r="NPC21" s="11"/>
      <c r="NPD21" s="11"/>
      <c r="NPE21" s="11"/>
      <c r="NPF21" s="11"/>
      <c r="NPG21" s="11"/>
      <c r="NPH21" s="11"/>
      <c r="NPI21" s="11"/>
      <c r="NPJ21" s="11"/>
      <c r="NPK21" s="11"/>
      <c r="NPL21" s="11"/>
      <c r="NPM21" s="11"/>
      <c r="NPN21" s="11"/>
      <c r="NPO21" s="11"/>
      <c r="NPP21" s="11"/>
      <c r="NPQ21" s="11"/>
      <c r="NPR21" s="11"/>
      <c r="NPS21" s="11"/>
      <c r="NPT21" s="11"/>
      <c r="NPU21" s="11"/>
      <c r="NPV21" s="11"/>
      <c r="NPW21" s="11"/>
      <c r="NPX21" s="11"/>
      <c r="NPY21" s="11"/>
      <c r="NPZ21" s="11"/>
      <c r="NQA21" s="11"/>
      <c r="NQB21" s="11"/>
      <c r="NQC21" s="11"/>
      <c r="NQD21" s="11"/>
      <c r="NQE21" s="11"/>
      <c r="NQF21" s="11"/>
      <c r="NQG21" s="11"/>
      <c r="NQH21" s="11"/>
      <c r="NQI21" s="11"/>
      <c r="NQJ21" s="11"/>
      <c r="NQK21" s="11"/>
      <c r="NQL21" s="11"/>
      <c r="NQM21" s="11"/>
      <c r="NQN21" s="11"/>
      <c r="NQO21" s="11"/>
      <c r="NQP21" s="11"/>
      <c r="NQQ21" s="11"/>
      <c r="NQR21" s="11"/>
      <c r="NQS21" s="11"/>
      <c r="NQT21" s="11"/>
      <c r="NQU21" s="11"/>
      <c r="NQV21" s="11"/>
      <c r="NQW21" s="11"/>
      <c r="NQX21" s="11"/>
      <c r="NQY21" s="11"/>
      <c r="NQZ21" s="11"/>
      <c r="NRA21" s="11"/>
      <c r="NRB21" s="11"/>
      <c r="NRC21" s="11"/>
      <c r="NRD21" s="11"/>
      <c r="NRE21" s="11"/>
      <c r="NRF21" s="11"/>
      <c r="NRG21" s="11"/>
      <c r="NRH21" s="11"/>
      <c r="NRI21" s="11"/>
      <c r="NRJ21" s="11"/>
      <c r="NRK21" s="11"/>
      <c r="NRL21" s="11"/>
      <c r="NRM21" s="11"/>
      <c r="NRN21" s="11"/>
      <c r="NRO21" s="11"/>
      <c r="NRP21" s="11"/>
      <c r="NRQ21" s="11"/>
      <c r="NRR21" s="11"/>
      <c r="NRS21" s="11"/>
      <c r="NRT21" s="11"/>
      <c r="NRU21" s="11"/>
      <c r="NRV21" s="11"/>
      <c r="NRW21" s="11"/>
      <c r="NRX21" s="11"/>
      <c r="NRY21" s="11"/>
      <c r="NRZ21" s="11"/>
      <c r="NSA21" s="11"/>
      <c r="NSB21" s="11"/>
      <c r="NSC21" s="11"/>
      <c r="NSD21" s="11"/>
      <c r="NSE21" s="11"/>
      <c r="NSF21" s="11"/>
      <c r="NSG21" s="11"/>
      <c r="NSH21" s="11"/>
      <c r="NSI21" s="11"/>
      <c r="NSJ21" s="11"/>
      <c r="NSK21" s="11"/>
      <c r="NSL21" s="11"/>
      <c r="NSM21" s="11"/>
      <c r="NSN21" s="11"/>
      <c r="NSO21" s="11"/>
      <c r="NSP21" s="11"/>
      <c r="NSQ21" s="11"/>
      <c r="NSR21" s="11"/>
      <c r="NSS21" s="11"/>
      <c r="NST21" s="11"/>
      <c r="NSU21" s="11"/>
      <c r="NSV21" s="11"/>
      <c r="NSW21" s="11"/>
      <c r="NSX21" s="11"/>
      <c r="NSY21" s="11"/>
      <c r="NSZ21" s="11"/>
      <c r="NTA21" s="11"/>
      <c r="NTB21" s="11"/>
      <c r="NTC21" s="11"/>
      <c r="NTD21" s="11"/>
      <c r="NTE21" s="11"/>
      <c r="NTF21" s="11"/>
      <c r="NTG21" s="11"/>
      <c r="NTH21" s="11"/>
      <c r="NTI21" s="11"/>
      <c r="NTJ21" s="11"/>
      <c r="NTK21" s="11"/>
      <c r="NTL21" s="11"/>
      <c r="NTM21" s="11"/>
      <c r="NTN21" s="11"/>
      <c r="NTO21" s="11"/>
      <c r="NTP21" s="11"/>
      <c r="NTQ21" s="11"/>
      <c r="NTR21" s="11"/>
      <c r="NTS21" s="11"/>
      <c r="NTT21" s="11"/>
      <c r="NTU21" s="11"/>
      <c r="NTV21" s="11"/>
      <c r="NTW21" s="11"/>
      <c r="NTX21" s="11"/>
      <c r="NTY21" s="11"/>
      <c r="NTZ21" s="11"/>
      <c r="NUA21" s="11"/>
      <c r="NUB21" s="11"/>
      <c r="NUC21" s="11"/>
      <c r="NUD21" s="11"/>
      <c r="NUE21" s="11"/>
      <c r="NUF21" s="11"/>
      <c r="NUG21" s="11"/>
      <c r="NUH21" s="11"/>
      <c r="NUI21" s="11"/>
      <c r="NUJ21" s="11"/>
      <c r="NUK21" s="11"/>
      <c r="NUL21" s="11"/>
      <c r="NUM21" s="11"/>
      <c r="NUN21" s="11"/>
      <c r="NUO21" s="11"/>
      <c r="NUP21" s="11"/>
      <c r="NUQ21" s="11"/>
      <c r="NUR21" s="11"/>
      <c r="NUS21" s="11"/>
      <c r="NUT21" s="11"/>
      <c r="NUU21" s="11"/>
      <c r="NUV21" s="11"/>
      <c r="NUW21" s="11"/>
      <c r="NUX21" s="11"/>
      <c r="NUY21" s="11"/>
      <c r="NUZ21" s="11"/>
      <c r="NVA21" s="11"/>
      <c r="NVB21" s="11"/>
      <c r="NVC21" s="11"/>
      <c r="NVD21" s="11"/>
      <c r="NVE21" s="11"/>
      <c r="NVF21" s="11"/>
      <c r="NVG21" s="11"/>
      <c r="NVH21" s="11"/>
      <c r="NVI21" s="11"/>
      <c r="NVJ21" s="11"/>
      <c r="NVK21" s="11"/>
      <c r="NVL21" s="11"/>
      <c r="NVM21" s="11"/>
      <c r="NVN21" s="11"/>
      <c r="NVO21" s="11"/>
      <c r="NVP21" s="11"/>
      <c r="NVQ21" s="11"/>
      <c r="NVR21" s="11"/>
      <c r="NVS21" s="11"/>
      <c r="NVT21" s="11"/>
      <c r="NVU21" s="11"/>
      <c r="NVV21" s="11"/>
      <c r="NVW21" s="11"/>
      <c r="NVX21" s="11"/>
      <c r="NVY21" s="11"/>
      <c r="NVZ21" s="11"/>
      <c r="NWA21" s="11"/>
      <c r="NWB21" s="11"/>
      <c r="NWC21" s="11"/>
      <c r="NWD21" s="11"/>
      <c r="NWE21" s="11"/>
      <c r="NWF21" s="11"/>
      <c r="NWG21" s="11"/>
      <c r="NWH21" s="11"/>
      <c r="NWI21" s="11"/>
      <c r="NWJ21" s="11"/>
      <c r="NWK21" s="11"/>
      <c r="NWL21" s="11"/>
      <c r="NWM21" s="11"/>
      <c r="NWN21" s="11"/>
      <c r="NWO21" s="11"/>
      <c r="NWP21" s="11"/>
      <c r="NWQ21" s="11"/>
      <c r="NWR21" s="11"/>
      <c r="NWS21" s="11"/>
      <c r="NWT21" s="11"/>
      <c r="NWU21" s="11"/>
      <c r="NWV21" s="11"/>
      <c r="NWW21" s="11"/>
      <c r="NWX21" s="11"/>
      <c r="NWY21" s="11"/>
      <c r="NWZ21" s="11"/>
      <c r="NXA21" s="11"/>
      <c r="NXB21" s="11"/>
      <c r="NXC21" s="11"/>
      <c r="NXD21" s="11"/>
      <c r="NXE21" s="11"/>
      <c r="NXF21" s="11"/>
      <c r="NXG21" s="11"/>
      <c r="NXH21" s="11"/>
      <c r="NXI21" s="11"/>
      <c r="NXJ21" s="11"/>
      <c r="NXK21" s="11"/>
      <c r="NXL21" s="11"/>
      <c r="NXM21" s="11"/>
      <c r="NXN21" s="11"/>
      <c r="NXO21" s="11"/>
      <c r="NXP21" s="11"/>
      <c r="NXQ21" s="11"/>
      <c r="NXR21" s="11"/>
      <c r="NXS21" s="11"/>
      <c r="NXT21" s="11"/>
      <c r="NXU21" s="11"/>
      <c r="NXV21" s="11"/>
      <c r="NXW21" s="11"/>
      <c r="NXX21" s="11"/>
      <c r="NXY21" s="11"/>
      <c r="NXZ21" s="11"/>
      <c r="NYA21" s="11"/>
      <c r="NYB21" s="11"/>
      <c r="NYC21" s="11"/>
      <c r="NYD21" s="11"/>
      <c r="NYE21" s="11"/>
      <c r="NYF21" s="11"/>
      <c r="NYG21" s="11"/>
      <c r="NYH21" s="11"/>
      <c r="NYI21" s="11"/>
      <c r="NYJ21" s="11"/>
      <c r="NYK21" s="11"/>
      <c r="NYL21" s="11"/>
      <c r="NYM21" s="11"/>
      <c r="NYN21" s="11"/>
      <c r="NYO21" s="11"/>
      <c r="NYP21" s="11"/>
      <c r="NYQ21" s="11"/>
      <c r="NYR21" s="11"/>
      <c r="NYS21" s="11"/>
      <c r="NYT21" s="11"/>
      <c r="NYU21" s="11"/>
      <c r="NYV21" s="11"/>
      <c r="NYW21" s="11"/>
      <c r="NYX21" s="11"/>
      <c r="NYY21" s="11"/>
      <c r="NYZ21" s="11"/>
      <c r="NZA21" s="11"/>
      <c r="NZB21" s="11"/>
      <c r="NZC21" s="11"/>
      <c r="NZD21" s="11"/>
      <c r="NZE21" s="11"/>
      <c r="NZF21" s="11"/>
      <c r="NZG21" s="11"/>
      <c r="NZH21" s="11"/>
      <c r="NZI21" s="11"/>
      <c r="NZJ21" s="11"/>
      <c r="NZK21" s="11"/>
      <c r="NZL21" s="11"/>
      <c r="NZM21" s="11"/>
      <c r="NZN21" s="11"/>
      <c r="NZO21" s="11"/>
      <c r="NZP21" s="11"/>
      <c r="NZQ21" s="11"/>
      <c r="NZR21" s="11"/>
      <c r="NZS21" s="11"/>
      <c r="NZT21" s="11"/>
      <c r="NZU21" s="11"/>
      <c r="NZV21" s="11"/>
      <c r="NZW21" s="11"/>
      <c r="NZX21" s="11"/>
      <c r="NZY21" s="11"/>
      <c r="NZZ21" s="11"/>
      <c r="OAA21" s="11"/>
      <c r="OAB21" s="11"/>
      <c r="OAC21" s="11"/>
      <c r="OAD21" s="11"/>
      <c r="OAE21" s="11"/>
      <c r="OAF21" s="11"/>
      <c r="OAG21" s="11"/>
      <c r="OAH21" s="11"/>
      <c r="OAI21" s="11"/>
      <c r="OAJ21" s="11"/>
      <c r="OAK21" s="11"/>
      <c r="OAL21" s="11"/>
      <c r="OAM21" s="11"/>
      <c r="OAN21" s="11"/>
      <c r="OAO21" s="11"/>
      <c r="OAP21" s="11"/>
      <c r="OAQ21" s="11"/>
      <c r="OAR21" s="11"/>
      <c r="OAS21" s="11"/>
      <c r="OAT21" s="11"/>
      <c r="OAU21" s="11"/>
      <c r="OAV21" s="11"/>
      <c r="OAW21" s="11"/>
      <c r="OAX21" s="11"/>
      <c r="OAY21" s="11"/>
      <c r="OAZ21" s="11"/>
      <c r="OBA21" s="11"/>
      <c r="OBB21" s="11"/>
      <c r="OBC21" s="11"/>
      <c r="OBD21" s="11"/>
      <c r="OBE21" s="11"/>
      <c r="OBF21" s="11"/>
      <c r="OBG21" s="11"/>
      <c r="OBH21" s="11"/>
      <c r="OBI21" s="11"/>
      <c r="OBJ21" s="11"/>
      <c r="OBK21" s="11"/>
      <c r="OBL21" s="11"/>
      <c r="OBM21" s="11"/>
      <c r="OBN21" s="11"/>
      <c r="OBO21" s="11"/>
      <c r="OBP21" s="11"/>
      <c r="OBQ21" s="11"/>
      <c r="OBR21" s="11"/>
      <c r="OBS21" s="11"/>
      <c r="OBT21" s="11"/>
      <c r="OBU21" s="11"/>
      <c r="OBV21" s="11"/>
      <c r="OBW21" s="11"/>
      <c r="OBX21" s="11"/>
      <c r="OBY21" s="11"/>
      <c r="OBZ21" s="11"/>
      <c r="OCA21" s="11"/>
      <c r="OCB21" s="11"/>
      <c r="OCC21" s="11"/>
      <c r="OCD21" s="11"/>
      <c r="OCE21" s="11"/>
      <c r="OCF21" s="11"/>
      <c r="OCG21" s="11"/>
      <c r="OCH21" s="11"/>
      <c r="OCI21" s="11"/>
      <c r="OCJ21" s="11"/>
      <c r="OCK21" s="11"/>
      <c r="OCL21" s="11"/>
      <c r="OCM21" s="11"/>
      <c r="OCN21" s="11"/>
      <c r="OCO21" s="11"/>
      <c r="OCP21" s="11"/>
      <c r="OCQ21" s="11"/>
      <c r="OCR21" s="11"/>
      <c r="OCS21" s="11"/>
      <c r="OCT21" s="11"/>
      <c r="OCU21" s="11"/>
      <c r="OCV21" s="11"/>
      <c r="OCW21" s="11"/>
      <c r="OCX21" s="11"/>
      <c r="OCY21" s="11"/>
      <c r="OCZ21" s="11"/>
      <c r="ODA21" s="11"/>
      <c r="ODB21" s="11"/>
      <c r="ODC21" s="11"/>
      <c r="ODD21" s="11"/>
      <c r="ODE21" s="11"/>
      <c r="ODF21" s="11"/>
      <c r="ODG21" s="11"/>
      <c r="ODH21" s="11"/>
      <c r="ODI21" s="11"/>
      <c r="ODJ21" s="11"/>
      <c r="ODK21" s="11"/>
      <c r="ODL21" s="11"/>
      <c r="ODM21" s="11"/>
      <c r="ODN21" s="11"/>
      <c r="ODO21" s="11"/>
      <c r="ODP21" s="11"/>
      <c r="ODQ21" s="11"/>
      <c r="ODR21" s="11"/>
      <c r="ODS21" s="11"/>
      <c r="ODT21" s="11"/>
      <c r="ODU21" s="11"/>
      <c r="ODV21" s="11"/>
      <c r="ODW21" s="11"/>
      <c r="ODX21" s="11"/>
      <c r="ODY21" s="11"/>
      <c r="ODZ21" s="11"/>
      <c r="OEA21" s="11"/>
      <c r="OEB21" s="11"/>
      <c r="OEC21" s="11"/>
      <c r="OED21" s="11"/>
      <c r="OEE21" s="11"/>
      <c r="OEF21" s="11"/>
      <c r="OEG21" s="11"/>
      <c r="OEH21" s="11"/>
      <c r="OEI21" s="11"/>
      <c r="OEJ21" s="11"/>
      <c r="OEK21" s="11"/>
      <c r="OEL21" s="11"/>
      <c r="OEM21" s="11"/>
      <c r="OEN21" s="11"/>
      <c r="OEO21" s="11"/>
      <c r="OEP21" s="11"/>
      <c r="OEQ21" s="11"/>
      <c r="OER21" s="11"/>
      <c r="OES21" s="11"/>
      <c r="OET21" s="11"/>
      <c r="OEU21" s="11"/>
      <c r="OEV21" s="11"/>
      <c r="OEW21" s="11"/>
      <c r="OEX21" s="11"/>
      <c r="OEY21" s="11"/>
      <c r="OEZ21" s="11"/>
      <c r="OFA21" s="11"/>
      <c r="OFB21" s="11"/>
      <c r="OFC21" s="11"/>
      <c r="OFD21" s="11"/>
      <c r="OFE21" s="11"/>
      <c r="OFF21" s="11"/>
      <c r="OFG21" s="11"/>
      <c r="OFH21" s="11"/>
      <c r="OFI21" s="11"/>
      <c r="OFJ21" s="11"/>
      <c r="OFK21" s="11"/>
      <c r="OFL21" s="11"/>
      <c r="OFM21" s="11"/>
      <c r="OFN21" s="11"/>
      <c r="OFO21" s="11"/>
      <c r="OFP21" s="11"/>
      <c r="OFQ21" s="11"/>
      <c r="OFR21" s="11"/>
      <c r="OFS21" s="11"/>
      <c r="OFT21" s="11"/>
      <c r="OFU21" s="11"/>
      <c r="OFV21" s="11"/>
      <c r="OFW21" s="11"/>
      <c r="OFX21" s="11"/>
      <c r="OFY21" s="11"/>
      <c r="OFZ21" s="11"/>
      <c r="OGA21" s="11"/>
      <c r="OGB21" s="11"/>
      <c r="OGC21" s="11"/>
      <c r="OGD21" s="11"/>
      <c r="OGE21" s="11"/>
      <c r="OGF21" s="11"/>
      <c r="OGG21" s="11"/>
      <c r="OGH21" s="11"/>
      <c r="OGI21" s="11"/>
      <c r="OGJ21" s="11"/>
      <c r="OGK21" s="11"/>
      <c r="OGL21" s="11"/>
      <c r="OGM21" s="11"/>
      <c r="OGN21" s="11"/>
      <c r="OGO21" s="11"/>
      <c r="OGP21" s="11"/>
      <c r="OGQ21" s="11"/>
      <c r="OGR21" s="11"/>
      <c r="OGS21" s="11"/>
      <c r="OGT21" s="11"/>
      <c r="OGU21" s="11"/>
      <c r="OGV21" s="11"/>
      <c r="OGW21" s="11"/>
      <c r="OGX21" s="11"/>
      <c r="OGY21" s="11"/>
      <c r="OGZ21" s="11"/>
      <c r="OHA21" s="11"/>
      <c r="OHB21" s="11"/>
      <c r="OHC21" s="11"/>
      <c r="OHD21" s="11"/>
      <c r="OHE21" s="11"/>
      <c r="OHF21" s="11"/>
      <c r="OHG21" s="11"/>
      <c r="OHH21" s="11"/>
      <c r="OHI21" s="11"/>
      <c r="OHJ21" s="11"/>
      <c r="OHK21" s="11"/>
      <c r="OHL21" s="11"/>
      <c r="OHM21" s="11"/>
      <c r="OHN21" s="11"/>
      <c r="OHO21" s="11"/>
      <c r="OHP21" s="11"/>
      <c r="OHQ21" s="11"/>
      <c r="OHR21" s="11"/>
      <c r="OHS21" s="11"/>
      <c r="OHT21" s="11"/>
      <c r="OHU21" s="11"/>
      <c r="OHV21" s="11"/>
      <c r="OHW21" s="11"/>
      <c r="OHX21" s="11"/>
      <c r="OHY21" s="11"/>
      <c r="OHZ21" s="11"/>
      <c r="OIA21" s="11"/>
      <c r="OIB21" s="11"/>
      <c r="OIC21" s="11"/>
      <c r="OID21" s="11"/>
      <c r="OIE21" s="11"/>
      <c r="OIF21" s="11"/>
      <c r="OIG21" s="11"/>
      <c r="OIH21" s="11"/>
      <c r="OII21" s="11"/>
      <c r="OIJ21" s="11"/>
      <c r="OIK21" s="11"/>
      <c r="OIL21" s="11"/>
      <c r="OIM21" s="11"/>
      <c r="OIN21" s="11"/>
      <c r="OIO21" s="11"/>
      <c r="OIP21" s="11"/>
      <c r="OIQ21" s="11"/>
      <c r="OIR21" s="11"/>
      <c r="OIS21" s="11"/>
      <c r="OIT21" s="11"/>
      <c r="OIU21" s="11"/>
      <c r="OIV21" s="11"/>
      <c r="OIW21" s="11"/>
      <c r="OIX21" s="11"/>
      <c r="OIY21" s="11"/>
      <c r="OIZ21" s="11"/>
      <c r="OJA21" s="11"/>
      <c r="OJB21" s="11"/>
      <c r="OJC21" s="11"/>
      <c r="OJD21" s="11"/>
      <c r="OJE21" s="11"/>
      <c r="OJF21" s="11"/>
      <c r="OJG21" s="11"/>
      <c r="OJH21" s="11"/>
      <c r="OJI21" s="11"/>
      <c r="OJJ21" s="11"/>
      <c r="OJK21" s="11"/>
      <c r="OJL21" s="11"/>
      <c r="OJM21" s="11"/>
      <c r="OJN21" s="11"/>
      <c r="OJO21" s="11"/>
      <c r="OJP21" s="11"/>
      <c r="OJQ21" s="11"/>
      <c r="OJR21" s="11"/>
      <c r="OJS21" s="11"/>
      <c r="OJT21" s="11"/>
      <c r="OJU21" s="11"/>
      <c r="OJV21" s="11"/>
      <c r="OJW21" s="11"/>
      <c r="OJX21" s="11"/>
      <c r="OJY21" s="11"/>
      <c r="OJZ21" s="11"/>
      <c r="OKA21" s="11"/>
      <c r="OKB21" s="11"/>
      <c r="OKC21" s="11"/>
      <c r="OKD21" s="11"/>
      <c r="OKE21" s="11"/>
      <c r="OKF21" s="11"/>
      <c r="OKG21" s="11"/>
      <c r="OKH21" s="11"/>
      <c r="OKI21" s="11"/>
      <c r="OKJ21" s="11"/>
      <c r="OKK21" s="11"/>
      <c r="OKL21" s="11"/>
      <c r="OKM21" s="11"/>
      <c r="OKN21" s="11"/>
      <c r="OKO21" s="11"/>
      <c r="OKP21" s="11"/>
      <c r="OKQ21" s="11"/>
      <c r="OKR21" s="11"/>
      <c r="OKS21" s="11"/>
      <c r="OKT21" s="11"/>
      <c r="OKU21" s="11"/>
      <c r="OKV21" s="11"/>
      <c r="OKW21" s="11"/>
      <c r="OKX21" s="11"/>
      <c r="OKY21" s="11"/>
      <c r="OKZ21" s="11"/>
      <c r="OLA21" s="11"/>
      <c r="OLB21" s="11"/>
      <c r="OLC21" s="11"/>
      <c r="OLD21" s="11"/>
      <c r="OLE21" s="11"/>
      <c r="OLF21" s="11"/>
      <c r="OLG21" s="11"/>
      <c r="OLH21" s="11"/>
      <c r="OLI21" s="11"/>
      <c r="OLJ21" s="11"/>
      <c r="OLK21" s="11"/>
      <c r="OLL21" s="11"/>
      <c r="OLM21" s="11"/>
      <c r="OLN21" s="11"/>
      <c r="OLO21" s="11"/>
      <c r="OLP21" s="11"/>
      <c r="OLQ21" s="11"/>
      <c r="OLR21" s="11"/>
      <c r="OLS21" s="11"/>
      <c r="OLT21" s="11"/>
      <c r="OLU21" s="11"/>
      <c r="OLV21" s="11"/>
      <c r="OLW21" s="11"/>
      <c r="OLX21" s="11"/>
      <c r="OLY21" s="11"/>
      <c r="OLZ21" s="11"/>
      <c r="OMA21" s="11"/>
      <c r="OMB21" s="11"/>
      <c r="OMC21" s="11"/>
      <c r="OMD21" s="11"/>
      <c r="OME21" s="11"/>
      <c r="OMF21" s="11"/>
      <c r="OMG21" s="11"/>
      <c r="OMH21" s="11"/>
      <c r="OMI21" s="11"/>
      <c r="OMJ21" s="11"/>
      <c r="OMK21" s="11"/>
      <c r="OML21" s="11"/>
      <c r="OMM21" s="11"/>
      <c r="OMN21" s="11"/>
      <c r="OMO21" s="11"/>
      <c r="OMP21" s="11"/>
      <c r="OMQ21" s="11"/>
      <c r="OMR21" s="11"/>
      <c r="OMS21" s="11"/>
      <c r="OMT21" s="11"/>
      <c r="OMU21" s="11"/>
      <c r="OMV21" s="11"/>
      <c r="OMW21" s="11"/>
      <c r="OMX21" s="11"/>
      <c r="OMY21" s="11"/>
      <c r="OMZ21" s="11"/>
      <c r="ONA21" s="11"/>
      <c r="ONB21" s="11"/>
      <c r="ONC21" s="11"/>
      <c r="OND21" s="11"/>
      <c r="ONE21" s="11"/>
      <c r="ONF21" s="11"/>
      <c r="ONG21" s="11"/>
      <c r="ONH21" s="11"/>
      <c r="ONI21" s="11"/>
      <c r="ONJ21" s="11"/>
      <c r="ONK21" s="11"/>
      <c r="ONL21" s="11"/>
      <c r="ONM21" s="11"/>
      <c r="ONN21" s="11"/>
      <c r="ONO21" s="11"/>
      <c r="ONP21" s="11"/>
      <c r="ONQ21" s="11"/>
      <c r="ONR21" s="11"/>
      <c r="ONS21" s="11"/>
      <c r="ONT21" s="11"/>
      <c r="ONU21" s="11"/>
      <c r="ONV21" s="11"/>
      <c r="ONW21" s="11"/>
      <c r="ONX21" s="11"/>
      <c r="ONY21" s="11"/>
      <c r="ONZ21" s="11"/>
      <c r="OOA21" s="11"/>
      <c r="OOB21" s="11"/>
      <c r="OOC21" s="11"/>
      <c r="OOD21" s="11"/>
      <c r="OOE21" s="11"/>
      <c r="OOF21" s="11"/>
      <c r="OOG21" s="11"/>
      <c r="OOH21" s="11"/>
      <c r="OOI21" s="11"/>
      <c r="OOJ21" s="11"/>
      <c r="OOK21" s="11"/>
      <c r="OOL21" s="11"/>
      <c r="OOM21" s="11"/>
      <c r="OON21" s="11"/>
      <c r="OOO21" s="11"/>
      <c r="OOP21" s="11"/>
      <c r="OOQ21" s="11"/>
      <c r="OOR21" s="11"/>
      <c r="OOS21" s="11"/>
      <c r="OOT21" s="11"/>
      <c r="OOU21" s="11"/>
      <c r="OOV21" s="11"/>
      <c r="OOW21" s="11"/>
      <c r="OOX21" s="11"/>
      <c r="OOY21" s="11"/>
      <c r="OOZ21" s="11"/>
      <c r="OPA21" s="11"/>
      <c r="OPB21" s="11"/>
      <c r="OPC21" s="11"/>
      <c r="OPD21" s="11"/>
      <c r="OPE21" s="11"/>
      <c r="OPF21" s="11"/>
      <c r="OPG21" s="11"/>
      <c r="OPH21" s="11"/>
      <c r="OPI21" s="11"/>
      <c r="OPJ21" s="11"/>
      <c r="OPK21" s="11"/>
      <c r="OPL21" s="11"/>
      <c r="OPM21" s="11"/>
      <c r="OPN21" s="11"/>
      <c r="OPO21" s="11"/>
      <c r="OPP21" s="11"/>
      <c r="OPQ21" s="11"/>
      <c r="OPR21" s="11"/>
      <c r="OPS21" s="11"/>
      <c r="OPT21" s="11"/>
      <c r="OPU21" s="11"/>
      <c r="OPV21" s="11"/>
      <c r="OPW21" s="11"/>
      <c r="OPX21" s="11"/>
      <c r="OPY21" s="11"/>
      <c r="OPZ21" s="11"/>
      <c r="OQA21" s="11"/>
      <c r="OQB21" s="11"/>
      <c r="OQC21" s="11"/>
      <c r="OQD21" s="11"/>
      <c r="OQE21" s="11"/>
      <c r="OQF21" s="11"/>
      <c r="OQG21" s="11"/>
      <c r="OQH21" s="11"/>
      <c r="OQI21" s="11"/>
      <c r="OQJ21" s="11"/>
      <c r="OQK21" s="11"/>
      <c r="OQL21" s="11"/>
      <c r="OQM21" s="11"/>
      <c r="OQN21" s="11"/>
      <c r="OQO21" s="11"/>
      <c r="OQP21" s="11"/>
      <c r="OQQ21" s="11"/>
      <c r="OQR21" s="11"/>
      <c r="OQS21" s="11"/>
      <c r="OQT21" s="11"/>
      <c r="OQU21" s="11"/>
      <c r="OQV21" s="11"/>
      <c r="OQW21" s="11"/>
      <c r="OQX21" s="11"/>
      <c r="OQY21" s="11"/>
      <c r="OQZ21" s="11"/>
      <c r="ORA21" s="11"/>
      <c r="ORB21" s="11"/>
      <c r="ORC21" s="11"/>
      <c r="ORD21" s="11"/>
      <c r="ORE21" s="11"/>
      <c r="ORF21" s="11"/>
      <c r="ORG21" s="11"/>
      <c r="ORH21" s="11"/>
      <c r="ORI21" s="11"/>
      <c r="ORJ21" s="11"/>
      <c r="ORK21" s="11"/>
      <c r="ORL21" s="11"/>
      <c r="ORM21" s="11"/>
      <c r="ORN21" s="11"/>
      <c r="ORO21" s="11"/>
      <c r="ORP21" s="11"/>
      <c r="ORQ21" s="11"/>
      <c r="ORR21" s="11"/>
      <c r="ORS21" s="11"/>
      <c r="ORT21" s="11"/>
      <c r="ORU21" s="11"/>
      <c r="ORV21" s="11"/>
      <c r="ORW21" s="11"/>
      <c r="ORX21" s="11"/>
      <c r="ORY21" s="11"/>
      <c r="ORZ21" s="11"/>
      <c r="OSA21" s="11"/>
      <c r="OSB21" s="11"/>
      <c r="OSC21" s="11"/>
      <c r="OSD21" s="11"/>
      <c r="OSE21" s="11"/>
      <c r="OSF21" s="11"/>
      <c r="OSG21" s="11"/>
      <c r="OSH21" s="11"/>
      <c r="OSI21" s="11"/>
      <c r="OSJ21" s="11"/>
      <c r="OSK21" s="11"/>
      <c r="OSL21" s="11"/>
      <c r="OSM21" s="11"/>
      <c r="OSN21" s="11"/>
      <c r="OSO21" s="11"/>
      <c r="OSP21" s="11"/>
      <c r="OSQ21" s="11"/>
      <c r="OSR21" s="11"/>
      <c r="OSS21" s="11"/>
      <c r="OST21" s="11"/>
      <c r="OSU21" s="11"/>
      <c r="OSV21" s="11"/>
      <c r="OSW21" s="11"/>
      <c r="OSX21" s="11"/>
      <c r="OSY21" s="11"/>
      <c r="OSZ21" s="11"/>
      <c r="OTA21" s="11"/>
      <c r="OTB21" s="11"/>
      <c r="OTC21" s="11"/>
      <c r="OTD21" s="11"/>
      <c r="OTE21" s="11"/>
      <c r="OTF21" s="11"/>
      <c r="OTG21" s="11"/>
      <c r="OTH21" s="11"/>
      <c r="OTI21" s="11"/>
      <c r="OTJ21" s="11"/>
      <c r="OTK21" s="11"/>
      <c r="OTL21" s="11"/>
      <c r="OTM21" s="11"/>
      <c r="OTN21" s="11"/>
      <c r="OTO21" s="11"/>
      <c r="OTP21" s="11"/>
      <c r="OTQ21" s="11"/>
      <c r="OTR21" s="11"/>
      <c r="OTS21" s="11"/>
      <c r="OTT21" s="11"/>
      <c r="OTU21" s="11"/>
      <c r="OTV21" s="11"/>
      <c r="OTW21" s="11"/>
      <c r="OTX21" s="11"/>
      <c r="OTY21" s="11"/>
      <c r="OTZ21" s="11"/>
      <c r="OUA21" s="11"/>
      <c r="OUB21" s="11"/>
      <c r="OUC21" s="11"/>
      <c r="OUD21" s="11"/>
      <c r="OUE21" s="11"/>
      <c r="OUF21" s="11"/>
      <c r="OUG21" s="11"/>
      <c r="OUH21" s="11"/>
      <c r="OUI21" s="11"/>
      <c r="OUJ21" s="11"/>
      <c r="OUK21" s="11"/>
      <c r="OUL21" s="11"/>
      <c r="OUM21" s="11"/>
      <c r="OUN21" s="11"/>
      <c r="OUO21" s="11"/>
      <c r="OUP21" s="11"/>
      <c r="OUQ21" s="11"/>
      <c r="OUR21" s="11"/>
      <c r="OUS21" s="11"/>
      <c r="OUT21" s="11"/>
      <c r="OUU21" s="11"/>
      <c r="OUV21" s="11"/>
      <c r="OUW21" s="11"/>
      <c r="OUX21" s="11"/>
      <c r="OUY21" s="11"/>
      <c r="OUZ21" s="11"/>
      <c r="OVA21" s="11"/>
      <c r="OVB21" s="11"/>
      <c r="OVC21" s="11"/>
      <c r="OVD21" s="11"/>
      <c r="OVE21" s="11"/>
      <c r="OVF21" s="11"/>
      <c r="OVG21" s="11"/>
      <c r="OVH21" s="11"/>
      <c r="OVI21" s="11"/>
      <c r="OVJ21" s="11"/>
      <c r="OVK21" s="11"/>
      <c r="OVL21" s="11"/>
      <c r="OVM21" s="11"/>
      <c r="OVN21" s="11"/>
      <c r="OVO21" s="11"/>
      <c r="OVP21" s="11"/>
      <c r="OVQ21" s="11"/>
      <c r="OVR21" s="11"/>
      <c r="OVS21" s="11"/>
      <c r="OVT21" s="11"/>
      <c r="OVU21" s="11"/>
      <c r="OVV21" s="11"/>
      <c r="OVW21" s="11"/>
      <c r="OVX21" s="11"/>
      <c r="OVY21" s="11"/>
      <c r="OVZ21" s="11"/>
      <c r="OWA21" s="11"/>
      <c r="OWB21" s="11"/>
      <c r="OWC21" s="11"/>
      <c r="OWD21" s="11"/>
      <c r="OWE21" s="11"/>
      <c r="OWF21" s="11"/>
      <c r="OWG21" s="11"/>
      <c r="OWH21" s="11"/>
      <c r="OWI21" s="11"/>
      <c r="OWJ21" s="11"/>
      <c r="OWK21" s="11"/>
      <c r="OWL21" s="11"/>
      <c r="OWM21" s="11"/>
      <c r="OWN21" s="11"/>
      <c r="OWO21" s="11"/>
      <c r="OWP21" s="11"/>
      <c r="OWQ21" s="11"/>
      <c r="OWR21" s="11"/>
      <c r="OWS21" s="11"/>
      <c r="OWT21" s="11"/>
      <c r="OWU21" s="11"/>
      <c r="OWV21" s="11"/>
      <c r="OWW21" s="11"/>
      <c r="OWX21" s="11"/>
      <c r="OWY21" s="11"/>
      <c r="OWZ21" s="11"/>
      <c r="OXA21" s="11"/>
      <c r="OXB21" s="11"/>
      <c r="OXC21" s="11"/>
      <c r="OXD21" s="11"/>
      <c r="OXE21" s="11"/>
      <c r="OXF21" s="11"/>
      <c r="OXG21" s="11"/>
      <c r="OXH21" s="11"/>
      <c r="OXI21" s="11"/>
      <c r="OXJ21" s="11"/>
      <c r="OXK21" s="11"/>
      <c r="OXL21" s="11"/>
      <c r="OXM21" s="11"/>
      <c r="OXN21" s="11"/>
      <c r="OXO21" s="11"/>
      <c r="OXP21" s="11"/>
      <c r="OXQ21" s="11"/>
      <c r="OXR21" s="11"/>
      <c r="OXS21" s="11"/>
      <c r="OXT21" s="11"/>
      <c r="OXU21" s="11"/>
      <c r="OXV21" s="11"/>
      <c r="OXW21" s="11"/>
      <c r="OXX21" s="11"/>
      <c r="OXY21" s="11"/>
      <c r="OXZ21" s="11"/>
      <c r="OYA21" s="11"/>
      <c r="OYB21" s="11"/>
      <c r="OYC21" s="11"/>
      <c r="OYD21" s="11"/>
      <c r="OYE21" s="11"/>
      <c r="OYF21" s="11"/>
      <c r="OYG21" s="11"/>
      <c r="OYH21" s="11"/>
      <c r="OYI21" s="11"/>
      <c r="OYJ21" s="11"/>
      <c r="OYK21" s="11"/>
      <c r="OYL21" s="11"/>
      <c r="OYM21" s="11"/>
      <c r="OYN21" s="11"/>
      <c r="OYO21" s="11"/>
      <c r="OYP21" s="11"/>
      <c r="OYQ21" s="11"/>
      <c r="OYR21" s="11"/>
      <c r="OYS21" s="11"/>
      <c r="OYT21" s="11"/>
      <c r="OYU21" s="11"/>
      <c r="OYV21" s="11"/>
      <c r="OYW21" s="11"/>
      <c r="OYX21" s="11"/>
      <c r="OYY21" s="11"/>
      <c r="OYZ21" s="11"/>
      <c r="OZA21" s="11"/>
      <c r="OZB21" s="11"/>
      <c r="OZC21" s="11"/>
      <c r="OZD21" s="11"/>
      <c r="OZE21" s="11"/>
      <c r="OZF21" s="11"/>
      <c r="OZG21" s="11"/>
      <c r="OZH21" s="11"/>
      <c r="OZI21" s="11"/>
      <c r="OZJ21" s="11"/>
      <c r="OZK21" s="11"/>
      <c r="OZL21" s="11"/>
      <c r="OZM21" s="11"/>
      <c r="OZN21" s="11"/>
      <c r="OZO21" s="11"/>
      <c r="OZP21" s="11"/>
      <c r="OZQ21" s="11"/>
      <c r="OZR21" s="11"/>
      <c r="OZS21" s="11"/>
      <c r="OZT21" s="11"/>
      <c r="OZU21" s="11"/>
      <c r="OZV21" s="11"/>
      <c r="OZW21" s="11"/>
      <c r="OZX21" s="11"/>
      <c r="OZY21" s="11"/>
      <c r="OZZ21" s="11"/>
      <c r="PAA21" s="11"/>
      <c r="PAB21" s="11"/>
      <c r="PAC21" s="11"/>
      <c r="PAD21" s="11"/>
      <c r="PAE21" s="11"/>
      <c r="PAF21" s="11"/>
      <c r="PAG21" s="11"/>
      <c r="PAH21" s="11"/>
      <c r="PAI21" s="11"/>
      <c r="PAJ21" s="11"/>
      <c r="PAK21" s="11"/>
      <c r="PAL21" s="11"/>
      <c r="PAM21" s="11"/>
      <c r="PAN21" s="11"/>
      <c r="PAO21" s="11"/>
      <c r="PAP21" s="11"/>
      <c r="PAQ21" s="11"/>
      <c r="PAR21" s="11"/>
      <c r="PAS21" s="11"/>
      <c r="PAT21" s="11"/>
      <c r="PAU21" s="11"/>
      <c r="PAV21" s="11"/>
      <c r="PAW21" s="11"/>
      <c r="PAX21" s="11"/>
      <c r="PAY21" s="11"/>
      <c r="PAZ21" s="11"/>
      <c r="PBA21" s="11"/>
      <c r="PBB21" s="11"/>
      <c r="PBC21" s="11"/>
      <c r="PBD21" s="11"/>
      <c r="PBE21" s="11"/>
      <c r="PBF21" s="11"/>
      <c r="PBG21" s="11"/>
      <c r="PBH21" s="11"/>
      <c r="PBI21" s="11"/>
      <c r="PBJ21" s="11"/>
      <c r="PBK21" s="11"/>
      <c r="PBL21" s="11"/>
      <c r="PBM21" s="11"/>
      <c r="PBN21" s="11"/>
      <c r="PBO21" s="11"/>
      <c r="PBP21" s="11"/>
      <c r="PBQ21" s="11"/>
      <c r="PBR21" s="11"/>
      <c r="PBS21" s="11"/>
      <c r="PBT21" s="11"/>
      <c r="PBU21" s="11"/>
      <c r="PBV21" s="11"/>
      <c r="PBW21" s="11"/>
      <c r="PBX21" s="11"/>
      <c r="PBY21" s="11"/>
      <c r="PBZ21" s="11"/>
      <c r="PCA21" s="11"/>
      <c r="PCB21" s="11"/>
      <c r="PCC21" s="11"/>
      <c r="PCD21" s="11"/>
      <c r="PCE21" s="11"/>
      <c r="PCF21" s="11"/>
      <c r="PCG21" s="11"/>
      <c r="PCH21" s="11"/>
      <c r="PCI21" s="11"/>
      <c r="PCJ21" s="11"/>
      <c r="PCK21" s="11"/>
      <c r="PCL21" s="11"/>
      <c r="PCM21" s="11"/>
      <c r="PCN21" s="11"/>
      <c r="PCO21" s="11"/>
      <c r="PCP21" s="11"/>
      <c r="PCQ21" s="11"/>
      <c r="PCR21" s="11"/>
      <c r="PCS21" s="11"/>
      <c r="PCT21" s="11"/>
      <c r="PCU21" s="11"/>
      <c r="PCV21" s="11"/>
      <c r="PCW21" s="11"/>
      <c r="PCX21" s="11"/>
      <c r="PCY21" s="11"/>
      <c r="PCZ21" s="11"/>
      <c r="PDA21" s="11"/>
      <c r="PDB21" s="11"/>
      <c r="PDC21" s="11"/>
      <c r="PDD21" s="11"/>
      <c r="PDE21" s="11"/>
      <c r="PDF21" s="11"/>
      <c r="PDG21" s="11"/>
      <c r="PDH21" s="11"/>
      <c r="PDI21" s="11"/>
      <c r="PDJ21" s="11"/>
      <c r="PDK21" s="11"/>
      <c r="PDL21" s="11"/>
      <c r="PDM21" s="11"/>
      <c r="PDN21" s="11"/>
      <c r="PDO21" s="11"/>
      <c r="PDP21" s="11"/>
      <c r="PDQ21" s="11"/>
      <c r="PDR21" s="11"/>
      <c r="PDS21" s="11"/>
      <c r="PDT21" s="11"/>
      <c r="PDU21" s="11"/>
      <c r="PDV21" s="11"/>
      <c r="PDW21" s="11"/>
      <c r="PDX21" s="11"/>
      <c r="PDY21" s="11"/>
      <c r="PDZ21" s="11"/>
      <c r="PEA21" s="11"/>
      <c r="PEB21" s="11"/>
      <c r="PEC21" s="11"/>
      <c r="PED21" s="11"/>
      <c r="PEE21" s="11"/>
      <c r="PEF21" s="11"/>
      <c r="PEG21" s="11"/>
      <c r="PEH21" s="11"/>
      <c r="PEI21" s="11"/>
      <c r="PEJ21" s="11"/>
      <c r="PEK21" s="11"/>
      <c r="PEL21" s="11"/>
      <c r="PEM21" s="11"/>
      <c r="PEN21" s="11"/>
      <c r="PEO21" s="11"/>
      <c r="PEP21" s="11"/>
      <c r="PEQ21" s="11"/>
      <c r="PER21" s="11"/>
      <c r="PES21" s="11"/>
      <c r="PET21" s="11"/>
      <c r="PEU21" s="11"/>
      <c r="PEV21" s="11"/>
      <c r="PEW21" s="11"/>
      <c r="PEX21" s="11"/>
      <c r="PEY21" s="11"/>
      <c r="PEZ21" s="11"/>
      <c r="PFA21" s="11"/>
      <c r="PFB21" s="11"/>
      <c r="PFC21" s="11"/>
      <c r="PFD21" s="11"/>
      <c r="PFE21" s="11"/>
      <c r="PFF21" s="11"/>
      <c r="PFG21" s="11"/>
      <c r="PFH21" s="11"/>
      <c r="PFI21" s="11"/>
      <c r="PFJ21" s="11"/>
      <c r="PFK21" s="11"/>
      <c r="PFL21" s="11"/>
      <c r="PFM21" s="11"/>
      <c r="PFN21" s="11"/>
      <c r="PFO21" s="11"/>
      <c r="PFP21" s="11"/>
      <c r="PFQ21" s="11"/>
      <c r="PFR21" s="11"/>
      <c r="PFS21" s="11"/>
      <c r="PFT21" s="11"/>
      <c r="PFU21" s="11"/>
      <c r="PFV21" s="11"/>
      <c r="PFW21" s="11"/>
      <c r="PFX21" s="11"/>
      <c r="PFY21" s="11"/>
      <c r="PFZ21" s="11"/>
      <c r="PGA21" s="11"/>
      <c r="PGB21" s="11"/>
      <c r="PGC21" s="11"/>
      <c r="PGD21" s="11"/>
      <c r="PGE21" s="11"/>
      <c r="PGF21" s="11"/>
      <c r="PGG21" s="11"/>
      <c r="PGH21" s="11"/>
      <c r="PGI21" s="11"/>
      <c r="PGJ21" s="11"/>
      <c r="PGK21" s="11"/>
      <c r="PGL21" s="11"/>
      <c r="PGM21" s="11"/>
      <c r="PGN21" s="11"/>
      <c r="PGO21" s="11"/>
      <c r="PGP21" s="11"/>
      <c r="PGQ21" s="11"/>
      <c r="PGR21" s="11"/>
      <c r="PGS21" s="11"/>
      <c r="PGT21" s="11"/>
      <c r="PGU21" s="11"/>
      <c r="PGV21" s="11"/>
      <c r="PGW21" s="11"/>
      <c r="PGX21" s="11"/>
      <c r="PGY21" s="11"/>
      <c r="PGZ21" s="11"/>
      <c r="PHA21" s="11"/>
      <c r="PHB21" s="11"/>
      <c r="PHC21" s="11"/>
      <c r="PHD21" s="11"/>
      <c r="PHE21" s="11"/>
      <c r="PHF21" s="11"/>
      <c r="PHG21" s="11"/>
      <c r="PHH21" s="11"/>
      <c r="PHI21" s="11"/>
      <c r="PHJ21" s="11"/>
      <c r="PHK21" s="11"/>
      <c r="PHL21" s="11"/>
      <c r="PHM21" s="11"/>
      <c r="PHN21" s="11"/>
      <c r="PHO21" s="11"/>
      <c r="PHP21" s="11"/>
      <c r="PHQ21" s="11"/>
      <c r="PHR21" s="11"/>
      <c r="PHS21" s="11"/>
      <c r="PHT21" s="11"/>
      <c r="PHU21" s="11"/>
      <c r="PHV21" s="11"/>
      <c r="PHW21" s="11"/>
      <c r="PHX21" s="11"/>
      <c r="PHY21" s="11"/>
      <c r="PHZ21" s="11"/>
      <c r="PIA21" s="11"/>
      <c r="PIB21" s="11"/>
      <c r="PIC21" s="11"/>
      <c r="PID21" s="11"/>
      <c r="PIE21" s="11"/>
      <c r="PIF21" s="11"/>
      <c r="PIG21" s="11"/>
      <c r="PIH21" s="11"/>
      <c r="PII21" s="11"/>
      <c r="PIJ21" s="11"/>
      <c r="PIK21" s="11"/>
      <c r="PIL21" s="11"/>
      <c r="PIM21" s="11"/>
      <c r="PIN21" s="11"/>
      <c r="PIO21" s="11"/>
      <c r="PIP21" s="11"/>
      <c r="PIQ21" s="11"/>
      <c r="PIR21" s="11"/>
      <c r="PIS21" s="11"/>
      <c r="PIT21" s="11"/>
      <c r="PIU21" s="11"/>
      <c r="PIV21" s="11"/>
      <c r="PIW21" s="11"/>
      <c r="PIX21" s="11"/>
      <c r="PIY21" s="11"/>
      <c r="PIZ21" s="11"/>
      <c r="PJA21" s="11"/>
      <c r="PJB21" s="11"/>
      <c r="PJC21" s="11"/>
      <c r="PJD21" s="11"/>
      <c r="PJE21" s="11"/>
      <c r="PJF21" s="11"/>
      <c r="PJG21" s="11"/>
      <c r="PJH21" s="11"/>
      <c r="PJI21" s="11"/>
      <c r="PJJ21" s="11"/>
      <c r="PJK21" s="11"/>
      <c r="PJL21" s="11"/>
      <c r="PJM21" s="11"/>
      <c r="PJN21" s="11"/>
      <c r="PJO21" s="11"/>
      <c r="PJP21" s="11"/>
      <c r="PJQ21" s="11"/>
      <c r="PJR21" s="11"/>
      <c r="PJS21" s="11"/>
      <c r="PJT21" s="11"/>
      <c r="PJU21" s="11"/>
      <c r="PJV21" s="11"/>
      <c r="PJW21" s="11"/>
      <c r="PJX21" s="11"/>
      <c r="PJY21" s="11"/>
      <c r="PJZ21" s="11"/>
      <c r="PKA21" s="11"/>
      <c r="PKB21" s="11"/>
      <c r="PKC21" s="11"/>
      <c r="PKD21" s="11"/>
      <c r="PKE21" s="11"/>
      <c r="PKF21" s="11"/>
      <c r="PKG21" s="11"/>
      <c r="PKH21" s="11"/>
      <c r="PKI21" s="11"/>
      <c r="PKJ21" s="11"/>
      <c r="PKK21" s="11"/>
      <c r="PKL21" s="11"/>
      <c r="PKM21" s="11"/>
      <c r="PKN21" s="11"/>
      <c r="PKO21" s="11"/>
      <c r="PKP21" s="11"/>
      <c r="PKQ21" s="11"/>
      <c r="PKR21" s="11"/>
      <c r="PKS21" s="11"/>
      <c r="PKT21" s="11"/>
      <c r="PKU21" s="11"/>
      <c r="PKV21" s="11"/>
      <c r="PKW21" s="11"/>
      <c r="PKX21" s="11"/>
      <c r="PKY21" s="11"/>
      <c r="PKZ21" s="11"/>
      <c r="PLA21" s="11"/>
      <c r="PLB21" s="11"/>
      <c r="PLC21" s="11"/>
      <c r="PLD21" s="11"/>
      <c r="PLE21" s="11"/>
      <c r="PLF21" s="11"/>
      <c r="PLG21" s="11"/>
      <c r="PLH21" s="11"/>
      <c r="PLI21" s="11"/>
      <c r="PLJ21" s="11"/>
      <c r="PLK21" s="11"/>
      <c r="PLL21" s="11"/>
      <c r="PLM21" s="11"/>
      <c r="PLN21" s="11"/>
      <c r="PLO21" s="11"/>
      <c r="PLP21" s="11"/>
      <c r="PLQ21" s="11"/>
      <c r="PLR21" s="11"/>
      <c r="PLS21" s="11"/>
      <c r="PLT21" s="11"/>
      <c r="PLU21" s="11"/>
      <c r="PLV21" s="11"/>
      <c r="PLW21" s="11"/>
      <c r="PLX21" s="11"/>
      <c r="PLY21" s="11"/>
      <c r="PLZ21" s="11"/>
      <c r="PMA21" s="11"/>
      <c r="PMB21" s="11"/>
      <c r="PMC21" s="11"/>
      <c r="PMD21" s="11"/>
      <c r="PME21" s="11"/>
      <c r="PMF21" s="11"/>
      <c r="PMG21" s="11"/>
      <c r="PMH21" s="11"/>
      <c r="PMI21" s="11"/>
      <c r="PMJ21" s="11"/>
      <c r="PMK21" s="11"/>
      <c r="PML21" s="11"/>
      <c r="PMM21" s="11"/>
      <c r="PMN21" s="11"/>
      <c r="PMO21" s="11"/>
      <c r="PMP21" s="11"/>
      <c r="PMQ21" s="11"/>
      <c r="PMR21" s="11"/>
      <c r="PMS21" s="11"/>
      <c r="PMT21" s="11"/>
      <c r="PMU21" s="11"/>
      <c r="PMV21" s="11"/>
      <c r="PMW21" s="11"/>
      <c r="PMX21" s="11"/>
      <c r="PMY21" s="11"/>
      <c r="PMZ21" s="11"/>
      <c r="PNA21" s="11"/>
      <c r="PNB21" s="11"/>
      <c r="PNC21" s="11"/>
      <c r="PND21" s="11"/>
      <c r="PNE21" s="11"/>
      <c r="PNF21" s="11"/>
      <c r="PNG21" s="11"/>
      <c r="PNH21" s="11"/>
      <c r="PNI21" s="11"/>
      <c r="PNJ21" s="11"/>
      <c r="PNK21" s="11"/>
      <c r="PNL21" s="11"/>
      <c r="PNM21" s="11"/>
      <c r="PNN21" s="11"/>
      <c r="PNO21" s="11"/>
      <c r="PNP21" s="11"/>
      <c r="PNQ21" s="11"/>
      <c r="PNR21" s="11"/>
      <c r="PNS21" s="11"/>
      <c r="PNT21" s="11"/>
      <c r="PNU21" s="11"/>
      <c r="PNV21" s="11"/>
      <c r="PNW21" s="11"/>
      <c r="PNX21" s="11"/>
      <c r="PNY21" s="11"/>
      <c r="PNZ21" s="11"/>
      <c r="POA21" s="11"/>
      <c r="POB21" s="11"/>
      <c r="POC21" s="11"/>
      <c r="POD21" s="11"/>
      <c r="POE21" s="11"/>
      <c r="POF21" s="11"/>
      <c r="POG21" s="11"/>
      <c r="POH21" s="11"/>
      <c r="POI21" s="11"/>
      <c r="POJ21" s="11"/>
      <c r="POK21" s="11"/>
      <c r="POL21" s="11"/>
      <c r="POM21" s="11"/>
      <c r="PON21" s="11"/>
      <c r="POO21" s="11"/>
      <c r="POP21" s="11"/>
      <c r="POQ21" s="11"/>
      <c r="POR21" s="11"/>
      <c r="POS21" s="11"/>
      <c r="POT21" s="11"/>
      <c r="POU21" s="11"/>
      <c r="POV21" s="11"/>
      <c r="POW21" s="11"/>
      <c r="POX21" s="11"/>
      <c r="POY21" s="11"/>
      <c r="POZ21" s="11"/>
      <c r="PPA21" s="11"/>
      <c r="PPB21" s="11"/>
      <c r="PPC21" s="11"/>
      <c r="PPD21" s="11"/>
      <c r="PPE21" s="11"/>
      <c r="PPF21" s="11"/>
      <c r="PPG21" s="11"/>
      <c r="PPH21" s="11"/>
      <c r="PPI21" s="11"/>
      <c r="PPJ21" s="11"/>
      <c r="PPK21" s="11"/>
      <c r="PPL21" s="11"/>
      <c r="PPM21" s="11"/>
      <c r="PPN21" s="11"/>
      <c r="PPO21" s="11"/>
      <c r="PPP21" s="11"/>
      <c r="PPQ21" s="11"/>
      <c r="PPR21" s="11"/>
      <c r="PPS21" s="11"/>
      <c r="PPT21" s="11"/>
      <c r="PPU21" s="11"/>
      <c r="PPV21" s="11"/>
      <c r="PPW21" s="11"/>
      <c r="PPX21" s="11"/>
      <c r="PPY21" s="11"/>
      <c r="PPZ21" s="11"/>
      <c r="PQA21" s="11"/>
      <c r="PQB21" s="11"/>
      <c r="PQC21" s="11"/>
      <c r="PQD21" s="11"/>
      <c r="PQE21" s="11"/>
      <c r="PQF21" s="11"/>
      <c r="PQG21" s="11"/>
      <c r="PQH21" s="11"/>
      <c r="PQI21" s="11"/>
      <c r="PQJ21" s="11"/>
      <c r="PQK21" s="11"/>
      <c r="PQL21" s="11"/>
      <c r="PQM21" s="11"/>
      <c r="PQN21" s="11"/>
      <c r="PQO21" s="11"/>
      <c r="PQP21" s="11"/>
      <c r="PQQ21" s="11"/>
      <c r="PQR21" s="11"/>
      <c r="PQS21" s="11"/>
      <c r="PQT21" s="11"/>
      <c r="PQU21" s="11"/>
      <c r="PQV21" s="11"/>
      <c r="PQW21" s="11"/>
      <c r="PQX21" s="11"/>
      <c r="PQY21" s="11"/>
      <c r="PQZ21" s="11"/>
      <c r="PRA21" s="11"/>
      <c r="PRB21" s="11"/>
      <c r="PRC21" s="11"/>
      <c r="PRD21" s="11"/>
      <c r="PRE21" s="11"/>
      <c r="PRF21" s="11"/>
      <c r="PRG21" s="11"/>
      <c r="PRH21" s="11"/>
      <c r="PRI21" s="11"/>
      <c r="PRJ21" s="11"/>
      <c r="PRK21" s="11"/>
      <c r="PRL21" s="11"/>
      <c r="PRM21" s="11"/>
      <c r="PRN21" s="11"/>
      <c r="PRO21" s="11"/>
      <c r="PRP21" s="11"/>
      <c r="PRQ21" s="11"/>
      <c r="PRR21" s="11"/>
      <c r="PRS21" s="11"/>
      <c r="PRT21" s="11"/>
      <c r="PRU21" s="11"/>
      <c r="PRV21" s="11"/>
      <c r="PRW21" s="11"/>
      <c r="PRX21" s="11"/>
      <c r="PRY21" s="11"/>
      <c r="PRZ21" s="11"/>
      <c r="PSA21" s="11"/>
      <c r="PSB21" s="11"/>
      <c r="PSC21" s="11"/>
      <c r="PSD21" s="11"/>
      <c r="PSE21" s="11"/>
      <c r="PSF21" s="11"/>
      <c r="PSG21" s="11"/>
      <c r="PSH21" s="11"/>
      <c r="PSI21" s="11"/>
      <c r="PSJ21" s="11"/>
      <c r="PSK21" s="11"/>
      <c r="PSL21" s="11"/>
      <c r="PSM21" s="11"/>
      <c r="PSN21" s="11"/>
      <c r="PSO21" s="11"/>
      <c r="PSP21" s="11"/>
      <c r="PSQ21" s="11"/>
      <c r="PSR21" s="11"/>
      <c r="PSS21" s="11"/>
      <c r="PST21" s="11"/>
      <c r="PSU21" s="11"/>
      <c r="PSV21" s="11"/>
      <c r="PSW21" s="11"/>
      <c r="PSX21" s="11"/>
      <c r="PSY21" s="11"/>
      <c r="PSZ21" s="11"/>
      <c r="PTA21" s="11"/>
      <c r="PTB21" s="11"/>
      <c r="PTC21" s="11"/>
      <c r="PTD21" s="11"/>
      <c r="PTE21" s="11"/>
      <c r="PTF21" s="11"/>
      <c r="PTG21" s="11"/>
      <c r="PTH21" s="11"/>
      <c r="PTI21" s="11"/>
      <c r="PTJ21" s="11"/>
      <c r="PTK21" s="11"/>
      <c r="PTL21" s="11"/>
      <c r="PTM21" s="11"/>
      <c r="PTN21" s="11"/>
      <c r="PTO21" s="11"/>
      <c r="PTP21" s="11"/>
      <c r="PTQ21" s="11"/>
      <c r="PTR21" s="11"/>
      <c r="PTS21" s="11"/>
      <c r="PTT21" s="11"/>
      <c r="PTU21" s="11"/>
      <c r="PTV21" s="11"/>
      <c r="PTW21" s="11"/>
      <c r="PTX21" s="11"/>
      <c r="PTY21" s="11"/>
      <c r="PTZ21" s="11"/>
      <c r="PUA21" s="11"/>
      <c r="PUB21" s="11"/>
      <c r="PUC21" s="11"/>
      <c r="PUD21" s="11"/>
      <c r="PUE21" s="11"/>
      <c r="PUF21" s="11"/>
      <c r="PUG21" s="11"/>
      <c r="PUH21" s="11"/>
      <c r="PUI21" s="11"/>
      <c r="PUJ21" s="11"/>
      <c r="PUK21" s="11"/>
      <c r="PUL21" s="11"/>
      <c r="PUM21" s="11"/>
      <c r="PUN21" s="11"/>
      <c r="PUO21" s="11"/>
      <c r="PUP21" s="11"/>
      <c r="PUQ21" s="11"/>
      <c r="PUR21" s="11"/>
      <c r="PUS21" s="11"/>
      <c r="PUT21" s="11"/>
      <c r="PUU21" s="11"/>
      <c r="PUV21" s="11"/>
      <c r="PUW21" s="11"/>
      <c r="PUX21" s="11"/>
      <c r="PUY21" s="11"/>
      <c r="PUZ21" s="11"/>
      <c r="PVA21" s="11"/>
      <c r="PVB21" s="11"/>
      <c r="PVC21" s="11"/>
      <c r="PVD21" s="11"/>
      <c r="PVE21" s="11"/>
      <c r="PVF21" s="11"/>
      <c r="PVG21" s="11"/>
      <c r="PVH21" s="11"/>
      <c r="PVI21" s="11"/>
      <c r="PVJ21" s="11"/>
      <c r="PVK21" s="11"/>
      <c r="PVL21" s="11"/>
      <c r="PVM21" s="11"/>
      <c r="PVN21" s="11"/>
      <c r="PVO21" s="11"/>
      <c r="PVP21" s="11"/>
      <c r="PVQ21" s="11"/>
      <c r="PVR21" s="11"/>
      <c r="PVS21" s="11"/>
      <c r="PVT21" s="11"/>
      <c r="PVU21" s="11"/>
      <c r="PVV21" s="11"/>
      <c r="PVW21" s="11"/>
      <c r="PVX21" s="11"/>
      <c r="PVY21" s="11"/>
      <c r="PVZ21" s="11"/>
      <c r="PWA21" s="11"/>
      <c r="PWB21" s="11"/>
      <c r="PWC21" s="11"/>
      <c r="PWD21" s="11"/>
      <c r="PWE21" s="11"/>
      <c r="PWF21" s="11"/>
      <c r="PWG21" s="11"/>
      <c r="PWH21" s="11"/>
      <c r="PWI21" s="11"/>
      <c r="PWJ21" s="11"/>
      <c r="PWK21" s="11"/>
      <c r="PWL21" s="11"/>
      <c r="PWM21" s="11"/>
      <c r="PWN21" s="11"/>
      <c r="PWO21" s="11"/>
      <c r="PWP21" s="11"/>
      <c r="PWQ21" s="11"/>
      <c r="PWR21" s="11"/>
      <c r="PWS21" s="11"/>
      <c r="PWT21" s="11"/>
      <c r="PWU21" s="11"/>
      <c r="PWV21" s="11"/>
      <c r="PWW21" s="11"/>
      <c r="PWX21" s="11"/>
      <c r="PWY21" s="11"/>
      <c r="PWZ21" s="11"/>
      <c r="PXA21" s="11"/>
      <c r="PXB21" s="11"/>
      <c r="PXC21" s="11"/>
      <c r="PXD21" s="11"/>
      <c r="PXE21" s="11"/>
      <c r="PXF21" s="11"/>
      <c r="PXG21" s="11"/>
      <c r="PXH21" s="11"/>
      <c r="PXI21" s="11"/>
      <c r="PXJ21" s="11"/>
      <c r="PXK21" s="11"/>
      <c r="PXL21" s="11"/>
      <c r="PXM21" s="11"/>
      <c r="PXN21" s="11"/>
      <c r="PXO21" s="11"/>
      <c r="PXP21" s="11"/>
      <c r="PXQ21" s="11"/>
      <c r="PXR21" s="11"/>
      <c r="PXS21" s="11"/>
      <c r="PXT21" s="11"/>
      <c r="PXU21" s="11"/>
      <c r="PXV21" s="11"/>
      <c r="PXW21" s="11"/>
      <c r="PXX21" s="11"/>
      <c r="PXY21" s="11"/>
      <c r="PXZ21" s="11"/>
      <c r="PYA21" s="11"/>
      <c r="PYB21" s="11"/>
      <c r="PYC21" s="11"/>
      <c r="PYD21" s="11"/>
      <c r="PYE21" s="11"/>
      <c r="PYF21" s="11"/>
      <c r="PYG21" s="11"/>
      <c r="PYH21" s="11"/>
      <c r="PYI21" s="11"/>
      <c r="PYJ21" s="11"/>
      <c r="PYK21" s="11"/>
      <c r="PYL21" s="11"/>
      <c r="PYM21" s="11"/>
      <c r="PYN21" s="11"/>
      <c r="PYO21" s="11"/>
      <c r="PYP21" s="11"/>
      <c r="PYQ21" s="11"/>
      <c r="PYR21" s="11"/>
      <c r="PYS21" s="11"/>
      <c r="PYT21" s="11"/>
      <c r="PYU21" s="11"/>
      <c r="PYV21" s="11"/>
      <c r="PYW21" s="11"/>
      <c r="PYX21" s="11"/>
      <c r="PYY21" s="11"/>
      <c r="PYZ21" s="11"/>
      <c r="PZA21" s="11"/>
      <c r="PZB21" s="11"/>
      <c r="PZC21" s="11"/>
      <c r="PZD21" s="11"/>
      <c r="PZE21" s="11"/>
      <c r="PZF21" s="11"/>
      <c r="PZG21" s="11"/>
      <c r="PZH21" s="11"/>
      <c r="PZI21" s="11"/>
      <c r="PZJ21" s="11"/>
      <c r="PZK21" s="11"/>
      <c r="PZL21" s="11"/>
      <c r="PZM21" s="11"/>
      <c r="PZN21" s="11"/>
      <c r="PZO21" s="11"/>
      <c r="PZP21" s="11"/>
      <c r="PZQ21" s="11"/>
      <c r="PZR21" s="11"/>
      <c r="PZS21" s="11"/>
      <c r="PZT21" s="11"/>
      <c r="PZU21" s="11"/>
      <c r="PZV21" s="11"/>
      <c r="PZW21" s="11"/>
      <c r="PZX21" s="11"/>
      <c r="PZY21" s="11"/>
      <c r="PZZ21" s="11"/>
      <c r="QAA21" s="11"/>
      <c r="QAB21" s="11"/>
      <c r="QAC21" s="11"/>
      <c r="QAD21" s="11"/>
      <c r="QAE21" s="11"/>
      <c r="QAF21" s="11"/>
      <c r="QAG21" s="11"/>
      <c r="QAH21" s="11"/>
      <c r="QAI21" s="11"/>
      <c r="QAJ21" s="11"/>
      <c r="QAK21" s="11"/>
      <c r="QAL21" s="11"/>
      <c r="QAM21" s="11"/>
      <c r="QAN21" s="11"/>
      <c r="QAO21" s="11"/>
      <c r="QAP21" s="11"/>
      <c r="QAQ21" s="11"/>
      <c r="QAR21" s="11"/>
      <c r="QAS21" s="11"/>
      <c r="QAT21" s="11"/>
      <c r="QAU21" s="11"/>
      <c r="QAV21" s="11"/>
      <c r="QAW21" s="11"/>
      <c r="QAX21" s="11"/>
      <c r="QAY21" s="11"/>
      <c r="QAZ21" s="11"/>
      <c r="QBA21" s="11"/>
      <c r="QBB21" s="11"/>
      <c r="QBC21" s="11"/>
      <c r="QBD21" s="11"/>
      <c r="QBE21" s="11"/>
      <c r="QBF21" s="11"/>
      <c r="QBG21" s="11"/>
      <c r="QBH21" s="11"/>
      <c r="QBI21" s="11"/>
      <c r="QBJ21" s="11"/>
      <c r="QBK21" s="11"/>
      <c r="QBL21" s="11"/>
      <c r="QBM21" s="11"/>
      <c r="QBN21" s="11"/>
      <c r="QBO21" s="11"/>
      <c r="QBP21" s="11"/>
      <c r="QBQ21" s="11"/>
      <c r="QBR21" s="11"/>
      <c r="QBS21" s="11"/>
      <c r="QBT21" s="11"/>
      <c r="QBU21" s="11"/>
      <c r="QBV21" s="11"/>
      <c r="QBW21" s="11"/>
      <c r="QBX21" s="11"/>
      <c r="QBY21" s="11"/>
      <c r="QBZ21" s="11"/>
      <c r="QCA21" s="11"/>
      <c r="QCB21" s="11"/>
      <c r="QCC21" s="11"/>
      <c r="QCD21" s="11"/>
      <c r="QCE21" s="11"/>
      <c r="QCF21" s="11"/>
      <c r="QCG21" s="11"/>
      <c r="QCH21" s="11"/>
      <c r="QCI21" s="11"/>
      <c r="QCJ21" s="11"/>
      <c r="QCK21" s="11"/>
      <c r="QCL21" s="11"/>
      <c r="QCM21" s="11"/>
      <c r="QCN21" s="11"/>
      <c r="QCO21" s="11"/>
      <c r="QCP21" s="11"/>
      <c r="QCQ21" s="11"/>
      <c r="QCR21" s="11"/>
      <c r="QCS21" s="11"/>
      <c r="QCT21" s="11"/>
      <c r="QCU21" s="11"/>
      <c r="QCV21" s="11"/>
      <c r="QCW21" s="11"/>
      <c r="QCX21" s="11"/>
      <c r="QCY21" s="11"/>
      <c r="QCZ21" s="11"/>
      <c r="QDA21" s="11"/>
      <c r="QDB21" s="11"/>
      <c r="QDC21" s="11"/>
      <c r="QDD21" s="11"/>
      <c r="QDE21" s="11"/>
      <c r="QDF21" s="11"/>
      <c r="QDG21" s="11"/>
      <c r="QDH21" s="11"/>
      <c r="QDI21" s="11"/>
      <c r="QDJ21" s="11"/>
      <c r="QDK21" s="11"/>
      <c r="QDL21" s="11"/>
      <c r="QDM21" s="11"/>
      <c r="QDN21" s="11"/>
      <c r="QDO21" s="11"/>
      <c r="QDP21" s="11"/>
      <c r="QDQ21" s="11"/>
      <c r="QDR21" s="11"/>
      <c r="QDS21" s="11"/>
      <c r="QDT21" s="11"/>
      <c r="QDU21" s="11"/>
      <c r="QDV21" s="11"/>
      <c r="QDW21" s="11"/>
      <c r="QDX21" s="11"/>
      <c r="QDY21" s="11"/>
      <c r="QDZ21" s="11"/>
      <c r="QEA21" s="11"/>
      <c r="QEB21" s="11"/>
      <c r="QEC21" s="11"/>
      <c r="QED21" s="11"/>
      <c r="QEE21" s="11"/>
      <c r="QEF21" s="11"/>
      <c r="QEG21" s="11"/>
      <c r="QEH21" s="11"/>
      <c r="QEI21" s="11"/>
      <c r="QEJ21" s="11"/>
      <c r="QEK21" s="11"/>
      <c r="QEL21" s="11"/>
      <c r="QEM21" s="11"/>
      <c r="QEN21" s="11"/>
      <c r="QEO21" s="11"/>
      <c r="QEP21" s="11"/>
      <c r="QEQ21" s="11"/>
      <c r="QER21" s="11"/>
      <c r="QES21" s="11"/>
      <c r="QET21" s="11"/>
      <c r="QEU21" s="11"/>
      <c r="QEV21" s="11"/>
      <c r="QEW21" s="11"/>
      <c r="QEX21" s="11"/>
      <c r="QEY21" s="11"/>
      <c r="QEZ21" s="11"/>
      <c r="QFA21" s="11"/>
      <c r="QFB21" s="11"/>
      <c r="QFC21" s="11"/>
      <c r="QFD21" s="11"/>
      <c r="QFE21" s="11"/>
      <c r="QFF21" s="11"/>
      <c r="QFG21" s="11"/>
      <c r="QFH21" s="11"/>
      <c r="QFI21" s="11"/>
      <c r="QFJ21" s="11"/>
      <c r="QFK21" s="11"/>
      <c r="QFL21" s="11"/>
      <c r="QFM21" s="11"/>
      <c r="QFN21" s="11"/>
      <c r="QFO21" s="11"/>
      <c r="QFP21" s="11"/>
      <c r="QFQ21" s="11"/>
      <c r="QFR21" s="11"/>
      <c r="QFS21" s="11"/>
      <c r="QFT21" s="11"/>
      <c r="QFU21" s="11"/>
      <c r="QFV21" s="11"/>
      <c r="QFW21" s="11"/>
      <c r="QFX21" s="11"/>
      <c r="QFY21" s="11"/>
      <c r="QFZ21" s="11"/>
      <c r="QGA21" s="11"/>
      <c r="QGB21" s="11"/>
      <c r="QGC21" s="11"/>
      <c r="QGD21" s="11"/>
      <c r="QGE21" s="11"/>
      <c r="QGF21" s="11"/>
      <c r="QGG21" s="11"/>
      <c r="QGH21" s="11"/>
      <c r="QGI21" s="11"/>
      <c r="QGJ21" s="11"/>
      <c r="QGK21" s="11"/>
      <c r="QGL21" s="11"/>
      <c r="QGM21" s="11"/>
      <c r="QGN21" s="11"/>
      <c r="QGO21" s="11"/>
      <c r="QGP21" s="11"/>
      <c r="QGQ21" s="11"/>
      <c r="QGR21" s="11"/>
      <c r="QGS21" s="11"/>
      <c r="QGT21" s="11"/>
      <c r="QGU21" s="11"/>
      <c r="QGV21" s="11"/>
      <c r="QGW21" s="11"/>
      <c r="QGX21" s="11"/>
      <c r="QGY21" s="11"/>
      <c r="QGZ21" s="11"/>
      <c r="QHA21" s="11"/>
      <c r="QHB21" s="11"/>
      <c r="QHC21" s="11"/>
      <c r="QHD21" s="11"/>
      <c r="QHE21" s="11"/>
      <c r="QHF21" s="11"/>
      <c r="QHG21" s="11"/>
      <c r="QHH21" s="11"/>
      <c r="QHI21" s="11"/>
      <c r="QHJ21" s="11"/>
      <c r="QHK21" s="11"/>
      <c r="QHL21" s="11"/>
      <c r="QHM21" s="11"/>
      <c r="QHN21" s="11"/>
      <c r="QHO21" s="11"/>
      <c r="QHP21" s="11"/>
      <c r="QHQ21" s="11"/>
      <c r="QHR21" s="11"/>
      <c r="QHS21" s="11"/>
      <c r="QHT21" s="11"/>
      <c r="QHU21" s="11"/>
      <c r="QHV21" s="11"/>
      <c r="QHW21" s="11"/>
      <c r="QHX21" s="11"/>
      <c r="QHY21" s="11"/>
      <c r="QHZ21" s="11"/>
      <c r="QIA21" s="11"/>
      <c r="QIB21" s="11"/>
      <c r="QIC21" s="11"/>
      <c r="QID21" s="11"/>
      <c r="QIE21" s="11"/>
      <c r="QIF21" s="11"/>
      <c r="QIG21" s="11"/>
      <c r="QIH21" s="11"/>
      <c r="QII21" s="11"/>
      <c r="QIJ21" s="11"/>
      <c r="QIK21" s="11"/>
      <c r="QIL21" s="11"/>
      <c r="QIM21" s="11"/>
      <c r="QIN21" s="11"/>
      <c r="QIO21" s="11"/>
      <c r="QIP21" s="11"/>
      <c r="QIQ21" s="11"/>
      <c r="QIR21" s="11"/>
      <c r="QIS21" s="11"/>
      <c r="QIT21" s="11"/>
      <c r="QIU21" s="11"/>
      <c r="QIV21" s="11"/>
      <c r="QIW21" s="11"/>
      <c r="QIX21" s="11"/>
      <c r="QIY21" s="11"/>
      <c r="QIZ21" s="11"/>
      <c r="QJA21" s="11"/>
      <c r="QJB21" s="11"/>
      <c r="QJC21" s="11"/>
      <c r="QJD21" s="11"/>
      <c r="QJE21" s="11"/>
      <c r="QJF21" s="11"/>
      <c r="QJG21" s="11"/>
      <c r="QJH21" s="11"/>
      <c r="QJI21" s="11"/>
      <c r="QJJ21" s="11"/>
      <c r="QJK21" s="11"/>
      <c r="QJL21" s="11"/>
      <c r="QJM21" s="11"/>
      <c r="QJN21" s="11"/>
      <c r="QJO21" s="11"/>
      <c r="QJP21" s="11"/>
      <c r="QJQ21" s="11"/>
      <c r="QJR21" s="11"/>
      <c r="QJS21" s="11"/>
      <c r="QJT21" s="11"/>
      <c r="QJU21" s="11"/>
      <c r="QJV21" s="11"/>
      <c r="QJW21" s="11"/>
      <c r="QJX21" s="11"/>
      <c r="QJY21" s="11"/>
      <c r="QJZ21" s="11"/>
      <c r="QKA21" s="11"/>
      <c r="QKB21" s="11"/>
      <c r="QKC21" s="11"/>
      <c r="QKD21" s="11"/>
      <c r="QKE21" s="11"/>
      <c r="QKF21" s="11"/>
      <c r="QKG21" s="11"/>
      <c r="QKH21" s="11"/>
      <c r="QKI21" s="11"/>
      <c r="QKJ21" s="11"/>
      <c r="QKK21" s="11"/>
      <c r="QKL21" s="11"/>
      <c r="QKM21" s="11"/>
      <c r="QKN21" s="11"/>
      <c r="QKO21" s="11"/>
      <c r="QKP21" s="11"/>
      <c r="QKQ21" s="11"/>
      <c r="QKR21" s="11"/>
      <c r="QKS21" s="11"/>
      <c r="QKT21" s="11"/>
      <c r="QKU21" s="11"/>
      <c r="QKV21" s="11"/>
      <c r="QKW21" s="11"/>
      <c r="QKX21" s="11"/>
      <c r="QKY21" s="11"/>
      <c r="QKZ21" s="11"/>
      <c r="QLA21" s="11"/>
      <c r="QLB21" s="11"/>
      <c r="QLC21" s="11"/>
      <c r="QLD21" s="11"/>
      <c r="QLE21" s="11"/>
      <c r="QLF21" s="11"/>
      <c r="QLG21" s="11"/>
      <c r="QLH21" s="11"/>
      <c r="QLI21" s="11"/>
      <c r="QLJ21" s="11"/>
      <c r="QLK21" s="11"/>
      <c r="QLL21" s="11"/>
      <c r="QLM21" s="11"/>
      <c r="QLN21" s="11"/>
      <c r="QLO21" s="11"/>
      <c r="QLP21" s="11"/>
      <c r="QLQ21" s="11"/>
      <c r="QLR21" s="11"/>
      <c r="QLS21" s="11"/>
      <c r="QLT21" s="11"/>
      <c r="QLU21" s="11"/>
      <c r="QLV21" s="11"/>
      <c r="QLW21" s="11"/>
      <c r="QLX21" s="11"/>
      <c r="QLY21" s="11"/>
      <c r="QLZ21" s="11"/>
      <c r="QMA21" s="11"/>
      <c r="QMB21" s="11"/>
      <c r="QMC21" s="11"/>
      <c r="QMD21" s="11"/>
      <c r="QME21" s="11"/>
      <c r="QMF21" s="11"/>
      <c r="QMG21" s="11"/>
      <c r="QMH21" s="11"/>
      <c r="QMI21" s="11"/>
      <c r="QMJ21" s="11"/>
      <c r="QMK21" s="11"/>
      <c r="QML21" s="11"/>
      <c r="QMM21" s="11"/>
      <c r="QMN21" s="11"/>
      <c r="QMO21" s="11"/>
      <c r="QMP21" s="11"/>
      <c r="QMQ21" s="11"/>
      <c r="QMR21" s="11"/>
      <c r="QMS21" s="11"/>
      <c r="QMT21" s="11"/>
      <c r="QMU21" s="11"/>
      <c r="QMV21" s="11"/>
      <c r="QMW21" s="11"/>
      <c r="QMX21" s="11"/>
      <c r="QMY21" s="11"/>
      <c r="QMZ21" s="11"/>
      <c r="QNA21" s="11"/>
      <c r="QNB21" s="11"/>
      <c r="QNC21" s="11"/>
      <c r="QND21" s="11"/>
      <c r="QNE21" s="11"/>
      <c r="QNF21" s="11"/>
      <c r="QNG21" s="11"/>
      <c r="QNH21" s="11"/>
      <c r="QNI21" s="11"/>
      <c r="QNJ21" s="11"/>
      <c r="QNK21" s="11"/>
      <c r="QNL21" s="11"/>
      <c r="QNM21" s="11"/>
      <c r="QNN21" s="11"/>
      <c r="QNO21" s="11"/>
      <c r="QNP21" s="11"/>
      <c r="QNQ21" s="11"/>
      <c r="QNR21" s="11"/>
      <c r="QNS21" s="11"/>
      <c r="QNT21" s="11"/>
      <c r="QNU21" s="11"/>
      <c r="QNV21" s="11"/>
      <c r="QNW21" s="11"/>
      <c r="QNX21" s="11"/>
      <c r="QNY21" s="11"/>
      <c r="QNZ21" s="11"/>
      <c r="QOA21" s="11"/>
      <c r="QOB21" s="11"/>
      <c r="QOC21" s="11"/>
      <c r="QOD21" s="11"/>
      <c r="QOE21" s="11"/>
      <c r="QOF21" s="11"/>
      <c r="QOG21" s="11"/>
      <c r="QOH21" s="11"/>
      <c r="QOI21" s="11"/>
      <c r="QOJ21" s="11"/>
      <c r="QOK21" s="11"/>
      <c r="QOL21" s="11"/>
      <c r="QOM21" s="11"/>
      <c r="QON21" s="11"/>
      <c r="QOO21" s="11"/>
      <c r="QOP21" s="11"/>
      <c r="QOQ21" s="11"/>
      <c r="QOR21" s="11"/>
      <c r="QOS21" s="11"/>
      <c r="QOT21" s="11"/>
      <c r="QOU21" s="11"/>
      <c r="QOV21" s="11"/>
      <c r="QOW21" s="11"/>
      <c r="QOX21" s="11"/>
      <c r="QOY21" s="11"/>
      <c r="QOZ21" s="11"/>
      <c r="QPA21" s="11"/>
      <c r="QPB21" s="11"/>
      <c r="QPC21" s="11"/>
      <c r="QPD21" s="11"/>
      <c r="QPE21" s="11"/>
      <c r="QPF21" s="11"/>
      <c r="QPG21" s="11"/>
      <c r="QPH21" s="11"/>
      <c r="QPI21" s="11"/>
      <c r="QPJ21" s="11"/>
      <c r="QPK21" s="11"/>
      <c r="QPL21" s="11"/>
      <c r="QPM21" s="11"/>
      <c r="QPN21" s="11"/>
      <c r="QPO21" s="11"/>
      <c r="QPP21" s="11"/>
      <c r="QPQ21" s="11"/>
      <c r="QPR21" s="11"/>
      <c r="QPS21" s="11"/>
      <c r="QPT21" s="11"/>
      <c r="QPU21" s="11"/>
      <c r="QPV21" s="11"/>
      <c r="QPW21" s="11"/>
      <c r="QPX21" s="11"/>
      <c r="QPY21" s="11"/>
      <c r="QPZ21" s="11"/>
      <c r="QQA21" s="11"/>
      <c r="QQB21" s="11"/>
      <c r="QQC21" s="11"/>
      <c r="QQD21" s="11"/>
      <c r="QQE21" s="11"/>
      <c r="QQF21" s="11"/>
      <c r="QQG21" s="11"/>
      <c r="QQH21" s="11"/>
      <c r="QQI21" s="11"/>
      <c r="QQJ21" s="11"/>
      <c r="QQK21" s="11"/>
      <c r="QQL21" s="11"/>
      <c r="QQM21" s="11"/>
      <c r="QQN21" s="11"/>
      <c r="QQO21" s="11"/>
      <c r="QQP21" s="11"/>
      <c r="QQQ21" s="11"/>
      <c r="QQR21" s="11"/>
      <c r="QQS21" s="11"/>
      <c r="QQT21" s="11"/>
      <c r="QQU21" s="11"/>
      <c r="QQV21" s="11"/>
      <c r="QQW21" s="11"/>
      <c r="QQX21" s="11"/>
      <c r="QQY21" s="11"/>
      <c r="QQZ21" s="11"/>
      <c r="QRA21" s="11"/>
      <c r="QRB21" s="11"/>
      <c r="QRC21" s="11"/>
      <c r="QRD21" s="11"/>
      <c r="QRE21" s="11"/>
      <c r="QRF21" s="11"/>
      <c r="QRG21" s="11"/>
      <c r="QRH21" s="11"/>
      <c r="QRI21" s="11"/>
      <c r="QRJ21" s="11"/>
      <c r="QRK21" s="11"/>
      <c r="QRL21" s="11"/>
      <c r="QRM21" s="11"/>
      <c r="QRN21" s="11"/>
      <c r="QRO21" s="11"/>
      <c r="QRP21" s="11"/>
      <c r="QRQ21" s="11"/>
      <c r="QRR21" s="11"/>
      <c r="QRS21" s="11"/>
      <c r="QRT21" s="11"/>
      <c r="QRU21" s="11"/>
      <c r="QRV21" s="11"/>
      <c r="QRW21" s="11"/>
      <c r="QRX21" s="11"/>
      <c r="QRY21" s="11"/>
      <c r="QRZ21" s="11"/>
      <c r="QSA21" s="11"/>
      <c r="QSB21" s="11"/>
      <c r="QSC21" s="11"/>
      <c r="QSD21" s="11"/>
      <c r="QSE21" s="11"/>
      <c r="QSF21" s="11"/>
      <c r="QSG21" s="11"/>
      <c r="QSH21" s="11"/>
      <c r="QSI21" s="11"/>
      <c r="QSJ21" s="11"/>
      <c r="QSK21" s="11"/>
      <c r="QSL21" s="11"/>
      <c r="QSM21" s="11"/>
      <c r="QSN21" s="11"/>
      <c r="QSO21" s="11"/>
      <c r="QSP21" s="11"/>
      <c r="QSQ21" s="11"/>
      <c r="QSR21" s="11"/>
      <c r="QSS21" s="11"/>
      <c r="QST21" s="11"/>
      <c r="QSU21" s="11"/>
      <c r="QSV21" s="11"/>
      <c r="QSW21" s="11"/>
      <c r="QSX21" s="11"/>
      <c r="QSY21" s="11"/>
      <c r="QSZ21" s="11"/>
      <c r="QTA21" s="11"/>
      <c r="QTB21" s="11"/>
      <c r="QTC21" s="11"/>
      <c r="QTD21" s="11"/>
      <c r="QTE21" s="11"/>
      <c r="QTF21" s="11"/>
      <c r="QTG21" s="11"/>
      <c r="QTH21" s="11"/>
      <c r="QTI21" s="11"/>
      <c r="QTJ21" s="11"/>
      <c r="QTK21" s="11"/>
      <c r="QTL21" s="11"/>
      <c r="QTM21" s="11"/>
      <c r="QTN21" s="11"/>
      <c r="QTO21" s="11"/>
      <c r="QTP21" s="11"/>
      <c r="QTQ21" s="11"/>
      <c r="QTR21" s="11"/>
      <c r="QTS21" s="11"/>
      <c r="QTT21" s="11"/>
      <c r="QTU21" s="11"/>
      <c r="QTV21" s="11"/>
      <c r="QTW21" s="11"/>
      <c r="QTX21" s="11"/>
      <c r="QTY21" s="11"/>
      <c r="QTZ21" s="11"/>
      <c r="QUA21" s="11"/>
      <c r="QUB21" s="11"/>
      <c r="QUC21" s="11"/>
      <c r="QUD21" s="11"/>
      <c r="QUE21" s="11"/>
      <c r="QUF21" s="11"/>
      <c r="QUG21" s="11"/>
      <c r="QUH21" s="11"/>
      <c r="QUI21" s="11"/>
      <c r="QUJ21" s="11"/>
      <c r="QUK21" s="11"/>
      <c r="QUL21" s="11"/>
      <c r="QUM21" s="11"/>
      <c r="QUN21" s="11"/>
      <c r="QUO21" s="11"/>
      <c r="QUP21" s="11"/>
      <c r="QUQ21" s="11"/>
      <c r="QUR21" s="11"/>
      <c r="QUS21" s="11"/>
      <c r="QUT21" s="11"/>
      <c r="QUU21" s="11"/>
      <c r="QUV21" s="11"/>
      <c r="QUW21" s="11"/>
      <c r="QUX21" s="11"/>
      <c r="QUY21" s="11"/>
      <c r="QUZ21" s="11"/>
      <c r="QVA21" s="11"/>
      <c r="QVB21" s="11"/>
      <c r="QVC21" s="11"/>
      <c r="QVD21" s="11"/>
      <c r="QVE21" s="11"/>
      <c r="QVF21" s="11"/>
      <c r="QVG21" s="11"/>
      <c r="QVH21" s="11"/>
      <c r="QVI21" s="11"/>
      <c r="QVJ21" s="11"/>
      <c r="QVK21" s="11"/>
      <c r="QVL21" s="11"/>
      <c r="QVM21" s="11"/>
      <c r="QVN21" s="11"/>
      <c r="QVO21" s="11"/>
      <c r="QVP21" s="11"/>
      <c r="QVQ21" s="11"/>
      <c r="QVR21" s="11"/>
      <c r="QVS21" s="11"/>
      <c r="QVT21" s="11"/>
      <c r="QVU21" s="11"/>
      <c r="QVV21" s="11"/>
      <c r="QVW21" s="11"/>
      <c r="QVX21" s="11"/>
      <c r="QVY21" s="11"/>
      <c r="QVZ21" s="11"/>
      <c r="QWA21" s="11"/>
      <c r="QWB21" s="11"/>
      <c r="QWC21" s="11"/>
      <c r="QWD21" s="11"/>
      <c r="QWE21" s="11"/>
      <c r="QWF21" s="11"/>
      <c r="QWG21" s="11"/>
      <c r="QWH21" s="11"/>
      <c r="QWI21" s="11"/>
      <c r="QWJ21" s="11"/>
      <c r="QWK21" s="11"/>
      <c r="QWL21" s="11"/>
      <c r="QWM21" s="11"/>
      <c r="QWN21" s="11"/>
      <c r="QWO21" s="11"/>
      <c r="QWP21" s="11"/>
      <c r="QWQ21" s="11"/>
      <c r="QWR21" s="11"/>
      <c r="QWS21" s="11"/>
      <c r="QWT21" s="11"/>
      <c r="QWU21" s="11"/>
      <c r="QWV21" s="11"/>
      <c r="QWW21" s="11"/>
      <c r="QWX21" s="11"/>
      <c r="QWY21" s="11"/>
      <c r="QWZ21" s="11"/>
      <c r="QXA21" s="11"/>
      <c r="QXB21" s="11"/>
      <c r="QXC21" s="11"/>
      <c r="QXD21" s="11"/>
      <c r="QXE21" s="11"/>
      <c r="QXF21" s="11"/>
      <c r="QXG21" s="11"/>
      <c r="QXH21" s="11"/>
      <c r="QXI21" s="11"/>
      <c r="QXJ21" s="11"/>
      <c r="QXK21" s="11"/>
      <c r="QXL21" s="11"/>
      <c r="QXM21" s="11"/>
      <c r="QXN21" s="11"/>
      <c r="QXO21" s="11"/>
      <c r="QXP21" s="11"/>
      <c r="QXQ21" s="11"/>
      <c r="QXR21" s="11"/>
      <c r="QXS21" s="11"/>
      <c r="QXT21" s="11"/>
      <c r="QXU21" s="11"/>
      <c r="QXV21" s="11"/>
      <c r="QXW21" s="11"/>
      <c r="QXX21" s="11"/>
      <c r="QXY21" s="11"/>
      <c r="QXZ21" s="11"/>
      <c r="QYA21" s="11"/>
      <c r="QYB21" s="11"/>
      <c r="QYC21" s="11"/>
      <c r="QYD21" s="11"/>
      <c r="QYE21" s="11"/>
      <c r="QYF21" s="11"/>
      <c r="QYG21" s="11"/>
      <c r="QYH21" s="11"/>
      <c r="QYI21" s="11"/>
      <c r="QYJ21" s="11"/>
      <c r="QYK21" s="11"/>
      <c r="QYL21" s="11"/>
      <c r="QYM21" s="11"/>
      <c r="QYN21" s="11"/>
      <c r="QYO21" s="11"/>
      <c r="QYP21" s="11"/>
      <c r="QYQ21" s="11"/>
      <c r="QYR21" s="11"/>
      <c r="QYS21" s="11"/>
      <c r="QYT21" s="11"/>
      <c r="QYU21" s="11"/>
      <c r="QYV21" s="11"/>
      <c r="QYW21" s="11"/>
      <c r="QYX21" s="11"/>
      <c r="QYY21" s="11"/>
      <c r="QYZ21" s="11"/>
      <c r="QZA21" s="11"/>
      <c r="QZB21" s="11"/>
      <c r="QZC21" s="11"/>
      <c r="QZD21" s="11"/>
      <c r="QZE21" s="11"/>
      <c r="QZF21" s="11"/>
      <c r="QZG21" s="11"/>
      <c r="QZH21" s="11"/>
      <c r="QZI21" s="11"/>
      <c r="QZJ21" s="11"/>
      <c r="QZK21" s="11"/>
      <c r="QZL21" s="11"/>
      <c r="QZM21" s="11"/>
      <c r="QZN21" s="11"/>
      <c r="QZO21" s="11"/>
      <c r="QZP21" s="11"/>
      <c r="QZQ21" s="11"/>
      <c r="QZR21" s="11"/>
      <c r="QZS21" s="11"/>
      <c r="QZT21" s="11"/>
      <c r="QZU21" s="11"/>
      <c r="QZV21" s="11"/>
      <c r="QZW21" s="11"/>
      <c r="QZX21" s="11"/>
      <c r="QZY21" s="11"/>
      <c r="QZZ21" s="11"/>
      <c r="RAA21" s="11"/>
      <c r="RAB21" s="11"/>
      <c r="RAC21" s="11"/>
      <c r="RAD21" s="11"/>
      <c r="RAE21" s="11"/>
      <c r="RAF21" s="11"/>
      <c r="RAG21" s="11"/>
      <c r="RAH21" s="11"/>
      <c r="RAI21" s="11"/>
      <c r="RAJ21" s="11"/>
      <c r="RAK21" s="11"/>
      <c r="RAL21" s="11"/>
      <c r="RAM21" s="11"/>
      <c r="RAN21" s="11"/>
      <c r="RAO21" s="11"/>
      <c r="RAP21" s="11"/>
      <c r="RAQ21" s="11"/>
      <c r="RAR21" s="11"/>
      <c r="RAS21" s="11"/>
      <c r="RAT21" s="11"/>
      <c r="RAU21" s="11"/>
      <c r="RAV21" s="11"/>
      <c r="RAW21" s="11"/>
      <c r="RAX21" s="11"/>
      <c r="RAY21" s="11"/>
      <c r="RAZ21" s="11"/>
      <c r="RBA21" s="11"/>
      <c r="RBB21" s="11"/>
      <c r="RBC21" s="11"/>
      <c r="RBD21" s="11"/>
      <c r="RBE21" s="11"/>
      <c r="RBF21" s="11"/>
      <c r="RBG21" s="11"/>
      <c r="RBH21" s="11"/>
      <c r="RBI21" s="11"/>
      <c r="RBJ21" s="11"/>
      <c r="RBK21" s="11"/>
      <c r="RBL21" s="11"/>
      <c r="RBM21" s="11"/>
      <c r="RBN21" s="11"/>
      <c r="RBO21" s="11"/>
      <c r="RBP21" s="11"/>
      <c r="RBQ21" s="11"/>
      <c r="RBR21" s="11"/>
      <c r="RBS21" s="11"/>
      <c r="RBT21" s="11"/>
      <c r="RBU21" s="11"/>
      <c r="RBV21" s="11"/>
      <c r="RBW21" s="11"/>
      <c r="RBX21" s="11"/>
      <c r="RBY21" s="11"/>
      <c r="RBZ21" s="11"/>
      <c r="RCA21" s="11"/>
      <c r="RCB21" s="11"/>
      <c r="RCC21" s="11"/>
      <c r="RCD21" s="11"/>
      <c r="RCE21" s="11"/>
      <c r="RCF21" s="11"/>
      <c r="RCG21" s="11"/>
      <c r="RCH21" s="11"/>
      <c r="RCI21" s="11"/>
      <c r="RCJ21" s="11"/>
      <c r="RCK21" s="11"/>
      <c r="RCL21" s="11"/>
      <c r="RCM21" s="11"/>
      <c r="RCN21" s="11"/>
      <c r="RCO21" s="11"/>
      <c r="RCP21" s="11"/>
      <c r="RCQ21" s="11"/>
      <c r="RCR21" s="11"/>
      <c r="RCS21" s="11"/>
      <c r="RCT21" s="11"/>
      <c r="RCU21" s="11"/>
      <c r="RCV21" s="11"/>
      <c r="RCW21" s="11"/>
      <c r="RCX21" s="11"/>
      <c r="RCY21" s="11"/>
      <c r="RCZ21" s="11"/>
      <c r="RDA21" s="11"/>
      <c r="RDB21" s="11"/>
      <c r="RDC21" s="11"/>
      <c r="RDD21" s="11"/>
      <c r="RDE21" s="11"/>
      <c r="RDF21" s="11"/>
      <c r="RDG21" s="11"/>
      <c r="RDH21" s="11"/>
      <c r="RDI21" s="11"/>
      <c r="RDJ21" s="11"/>
      <c r="RDK21" s="11"/>
      <c r="RDL21" s="11"/>
      <c r="RDM21" s="11"/>
      <c r="RDN21" s="11"/>
      <c r="RDO21" s="11"/>
      <c r="RDP21" s="11"/>
      <c r="RDQ21" s="11"/>
      <c r="RDR21" s="11"/>
      <c r="RDS21" s="11"/>
      <c r="RDT21" s="11"/>
      <c r="RDU21" s="11"/>
      <c r="RDV21" s="11"/>
      <c r="RDW21" s="11"/>
      <c r="RDX21" s="11"/>
      <c r="RDY21" s="11"/>
      <c r="RDZ21" s="11"/>
      <c r="REA21" s="11"/>
      <c r="REB21" s="11"/>
      <c r="REC21" s="11"/>
      <c r="RED21" s="11"/>
      <c r="REE21" s="11"/>
      <c r="REF21" s="11"/>
      <c r="REG21" s="11"/>
      <c r="REH21" s="11"/>
      <c r="REI21" s="11"/>
      <c r="REJ21" s="11"/>
      <c r="REK21" s="11"/>
      <c r="REL21" s="11"/>
      <c r="REM21" s="11"/>
      <c r="REN21" s="11"/>
      <c r="REO21" s="11"/>
      <c r="REP21" s="11"/>
      <c r="REQ21" s="11"/>
      <c r="RER21" s="11"/>
      <c r="RES21" s="11"/>
      <c r="RET21" s="11"/>
      <c r="REU21" s="11"/>
      <c r="REV21" s="11"/>
      <c r="REW21" s="11"/>
      <c r="REX21" s="11"/>
      <c r="REY21" s="11"/>
      <c r="REZ21" s="11"/>
      <c r="RFA21" s="11"/>
      <c r="RFB21" s="11"/>
      <c r="RFC21" s="11"/>
      <c r="RFD21" s="11"/>
      <c r="RFE21" s="11"/>
      <c r="RFF21" s="11"/>
      <c r="RFG21" s="11"/>
      <c r="RFH21" s="11"/>
      <c r="RFI21" s="11"/>
      <c r="RFJ21" s="11"/>
      <c r="RFK21" s="11"/>
      <c r="RFL21" s="11"/>
      <c r="RFM21" s="11"/>
      <c r="RFN21" s="11"/>
      <c r="RFO21" s="11"/>
      <c r="RFP21" s="11"/>
      <c r="RFQ21" s="11"/>
      <c r="RFR21" s="11"/>
      <c r="RFS21" s="11"/>
      <c r="RFT21" s="11"/>
      <c r="RFU21" s="11"/>
      <c r="RFV21" s="11"/>
      <c r="RFW21" s="11"/>
      <c r="RFX21" s="11"/>
      <c r="RFY21" s="11"/>
      <c r="RFZ21" s="11"/>
      <c r="RGA21" s="11"/>
      <c r="RGB21" s="11"/>
      <c r="RGC21" s="11"/>
      <c r="RGD21" s="11"/>
      <c r="RGE21" s="11"/>
      <c r="RGF21" s="11"/>
      <c r="RGG21" s="11"/>
      <c r="RGH21" s="11"/>
      <c r="RGI21" s="11"/>
      <c r="RGJ21" s="11"/>
      <c r="RGK21" s="11"/>
      <c r="RGL21" s="11"/>
      <c r="RGM21" s="11"/>
      <c r="RGN21" s="11"/>
      <c r="RGO21" s="11"/>
      <c r="RGP21" s="11"/>
      <c r="RGQ21" s="11"/>
      <c r="RGR21" s="11"/>
      <c r="RGS21" s="11"/>
      <c r="RGT21" s="11"/>
      <c r="RGU21" s="11"/>
      <c r="RGV21" s="11"/>
      <c r="RGW21" s="11"/>
      <c r="RGX21" s="11"/>
      <c r="RGY21" s="11"/>
      <c r="RGZ21" s="11"/>
      <c r="RHA21" s="11"/>
      <c r="RHB21" s="11"/>
      <c r="RHC21" s="11"/>
      <c r="RHD21" s="11"/>
      <c r="RHE21" s="11"/>
      <c r="RHF21" s="11"/>
      <c r="RHG21" s="11"/>
      <c r="RHH21" s="11"/>
      <c r="RHI21" s="11"/>
      <c r="RHJ21" s="11"/>
      <c r="RHK21" s="11"/>
      <c r="RHL21" s="11"/>
      <c r="RHM21" s="11"/>
      <c r="RHN21" s="11"/>
      <c r="RHO21" s="11"/>
      <c r="RHP21" s="11"/>
      <c r="RHQ21" s="11"/>
      <c r="RHR21" s="11"/>
      <c r="RHS21" s="11"/>
      <c r="RHT21" s="11"/>
      <c r="RHU21" s="11"/>
      <c r="RHV21" s="11"/>
      <c r="RHW21" s="11"/>
      <c r="RHX21" s="11"/>
      <c r="RHY21" s="11"/>
      <c r="RHZ21" s="11"/>
      <c r="RIA21" s="11"/>
      <c r="RIB21" s="11"/>
      <c r="RIC21" s="11"/>
      <c r="RID21" s="11"/>
      <c r="RIE21" s="11"/>
      <c r="RIF21" s="11"/>
      <c r="RIG21" s="11"/>
      <c r="RIH21" s="11"/>
      <c r="RII21" s="11"/>
      <c r="RIJ21" s="11"/>
      <c r="RIK21" s="11"/>
      <c r="RIL21" s="11"/>
      <c r="RIM21" s="11"/>
      <c r="RIN21" s="11"/>
      <c r="RIO21" s="11"/>
      <c r="RIP21" s="11"/>
      <c r="RIQ21" s="11"/>
      <c r="RIR21" s="11"/>
      <c r="RIS21" s="11"/>
      <c r="RIT21" s="11"/>
      <c r="RIU21" s="11"/>
      <c r="RIV21" s="11"/>
      <c r="RIW21" s="11"/>
      <c r="RIX21" s="11"/>
      <c r="RIY21" s="11"/>
      <c r="RIZ21" s="11"/>
      <c r="RJA21" s="11"/>
      <c r="RJB21" s="11"/>
      <c r="RJC21" s="11"/>
      <c r="RJD21" s="11"/>
      <c r="RJE21" s="11"/>
      <c r="RJF21" s="11"/>
      <c r="RJG21" s="11"/>
      <c r="RJH21" s="11"/>
      <c r="RJI21" s="11"/>
      <c r="RJJ21" s="11"/>
      <c r="RJK21" s="11"/>
      <c r="RJL21" s="11"/>
      <c r="RJM21" s="11"/>
      <c r="RJN21" s="11"/>
      <c r="RJO21" s="11"/>
      <c r="RJP21" s="11"/>
      <c r="RJQ21" s="11"/>
      <c r="RJR21" s="11"/>
      <c r="RJS21" s="11"/>
      <c r="RJT21" s="11"/>
      <c r="RJU21" s="11"/>
      <c r="RJV21" s="11"/>
      <c r="RJW21" s="11"/>
      <c r="RJX21" s="11"/>
      <c r="RJY21" s="11"/>
      <c r="RJZ21" s="11"/>
      <c r="RKA21" s="11"/>
      <c r="RKB21" s="11"/>
      <c r="RKC21" s="11"/>
      <c r="RKD21" s="11"/>
      <c r="RKE21" s="11"/>
      <c r="RKF21" s="11"/>
      <c r="RKG21" s="11"/>
      <c r="RKH21" s="11"/>
      <c r="RKI21" s="11"/>
      <c r="RKJ21" s="11"/>
      <c r="RKK21" s="11"/>
      <c r="RKL21" s="11"/>
      <c r="RKM21" s="11"/>
      <c r="RKN21" s="11"/>
      <c r="RKO21" s="11"/>
      <c r="RKP21" s="11"/>
      <c r="RKQ21" s="11"/>
      <c r="RKR21" s="11"/>
      <c r="RKS21" s="11"/>
      <c r="RKT21" s="11"/>
      <c r="RKU21" s="11"/>
      <c r="RKV21" s="11"/>
      <c r="RKW21" s="11"/>
      <c r="RKX21" s="11"/>
      <c r="RKY21" s="11"/>
      <c r="RKZ21" s="11"/>
      <c r="RLA21" s="11"/>
      <c r="RLB21" s="11"/>
      <c r="RLC21" s="11"/>
      <c r="RLD21" s="11"/>
      <c r="RLE21" s="11"/>
      <c r="RLF21" s="11"/>
      <c r="RLG21" s="11"/>
      <c r="RLH21" s="11"/>
      <c r="RLI21" s="11"/>
      <c r="RLJ21" s="11"/>
      <c r="RLK21" s="11"/>
      <c r="RLL21" s="11"/>
      <c r="RLM21" s="11"/>
      <c r="RLN21" s="11"/>
      <c r="RLO21" s="11"/>
      <c r="RLP21" s="11"/>
      <c r="RLQ21" s="11"/>
      <c r="RLR21" s="11"/>
      <c r="RLS21" s="11"/>
      <c r="RLT21" s="11"/>
      <c r="RLU21" s="11"/>
      <c r="RLV21" s="11"/>
      <c r="RLW21" s="11"/>
      <c r="RLX21" s="11"/>
      <c r="RLY21" s="11"/>
      <c r="RLZ21" s="11"/>
      <c r="RMA21" s="11"/>
      <c r="RMB21" s="11"/>
      <c r="RMC21" s="11"/>
      <c r="RMD21" s="11"/>
      <c r="RME21" s="11"/>
      <c r="RMF21" s="11"/>
      <c r="RMG21" s="11"/>
      <c r="RMH21" s="11"/>
      <c r="RMI21" s="11"/>
      <c r="RMJ21" s="11"/>
      <c r="RMK21" s="11"/>
      <c r="RML21" s="11"/>
      <c r="RMM21" s="11"/>
      <c r="RMN21" s="11"/>
      <c r="RMO21" s="11"/>
      <c r="RMP21" s="11"/>
      <c r="RMQ21" s="11"/>
      <c r="RMR21" s="11"/>
      <c r="RMS21" s="11"/>
      <c r="RMT21" s="11"/>
      <c r="RMU21" s="11"/>
      <c r="RMV21" s="11"/>
      <c r="RMW21" s="11"/>
      <c r="RMX21" s="11"/>
      <c r="RMY21" s="11"/>
      <c r="RMZ21" s="11"/>
      <c r="RNA21" s="11"/>
      <c r="RNB21" s="11"/>
      <c r="RNC21" s="11"/>
      <c r="RND21" s="11"/>
      <c r="RNE21" s="11"/>
      <c r="RNF21" s="11"/>
      <c r="RNG21" s="11"/>
      <c r="RNH21" s="11"/>
      <c r="RNI21" s="11"/>
      <c r="RNJ21" s="11"/>
      <c r="RNK21" s="11"/>
      <c r="RNL21" s="11"/>
      <c r="RNM21" s="11"/>
      <c r="RNN21" s="11"/>
      <c r="RNO21" s="11"/>
      <c r="RNP21" s="11"/>
      <c r="RNQ21" s="11"/>
      <c r="RNR21" s="11"/>
      <c r="RNS21" s="11"/>
      <c r="RNT21" s="11"/>
      <c r="RNU21" s="11"/>
      <c r="RNV21" s="11"/>
      <c r="RNW21" s="11"/>
      <c r="RNX21" s="11"/>
      <c r="RNY21" s="11"/>
      <c r="RNZ21" s="11"/>
      <c r="ROA21" s="11"/>
      <c r="ROB21" s="11"/>
      <c r="ROC21" s="11"/>
      <c r="ROD21" s="11"/>
      <c r="ROE21" s="11"/>
      <c r="ROF21" s="11"/>
      <c r="ROG21" s="11"/>
      <c r="ROH21" s="11"/>
      <c r="ROI21" s="11"/>
      <c r="ROJ21" s="11"/>
      <c r="ROK21" s="11"/>
      <c r="ROL21" s="11"/>
      <c r="ROM21" s="11"/>
      <c r="RON21" s="11"/>
      <c r="ROO21" s="11"/>
      <c r="ROP21" s="11"/>
      <c r="ROQ21" s="11"/>
      <c r="ROR21" s="11"/>
      <c r="ROS21" s="11"/>
      <c r="ROT21" s="11"/>
      <c r="ROU21" s="11"/>
      <c r="ROV21" s="11"/>
      <c r="ROW21" s="11"/>
      <c r="ROX21" s="11"/>
      <c r="ROY21" s="11"/>
      <c r="ROZ21" s="11"/>
      <c r="RPA21" s="11"/>
      <c r="RPB21" s="11"/>
      <c r="RPC21" s="11"/>
      <c r="RPD21" s="11"/>
      <c r="RPE21" s="11"/>
      <c r="RPF21" s="11"/>
      <c r="RPG21" s="11"/>
      <c r="RPH21" s="11"/>
      <c r="RPI21" s="11"/>
      <c r="RPJ21" s="11"/>
      <c r="RPK21" s="11"/>
      <c r="RPL21" s="11"/>
      <c r="RPM21" s="11"/>
      <c r="RPN21" s="11"/>
      <c r="RPO21" s="11"/>
      <c r="RPP21" s="11"/>
      <c r="RPQ21" s="11"/>
      <c r="RPR21" s="11"/>
      <c r="RPS21" s="11"/>
      <c r="RPT21" s="11"/>
      <c r="RPU21" s="11"/>
      <c r="RPV21" s="11"/>
      <c r="RPW21" s="11"/>
      <c r="RPX21" s="11"/>
      <c r="RPY21" s="11"/>
      <c r="RPZ21" s="11"/>
      <c r="RQA21" s="11"/>
      <c r="RQB21" s="11"/>
      <c r="RQC21" s="11"/>
      <c r="RQD21" s="11"/>
      <c r="RQE21" s="11"/>
      <c r="RQF21" s="11"/>
      <c r="RQG21" s="11"/>
      <c r="RQH21" s="11"/>
      <c r="RQI21" s="11"/>
      <c r="RQJ21" s="11"/>
      <c r="RQK21" s="11"/>
      <c r="RQL21" s="11"/>
      <c r="RQM21" s="11"/>
      <c r="RQN21" s="11"/>
      <c r="RQO21" s="11"/>
      <c r="RQP21" s="11"/>
      <c r="RQQ21" s="11"/>
      <c r="RQR21" s="11"/>
      <c r="RQS21" s="11"/>
      <c r="RQT21" s="11"/>
      <c r="RQU21" s="11"/>
      <c r="RQV21" s="11"/>
      <c r="RQW21" s="11"/>
      <c r="RQX21" s="11"/>
      <c r="RQY21" s="11"/>
      <c r="RQZ21" s="11"/>
      <c r="RRA21" s="11"/>
      <c r="RRB21" s="11"/>
      <c r="RRC21" s="11"/>
      <c r="RRD21" s="11"/>
      <c r="RRE21" s="11"/>
      <c r="RRF21" s="11"/>
      <c r="RRG21" s="11"/>
      <c r="RRH21" s="11"/>
      <c r="RRI21" s="11"/>
      <c r="RRJ21" s="11"/>
      <c r="RRK21" s="11"/>
      <c r="RRL21" s="11"/>
      <c r="RRM21" s="11"/>
      <c r="RRN21" s="11"/>
      <c r="RRO21" s="11"/>
      <c r="RRP21" s="11"/>
      <c r="RRQ21" s="11"/>
      <c r="RRR21" s="11"/>
      <c r="RRS21" s="11"/>
      <c r="RRT21" s="11"/>
      <c r="RRU21" s="11"/>
      <c r="RRV21" s="11"/>
      <c r="RRW21" s="11"/>
      <c r="RRX21" s="11"/>
      <c r="RRY21" s="11"/>
      <c r="RRZ21" s="11"/>
      <c r="RSA21" s="11"/>
      <c r="RSB21" s="11"/>
      <c r="RSC21" s="11"/>
      <c r="RSD21" s="11"/>
      <c r="RSE21" s="11"/>
      <c r="RSF21" s="11"/>
      <c r="RSG21" s="11"/>
      <c r="RSH21" s="11"/>
      <c r="RSI21" s="11"/>
      <c r="RSJ21" s="11"/>
      <c r="RSK21" s="11"/>
      <c r="RSL21" s="11"/>
      <c r="RSM21" s="11"/>
      <c r="RSN21" s="11"/>
      <c r="RSO21" s="11"/>
      <c r="RSP21" s="11"/>
      <c r="RSQ21" s="11"/>
      <c r="RSR21" s="11"/>
      <c r="RSS21" s="11"/>
      <c r="RST21" s="11"/>
      <c r="RSU21" s="11"/>
      <c r="RSV21" s="11"/>
      <c r="RSW21" s="11"/>
      <c r="RSX21" s="11"/>
      <c r="RSY21" s="11"/>
      <c r="RSZ21" s="11"/>
      <c r="RTA21" s="11"/>
      <c r="RTB21" s="11"/>
      <c r="RTC21" s="11"/>
      <c r="RTD21" s="11"/>
      <c r="RTE21" s="11"/>
      <c r="RTF21" s="11"/>
      <c r="RTG21" s="11"/>
      <c r="RTH21" s="11"/>
      <c r="RTI21" s="11"/>
      <c r="RTJ21" s="11"/>
      <c r="RTK21" s="11"/>
      <c r="RTL21" s="11"/>
      <c r="RTM21" s="11"/>
      <c r="RTN21" s="11"/>
      <c r="RTO21" s="11"/>
      <c r="RTP21" s="11"/>
      <c r="RTQ21" s="11"/>
      <c r="RTR21" s="11"/>
      <c r="RTS21" s="11"/>
      <c r="RTT21" s="11"/>
      <c r="RTU21" s="11"/>
      <c r="RTV21" s="11"/>
      <c r="RTW21" s="11"/>
      <c r="RTX21" s="11"/>
      <c r="RTY21" s="11"/>
      <c r="RTZ21" s="11"/>
      <c r="RUA21" s="11"/>
      <c r="RUB21" s="11"/>
      <c r="RUC21" s="11"/>
      <c r="RUD21" s="11"/>
      <c r="RUE21" s="11"/>
      <c r="RUF21" s="11"/>
      <c r="RUG21" s="11"/>
      <c r="RUH21" s="11"/>
      <c r="RUI21" s="11"/>
      <c r="RUJ21" s="11"/>
      <c r="RUK21" s="11"/>
      <c r="RUL21" s="11"/>
      <c r="RUM21" s="11"/>
      <c r="RUN21" s="11"/>
      <c r="RUO21" s="11"/>
      <c r="RUP21" s="11"/>
      <c r="RUQ21" s="11"/>
      <c r="RUR21" s="11"/>
      <c r="RUS21" s="11"/>
      <c r="RUT21" s="11"/>
      <c r="RUU21" s="11"/>
      <c r="RUV21" s="11"/>
      <c r="RUW21" s="11"/>
      <c r="RUX21" s="11"/>
      <c r="RUY21" s="11"/>
      <c r="RUZ21" s="11"/>
      <c r="RVA21" s="11"/>
      <c r="RVB21" s="11"/>
      <c r="RVC21" s="11"/>
      <c r="RVD21" s="11"/>
      <c r="RVE21" s="11"/>
      <c r="RVF21" s="11"/>
      <c r="RVG21" s="11"/>
      <c r="RVH21" s="11"/>
      <c r="RVI21" s="11"/>
      <c r="RVJ21" s="11"/>
      <c r="RVK21" s="11"/>
      <c r="RVL21" s="11"/>
      <c r="RVM21" s="11"/>
      <c r="RVN21" s="11"/>
      <c r="RVO21" s="11"/>
      <c r="RVP21" s="11"/>
      <c r="RVQ21" s="11"/>
      <c r="RVR21" s="11"/>
      <c r="RVS21" s="11"/>
      <c r="RVT21" s="11"/>
      <c r="RVU21" s="11"/>
      <c r="RVV21" s="11"/>
      <c r="RVW21" s="11"/>
      <c r="RVX21" s="11"/>
      <c r="RVY21" s="11"/>
      <c r="RVZ21" s="11"/>
      <c r="RWA21" s="11"/>
      <c r="RWB21" s="11"/>
      <c r="RWC21" s="11"/>
      <c r="RWD21" s="11"/>
      <c r="RWE21" s="11"/>
      <c r="RWF21" s="11"/>
      <c r="RWG21" s="11"/>
      <c r="RWH21" s="11"/>
      <c r="RWI21" s="11"/>
      <c r="RWJ21" s="11"/>
      <c r="RWK21" s="11"/>
      <c r="RWL21" s="11"/>
      <c r="RWM21" s="11"/>
      <c r="RWN21" s="11"/>
      <c r="RWO21" s="11"/>
      <c r="RWP21" s="11"/>
      <c r="RWQ21" s="11"/>
      <c r="RWR21" s="11"/>
      <c r="RWS21" s="11"/>
      <c r="RWT21" s="11"/>
      <c r="RWU21" s="11"/>
      <c r="RWV21" s="11"/>
      <c r="RWW21" s="11"/>
      <c r="RWX21" s="11"/>
      <c r="RWY21" s="11"/>
      <c r="RWZ21" s="11"/>
      <c r="RXA21" s="11"/>
      <c r="RXB21" s="11"/>
      <c r="RXC21" s="11"/>
      <c r="RXD21" s="11"/>
      <c r="RXE21" s="11"/>
      <c r="RXF21" s="11"/>
      <c r="RXG21" s="11"/>
      <c r="RXH21" s="11"/>
      <c r="RXI21" s="11"/>
      <c r="RXJ21" s="11"/>
      <c r="RXK21" s="11"/>
      <c r="RXL21" s="11"/>
      <c r="RXM21" s="11"/>
      <c r="RXN21" s="11"/>
      <c r="RXO21" s="11"/>
      <c r="RXP21" s="11"/>
      <c r="RXQ21" s="11"/>
      <c r="RXR21" s="11"/>
      <c r="RXS21" s="11"/>
      <c r="RXT21" s="11"/>
      <c r="RXU21" s="11"/>
      <c r="RXV21" s="11"/>
      <c r="RXW21" s="11"/>
      <c r="RXX21" s="11"/>
      <c r="RXY21" s="11"/>
      <c r="RXZ21" s="11"/>
      <c r="RYA21" s="11"/>
      <c r="RYB21" s="11"/>
      <c r="RYC21" s="11"/>
      <c r="RYD21" s="11"/>
      <c r="RYE21" s="11"/>
      <c r="RYF21" s="11"/>
      <c r="RYG21" s="11"/>
      <c r="RYH21" s="11"/>
      <c r="RYI21" s="11"/>
      <c r="RYJ21" s="11"/>
      <c r="RYK21" s="11"/>
      <c r="RYL21" s="11"/>
      <c r="RYM21" s="11"/>
      <c r="RYN21" s="11"/>
      <c r="RYO21" s="11"/>
      <c r="RYP21" s="11"/>
      <c r="RYQ21" s="11"/>
      <c r="RYR21" s="11"/>
      <c r="RYS21" s="11"/>
      <c r="RYT21" s="11"/>
      <c r="RYU21" s="11"/>
      <c r="RYV21" s="11"/>
      <c r="RYW21" s="11"/>
      <c r="RYX21" s="11"/>
      <c r="RYY21" s="11"/>
      <c r="RYZ21" s="11"/>
      <c r="RZA21" s="11"/>
      <c r="RZB21" s="11"/>
      <c r="RZC21" s="11"/>
      <c r="RZD21" s="11"/>
      <c r="RZE21" s="11"/>
      <c r="RZF21" s="11"/>
      <c r="RZG21" s="11"/>
      <c r="RZH21" s="11"/>
      <c r="RZI21" s="11"/>
      <c r="RZJ21" s="11"/>
      <c r="RZK21" s="11"/>
      <c r="RZL21" s="11"/>
      <c r="RZM21" s="11"/>
      <c r="RZN21" s="11"/>
      <c r="RZO21" s="11"/>
      <c r="RZP21" s="11"/>
      <c r="RZQ21" s="11"/>
      <c r="RZR21" s="11"/>
      <c r="RZS21" s="11"/>
      <c r="RZT21" s="11"/>
      <c r="RZU21" s="11"/>
      <c r="RZV21" s="11"/>
      <c r="RZW21" s="11"/>
      <c r="RZX21" s="11"/>
      <c r="RZY21" s="11"/>
      <c r="RZZ21" s="11"/>
      <c r="SAA21" s="11"/>
      <c r="SAB21" s="11"/>
      <c r="SAC21" s="11"/>
      <c r="SAD21" s="11"/>
      <c r="SAE21" s="11"/>
      <c r="SAF21" s="11"/>
      <c r="SAG21" s="11"/>
      <c r="SAH21" s="11"/>
      <c r="SAI21" s="11"/>
      <c r="SAJ21" s="11"/>
      <c r="SAK21" s="11"/>
      <c r="SAL21" s="11"/>
      <c r="SAM21" s="11"/>
      <c r="SAN21" s="11"/>
      <c r="SAO21" s="11"/>
      <c r="SAP21" s="11"/>
      <c r="SAQ21" s="11"/>
      <c r="SAR21" s="11"/>
      <c r="SAS21" s="11"/>
      <c r="SAT21" s="11"/>
      <c r="SAU21" s="11"/>
      <c r="SAV21" s="11"/>
      <c r="SAW21" s="11"/>
      <c r="SAX21" s="11"/>
      <c r="SAY21" s="11"/>
      <c r="SAZ21" s="11"/>
      <c r="SBA21" s="11"/>
      <c r="SBB21" s="11"/>
      <c r="SBC21" s="11"/>
      <c r="SBD21" s="11"/>
      <c r="SBE21" s="11"/>
      <c r="SBF21" s="11"/>
      <c r="SBG21" s="11"/>
      <c r="SBH21" s="11"/>
      <c r="SBI21" s="11"/>
      <c r="SBJ21" s="11"/>
      <c r="SBK21" s="11"/>
      <c r="SBL21" s="11"/>
      <c r="SBM21" s="11"/>
      <c r="SBN21" s="11"/>
      <c r="SBO21" s="11"/>
      <c r="SBP21" s="11"/>
      <c r="SBQ21" s="11"/>
      <c r="SBR21" s="11"/>
      <c r="SBS21" s="11"/>
      <c r="SBT21" s="11"/>
      <c r="SBU21" s="11"/>
      <c r="SBV21" s="11"/>
      <c r="SBW21" s="11"/>
      <c r="SBX21" s="11"/>
      <c r="SBY21" s="11"/>
      <c r="SBZ21" s="11"/>
      <c r="SCA21" s="11"/>
      <c r="SCB21" s="11"/>
      <c r="SCC21" s="11"/>
      <c r="SCD21" s="11"/>
      <c r="SCE21" s="11"/>
      <c r="SCF21" s="11"/>
      <c r="SCG21" s="11"/>
      <c r="SCH21" s="11"/>
      <c r="SCI21" s="11"/>
      <c r="SCJ21" s="11"/>
      <c r="SCK21" s="11"/>
      <c r="SCL21" s="11"/>
      <c r="SCM21" s="11"/>
      <c r="SCN21" s="11"/>
      <c r="SCO21" s="11"/>
      <c r="SCP21" s="11"/>
      <c r="SCQ21" s="11"/>
      <c r="SCR21" s="11"/>
      <c r="SCS21" s="11"/>
      <c r="SCT21" s="11"/>
      <c r="SCU21" s="11"/>
      <c r="SCV21" s="11"/>
      <c r="SCW21" s="11"/>
      <c r="SCX21" s="11"/>
      <c r="SCY21" s="11"/>
      <c r="SCZ21" s="11"/>
      <c r="SDA21" s="11"/>
      <c r="SDB21" s="11"/>
      <c r="SDC21" s="11"/>
      <c r="SDD21" s="11"/>
      <c r="SDE21" s="11"/>
      <c r="SDF21" s="11"/>
      <c r="SDG21" s="11"/>
      <c r="SDH21" s="11"/>
      <c r="SDI21" s="11"/>
      <c r="SDJ21" s="11"/>
      <c r="SDK21" s="11"/>
      <c r="SDL21" s="11"/>
      <c r="SDM21" s="11"/>
      <c r="SDN21" s="11"/>
      <c r="SDO21" s="11"/>
      <c r="SDP21" s="11"/>
      <c r="SDQ21" s="11"/>
      <c r="SDR21" s="11"/>
      <c r="SDS21" s="11"/>
      <c r="SDT21" s="11"/>
      <c r="SDU21" s="11"/>
      <c r="SDV21" s="11"/>
      <c r="SDW21" s="11"/>
      <c r="SDX21" s="11"/>
      <c r="SDY21" s="11"/>
      <c r="SDZ21" s="11"/>
      <c r="SEA21" s="11"/>
      <c r="SEB21" s="11"/>
      <c r="SEC21" s="11"/>
      <c r="SED21" s="11"/>
      <c r="SEE21" s="11"/>
      <c r="SEF21" s="11"/>
      <c r="SEG21" s="11"/>
      <c r="SEH21" s="11"/>
      <c r="SEI21" s="11"/>
      <c r="SEJ21" s="11"/>
      <c r="SEK21" s="11"/>
      <c r="SEL21" s="11"/>
      <c r="SEM21" s="11"/>
      <c r="SEN21" s="11"/>
      <c r="SEO21" s="11"/>
      <c r="SEP21" s="11"/>
      <c r="SEQ21" s="11"/>
      <c r="SER21" s="11"/>
      <c r="SES21" s="11"/>
      <c r="SET21" s="11"/>
      <c r="SEU21" s="11"/>
      <c r="SEV21" s="11"/>
      <c r="SEW21" s="11"/>
      <c r="SEX21" s="11"/>
      <c r="SEY21" s="11"/>
      <c r="SEZ21" s="11"/>
      <c r="SFA21" s="11"/>
      <c r="SFB21" s="11"/>
      <c r="SFC21" s="11"/>
      <c r="SFD21" s="11"/>
      <c r="SFE21" s="11"/>
      <c r="SFF21" s="11"/>
      <c r="SFG21" s="11"/>
      <c r="SFH21" s="11"/>
      <c r="SFI21" s="11"/>
      <c r="SFJ21" s="11"/>
      <c r="SFK21" s="11"/>
      <c r="SFL21" s="11"/>
      <c r="SFM21" s="11"/>
      <c r="SFN21" s="11"/>
      <c r="SFO21" s="11"/>
      <c r="SFP21" s="11"/>
      <c r="SFQ21" s="11"/>
      <c r="SFR21" s="11"/>
      <c r="SFS21" s="11"/>
      <c r="SFT21" s="11"/>
      <c r="SFU21" s="11"/>
      <c r="SFV21" s="11"/>
      <c r="SFW21" s="11"/>
      <c r="SFX21" s="11"/>
      <c r="SFY21" s="11"/>
      <c r="SFZ21" s="11"/>
      <c r="SGA21" s="11"/>
      <c r="SGB21" s="11"/>
      <c r="SGC21" s="11"/>
      <c r="SGD21" s="11"/>
      <c r="SGE21" s="11"/>
      <c r="SGF21" s="11"/>
      <c r="SGG21" s="11"/>
      <c r="SGH21" s="11"/>
      <c r="SGI21" s="11"/>
      <c r="SGJ21" s="11"/>
      <c r="SGK21" s="11"/>
      <c r="SGL21" s="11"/>
      <c r="SGM21" s="11"/>
      <c r="SGN21" s="11"/>
      <c r="SGO21" s="11"/>
      <c r="SGP21" s="11"/>
      <c r="SGQ21" s="11"/>
      <c r="SGR21" s="11"/>
      <c r="SGS21" s="11"/>
      <c r="SGT21" s="11"/>
      <c r="SGU21" s="11"/>
      <c r="SGV21" s="11"/>
      <c r="SGW21" s="11"/>
      <c r="SGX21" s="11"/>
      <c r="SGY21" s="11"/>
      <c r="SGZ21" s="11"/>
      <c r="SHA21" s="11"/>
      <c r="SHB21" s="11"/>
      <c r="SHC21" s="11"/>
      <c r="SHD21" s="11"/>
      <c r="SHE21" s="11"/>
      <c r="SHF21" s="11"/>
      <c r="SHG21" s="11"/>
      <c r="SHH21" s="11"/>
      <c r="SHI21" s="11"/>
      <c r="SHJ21" s="11"/>
      <c r="SHK21" s="11"/>
      <c r="SHL21" s="11"/>
      <c r="SHM21" s="11"/>
      <c r="SHN21" s="11"/>
      <c r="SHO21" s="11"/>
      <c r="SHP21" s="11"/>
      <c r="SHQ21" s="11"/>
      <c r="SHR21" s="11"/>
      <c r="SHS21" s="11"/>
      <c r="SHT21" s="11"/>
      <c r="SHU21" s="11"/>
      <c r="SHV21" s="11"/>
      <c r="SHW21" s="11"/>
      <c r="SHX21" s="11"/>
      <c r="SHY21" s="11"/>
      <c r="SHZ21" s="11"/>
      <c r="SIA21" s="11"/>
      <c r="SIB21" s="11"/>
      <c r="SIC21" s="11"/>
      <c r="SID21" s="11"/>
      <c r="SIE21" s="11"/>
      <c r="SIF21" s="11"/>
      <c r="SIG21" s="11"/>
      <c r="SIH21" s="11"/>
      <c r="SII21" s="11"/>
      <c r="SIJ21" s="11"/>
      <c r="SIK21" s="11"/>
      <c r="SIL21" s="11"/>
      <c r="SIM21" s="11"/>
      <c r="SIN21" s="11"/>
      <c r="SIO21" s="11"/>
      <c r="SIP21" s="11"/>
      <c r="SIQ21" s="11"/>
      <c r="SIR21" s="11"/>
      <c r="SIS21" s="11"/>
      <c r="SIT21" s="11"/>
      <c r="SIU21" s="11"/>
      <c r="SIV21" s="11"/>
      <c r="SIW21" s="11"/>
      <c r="SIX21" s="11"/>
      <c r="SIY21" s="11"/>
      <c r="SIZ21" s="11"/>
      <c r="SJA21" s="11"/>
      <c r="SJB21" s="11"/>
      <c r="SJC21" s="11"/>
      <c r="SJD21" s="11"/>
      <c r="SJE21" s="11"/>
      <c r="SJF21" s="11"/>
      <c r="SJG21" s="11"/>
      <c r="SJH21" s="11"/>
      <c r="SJI21" s="11"/>
      <c r="SJJ21" s="11"/>
      <c r="SJK21" s="11"/>
      <c r="SJL21" s="11"/>
      <c r="SJM21" s="11"/>
      <c r="SJN21" s="11"/>
      <c r="SJO21" s="11"/>
      <c r="SJP21" s="11"/>
      <c r="SJQ21" s="11"/>
      <c r="SJR21" s="11"/>
      <c r="SJS21" s="11"/>
      <c r="SJT21" s="11"/>
      <c r="SJU21" s="11"/>
      <c r="SJV21" s="11"/>
      <c r="SJW21" s="11"/>
      <c r="SJX21" s="11"/>
      <c r="SJY21" s="11"/>
      <c r="SJZ21" s="11"/>
      <c r="SKA21" s="11"/>
      <c r="SKB21" s="11"/>
      <c r="SKC21" s="11"/>
      <c r="SKD21" s="11"/>
      <c r="SKE21" s="11"/>
      <c r="SKF21" s="11"/>
      <c r="SKG21" s="11"/>
      <c r="SKH21" s="11"/>
      <c r="SKI21" s="11"/>
      <c r="SKJ21" s="11"/>
      <c r="SKK21" s="11"/>
      <c r="SKL21" s="11"/>
      <c r="SKM21" s="11"/>
      <c r="SKN21" s="11"/>
      <c r="SKO21" s="11"/>
      <c r="SKP21" s="11"/>
      <c r="SKQ21" s="11"/>
      <c r="SKR21" s="11"/>
      <c r="SKS21" s="11"/>
      <c r="SKT21" s="11"/>
      <c r="SKU21" s="11"/>
      <c r="SKV21" s="11"/>
      <c r="SKW21" s="11"/>
      <c r="SKX21" s="11"/>
      <c r="SKY21" s="11"/>
      <c r="SKZ21" s="11"/>
      <c r="SLA21" s="11"/>
      <c r="SLB21" s="11"/>
      <c r="SLC21" s="11"/>
      <c r="SLD21" s="11"/>
      <c r="SLE21" s="11"/>
      <c r="SLF21" s="11"/>
      <c r="SLG21" s="11"/>
      <c r="SLH21" s="11"/>
      <c r="SLI21" s="11"/>
      <c r="SLJ21" s="11"/>
      <c r="SLK21" s="11"/>
      <c r="SLL21" s="11"/>
      <c r="SLM21" s="11"/>
      <c r="SLN21" s="11"/>
      <c r="SLO21" s="11"/>
      <c r="SLP21" s="11"/>
      <c r="SLQ21" s="11"/>
      <c r="SLR21" s="11"/>
      <c r="SLS21" s="11"/>
      <c r="SLT21" s="11"/>
      <c r="SLU21" s="11"/>
      <c r="SLV21" s="11"/>
      <c r="SLW21" s="11"/>
      <c r="SLX21" s="11"/>
      <c r="SLY21" s="11"/>
      <c r="SLZ21" s="11"/>
      <c r="SMA21" s="11"/>
      <c r="SMB21" s="11"/>
      <c r="SMC21" s="11"/>
      <c r="SMD21" s="11"/>
      <c r="SME21" s="11"/>
      <c r="SMF21" s="11"/>
      <c r="SMG21" s="11"/>
      <c r="SMH21" s="11"/>
      <c r="SMI21" s="11"/>
      <c r="SMJ21" s="11"/>
      <c r="SMK21" s="11"/>
      <c r="SML21" s="11"/>
      <c r="SMM21" s="11"/>
      <c r="SMN21" s="11"/>
      <c r="SMO21" s="11"/>
      <c r="SMP21" s="11"/>
      <c r="SMQ21" s="11"/>
      <c r="SMR21" s="11"/>
      <c r="SMS21" s="11"/>
      <c r="SMT21" s="11"/>
      <c r="SMU21" s="11"/>
      <c r="SMV21" s="11"/>
      <c r="SMW21" s="11"/>
      <c r="SMX21" s="11"/>
      <c r="SMY21" s="11"/>
      <c r="SMZ21" s="11"/>
      <c r="SNA21" s="11"/>
      <c r="SNB21" s="11"/>
      <c r="SNC21" s="11"/>
      <c r="SND21" s="11"/>
      <c r="SNE21" s="11"/>
      <c r="SNF21" s="11"/>
      <c r="SNG21" s="11"/>
      <c r="SNH21" s="11"/>
      <c r="SNI21" s="11"/>
      <c r="SNJ21" s="11"/>
      <c r="SNK21" s="11"/>
      <c r="SNL21" s="11"/>
      <c r="SNM21" s="11"/>
      <c r="SNN21" s="11"/>
      <c r="SNO21" s="11"/>
      <c r="SNP21" s="11"/>
      <c r="SNQ21" s="11"/>
      <c r="SNR21" s="11"/>
      <c r="SNS21" s="11"/>
      <c r="SNT21" s="11"/>
      <c r="SNU21" s="11"/>
      <c r="SNV21" s="11"/>
      <c r="SNW21" s="11"/>
      <c r="SNX21" s="11"/>
      <c r="SNY21" s="11"/>
      <c r="SNZ21" s="11"/>
      <c r="SOA21" s="11"/>
      <c r="SOB21" s="11"/>
      <c r="SOC21" s="11"/>
      <c r="SOD21" s="11"/>
      <c r="SOE21" s="11"/>
      <c r="SOF21" s="11"/>
      <c r="SOG21" s="11"/>
      <c r="SOH21" s="11"/>
      <c r="SOI21" s="11"/>
      <c r="SOJ21" s="11"/>
      <c r="SOK21" s="11"/>
      <c r="SOL21" s="11"/>
      <c r="SOM21" s="11"/>
      <c r="SON21" s="11"/>
      <c r="SOO21" s="11"/>
      <c r="SOP21" s="11"/>
      <c r="SOQ21" s="11"/>
      <c r="SOR21" s="11"/>
      <c r="SOS21" s="11"/>
      <c r="SOT21" s="11"/>
      <c r="SOU21" s="11"/>
      <c r="SOV21" s="11"/>
      <c r="SOW21" s="11"/>
      <c r="SOX21" s="11"/>
      <c r="SOY21" s="11"/>
      <c r="SOZ21" s="11"/>
      <c r="SPA21" s="11"/>
      <c r="SPB21" s="11"/>
      <c r="SPC21" s="11"/>
      <c r="SPD21" s="11"/>
      <c r="SPE21" s="11"/>
      <c r="SPF21" s="11"/>
      <c r="SPG21" s="11"/>
      <c r="SPH21" s="11"/>
      <c r="SPI21" s="11"/>
      <c r="SPJ21" s="11"/>
      <c r="SPK21" s="11"/>
      <c r="SPL21" s="11"/>
      <c r="SPM21" s="11"/>
      <c r="SPN21" s="11"/>
      <c r="SPO21" s="11"/>
      <c r="SPP21" s="11"/>
      <c r="SPQ21" s="11"/>
      <c r="SPR21" s="11"/>
      <c r="SPS21" s="11"/>
      <c r="SPT21" s="11"/>
      <c r="SPU21" s="11"/>
      <c r="SPV21" s="11"/>
      <c r="SPW21" s="11"/>
      <c r="SPX21" s="11"/>
      <c r="SPY21" s="11"/>
      <c r="SPZ21" s="11"/>
      <c r="SQA21" s="11"/>
      <c r="SQB21" s="11"/>
      <c r="SQC21" s="11"/>
      <c r="SQD21" s="11"/>
      <c r="SQE21" s="11"/>
      <c r="SQF21" s="11"/>
      <c r="SQG21" s="11"/>
      <c r="SQH21" s="11"/>
      <c r="SQI21" s="11"/>
      <c r="SQJ21" s="11"/>
      <c r="SQK21" s="11"/>
      <c r="SQL21" s="11"/>
      <c r="SQM21" s="11"/>
      <c r="SQN21" s="11"/>
      <c r="SQO21" s="11"/>
      <c r="SQP21" s="11"/>
      <c r="SQQ21" s="11"/>
      <c r="SQR21" s="11"/>
      <c r="SQS21" s="11"/>
      <c r="SQT21" s="11"/>
      <c r="SQU21" s="11"/>
      <c r="SQV21" s="11"/>
      <c r="SQW21" s="11"/>
      <c r="SQX21" s="11"/>
      <c r="SQY21" s="11"/>
      <c r="SQZ21" s="11"/>
      <c r="SRA21" s="11"/>
      <c r="SRB21" s="11"/>
      <c r="SRC21" s="11"/>
      <c r="SRD21" s="11"/>
      <c r="SRE21" s="11"/>
      <c r="SRF21" s="11"/>
      <c r="SRG21" s="11"/>
      <c r="SRH21" s="11"/>
      <c r="SRI21" s="11"/>
      <c r="SRJ21" s="11"/>
      <c r="SRK21" s="11"/>
      <c r="SRL21" s="11"/>
      <c r="SRM21" s="11"/>
      <c r="SRN21" s="11"/>
      <c r="SRO21" s="11"/>
      <c r="SRP21" s="11"/>
      <c r="SRQ21" s="11"/>
      <c r="SRR21" s="11"/>
      <c r="SRS21" s="11"/>
      <c r="SRT21" s="11"/>
      <c r="SRU21" s="11"/>
      <c r="SRV21" s="11"/>
      <c r="SRW21" s="11"/>
      <c r="SRX21" s="11"/>
      <c r="SRY21" s="11"/>
      <c r="SRZ21" s="11"/>
      <c r="SSA21" s="11"/>
      <c r="SSB21" s="11"/>
      <c r="SSC21" s="11"/>
      <c r="SSD21" s="11"/>
      <c r="SSE21" s="11"/>
      <c r="SSF21" s="11"/>
      <c r="SSG21" s="11"/>
      <c r="SSH21" s="11"/>
      <c r="SSI21" s="11"/>
      <c r="SSJ21" s="11"/>
      <c r="SSK21" s="11"/>
      <c r="SSL21" s="11"/>
      <c r="SSM21" s="11"/>
      <c r="SSN21" s="11"/>
      <c r="SSO21" s="11"/>
      <c r="SSP21" s="11"/>
      <c r="SSQ21" s="11"/>
      <c r="SSR21" s="11"/>
      <c r="SSS21" s="11"/>
      <c r="SST21" s="11"/>
      <c r="SSU21" s="11"/>
      <c r="SSV21" s="11"/>
      <c r="SSW21" s="11"/>
      <c r="SSX21" s="11"/>
      <c r="SSY21" s="11"/>
      <c r="SSZ21" s="11"/>
      <c r="STA21" s="11"/>
      <c r="STB21" s="11"/>
      <c r="STC21" s="11"/>
      <c r="STD21" s="11"/>
      <c r="STE21" s="11"/>
      <c r="STF21" s="11"/>
      <c r="STG21" s="11"/>
      <c r="STH21" s="11"/>
      <c r="STI21" s="11"/>
      <c r="STJ21" s="11"/>
      <c r="STK21" s="11"/>
      <c r="STL21" s="11"/>
      <c r="STM21" s="11"/>
      <c r="STN21" s="11"/>
      <c r="STO21" s="11"/>
      <c r="STP21" s="11"/>
      <c r="STQ21" s="11"/>
      <c r="STR21" s="11"/>
      <c r="STS21" s="11"/>
      <c r="STT21" s="11"/>
      <c r="STU21" s="11"/>
      <c r="STV21" s="11"/>
      <c r="STW21" s="11"/>
      <c r="STX21" s="11"/>
      <c r="STY21" s="11"/>
      <c r="STZ21" s="11"/>
      <c r="SUA21" s="11"/>
      <c r="SUB21" s="11"/>
      <c r="SUC21" s="11"/>
      <c r="SUD21" s="11"/>
      <c r="SUE21" s="11"/>
      <c r="SUF21" s="11"/>
      <c r="SUG21" s="11"/>
      <c r="SUH21" s="11"/>
      <c r="SUI21" s="11"/>
      <c r="SUJ21" s="11"/>
      <c r="SUK21" s="11"/>
      <c r="SUL21" s="11"/>
      <c r="SUM21" s="11"/>
      <c r="SUN21" s="11"/>
      <c r="SUO21" s="11"/>
      <c r="SUP21" s="11"/>
      <c r="SUQ21" s="11"/>
      <c r="SUR21" s="11"/>
      <c r="SUS21" s="11"/>
      <c r="SUT21" s="11"/>
      <c r="SUU21" s="11"/>
      <c r="SUV21" s="11"/>
      <c r="SUW21" s="11"/>
      <c r="SUX21" s="11"/>
      <c r="SUY21" s="11"/>
      <c r="SUZ21" s="11"/>
      <c r="SVA21" s="11"/>
      <c r="SVB21" s="11"/>
      <c r="SVC21" s="11"/>
      <c r="SVD21" s="11"/>
      <c r="SVE21" s="11"/>
      <c r="SVF21" s="11"/>
      <c r="SVG21" s="11"/>
      <c r="SVH21" s="11"/>
      <c r="SVI21" s="11"/>
      <c r="SVJ21" s="11"/>
      <c r="SVK21" s="11"/>
      <c r="SVL21" s="11"/>
      <c r="SVM21" s="11"/>
      <c r="SVN21" s="11"/>
      <c r="SVO21" s="11"/>
      <c r="SVP21" s="11"/>
      <c r="SVQ21" s="11"/>
      <c r="SVR21" s="11"/>
      <c r="SVS21" s="11"/>
      <c r="SVT21" s="11"/>
      <c r="SVU21" s="11"/>
      <c r="SVV21" s="11"/>
      <c r="SVW21" s="11"/>
      <c r="SVX21" s="11"/>
      <c r="SVY21" s="11"/>
      <c r="SVZ21" s="11"/>
      <c r="SWA21" s="11"/>
      <c r="SWB21" s="11"/>
      <c r="SWC21" s="11"/>
      <c r="SWD21" s="11"/>
      <c r="SWE21" s="11"/>
      <c r="SWF21" s="11"/>
      <c r="SWG21" s="11"/>
      <c r="SWH21" s="11"/>
      <c r="SWI21" s="11"/>
      <c r="SWJ21" s="11"/>
      <c r="SWK21" s="11"/>
      <c r="SWL21" s="11"/>
      <c r="SWM21" s="11"/>
      <c r="SWN21" s="11"/>
      <c r="SWO21" s="11"/>
      <c r="SWP21" s="11"/>
      <c r="SWQ21" s="11"/>
      <c r="SWR21" s="11"/>
      <c r="SWS21" s="11"/>
      <c r="SWT21" s="11"/>
      <c r="SWU21" s="11"/>
      <c r="SWV21" s="11"/>
      <c r="SWW21" s="11"/>
      <c r="SWX21" s="11"/>
      <c r="SWY21" s="11"/>
      <c r="SWZ21" s="11"/>
      <c r="SXA21" s="11"/>
      <c r="SXB21" s="11"/>
      <c r="SXC21" s="11"/>
      <c r="SXD21" s="11"/>
      <c r="SXE21" s="11"/>
      <c r="SXF21" s="11"/>
      <c r="SXG21" s="11"/>
      <c r="SXH21" s="11"/>
      <c r="SXI21" s="11"/>
      <c r="SXJ21" s="11"/>
      <c r="SXK21" s="11"/>
      <c r="SXL21" s="11"/>
      <c r="SXM21" s="11"/>
      <c r="SXN21" s="11"/>
      <c r="SXO21" s="11"/>
      <c r="SXP21" s="11"/>
      <c r="SXQ21" s="11"/>
      <c r="SXR21" s="11"/>
      <c r="SXS21" s="11"/>
      <c r="SXT21" s="11"/>
      <c r="SXU21" s="11"/>
      <c r="SXV21" s="11"/>
      <c r="SXW21" s="11"/>
      <c r="SXX21" s="11"/>
      <c r="SXY21" s="11"/>
      <c r="SXZ21" s="11"/>
      <c r="SYA21" s="11"/>
      <c r="SYB21" s="11"/>
      <c r="SYC21" s="11"/>
      <c r="SYD21" s="11"/>
      <c r="SYE21" s="11"/>
      <c r="SYF21" s="11"/>
      <c r="SYG21" s="11"/>
      <c r="SYH21" s="11"/>
      <c r="SYI21" s="11"/>
      <c r="SYJ21" s="11"/>
      <c r="SYK21" s="11"/>
      <c r="SYL21" s="11"/>
      <c r="SYM21" s="11"/>
      <c r="SYN21" s="11"/>
      <c r="SYO21" s="11"/>
      <c r="SYP21" s="11"/>
      <c r="SYQ21" s="11"/>
      <c r="SYR21" s="11"/>
      <c r="SYS21" s="11"/>
      <c r="SYT21" s="11"/>
      <c r="SYU21" s="11"/>
      <c r="SYV21" s="11"/>
      <c r="SYW21" s="11"/>
      <c r="SYX21" s="11"/>
      <c r="SYY21" s="11"/>
      <c r="SYZ21" s="11"/>
      <c r="SZA21" s="11"/>
      <c r="SZB21" s="11"/>
      <c r="SZC21" s="11"/>
      <c r="SZD21" s="11"/>
      <c r="SZE21" s="11"/>
      <c r="SZF21" s="11"/>
      <c r="SZG21" s="11"/>
      <c r="SZH21" s="11"/>
      <c r="SZI21" s="11"/>
      <c r="SZJ21" s="11"/>
      <c r="SZK21" s="11"/>
      <c r="SZL21" s="11"/>
      <c r="SZM21" s="11"/>
      <c r="SZN21" s="11"/>
      <c r="SZO21" s="11"/>
      <c r="SZP21" s="11"/>
      <c r="SZQ21" s="11"/>
      <c r="SZR21" s="11"/>
      <c r="SZS21" s="11"/>
      <c r="SZT21" s="11"/>
      <c r="SZU21" s="11"/>
      <c r="SZV21" s="11"/>
      <c r="SZW21" s="11"/>
      <c r="SZX21" s="11"/>
      <c r="SZY21" s="11"/>
      <c r="SZZ21" s="11"/>
      <c r="TAA21" s="11"/>
      <c r="TAB21" s="11"/>
      <c r="TAC21" s="11"/>
      <c r="TAD21" s="11"/>
      <c r="TAE21" s="11"/>
      <c r="TAF21" s="11"/>
      <c r="TAG21" s="11"/>
      <c r="TAH21" s="11"/>
      <c r="TAI21" s="11"/>
      <c r="TAJ21" s="11"/>
      <c r="TAK21" s="11"/>
      <c r="TAL21" s="11"/>
      <c r="TAM21" s="11"/>
      <c r="TAN21" s="11"/>
      <c r="TAO21" s="11"/>
      <c r="TAP21" s="11"/>
      <c r="TAQ21" s="11"/>
      <c r="TAR21" s="11"/>
      <c r="TAS21" s="11"/>
      <c r="TAT21" s="11"/>
      <c r="TAU21" s="11"/>
      <c r="TAV21" s="11"/>
      <c r="TAW21" s="11"/>
      <c r="TAX21" s="11"/>
      <c r="TAY21" s="11"/>
      <c r="TAZ21" s="11"/>
      <c r="TBA21" s="11"/>
      <c r="TBB21" s="11"/>
      <c r="TBC21" s="11"/>
      <c r="TBD21" s="11"/>
      <c r="TBE21" s="11"/>
      <c r="TBF21" s="11"/>
      <c r="TBG21" s="11"/>
      <c r="TBH21" s="11"/>
      <c r="TBI21" s="11"/>
      <c r="TBJ21" s="11"/>
      <c r="TBK21" s="11"/>
      <c r="TBL21" s="11"/>
      <c r="TBM21" s="11"/>
      <c r="TBN21" s="11"/>
      <c r="TBO21" s="11"/>
      <c r="TBP21" s="11"/>
      <c r="TBQ21" s="11"/>
      <c r="TBR21" s="11"/>
      <c r="TBS21" s="11"/>
      <c r="TBT21" s="11"/>
      <c r="TBU21" s="11"/>
      <c r="TBV21" s="11"/>
      <c r="TBW21" s="11"/>
      <c r="TBX21" s="11"/>
      <c r="TBY21" s="11"/>
      <c r="TBZ21" s="11"/>
      <c r="TCA21" s="11"/>
      <c r="TCB21" s="11"/>
      <c r="TCC21" s="11"/>
      <c r="TCD21" s="11"/>
      <c r="TCE21" s="11"/>
      <c r="TCF21" s="11"/>
      <c r="TCG21" s="11"/>
      <c r="TCH21" s="11"/>
      <c r="TCI21" s="11"/>
      <c r="TCJ21" s="11"/>
      <c r="TCK21" s="11"/>
      <c r="TCL21" s="11"/>
      <c r="TCM21" s="11"/>
      <c r="TCN21" s="11"/>
      <c r="TCO21" s="11"/>
      <c r="TCP21" s="11"/>
      <c r="TCQ21" s="11"/>
      <c r="TCR21" s="11"/>
      <c r="TCS21" s="11"/>
      <c r="TCT21" s="11"/>
      <c r="TCU21" s="11"/>
      <c r="TCV21" s="11"/>
      <c r="TCW21" s="11"/>
      <c r="TCX21" s="11"/>
      <c r="TCY21" s="11"/>
      <c r="TCZ21" s="11"/>
      <c r="TDA21" s="11"/>
      <c r="TDB21" s="11"/>
      <c r="TDC21" s="11"/>
      <c r="TDD21" s="11"/>
      <c r="TDE21" s="11"/>
      <c r="TDF21" s="11"/>
      <c r="TDG21" s="11"/>
      <c r="TDH21" s="11"/>
      <c r="TDI21" s="11"/>
      <c r="TDJ21" s="11"/>
      <c r="TDK21" s="11"/>
      <c r="TDL21" s="11"/>
      <c r="TDM21" s="11"/>
      <c r="TDN21" s="11"/>
      <c r="TDO21" s="11"/>
      <c r="TDP21" s="11"/>
      <c r="TDQ21" s="11"/>
      <c r="TDR21" s="11"/>
      <c r="TDS21" s="11"/>
      <c r="TDT21" s="11"/>
      <c r="TDU21" s="11"/>
      <c r="TDV21" s="11"/>
      <c r="TDW21" s="11"/>
      <c r="TDX21" s="11"/>
      <c r="TDY21" s="11"/>
      <c r="TDZ21" s="11"/>
      <c r="TEA21" s="11"/>
      <c r="TEB21" s="11"/>
      <c r="TEC21" s="11"/>
      <c r="TED21" s="11"/>
      <c r="TEE21" s="11"/>
      <c r="TEF21" s="11"/>
      <c r="TEG21" s="11"/>
      <c r="TEH21" s="11"/>
      <c r="TEI21" s="11"/>
      <c r="TEJ21" s="11"/>
      <c r="TEK21" s="11"/>
      <c r="TEL21" s="11"/>
      <c r="TEM21" s="11"/>
      <c r="TEN21" s="11"/>
      <c r="TEO21" s="11"/>
      <c r="TEP21" s="11"/>
      <c r="TEQ21" s="11"/>
      <c r="TER21" s="11"/>
      <c r="TES21" s="11"/>
      <c r="TET21" s="11"/>
      <c r="TEU21" s="11"/>
      <c r="TEV21" s="11"/>
      <c r="TEW21" s="11"/>
      <c r="TEX21" s="11"/>
      <c r="TEY21" s="11"/>
      <c r="TEZ21" s="11"/>
      <c r="TFA21" s="11"/>
      <c r="TFB21" s="11"/>
      <c r="TFC21" s="11"/>
      <c r="TFD21" s="11"/>
      <c r="TFE21" s="11"/>
      <c r="TFF21" s="11"/>
      <c r="TFG21" s="11"/>
      <c r="TFH21" s="11"/>
      <c r="TFI21" s="11"/>
      <c r="TFJ21" s="11"/>
      <c r="TFK21" s="11"/>
      <c r="TFL21" s="11"/>
      <c r="TFM21" s="11"/>
      <c r="TFN21" s="11"/>
      <c r="TFO21" s="11"/>
      <c r="TFP21" s="11"/>
      <c r="TFQ21" s="11"/>
      <c r="TFR21" s="11"/>
      <c r="TFS21" s="11"/>
      <c r="TFT21" s="11"/>
      <c r="TFU21" s="11"/>
      <c r="TFV21" s="11"/>
      <c r="TFW21" s="11"/>
      <c r="TFX21" s="11"/>
      <c r="TFY21" s="11"/>
      <c r="TFZ21" s="11"/>
      <c r="TGA21" s="11"/>
      <c r="TGB21" s="11"/>
      <c r="TGC21" s="11"/>
      <c r="TGD21" s="11"/>
      <c r="TGE21" s="11"/>
      <c r="TGF21" s="11"/>
      <c r="TGG21" s="11"/>
      <c r="TGH21" s="11"/>
      <c r="TGI21" s="11"/>
      <c r="TGJ21" s="11"/>
      <c r="TGK21" s="11"/>
      <c r="TGL21" s="11"/>
      <c r="TGM21" s="11"/>
      <c r="TGN21" s="11"/>
      <c r="TGO21" s="11"/>
      <c r="TGP21" s="11"/>
      <c r="TGQ21" s="11"/>
      <c r="TGR21" s="11"/>
      <c r="TGS21" s="11"/>
      <c r="TGT21" s="11"/>
      <c r="TGU21" s="11"/>
      <c r="TGV21" s="11"/>
      <c r="TGW21" s="11"/>
      <c r="TGX21" s="11"/>
      <c r="TGY21" s="11"/>
      <c r="TGZ21" s="11"/>
      <c r="THA21" s="11"/>
      <c r="THB21" s="11"/>
      <c r="THC21" s="11"/>
      <c r="THD21" s="11"/>
      <c r="THE21" s="11"/>
      <c r="THF21" s="11"/>
      <c r="THG21" s="11"/>
      <c r="THH21" s="11"/>
      <c r="THI21" s="11"/>
      <c r="THJ21" s="11"/>
      <c r="THK21" s="11"/>
      <c r="THL21" s="11"/>
      <c r="THM21" s="11"/>
      <c r="THN21" s="11"/>
      <c r="THO21" s="11"/>
      <c r="THP21" s="11"/>
      <c r="THQ21" s="11"/>
      <c r="THR21" s="11"/>
      <c r="THS21" s="11"/>
      <c r="THT21" s="11"/>
      <c r="THU21" s="11"/>
      <c r="THV21" s="11"/>
      <c r="THW21" s="11"/>
      <c r="THX21" s="11"/>
      <c r="THY21" s="11"/>
      <c r="THZ21" s="11"/>
      <c r="TIA21" s="11"/>
      <c r="TIB21" s="11"/>
      <c r="TIC21" s="11"/>
      <c r="TID21" s="11"/>
      <c r="TIE21" s="11"/>
      <c r="TIF21" s="11"/>
      <c r="TIG21" s="11"/>
      <c r="TIH21" s="11"/>
      <c r="TII21" s="11"/>
      <c r="TIJ21" s="11"/>
      <c r="TIK21" s="11"/>
      <c r="TIL21" s="11"/>
      <c r="TIM21" s="11"/>
      <c r="TIN21" s="11"/>
      <c r="TIO21" s="11"/>
      <c r="TIP21" s="11"/>
      <c r="TIQ21" s="11"/>
      <c r="TIR21" s="11"/>
      <c r="TIS21" s="11"/>
      <c r="TIT21" s="11"/>
      <c r="TIU21" s="11"/>
      <c r="TIV21" s="11"/>
      <c r="TIW21" s="11"/>
      <c r="TIX21" s="11"/>
      <c r="TIY21" s="11"/>
      <c r="TIZ21" s="11"/>
      <c r="TJA21" s="11"/>
      <c r="TJB21" s="11"/>
      <c r="TJC21" s="11"/>
      <c r="TJD21" s="11"/>
      <c r="TJE21" s="11"/>
      <c r="TJF21" s="11"/>
      <c r="TJG21" s="11"/>
      <c r="TJH21" s="11"/>
      <c r="TJI21" s="11"/>
      <c r="TJJ21" s="11"/>
      <c r="TJK21" s="11"/>
      <c r="TJL21" s="11"/>
      <c r="TJM21" s="11"/>
      <c r="TJN21" s="11"/>
      <c r="TJO21" s="11"/>
      <c r="TJP21" s="11"/>
      <c r="TJQ21" s="11"/>
      <c r="TJR21" s="11"/>
      <c r="TJS21" s="11"/>
      <c r="TJT21" s="11"/>
      <c r="TJU21" s="11"/>
      <c r="TJV21" s="11"/>
      <c r="TJW21" s="11"/>
      <c r="TJX21" s="11"/>
      <c r="TJY21" s="11"/>
      <c r="TJZ21" s="11"/>
      <c r="TKA21" s="11"/>
      <c r="TKB21" s="11"/>
      <c r="TKC21" s="11"/>
      <c r="TKD21" s="11"/>
      <c r="TKE21" s="11"/>
      <c r="TKF21" s="11"/>
      <c r="TKG21" s="11"/>
      <c r="TKH21" s="11"/>
      <c r="TKI21" s="11"/>
      <c r="TKJ21" s="11"/>
      <c r="TKK21" s="11"/>
      <c r="TKL21" s="11"/>
      <c r="TKM21" s="11"/>
      <c r="TKN21" s="11"/>
      <c r="TKO21" s="11"/>
      <c r="TKP21" s="11"/>
      <c r="TKQ21" s="11"/>
      <c r="TKR21" s="11"/>
      <c r="TKS21" s="11"/>
      <c r="TKT21" s="11"/>
      <c r="TKU21" s="11"/>
      <c r="TKV21" s="11"/>
      <c r="TKW21" s="11"/>
      <c r="TKX21" s="11"/>
      <c r="TKY21" s="11"/>
      <c r="TKZ21" s="11"/>
      <c r="TLA21" s="11"/>
      <c r="TLB21" s="11"/>
      <c r="TLC21" s="11"/>
      <c r="TLD21" s="11"/>
      <c r="TLE21" s="11"/>
      <c r="TLF21" s="11"/>
      <c r="TLG21" s="11"/>
      <c r="TLH21" s="11"/>
      <c r="TLI21" s="11"/>
      <c r="TLJ21" s="11"/>
      <c r="TLK21" s="11"/>
      <c r="TLL21" s="11"/>
      <c r="TLM21" s="11"/>
      <c r="TLN21" s="11"/>
      <c r="TLO21" s="11"/>
      <c r="TLP21" s="11"/>
      <c r="TLQ21" s="11"/>
      <c r="TLR21" s="11"/>
      <c r="TLS21" s="11"/>
      <c r="TLT21" s="11"/>
      <c r="TLU21" s="11"/>
      <c r="TLV21" s="11"/>
      <c r="TLW21" s="11"/>
      <c r="TLX21" s="11"/>
      <c r="TLY21" s="11"/>
      <c r="TLZ21" s="11"/>
      <c r="TMA21" s="11"/>
      <c r="TMB21" s="11"/>
      <c r="TMC21" s="11"/>
      <c r="TMD21" s="11"/>
      <c r="TME21" s="11"/>
      <c r="TMF21" s="11"/>
      <c r="TMG21" s="11"/>
      <c r="TMH21" s="11"/>
      <c r="TMI21" s="11"/>
      <c r="TMJ21" s="11"/>
      <c r="TMK21" s="11"/>
      <c r="TML21" s="11"/>
      <c r="TMM21" s="11"/>
      <c r="TMN21" s="11"/>
      <c r="TMO21" s="11"/>
      <c r="TMP21" s="11"/>
      <c r="TMQ21" s="11"/>
      <c r="TMR21" s="11"/>
      <c r="TMS21" s="11"/>
      <c r="TMT21" s="11"/>
      <c r="TMU21" s="11"/>
      <c r="TMV21" s="11"/>
      <c r="TMW21" s="11"/>
      <c r="TMX21" s="11"/>
      <c r="TMY21" s="11"/>
      <c r="TMZ21" s="11"/>
      <c r="TNA21" s="11"/>
      <c r="TNB21" s="11"/>
      <c r="TNC21" s="11"/>
      <c r="TND21" s="11"/>
      <c r="TNE21" s="11"/>
      <c r="TNF21" s="11"/>
      <c r="TNG21" s="11"/>
      <c r="TNH21" s="11"/>
      <c r="TNI21" s="11"/>
      <c r="TNJ21" s="11"/>
      <c r="TNK21" s="11"/>
      <c r="TNL21" s="11"/>
      <c r="TNM21" s="11"/>
      <c r="TNN21" s="11"/>
      <c r="TNO21" s="11"/>
      <c r="TNP21" s="11"/>
      <c r="TNQ21" s="11"/>
      <c r="TNR21" s="11"/>
      <c r="TNS21" s="11"/>
      <c r="TNT21" s="11"/>
      <c r="TNU21" s="11"/>
      <c r="TNV21" s="11"/>
      <c r="TNW21" s="11"/>
      <c r="TNX21" s="11"/>
      <c r="TNY21" s="11"/>
      <c r="TNZ21" s="11"/>
      <c r="TOA21" s="11"/>
      <c r="TOB21" s="11"/>
      <c r="TOC21" s="11"/>
      <c r="TOD21" s="11"/>
      <c r="TOE21" s="11"/>
      <c r="TOF21" s="11"/>
      <c r="TOG21" s="11"/>
      <c r="TOH21" s="11"/>
      <c r="TOI21" s="11"/>
      <c r="TOJ21" s="11"/>
      <c r="TOK21" s="11"/>
      <c r="TOL21" s="11"/>
      <c r="TOM21" s="11"/>
      <c r="TON21" s="11"/>
      <c r="TOO21" s="11"/>
      <c r="TOP21" s="11"/>
      <c r="TOQ21" s="11"/>
      <c r="TOR21" s="11"/>
      <c r="TOS21" s="11"/>
      <c r="TOT21" s="11"/>
      <c r="TOU21" s="11"/>
      <c r="TOV21" s="11"/>
      <c r="TOW21" s="11"/>
      <c r="TOX21" s="11"/>
      <c r="TOY21" s="11"/>
      <c r="TOZ21" s="11"/>
      <c r="TPA21" s="11"/>
      <c r="TPB21" s="11"/>
      <c r="TPC21" s="11"/>
      <c r="TPD21" s="11"/>
      <c r="TPE21" s="11"/>
      <c r="TPF21" s="11"/>
      <c r="TPG21" s="11"/>
      <c r="TPH21" s="11"/>
      <c r="TPI21" s="11"/>
      <c r="TPJ21" s="11"/>
      <c r="TPK21" s="11"/>
      <c r="TPL21" s="11"/>
      <c r="TPM21" s="11"/>
      <c r="TPN21" s="11"/>
      <c r="TPO21" s="11"/>
      <c r="TPP21" s="11"/>
      <c r="TPQ21" s="11"/>
      <c r="TPR21" s="11"/>
      <c r="TPS21" s="11"/>
      <c r="TPT21" s="11"/>
      <c r="TPU21" s="11"/>
      <c r="TPV21" s="11"/>
      <c r="TPW21" s="11"/>
      <c r="TPX21" s="11"/>
      <c r="TPY21" s="11"/>
      <c r="TPZ21" s="11"/>
      <c r="TQA21" s="11"/>
      <c r="TQB21" s="11"/>
      <c r="TQC21" s="11"/>
      <c r="TQD21" s="11"/>
      <c r="TQE21" s="11"/>
      <c r="TQF21" s="11"/>
      <c r="TQG21" s="11"/>
      <c r="TQH21" s="11"/>
      <c r="TQI21" s="11"/>
      <c r="TQJ21" s="11"/>
      <c r="TQK21" s="11"/>
      <c r="TQL21" s="11"/>
      <c r="TQM21" s="11"/>
      <c r="TQN21" s="11"/>
      <c r="TQO21" s="11"/>
      <c r="TQP21" s="11"/>
      <c r="TQQ21" s="11"/>
      <c r="TQR21" s="11"/>
      <c r="TQS21" s="11"/>
      <c r="TQT21" s="11"/>
      <c r="TQU21" s="11"/>
      <c r="TQV21" s="11"/>
      <c r="TQW21" s="11"/>
      <c r="TQX21" s="11"/>
      <c r="TQY21" s="11"/>
      <c r="TQZ21" s="11"/>
      <c r="TRA21" s="11"/>
      <c r="TRB21" s="11"/>
      <c r="TRC21" s="11"/>
      <c r="TRD21" s="11"/>
      <c r="TRE21" s="11"/>
      <c r="TRF21" s="11"/>
      <c r="TRG21" s="11"/>
      <c r="TRH21" s="11"/>
      <c r="TRI21" s="11"/>
      <c r="TRJ21" s="11"/>
      <c r="TRK21" s="11"/>
      <c r="TRL21" s="11"/>
      <c r="TRM21" s="11"/>
      <c r="TRN21" s="11"/>
      <c r="TRO21" s="11"/>
      <c r="TRP21" s="11"/>
      <c r="TRQ21" s="11"/>
      <c r="TRR21" s="11"/>
      <c r="TRS21" s="11"/>
      <c r="TRT21" s="11"/>
      <c r="TRU21" s="11"/>
      <c r="TRV21" s="11"/>
      <c r="TRW21" s="11"/>
      <c r="TRX21" s="11"/>
      <c r="TRY21" s="11"/>
      <c r="TRZ21" s="11"/>
      <c r="TSA21" s="11"/>
      <c r="TSB21" s="11"/>
      <c r="TSC21" s="11"/>
      <c r="TSD21" s="11"/>
      <c r="TSE21" s="11"/>
      <c r="TSF21" s="11"/>
      <c r="TSG21" s="11"/>
      <c r="TSH21" s="11"/>
      <c r="TSI21" s="11"/>
      <c r="TSJ21" s="11"/>
      <c r="TSK21" s="11"/>
      <c r="TSL21" s="11"/>
      <c r="TSM21" s="11"/>
      <c r="TSN21" s="11"/>
      <c r="TSO21" s="11"/>
      <c r="TSP21" s="11"/>
      <c r="TSQ21" s="11"/>
      <c r="TSR21" s="11"/>
      <c r="TSS21" s="11"/>
      <c r="TST21" s="11"/>
      <c r="TSU21" s="11"/>
      <c r="TSV21" s="11"/>
      <c r="TSW21" s="11"/>
      <c r="TSX21" s="11"/>
      <c r="TSY21" s="11"/>
      <c r="TSZ21" s="11"/>
      <c r="TTA21" s="11"/>
      <c r="TTB21" s="11"/>
      <c r="TTC21" s="11"/>
      <c r="TTD21" s="11"/>
      <c r="TTE21" s="11"/>
      <c r="TTF21" s="11"/>
      <c r="TTG21" s="11"/>
      <c r="TTH21" s="11"/>
      <c r="TTI21" s="11"/>
      <c r="TTJ21" s="11"/>
      <c r="TTK21" s="11"/>
      <c r="TTL21" s="11"/>
      <c r="TTM21" s="11"/>
      <c r="TTN21" s="11"/>
      <c r="TTO21" s="11"/>
      <c r="TTP21" s="11"/>
      <c r="TTQ21" s="11"/>
      <c r="TTR21" s="11"/>
      <c r="TTS21" s="11"/>
      <c r="TTT21" s="11"/>
      <c r="TTU21" s="11"/>
      <c r="TTV21" s="11"/>
      <c r="TTW21" s="11"/>
      <c r="TTX21" s="11"/>
      <c r="TTY21" s="11"/>
      <c r="TTZ21" s="11"/>
      <c r="TUA21" s="11"/>
      <c r="TUB21" s="11"/>
      <c r="TUC21" s="11"/>
      <c r="TUD21" s="11"/>
      <c r="TUE21" s="11"/>
      <c r="TUF21" s="11"/>
      <c r="TUG21" s="11"/>
      <c r="TUH21" s="11"/>
      <c r="TUI21" s="11"/>
      <c r="TUJ21" s="11"/>
      <c r="TUK21" s="11"/>
      <c r="TUL21" s="11"/>
      <c r="TUM21" s="11"/>
      <c r="TUN21" s="11"/>
      <c r="TUO21" s="11"/>
      <c r="TUP21" s="11"/>
      <c r="TUQ21" s="11"/>
      <c r="TUR21" s="11"/>
      <c r="TUS21" s="11"/>
      <c r="TUT21" s="11"/>
      <c r="TUU21" s="11"/>
      <c r="TUV21" s="11"/>
      <c r="TUW21" s="11"/>
      <c r="TUX21" s="11"/>
      <c r="TUY21" s="11"/>
      <c r="TUZ21" s="11"/>
      <c r="TVA21" s="11"/>
      <c r="TVB21" s="11"/>
      <c r="TVC21" s="11"/>
      <c r="TVD21" s="11"/>
      <c r="TVE21" s="11"/>
      <c r="TVF21" s="11"/>
      <c r="TVG21" s="11"/>
      <c r="TVH21" s="11"/>
      <c r="TVI21" s="11"/>
      <c r="TVJ21" s="11"/>
      <c r="TVK21" s="11"/>
      <c r="TVL21" s="11"/>
      <c r="TVM21" s="11"/>
      <c r="TVN21" s="11"/>
      <c r="TVO21" s="11"/>
      <c r="TVP21" s="11"/>
      <c r="TVQ21" s="11"/>
      <c r="TVR21" s="11"/>
      <c r="TVS21" s="11"/>
      <c r="TVT21" s="11"/>
      <c r="TVU21" s="11"/>
      <c r="TVV21" s="11"/>
      <c r="TVW21" s="11"/>
      <c r="TVX21" s="11"/>
      <c r="TVY21" s="11"/>
      <c r="TVZ21" s="11"/>
      <c r="TWA21" s="11"/>
      <c r="TWB21" s="11"/>
      <c r="TWC21" s="11"/>
      <c r="TWD21" s="11"/>
      <c r="TWE21" s="11"/>
      <c r="TWF21" s="11"/>
      <c r="TWG21" s="11"/>
      <c r="TWH21" s="11"/>
      <c r="TWI21" s="11"/>
      <c r="TWJ21" s="11"/>
      <c r="TWK21" s="11"/>
      <c r="TWL21" s="11"/>
      <c r="TWM21" s="11"/>
      <c r="TWN21" s="11"/>
      <c r="TWO21" s="11"/>
      <c r="TWP21" s="11"/>
      <c r="TWQ21" s="11"/>
      <c r="TWR21" s="11"/>
      <c r="TWS21" s="11"/>
      <c r="TWT21" s="11"/>
      <c r="TWU21" s="11"/>
      <c r="TWV21" s="11"/>
      <c r="TWW21" s="11"/>
      <c r="TWX21" s="11"/>
      <c r="TWY21" s="11"/>
      <c r="TWZ21" s="11"/>
      <c r="TXA21" s="11"/>
      <c r="TXB21" s="11"/>
      <c r="TXC21" s="11"/>
      <c r="TXD21" s="11"/>
      <c r="TXE21" s="11"/>
      <c r="TXF21" s="11"/>
      <c r="TXG21" s="11"/>
      <c r="TXH21" s="11"/>
      <c r="TXI21" s="11"/>
      <c r="TXJ21" s="11"/>
      <c r="TXK21" s="11"/>
      <c r="TXL21" s="11"/>
      <c r="TXM21" s="11"/>
      <c r="TXN21" s="11"/>
      <c r="TXO21" s="11"/>
      <c r="TXP21" s="11"/>
      <c r="TXQ21" s="11"/>
      <c r="TXR21" s="11"/>
      <c r="TXS21" s="11"/>
      <c r="TXT21" s="11"/>
      <c r="TXU21" s="11"/>
      <c r="TXV21" s="11"/>
      <c r="TXW21" s="11"/>
      <c r="TXX21" s="11"/>
      <c r="TXY21" s="11"/>
      <c r="TXZ21" s="11"/>
      <c r="TYA21" s="11"/>
      <c r="TYB21" s="11"/>
      <c r="TYC21" s="11"/>
      <c r="TYD21" s="11"/>
      <c r="TYE21" s="11"/>
      <c r="TYF21" s="11"/>
      <c r="TYG21" s="11"/>
      <c r="TYH21" s="11"/>
      <c r="TYI21" s="11"/>
      <c r="TYJ21" s="11"/>
      <c r="TYK21" s="11"/>
      <c r="TYL21" s="11"/>
      <c r="TYM21" s="11"/>
      <c r="TYN21" s="11"/>
      <c r="TYO21" s="11"/>
      <c r="TYP21" s="11"/>
      <c r="TYQ21" s="11"/>
      <c r="TYR21" s="11"/>
      <c r="TYS21" s="11"/>
      <c r="TYT21" s="11"/>
      <c r="TYU21" s="11"/>
      <c r="TYV21" s="11"/>
      <c r="TYW21" s="11"/>
      <c r="TYX21" s="11"/>
      <c r="TYY21" s="11"/>
      <c r="TYZ21" s="11"/>
      <c r="TZA21" s="11"/>
      <c r="TZB21" s="11"/>
      <c r="TZC21" s="11"/>
      <c r="TZD21" s="11"/>
      <c r="TZE21" s="11"/>
      <c r="TZF21" s="11"/>
      <c r="TZG21" s="11"/>
      <c r="TZH21" s="11"/>
      <c r="TZI21" s="11"/>
      <c r="TZJ21" s="11"/>
      <c r="TZK21" s="11"/>
      <c r="TZL21" s="11"/>
      <c r="TZM21" s="11"/>
      <c r="TZN21" s="11"/>
      <c r="TZO21" s="11"/>
      <c r="TZP21" s="11"/>
      <c r="TZQ21" s="11"/>
      <c r="TZR21" s="11"/>
      <c r="TZS21" s="11"/>
      <c r="TZT21" s="11"/>
      <c r="TZU21" s="11"/>
      <c r="TZV21" s="11"/>
      <c r="TZW21" s="11"/>
      <c r="TZX21" s="11"/>
      <c r="TZY21" s="11"/>
      <c r="TZZ21" s="11"/>
      <c r="UAA21" s="11"/>
      <c r="UAB21" s="11"/>
      <c r="UAC21" s="11"/>
      <c r="UAD21" s="11"/>
      <c r="UAE21" s="11"/>
      <c r="UAF21" s="11"/>
      <c r="UAG21" s="11"/>
      <c r="UAH21" s="11"/>
      <c r="UAI21" s="11"/>
      <c r="UAJ21" s="11"/>
      <c r="UAK21" s="11"/>
      <c r="UAL21" s="11"/>
      <c r="UAM21" s="11"/>
      <c r="UAN21" s="11"/>
      <c r="UAO21" s="11"/>
      <c r="UAP21" s="11"/>
      <c r="UAQ21" s="11"/>
      <c r="UAR21" s="11"/>
      <c r="UAS21" s="11"/>
      <c r="UAT21" s="11"/>
      <c r="UAU21" s="11"/>
      <c r="UAV21" s="11"/>
      <c r="UAW21" s="11"/>
      <c r="UAX21" s="11"/>
      <c r="UAY21" s="11"/>
      <c r="UAZ21" s="11"/>
      <c r="UBA21" s="11"/>
      <c r="UBB21" s="11"/>
      <c r="UBC21" s="11"/>
      <c r="UBD21" s="11"/>
      <c r="UBE21" s="11"/>
      <c r="UBF21" s="11"/>
      <c r="UBG21" s="11"/>
      <c r="UBH21" s="11"/>
      <c r="UBI21" s="11"/>
      <c r="UBJ21" s="11"/>
      <c r="UBK21" s="11"/>
      <c r="UBL21" s="11"/>
      <c r="UBM21" s="11"/>
      <c r="UBN21" s="11"/>
      <c r="UBO21" s="11"/>
      <c r="UBP21" s="11"/>
      <c r="UBQ21" s="11"/>
      <c r="UBR21" s="11"/>
      <c r="UBS21" s="11"/>
      <c r="UBT21" s="11"/>
      <c r="UBU21" s="11"/>
      <c r="UBV21" s="11"/>
      <c r="UBW21" s="11"/>
      <c r="UBX21" s="11"/>
      <c r="UBY21" s="11"/>
      <c r="UBZ21" s="11"/>
      <c r="UCA21" s="11"/>
      <c r="UCB21" s="11"/>
      <c r="UCC21" s="11"/>
      <c r="UCD21" s="11"/>
      <c r="UCE21" s="11"/>
      <c r="UCF21" s="11"/>
      <c r="UCG21" s="11"/>
      <c r="UCH21" s="11"/>
      <c r="UCI21" s="11"/>
      <c r="UCJ21" s="11"/>
      <c r="UCK21" s="11"/>
      <c r="UCL21" s="11"/>
      <c r="UCM21" s="11"/>
      <c r="UCN21" s="11"/>
      <c r="UCO21" s="11"/>
      <c r="UCP21" s="11"/>
      <c r="UCQ21" s="11"/>
      <c r="UCR21" s="11"/>
      <c r="UCS21" s="11"/>
      <c r="UCT21" s="11"/>
      <c r="UCU21" s="11"/>
      <c r="UCV21" s="11"/>
      <c r="UCW21" s="11"/>
      <c r="UCX21" s="11"/>
      <c r="UCY21" s="11"/>
      <c r="UCZ21" s="11"/>
      <c r="UDA21" s="11"/>
      <c r="UDB21" s="11"/>
      <c r="UDC21" s="11"/>
      <c r="UDD21" s="11"/>
      <c r="UDE21" s="11"/>
      <c r="UDF21" s="11"/>
      <c r="UDG21" s="11"/>
      <c r="UDH21" s="11"/>
      <c r="UDI21" s="11"/>
      <c r="UDJ21" s="11"/>
      <c r="UDK21" s="11"/>
      <c r="UDL21" s="11"/>
      <c r="UDM21" s="11"/>
      <c r="UDN21" s="11"/>
      <c r="UDO21" s="11"/>
      <c r="UDP21" s="11"/>
      <c r="UDQ21" s="11"/>
      <c r="UDR21" s="11"/>
      <c r="UDS21" s="11"/>
      <c r="UDT21" s="11"/>
      <c r="UDU21" s="11"/>
      <c r="UDV21" s="11"/>
      <c r="UDW21" s="11"/>
      <c r="UDX21" s="11"/>
      <c r="UDY21" s="11"/>
      <c r="UDZ21" s="11"/>
      <c r="UEA21" s="11"/>
      <c r="UEB21" s="11"/>
      <c r="UEC21" s="11"/>
      <c r="UED21" s="11"/>
      <c r="UEE21" s="11"/>
      <c r="UEF21" s="11"/>
      <c r="UEG21" s="11"/>
      <c r="UEH21" s="11"/>
      <c r="UEI21" s="11"/>
      <c r="UEJ21" s="11"/>
      <c r="UEK21" s="11"/>
      <c r="UEL21" s="11"/>
      <c r="UEM21" s="11"/>
      <c r="UEN21" s="11"/>
      <c r="UEO21" s="11"/>
      <c r="UEP21" s="11"/>
      <c r="UEQ21" s="11"/>
      <c r="UER21" s="11"/>
      <c r="UES21" s="11"/>
      <c r="UET21" s="11"/>
      <c r="UEU21" s="11"/>
      <c r="UEV21" s="11"/>
      <c r="UEW21" s="11"/>
      <c r="UEX21" s="11"/>
      <c r="UEY21" s="11"/>
      <c r="UEZ21" s="11"/>
      <c r="UFA21" s="11"/>
      <c r="UFB21" s="11"/>
      <c r="UFC21" s="11"/>
      <c r="UFD21" s="11"/>
      <c r="UFE21" s="11"/>
      <c r="UFF21" s="11"/>
      <c r="UFG21" s="11"/>
      <c r="UFH21" s="11"/>
      <c r="UFI21" s="11"/>
      <c r="UFJ21" s="11"/>
      <c r="UFK21" s="11"/>
      <c r="UFL21" s="11"/>
      <c r="UFM21" s="11"/>
      <c r="UFN21" s="11"/>
      <c r="UFO21" s="11"/>
      <c r="UFP21" s="11"/>
      <c r="UFQ21" s="11"/>
      <c r="UFR21" s="11"/>
      <c r="UFS21" s="11"/>
      <c r="UFT21" s="11"/>
      <c r="UFU21" s="11"/>
      <c r="UFV21" s="11"/>
      <c r="UFW21" s="11"/>
      <c r="UFX21" s="11"/>
      <c r="UFY21" s="11"/>
      <c r="UFZ21" s="11"/>
      <c r="UGA21" s="11"/>
      <c r="UGB21" s="11"/>
      <c r="UGC21" s="11"/>
      <c r="UGD21" s="11"/>
      <c r="UGE21" s="11"/>
      <c r="UGF21" s="11"/>
      <c r="UGG21" s="11"/>
      <c r="UGH21" s="11"/>
      <c r="UGI21" s="11"/>
      <c r="UGJ21" s="11"/>
      <c r="UGK21" s="11"/>
      <c r="UGL21" s="11"/>
      <c r="UGM21" s="11"/>
      <c r="UGN21" s="11"/>
      <c r="UGO21" s="11"/>
      <c r="UGP21" s="11"/>
      <c r="UGQ21" s="11"/>
      <c r="UGR21" s="11"/>
      <c r="UGS21" s="11"/>
      <c r="UGT21" s="11"/>
      <c r="UGU21" s="11"/>
      <c r="UGV21" s="11"/>
      <c r="UGW21" s="11"/>
      <c r="UGX21" s="11"/>
      <c r="UGY21" s="11"/>
      <c r="UGZ21" s="11"/>
      <c r="UHA21" s="11"/>
      <c r="UHB21" s="11"/>
      <c r="UHC21" s="11"/>
      <c r="UHD21" s="11"/>
      <c r="UHE21" s="11"/>
      <c r="UHF21" s="11"/>
      <c r="UHG21" s="11"/>
      <c r="UHH21" s="11"/>
      <c r="UHI21" s="11"/>
      <c r="UHJ21" s="11"/>
      <c r="UHK21" s="11"/>
      <c r="UHL21" s="11"/>
      <c r="UHM21" s="11"/>
      <c r="UHN21" s="11"/>
      <c r="UHO21" s="11"/>
      <c r="UHP21" s="11"/>
      <c r="UHQ21" s="11"/>
      <c r="UHR21" s="11"/>
      <c r="UHS21" s="11"/>
      <c r="UHT21" s="11"/>
      <c r="UHU21" s="11"/>
      <c r="UHV21" s="11"/>
      <c r="UHW21" s="11"/>
      <c r="UHX21" s="11"/>
      <c r="UHY21" s="11"/>
      <c r="UHZ21" s="11"/>
      <c r="UIA21" s="11"/>
      <c r="UIB21" s="11"/>
      <c r="UIC21" s="11"/>
      <c r="UID21" s="11"/>
      <c r="UIE21" s="11"/>
      <c r="UIF21" s="11"/>
      <c r="UIG21" s="11"/>
      <c r="UIH21" s="11"/>
      <c r="UII21" s="11"/>
      <c r="UIJ21" s="11"/>
      <c r="UIK21" s="11"/>
      <c r="UIL21" s="11"/>
      <c r="UIM21" s="11"/>
      <c r="UIN21" s="11"/>
      <c r="UIO21" s="11"/>
      <c r="UIP21" s="11"/>
      <c r="UIQ21" s="11"/>
      <c r="UIR21" s="11"/>
      <c r="UIS21" s="11"/>
      <c r="UIT21" s="11"/>
      <c r="UIU21" s="11"/>
      <c r="UIV21" s="11"/>
      <c r="UIW21" s="11"/>
      <c r="UIX21" s="11"/>
      <c r="UIY21" s="11"/>
      <c r="UIZ21" s="11"/>
      <c r="UJA21" s="11"/>
      <c r="UJB21" s="11"/>
      <c r="UJC21" s="11"/>
      <c r="UJD21" s="11"/>
      <c r="UJE21" s="11"/>
      <c r="UJF21" s="11"/>
      <c r="UJG21" s="11"/>
      <c r="UJH21" s="11"/>
      <c r="UJI21" s="11"/>
      <c r="UJJ21" s="11"/>
      <c r="UJK21" s="11"/>
      <c r="UJL21" s="11"/>
      <c r="UJM21" s="11"/>
      <c r="UJN21" s="11"/>
      <c r="UJO21" s="11"/>
      <c r="UJP21" s="11"/>
      <c r="UJQ21" s="11"/>
      <c r="UJR21" s="11"/>
      <c r="UJS21" s="11"/>
      <c r="UJT21" s="11"/>
      <c r="UJU21" s="11"/>
      <c r="UJV21" s="11"/>
      <c r="UJW21" s="11"/>
      <c r="UJX21" s="11"/>
      <c r="UJY21" s="11"/>
      <c r="UJZ21" s="11"/>
      <c r="UKA21" s="11"/>
      <c r="UKB21" s="11"/>
      <c r="UKC21" s="11"/>
      <c r="UKD21" s="11"/>
      <c r="UKE21" s="11"/>
      <c r="UKF21" s="11"/>
      <c r="UKG21" s="11"/>
      <c r="UKH21" s="11"/>
      <c r="UKI21" s="11"/>
      <c r="UKJ21" s="11"/>
      <c r="UKK21" s="11"/>
      <c r="UKL21" s="11"/>
      <c r="UKM21" s="11"/>
      <c r="UKN21" s="11"/>
      <c r="UKO21" s="11"/>
      <c r="UKP21" s="11"/>
      <c r="UKQ21" s="11"/>
      <c r="UKR21" s="11"/>
      <c r="UKS21" s="11"/>
      <c r="UKT21" s="11"/>
      <c r="UKU21" s="11"/>
      <c r="UKV21" s="11"/>
      <c r="UKW21" s="11"/>
      <c r="UKX21" s="11"/>
      <c r="UKY21" s="11"/>
      <c r="UKZ21" s="11"/>
      <c r="ULA21" s="11"/>
      <c r="ULB21" s="11"/>
      <c r="ULC21" s="11"/>
      <c r="ULD21" s="11"/>
      <c r="ULE21" s="11"/>
      <c r="ULF21" s="11"/>
      <c r="ULG21" s="11"/>
      <c r="ULH21" s="11"/>
      <c r="ULI21" s="11"/>
      <c r="ULJ21" s="11"/>
      <c r="ULK21" s="11"/>
      <c r="ULL21" s="11"/>
      <c r="ULM21" s="11"/>
      <c r="ULN21" s="11"/>
      <c r="ULO21" s="11"/>
      <c r="ULP21" s="11"/>
      <c r="ULQ21" s="11"/>
      <c r="ULR21" s="11"/>
      <c r="ULS21" s="11"/>
      <c r="ULT21" s="11"/>
      <c r="ULU21" s="11"/>
      <c r="ULV21" s="11"/>
      <c r="ULW21" s="11"/>
      <c r="ULX21" s="11"/>
      <c r="ULY21" s="11"/>
      <c r="ULZ21" s="11"/>
      <c r="UMA21" s="11"/>
      <c r="UMB21" s="11"/>
      <c r="UMC21" s="11"/>
      <c r="UMD21" s="11"/>
      <c r="UME21" s="11"/>
      <c r="UMF21" s="11"/>
      <c r="UMG21" s="11"/>
      <c r="UMH21" s="11"/>
      <c r="UMI21" s="11"/>
      <c r="UMJ21" s="11"/>
      <c r="UMK21" s="11"/>
      <c r="UML21" s="11"/>
      <c r="UMM21" s="11"/>
      <c r="UMN21" s="11"/>
      <c r="UMO21" s="11"/>
      <c r="UMP21" s="11"/>
      <c r="UMQ21" s="11"/>
      <c r="UMR21" s="11"/>
      <c r="UMS21" s="11"/>
      <c r="UMT21" s="11"/>
      <c r="UMU21" s="11"/>
      <c r="UMV21" s="11"/>
      <c r="UMW21" s="11"/>
      <c r="UMX21" s="11"/>
      <c r="UMY21" s="11"/>
      <c r="UMZ21" s="11"/>
      <c r="UNA21" s="11"/>
      <c r="UNB21" s="11"/>
      <c r="UNC21" s="11"/>
      <c r="UND21" s="11"/>
      <c r="UNE21" s="11"/>
      <c r="UNF21" s="11"/>
      <c r="UNG21" s="11"/>
      <c r="UNH21" s="11"/>
      <c r="UNI21" s="11"/>
      <c r="UNJ21" s="11"/>
      <c r="UNK21" s="11"/>
      <c r="UNL21" s="11"/>
      <c r="UNM21" s="11"/>
      <c r="UNN21" s="11"/>
      <c r="UNO21" s="11"/>
      <c r="UNP21" s="11"/>
      <c r="UNQ21" s="11"/>
      <c r="UNR21" s="11"/>
      <c r="UNS21" s="11"/>
      <c r="UNT21" s="11"/>
      <c r="UNU21" s="11"/>
      <c r="UNV21" s="11"/>
      <c r="UNW21" s="11"/>
      <c r="UNX21" s="11"/>
      <c r="UNY21" s="11"/>
      <c r="UNZ21" s="11"/>
      <c r="UOA21" s="11"/>
      <c r="UOB21" s="11"/>
      <c r="UOC21" s="11"/>
      <c r="UOD21" s="11"/>
      <c r="UOE21" s="11"/>
      <c r="UOF21" s="11"/>
      <c r="UOG21" s="11"/>
      <c r="UOH21" s="11"/>
      <c r="UOI21" s="11"/>
      <c r="UOJ21" s="11"/>
      <c r="UOK21" s="11"/>
      <c r="UOL21" s="11"/>
      <c r="UOM21" s="11"/>
      <c r="UON21" s="11"/>
      <c r="UOO21" s="11"/>
      <c r="UOP21" s="11"/>
      <c r="UOQ21" s="11"/>
      <c r="UOR21" s="11"/>
      <c r="UOS21" s="11"/>
      <c r="UOT21" s="11"/>
      <c r="UOU21" s="11"/>
      <c r="UOV21" s="11"/>
      <c r="UOW21" s="11"/>
      <c r="UOX21" s="11"/>
      <c r="UOY21" s="11"/>
      <c r="UOZ21" s="11"/>
      <c r="UPA21" s="11"/>
      <c r="UPB21" s="11"/>
      <c r="UPC21" s="11"/>
      <c r="UPD21" s="11"/>
      <c r="UPE21" s="11"/>
      <c r="UPF21" s="11"/>
      <c r="UPG21" s="11"/>
      <c r="UPH21" s="11"/>
      <c r="UPI21" s="11"/>
      <c r="UPJ21" s="11"/>
      <c r="UPK21" s="11"/>
      <c r="UPL21" s="11"/>
      <c r="UPM21" s="11"/>
      <c r="UPN21" s="11"/>
      <c r="UPO21" s="11"/>
      <c r="UPP21" s="11"/>
      <c r="UPQ21" s="11"/>
      <c r="UPR21" s="11"/>
      <c r="UPS21" s="11"/>
      <c r="UPT21" s="11"/>
      <c r="UPU21" s="11"/>
      <c r="UPV21" s="11"/>
      <c r="UPW21" s="11"/>
      <c r="UPX21" s="11"/>
      <c r="UPY21" s="11"/>
      <c r="UPZ21" s="11"/>
      <c r="UQA21" s="11"/>
      <c r="UQB21" s="11"/>
      <c r="UQC21" s="11"/>
      <c r="UQD21" s="11"/>
      <c r="UQE21" s="11"/>
      <c r="UQF21" s="11"/>
      <c r="UQG21" s="11"/>
      <c r="UQH21" s="11"/>
      <c r="UQI21" s="11"/>
      <c r="UQJ21" s="11"/>
      <c r="UQK21" s="11"/>
      <c r="UQL21" s="11"/>
      <c r="UQM21" s="11"/>
      <c r="UQN21" s="11"/>
      <c r="UQO21" s="11"/>
      <c r="UQP21" s="11"/>
      <c r="UQQ21" s="11"/>
      <c r="UQR21" s="11"/>
      <c r="UQS21" s="11"/>
      <c r="UQT21" s="11"/>
      <c r="UQU21" s="11"/>
      <c r="UQV21" s="11"/>
      <c r="UQW21" s="11"/>
      <c r="UQX21" s="11"/>
      <c r="UQY21" s="11"/>
      <c r="UQZ21" s="11"/>
      <c r="URA21" s="11"/>
      <c r="URB21" s="11"/>
      <c r="URC21" s="11"/>
      <c r="URD21" s="11"/>
      <c r="URE21" s="11"/>
      <c r="URF21" s="11"/>
      <c r="URG21" s="11"/>
      <c r="URH21" s="11"/>
      <c r="URI21" s="11"/>
      <c r="URJ21" s="11"/>
      <c r="URK21" s="11"/>
      <c r="URL21" s="11"/>
      <c r="URM21" s="11"/>
      <c r="URN21" s="11"/>
      <c r="URO21" s="11"/>
      <c r="URP21" s="11"/>
      <c r="URQ21" s="11"/>
      <c r="URR21" s="11"/>
      <c r="URS21" s="11"/>
      <c r="URT21" s="11"/>
      <c r="URU21" s="11"/>
      <c r="URV21" s="11"/>
      <c r="URW21" s="11"/>
      <c r="URX21" s="11"/>
      <c r="URY21" s="11"/>
      <c r="URZ21" s="11"/>
      <c r="USA21" s="11"/>
      <c r="USB21" s="11"/>
      <c r="USC21" s="11"/>
      <c r="USD21" s="11"/>
      <c r="USE21" s="11"/>
      <c r="USF21" s="11"/>
      <c r="USG21" s="11"/>
      <c r="USH21" s="11"/>
      <c r="USI21" s="11"/>
      <c r="USJ21" s="11"/>
      <c r="USK21" s="11"/>
      <c r="USL21" s="11"/>
      <c r="USM21" s="11"/>
      <c r="USN21" s="11"/>
      <c r="USO21" s="11"/>
      <c r="USP21" s="11"/>
      <c r="USQ21" s="11"/>
      <c r="USR21" s="11"/>
      <c r="USS21" s="11"/>
      <c r="UST21" s="11"/>
      <c r="USU21" s="11"/>
      <c r="USV21" s="11"/>
      <c r="USW21" s="11"/>
      <c r="USX21" s="11"/>
      <c r="USY21" s="11"/>
      <c r="USZ21" s="11"/>
      <c r="UTA21" s="11"/>
      <c r="UTB21" s="11"/>
      <c r="UTC21" s="11"/>
      <c r="UTD21" s="11"/>
      <c r="UTE21" s="11"/>
      <c r="UTF21" s="11"/>
      <c r="UTG21" s="11"/>
      <c r="UTH21" s="11"/>
      <c r="UTI21" s="11"/>
      <c r="UTJ21" s="11"/>
      <c r="UTK21" s="11"/>
      <c r="UTL21" s="11"/>
      <c r="UTM21" s="11"/>
      <c r="UTN21" s="11"/>
      <c r="UTO21" s="11"/>
      <c r="UTP21" s="11"/>
      <c r="UTQ21" s="11"/>
      <c r="UTR21" s="11"/>
      <c r="UTS21" s="11"/>
      <c r="UTT21" s="11"/>
      <c r="UTU21" s="11"/>
      <c r="UTV21" s="11"/>
      <c r="UTW21" s="11"/>
      <c r="UTX21" s="11"/>
      <c r="UTY21" s="11"/>
      <c r="UTZ21" s="11"/>
      <c r="UUA21" s="11"/>
      <c r="UUB21" s="11"/>
      <c r="UUC21" s="11"/>
      <c r="UUD21" s="11"/>
      <c r="UUE21" s="11"/>
      <c r="UUF21" s="11"/>
      <c r="UUG21" s="11"/>
      <c r="UUH21" s="11"/>
      <c r="UUI21" s="11"/>
      <c r="UUJ21" s="11"/>
      <c r="UUK21" s="11"/>
      <c r="UUL21" s="11"/>
      <c r="UUM21" s="11"/>
      <c r="UUN21" s="11"/>
      <c r="UUO21" s="11"/>
      <c r="UUP21" s="11"/>
      <c r="UUQ21" s="11"/>
      <c r="UUR21" s="11"/>
      <c r="UUS21" s="11"/>
      <c r="UUT21" s="11"/>
      <c r="UUU21" s="11"/>
      <c r="UUV21" s="11"/>
      <c r="UUW21" s="11"/>
      <c r="UUX21" s="11"/>
      <c r="UUY21" s="11"/>
      <c r="UUZ21" s="11"/>
      <c r="UVA21" s="11"/>
      <c r="UVB21" s="11"/>
      <c r="UVC21" s="11"/>
      <c r="UVD21" s="11"/>
      <c r="UVE21" s="11"/>
      <c r="UVF21" s="11"/>
      <c r="UVG21" s="11"/>
      <c r="UVH21" s="11"/>
      <c r="UVI21" s="11"/>
      <c r="UVJ21" s="11"/>
      <c r="UVK21" s="11"/>
      <c r="UVL21" s="11"/>
      <c r="UVM21" s="11"/>
      <c r="UVN21" s="11"/>
      <c r="UVO21" s="11"/>
      <c r="UVP21" s="11"/>
      <c r="UVQ21" s="11"/>
      <c r="UVR21" s="11"/>
      <c r="UVS21" s="11"/>
      <c r="UVT21" s="11"/>
      <c r="UVU21" s="11"/>
      <c r="UVV21" s="11"/>
      <c r="UVW21" s="11"/>
      <c r="UVX21" s="11"/>
      <c r="UVY21" s="11"/>
      <c r="UVZ21" s="11"/>
      <c r="UWA21" s="11"/>
      <c r="UWB21" s="11"/>
      <c r="UWC21" s="11"/>
      <c r="UWD21" s="11"/>
      <c r="UWE21" s="11"/>
      <c r="UWF21" s="11"/>
      <c r="UWG21" s="11"/>
      <c r="UWH21" s="11"/>
      <c r="UWI21" s="11"/>
      <c r="UWJ21" s="11"/>
      <c r="UWK21" s="11"/>
      <c r="UWL21" s="11"/>
      <c r="UWM21" s="11"/>
      <c r="UWN21" s="11"/>
      <c r="UWO21" s="11"/>
      <c r="UWP21" s="11"/>
      <c r="UWQ21" s="11"/>
      <c r="UWR21" s="11"/>
      <c r="UWS21" s="11"/>
      <c r="UWT21" s="11"/>
      <c r="UWU21" s="11"/>
      <c r="UWV21" s="11"/>
      <c r="UWW21" s="11"/>
      <c r="UWX21" s="11"/>
      <c r="UWY21" s="11"/>
      <c r="UWZ21" s="11"/>
      <c r="UXA21" s="11"/>
      <c r="UXB21" s="11"/>
      <c r="UXC21" s="11"/>
      <c r="UXD21" s="11"/>
      <c r="UXE21" s="11"/>
      <c r="UXF21" s="11"/>
      <c r="UXG21" s="11"/>
      <c r="UXH21" s="11"/>
      <c r="UXI21" s="11"/>
      <c r="UXJ21" s="11"/>
      <c r="UXK21" s="11"/>
      <c r="UXL21" s="11"/>
      <c r="UXM21" s="11"/>
      <c r="UXN21" s="11"/>
      <c r="UXO21" s="11"/>
      <c r="UXP21" s="11"/>
      <c r="UXQ21" s="11"/>
      <c r="UXR21" s="11"/>
      <c r="UXS21" s="11"/>
      <c r="UXT21" s="11"/>
      <c r="UXU21" s="11"/>
      <c r="UXV21" s="11"/>
      <c r="UXW21" s="11"/>
      <c r="UXX21" s="11"/>
      <c r="UXY21" s="11"/>
      <c r="UXZ21" s="11"/>
      <c r="UYA21" s="11"/>
      <c r="UYB21" s="11"/>
      <c r="UYC21" s="11"/>
      <c r="UYD21" s="11"/>
      <c r="UYE21" s="11"/>
      <c r="UYF21" s="11"/>
      <c r="UYG21" s="11"/>
      <c r="UYH21" s="11"/>
      <c r="UYI21" s="11"/>
      <c r="UYJ21" s="11"/>
      <c r="UYK21" s="11"/>
      <c r="UYL21" s="11"/>
      <c r="UYM21" s="11"/>
      <c r="UYN21" s="11"/>
      <c r="UYO21" s="11"/>
      <c r="UYP21" s="11"/>
      <c r="UYQ21" s="11"/>
      <c r="UYR21" s="11"/>
      <c r="UYS21" s="11"/>
      <c r="UYT21" s="11"/>
      <c r="UYU21" s="11"/>
      <c r="UYV21" s="11"/>
      <c r="UYW21" s="11"/>
      <c r="UYX21" s="11"/>
      <c r="UYY21" s="11"/>
      <c r="UYZ21" s="11"/>
      <c r="UZA21" s="11"/>
      <c r="UZB21" s="11"/>
      <c r="UZC21" s="11"/>
      <c r="UZD21" s="11"/>
      <c r="UZE21" s="11"/>
      <c r="UZF21" s="11"/>
      <c r="UZG21" s="11"/>
      <c r="UZH21" s="11"/>
      <c r="UZI21" s="11"/>
      <c r="UZJ21" s="11"/>
      <c r="UZK21" s="11"/>
      <c r="UZL21" s="11"/>
      <c r="UZM21" s="11"/>
      <c r="UZN21" s="11"/>
      <c r="UZO21" s="11"/>
      <c r="UZP21" s="11"/>
      <c r="UZQ21" s="11"/>
      <c r="UZR21" s="11"/>
      <c r="UZS21" s="11"/>
      <c r="UZT21" s="11"/>
      <c r="UZU21" s="11"/>
      <c r="UZV21" s="11"/>
      <c r="UZW21" s="11"/>
      <c r="UZX21" s="11"/>
      <c r="UZY21" s="11"/>
      <c r="UZZ21" s="11"/>
      <c r="VAA21" s="11"/>
      <c r="VAB21" s="11"/>
      <c r="VAC21" s="11"/>
      <c r="VAD21" s="11"/>
      <c r="VAE21" s="11"/>
      <c r="VAF21" s="11"/>
      <c r="VAG21" s="11"/>
      <c r="VAH21" s="11"/>
      <c r="VAI21" s="11"/>
      <c r="VAJ21" s="11"/>
      <c r="VAK21" s="11"/>
      <c r="VAL21" s="11"/>
      <c r="VAM21" s="11"/>
      <c r="VAN21" s="11"/>
      <c r="VAO21" s="11"/>
      <c r="VAP21" s="11"/>
      <c r="VAQ21" s="11"/>
      <c r="VAR21" s="11"/>
      <c r="VAS21" s="11"/>
      <c r="VAT21" s="11"/>
      <c r="VAU21" s="11"/>
      <c r="VAV21" s="11"/>
      <c r="VAW21" s="11"/>
      <c r="VAX21" s="11"/>
      <c r="VAY21" s="11"/>
      <c r="VAZ21" s="11"/>
      <c r="VBA21" s="11"/>
      <c r="VBB21" s="11"/>
      <c r="VBC21" s="11"/>
      <c r="VBD21" s="11"/>
      <c r="VBE21" s="11"/>
      <c r="VBF21" s="11"/>
      <c r="VBG21" s="11"/>
      <c r="VBH21" s="11"/>
      <c r="VBI21" s="11"/>
      <c r="VBJ21" s="11"/>
      <c r="VBK21" s="11"/>
      <c r="VBL21" s="11"/>
      <c r="VBM21" s="11"/>
      <c r="VBN21" s="11"/>
      <c r="VBO21" s="11"/>
      <c r="VBP21" s="11"/>
      <c r="VBQ21" s="11"/>
      <c r="VBR21" s="11"/>
      <c r="VBS21" s="11"/>
      <c r="VBT21" s="11"/>
      <c r="VBU21" s="11"/>
      <c r="VBV21" s="11"/>
      <c r="VBW21" s="11"/>
      <c r="VBX21" s="11"/>
      <c r="VBY21" s="11"/>
      <c r="VBZ21" s="11"/>
      <c r="VCA21" s="11"/>
      <c r="VCB21" s="11"/>
      <c r="VCC21" s="11"/>
      <c r="VCD21" s="11"/>
      <c r="VCE21" s="11"/>
      <c r="VCF21" s="11"/>
      <c r="VCG21" s="11"/>
      <c r="VCH21" s="11"/>
      <c r="VCI21" s="11"/>
      <c r="VCJ21" s="11"/>
      <c r="VCK21" s="11"/>
      <c r="VCL21" s="11"/>
      <c r="VCM21" s="11"/>
      <c r="VCN21" s="11"/>
      <c r="VCO21" s="11"/>
      <c r="VCP21" s="11"/>
      <c r="VCQ21" s="11"/>
      <c r="VCR21" s="11"/>
      <c r="VCS21" s="11"/>
      <c r="VCT21" s="11"/>
      <c r="VCU21" s="11"/>
      <c r="VCV21" s="11"/>
      <c r="VCW21" s="11"/>
      <c r="VCX21" s="11"/>
      <c r="VCY21" s="11"/>
      <c r="VCZ21" s="11"/>
      <c r="VDA21" s="11"/>
      <c r="VDB21" s="11"/>
      <c r="VDC21" s="11"/>
      <c r="VDD21" s="11"/>
      <c r="VDE21" s="11"/>
      <c r="VDF21" s="11"/>
      <c r="VDG21" s="11"/>
      <c r="VDH21" s="11"/>
      <c r="VDI21" s="11"/>
      <c r="VDJ21" s="11"/>
      <c r="VDK21" s="11"/>
      <c r="VDL21" s="11"/>
      <c r="VDM21" s="11"/>
      <c r="VDN21" s="11"/>
      <c r="VDO21" s="11"/>
      <c r="VDP21" s="11"/>
      <c r="VDQ21" s="11"/>
      <c r="VDR21" s="11"/>
      <c r="VDS21" s="11"/>
      <c r="VDT21" s="11"/>
      <c r="VDU21" s="11"/>
      <c r="VDV21" s="11"/>
      <c r="VDW21" s="11"/>
      <c r="VDX21" s="11"/>
      <c r="VDY21" s="11"/>
      <c r="VDZ21" s="11"/>
      <c r="VEA21" s="11"/>
      <c r="VEB21" s="11"/>
      <c r="VEC21" s="11"/>
      <c r="VED21" s="11"/>
      <c r="VEE21" s="11"/>
      <c r="VEF21" s="11"/>
      <c r="VEG21" s="11"/>
      <c r="VEH21" s="11"/>
      <c r="VEI21" s="11"/>
      <c r="VEJ21" s="11"/>
      <c r="VEK21" s="11"/>
      <c r="VEL21" s="11"/>
      <c r="VEM21" s="11"/>
      <c r="VEN21" s="11"/>
      <c r="VEO21" s="11"/>
      <c r="VEP21" s="11"/>
      <c r="VEQ21" s="11"/>
      <c r="VER21" s="11"/>
      <c r="VES21" s="11"/>
      <c r="VET21" s="11"/>
      <c r="VEU21" s="11"/>
      <c r="VEV21" s="11"/>
      <c r="VEW21" s="11"/>
      <c r="VEX21" s="11"/>
      <c r="VEY21" s="11"/>
      <c r="VEZ21" s="11"/>
      <c r="VFA21" s="11"/>
      <c r="VFB21" s="11"/>
      <c r="VFC21" s="11"/>
      <c r="VFD21" s="11"/>
      <c r="VFE21" s="11"/>
      <c r="VFF21" s="11"/>
      <c r="VFG21" s="11"/>
      <c r="VFH21" s="11"/>
      <c r="VFI21" s="11"/>
      <c r="VFJ21" s="11"/>
      <c r="VFK21" s="11"/>
      <c r="VFL21" s="11"/>
      <c r="VFM21" s="11"/>
      <c r="VFN21" s="11"/>
      <c r="VFO21" s="11"/>
      <c r="VFP21" s="11"/>
      <c r="VFQ21" s="11"/>
      <c r="VFR21" s="11"/>
      <c r="VFS21" s="11"/>
      <c r="VFT21" s="11"/>
      <c r="VFU21" s="11"/>
      <c r="VFV21" s="11"/>
      <c r="VFW21" s="11"/>
      <c r="VFX21" s="11"/>
      <c r="VFY21" s="11"/>
      <c r="VFZ21" s="11"/>
      <c r="VGA21" s="11"/>
      <c r="VGB21" s="11"/>
      <c r="VGC21" s="11"/>
      <c r="VGD21" s="11"/>
      <c r="VGE21" s="11"/>
      <c r="VGF21" s="11"/>
      <c r="VGG21" s="11"/>
      <c r="VGH21" s="11"/>
      <c r="VGI21" s="11"/>
      <c r="VGJ21" s="11"/>
      <c r="VGK21" s="11"/>
      <c r="VGL21" s="11"/>
      <c r="VGM21" s="11"/>
      <c r="VGN21" s="11"/>
      <c r="VGO21" s="11"/>
      <c r="VGP21" s="11"/>
      <c r="VGQ21" s="11"/>
      <c r="VGR21" s="11"/>
      <c r="VGS21" s="11"/>
      <c r="VGT21" s="11"/>
      <c r="VGU21" s="11"/>
      <c r="VGV21" s="11"/>
      <c r="VGW21" s="11"/>
      <c r="VGX21" s="11"/>
      <c r="VGY21" s="11"/>
      <c r="VGZ21" s="11"/>
      <c r="VHA21" s="11"/>
      <c r="VHB21" s="11"/>
      <c r="VHC21" s="11"/>
      <c r="VHD21" s="11"/>
      <c r="VHE21" s="11"/>
      <c r="VHF21" s="11"/>
      <c r="VHG21" s="11"/>
      <c r="VHH21" s="11"/>
      <c r="VHI21" s="11"/>
      <c r="VHJ21" s="11"/>
      <c r="VHK21" s="11"/>
      <c r="VHL21" s="11"/>
      <c r="VHM21" s="11"/>
      <c r="VHN21" s="11"/>
      <c r="VHO21" s="11"/>
      <c r="VHP21" s="11"/>
      <c r="VHQ21" s="11"/>
      <c r="VHR21" s="11"/>
      <c r="VHS21" s="11"/>
      <c r="VHT21" s="11"/>
      <c r="VHU21" s="11"/>
      <c r="VHV21" s="11"/>
      <c r="VHW21" s="11"/>
      <c r="VHX21" s="11"/>
      <c r="VHY21" s="11"/>
      <c r="VHZ21" s="11"/>
      <c r="VIA21" s="11"/>
      <c r="VIB21" s="11"/>
      <c r="VIC21" s="11"/>
      <c r="VID21" s="11"/>
      <c r="VIE21" s="11"/>
      <c r="VIF21" s="11"/>
      <c r="VIG21" s="11"/>
      <c r="VIH21" s="11"/>
      <c r="VII21" s="11"/>
      <c r="VIJ21" s="11"/>
      <c r="VIK21" s="11"/>
      <c r="VIL21" s="11"/>
      <c r="VIM21" s="11"/>
      <c r="VIN21" s="11"/>
      <c r="VIO21" s="11"/>
      <c r="VIP21" s="11"/>
      <c r="VIQ21" s="11"/>
      <c r="VIR21" s="11"/>
      <c r="VIS21" s="11"/>
      <c r="VIT21" s="11"/>
      <c r="VIU21" s="11"/>
      <c r="VIV21" s="11"/>
      <c r="VIW21" s="11"/>
      <c r="VIX21" s="11"/>
      <c r="VIY21" s="11"/>
      <c r="VIZ21" s="11"/>
      <c r="VJA21" s="11"/>
      <c r="VJB21" s="11"/>
      <c r="VJC21" s="11"/>
      <c r="VJD21" s="11"/>
      <c r="VJE21" s="11"/>
      <c r="VJF21" s="11"/>
      <c r="VJG21" s="11"/>
      <c r="VJH21" s="11"/>
      <c r="VJI21" s="11"/>
      <c r="VJJ21" s="11"/>
      <c r="VJK21" s="11"/>
      <c r="VJL21" s="11"/>
      <c r="VJM21" s="11"/>
      <c r="VJN21" s="11"/>
      <c r="VJO21" s="11"/>
      <c r="VJP21" s="11"/>
      <c r="VJQ21" s="11"/>
      <c r="VJR21" s="11"/>
      <c r="VJS21" s="11"/>
      <c r="VJT21" s="11"/>
      <c r="VJU21" s="11"/>
      <c r="VJV21" s="11"/>
      <c r="VJW21" s="11"/>
      <c r="VJX21" s="11"/>
      <c r="VJY21" s="11"/>
      <c r="VJZ21" s="11"/>
      <c r="VKA21" s="11"/>
      <c r="VKB21" s="11"/>
      <c r="VKC21" s="11"/>
      <c r="VKD21" s="11"/>
      <c r="VKE21" s="11"/>
      <c r="VKF21" s="11"/>
      <c r="VKG21" s="11"/>
      <c r="VKH21" s="11"/>
      <c r="VKI21" s="11"/>
      <c r="VKJ21" s="11"/>
      <c r="VKK21" s="11"/>
      <c r="VKL21" s="11"/>
      <c r="VKM21" s="11"/>
      <c r="VKN21" s="11"/>
      <c r="VKO21" s="11"/>
      <c r="VKP21" s="11"/>
      <c r="VKQ21" s="11"/>
      <c r="VKR21" s="11"/>
      <c r="VKS21" s="11"/>
      <c r="VKT21" s="11"/>
      <c r="VKU21" s="11"/>
      <c r="VKV21" s="11"/>
      <c r="VKW21" s="11"/>
      <c r="VKX21" s="11"/>
      <c r="VKY21" s="11"/>
      <c r="VKZ21" s="11"/>
      <c r="VLA21" s="11"/>
      <c r="VLB21" s="11"/>
      <c r="VLC21" s="11"/>
      <c r="VLD21" s="11"/>
      <c r="VLE21" s="11"/>
      <c r="VLF21" s="11"/>
      <c r="VLG21" s="11"/>
      <c r="VLH21" s="11"/>
      <c r="VLI21" s="11"/>
      <c r="VLJ21" s="11"/>
      <c r="VLK21" s="11"/>
      <c r="VLL21" s="11"/>
      <c r="VLM21" s="11"/>
      <c r="VLN21" s="11"/>
      <c r="VLO21" s="11"/>
      <c r="VLP21" s="11"/>
      <c r="VLQ21" s="11"/>
      <c r="VLR21" s="11"/>
      <c r="VLS21" s="11"/>
      <c r="VLT21" s="11"/>
      <c r="VLU21" s="11"/>
      <c r="VLV21" s="11"/>
      <c r="VLW21" s="11"/>
      <c r="VLX21" s="11"/>
      <c r="VLY21" s="11"/>
      <c r="VLZ21" s="11"/>
      <c r="VMA21" s="11"/>
      <c r="VMB21" s="11"/>
      <c r="VMC21" s="11"/>
      <c r="VMD21" s="11"/>
      <c r="VME21" s="11"/>
      <c r="VMF21" s="11"/>
      <c r="VMG21" s="11"/>
      <c r="VMH21" s="11"/>
      <c r="VMI21" s="11"/>
      <c r="VMJ21" s="11"/>
      <c r="VMK21" s="11"/>
      <c r="VML21" s="11"/>
      <c r="VMM21" s="11"/>
      <c r="VMN21" s="11"/>
      <c r="VMO21" s="11"/>
      <c r="VMP21" s="11"/>
      <c r="VMQ21" s="11"/>
      <c r="VMR21" s="11"/>
      <c r="VMS21" s="11"/>
      <c r="VMT21" s="11"/>
      <c r="VMU21" s="11"/>
      <c r="VMV21" s="11"/>
      <c r="VMW21" s="11"/>
      <c r="VMX21" s="11"/>
      <c r="VMY21" s="11"/>
      <c r="VMZ21" s="11"/>
      <c r="VNA21" s="11"/>
      <c r="VNB21" s="11"/>
      <c r="VNC21" s="11"/>
      <c r="VND21" s="11"/>
      <c r="VNE21" s="11"/>
      <c r="VNF21" s="11"/>
      <c r="VNG21" s="11"/>
      <c r="VNH21" s="11"/>
      <c r="VNI21" s="11"/>
      <c r="VNJ21" s="11"/>
      <c r="VNK21" s="11"/>
      <c r="VNL21" s="11"/>
      <c r="VNM21" s="11"/>
      <c r="VNN21" s="11"/>
      <c r="VNO21" s="11"/>
      <c r="VNP21" s="11"/>
      <c r="VNQ21" s="11"/>
      <c r="VNR21" s="11"/>
      <c r="VNS21" s="11"/>
      <c r="VNT21" s="11"/>
      <c r="VNU21" s="11"/>
      <c r="VNV21" s="11"/>
      <c r="VNW21" s="11"/>
      <c r="VNX21" s="11"/>
      <c r="VNY21" s="11"/>
      <c r="VNZ21" s="11"/>
      <c r="VOA21" s="11"/>
      <c r="VOB21" s="11"/>
      <c r="VOC21" s="11"/>
      <c r="VOD21" s="11"/>
      <c r="VOE21" s="11"/>
      <c r="VOF21" s="11"/>
      <c r="VOG21" s="11"/>
      <c r="VOH21" s="11"/>
      <c r="VOI21" s="11"/>
      <c r="VOJ21" s="11"/>
      <c r="VOK21" s="11"/>
      <c r="VOL21" s="11"/>
      <c r="VOM21" s="11"/>
      <c r="VON21" s="11"/>
      <c r="VOO21" s="11"/>
      <c r="VOP21" s="11"/>
      <c r="VOQ21" s="11"/>
      <c r="VOR21" s="11"/>
      <c r="VOS21" s="11"/>
      <c r="VOT21" s="11"/>
      <c r="VOU21" s="11"/>
      <c r="VOV21" s="11"/>
      <c r="VOW21" s="11"/>
      <c r="VOX21" s="11"/>
      <c r="VOY21" s="11"/>
      <c r="VOZ21" s="11"/>
      <c r="VPA21" s="11"/>
      <c r="VPB21" s="11"/>
      <c r="VPC21" s="11"/>
      <c r="VPD21" s="11"/>
      <c r="VPE21" s="11"/>
      <c r="VPF21" s="11"/>
      <c r="VPG21" s="11"/>
      <c r="VPH21" s="11"/>
      <c r="VPI21" s="11"/>
      <c r="VPJ21" s="11"/>
      <c r="VPK21" s="11"/>
      <c r="VPL21" s="11"/>
      <c r="VPM21" s="11"/>
      <c r="VPN21" s="11"/>
      <c r="VPO21" s="11"/>
      <c r="VPP21" s="11"/>
      <c r="VPQ21" s="11"/>
      <c r="VPR21" s="11"/>
      <c r="VPS21" s="11"/>
      <c r="VPT21" s="11"/>
      <c r="VPU21" s="11"/>
      <c r="VPV21" s="11"/>
      <c r="VPW21" s="11"/>
      <c r="VPX21" s="11"/>
      <c r="VPY21" s="11"/>
      <c r="VPZ21" s="11"/>
      <c r="VQA21" s="11"/>
      <c r="VQB21" s="11"/>
      <c r="VQC21" s="11"/>
      <c r="VQD21" s="11"/>
      <c r="VQE21" s="11"/>
      <c r="VQF21" s="11"/>
      <c r="VQG21" s="11"/>
      <c r="VQH21" s="11"/>
      <c r="VQI21" s="11"/>
      <c r="VQJ21" s="11"/>
      <c r="VQK21" s="11"/>
      <c r="VQL21" s="11"/>
      <c r="VQM21" s="11"/>
      <c r="VQN21" s="11"/>
      <c r="VQO21" s="11"/>
      <c r="VQP21" s="11"/>
      <c r="VQQ21" s="11"/>
      <c r="VQR21" s="11"/>
      <c r="VQS21" s="11"/>
      <c r="VQT21" s="11"/>
      <c r="VQU21" s="11"/>
      <c r="VQV21" s="11"/>
      <c r="VQW21" s="11"/>
      <c r="VQX21" s="11"/>
      <c r="VQY21" s="11"/>
      <c r="VQZ21" s="11"/>
      <c r="VRA21" s="11"/>
      <c r="VRB21" s="11"/>
      <c r="VRC21" s="11"/>
      <c r="VRD21" s="11"/>
      <c r="VRE21" s="11"/>
      <c r="VRF21" s="11"/>
      <c r="VRG21" s="11"/>
      <c r="VRH21" s="11"/>
      <c r="VRI21" s="11"/>
      <c r="VRJ21" s="11"/>
      <c r="VRK21" s="11"/>
      <c r="VRL21" s="11"/>
      <c r="VRM21" s="11"/>
      <c r="VRN21" s="11"/>
      <c r="VRO21" s="11"/>
      <c r="VRP21" s="11"/>
      <c r="VRQ21" s="11"/>
      <c r="VRR21" s="11"/>
      <c r="VRS21" s="11"/>
      <c r="VRT21" s="11"/>
      <c r="VRU21" s="11"/>
      <c r="VRV21" s="11"/>
      <c r="VRW21" s="11"/>
      <c r="VRX21" s="11"/>
      <c r="VRY21" s="11"/>
      <c r="VRZ21" s="11"/>
      <c r="VSA21" s="11"/>
      <c r="VSB21" s="11"/>
      <c r="VSC21" s="11"/>
      <c r="VSD21" s="11"/>
      <c r="VSE21" s="11"/>
      <c r="VSF21" s="11"/>
      <c r="VSG21" s="11"/>
      <c r="VSH21" s="11"/>
      <c r="VSI21" s="11"/>
      <c r="VSJ21" s="11"/>
      <c r="VSK21" s="11"/>
      <c r="VSL21" s="11"/>
      <c r="VSM21" s="11"/>
      <c r="VSN21" s="11"/>
      <c r="VSO21" s="11"/>
      <c r="VSP21" s="11"/>
      <c r="VSQ21" s="11"/>
      <c r="VSR21" s="11"/>
      <c r="VSS21" s="11"/>
      <c r="VST21" s="11"/>
      <c r="VSU21" s="11"/>
      <c r="VSV21" s="11"/>
      <c r="VSW21" s="11"/>
      <c r="VSX21" s="11"/>
      <c r="VSY21" s="11"/>
      <c r="VSZ21" s="11"/>
      <c r="VTA21" s="11"/>
      <c r="VTB21" s="11"/>
      <c r="VTC21" s="11"/>
      <c r="VTD21" s="11"/>
      <c r="VTE21" s="11"/>
      <c r="VTF21" s="11"/>
      <c r="VTG21" s="11"/>
      <c r="VTH21" s="11"/>
      <c r="VTI21" s="11"/>
      <c r="VTJ21" s="11"/>
      <c r="VTK21" s="11"/>
      <c r="VTL21" s="11"/>
      <c r="VTM21" s="11"/>
      <c r="VTN21" s="11"/>
      <c r="VTO21" s="11"/>
      <c r="VTP21" s="11"/>
      <c r="VTQ21" s="11"/>
      <c r="VTR21" s="11"/>
      <c r="VTS21" s="11"/>
      <c r="VTT21" s="11"/>
      <c r="VTU21" s="11"/>
      <c r="VTV21" s="11"/>
      <c r="VTW21" s="11"/>
      <c r="VTX21" s="11"/>
      <c r="VTY21" s="11"/>
      <c r="VTZ21" s="11"/>
      <c r="VUA21" s="11"/>
      <c r="VUB21" s="11"/>
      <c r="VUC21" s="11"/>
      <c r="VUD21" s="11"/>
      <c r="VUE21" s="11"/>
      <c r="VUF21" s="11"/>
      <c r="VUG21" s="11"/>
      <c r="VUH21" s="11"/>
      <c r="VUI21" s="11"/>
      <c r="VUJ21" s="11"/>
      <c r="VUK21" s="11"/>
      <c r="VUL21" s="11"/>
      <c r="VUM21" s="11"/>
      <c r="VUN21" s="11"/>
      <c r="VUO21" s="11"/>
      <c r="VUP21" s="11"/>
      <c r="VUQ21" s="11"/>
      <c r="VUR21" s="11"/>
      <c r="VUS21" s="11"/>
      <c r="VUT21" s="11"/>
      <c r="VUU21" s="11"/>
      <c r="VUV21" s="11"/>
      <c r="VUW21" s="11"/>
      <c r="VUX21" s="11"/>
      <c r="VUY21" s="11"/>
      <c r="VUZ21" s="11"/>
      <c r="VVA21" s="11"/>
      <c r="VVB21" s="11"/>
      <c r="VVC21" s="11"/>
      <c r="VVD21" s="11"/>
      <c r="VVE21" s="11"/>
      <c r="VVF21" s="11"/>
      <c r="VVG21" s="11"/>
      <c r="VVH21" s="11"/>
      <c r="VVI21" s="11"/>
      <c r="VVJ21" s="11"/>
      <c r="VVK21" s="11"/>
      <c r="VVL21" s="11"/>
      <c r="VVM21" s="11"/>
      <c r="VVN21" s="11"/>
      <c r="VVO21" s="11"/>
      <c r="VVP21" s="11"/>
      <c r="VVQ21" s="11"/>
      <c r="VVR21" s="11"/>
      <c r="VVS21" s="11"/>
      <c r="VVT21" s="11"/>
      <c r="VVU21" s="11"/>
      <c r="VVV21" s="11"/>
      <c r="VVW21" s="11"/>
      <c r="VVX21" s="11"/>
      <c r="VVY21" s="11"/>
      <c r="VVZ21" s="11"/>
      <c r="VWA21" s="11"/>
      <c r="VWB21" s="11"/>
      <c r="VWC21" s="11"/>
      <c r="VWD21" s="11"/>
      <c r="VWE21" s="11"/>
      <c r="VWF21" s="11"/>
      <c r="VWG21" s="11"/>
      <c r="VWH21" s="11"/>
      <c r="VWI21" s="11"/>
      <c r="VWJ21" s="11"/>
      <c r="VWK21" s="11"/>
      <c r="VWL21" s="11"/>
      <c r="VWM21" s="11"/>
      <c r="VWN21" s="11"/>
      <c r="VWO21" s="11"/>
      <c r="VWP21" s="11"/>
      <c r="VWQ21" s="11"/>
      <c r="VWR21" s="11"/>
      <c r="VWS21" s="11"/>
      <c r="VWT21" s="11"/>
      <c r="VWU21" s="11"/>
      <c r="VWV21" s="11"/>
      <c r="VWW21" s="11"/>
      <c r="VWX21" s="11"/>
      <c r="VWY21" s="11"/>
      <c r="VWZ21" s="11"/>
      <c r="VXA21" s="11"/>
      <c r="VXB21" s="11"/>
      <c r="VXC21" s="11"/>
      <c r="VXD21" s="11"/>
      <c r="VXE21" s="11"/>
      <c r="VXF21" s="11"/>
      <c r="VXG21" s="11"/>
      <c r="VXH21" s="11"/>
      <c r="VXI21" s="11"/>
      <c r="VXJ21" s="11"/>
      <c r="VXK21" s="11"/>
      <c r="VXL21" s="11"/>
      <c r="VXM21" s="11"/>
      <c r="VXN21" s="11"/>
      <c r="VXO21" s="11"/>
      <c r="VXP21" s="11"/>
      <c r="VXQ21" s="11"/>
      <c r="VXR21" s="11"/>
      <c r="VXS21" s="11"/>
      <c r="VXT21" s="11"/>
      <c r="VXU21" s="11"/>
      <c r="VXV21" s="11"/>
      <c r="VXW21" s="11"/>
      <c r="VXX21" s="11"/>
      <c r="VXY21" s="11"/>
      <c r="VXZ21" s="11"/>
      <c r="VYA21" s="11"/>
      <c r="VYB21" s="11"/>
      <c r="VYC21" s="11"/>
      <c r="VYD21" s="11"/>
      <c r="VYE21" s="11"/>
      <c r="VYF21" s="11"/>
      <c r="VYG21" s="11"/>
      <c r="VYH21" s="11"/>
      <c r="VYI21" s="11"/>
      <c r="VYJ21" s="11"/>
      <c r="VYK21" s="11"/>
      <c r="VYL21" s="11"/>
      <c r="VYM21" s="11"/>
      <c r="VYN21" s="11"/>
      <c r="VYO21" s="11"/>
      <c r="VYP21" s="11"/>
      <c r="VYQ21" s="11"/>
      <c r="VYR21" s="11"/>
      <c r="VYS21" s="11"/>
      <c r="VYT21" s="11"/>
      <c r="VYU21" s="11"/>
      <c r="VYV21" s="11"/>
      <c r="VYW21" s="11"/>
      <c r="VYX21" s="11"/>
      <c r="VYY21" s="11"/>
      <c r="VYZ21" s="11"/>
      <c r="VZA21" s="11"/>
      <c r="VZB21" s="11"/>
      <c r="VZC21" s="11"/>
      <c r="VZD21" s="11"/>
      <c r="VZE21" s="11"/>
      <c r="VZF21" s="11"/>
      <c r="VZG21" s="11"/>
      <c r="VZH21" s="11"/>
      <c r="VZI21" s="11"/>
      <c r="VZJ21" s="11"/>
      <c r="VZK21" s="11"/>
      <c r="VZL21" s="11"/>
      <c r="VZM21" s="11"/>
      <c r="VZN21" s="11"/>
      <c r="VZO21" s="11"/>
      <c r="VZP21" s="11"/>
      <c r="VZQ21" s="11"/>
      <c r="VZR21" s="11"/>
      <c r="VZS21" s="11"/>
      <c r="VZT21" s="11"/>
      <c r="VZU21" s="11"/>
      <c r="VZV21" s="11"/>
      <c r="VZW21" s="11"/>
      <c r="VZX21" s="11"/>
      <c r="VZY21" s="11"/>
      <c r="VZZ21" s="11"/>
      <c r="WAA21" s="11"/>
      <c r="WAB21" s="11"/>
      <c r="WAC21" s="11"/>
      <c r="WAD21" s="11"/>
      <c r="WAE21" s="11"/>
      <c r="WAF21" s="11"/>
      <c r="WAG21" s="11"/>
      <c r="WAH21" s="11"/>
      <c r="WAI21" s="11"/>
      <c r="WAJ21" s="11"/>
      <c r="WAK21" s="11"/>
      <c r="WAL21" s="11"/>
      <c r="WAM21" s="11"/>
      <c r="WAN21" s="11"/>
      <c r="WAO21" s="11"/>
      <c r="WAP21" s="11"/>
      <c r="WAQ21" s="11"/>
      <c r="WAR21" s="11"/>
      <c r="WAS21" s="11"/>
      <c r="WAT21" s="11"/>
      <c r="WAU21" s="11"/>
      <c r="WAV21" s="11"/>
      <c r="WAW21" s="11"/>
      <c r="WAX21" s="11"/>
      <c r="WAY21" s="11"/>
      <c r="WAZ21" s="11"/>
      <c r="WBA21" s="11"/>
      <c r="WBB21" s="11"/>
      <c r="WBC21" s="11"/>
      <c r="WBD21" s="11"/>
      <c r="WBE21" s="11"/>
      <c r="WBF21" s="11"/>
      <c r="WBG21" s="11"/>
      <c r="WBH21" s="11"/>
      <c r="WBI21" s="11"/>
      <c r="WBJ21" s="11"/>
      <c r="WBK21" s="11"/>
      <c r="WBL21" s="11"/>
      <c r="WBM21" s="11"/>
      <c r="WBN21" s="11"/>
      <c r="WBO21" s="11"/>
      <c r="WBP21" s="11"/>
      <c r="WBQ21" s="11"/>
      <c r="WBR21" s="11"/>
      <c r="WBS21" s="11"/>
      <c r="WBT21" s="11"/>
      <c r="WBU21" s="11"/>
      <c r="WBV21" s="11"/>
      <c r="WBW21" s="11"/>
      <c r="WBX21" s="11"/>
      <c r="WBY21" s="11"/>
      <c r="WBZ21" s="11"/>
      <c r="WCA21" s="11"/>
      <c r="WCB21" s="11"/>
      <c r="WCC21" s="11"/>
      <c r="WCD21" s="11"/>
      <c r="WCE21" s="11"/>
      <c r="WCF21" s="11"/>
      <c r="WCG21" s="11"/>
      <c r="WCH21" s="11"/>
      <c r="WCI21" s="11"/>
      <c r="WCJ21" s="11"/>
      <c r="WCK21" s="11"/>
      <c r="WCL21" s="11"/>
      <c r="WCM21" s="11"/>
      <c r="WCN21" s="11"/>
      <c r="WCO21" s="11"/>
      <c r="WCP21" s="11"/>
      <c r="WCQ21" s="11"/>
      <c r="WCR21" s="11"/>
      <c r="WCS21" s="11"/>
      <c r="WCT21" s="11"/>
      <c r="WCU21" s="11"/>
      <c r="WCV21" s="11"/>
      <c r="WCW21" s="11"/>
      <c r="WCX21" s="11"/>
      <c r="WCY21" s="11"/>
      <c r="WCZ21" s="11"/>
      <c r="WDA21" s="11"/>
      <c r="WDB21" s="11"/>
      <c r="WDC21" s="11"/>
      <c r="WDD21" s="11"/>
      <c r="WDE21" s="11"/>
      <c r="WDF21" s="11"/>
      <c r="WDG21" s="11"/>
      <c r="WDH21" s="11"/>
      <c r="WDI21" s="11"/>
      <c r="WDJ21" s="11"/>
      <c r="WDK21" s="11"/>
      <c r="WDL21" s="11"/>
      <c r="WDM21" s="11"/>
      <c r="WDN21" s="11"/>
      <c r="WDO21" s="11"/>
      <c r="WDP21" s="11"/>
      <c r="WDQ21" s="11"/>
      <c r="WDR21" s="11"/>
      <c r="WDS21" s="11"/>
      <c r="WDT21" s="11"/>
      <c r="WDU21" s="11"/>
      <c r="WDV21" s="11"/>
      <c r="WDW21" s="11"/>
      <c r="WDX21" s="11"/>
      <c r="WDY21" s="11"/>
      <c r="WDZ21" s="11"/>
      <c r="WEA21" s="11"/>
      <c r="WEB21" s="11"/>
      <c r="WEC21" s="11"/>
      <c r="WED21" s="11"/>
      <c r="WEE21" s="11"/>
      <c r="WEF21" s="11"/>
      <c r="WEG21" s="11"/>
      <c r="WEH21" s="11"/>
      <c r="WEI21" s="11"/>
      <c r="WEJ21" s="11"/>
      <c r="WEK21" s="11"/>
      <c r="WEL21" s="11"/>
      <c r="WEM21" s="11"/>
      <c r="WEN21" s="11"/>
      <c r="WEO21" s="11"/>
      <c r="WEP21" s="11"/>
      <c r="WEQ21" s="11"/>
      <c r="WER21" s="11"/>
      <c r="WES21" s="11"/>
      <c r="WET21" s="11"/>
      <c r="WEU21" s="11"/>
      <c r="WEV21" s="11"/>
      <c r="WEW21" s="11"/>
      <c r="WEX21" s="11"/>
      <c r="WEY21" s="11"/>
      <c r="WEZ21" s="11"/>
      <c r="WFA21" s="11"/>
      <c r="WFB21" s="11"/>
      <c r="WFC21" s="11"/>
      <c r="WFD21" s="11"/>
      <c r="WFE21" s="11"/>
      <c r="WFF21" s="11"/>
      <c r="WFG21" s="11"/>
      <c r="WFH21" s="11"/>
      <c r="WFI21" s="11"/>
      <c r="WFJ21" s="11"/>
      <c r="WFK21" s="11"/>
      <c r="WFL21" s="11"/>
      <c r="WFM21" s="11"/>
      <c r="WFN21" s="11"/>
      <c r="WFO21" s="11"/>
      <c r="WFP21" s="11"/>
      <c r="WFQ21" s="11"/>
      <c r="WFR21" s="11"/>
      <c r="WFS21" s="11"/>
      <c r="WFT21" s="11"/>
      <c r="WFU21" s="11"/>
      <c r="WFV21" s="11"/>
      <c r="WFW21" s="11"/>
      <c r="WFX21" s="11"/>
      <c r="WFY21" s="11"/>
      <c r="WFZ21" s="11"/>
      <c r="WGA21" s="11"/>
      <c r="WGB21" s="11"/>
      <c r="WGC21" s="11"/>
      <c r="WGD21" s="11"/>
      <c r="WGE21" s="11"/>
      <c r="WGF21" s="11"/>
      <c r="WGG21" s="11"/>
      <c r="WGH21" s="11"/>
      <c r="WGI21" s="11"/>
      <c r="WGJ21" s="11"/>
      <c r="WGK21" s="11"/>
      <c r="WGL21" s="11"/>
      <c r="WGM21" s="11"/>
      <c r="WGN21" s="11"/>
      <c r="WGO21" s="11"/>
      <c r="WGP21" s="11"/>
      <c r="WGQ21" s="11"/>
      <c r="WGR21" s="11"/>
      <c r="WGS21" s="11"/>
      <c r="WGT21" s="11"/>
      <c r="WGU21" s="11"/>
      <c r="WGV21" s="11"/>
      <c r="WGW21" s="11"/>
      <c r="WGX21" s="11"/>
      <c r="WGY21" s="11"/>
      <c r="WGZ21" s="11"/>
      <c r="WHA21" s="11"/>
      <c r="WHB21" s="11"/>
      <c r="WHC21" s="11"/>
      <c r="WHD21" s="11"/>
      <c r="WHE21" s="11"/>
      <c r="WHF21" s="11"/>
      <c r="WHG21" s="11"/>
      <c r="WHH21" s="11"/>
      <c r="WHI21" s="11"/>
      <c r="WHJ21" s="11"/>
      <c r="WHK21" s="11"/>
      <c r="WHL21" s="11"/>
      <c r="WHM21" s="11"/>
      <c r="WHN21" s="11"/>
      <c r="WHO21" s="11"/>
      <c r="WHP21" s="11"/>
      <c r="WHQ21" s="11"/>
      <c r="WHR21" s="11"/>
      <c r="WHS21" s="11"/>
      <c r="WHT21" s="11"/>
      <c r="WHU21" s="11"/>
      <c r="WHV21" s="11"/>
      <c r="WHW21" s="11"/>
      <c r="WHX21" s="11"/>
      <c r="WHY21" s="11"/>
      <c r="WHZ21" s="11"/>
      <c r="WIA21" s="11"/>
      <c r="WIB21" s="11"/>
      <c r="WIC21" s="11"/>
      <c r="WID21" s="11"/>
      <c r="WIE21" s="11"/>
      <c r="WIF21" s="11"/>
      <c r="WIG21" s="11"/>
      <c r="WIH21" s="11"/>
      <c r="WII21" s="11"/>
      <c r="WIJ21" s="11"/>
      <c r="WIK21" s="11"/>
      <c r="WIL21" s="11"/>
      <c r="WIM21" s="11"/>
      <c r="WIN21" s="11"/>
      <c r="WIO21" s="11"/>
      <c r="WIP21" s="11"/>
      <c r="WIQ21" s="11"/>
      <c r="WIR21" s="11"/>
      <c r="WIS21" s="11"/>
      <c r="WIT21" s="11"/>
      <c r="WIU21" s="11"/>
      <c r="WIV21" s="11"/>
      <c r="WIW21" s="11"/>
      <c r="WIX21" s="11"/>
      <c r="WIY21" s="11"/>
      <c r="WIZ21" s="11"/>
      <c r="WJA21" s="11"/>
      <c r="WJB21" s="11"/>
      <c r="WJC21" s="11"/>
      <c r="WJD21" s="11"/>
      <c r="WJE21" s="11"/>
      <c r="WJF21" s="11"/>
      <c r="WJG21" s="11"/>
      <c r="WJH21" s="11"/>
      <c r="WJI21" s="11"/>
      <c r="WJJ21" s="11"/>
      <c r="WJK21" s="11"/>
      <c r="WJL21" s="11"/>
      <c r="WJM21" s="11"/>
      <c r="WJN21" s="11"/>
      <c r="WJO21" s="11"/>
      <c r="WJP21" s="11"/>
      <c r="WJQ21" s="11"/>
      <c r="WJR21" s="11"/>
      <c r="WJS21" s="11"/>
      <c r="WJT21" s="11"/>
      <c r="WJU21" s="11"/>
      <c r="WJV21" s="11"/>
      <c r="WJW21" s="11"/>
      <c r="WJX21" s="11"/>
      <c r="WJY21" s="11"/>
      <c r="WJZ21" s="11"/>
      <c r="WKA21" s="11"/>
      <c r="WKB21" s="11"/>
      <c r="WKC21" s="11"/>
      <c r="WKD21" s="11"/>
      <c r="WKE21" s="11"/>
      <c r="WKF21" s="11"/>
      <c r="WKG21" s="11"/>
      <c r="WKH21" s="11"/>
      <c r="WKI21" s="11"/>
      <c r="WKJ21" s="11"/>
      <c r="WKK21" s="11"/>
      <c r="WKL21" s="11"/>
      <c r="WKM21" s="11"/>
      <c r="WKN21" s="11"/>
      <c r="WKO21" s="11"/>
      <c r="WKP21" s="11"/>
      <c r="WKQ21" s="11"/>
      <c r="WKR21" s="11"/>
      <c r="WKS21" s="11"/>
      <c r="WKT21" s="11"/>
      <c r="WKU21" s="11"/>
      <c r="WKV21" s="11"/>
      <c r="WKW21" s="11"/>
      <c r="WKX21" s="11"/>
      <c r="WKY21" s="11"/>
      <c r="WKZ21" s="11"/>
      <c r="WLA21" s="11"/>
      <c r="WLB21" s="11"/>
      <c r="WLC21" s="11"/>
      <c r="WLD21" s="11"/>
      <c r="WLE21" s="11"/>
      <c r="WLF21" s="11"/>
      <c r="WLG21" s="11"/>
      <c r="WLH21" s="11"/>
      <c r="WLI21" s="11"/>
      <c r="WLJ21" s="11"/>
      <c r="WLK21" s="11"/>
      <c r="WLL21" s="11"/>
      <c r="WLM21" s="11"/>
      <c r="WLN21" s="11"/>
      <c r="WLO21" s="11"/>
      <c r="WLP21" s="11"/>
      <c r="WLQ21" s="11"/>
      <c r="WLR21" s="11"/>
      <c r="WLS21" s="11"/>
      <c r="WLT21" s="11"/>
      <c r="WLU21" s="11"/>
      <c r="WLV21" s="11"/>
      <c r="WLW21" s="11"/>
      <c r="WLX21" s="11"/>
      <c r="WLY21" s="11"/>
      <c r="WLZ21" s="11"/>
      <c r="WMA21" s="11"/>
      <c r="WMB21" s="11"/>
      <c r="WMC21" s="11"/>
      <c r="WMD21" s="11"/>
      <c r="WME21" s="11"/>
      <c r="WMF21" s="11"/>
      <c r="WMG21" s="11"/>
      <c r="WMH21" s="11"/>
      <c r="WMI21" s="11"/>
      <c r="WMJ21" s="11"/>
      <c r="WMK21" s="11"/>
      <c r="WML21" s="11"/>
      <c r="WMM21" s="11"/>
      <c r="WMN21" s="11"/>
      <c r="WMO21" s="11"/>
      <c r="WMP21" s="11"/>
      <c r="WMQ21" s="11"/>
      <c r="WMR21" s="11"/>
      <c r="WMS21" s="11"/>
      <c r="WMT21" s="11"/>
      <c r="WMU21" s="11"/>
      <c r="WMV21" s="11"/>
      <c r="WMW21" s="11"/>
      <c r="WMX21" s="11"/>
      <c r="WMY21" s="11"/>
      <c r="WMZ21" s="11"/>
      <c r="WNA21" s="11"/>
      <c r="WNB21" s="11"/>
      <c r="WNC21" s="11"/>
      <c r="WND21" s="11"/>
      <c r="WNE21" s="11"/>
      <c r="WNF21" s="11"/>
      <c r="WNG21" s="11"/>
      <c r="WNH21" s="11"/>
      <c r="WNI21" s="11"/>
      <c r="WNJ21" s="11"/>
      <c r="WNK21" s="11"/>
      <c r="WNL21" s="11"/>
      <c r="WNM21" s="11"/>
      <c r="WNN21" s="11"/>
      <c r="WNO21" s="11"/>
      <c r="WNP21" s="11"/>
      <c r="WNQ21" s="11"/>
      <c r="WNR21" s="11"/>
      <c r="WNS21" s="11"/>
      <c r="WNT21" s="11"/>
      <c r="WNU21" s="11"/>
      <c r="WNV21" s="11"/>
      <c r="WNW21" s="11"/>
      <c r="WNX21" s="11"/>
      <c r="WNY21" s="11"/>
      <c r="WNZ21" s="11"/>
      <c r="WOA21" s="11"/>
      <c r="WOB21" s="11"/>
      <c r="WOC21" s="11"/>
      <c r="WOD21" s="11"/>
      <c r="WOE21" s="11"/>
      <c r="WOF21" s="11"/>
      <c r="WOG21" s="11"/>
      <c r="WOH21" s="11"/>
      <c r="WOI21" s="11"/>
      <c r="WOJ21" s="11"/>
      <c r="WOK21" s="11"/>
      <c r="WOL21" s="11"/>
      <c r="WOM21" s="11"/>
      <c r="WON21" s="11"/>
      <c r="WOO21" s="11"/>
      <c r="WOP21" s="11"/>
      <c r="WOQ21" s="11"/>
      <c r="WOR21" s="11"/>
      <c r="WOS21" s="11"/>
      <c r="WOT21" s="11"/>
      <c r="WOU21" s="11"/>
      <c r="WOV21" s="11"/>
      <c r="WOW21" s="11"/>
      <c r="WOX21" s="11"/>
      <c r="WOY21" s="11"/>
      <c r="WOZ21" s="11"/>
      <c r="WPA21" s="11"/>
      <c r="WPB21" s="11"/>
      <c r="WPC21" s="11"/>
      <c r="WPD21" s="11"/>
      <c r="WPE21" s="11"/>
      <c r="WPF21" s="11"/>
      <c r="WPG21" s="11"/>
      <c r="WPH21" s="11"/>
      <c r="WPI21" s="11"/>
      <c r="WPJ21" s="11"/>
      <c r="WPK21" s="11"/>
      <c r="WPL21" s="11"/>
      <c r="WPM21" s="11"/>
      <c r="WPN21" s="11"/>
      <c r="WPO21" s="11"/>
      <c r="WPP21" s="11"/>
      <c r="WPQ21" s="11"/>
      <c r="WPR21" s="11"/>
      <c r="WPS21" s="11"/>
      <c r="WPT21" s="11"/>
      <c r="WPU21" s="11"/>
      <c r="WPV21" s="11"/>
      <c r="WPW21" s="11"/>
      <c r="WPX21" s="11"/>
      <c r="WPY21" s="11"/>
      <c r="WPZ21" s="11"/>
      <c r="WQA21" s="11"/>
      <c r="WQB21" s="11"/>
      <c r="WQC21" s="11"/>
      <c r="WQD21" s="11"/>
      <c r="WQE21" s="11"/>
      <c r="WQF21" s="11"/>
      <c r="WQG21" s="11"/>
      <c r="WQH21" s="11"/>
      <c r="WQI21" s="11"/>
      <c r="WQJ21" s="11"/>
      <c r="WQK21" s="11"/>
      <c r="WQL21" s="11"/>
      <c r="WQM21" s="11"/>
      <c r="WQN21" s="11"/>
      <c r="WQO21" s="11"/>
      <c r="WQP21" s="11"/>
      <c r="WQQ21" s="11"/>
      <c r="WQR21" s="11"/>
      <c r="WQS21" s="11"/>
      <c r="WQT21" s="11"/>
      <c r="WQU21" s="11"/>
      <c r="WQV21" s="11"/>
      <c r="WQW21" s="11"/>
      <c r="WQX21" s="11"/>
      <c r="WQY21" s="11"/>
      <c r="WQZ21" s="11"/>
      <c r="WRA21" s="11"/>
      <c r="WRB21" s="11"/>
      <c r="WRC21" s="11"/>
      <c r="WRD21" s="11"/>
      <c r="WRE21" s="11"/>
      <c r="WRF21" s="11"/>
      <c r="WRG21" s="11"/>
      <c r="WRH21" s="11"/>
      <c r="WRI21" s="11"/>
      <c r="WRJ21" s="11"/>
      <c r="WRK21" s="11"/>
      <c r="WRL21" s="11"/>
      <c r="WRM21" s="11"/>
      <c r="WRN21" s="11"/>
      <c r="WRO21" s="11"/>
      <c r="WRP21" s="11"/>
      <c r="WRQ21" s="11"/>
      <c r="WRR21" s="11"/>
      <c r="WRS21" s="11"/>
      <c r="WRT21" s="11"/>
      <c r="WRU21" s="11"/>
      <c r="WRV21" s="11"/>
      <c r="WRW21" s="11"/>
      <c r="WRX21" s="11"/>
      <c r="WRY21" s="11"/>
      <c r="WRZ21" s="11"/>
      <c r="WSA21" s="11"/>
      <c r="WSB21" s="11"/>
      <c r="WSC21" s="11"/>
      <c r="WSD21" s="11"/>
      <c r="WSE21" s="11"/>
      <c r="WSF21" s="11"/>
      <c r="WSG21" s="11"/>
      <c r="WSH21" s="11"/>
      <c r="WSI21" s="11"/>
      <c r="WSJ21" s="11"/>
      <c r="WSK21" s="11"/>
      <c r="WSL21" s="11"/>
      <c r="WSM21" s="11"/>
      <c r="WSN21" s="11"/>
      <c r="WSO21" s="11"/>
      <c r="WSP21" s="11"/>
      <c r="WSQ21" s="11"/>
      <c r="WSR21" s="11"/>
      <c r="WSS21" s="11"/>
      <c r="WST21" s="11"/>
      <c r="WSU21" s="11"/>
      <c r="WSV21" s="11"/>
      <c r="WSW21" s="11"/>
      <c r="WSX21" s="11"/>
      <c r="WSY21" s="11"/>
      <c r="WSZ21" s="11"/>
      <c r="WTA21" s="11"/>
      <c r="WTB21" s="11"/>
      <c r="WTC21" s="11"/>
      <c r="WTD21" s="11"/>
      <c r="WTE21" s="11"/>
      <c r="WTF21" s="11"/>
      <c r="WTG21" s="11"/>
      <c r="WTH21" s="11"/>
      <c r="WTI21" s="11"/>
      <c r="WTJ21" s="11"/>
      <c r="WTK21" s="11"/>
      <c r="WTL21" s="11"/>
      <c r="WTM21" s="11"/>
      <c r="WTN21" s="11"/>
      <c r="WTO21" s="11"/>
      <c r="WTP21" s="11"/>
      <c r="WTQ21" s="11"/>
      <c r="WTR21" s="11"/>
      <c r="WTS21" s="11"/>
      <c r="WTT21" s="11"/>
      <c r="WTU21" s="11"/>
      <c r="WTV21" s="11"/>
      <c r="WTW21" s="11"/>
      <c r="WTX21" s="11"/>
      <c r="WTY21" s="11"/>
      <c r="WTZ21" s="11"/>
      <c r="WUA21" s="11"/>
      <c r="WUB21" s="11"/>
      <c r="WUC21" s="11"/>
      <c r="WUD21" s="11"/>
      <c r="WUE21" s="11"/>
      <c r="WUF21" s="11"/>
      <c r="WUG21" s="11"/>
      <c r="WUH21" s="11"/>
      <c r="WUI21" s="11"/>
      <c r="WUJ21" s="11"/>
      <c r="WUK21" s="11"/>
      <c r="WUL21" s="11"/>
      <c r="WUM21" s="11"/>
      <c r="WUN21" s="11"/>
      <c r="WUO21" s="11"/>
      <c r="WUP21" s="11"/>
      <c r="WUQ21" s="11"/>
      <c r="WUR21" s="11"/>
      <c r="WUS21" s="11"/>
      <c r="WUT21" s="11"/>
      <c r="WUU21" s="11"/>
      <c r="WUV21" s="11"/>
      <c r="WUW21" s="11"/>
      <c r="WUX21" s="11"/>
      <c r="WUY21" s="11"/>
      <c r="WUZ21" s="11"/>
      <c r="WVA21" s="11"/>
      <c r="WVB21" s="11"/>
      <c r="WVC21" s="11"/>
      <c r="WVD21" s="11"/>
      <c r="WVE21" s="11"/>
      <c r="WVF21" s="11"/>
      <c r="WVG21" s="11"/>
      <c r="WVH21" s="11"/>
      <c r="WVI21" s="11"/>
      <c r="WVJ21" s="11"/>
      <c r="WVK21" s="11"/>
      <c r="WVL21" s="11"/>
      <c r="WVM21" s="11"/>
      <c r="WVN21" s="11"/>
      <c r="WVO21" s="11"/>
      <c r="WVP21" s="11"/>
      <c r="WVQ21" s="11"/>
      <c r="WVR21" s="11"/>
      <c r="WVS21" s="11"/>
      <c r="WVT21" s="11"/>
      <c r="WVU21" s="11"/>
      <c r="WVV21" s="11"/>
      <c r="WVW21" s="11"/>
      <c r="WVX21" s="11"/>
      <c r="WVY21" s="11"/>
      <c r="WVZ21" s="11"/>
      <c r="WWA21" s="11"/>
      <c r="WWB21" s="11"/>
      <c r="WWC21" s="11"/>
      <c r="WWD21" s="11"/>
      <c r="WWE21" s="11"/>
      <c r="WWF21" s="11"/>
      <c r="WWG21" s="11"/>
      <c r="WWH21" s="11"/>
      <c r="WWI21" s="11"/>
      <c r="WWJ21" s="11"/>
      <c r="WWK21" s="11"/>
      <c r="WWL21" s="11"/>
      <c r="WWM21" s="11"/>
      <c r="WWN21" s="11"/>
      <c r="WWO21" s="11"/>
      <c r="WWP21" s="11"/>
      <c r="WWQ21" s="11"/>
      <c r="WWR21" s="11"/>
      <c r="WWS21" s="11"/>
      <c r="WWT21" s="11"/>
      <c r="WWU21" s="11"/>
      <c r="WWV21" s="11"/>
      <c r="WWW21" s="11"/>
      <c r="WWX21" s="11"/>
      <c r="WWY21" s="11"/>
      <c r="WWZ21" s="11"/>
      <c r="WXA21" s="11"/>
      <c r="WXB21" s="11"/>
      <c r="WXC21" s="11"/>
      <c r="WXD21" s="11"/>
      <c r="WXE21" s="11"/>
      <c r="WXF21" s="11"/>
      <c r="WXG21" s="11"/>
      <c r="WXH21" s="11"/>
      <c r="WXI21" s="11"/>
      <c r="WXJ21" s="11"/>
      <c r="WXK21" s="11"/>
      <c r="WXL21" s="11"/>
      <c r="WXM21" s="11"/>
      <c r="WXN21" s="11"/>
      <c r="WXO21" s="11"/>
      <c r="WXP21" s="11"/>
      <c r="WXQ21" s="11"/>
      <c r="WXR21" s="11"/>
      <c r="WXS21" s="11"/>
      <c r="WXT21" s="11"/>
      <c r="WXU21" s="11"/>
      <c r="WXV21" s="11"/>
      <c r="WXW21" s="11"/>
      <c r="WXX21" s="11"/>
      <c r="WXY21" s="11"/>
      <c r="WXZ21" s="11"/>
      <c r="WYA21" s="11"/>
      <c r="WYB21" s="11"/>
      <c r="WYC21" s="11"/>
      <c r="WYD21" s="11"/>
      <c r="WYE21" s="11"/>
      <c r="WYF21" s="11"/>
      <c r="WYG21" s="11"/>
      <c r="WYH21" s="11"/>
      <c r="WYI21" s="11"/>
      <c r="WYJ21" s="11"/>
      <c r="WYK21" s="11"/>
      <c r="WYL21" s="11"/>
      <c r="WYM21" s="11"/>
      <c r="WYN21" s="11"/>
      <c r="WYO21" s="11"/>
      <c r="WYP21" s="11"/>
      <c r="WYQ21" s="11"/>
      <c r="WYR21" s="11"/>
      <c r="WYS21" s="11"/>
      <c r="WYT21" s="11"/>
      <c r="WYU21" s="11"/>
      <c r="WYV21" s="11"/>
      <c r="WYW21" s="11"/>
      <c r="WYX21" s="11"/>
      <c r="WYY21" s="11"/>
      <c r="WYZ21" s="11"/>
      <c r="WZA21" s="11"/>
      <c r="WZB21" s="11"/>
      <c r="WZC21" s="11"/>
      <c r="WZD21" s="11"/>
      <c r="WZE21" s="11"/>
      <c r="WZF21" s="11"/>
      <c r="WZG21" s="11"/>
      <c r="WZH21" s="11"/>
      <c r="WZI21" s="11"/>
      <c r="WZJ21" s="11"/>
      <c r="WZK21" s="11"/>
      <c r="WZL21" s="11"/>
      <c r="WZM21" s="11"/>
      <c r="WZN21" s="11"/>
      <c r="WZO21" s="11"/>
      <c r="WZP21" s="11"/>
      <c r="WZQ21" s="11"/>
      <c r="WZR21" s="11"/>
      <c r="WZS21" s="11"/>
      <c r="WZT21" s="11"/>
      <c r="WZU21" s="11"/>
      <c r="WZV21" s="11"/>
      <c r="WZW21" s="11"/>
      <c r="WZX21" s="11"/>
      <c r="WZY21" s="11"/>
      <c r="WZZ21" s="11"/>
      <c r="XAA21" s="11"/>
      <c r="XAB21" s="11"/>
      <c r="XAC21" s="11"/>
      <c r="XAD21" s="11"/>
      <c r="XAE21" s="11"/>
      <c r="XAF21" s="11"/>
      <c r="XAG21" s="11"/>
      <c r="XAH21" s="11"/>
      <c r="XAI21" s="11"/>
      <c r="XAJ21" s="11"/>
      <c r="XAK21" s="11"/>
      <c r="XAL21" s="11"/>
      <c r="XAM21" s="11"/>
      <c r="XAN21" s="11"/>
      <c r="XAO21" s="11"/>
      <c r="XAP21" s="11"/>
      <c r="XAQ21" s="11"/>
      <c r="XAR21" s="11"/>
      <c r="XAS21" s="11"/>
      <c r="XAT21" s="11"/>
      <c r="XAU21" s="11"/>
      <c r="XAV21" s="11"/>
      <c r="XAW21" s="11"/>
      <c r="XAX21" s="11"/>
      <c r="XAY21" s="11"/>
      <c r="XAZ21" s="11"/>
      <c r="XBA21" s="11"/>
      <c r="XBB21" s="11"/>
      <c r="XBC21" s="11"/>
      <c r="XBD21" s="11"/>
      <c r="XBE21" s="11"/>
      <c r="XBF21" s="11"/>
      <c r="XBG21" s="11"/>
      <c r="XBH21" s="11"/>
      <c r="XBI21" s="11"/>
      <c r="XBJ21" s="11"/>
      <c r="XBK21" s="11"/>
      <c r="XBL21" s="11"/>
      <c r="XBM21" s="11"/>
      <c r="XBN21" s="11"/>
      <c r="XBO21" s="11"/>
      <c r="XBP21" s="11"/>
      <c r="XBQ21" s="11"/>
      <c r="XBR21" s="11"/>
      <c r="XBS21" s="11"/>
      <c r="XBT21" s="11"/>
      <c r="XBU21" s="11"/>
      <c r="XBV21" s="11"/>
      <c r="XBW21" s="11"/>
      <c r="XBX21" s="11"/>
      <c r="XBY21" s="11"/>
      <c r="XBZ21" s="11"/>
      <c r="XCA21" s="11"/>
      <c r="XCB21" s="11"/>
      <c r="XCC21" s="11"/>
      <c r="XCD21" s="11"/>
      <c r="XCE21" s="11"/>
      <c r="XCF21" s="11"/>
      <c r="XCG21" s="11"/>
      <c r="XCH21" s="11"/>
      <c r="XCI21" s="11"/>
      <c r="XCJ21" s="11"/>
      <c r="XCK21" s="11"/>
      <c r="XCL21" s="11"/>
      <c r="XCM21" s="11"/>
      <c r="XCN21" s="11"/>
      <c r="XCO21" s="11"/>
      <c r="XCP21" s="11"/>
      <c r="XCQ21" s="11"/>
      <c r="XCR21" s="11"/>
      <c r="XCS21" s="11"/>
      <c r="XCT21" s="11"/>
      <c r="XCU21" s="11"/>
      <c r="XCV21" s="11"/>
      <c r="XCW21" s="11"/>
      <c r="XCX21" s="11"/>
      <c r="XCY21" s="11"/>
      <c r="XCZ21" s="11"/>
      <c r="XDA21" s="11"/>
      <c r="XDB21" s="11"/>
      <c r="XDC21" s="11"/>
      <c r="XDD21" s="11"/>
      <c r="XDE21" s="11"/>
      <c r="XDF21" s="11"/>
      <c r="XDG21" s="11"/>
      <c r="XDH21" s="11"/>
      <c r="XDI21" s="11"/>
      <c r="XDJ21" s="11"/>
      <c r="XDK21" s="11"/>
      <c r="XDL21" s="11"/>
      <c r="XDM21" s="11"/>
      <c r="XDN21" s="11"/>
      <c r="XDO21" s="11"/>
      <c r="XDP21" s="11"/>
      <c r="XDQ21" s="11"/>
      <c r="XDR21" s="11"/>
      <c r="XDS21" s="11"/>
      <c r="XDT21" s="11"/>
      <c r="XDU21" s="11"/>
      <c r="XDV21" s="11"/>
      <c r="XDW21" s="11"/>
      <c r="XDX21" s="11"/>
      <c r="XDY21" s="11"/>
      <c r="XDZ21" s="11"/>
      <c r="XEA21" s="11"/>
      <c r="XEB21" s="11"/>
      <c r="XEC21" s="11"/>
      <c r="XED21" s="11"/>
      <c r="XEE21" s="11"/>
      <c r="XEF21" s="11"/>
      <c r="XEG21" s="11"/>
      <c r="XEH21" s="11"/>
      <c r="XEI21" s="11"/>
      <c r="XEJ21" s="11"/>
      <c r="XEK21" s="11"/>
      <c r="XEL21" s="11"/>
      <c r="XEM21" s="11"/>
      <c r="XEN21" s="11"/>
      <c r="XEO21" s="11"/>
      <c r="XEP21" s="11"/>
      <c r="XEQ21" s="11"/>
      <c r="XER21" s="11"/>
      <c r="XES21" s="11"/>
      <c r="XET21" s="11"/>
      <c r="XEU21" s="11"/>
      <c r="XEV21" s="11"/>
      <c r="XEW21" s="11"/>
      <c r="XEX21" s="11"/>
      <c r="XEY21" s="11"/>
      <c r="XEZ21" s="11"/>
      <c r="XFA21" s="11"/>
      <c r="XFB21" s="11"/>
      <c r="XFC21" s="11"/>
    </row>
    <row r="22" spans="1:16383" x14ac:dyDescent="0.2">
      <c r="A22" s="12" t="s">
        <v>4912</v>
      </c>
      <c r="B22" s="12">
        <v>2559</v>
      </c>
      <c r="C22" s="12" t="s">
        <v>11461</v>
      </c>
      <c r="D22" s="9">
        <v>2019</v>
      </c>
      <c r="E22" s="5" t="s">
        <v>9313</v>
      </c>
      <c r="F22" s="8" t="s">
        <v>11351</v>
      </c>
      <c r="G22" s="5" t="s">
        <v>11089</v>
      </c>
      <c r="H22" s="5" t="s">
        <v>9379</v>
      </c>
      <c r="I22" s="5" t="s">
        <v>9347</v>
      </c>
      <c r="J22" s="5" t="s">
        <v>9345</v>
      </c>
      <c r="K22" s="9">
        <v>1</v>
      </c>
      <c r="L22" s="5" t="s">
        <v>11236</v>
      </c>
      <c r="M22" s="9">
        <v>65</v>
      </c>
      <c r="N22" s="5" t="s">
        <v>11460</v>
      </c>
      <c r="O22" s="5"/>
      <c r="P22" s="5"/>
    </row>
    <row r="23" spans="1:16383" x14ac:dyDescent="0.2">
      <c r="A23" s="12" t="s">
        <v>4913</v>
      </c>
      <c r="B23" s="12">
        <v>2560</v>
      </c>
      <c r="C23" s="9" t="s">
        <v>11475</v>
      </c>
      <c r="D23" s="9">
        <v>2019</v>
      </c>
      <c r="E23" s="5" t="s">
        <v>9313</v>
      </c>
      <c r="F23" s="8" t="s">
        <v>11353</v>
      </c>
      <c r="G23" s="5" t="s">
        <v>11089</v>
      </c>
      <c r="H23" s="5" t="s">
        <v>9337</v>
      </c>
      <c r="I23" s="5" t="s">
        <v>9347</v>
      </c>
      <c r="J23" s="5" t="s">
        <v>9345</v>
      </c>
      <c r="K23" s="9">
        <v>1</v>
      </c>
      <c r="L23" s="5" t="s">
        <v>11236</v>
      </c>
      <c r="M23" s="9">
        <v>20</v>
      </c>
      <c r="N23" s="5" t="s">
        <v>11354</v>
      </c>
      <c r="O23" s="5"/>
      <c r="P23" s="5"/>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c r="HM23" s="11"/>
      <c r="HN23" s="11"/>
      <c r="HO23" s="11"/>
      <c r="HP23" s="11"/>
      <c r="HQ23" s="11"/>
      <c r="HR23" s="11"/>
      <c r="HS23" s="11"/>
      <c r="HT23" s="11"/>
      <c r="HU23" s="11"/>
      <c r="HV23" s="11"/>
      <c r="HW23" s="11"/>
      <c r="HX23" s="11"/>
      <c r="HY23" s="11"/>
      <c r="HZ23" s="11"/>
      <c r="IA23" s="11"/>
      <c r="IB23" s="11"/>
      <c r="IC23" s="11"/>
      <c r="ID23" s="11"/>
      <c r="IE23" s="11"/>
      <c r="IF23" s="11"/>
      <c r="IG23" s="11"/>
      <c r="IH23" s="11"/>
      <c r="II23" s="11"/>
      <c r="IJ23" s="11"/>
      <c r="IK23" s="11"/>
      <c r="IL23" s="11"/>
      <c r="IM23" s="11"/>
      <c r="IN23" s="11"/>
      <c r="IO23" s="11"/>
      <c r="IP23" s="11"/>
      <c r="IQ23" s="11"/>
      <c r="IR23" s="11"/>
      <c r="IS23" s="11"/>
      <c r="IT23" s="11"/>
      <c r="IU23" s="11"/>
      <c r="IV23" s="11"/>
      <c r="IW23" s="11"/>
      <c r="IX23" s="11"/>
      <c r="IY23" s="11"/>
      <c r="IZ23" s="11"/>
      <c r="JA23" s="11"/>
      <c r="JB23" s="11"/>
      <c r="JC23" s="11"/>
      <c r="JD23" s="11"/>
      <c r="JE23" s="11"/>
      <c r="JF23" s="11"/>
      <c r="JG23" s="11"/>
      <c r="JH23" s="11"/>
      <c r="JI23" s="11"/>
      <c r="JJ23" s="11"/>
      <c r="JK23" s="11"/>
      <c r="JL23" s="11"/>
      <c r="JM23" s="11"/>
      <c r="JN23" s="11"/>
      <c r="JO23" s="11"/>
      <c r="JP23" s="11"/>
      <c r="JQ23" s="11"/>
      <c r="JR23" s="11"/>
      <c r="JS23" s="11"/>
      <c r="JT23" s="11"/>
      <c r="JU23" s="11"/>
      <c r="JV23" s="11"/>
      <c r="JW23" s="11"/>
      <c r="JX23" s="11"/>
      <c r="JY23" s="11"/>
      <c r="JZ23" s="11"/>
      <c r="KA23" s="11"/>
      <c r="KB23" s="11"/>
      <c r="KC23" s="11"/>
      <c r="KD23" s="11"/>
      <c r="KE23" s="11"/>
      <c r="KF23" s="11"/>
      <c r="KG23" s="11"/>
      <c r="KH23" s="11"/>
      <c r="KI23" s="11"/>
      <c r="KJ23" s="11"/>
      <c r="KK23" s="11"/>
      <c r="KL23" s="11"/>
      <c r="KM23" s="11"/>
      <c r="KN23" s="11"/>
      <c r="KO23" s="11"/>
      <c r="KP23" s="11"/>
      <c r="KQ23" s="11"/>
      <c r="KR23" s="11"/>
      <c r="KS23" s="11"/>
      <c r="KT23" s="11"/>
      <c r="KU23" s="11"/>
      <c r="KV23" s="11"/>
      <c r="KW23" s="11"/>
      <c r="KX23" s="11"/>
      <c r="KY23" s="11"/>
      <c r="KZ23" s="11"/>
      <c r="LA23" s="11"/>
      <c r="LB23" s="11"/>
      <c r="LC23" s="11"/>
      <c r="LD23" s="11"/>
      <c r="LE23" s="11"/>
      <c r="LF23" s="11"/>
      <c r="LG23" s="11"/>
      <c r="LH23" s="11"/>
      <c r="LI23" s="11"/>
      <c r="LJ23" s="11"/>
      <c r="LK23" s="11"/>
      <c r="LL23" s="11"/>
      <c r="LM23" s="11"/>
      <c r="LN23" s="11"/>
      <c r="LO23" s="11"/>
      <c r="LP23" s="11"/>
      <c r="LQ23" s="11"/>
      <c r="LR23" s="11"/>
      <c r="LS23" s="11"/>
      <c r="LT23" s="11"/>
      <c r="LU23" s="11"/>
      <c r="LV23" s="11"/>
      <c r="LW23" s="11"/>
      <c r="LX23" s="11"/>
      <c r="LY23" s="11"/>
      <c r="LZ23" s="11"/>
      <c r="MA23" s="11"/>
      <c r="MB23" s="11"/>
      <c r="MC23" s="11"/>
      <c r="MD23" s="11"/>
      <c r="ME23" s="11"/>
      <c r="MF23" s="11"/>
      <c r="MG23" s="11"/>
      <c r="MH23" s="11"/>
      <c r="MI23" s="11"/>
      <c r="MJ23" s="11"/>
      <c r="MK23" s="11"/>
      <c r="ML23" s="11"/>
      <c r="MM23" s="11"/>
      <c r="MN23" s="11"/>
      <c r="MO23" s="11"/>
      <c r="MP23" s="11"/>
      <c r="MQ23" s="11"/>
      <c r="MR23" s="11"/>
      <c r="MS23" s="11"/>
      <c r="MT23" s="11"/>
      <c r="MU23" s="11"/>
      <c r="MV23" s="11"/>
      <c r="MW23" s="11"/>
      <c r="MX23" s="11"/>
      <c r="MY23" s="11"/>
      <c r="MZ23" s="11"/>
      <c r="NA23" s="11"/>
      <c r="NB23" s="11"/>
      <c r="NC23" s="11"/>
      <c r="ND23" s="11"/>
      <c r="NE23" s="11"/>
      <c r="NF23" s="11"/>
      <c r="NG23" s="11"/>
      <c r="NH23" s="11"/>
      <c r="NI23" s="11"/>
      <c r="NJ23" s="11"/>
      <c r="NK23" s="11"/>
      <c r="NL23" s="11"/>
      <c r="NM23" s="11"/>
      <c r="NN23" s="11"/>
      <c r="NO23" s="11"/>
      <c r="NP23" s="11"/>
      <c r="NQ23" s="11"/>
      <c r="NR23" s="11"/>
      <c r="NS23" s="11"/>
      <c r="NT23" s="11"/>
      <c r="NU23" s="11"/>
      <c r="NV23" s="11"/>
      <c r="NW23" s="11"/>
      <c r="NX23" s="11"/>
      <c r="NY23" s="11"/>
      <c r="NZ23" s="11"/>
      <c r="OA23" s="11"/>
      <c r="OB23" s="11"/>
      <c r="OC23" s="11"/>
      <c r="OD23" s="11"/>
      <c r="OE23" s="11"/>
      <c r="OF23" s="11"/>
      <c r="OG23" s="11"/>
      <c r="OH23" s="11"/>
      <c r="OI23" s="11"/>
      <c r="OJ23" s="11"/>
      <c r="OK23" s="11"/>
      <c r="OL23" s="11"/>
      <c r="OM23" s="11"/>
      <c r="ON23" s="11"/>
      <c r="OO23" s="11"/>
      <c r="OP23" s="11"/>
      <c r="OQ23" s="11"/>
      <c r="OR23" s="11"/>
      <c r="OS23" s="11"/>
      <c r="OT23" s="11"/>
      <c r="OU23" s="11"/>
      <c r="OV23" s="11"/>
      <c r="OW23" s="11"/>
      <c r="OX23" s="11"/>
      <c r="OY23" s="11"/>
      <c r="OZ23" s="11"/>
      <c r="PA23" s="11"/>
      <c r="PB23" s="11"/>
      <c r="PC23" s="11"/>
      <c r="PD23" s="11"/>
      <c r="PE23" s="11"/>
      <c r="PF23" s="11"/>
      <c r="PG23" s="11"/>
      <c r="PH23" s="11"/>
      <c r="PI23" s="11"/>
      <c r="PJ23" s="11"/>
      <c r="PK23" s="11"/>
      <c r="PL23" s="11"/>
      <c r="PM23" s="11"/>
      <c r="PN23" s="11"/>
      <c r="PO23" s="11"/>
      <c r="PP23" s="11"/>
      <c r="PQ23" s="11"/>
      <c r="PR23" s="11"/>
      <c r="PS23" s="11"/>
      <c r="PT23" s="11"/>
      <c r="PU23" s="11"/>
      <c r="PV23" s="11"/>
      <c r="PW23" s="11"/>
      <c r="PX23" s="11"/>
      <c r="PY23" s="11"/>
      <c r="PZ23" s="11"/>
      <c r="QA23" s="11"/>
      <c r="QB23" s="11"/>
      <c r="QC23" s="11"/>
      <c r="QD23" s="11"/>
      <c r="QE23" s="11"/>
      <c r="QF23" s="11"/>
      <c r="QG23" s="11"/>
      <c r="QH23" s="11"/>
      <c r="QI23" s="11"/>
      <c r="QJ23" s="11"/>
      <c r="QK23" s="11"/>
      <c r="QL23" s="11"/>
      <c r="QM23" s="11"/>
      <c r="QN23" s="11"/>
      <c r="QO23" s="11"/>
      <c r="QP23" s="11"/>
      <c r="QQ23" s="11"/>
      <c r="QR23" s="11"/>
      <c r="QS23" s="11"/>
      <c r="QT23" s="11"/>
      <c r="QU23" s="11"/>
      <c r="QV23" s="11"/>
      <c r="QW23" s="11"/>
      <c r="QX23" s="11"/>
      <c r="QY23" s="11"/>
      <c r="QZ23" s="11"/>
      <c r="RA23" s="11"/>
      <c r="RB23" s="11"/>
      <c r="RC23" s="11"/>
      <c r="RD23" s="11"/>
      <c r="RE23" s="11"/>
      <c r="RF23" s="11"/>
      <c r="RG23" s="11"/>
      <c r="RH23" s="11"/>
      <c r="RI23" s="11"/>
      <c r="RJ23" s="11"/>
      <c r="RK23" s="11"/>
      <c r="RL23" s="11"/>
      <c r="RM23" s="11"/>
      <c r="RN23" s="11"/>
      <c r="RO23" s="11"/>
      <c r="RP23" s="11"/>
      <c r="RQ23" s="11"/>
      <c r="RR23" s="11"/>
      <c r="RS23" s="11"/>
      <c r="RT23" s="11"/>
      <c r="RU23" s="11"/>
      <c r="RV23" s="11"/>
      <c r="RW23" s="11"/>
      <c r="RX23" s="11"/>
      <c r="RY23" s="11"/>
      <c r="RZ23" s="11"/>
      <c r="SA23" s="11"/>
      <c r="SB23" s="11"/>
      <c r="SC23" s="11"/>
      <c r="SD23" s="11"/>
      <c r="SE23" s="11"/>
      <c r="SF23" s="11"/>
      <c r="SG23" s="11"/>
      <c r="SH23" s="11"/>
      <c r="SI23" s="11"/>
      <c r="SJ23" s="11"/>
      <c r="SK23" s="11"/>
      <c r="SL23" s="11"/>
      <c r="SM23" s="11"/>
      <c r="SN23" s="11"/>
      <c r="SO23" s="11"/>
      <c r="SP23" s="11"/>
      <c r="SQ23" s="11"/>
      <c r="SR23" s="11"/>
      <c r="SS23" s="11"/>
      <c r="ST23" s="11"/>
      <c r="SU23" s="11"/>
      <c r="SV23" s="11"/>
      <c r="SW23" s="11"/>
      <c r="SX23" s="11"/>
      <c r="SY23" s="11"/>
      <c r="SZ23" s="11"/>
      <c r="TA23" s="11"/>
      <c r="TB23" s="11"/>
      <c r="TC23" s="11"/>
      <c r="TD23" s="11"/>
      <c r="TE23" s="11"/>
      <c r="TF23" s="11"/>
      <c r="TG23" s="11"/>
      <c r="TH23" s="11"/>
      <c r="TI23" s="11"/>
      <c r="TJ23" s="11"/>
      <c r="TK23" s="11"/>
      <c r="TL23" s="11"/>
      <c r="TM23" s="11"/>
      <c r="TN23" s="11"/>
      <c r="TO23" s="11"/>
      <c r="TP23" s="11"/>
      <c r="TQ23" s="11"/>
      <c r="TR23" s="11"/>
      <c r="TS23" s="11"/>
      <c r="TT23" s="11"/>
      <c r="TU23" s="11"/>
      <c r="TV23" s="11"/>
      <c r="TW23" s="11"/>
      <c r="TX23" s="11"/>
      <c r="TY23" s="11"/>
      <c r="TZ23" s="11"/>
      <c r="UA23" s="11"/>
      <c r="UB23" s="11"/>
      <c r="UC23" s="11"/>
      <c r="UD23" s="11"/>
      <c r="UE23" s="11"/>
      <c r="UF23" s="11"/>
      <c r="UG23" s="11"/>
      <c r="UH23" s="11"/>
      <c r="UI23" s="11"/>
      <c r="UJ23" s="11"/>
      <c r="UK23" s="11"/>
      <c r="UL23" s="11"/>
      <c r="UM23" s="11"/>
      <c r="UN23" s="11"/>
      <c r="UO23" s="11"/>
      <c r="UP23" s="11"/>
      <c r="UQ23" s="11"/>
      <c r="UR23" s="11"/>
      <c r="US23" s="11"/>
      <c r="UT23" s="11"/>
      <c r="UU23" s="11"/>
      <c r="UV23" s="11"/>
      <c r="UW23" s="11"/>
      <c r="UX23" s="11"/>
      <c r="UY23" s="11"/>
      <c r="UZ23" s="11"/>
      <c r="VA23" s="11"/>
      <c r="VB23" s="11"/>
      <c r="VC23" s="11"/>
      <c r="VD23" s="11"/>
      <c r="VE23" s="11"/>
      <c r="VF23" s="11"/>
      <c r="VG23" s="11"/>
      <c r="VH23" s="11"/>
      <c r="VI23" s="11"/>
      <c r="VJ23" s="11"/>
      <c r="VK23" s="11"/>
      <c r="VL23" s="11"/>
      <c r="VM23" s="11"/>
      <c r="VN23" s="11"/>
      <c r="VO23" s="11"/>
      <c r="VP23" s="11"/>
      <c r="VQ23" s="11"/>
      <c r="VR23" s="11"/>
      <c r="VS23" s="11"/>
      <c r="VT23" s="11"/>
      <c r="VU23" s="11"/>
      <c r="VV23" s="11"/>
      <c r="VW23" s="11"/>
      <c r="VX23" s="11"/>
      <c r="VY23" s="11"/>
      <c r="VZ23" s="11"/>
      <c r="WA23" s="11"/>
      <c r="WB23" s="11"/>
      <c r="WC23" s="11"/>
      <c r="WD23" s="11"/>
      <c r="WE23" s="11"/>
      <c r="WF23" s="11"/>
      <c r="WG23" s="11"/>
      <c r="WH23" s="11"/>
      <c r="WI23" s="11"/>
      <c r="WJ23" s="11"/>
      <c r="WK23" s="11"/>
      <c r="WL23" s="11"/>
      <c r="WM23" s="11"/>
      <c r="WN23" s="11"/>
      <c r="WO23" s="11"/>
      <c r="WP23" s="11"/>
      <c r="WQ23" s="11"/>
      <c r="WR23" s="11"/>
      <c r="WS23" s="11"/>
      <c r="WT23" s="11"/>
      <c r="WU23" s="11"/>
      <c r="WV23" s="11"/>
      <c r="WW23" s="11"/>
      <c r="WX23" s="11"/>
      <c r="WY23" s="11"/>
      <c r="WZ23" s="11"/>
      <c r="XA23" s="11"/>
      <c r="XB23" s="11"/>
      <c r="XC23" s="11"/>
      <c r="XD23" s="11"/>
      <c r="XE23" s="11"/>
      <c r="XF23" s="11"/>
      <c r="XG23" s="11"/>
      <c r="XH23" s="11"/>
      <c r="XI23" s="11"/>
      <c r="XJ23" s="11"/>
      <c r="XK23" s="11"/>
      <c r="XL23" s="11"/>
      <c r="XM23" s="11"/>
      <c r="XN23" s="11"/>
      <c r="XO23" s="11"/>
      <c r="XP23" s="11"/>
      <c r="XQ23" s="11"/>
      <c r="XR23" s="11"/>
      <c r="XS23" s="11"/>
      <c r="XT23" s="11"/>
      <c r="XU23" s="11"/>
      <c r="XV23" s="11"/>
      <c r="XW23" s="11"/>
      <c r="XX23" s="11"/>
      <c r="XY23" s="11"/>
      <c r="XZ23" s="11"/>
      <c r="YA23" s="11"/>
      <c r="YB23" s="11"/>
      <c r="YC23" s="11"/>
      <c r="YD23" s="11"/>
      <c r="YE23" s="11"/>
      <c r="YF23" s="11"/>
      <c r="YG23" s="11"/>
      <c r="YH23" s="11"/>
      <c r="YI23" s="11"/>
      <c r="YJ23" s="11"/>
      <c r="YK23" s="11"/>
      <c r="YL23" s="11"/>
      <c r="YM23" s="11"/>
      <c r="YN23" s="11"/>
      <c r="YO23" s="11"/>
      <c r="YP23" s="11"/>
      <c r="YQ23" s="11"/>
      <c r="YR23" s="11"/>
      <c r="YS23" s="11"/>
      <c r="YT23" s="11"/>
      <c r="YU23" s="11"/>
      <c r="YV23" s="11"/>
      <c r="YW23" s="11"/>
      <c r="YX23" s="11"/>
      <c r="YY23" s="11"/>
      <c r="YZ23" s="11"/>
      <c r="ZA23" s="11"/>
      <c r="ZB23" s="11"/>
      <c r="ZC23" s="11"/>
      <c r="ZD23" s="11"/>
      <c r="ZE23" s="11"/>
      <c r="ZF23" s="11"/>
      <c r="ZG23" s="11"/>
      <c r="ZH23" s="11"/>
      <c r="ZI23" s="11"/>
      <c r="ZJ23" s="11"/>
      <c r="ZK23" s="11"/>
      <c r="ZL23" s="11"/>
      <c r="ZM23" s="11"/>
      <c r="ZN23" s="11"/>
      <c r="ZO23" s="11"/>
      <c r="ZP23" s="11"/>
      <c r="ZQ23" s="11"/>
      <c r="ZR23" s="11"/>
      <c r="ZS23" s="11"/>
      <c r="ZT23" s="11"/>
      <c r="ZU23" s="11"/>
      <c r="ZV23" s="11"/>
      <c r="ZW23" s="11"/>
      <c r="ZX23" s="11"/>
      <c r="ZY23" s="11"/>
      <c r="ZZ23" s="11"/>
      <c r="AAA23" s="11"/>
      <c r="AAB23" s="11"/>
      <c r="AAC23" s="11"/>
      <c r="AAD23" s="11"/>
      <c r="AAE23" s="11"/>
      <c r="AAF23" s="11"/>
      <c r="AAG23" s="11"/>
      <c r="AAH23" s="11"/>
      <c r="AAI23" s="11"/>
      <c r="AAJ23" s="11"/>
      <c r="AAK23" s="11"/>
      <c r="AAL23" s="11"/>
      <c r="AAM23" s="11"/>
      <c r="AAN23" s="11"/>
      <c r="AAO23" s="11"/>
      <c r="AAP23" s="11"/>
      <c r="AAQ23" s="11"/>
      <c r="AAR23" s="11"/>
      <c r="AAS23" s="11"/>
      <c r="AAT23" s="11"/>
      <c r="AAU23" s="11"/>
      <c r="AAV23" s="11"/>
      <c r="AAW23" s="11"/>
      <c r="AAX23" s="11"/>
      <c r="AAY23" s="11"/>
      <c r="AAZ23" s="11"/>
      <c r="ABA23" s="11"/>
      <c r="ABB23" s="11"/>
      <c r="ABC23" s="11"/>
      <c r="ABD23" s="11"/>
      <c r="ABE23" s="11"/>
      <c r="ABF23" s="11"/>
      <c r="ABG23" s="11"/>
      <c r="ABH23" s="11"/>
      <c r="ABI23" s="11"/>
      <c r="ABJ23" s="11"/>
      <c r="ABK23" s="11"/>
      <c r="ABL23" s="11"/>
      <c r="ABM23" s="11"/>
      <c r="ABN23" s="11"/>
      <c r="ABO23" s="11"/>
      <c r="ABP23" s="11"/>
      <c r="ABQ23" s="11"/>
      <c r="ABR23" s="11"/>
      <c r="ABS23" s="11"/>
      <c r="ABT23" s="11"/>
      <c r="ABU23" s="11"/>
      <c r="ABV23" s="11"/>
      <c r="ABW23" s="11"/>
      <c r="ABX23" s="11"/>
      <c r="ABY23" s="11"/>
      <c r="ABZ23" s="11"/>
      <c r="ACA23" s="11"/>
      <c r="ACB23" s="11"/>
      <c r="ACC23" s="11"/>
      <c r="ACD23" s="11"/>
      <c r="ACE23" s="11"/>
      <c r="ACF23" s="11"/>
      <c r="ACG23" s="11"/>
      <c r="ACH23" s="11"/>
      <c r="ACI23" s="11"/>
      <c r="ACJ23" s="11"/>
      <c r="ACK23" s="11"/>
      <c r="ACL23" s="11"/>
      <c r="ACM23" s="11"/>
      <c r="ACN23" s="11"/>
      <c r="ACO23" s="11"/>
      <c r="ACP23" s="11"/>
      <c r="ACQ23" s="11"/>
      <c r="ACR23" s="11"/>
      <c r="ACS23" s="11"/>
      <c r="ACT23" s="11"/>
      <c r="ACU23" s="11"/>
      <c r="ACV23" s="11"/>
      <c r="ACW23" s="11"/>
      <c r="ACX23" s="11"/>
      <c r="ACY23" s="11"/>
      <c r="ACZ23" s="11"/>
      <c r="ADA23" s="11"/>
      <c r="ADB23" s="11"/>
      <c r="ADC23" s="11"/>
      <c r="ADD23" s="11"/>
      <c r="ADE23" s="11"/>
      <c r="ADF23" s="11"/>
      <c r="ADG23" s="11"/>
      <c r="ADH23" s="11"/>
      <c r="ADI23" s="11"/>
      <c r="ADJ23" s="11"/>
      <c r="ADK23" s="11"/>
      <c r="ADL23" s="11"/>
      <c r="ADM23" s="11"/>
      <c r="ADN23" s="11"/>
      <c r="ADO23" s="11"/>
      <c r="ADP23" s="11"/>
      <c r="ADQ23" s="11"/>
      <c r="ADR23" s="11"/>
      <c r="ADS23" s="11"/>
      <c r="ADT23" s="11"/>
      <c r="ADU23" s="11"/>
      <c r="ADV23" s="11"/>
      <c r="ADW23" s="11"/>
      <c r="ADX23" s="11"/>
      <c r="ADY23" s="11"/>
      <c r="ADZ23" s="11"/>
      <c r="AEA23" s="11"/>
      <c r="AEB23" s="11"/>
      <c r="AEC23" s="11"/>
      <c r="AED23" s="11"/>
      <c r="AEE23" s="11"/>
      <c r="AEF23" s="11"/>
      <c r="AEG23" s="11"/>
      <c r="AEH23" s="11"/>
      <c r="AEI23" s="11"/>
      <c r="AEJ23" s="11"/>
      <c r="AEK23" s="11"/>
      <c r="AEL23" s="11"/>
      <c r="AEM23" s="11"/>
      <c r="AEN23" s="11"/>
      <c r="AEO23" s="11"/>
      <c r="AEP23" s="11"/>
      <c r="AEQ23" s="11"/>
      <c r="AER23" s="11"/>
      <c r="AES23" s="11"/>
      <c r="AET23" s="11"/>
      <c r="AEU23" s="11"/>
      <c r="AEV23" s="11"/>
      <c r="AEW23" s="11"/>
      <c r="AEX23" s="11"/>
      <c r="AEY23" s="11"/>
      <c r="AEZ23" s="11"/>
      <c r="AFA23" s="11"/>
      <c r="AFB23" s="11"/>
      <c r="AFC23" s="11"/>
      <c r="AFD23" s="11"/>
      <c r="AFE23" s="11"/>
      <c r="AFF23" s="11"/>
      <c r="AFG23" s="11"/>
      <c r="AFH23" s="11"/>
      <c r="AFI23" s="11"/>
      <c r="AFJ23" s="11"/>
      <c r="AFK23" s="11"/>
      <c r="AFL23" s="11"/>
      <c r="AFM23" s="11"/>
      <c r="AFN23" s="11"/>
      <c r="AFO23" s="11"/>
      <c r="AFP23" s="11"/>
      <c r="AFQ23" s="11"/>
      <c r="AFR23" s="11"/>
      <c r="AFS23" s="11"/>
      <c r="AFT23" s="11"/>
      <c r="AFU23" s="11"/>
      <c r="AFV23" s="11"/>
      <c r="AFW23" s="11"/>
      <c r="AFX23" s="11"/>
      <c r="AFY23" s="11"/>
      <c r="AFZ23" s="11"/>
      <c r="AGA23" s="11"/>
      <c r="AGB23" s="11"/>
      <c r="AGC23" s="11"/>
      <c r="AGD23" s="11"/>
      <c r="AGE23" s="11"/>
      <c r="AGF23" s="11"/>
      <c r="AGG23" s="11"/>
      <c r="AGH23" s="11"/>
      <c r="AGI23" s="11"/>
      <c r="AGJ23" s="11"/>
      <c r="AGK23" s="11"/>
      <c r="AGL23" s="11"/>
      <c r="AGM23" s="11"/>
      <c r="AGN23" s="11"/>
      <c r="AGO23" s="11"/>
      <c r="AGP23" s="11"/>
      <c r="AGQ23" s="11"/>
      <c r="AGR23" s="11"/>
      <c r="AGS23" s="11"/>
      <c r="AGT23" s="11"/>
      <c r="AGU23" s="11"/>
      <c r="AGV23" s="11"/>
      <c r="AGW23" s="11"/>
      <c r="AGX23" s="11"/>
      <c r="AGY23" s="11"/>
      <c r="AGZ23" s="11"/>
      <c r="AHA23" s="11"/>
      <c r="AHB23" s="11"/>
      <c r="AHC23" s="11"/>
      <c r="AHD23" s="11"/>
      <c r="AHE23" s="11"/>
      <c r="AHF23" s="11"/>
      <c r="AHG23" s="11"/>
      <c r="AHH23" s="11"/>
      <c r="AHI23" s="11"/>
      <c r="AHJ23" s="11"/>
      <c r="AHK23" s="11"/>
      <c r="AHL23" s="11"/>
      <c r="AHM23" s="11"/>
      <c r="AHN23" s="11"/>
      <c r="AHO23" s="11"/>
      <c r="AHP23" s="11"/>
      <c r="AHQ23" s="11"/>
      <c r="AHR23" s="11"/>
      <c r="AHS23" s="11"/>
      <c r="AHT23" s="11"/>
      <c r="AHU23" s="11"/>
      <c r="AHV23" s="11"/>
      <c r="AHW23" s="11"/>
      <c r="AHX23" s="11"/>
      <c r="AHY23" s="11"/>
      <c r="AHZ23" s="11"/>
      <c r="AIA23" s="11"/>
      <c r="AIB23" s="11"/>
      <c r="AIC23" s="11"/>
      <c r="AID23" s="11"/>
      <c r="AIE23" s="11"/>
      <c r="AIF23" s="11"/>
      <c r="AIG23" s="11"/>
      <c r="AIH23" s="11"/>
      <c r="AII23" s="11"/>
      <c r="AIJ23" s="11"/>
      <c r="AIK23" s="11"/>
      <c r="AIL23" s="11"/>
      <c r="AIM23" s="11"/>
      <c r="AIN23" s="11"/>
      <c r="AIO23" s="11"/>
      <c r="AIP23" s="11"/>
      <c r="AIQ23" s="11"/>
      <c r="AIR23" s="11"/>
      <c r="AIS23" s="11"/>
      <c r="AIT23" s="11"/>
      <c r="AIU23" s="11"/>
      <c r="AIV23" s="11"/>
      <c r="AIW23" s="11"/>
      <c r="AIX23" s="11"/>
      <c r="AIY23" s="11"/>
      <c r="AIZ23" s="11"/>
      <c r="AJA23" s="11"/>
      <c r="AJB23" s="11"/>
      <c r="AJC23" s="11"/>
      <c r="AJD23" s="11"/>
      <c r="AJE23" s="11"/>
      <c r="AJF23" s="11"/>
      <c r="AJG23" s="11"/>
      <c r="AJH23" s="11"/>
      <c r="AJI23" s="11"/>
      <c r="AJJ23" s="11"/>
      <c r="AJK23" s="11"/>
      <c r="AJL23" s="11"/>
      <c r="AJM23" s="11"/>
      <c r="AJN23" s="11"/>
      <c r="AJO23" s="11"/>
      <c r="AJP23" s="11"/>
      <c r="AJQ23" s="11"/>
      <c r="AJR23" s="11"/>
      <c r="AJS23" s="11"/>
      <c r="AJT23" s="11"/>
      <c r="AJU23" s="11"/>
      <c r="AJV23" s="11"/>
      <c r="AJW23" s="11"/>
      <c r="AJX23" s="11"/>
      <c r="AJY23" s="11"/>
      <c r="AJZ23" s="11"/>
      <c r="AKA23" s="11"/>
      <c r="AKB23" s="11"/>
      <c r="AKC23" s="11"/>
      <c r="AKD23" s="11"/>
      <c r="AKE23" s="11"/>
      <c r="AKF23" s="11"/>
      <c r="AKG23" s="11"/>
      <c r="AKH23" s="11"/>
      <c r="AKI23" s="11"/>
      <c r="AKJ23" s="11"/>
      <c r="AKK23" s="11"/>
      <c r="AKL23" s="11"/>
      <c r="AKM23" s="11"/>
      <c r="AKN23" s="11"/>
      <c r="AKO23" s="11"/>
      <c r="AKP23" s="11"/>
      <c r="AKQ23" s="11"/>
      <c r="AKR23" s="11"/>
      <c r="AKS23" s="11"/>
      <c r="AKT23" s="11"/>
      <c r="AKU23" s="11"/>
      <c r="AKV23" s="11"/>
      <c r="AKW23" s="11"/>
      <c r="AKX23" s="11"/>
      <c r="AKY23" s="11"/>
      <c r="AKZ23" s="11"/>
      <c r="ALA23" s="11"/>
      <c r="ALB23" s="11"/>
      <c r="ALC23" s="11"/>
      <c r="ALD23" s="11"/>
      <c r="ALE23" s="11"/>
      <c r="ALF23" s="11"/>
      <c r="ALG23" s="11"/>
      <c r="ALH23" s="11"/>
      <c r="ALI23" s="11"/>
      <c r="ALJ23" s="11"/>
      <c r="ALK23" s="11"/>
      <c r="ALL23" s="11"/>
      <c r="ALM23" s="11"/>
      <c r="ALN23" s="11"/>
      <c r="ALO23" s="11"/>
      <c r="ALP23" s="11"/>
      <c r="ALQ23" s="11"/>
      <c r="ALR23" s="11"/>
      <c r="ALS23" s="11"/>
      <c r="ALT23" s="11"/>
      <c r="ALU23" s="11"/>
      <c r="ALV23" s="11"/>
      <c r="ALW23" s="11"/>
      <c r="ALX23" s="11"/>
      <c r="ALY23" s="11"/>
      <c r="ALZ23" s="11"/>
      <c r="AMA23" s="11"/>
      <c r="AMB23" s="11"/>
      <c r="AMC23" s="11"/>
      <c r="AMD23" s="11"/>
      <c r="AME23" s="11"/>
      <c r="AMF23" s="11"/>
      <c r="AMG23" s="11"/>
      <c r="AMH23" s="11"/>
      <c r="AMI23" s="11"/>
      <c r="AMJ23" s="11"/>
      <c r="AMK23" s="11"/>
      <c r="AML23" s="11"/>
      <c r="AMM23" s="11"/>
      <c r="AMN23" s="11"/>
      <c r="AMO23" s="11"/>
      <c r="AMP23" s="11"/>
      <c r="AMQ23" s="11"/>
      <c r="AMR23" s="11"/>
      <c r="AMS23" s="11"/>
      <c r="AMT23" s="11"/>
      <c r="AMU23" s="11"/>
      <c r="AMV23" s="11"/>
      <c r="AMW23" s="11"/>
      <c r="AMX23" s="11"/>
      <c r="AMY23" s="11"/>
      <c r="AMZ23" s="11"/>
      <c r="ANA23" s="11"/>
      <c r="ANB23" s="11"/>
      <c r="ANC23" s="11"/>
      <c r="AND23" s="11"/>
      <c r="ANE23" s="11"/>
      <c r="ANF23" s="11"/>
      <c r="ANG23" s="11"/>
      <c r="ANH23" s="11"/>
      <c r="ANI23" s="11"/>
      <c r="ANJ23" s="11"/>
      <c r="ANK23" s="11"/>
      <c r="ANL23" s="11"/>
      <c r="ANM23" s="11"/>
      <c r="ANN23" s="11"/>
      <c r="ANO23" s="11"/>
      <c r="ANP23" s="11"/>
      <c r="ANQ23" s="11"/>
      <c r="ANR23" s="11"/>
      <c r="ANS23" s="11"/>
      <c r="ANT23" s="11"/>
      <c r="ANU23" s="11"/>
      <c r="ANV23" s="11"/>
      <c r="ANW23" s="11"/>
      <c r="ANX23" s="11"/>
      <c r="ANY23" s="11"/>
      <c r="ANZ23" s="11"/>
      <c r="AOA23" s="11"/>
      <c r="AOB23" s="11"/>
      <c r="AOC23" s="11"/>
      <c r="AOD23" s="11"/>
      <c r="AOE23" s="11"/>
      <c r="AOF23" s="11"/>
      <c r="AOG23" s="11"/>
      <c r="AOH23" s="11"/>
      <c r="AOI23" s="11"/>
      <c r="AOJ23" s="11"/>
      <c r="AOK23" s="11"/>
      <c r="AOL23" s="11"/>
      <c r="AOM23" s="11"/>
      <c r="AON23" s="11"/>
      <c r="AOO23" s="11"/>
      <c r="AOP23" s="11"/>
      <c r="AOQ23" s="11"/>
      <c r="AOR23" s="11"/>
      <c r="AOS23" s="11"/>
      <c r="AOT23" s="11"/>
      <c r="AOU23" s="11"/>
      <c r="AOV23" s="11"/>
      <c r="AOW23" s="11"/>
      <c r="AOX23" s="11"/>
      <c r="AOY23" s="11"/>
      <c r="AOZ23" s="11"/>
      <c r="APA23" s="11"/>
      <c r="APB23" s="11"/>
      <c r="APC23" s="11"/>
      <c r="APD23" s="11"/>
      <c r="APE23" s="11"/>
      <c r="APF23" s="11"/>
      <c r="APG23" s="11"/>
      <c r="APH23" s="11"/>
      <c r="API23" s="11"/>
      <c r="APJ23" s="11"/>
      <c r="APK23" s="11"/>
      <c r="APL23" s="11"/>
      <c r="APM23" s="11"/>
      <c r="APN23" s="11"/>
      <c r="APO23" s="11"/>
      <c r="APP23" s="11"/>
      <c r="APQ23" s="11"/>
      <c r="APR23" s="11"/>
      <c r="APS23" s="11"/>
      <c r="APT23" s="11"/>
      <c r="APU23" s="11"/>
      <c r="APV23" s="11"/>
      <c r="APW23" s="11"/>
      <c r="APX23" s="11"/>
      <c r="APY23" s="11"/>
      <c r="APZ23" s="11"/>
      <c r="AQA23" s="11"/>
      <c r="AQB23" s="11"/>
      <c r="AQC23" s="11"/>
      <c r="AQD23" s="11"/>
      <c r="AQE23" s="11"/>
      <c r="AQF23" s="11"/>
      <c r="AQG23" s="11"/>
      <c r="AQH23" s="11"/>
      <c r="AQI23" s="11"/>
      <c r="AQJ23" s="11"/>
      <c r="AQK23" s="11"/>
      <c r="AQL23" s="11"/>
      <c r="AQM23" s="11"/>
      <c r="AQN23" s="11"/>
      <c r="AQO23" s="11"/>
      <c r="AQP23" s="11"/>
      <c r="AQQ23" s="11"/>
      <c r="AQR23" s="11"/>
      <c r="AQS23" s="11"/>
      <c r="AQT23" s="11"/>
      <c r="AQU23" s="11"/>
      <c r="AQV23" s="11"/>
      <c r="AQW23" s="11"/>
      <c r="AQX23" s="11"/>
      <c r="AQY23" s="11"/>
      <c r="AQZ23" s="11"/>
      <c r="ARA23" s="11"/>
      <c r="ARB23" s="11"/>
      <c r="ARC23" s="11"/>
      <c r="ARD23" s="11"/>
      <c r="ARE23" s="11"/>
      <c r="ARF23" s="11"/>
      <c r="ARG23" s="11"/>
      <c r="ARH23" s="11"/>
      <c r="ARI23" s="11"/>
      <c r="ARJ23" s="11"/>
      <c r="ARK23" s="11"/>
      <c r="ARL23" s="11"/>
      <c r="ARM23" s="11"/>
      <c r="ARN23" s="11"/>
      <c r="ARO23" s="11"/>
      <c r="ARP23" s="11"/>
      <c r="ARQ23" s="11"/>
      <c r="ARR23" s="11"/>
      <c r="ARS23" s="11"/>
      <c r="ART23" s="11"/>
      <c r="ARU23" s="11"/>
      <c r="ARV23" s="11"/>
      <c r="ARW23" s="11"/>
      <c r="ARX23" s="11"/>
      <c r="ARY23" s="11"/>
      <c r="ARZ23" s="11"/>
      <c r="ASA23" s="11"/>
      <c r="ASB23" s="11"/>
      <c r="ASC23" s="11"/>
      <c r="ASD23" s="11"/>
      <c r="ASE23" s="11"/>
      <c r="ASF23" s="11"/>
      <c r="ASG23" s="11"/>
      <c r="ASH23" s="11"/>
      <c r="ASI23" s="11"/>
      <c r="ASJ23" s="11"/>
      <c r="ASK23" s="11"/>
      <c r="ASL23" s="11"/>
      <c r="ASM23" s="11"/>
      <c r="ASN23" s="11"/>
      <c r="ASO23" s="11"/>
      <c r="ASP23" s="11"/>
      <c r="ASQ23" s="11"/>
      <c r="ASR23" s="11"/>
      <c r="ASS23" s="11"/>
      <c r="AST23" s="11"/>
      <c r="ASU23" s="11"/>
      <c r="ASV23" s="11"/>
      <c r="ASW23" s="11"/>
      <c r="ASX23" s="11"/>
      <c r="ASY23" s="11"/>
      <c r="ASZ23" s="11"/>
      <c r="ATA23" s="11"/>
      <c r="ATB23" s="11"/>
      <c r="ATC23" s="11"/>
      <c r="ATD23" s="11"/>
      <c r="ATE23" s="11"/>
      <c r="ATF23" s="11"/>
      <c r="ATG23" s="11"/>
      <c r="ATH23" s="11"/>
      <c r="ATI23" s="11"/>
      <c r="ATJ23" s="11"/>
      <c r="ATK23" s="11"/>
      <c r="ATL23" s="11"/>
      <c r="ATM23" s="11"/>
      <c r="ATN23" s="11"/>
      <c r="ATO23" s="11"/>
      <c r="ATP23" s="11"/>
      <c r="ATQ23" s="11"/>
      <c r="ATR23" s="11"/>
      <c r="ATS23" s="11"/>
      <c r="ATT23" s="11"/>
      <c r="ATU23" s="11"/>
      <c r="ATV23" s="11"/>
      <c r="ATW23" s="11"/>
      <c r="ATX23" s="11"/>
      <c r="ATY23" s="11"/>
      <c r="ATZ23" s="11"/>
      <c r="AUA23" s="11"/>
      <c r="AUB23" s="11"/>
      <c r="AUC23" s="11"/>
      <c r="AUD23" s="11"/>
      <c r="AUE23" s="11"/>
      <c r="AUF23" s="11"/>
      <c r="AUG23" s="11"/>
      <c r="AUH23" s="11"/>
      <c r="AUI23" s="11"/>
      <c r="AUJ23" s="11"/>
      <c r="AUK23" s="11"/>
      <c r="AUL23" s="11"/>
      <c r="AUM23" s="11"/>
      <c r="AUN23" s="11"/>
      <c r="AUO23" s="11"/>
      <c r="AUP23" s="11"/>
      <c r="AUQ23" s="11"/>
      <c r="AUR23" s="11"/>
      <c r="AUS23" s="11"/>
      <c r="AUT23" s="11"/>
      <c r="AUU23" s="11"/>
      <c r="AUV23" s="11"/>
      <c r="AUW23" s="11"/>
      <c r="AUX23" s="11"/>
      <c r="AUY23" s="11"/>
      <c r="AUZ23" s="11"/>
      <c r="AVA23" s="11"/>
      <c r="AVB23" s="11"/>
      <c r="AVC23" s="11"/>
      <c r="AVD23" s="11"/>
      <c r="AVE23" s="11"/>
      <c r="AVF23" s="11"/>
      <c r="AVG23" s="11"/>
      <c r="AVH23" s="11"/>
      <c r="AVI23" s="11"/>
      <c r="AVJ23" s="11"/>
      <c r="AVK23" s="11"/>
      <c r="AVL23" s="11"/>
      <c r="AVM23" s="11"/>
      <c r="AVN23" s="11"/>
      <c r="AVO23" s="11"/>
      <c r="AVP23" s="11"/>
      <c r="AVQ23" s="11"/>
      <c r="AVR23" s="11"/>
      <c r="AVS23" s="11"/>
      <c r="AVT23" s="11"/>
      <c r="AVU23" s="11"/>
      <c r="AVV23" s="11"/>
      <c r="AVW23" s="11"/>
      <c r="AVX23" s="11"/>
      <c r="AVY23" s="11"/>
      <c r="AVZ23" s="11"/>
      <c r="AWA23" s="11"/>
      <c r="AWB23" s="11"/>
      <c r="AWC23" s="11"/>
      <c r="AWD23" s="11"/>
      <c r="AWE23" s="11"/>
      <c r="AWF23" s="11"/>
      <c r="AWG23" s="11"/>
      <c r="AWH23" s="11"/>
      <c r="AWI23" s="11"/>
      <c r="AWJ23" s="11"/>
      <c r="AWK23" s="11"/>
      <c r="AWL23" s="11"/>
      <c r="AWM23" s="11"/>
      <c r="AWN23" s="11"/>
      <c r="AWO23" s="11"/>
      <c r="AWP23" s="11"/>
      <c r="AWQ23" s="11"/>
      <c r="AWR23" s="11"/>
      <c r="AWS23" s="11"/>
      <c r="AWT23" s="11"/>
      <c r="AWU23" s="11"/>
      <c r="AWV23" s="11"/>
      <c r="AWW23" s="11"/>
      <c r="AWX23" s="11"/>
      <c r="AWY23" s="11"/>
      <c r="AWZ23" s="11"/>
      <c r="AXA23" s="11"/>
      <c r="AXB23" s="11"/>
      <c r="AXC23" s="11"/>
      <c r="AXD23" s="11"/>
      <c r="AXE23" s="11"/>
      <c r="AXF23" s="11"/>
      <c r="AXG23" s="11"/>
      <c r="AXH23" s="11"/>
      <c r="AXI23" s="11"/>
      <c r="AXJ23" s="11"/>
      <c r="AXK23" s="11"/>
      <c r="AXL23" s="11"/>
      <c r="AXM23" s="11"/>
      <c r="AXN23" s="11"/>
      <c r="AXO23" s="11"/>
      <c r="AXP23" s="11"/>
      <c r="AXQ23" s="11"/>
      <c r="AXR23" s="11"/>
      <c r="AXS23" s="11"/>
      <c r="AXT23" s="11"/>
      <c r="AXU23" s="11"/>
      <c r="AXV23" s="11"/>
      <c r="AXW23" s="11"/>
      <c r="AXX23" s="11"/>
      <c r="AXY23" s="11"/>
      <c r="AXZ23" s="11"/>
      <c r="AYA23" s="11"/>
      <c r="AYB23" s="11"/>
      <c r="AYC23" s="11"/>
      <c r="AYD23" s="11"/>
      <c r="AYE23" s="11"/>
      <c r="AYF23" s="11"/>
      <c r="AYG23" s="11"/>
      <c r="AYH23" s="11"/>
      <c r="AYI23" s="11"/>
      <c r="AYJ23" s="11"/>
      <c r="AYK23" s="11"/>
      <c r="AYL23" s="11"/>
      <c r="AYM23" s="11"/>
      <c r="AYN23" s="11"/>
      <c r="AYO23" s="11"/>
      <c r="AYP23" s="11"/>
      <c r="AYQ23" s="11"/>
      <c r="AYR23" s="11"/>
      <c r="AYS23" s="11"/>
      <c r="AYT23" s="11"/>
      <c r="AYU23" s="11"/>
      <c r="AYV23" s="11"/>
      <c r="AYW23" s="11"/>
      <c r="AYX23" s="11"/>
      <c r="AYY23" s="11"/>
      <c r="AYZ23" s="11"/>
      <c r="AZA23" s="11"/>
      <c r="AZB23" s="11"/>
      <c r="AZC23" s="11"/>
      <c r="AZD23" s="11"/>
      <c r="AZE23" s="11"/>
      <c r="AZF23" s="11"/>
      <c r="AZG23" s="11"/>
      <c r="AZH23" s="11"/>
      <c r="AZI23" s="11"/>
      <c r="AZJ23" s="11"/>
      <c r="AZK23" s="11"/>
      <c r="AZL23" s="11"/>
      <c r="AZM23" s="11"/>
      <c r="AZN23" s="11"/>
      <c r="AZO23" s="11"/>
      <c r="AZP23" s="11"/>
      <c r="AZQ23" s="11"/>
      <c r="AZR23" s="11"/>
      <c r="AZS23" s="11"/>
      <c r="AZT23" s="11"/>
      <c r="AZU23" s="11"/>
      <c r="AZV23" s="11"/>
      <c r="AZW23" s="11"/>
      <c r="AZX23" s="11"/>
      <c r="AZY23" s="11"/>
      <c r="AZZ23" s="11"/>
      <c r="BAA23" s="11"/>
      <c r="BAB23" s="11"/>
      <c r="BAC23" s="11"/>
      <c r="BAD23" s="11"/>
      <c r="BAE23" s="11"/>
      <c r="BAF23" s="11"/>
      <c r="BAG23" s="11"/>
      <c r="BAH23" s="11"/>
      <c r="BAI23" s="11"/>
      <c r="BAJ23" s="11"/>
      <c r="BAK23" s="11"/>
      <c r="BAL23" s="11"/>
      <c r="BAM23" s="11"/>
      <c r="BAN23" s="11"/>
      <c r="BAO23" s="11"/>
      <c r="BAP23" s="11"/>
      <c r="BAQ23" s="11"/>
      <c r="BAR23" s="11"/>
      <c r="BAS23" s="11"/>
      <c r="BAT23" s="11"/>
      <c r="BAU23" s="11"/>
      <c r="BAV23" s="11"/>
      <c r="BAW23" s="11"/>
      <c r="BAX23" s="11"/>
      <c r="BAY23" s="11"/>
      <c r="BAZ23" s="11"/>
      <c r="BBA23" s="11"/>
      <c r="BBB23" s="11"/>
      <c r="BBC23" s="11"/>
      <c r="BBD23" s="11"/>
      <c r="BBE23" s="11"/>
      <c r="BBF23" s="11"/>
      <c r="BBG23" s="11"/>
      <c r="BBH23" s="11"/>
      <c r="BBI23" s="11"/>
      <c r="BBJ23" s="11"/>
      <c r="BBK23" s="11"/>
      <c r="BBL23" s="11"/>
      <c r="BBM23" s="11"/>
      <c r="BBN23" s="11"/>
      <c r="BBO23" s="11"/>
      <c r="BBP23" s="11"/>
      <c r="BBQ23" s="11"/>
      <c r="BBR23" s="11"/>
      <c r="BBS23" s="11"/>
      <c r="BBT23" s="11"/>
      <c r="BBU23" s="11"/>
      <c r="BBV23" s="11"/>
      <c r="BBW23" s="11"/>
      <c r="BBX23" s="11"/>
      <c r="BBY23" s="11"/>
      <c r="BBZ23" s="11"/>
      <c r="BCA23" s="11"/>
      <c r="BCB23" s="11"/>
      <c r="BCC23" s="11"/>
      <c r="BCD23" s="11"/>
      <c r="BCE23" s="11"/>
      <c r="BCF23" s="11"/>
      <c r="BCG23" s="11"/>
      <c r="BCH23" s="11"/>
      <c r="BCI23" s="11"/>
      <c r="BCJ23" s="11"/>
      <c r="BCK23" s="11"/>
      <c r="BCL23" s="11"/>
      <c r="BCM23" s="11"/>
      <c r="BCN23" s="11"/>
      <c r="BCO23" s="11"/>
      <c r="BCP23" s="11"/>
      <c r="BCQ23" s="11"/>
      <c r="BCR23" s="11"/>
      <c r="BCS23" s="11"/>
      <c r="BCT23" s="11"/>
      <c r="BCU23" s="11"/>
      <c r="BCV23" s="11"/>
      <c r="BCW23" s="11"/>
      <c r="BCX23" s="11"/>
      <c r="BCY23" s="11"/>
      <c r="BCZ23" s="11"/>
      <c r="BDA23" s="11"/>
      <c r="BDB23" s="11"/>
      <c r="BDC23" s="11"/>
      <c r="BDD23" s="11"/>
      <c r="BDE23" s="11"/>
      <c r="BDF23" s="11"/>
      <c r="BDG23" s="11"/>
      <c r="BDH23" s="11"/>
      <c r="BDI23" s="11"/>
      <c r="BDJ23" s="11"/>
      <c r="BDK23" s="11"/>
      <c r="BDL23" s="11"/>
      <c r="BDM23" s="11"/>
      <c r="BDN23" s="11"/>
      <c r="BDO23" s="11"/>
      <c r="BDP23" s="11"/>
      <c r="BDQ23" s="11"/>
      <c r="BDR23" s="11"/>
      <c r="BDS23" s="11"/>
      <c r="BDT23" s="11"/>
      <c r="BDU23" s="11"/>
      <c r="BDV23" s="11"/>
      <c r="BDW23" s="11"/>
      <c r="BDX23" s="11"/>
      <c r="BDY23" s="11"/>
      <c r="BDZ23" s="11"/>
      <c r="BEA23" s="11"/>
      <c r="BEB23" s="11"/>
      <c r="BEC23" s="11"/>
      <c r="BED23" s="11"/>
      <c r="BEE23" s="11"/>
      <c r="BEF23" s="11"/>
      <c r="BEG23" s="11"/>
      <c r="BEH23" s="11"/>
      <c r="BEI23" s="11"/>
      <c r="BEJ23" s="11"/>
      <c r="BEK23" s="11"/>
      <c r="BEL23" s="11"/>
      <c r="BEM23" s="11"/>
      <c r="BEN23" s="11"/>
      <c r="BEO23" s="11"/>
      <c r="BEP23" s="11"/>
      <c r="BEQ23" s="11"/>
      <c r="BER23" s="11"/>
      <c r="BES23" s="11"/>
      <c r="BET23" s="11"/>
      <c r="BEU23" s="11"/>
      <c r="BEV23" s="11"/>
      <c r="BEW23" s="11"/>
      <c r="BEX23" s="11"/>
      <c r="BEY23" s="11"/>
      <c r="BEZ23" s="11"/>
      <c r="BFA23" s="11"/>
      <c r="BFB23" s="11"/>
      <c r="BFC23" s="11"/>
      <c r="BFD23" s="11"/>
      <c r="BFE23" s="11"/>
      <c r="BFF23" s="11"/>
      <c r="BFG23" s="11"/>
      <c r="BFH23" s="11"/>
      <c r="BFI23" s="11"/>
      <c r="BFJ23" s="11"/>
      <c r="BFK23" s="11"/>
      <c r="BFL23" s="11"/>
      <c r="BFM23" s="11"/>
      <c r="BFN23" s="11"/>
      <c r="BFO23" s="11"/>
      <c r="BFP23" s="11"/>
      <c r="BFQ23" s="11"/>
      <c r="BFR23" s="11"/>
      <c r="BFS23" s="11"/>
      <c r="BFT23" s="11"/>
      <c r="BFU23" s="11"/>
      <c r="BFV23" s="11"/>
      <c r="BFW23" s="11"/>
      <c r="BFX23" s="11"/>
      <c r="BFY23" s="11"/>
      <c r="BFZ23" s="11"/>
      <c r="BGA23" s="11"/>
      <c r="BGB23" s="11"/>
      <c r="BGC23" s="11"/>
      <c r="BGD23" s="11"/>
      <c r="BGE23" s="11"/>
      <c r="BGF23" s="11"/>
      <c r="BGG23" s="11"/>
      <c r="BGH23" s="11"/>
      <c r="BGI23" s="11"/>
      <c r="BGJ23" s="11"/>
      <c r="BGK23" s="11"/>
      <c r="BGL23" s="11"/>
      <c r="BGM23" s="11"/>
      <c r="BGN23" s="11"/>
      <c r="BGO23" s="11"/>
      <c r="BGP23" s="11"/>
      <c r="BGQ23" s="11"/>
      <c r="BGR23" s="11"/>
      <c r="BGS23" s="11"/>
      <c r="BGT23" s="11"/>
      <c r="BGU23" s="11"/>
      <c r="BGV23" s="11"/>
      <c r="BGW23" s="11"/>
      <c r="BGX23" s="11"/>
      <c r="BGY23" s="11"/>
      <c r="BGZ23" s="11"/>
      <c r="BHA23" s="11"/>
      <c r="BHB23" s="11"/>
      <c r="BHC23" s="11"/>
      <c r="BHD23" s="11"/>
      <c r="BHE23" s="11"/>
      <c r="BHF23" s="11"/>
      <c r="BHG23" s="11"/>
      <c r="BHH23" s="11"/>
      <c r="BHI23" s="11"/>
      <c r="BHJ23" s="11"/>
      <c r="BHK23" s="11"/>
      <c r="BHL23" s="11"/>
      <c r="BHM23" s="11"/>
      <c r="BHN23" s="11"/>
      <c r="BHO23" s="11"/>
      <c r="BHP23" s="11"/>
      <c r="BHQ23" s="11"/>
      <c r="BHR23" s="11"/>
      <c r="BHS23" s="11"/>
      <c r="BHT23" s="11"/>
      <c r="BHU23" s="11"/>
      <c r="BHV23" s="11"/>
      <c r="BHW23" s="11"/>
      <c r="BHX23" s="11"/>
      <c r="BHY23" s="11"/>
      <c r="BHZ23" s="11"/>
      <c r="BIA23" s="11"/>
      <c r="BIB23" s="11"/>
      <c r="BIC23" s="11"/>
      <c r="BID23" s="11"/>
      <c r="BIE23" s="11"/>
      <c r="BIF23" s="11"/>
      <c r="BIG23" s="11"/>
      <c r="BIH23" s="11"/>
      <c r="BII23" s="11"/>
      <c r="BIJ23" s="11"/>
      <c r="BIK23" s="11"/>
      <c r="BIL23" s="11"/>
      <c r="BIM23" s="11"/>
      <c r="BIN23" s="11"/>
      <c r="BIO23" s="11"/>
      <c r="BIP23" s="11"/>
      <c r="BIQ23" s="11"/>
      <c r="BIR23" s="11"/>
      <c r="BIS23" s="11"/>
      <c r="BIT23" s="11"/>
      <c r="BIU23" s="11"/>
      <c r="BIV23" s="11"/>
      <c r="BIW23" s="11"/>
      <c r="BIX23" s="11"/>
      <c r="BIY23" s="11"/>
      <c r="BIZ23" s="11"/>
      <c r="BJA23" s="11"/>
      <c r="BJB23" s="11"/>
      <c r="BJC23" s="11"/>
      <c r="BJD23" s="11"/>
      <c r="BJE23" s="11"/>
      <c r="BJF23" s="11"/>
      <c r="BJG23" s="11"/>
      <c r="BJH23" s="11"/>
      <c r="BJI23" s="11"/>
      <c r="BJJ23" s="11"/>
      <c r="BJK23" s="11"/>
      <c r="BJL23" s="11"/>
      <c r="BJM23" s="11"/>
      <c r="BJN23" s="11"/>
      <c r="BJO23" s="11"/>
      <c r="BJP23" s="11"/>
      <c r="BJQ23" s="11"/>
      <c r="BJR23" s="11"/>
      <c r="BJS23" s="11"/>
      <c r="BJT23" s="11"/>
      <c r="BJU23" s="11"/>
      <c r="BJV23" s="11"/>
      <c r="BJW23" s="11"/>
      <c r="BJX23" s="11"/>
      <c r="BJY23" s="11"/>
      <c r="BJZ23" s="11"/>
      <c r="BKA23" s="11"/>
      <c r="BKB23" s="11"/>
      <c r="BKC23" s="11"/>
      <c r="BKD23" s="11"/>
      <c r="BKE23" s="11"/>
      <c r="BKF23" s="11"/>
      <c r="BKG23" s="11"/>
      <c r="BKH23" s="11"/>
      <c r="BKI23" s="11"/>
      <c r="BKJ23" s="11"/>
      <c r="BKK23" s="11"/>
      <c r="BKL23" s="11"/>
      <c r="BKM23" s="11"/>
      <c r="BKN23" s="11"/>
      <c r="BKO23" s="11"/>
      <c r="BKP23" s="11"/>
      <c r="BKQ23" s="11"/>
      <c r="BKR23" s="11"/>
      <c r="BKS23" s="11"/>
      <c r="BKT23" s="11"/>
      <c r="BKU23" s="11"/>
      <c r="BKV23" s="11"/>
      <c r="BKW23" s="11"/>
      <c r="BKX23" s="11"/>
      <c r="BKY23" s="11"/>
      <c r="BKZ23" s="11"/>
      <c r="BLA23" s="11"/>
      <c r="BLB23" s="11"/>
      <c r="BLC23" s="11"/>
      <c r="BLD23" s="11"/>
      <c r="BLE23" s="11"/>
      <c r="BLF23" s="11"/>
      <c r="BLG23" s="11"/>
      <c r="BLH23" s="11"/>
      <c r="BLI23" s="11"/>
      <c r="BLJ23" s="11"/>
      <c r="BLK23" s="11"/>
      <c r="BLL23" s="11"/>
      <c r="BLM23" s="11"/>
      <c r="BLN23" s="11"/>
      <c r="BLO23" s="11"/>
      <c r="BLP23" s="11"/>
      <c r="BLQ23" s="11"/>
      <c r="BLR23" s="11"/>
      <c r="BLS23" s="11"/>
      <c r="BLT23" s="11"/>
      <c r="BLU23" s="11"/>
      <c r="BLV23" s="11"/>
      <c r="BLW23" s="11"/>
      <c r="BLX23" s="11"/>
      <c r="BLY23" s="11"/>
      <c r="BLZ23" s="11"/>
      <c r="BMA23" s="11"/>
      <c r="BMB23" s="11"/>
      <c r="BMC23" s="11"/>
      <c r="BMD23" s="11"/>
      <c r="BME23" s="11"/>
      <c r="BMF23" s="11"/>
      <c r="BMG23" s="11"/>
      <c r="BMH23" s="11"/>
      <c r="BMI23" s="11"/>
      <c r="BMJ23" s="11"/>
      <c r="BMK23" s="11"/>
      <c r="BML23" s="11"/>
      <c r="BMM23" s="11"/>
      <c r="BMN23" s="11"/>
      <c r="BMO23" s="11"/>
      <c r="BMP23" s="11"/>
      <c r="BMQ23" s="11"/>
      <c r="BMR23" s="11"/>
      <c r="BMS23" s="11"/>
      <c r="BMT23" s="11"/>
      <c r="BMU23" s="11"/>
      <c r="BMV23" s="11"/>
      <c r="BMW23" s="11"/>
      <c r="BMX23" s="11"/>
      <c r="BMY23" s="11"/>
      <c r="BMZ23" s="11"/>
      <c r="BNA23" s="11"/>
      <c r="BNB23" s="11"/>
      <c r="BNC23" s="11"/>
      <c r="BND23" s="11"/>
      <c r="BNE23" s="11"/>
      <c r="BNF23" s="11"/>
      <c r="BNG23" s="11"/>
      <c r="BNH23" s="11"/>
      <c r="BNI23" s="11"/>
      <c r="BNJ23" s="11"/>
      <c r="BNK23" s="11"/>
      <c r="BNL23" s="11"/>
      <c r="BNM23" s="11"/>
      <c r="BNN23" s="11"/>
      <c r="BNO23" s="11"/>
      <c r="BNP23" s="11"/>
      <c r="BNQ23" s="11"/>
      <c r="BNR23" s="11"/>
      <c r="BNS23" s="11"/>
      <c r="BNT23" s="11"/>
      <c r="BNU23" s="11"/>
      <c r="BNV23" s="11"/>
      <c r="BNW23" s="11"/>
      <c r="BNX23" s="11"/>
      <c r="BNY23" s="11"/>
      <c r="BNZ23" s="11"/>
      <c r="BOA23" s="11"/>
      <c r="BOB23" s="11"/>
      <c r="BOC23" s="11"/>
      <c r="BOD23" s="11"/>
      <c r="BOE23" s="11"/>
      <c r="BOF23" s="11"/>
      <c r="BOG23" s="11"/>
      <c r="BOH23" s="11"/>
      <c r="BOI23" s="11"/>
      <c r="BOJ23" s="11"/>
      <c r="BOK23" s="11"/>
      <c r="BOL23" s="11"/>
      <c r="BOM23" s="11"/>
      <c r="BON23" s="11"/>
      <c r="BOO23" s="11"/>
      <c r="BOP23" s="11"/>
      <c r="BOQ23" s="11"/>
      <c r="BOR23" s="11"/>
      <c r="BOS23" s="11"/>
      <c r="BOT23" s="11"/>
      <c r="BOU23" s="11"/>
      <c r="BOV23" s="11"/>
      <c r="BOW23" s="11"/>
      <c r="BOX23" s="11"/>
      <c r="BOY23" s="11"/>
      <c r="BOZ23" s="11"/>
      <c r="BPA23" s="11"/>
      <c r="BPB23" s="11"/>
      <c r="BPC23" s="11"/>
      <c r="BPD23" s="11"/>
      <c r="BPE23" s="11"/>
      <c r="BPF23" s="11"/>
      <c r="BPG23" s="11"/>
      <c r="BPH23" s="11"/>
      <c r="BPI23" s="11"/>
      <c r="BPJ23" s="11"/>
      <c r="BPK23" s="11"/>
      <c r="BPL23" s="11"/>
      <c r="BPM23" s="11"/>
      <c r="BPN23" s="11"/>
      <c r="BPO23" s="11"/>
      <c r="BPP23" s="11"/>
      <c r="BPQ23" s="11"/>
      <c r="BPR23" s="11"/>
      <c r="BPS23" s="11"/>
      <c r="BPT23" s="11"/>
      <c r="BPU23" s="11"/>
      <c r="BPV23" s="11"/>
      <c r="BPW23" s="11"/>
      <c r="BPX23" s="11"/>
      <c r="BPY23" s="11"/>
      <c r="BPZ23" s="11"/>
      <c r="BQA23" s="11"/>
      <c r="BQB23" s="11"/>
      <c r="BQC23" s="11"/>
      <c r="BQD23" s="11"/>
      <c r="BQE23" s="11"/>
      <c r="BQF23" s="11"/>
      <c r="BQG23" s="11"/>
      <c r="BQH23" s="11"/>
      <c r="BQI23" s="11"/>
      <c r="BQJ23" s="11"/>
      <c r="BQK23" s="11"/>
      <c r="BQL23" s="11"/>
      <c r="BQM23" s="11"/>
      <c r="BQN23" s="11"/>
      <c r="BQO23" s="11"/>
      <c r="BQP23" s="11"/>
      <c r="BQQ23" s="11"/>
      <c r="BQR23" s="11"/>
      <c r="BQS23" s="11"/>
      <c r="BQT23" s="11"/>
      <c r="BQU23" s="11"/>
      <c r="BQV23" s="11"/>
      <c r="BQW23" s="11"/>
      <c r="BQX23" s="11"/>
      <c r="BQY23" s="11"/>
      <c r="BQZ23" s="11"/>
      <c r="BRA23" s="11"/>
      <c r="BRB23" s="11"/>
      <c r="BRC23" s="11"/>
      <c r="BRD23" s="11"/>
      <c r="BRE23" s="11"/>
      <c r="BRF23" s="11"/>
      <c r="BRG23" s="11"/>
      <c r="BRH23" s="11"/>
      <c r="BRI23" s="11"/>
      <c r="BRJ23" s="11"/>
      <c r="BRK23" s="11"/>
      <c r="BRL23" s="11"/>
      <c r="BRM23" s="11"/>
      <c r="BRN23" s="11"/>
      <c r="BRO23" s="11"/>
      <c r="BRP23" s="11"/>
      <c r="BRQ23" s="11"/>
      <c r="BRR23" s="11"/>
      <c r="BRS23" s="11"/>
      <c r="BRT23" s="11"/>
      <c r="BRU23" s="11"/>
      <c r="BRV23" s="11"/>
      <c r="BRW23" s="11"/>
      <c r="BRX23" s="11"/>
      <c r="BRY23" s="11"/>
      <c r="BRZ23" s="11"/>
      <c r="BSA23" s="11"/>
      <c r="BSB23" s="11"/>
      <c r="BSC23" s="11"/>
      <c r="BSD23" s="11"/>
      <c r="BSE23" s="11"/>
      <c r="BSF23" s="11"/>
      <c r="BSG23" s="11"/>
      <c r="BSH23" s="11"/>
      <c r="BSI23" s="11"/>
      <c r="BSJ23" s="11"/>
      <c r="BSK23" s="11"/>
      <c r="BSL23" s="11"/>
      <c r="BSM23" s="11"/>
      <c r="BSN23" s="11"/>
      <c r="BSO23" s="11"/>
      <c r="BSP23" s="11"/>
      <c r="BSQ23" s="11"/>
      <c r="BSR23" s="11"/>
      <c r="BSS23" s="11"/>
      <c r="BST23" s="11"/>
      <c r="BSU23" s="11"/>
      <c r="BSV23" s="11"/>
      <c r="BSW23" s="11"/>
      <c r="BSX23" s="11"/>
      <c r="BSY23" s="11"/>
      <c r="BSZ23" s="11"/>
      <c r="BTA23" s="11"/>
      <c r="BTB23" s="11"/>
      <c r="BTC23" s="11"/>
      <c r="BTD23" s="11"/>
      <c r="BTE23" s="11"/>
      <c r="BTF23" s="11"/>
      <c r="BTG23" s="11"/>
      <c r="BTH23" s="11"/>
      <c r="BTI23" s="11"/>
      <c r="BTJ23" s="11"/>
      <c r="BTK23" s="11"/>
      <c r="BTL23" s="11"/>
      <c r="BTM23" s="11"/>
      <c r="BTN23" s="11"/>
      <c r="BTO23" s="11"/>
      <c r="BTP23" s="11"/>
      <c r="BTQ23" s="11"/>
      <c r="BTR23" s="11"/>
      <c r="BTS23" s="11"/>
      <c r="BTT23" s="11"/>
      <c r="BTU23" s="11"/>
      <c r="BTV23" s="11"/>
      <c r="BTW23" s="11"/>
      <c r="BTX23" s="11"/>
      <c r="BTY23" s="11"/>
      <c r="BTZ23" s="11"/>
      <c r="BUA23" s="11"/>
      <c r="BUB23" s="11"/>
      <c r="BUC23" s="11"/>
      <c r="BUD23" s="11"/>
      <c r="BUE23" s="11"/>
      <c r="BUF23" s="11"/>
      <c r="BUG23" s="11"/>
      <c r="BUH23" s="11"/>
      <c r="BUI23" s="11"/>
      <c r="BUJ23" s="11"/>
      <c r="BUK23" s="11"/>
      <c r="BUL23" s="11"/>
      <c r="BUM23" s="11"/>
      <c r="BUN23" s="11"/>
      <c r="BUO23" s="11"/>
      <c r="BUP23" s="11"/>
      <c r="BUQ23" s="11"/>
      <c r="BUR23" s="11"/>
      <c r="BUS23" s="11"/>
      <c r="BUT23" s="11"/>
      <c r="BUU23" s="11"/>
      <c r="BUV23" s="11"/>
      <c r="BUW23" s="11"/>
      <c r="BUX23" s="11"/>
      <c r="BUY23" s="11"/>
      <c r="BUZ23" s="11"/>
      <c r="BVA23" s="11"/>
      <c r="BVB23" s="11"/>
      <c r="BVC23" s="11"/>
      <c r="BVD23" s="11"/>
      <c r="BVE23" s="11"/>
      <c r="BVF23" s="11"/>
      <c r="BVG23" s="11"/>
      <c r="BVH23" s="11"/>
      <c r="BVI23" s="11"/>
      <c r="BVJ23" s="11"/>
      <c r="BVK23" s="11"/>
      <c r="BVL23" s="11"/>
      <c r="BVM23" s="11"/>
      <c r="BVN23" s="11"/>
      <c r="BVO23" s="11"/>
      <c r="BVP23" s="11"/>
      <c r="BVQ23" s="11"/>
      <c r="BVR23" s="11"/>
      <c r="BVS23" s="11"/>
      <c r="BVT23" s="11"/>
      <c r="BVU23" s="11"/>
      <c r="BVV23" s="11"/>
      <c r="BVW23" s="11"/>
      <c r="BVX23" s="11"/>
      <c r="BVY23" s="11"/>
      <c r="BVZ23" s="11"/>
      <c r="BWA23" s="11"/>
      <c r="BWB23" s="11"/>
      <c r="BWC23" s="11"/>
      <c r="BWD23" s="11"/>
      <c r="BWE23" s="11"/>
      <c r="BWF23" s="11"/>
      <c r="BWG23" s="11"/>
      <c r="BWH23" s="11"/>
      <c r="BWI23" s="11"/>
      <c r="BWJ23" s="11"/>
      <c r="BWK23" s="11"/>
      <c r="BWL23" s="11"/>
      <c r="BWM23" s="11"/>
      <c r="BWN23" s="11"/>
      <c r="BWO23" s="11"/>
      <c r="BWP23" s="11"/>
      <c r="BWQ23" s="11"/>
      <c r="BWR23" s="11"/>
      <c r="BWS23" s="11"/>
      <c r="BWT23" s="11"/>
      <c r="BWU23" s="11"/>
      <c r="BWV23" s="11"/>
      <c r="BWW23" s="11"/>
      <c r="BWX23" s="11"/>
      <c r="BWY23" s="11"/>
      <c r="BWZ23" s="11"/>
      <c r="BXA23" s="11"/>
      <c r="BXB23" s="11"/>
      <c r="BXC23" s="11"/>
      <c r="BXD23" s="11"/>
      <c r="BXE23" s="11"/>
      <c r="BXF23" s="11"/>
      <c r="BXG23" s="11"/>
      <c r="BXH23" s="11"/>
      <c r="BXI23" s="11"/>
      <c r="BXJ23" s="11"/>
      <c r="BXK23" s="11"/>
      <c r="BXL23" s="11"/>
      <c r="BXM23" s="11"/>
      <c r="BXN23" s="11"/>
      <c r="BXO23" s="11"/>
      <c r="BXP23" s="11"/>
      <c r="BXQ23" s="11"/>
      <c r="BXR23" s="11"/>
      <c r="BXS23" s="11"/>
      <c r="BXT23" s="11"/>
      <c r="BXU23" s="11"/>
      <c r="BXV23" s="11"/>
      <c r="BXW23" s="11"/>
      <c r="BXX23" s="11"/>
      <c r="BXY23" s="11"/>
      <c r="BXZ23" s="11"/>
      <c r="BYA23" s="11"/>
      <c r="BYB23" s="11"/>
      <c r="BYC23" s="11"/>
      <c r="BYD23" s="11"/>
      <c r="BYE23" s="11"/>
      <c r="BYF23" s="11"/>
      <c r="BYG23" s="11"/>
      <c r="BYH23" s="11"/>
      <c r="BYI23" s="11"/>
      <c r="BYJ23" s="11"/>
      <c r="BYK23" s="11"/>
      <c r="BYL23" s="11"/>
      <c r="BYM23" s="11"/>
      <c r="BYN23" s="11"/>
      <c r="BYO23" s="11"/>
      <c r="BYP23" s="11"/>
      <c r="BYQ23" s="11"/>
      <c r="BYR23" s="11"/>
      <c r="BYS23" s="11"/>
      <c r="BYT23" s="11"/>
      <c r="BYU23" s="11"/>
      <c r="BYV23" s="11"/>
      <c r="BYW23" s="11"/>
      <c r="BYX23" s="11"/>
      <c r="BYY23" s="11"/>
      <c r="BYZ23" s="11"/>
      <c r="BZA23" s="11"/>
      <c r="BZB23" s="11"/>
      <c r="BZC23" s="11"/>
      <c r="BZD23" s="11"/>
      <c r="BZE23" s="11"/>
      <c r="BZF23" s="11"/>
      <c r="BZG23" s="11"/>
      <c r="BZH23" s="11"/>
      <c r="BZI23" s="11"/>
      <c r="BZJ23" s="11"/>
      <c r="BZK23" s="11"/>
      <c r="BZL23" s="11"/>
      <c r="BZM23" s="11"/>
      <c r="BZN23" s="11"/>
      <c r="BZO23" s="11"/>
      <c r="BZP23" s="11"/>
      <c r="BZQ23" s="11"/>
      <c r="BZR23" s="11"/>
      <c r="BZS23" s="11"/>
      <c r="BZT23" s="11"/>
      <c r="BZU23" s="11"/>
      <c r="BZV23" s="11"/>
      <c r="BZW23" s="11"/>
      <c r="BZX23" s="11"/>
      <c r="BZY23" s="11"/>
      <c r="BZZ23" s="11"/>
      <c r="CAA23" s="11"/>
      <c r="CAB23" s="11"/>
      <c r="CAC23" s="11"/>
      <c r="CAD23" s="11"/>
      <c r="CAE23" s="11"/>
      <c r="CAF23" s="11"/>
      <c r="CAG23" s="11"/>
      <c r="CAH23" s="11"/>
      <c r="CAI23" s="11"/>
      <c r="CAJ23" s="11"/>
      <c r="CAK23" s="11"/>
      <c r="CAL23" s="11"/>
      <c r="CAM23" s="11"/>
      <c r="CAN23" s="11"/>
      <c r="CAO23" s="11"/>
      <c r="CAP23" s="11"/>
      <c r="CAQ23" s="11"/>
      <c r="CAR23" s="11"/>
      <c r="CAS23" s="11"/>
      <c r="CAT23" s="11"/>
      <c r="CAU23" s="11"/>
      <c r="CAV23" s="11"/>
      <c r="CAW23" s="11"/>
      <c r="CAX23" s="11"/>
      <c r="CAY23" s="11"/>
      <c r="CAZ23" s="11"/>
      <c r="CBA23" s="11"/>
      <c r="CBB23" s="11"/>
      <c r="CBC23" s="11"/>
      <c r="CBD23" s="11"/>
      <c r="CBE23" s="11"/>
      <c r="CBF23" s="11"/>
      <c r="CBG23" s="11"/>
      <c r="CBH23" s="11"/>
      <c r="CBI23" s="11"/>
      <c r="CBJ23" s="11"/>
      <c r="CBK23" s="11"/>
      <c r="CBL23" s="11"/>
      <c r="CBM23" s="11"/>
      <c r="CBN23" s="11"/>
      <c r="CBO23" s="11"/>
      <c r="CBP23" s="11"/>
      <c r="CBQ23" s="11"/>
      <c r="CBR23" s="11"/>
      <c r="CBS23" s="11"/>
      <c r="CBT23" s="11"/>
      <c r="CBU23" s="11"/>
      <c r="CBV23" s="11"/>
      <c r="CBW23" s="11"/>
      <c r="CBX23" s="11"/>
      <c r="CBY23" s="11"/>
      <c r="CBZ23" s="11"/>
      <c r="CCA23" s="11"/>
      <c r="CCB23" s="11"/>
      <c r="CCC23" s="11"/>
      <c r="CCD23" s="11"/>
      <c r="CCE23" s="11"/>
      <c r="CCF23" s="11"/>
      <c r="CCG23" s="11"/>
      <c r="CCH23" s="11"/>
      <c r="CCI23" s="11"/>
      <c r="CCJ23" s="11"/>
      <c r="CCK23" s="11"/>
      <c r="CCL23" s="11"/>
      <c r="CCM23" s="11"/>
      <c r="CCN23" s="11"/>
      <c r="CCO23" s="11"/>
      <c r="CCP23" s="11"/>
      <c r="CCQ23" s="11"/>
      <c r="CCR23" s="11"/>
      <c r="CCS23" s="11"/>
      <c r="CCT23" s="11"/>
      <c r="CCU23" s="11"/>
      <c r="CCV23" s="11"/>
      <c r="CCW23" s="11"/>
      <c r="CCX23" s="11"/>
      <c r="CCY23" s="11"/>
      <c r="CCZ23" s="11"/>
      <c r="CDA23" s="11"/>
      <c r="CDB23" s="11"/>
      <c r="CDC23" s="11"/>
      <c r="CDD23" s="11"/>
      <c r="CDE23" s="11"/>
      <c r="CDF23" s="11"/>
      <c r="CDG23" s="11"/>
      <c r="CDH23" s="11"/>
      <c r="CDI23" s="11"/>
      <c r="CDJ23" s="11"/>
      <c r="CDK23" s="11"/>
      <c r="CDL23" s="11"/>
      <c r="CDM23" s="11"/>
      <c r="CDN23" s="11"/>
      <c r="CDO23" s="11"/>
      <c r="CDP23" s="11"/>
      <c r="CDQ23" s="11"/>
      <c r="CDR23" s="11"/>
      <c r="CDS23" s="11"/>
      <c r="CDT23" s="11"/>
      <c r="CDU23" s="11"/>
      <c r="CDV23" s="11"/>
      <c r="CDW23" s="11"/>
      <c r="CDX23" s="11"/>
      <c r="CDY23" s="11"/>
      <c r="CDZ23" s="11"/>
      <c r="CEA23" s="11"/>
      <c r="CEB23" s="11"/>
      <c r="CEC23" s="11"/>
      <c r="CED23" s="11"/>
      <c r="CEE23" s="11"/>
      <c r="CEF23" s="11"/>
      <c r="CEG23" s="11"/>
      <c r="CEH23" s="11"/>
      <c r="CEI23" s="11"/>
      <c r="CEJ23" s="11"/>
      <c r="CEK23" s="11"/>
      <c r="CEL23" s="11"/>
      <c r="CEM23" s="11"/>
      <c r="CEN23" s="11"/>
      <c r="CEO23" s="11"/>
      <c r="CEP23" s="11"/>
      <c r="CEQ23" s="11"/>
      <c r="CER23" s="11"/>
      <c r="CES23" s="11"/>
      <c r="CET23" s="11"/>
      <c r="CEU23" s="11"/>
      <c r="CEV23" s="11"/>
      <c r="CEW23" s="11"/>
      <c r="CEX23" s="11"/>
      <c r="CEY23" s="11"/>
      <c r="CEZ23" s="11"/>
      <c r="CFA23" s="11"/>
      <c r="CFB23" s="11"/>
      <c r="CFC23" s="11"/>
      <c r="CFD23" s="11"/>
      <c r="CFE23" s="11"/>
      <c r="CFF23" s="11"/>
      <c r="CFG23" s="11"/>
      <c r="CFH23" s="11"/>
      <c r="CFI23" s="11"/>
      <c r="CFJ23" s="11"/>
      <c r="CFK23" s="11"/>
      <c r="CFL23" s="11"/>
      <c r="CFM23" s="11"/>
      <c r="CFN23" s="11"/>
      <c r="CFO23" s="11"/>
      <c r="CFP23" s="11"/>
      <c r="CFQ23" s="11"/>
      <c r="CFR23" s="11"/>
      <c r="CFS23" s="11"/>
      <c r="CFT23" s="11"/>
      <c r="CFU23" s="11"/>
      <c r="CFV23" s="11"/>
      <c r="CFW23" s="11"/>
      <c r="CFX23" s="11"/>
      <c r="CFY23" s="11"/>
      <c r="CFZ23" s="11"/>
      <c r="CGA23" s="11"/>
      <c r="CGB23" s="11"/>
      <c r="CGC23" s="11"/>
      <c r="CGD23" s="11"/>
      <c r="CGE23" s="11"/>
      <c r="CGF23" s="11"/>
      <c r="CGG23" s="11"/>
      <c r="CGH23" s="11"/>
      <c r="CGI23" s="11"/>
      <c r="CGJ23" s="11"/>
      <c r="CGK23" s="11"/>
      <c r="CGL23" s="11"/>
      <c r="CGM23" s="11"/>
      <c r="CGN23" s="11"/>
      <c r="CGO23" s="11"/>
      <c r="CGP23" s="11"/>
      <c r="CGQ23" s="11"/>
      <c r="CGR23" s="11"/>
      <c r="CGS23" s="11"/>
      <c r="CGT23" s="11"/>
      <c r="CGU23" s="11"/>
      <c r="CGV23" s="11"/>
      <c r="CGW23" s="11"/>
      <c r="CGX23" s="11"/>
      <c r="CGY23" s="11"/>
      <c r="CGZ23" s="11"/>
      <c r="CHA23" s="11"/>
      <c r="CHB23" s="11"/>
      <c r="CHC23" s="11"/>
      <c r="CHD23" s="11"/>
      <c r="CHE23" s="11"/>
      <c r="CHF23" s="11"/>
      <c r="CHG23" s="11"/>
      <c r="CHH23" s="11"/>
      <c r="CHI23" s="11"/>
      <c r="CHJ23" s="11"/>
      <c r="CHK23" s="11"/>
      <c r="CHL23" s="11"/>
      <c r="CHM23" s="11"/>
      <c r="CHN23" s="11"/>
      <c r="CHO23" s="11"/>
      <c r="CHP23" s="11"/>
      <c r="CHQ23" s="11"/>
      <c r="CHR23" s="11"/>
      <c r="CHS23" s="11"/>
      <c r="CHT23" s="11"/>
      <c r="CHU23" s="11"/>
      <c r="CHV23" s="11"/>
      <c r="CHW23" s="11"/>
      <c r="CHX23" s="11"/>
      <c r="CHY23" s="11"/>
      <c r="CHZ23" s="11"/>
      <c r="CIA23" s="11"/>
      <c r="CIB23" s="11"/>
      <c r="CIC23" s="11"/>
      <c r="CID23" s="11"/>
      <c r="CIE23" s="11"/>
      <c r="CIF23" s="11"/>
      <c r="CIG23" s="11"/>
      <c r="CIH23" s="11"/>
      <c r="CII23" s="11"/>
      <c r="CIJ23" s="11"/>
      <c r="CIK23" s="11"/>
      <c r="CIL23" s="11"/>
      <c r="CIM23" s="11"/>
      <c r="CIN23" s="11"/>
      <c r="CIO23" s="11"/>
      <c r="CIP23" s="11"/>
      <c r="CIQ23" s="11"/>
      <c r="CIR23" s="11"/>
      <c r="CIS23" s="11"/>
      <c r="CIT23" s="11"/>
      <c r="CIU23" s="11"/>
      <c r="CIV23" s="11"/>
      <c r="CIW23" s="11"/>
      <c r="CIX23" s="11"/>
      <c r="CIY23" s="11"/>
      <c r="CIZ23" s="11"/>
      <c r="CJA23" s="11"/>
      <c r="CJB23" s="11"/>
      <c r="CJC23" s="11"/>
      <c r="CJD23" s="11"/>
      <c r="CJE23" s="11"/>
      <c r="CJF23" s="11"/>
      <c r="CJG23" s="11"/>
      <c r="CJH23" s="11"/>
      <c r="CJI23" s="11"/>
      <c r="CJJ23" s="11"/>
      <c r="CJK23" s="11"/>
      <c r="CJL23" s="11"/>
      <c r="CJM23" s="11"/>
      <c r="CJN23" s="11"/>
      <c r="CJO23" s="11"/>
      <c r="CJP23" s="11"/>
      <c r="CJQ23" s="11"/>
      <c r="CJR23" s="11"/>
      <c r="CJS23" s="11"/>
      <c r="CJT23" s="11"/>
      <c r="CJU23" s="11"/>
      <c r="CJV23" s="11"/>
      <c r="CJW23" s="11"/>
      <c r="CJX23" s="11"/>
      <c r="CJY23" s="11"/>
      <c r="CJZ23" s="11"/>
      <c r="CKA23" s="11"/>
      <c r="CKB23" s="11"/>
      <c r="CKC23" s="11"/>
      <c r="CKD23" s="11"/>
      <c r="CKE23" s="11"/>
      <c r="CKF23" s="11"/>
      <c r="CKG23" s="11"/>
      <c r="CKH23" s="11"/>
      <c r="CKI23" s="11"/>
      <c r="CKJ23" s="11"/>
      <c r="CKK23" s="11"/>
      <c r="CKL23" s="11"/>
      <c r="CKM23" s="11"/>
      <c r="CKN23" s="11"/>
      <c r="CKO23" s="11"/>
      <c r="CKP23" s="11"/>
      <c r="CKQ23" s="11"/>
      <c r="CKR23" s="11"/>
      <c r="CKS23" s="11"/>
      <c r="CKT23" s="11"/>
      <c r="CKU23" s="11"/>
      <c r="CKV23" s="11"/>
      <c r="CKW23" s="11"/>
      <c r="CKX23" s="11"/>
      <c r="CKY23" s="11"/>
      <c r="CKZ23" s="11"/>
      <c r="CLA23" s="11"/>
      <c r="CLB23" s="11"/>
      <c r="CLC23" s="11"/>
      <c r="CLD23" s="11"/>
      <c r="CLE23" s="11"/>
      <c r="CLF23" s="11"/>
      <c r="CLG23" s="11"/>
      <c r="CLH23" s="11"/>
      <c r="CLI23" s="11"/>
      <c r="CLJ23" s="11"/>
      <c r="CLK23" s="11"/>
      <c r="CLL23" s="11"/>
      <c r="CLM23" s="11"/>
      <c r="CLN23" s="11"/>
      <c r="CLO23" s="11"/>
      <c r="CLP23" s="11"/>
      <c r="CLQ23" s="11"/>
      <c r="CLR23" s="11"/>
      <c r="CLS23" s="11"/>
      <c r="CLT23" s="11"/>
      <c r="CLU23" s="11"/>
      <c r="CLV23" s="11"/>
      <c r="CLW23" s="11"/>
      <c r="CLX23" s="11"/>
      <c r="CLY23" s="11"/>
      <c r="CLZ23" s="11"/>
      <c r="CMA23" s="11"/>
      <c r="CMB23" s="11"/>
      <c r="CMC23" s="11"/>
      <c r="CMD23" s="11"/>
      <c r="CME23" s="11"/>
      <c r="CMF23" s="11"/>
      <c r="CMG23" s="11"/>
      <c r="CMH23" s="11"/>
      <c r="CMI23" s="11"/>
      <c r="CMJ23" s="11"/>
      <c r="CMK23" s="11"/>
      <c r="CML23" s="11"/>
      <c r="CMM23" s="11"/>
      <c r="CMN23" s="11"/>
      <c r="CMO23" s="11"/>
      <c r="CMP23" s="11"/>
      <c r="CMQ23" s="11"/>
      <c r="CMR23" s="11"/>
      <c r="CMS23" s="11"/>
      <c r="CMT23" s="11"/>
      <c r="CMU23" s="11"/>
      <c r="CMV23" s="11"/>
      <c r="CMW23" s="11"/>
      <c r="CMX23" s="11"/>
      <c r="CMY23" s="11"/>
      <c r="CMZ23" s="11"/>
      <c r="CNA23" s="11"/>
      <c r="CNB23" s="11"/>
      <c r="CNC23" s="11"/>
      <c r="CND23" s="11"/>
      <c r="CNE23" s="11"/>
      <c r="CNF23" s="11"/>
      <c r="CNG23" s="11"/>
      <c r="CNH23" s="11"/>
      <c r="CNI23" s="11"/>
      <c r="CNJ23" s="11"/>
      <c r="CNK23" s="11"/>
      <c r="CNL23" s="11"/>
      <c r="CNM23" s="11"/>
      <c r="CNN23" s="11"/>
      <c r="CNO23" s="11"/>
      <c r="CNP23" s="11"/>
      <c r="CNQ23" s="11"/>
      <c r="CNR23" s="11"/>
      <c r="CNS23" s="11"/>
      <c r="CNT23" s="11"/>
      <c r="CNU23" s="11"/>
      <c r="CNV23" s="11"/>
      <c r="CNW23" s="11"/>
      <c r="CNX23" s="11"/>
      <c r="CNY23" s="11"/>
      <c r="CNZ23" s="11"/>
      <c r="COA23" s="11"/>
      <c r="COB23" s="11"/>
      <c r="COC23" s="11"/>
      <c r="COD23" s="11"/>
      <c r="COE23" s="11"/>
      <c r="COF23" s="11"/>
      <c r="COG23" s="11"/>
      <c r="COH23" s="11"/>
      <c r="COI23" s="11"/>
      <c r="COJ23" s="11"/>
      <c r="COK23" s="11"/>
      <c r="COL23" s="11"/>
      <c r="COM23" s="11"/>
      <c r="CON23" s="11"/>
      <c r="COO23" s="11"/>
      <c r="COP23" s="11"/>
      <c r="COQ23" s="11"/>
      <c r="COR23" s="11"/>
      <c r="COS23" s="11"/>
      <c r="COT23" s="11"/>
      <c r="COU23" s="11"/>
      <c r="COV23" s="11"/>
      <c r="COW23" s="11"/>
      <c r="COX23" s="11"/>
      <c r="COY23" s="11"/>
      <c r="COZ23" s="11"/>
      <c r="CPA23" s="11"/>
      <c r="CPB23" s="11"/>
      <c r="CPC23" s="11"/>
      <c r="CPD23" s="11"/>
      <c r="CPE23" s="11"/>
      <c r="CPF23" s="11"/>
      <c r="CPG23" s="11"/>
      <c r="CPH23" s="11"/>
      <c r="CPI23" s="11"/>
      <c r="CPJ23" s="11"/>
      <c r="CPK23" s="11"/>
      <c r="CPL23" s="11"/>
      <c r="CPM23" s="11"/>
      <c r="CPN23" s="11"/>
      <c r="CPO23" s="11"/>
      <c r="CPP23" s="11"/>
      <c r="CPQ23" s="11"/>
      <c r="CPR23" s="11"/>
      <c r="CPS23" s="11"/>
      <c r="CPT23" s="11"/>
      <c r="CPU23" s="11"/>
      <c r="CPV23" s="11"/>
      <c r="CPW23" s="11"/>
      <c r="CPX23" s="11"/>
      <c r="CPY23" s="11"/>
      <c r="CPZ23" s="11"/>
      <c r="CQA23" s="11"/>
      <c r="CQB23" s="11"/>
      <c r="CQC23" s="11"/>
      <c r="CQD23" s="11"/>
      <c r="CQE23" s="11"/>
      <c r="CQF23" s="11"/>
      <c r="CQG23" s="11"/>
      <c r="CQH23" s="11"/>
      <c r="CQI23" s="11"/>
      <c r="CQJ23" s="11"/>
      <c r="CQK23" s="11"/>
      <c r="CQL23" s="11"/>
      <c r="CQM23" s="11"/>
      <c r="CQN23" s="11"/>
      <c r="CQO23" s="11"/>
      <c r="CQP23" s="11"/>
      <c r="CQQ23" s="11"/>
      <c r="CQR23" s="11"/>
      <c r="CQS23" s="11"/>
      <c r="CQT23" s="11"/>
      <c r="CQU23" s="11"/>
      <c r="CQV23" s="11"/>
      <c r="CQW23" s="11"/>
      <c r="CQX23" s="11"/>
      <c r="CQY23" s="11"/>
      <c r="CQZ23" s="11"/>
      <c r="CRA23" s="11"/>
      <c r="CRB23" s="11"/>
      <c r="CRC23" s="11"/>
      <c r="CRD23" s="11"/>
      <c r="CRE23" s="11"/>
      <c r="CRF23" s="11"/>
      <c r="CRG23" s="11"/>
      <c r="CRH23" s="11"/>
      <c r="CRI23" s="11"/>
      <c r="CRJ23" s="11"/>
      <c r="CRK23" s="11"/>
      <c r="CRL23" s="11"/>
      <c r="CRM23" s="11"/>
      <c r="CRN23" s="11"/>
      <c r="CRO23" s="11"/>
      <c r="CRP23" s="11"/>
      <c r="CRQ23" s="11"/>
      <c r="CRR23" s="11"/>
      <c r="CRS23" s="11"/>
      <c r="CRT23" s="11"/>
      <c r="CRU23" s="11"/>
      <c r="CRV23" s="11"/>
      <c r="CRW23" s="11"/>
      <c r="CRX23" s="11"/>
      <c r="CRY23" s="11"/>
      <c r="CRZ23" s="11"/>
      <c r="CSA23" s="11"/>
      <c r="CSB23" s="11"/>
      <c r="CSC23" s="11"/>
      <c r="CSD23" s="11"/>
      <c r="CSE23" s="11"/>
      <c r="CSF23" s="11"/>
      <c r="CSG23" s="11"/>
      <c r="CSH23" s="11"/>
      <c r="CSI23" s="11"/>
      <c r="CSJ23" s="11"/>
      <c r="CSK23" s="11"/>
      <c r="CSL23" s="11"/>
      <c r="CSM23" s="11"/>
      <c r="CSN23" s="11"/>
      <c r="CSO23" s="11"/>
      <c r="CSP23" s="11"/>
      <c r="CSQ23" s="11"/>
      <c r="CSR23" s="11"/>
      <c r="CSS23" s="11"/>
      <c r="CST23" s="11"/>
      <c r="CSU23" s="11"/>
      <c r="CSV23" s="11"/>
      <c r="CSW23" s="11"/>
      <c r="CSX23" s="11"/>
      <c r="CSY23" s="11"/>
      <c r="CSZ23" s="11"/>
      <c r="CTA23" s="11"/>
      <c r="CTB23" s="11"/>
      <c r="CTC23" s="11"/>
      <c r="CTD23" s="11"/>
      <c r="CTE23" s="11"/>
      <c r="CTF23" s="11"/>
      <c r="CTG23" s="11"/>
      <c r="CTH23" s="11"/>
      <c r="CTI23" s="11"/>
      <c r="CTJ23" s="11"/>
      <c r="CTK23" s="11"/>
      <c r="CTL23" s="11"/>
      <c r="CTM23" s="11"/>
      <c r="CTN23" s="11"/>
      <c r="CTO23" s="11"/>
      <c r="CTP23" s="11"/>
      <c r="CTQ23" s="11"/>
      <c r="CTR23" s="11"/>
      <c r="CTS23" s="11"/>
      <c r="CTT23" s="11"/>
      <c r="CTU23" s="11"/>
      <c r="CTV23" s="11"/>
      <c r="CTW23" s="11"/>
      <c r="CTX23" s="11"/>
      <c r="CTY23" s="11"/>
      <c r="CTZ23" s="11"/>
      <c r="CUA23" s="11"/>
      <c r="CUB23" s="11"/>
      <c r="CUC23" s="11"/>
      <c r="CUD23" s="11"/>
      <c r="CUE23" s="11"/>
      <c r="CUF23" s="11"/>
      <c r="CUG23" s="11"/>
      <c r="CUH23" s="11"/>
      <c r="CUI23" s="11"/>
      <c r="CUJ23" s="11"/>
      <c r="CUK23" s="11"/>
      <c r="CUL23" s="11"/>
      <c r="CUM23" s="11"/>
      <c r="CUN23" s="11"/>
      <c r="CUO23" s="11"/>
      <c r="CUP23" s="11"/>
      <c r="CUQ23" s="11"/>
      <c r="CUR23" s="11"/>
      <c r="CUS23" s="11"/>
      <c r="CUT23" s="11"/>
      <c r="CUU23" s="11"/>
      <c r="CUV23" s="11"/>
      <c r="CUW23" s="11"/>
      <c r="CUX23" s="11"/>
      <c r="CUY23" s="11"/>
      <c r="CUZ23" s="11"/>
      <c r="CVA23" s="11"/>
      <c r="CVB23" s="11"/>
      <c r="CVC23" s="11"/>
      <c r="CVD23" s="11"/>
      <c r="CVE23" s="11"/>
      <c r="CVF23" s="11"/>
      <c r="CVG23" s="11"/>
      <c r="CVH23" s="11"/>
      <c r="CVI23" s="11"/>
      <c r="CVJ23" s="11"/>
      <c r="CVK23" s="11"/>
      <c r="CVL23" s="11"/>
      <c r="CVM23" s="11"/>
      <c r="CVN23" s="11"/>
      <c r="CVO23" s="11"/>
      <c r="CVP23" s="11"/>
      <c r="CVQ23" s="11"/>
      <c r="CVR23" s="11"/>
      <c r="CVS23" s="11"/>
      <c r="CVT23" s="11"/>
      <c r="CVU23" s="11"/>
      <c r="CVV23" s="11"/>
      <c r="CVW23" s="11"/>
      <c r="CVX23" s="11"/>
      <c r="CVY23" s="11"/>
      <c r="CVZ23" s="11"/>
      <c r="CWA23" s="11"/>
      <c r="CWB23" s="11"/>
      <c r="CWC23" s="11"/>
      <c r="CWD23" s="11"/>
      <c r="CWE23" s="11"/>
      <c r="CWF23" s="11"/>
      <c r="CWG23" s="11"/>
      <c r="CWH23" s="11"/>
      <c r="CWI23" s="11"/>
      <c r="CWJ23" s="11"/>
      <c r="CWK23" s="11"/>
      <c r="CWL23" s="11"/>
      <c r="CWM23" s="11"/>
      <c r="CWN23" s="11"/>
      <c r="CWO23" s="11"/>
      <c r="CWP23" s="11"/>
      <c r="CWQ23" s="11"/>
      <c r="CWR23" s="11"/>
      <c r="CWS23" s="11"/>
      <c r="CWT23" s="11"/>
      <c r="CWU23" s="11"/>
      <c r="CWV23" s="11"/>
      <c r="CWW23" s="11"/>
      <c r="CWX23" s="11"/>
      <c r="CWY23" s="11"/>
      <c r="CWZ23" s="11"/>
      <c r="CXA23" s="11"/>
      <c r="CXB23" s="11"/>
      <c r="CXC23" s="11"/>
      <c r="CXD23" s="11"/>
      <c r="CXE23" s="11"/>
      <c r="CXF23" s="11"/>
      <c r="CXG23" s="11"/>
      <c r="CXH23" s="11"/>
      <c r="CXI23" s="11"/>
      <c r="CXJ23" s="11"/>
      <c r="CXK23" s="11"/>
      <c r="CXL23" s="11"/>
      <c r="CXM23" s="11"/>
      <c r="CXN23" s="11"/>
      <c r="CXO23" s="11"/>
      <c r="CXP23" s="11"/>
      <c r="CXQ23" s="11"/>
      <c r="CXR23" s="11"/>
      <c r="CXS23" s="11"/>
      <c r="CXT23" s="11"/>
      <c r="CXU23" s="11"/>
      <c r="CXV23" s="11"/>
      <c r="CXW23" s="11"/>
      <c r="CXX23" s="11"/>
      <c r="CXY23" s="11"/>
      <c r="CXZ23" s="11"/>
      <c r="CYA23" s="11"/>
      <c r="CYB23" s="11"/>
      <c r="CYC23" s="11"/>
      <c r="CYD23" s="11"/>
      <c r="CYE23" s="11"/>
      <c r="CYF23" s="11"/>
      <c r="CYG23" s="11"/>
      <c r="CYH23" s="11"/>
      <c r="CYI23" s="11"/>
      <c r="CYJ23" s="11"/>
      <c r="CYK23" s="11"/>
      <c r="CYL23" s="11"/>
      <c r="CYM23" s="11"/>
      <c r="CYN23" s="11"/>
      <c r="CYO23" s="11"/>
      <c r="CYP23" s="11"/>
      <c r="CYQ23" s="11"/>
      <c r="CYR23" s="11"/>
      <c r="CYS23" s="11"/>
      <c r="CYT23" s="11"/>
      <c r="CYU23" s="11"/>
      <c r="CYV23" s="11"/>
      <c r="CYW23" s="11"/>
      <c r="CYX23" s="11"/>
      <c r="CYY23" s="11"/>
      <c r="CYZ23" s="11"/>
      <c r="CZA23" s="11"/>
      <c r="CZB23" s="11"/>
      <c r="CZC23" s="11"/>
      <c r="CZD23" s="11"/>
      <c r="CZE23" s="11"/>
      <c r="CZF23" s="11"/>
      <c r="CZG23" s="11"/>
      <c r="CZH23" s="11"/>
      <c r="CZI23" s="11"/>
      <c r="CZJ23" s="11"/>
      <c r="CZK23" s="11"/>
      <c r="CZL23" s="11"/>
      <c r="CZM23" s="11"/>
      <c r="CZN23" s="11"/>
      <c r="CZO23" s="11"/>
      <c r="CZP23" s="11"/>
      <c r="CZQ23" s="11"/>
      <c r="CZR23" s="11"/>
      <c r="CZS23" s="11"/>
      <c r="CZT23" s="11"/>
      <c r="CZU23" s="11"/>
      <c r="CZV23" s="11"/>
      <c r="CZW23" s="11"/>
      <c r="CZX23" s="11"/>
      <c r="CZY23" s="11"/>
      <c r="CZZ23" s="11"/>
      <c r="DAA23" s="11"/>
      <c r="DAB23" s="11"/>
      <c r="DAC23" s="11"/>
      <c r="DAD23" s="11"/>
      <c r="DAE23" s="11"/>
      <c r="DAF23" s="11"/>
      <c r="DAG23" s="11"/>
      <c r="DAH23" s="11"/>
      <c r="DAI23" s="11"/>
      <c r="DAJ23" s="11"/>
      <c r="DAK23" s="11"/>
      <c r="DAL23" s="11"/>
      <c r="DAM23" s="11"/>
      <c r="DAN23" s="11"/>
      <c r="DAO23" s="11"/>
      <c r="DAP23" s="11"/>
      <c r="DAQ23" s="11"/>
      <c r="DAR23" s="11"/>
      <c r="DAS23" s="11"/>
      <c r="DAT23" s="11"/>
      <c r="DAU23" s="11"/>
      <c r="DAV23" s="11"/>
      <c r="DAW23" s="11"/>
      <c r="DAX23" s="11"/>
      <c r="DAY23" s="11"/>
      <c r="DAZ23" s="11"/>
      <c r="DBA23" s="11"/>
      <c r="DBB23" s="11"/>
      <c r="DBC23" s="11"/>
      <c r="DBD23" s="11"/>
      <c r="DBE23" s="11"/>
      <c r="DBF23" s="11"/>
      <c r="DBG23" s="11"/>
      <c r="DBH23" s="11"/>
      <c r="DBI23" s="11"/>
      <c r="DBJ23" s="11"/>
      <c r="DBK23" s="11"/>
      <c r="DBL23" s="11"/>
      <c r="DBM23" s="11"/>
      <c r="DBN23" s="11"/>
      <c r="DBO23" s="11"/>
      <c r="DBP23" s="11"/>
      <c r="DBQ23" s="11"/>
      <c r="DBR23" s="11"/>
      <c r="DBS23" s="11"/>
      <c r="DBT23" s="11"/>
      <c r="DBU23" s="11"/>
      <c r="DBV23" s="11"/>
      <c r="DBW23" s="11"/>
      <c r="DBX23" s="11"/>
      <c r="DBY23" s="11"/>
      <c r="DBZ23" s="11"/>
      <c r="DCA23" s="11"/>
      <c r="DCB23" s="11"/>
      <c r="DCC23" s="11"/>
      <c r="DCD23" s="11"/>
      <c r="DCE23" s="11"/>
      <c r="DCF23" s="11"/>
      <c r="DCG23" s="11"/>
      <c r="DCH23" s="11"/>
      <c r="DCI23" s="11"/>
      <c r="DCJ23" s="11"/>
      <c r="DCK23" s="11"/>
      <c r="DCL23" s="11"/>
      <c r="DCM23" s="11"/>
      <c r="DCN23" s="11"/>
      <c r="DCO23" s="11"/>
      <c r="DCP23" s="11"/>
      <c r="DCQ23" s="11"/>
      <c r="DCR23" s="11"/>
      <c r="DCS23" s="11"/>
      <c r="DCT23" s="11"/>
      <c r="DCU23" s="11"/>
      <c r="DCV23" s="11"/>
      <c r="DCW23" s="11"/>
      <c r="DCX23" s="11"/>
      <c r="DCY23" s="11"/>
      <c r="DCZ23" s="11"/>
      <c r="DDA23" s="11"/>
      <c r="DDB23" s="11"/>
      <c r="DDC23" s="11"/>
      <c r="DDD23" s="11"/>
      <c r="DDE23" s="11"/>
      <c r="DDF23" s="11"/>
      <c r="DDG23" s="11"/>
      <c r="DDH23" s="11"/>
      <c r="DDI23" s="11"/>
      <c r="DDJ23" s="11"/>
      <c r="DDK23" s="11"/>
      <c r="DDL23" s="11"/>
      <c r="DDM23" s="11"/>
      <c r="DDN23" s="11"/>
      <c r="DDO23" s="11"/>
      <c r="DDP23" s="11"/>
      <c r="DDQ23" s="11"/>
      <c r="DDR23" s="11"/>
      <c r="DDS23" s="11"/>
      <c r="DDT23" s="11"/>
      <c r="DDU23" s="11"/>
      <c r="DDV23" s="11"/>
      <c r="DDW23" s="11"/>
      <c r="DDX23" s="11"/>
      <c r="DDY23" s="11"/>
      <c r="DDZ23" s="11"/>
      <c r="DEA23" s="11"/>
      <c r="DEB23" s="11"/>
      <c r="DEC23" s="11"/>
      <c r="DED23" s="11"/>
      <c r="DEE23" s="11"/>
      <c r="DEF23" s="11"/>
      <c r="DEG23" s="11"/>
      <c r="DEH23" s="11"/>
      <c r="DEI23" s="11"/>
      <c r="DEJ23" s="11"/>
      <c r="DEK23" s="11"/>
      <c r="DEL23" s="11"/>
      <c r="DEM23" s="11"/>
      <c r="DEN23" s="11"/>
      <c r="DEO23" s="11"/>
      <c r="DEP23" s="11"/>
      <c r="DEQ23" s="11"/>
      <c r="DER23" s="11"/>
      <c r="DES23" s="11"/>
      <c r="DET23" s="11"/>
      <c r="DEU23" s="11"/>
      <c r="DEV23" s="11"/>
      <c r="DEW23" s="11"/>
      <c r="DEX23" s="11"/>
      <c r="DEY23" s="11"/>
      <c r="DEZ23" s="11"/>
      <c r="DFA23" s="11"/>
      <c r="DFB23" s="11"/>
      <c r="DFC23" s="11"/>
      <c r="DFD23" s="11"/>
      <c r="DFE23" s="11"/>
      <c r="DFF23" s="11"/>
      <c r="DFG23" s="11"/>
      <c r="DFH23" s="11"/>
      <c r="DFI23" s="11"/>
      <c r="DFJ23" s="11"/>
      <c r="DFK23" s="11"/>
      <c r="DFL23" s="11"/>
      <c r="DFM23" s="11"/>
      <c r="DFN23" s="11"/>
      <c r="DFO23" s="11"/>
      <c r="DFP23" s="11"/>
      <c r="DFQ23" s="11"/>
      <c r="DFR23" s="11"/>
      <c r="DFS23" s="11"/>
      <c r="DFT23" s="11"/>
      <c r="DFU23" s="11"/>
      <c r="DFV23" s="11"/>
      <c r="DFW23" s="11"/>
      <c r="DFX23" s="11"/>
      <c r="DFY23" s="11"/>
      <c r="DFZ23" s="11"/>
      <c r="DGA23" s="11"/>
      <c r="DGB23" s="11"/>
      <c r="DGC23" s="11"/>
      <c r="DGD23" s="11"/>
      <c r="DGE23" s="11"/>
      <c r="DGF23" s="11"/>
      <c r="DGG23" s="11"/>
      <c r="DGH23" s="11"/>
      <c r="DGI23" s="11"/>
      <c r="DGJ23" s="11"/>
      <c r="DGK23" s="11"/>
      <c r="DGL23" s="11"/>
      <c r="DGM23" s="11"/>
      <c r="DGN23" s="11"/>
      <c r="DGO23" s="11"/>
      <c r="DGP23" s="11"/>
      <c r="DGQ23" s="11"/>
      <c r="DGR23" s="11"/>
      <c r="DGS23" s="11"/>
      <c r="DGT23" s="11"/>
      <c r="DGU23" s="11"/>
      <c r="DGV23" s="11"/>
      <c r="DGW23" s="11"/>
      <c r="DGX23" s="11"/>
      <c r="DGY23" s="11"/>
      <c r="DGZ23" s="11"/>
      <c r="DHA23" s="11"/>
      <c r="DHB23" s="11"/>
      <c r="DHC23" s="11"/>
      <c r="DHD23" s="11"/>
      <c r="DHE23" s="11"/>
      <c r="DHF23" s="11"/>
      <c r="DHG23" s="11"/>
      <c r="DHH23" s="11"/>
      <c r="DHI23" s="11"/>
      <c r="DHJ23" s="11"/>
      <c r="DHK23" s="11"/>
      <c r="DHL23" s="11"/>
      <c r="DHM23" s="11"/>
      <c r="DHN23" s="11"/>
      <c r="DHO23" s="11"/>
      <c r="DHP23" s="11"/>
      <c r="DHQ23" s="11"/>
      <c r="DHR23" s="11"/>
      <c r="DHS23" s="11"/>
      <c r="DHT23" s="11"/>
      <c r="DHU23" s="11"/>
      <c r="DHV23" s="11"/>
      <c r="DHW23" s="11"/>
      <c r="DHX23" s="11"/>
      <c r="DHY23" s="11"/>
      <c r="DHZ23" s="11"/>
      <c r="DIA23" s="11"/>
      <c r="DIB23" s="11"/>
      <c r="DIC23" s="11"/>
      <c r="DID23" s="11"/>
      <c r="DIE23" s="11"/>
      <c r="DIF23" s="11"/>
      <c r="DIG23" s="11"/>
      <c r="DIH23" s="11"/>
      <c r="DII23" s="11"/>
      <c r="DIJ23" s="11"/>
      <c r="DIK23" s="11"/>
      <c r="DIL23" s="11"/>
      <c r="DIM23" s="11"/>
      <c r="DIN23" s="11"/>
      <c r="DIO23" s="11"/>
      <c r="DIP23" s="11"/>
      <c r="DIQ23" s="11"/>
      <c r="DIR23" s="11"/>
      <c r="DIS23" s="11"/>
      <c r="DIT23" s="11"/>
      <c r="DIU23" s="11"/>
      <c r="DIV23" s="11"/>
      <c r="DIW23" s="11"/>
      <c r="DIX23" s="11"/>
      <c r="DIY23" s="11"/>
      <c r="DIZ23" s="11"/>
      <c r="DJA23" s="11"/>
      <c r="DJB23" s="11"/>
      <c r="DJC23" s="11"/>
      <c r="DJD23" s="11"/>
      <c r="DJE23" s="11"/>
      <c r="DJF23" s="11"/>
      <c r="DJG23" s="11"/>
      <c r="DJH23" s="11"/>
      <c r="DJI23" s="11"/>
      <c r="DJJ23" s="11"/>
      <c r="DJK23" s="11"/>
      <c r="DJL23" s="11"/>
      <c r="DJM23" s="11"/>
      <c r="DJN23" s="11"/>
      <c r="DJO23" s="11"/>
      <c r="DJP23" s="11"/>
      <c r="DJQ23" s="11"/>
      <c r="DJR23" s="11"/>
      <c r="DJS23" s="11"/>
      <c r="DJT23" s="11"/>
      <c r="DJU23" s="11"/>
      <c r="DJV23" s="11"/>
      <c r="DJW23" s="11"/>
      <c r="DJX23" s="11"/>
      <c r="DJY23" s="11"/>
      <c r="DJZ23" s="11"/>
      <c r="DKA23" s="11"/>
      <c r="DKB23" s="11"/>
      <c r="DKC23" s="11"/>
      <c r="DKD23" s="11"/>
      <c r="DKE23" s="11"/>
      <c r="DKF23" s="11"/>
      <c r="DKG23" s="11"/>
      <c r="DKH23" s="11"/>
      <c r="DKI23" s="11"/>
      <c r="DKJ23" s="11"/>
      <c r="DKK23" s="11"/>
      <c r="DKL23" s="11"/>
      <c r="DKM23" s="11"/>
      <c r="DKN23" s="11"/>
      <c r="DKO23" s="11"/>
      <c r="DKP23" s="11"/>
      <c r="DKQ23" s="11"/>
      <c r="DKR23" s="11"/>
      <c r="DKS23" s="11"/>
      <c r="DKT23" s="11"/>
      <c r="DKU23" s="11"/>
      <c r="DKV23" s="11"/>
      <c r="DKW23" s="11"/>
      <c r="DKX23" s="11"/>
      <c r="DKY23" s="11"/>
      <c r="DKZ23" s="11"/>
      <c r="DLA23" s="11"/>
      <c r="DLB23" s="11"/>
      <c r="DLC23" s="11"/>
      <c r="DLD23" s="11"/>
      <c r="DLE23" s="11"/>
      <c r="DLF23" s="11"/>
      <c r="DLG23" s="11"/>
      <c r="DLH23" s="11"/>
      <c r="DLI23" s="11"/>
      <c r="DLJ23" s="11"/>
      <c r="DLK23" s="11"/>
      <c r="DLL23" s="11"/>
      <c r="DLM23" s="11"/>
      <c r="DLN23" s="11"/>
      <c r="DLO23" s="11"/>
      <c r="DLP23" s="11"/>
      <c r="DLQ23" s="11"/>
      <c r="DLR23" s="11"/>
      <c r="DLS23" s="11"/>
      <c r="DLT23" s="11"/>
      <c r="DLU23" s="11"/>
      <c r="DLV23" s="11"/>
      <c r="DLW23" s="11"/>
      <c r="DLX23" s="11"/>
      <c r="DLY23" s="11"/>
      <c r="DLZ23" s="11"/>
      <c r="DMA23" s="11"/>
      <c r="DMB23" s="11"/>
      <c r="DMC23" s="11"/>
      <c r="DMD23" s="11"/>
      <c r="DME23" s="11"/>
      <c r="DMF23" s="11"/>
      <c r="DMG23" s="11"/>
      <c r="DMH23" s="11"/>
      <c r="DMI23" s="11"/>
      <c r="DMJ23" s="11"/>
      <c r="DMK23" s="11"/>
      <c r="DML23" s="11"/>
      <c r="DMM23" s="11"/>
      <c r="DMN23" s="11"/>
      <c r="DMO23" s="11"/>
      <c r="DMP23" s="11"/>
      <c r="DMQ23" s="11"/>
      <c r="DMR23" s="11"/>
      <c r="DMS23" s="11"/>
      <c r="DMT23" s="11"/>
      <c r="DMU23" s="11"/>
      <c r="DMV23" s="11"/>
      <c r="DMW23" s="11"/>
      <c r="DMX23" s="11"/>
      <c r="DMY23" s="11"/>
      <c r="DMZ23" s="11"/>
      <c r="DNA23" s="11"/>
      <c r="DNB23" s="11"/>
      <c r="DNC23" s="11"/>
      <c r="DND23" s="11"/>
      <c r="DNE23" s="11"/>
      <c r="DNF23" s="11"/>
      <c r="DNG23" s="11"/>
      <c r="DNH23" s="11"/>
      <c r="DNI23" s="11"/>
      <c r="DNJ23" s="11"/>
      <c r="DNK23" s="11"/>
      <c r="DNL23" s="11"/>
      <c r="DNM23" s="11"/>
      <c r="DNN23" s="11"/>
      <c r="DNO23" s="11"/>
      <c r="DNP23" s="11"/>
      <c r="DNQ23" s="11"/>
      <c r="DNR23" s="11"/>
      <c r="DNS23" s="11"/>
      <c r="DNT23" s="11"/>
      <c r="DNU23" s="11"/>
      <c r="DNV23" s="11"/>
      <c r="DNW23" s="11"/>
      <c r="DNX23" s="11"/>
      <c r="DNY23" s="11"/>
      <c r="DNZ23" s="11"/>
      <c r="DOA23" s="11"/>
      <c r="DOB23" s="11"/>
      <c r="DOC23" s="11"/>
      <c r="DOD23" s="11"/>
      <c r="DOE23" s="11"/>
      <c r="DOF23" s="11"/>
      <c r="DOG23" s="11"/>
      <c r="DOH23" s="11"/>
      <c r="DOI23" s="11"/>
      <c r="DOJ23" s="11"/>
      <c r="DOK23" s="11"/>
      <c r="DOL23" s="11"/>
      <c r="DOM23" s="11"/>
      <c r="DON23" s="11"/>
      <c r="DOO23" s="11"/>
      <c r="DOP23" s="11"/>
      <c r="DOQ23" s="11"/>
      <c r="DOR23" s="11"/>
      <c r="DOS23" s="11"/>
      <c r="DOT23" s="11"/>
      <c r="DOU23" s="11"/>
      <c r="DOV23" s="11"/>
      <c r="DOW23" s="11"/>
      <c r="DOX23" s="11"/>
      <c r="DOY23" s="11"/>
      <c r="DOZ23" s="11"/>
      <c r="DPA23" s="11"/>
      <c r="DPB23" s="11"/>
      <c r="DPC23" s="11"/>
      <c r="DPD23" s="11"/>
      <c r="DPE23" s="11"/>
      <c r="DPF23" s="11"/>
      <c r="DPG23" s="11"/>
      <c r="DPH23" s="11"/>
      <c r="DPI23" s="11"/>
      <c r="DPJ23" s="11"/>
      <c r="DPK23" s="11"/>
      <c r="DPL23" s="11"/>
      <c r="DPM23" s="11"/>
      <c r="DPN23" s="11"/>
      <c r="DPO23" s="11"/>
      <c r="DPP23" s="11"/>
      <c r="DPQ23" s="11"/>
      <c r="DPR23" s="11"/>
      <c r="DPS23" s="11"/>
      <c r="DPT23" s="11"/>
      <c r="DPU23" s="11"/>
      <c r="DPV23" s="11"/>
      <c r="DPW23" s="11"/>
      <c r="DPX23" s="11"/>
      <c r="DPY23" s="11"/>
      <c r="DPZ23" s="11"/>
      <c r="DQA23" s="11"/>
      <c r="DQB23" s="11"/>
      <c r="DQC23" s="11"/>
      <c r="DQD23" s="11"/>
      <c r="DQE23" s="11"/>
      <c r="DQF23" s="11"/>
      <c r="DQG23" s="11"/>
      <c r="DQH23" s="11"/>
      <c r="DQI23" s="11"/>
      <c r="DQJ23" s="11"/>
      <c r="DQK23" s="11"/>
      <c r="DQL23" s="11"/>
      <c r="DQM23" s="11"/>
      <c r="DQN23" s="11"/>
      <c r="DQO23" s="11"/>
      <c r="DQP23" s="11"/>
      <c r="DQQ23" s="11"/>
      <c r="DQR23" s="11"/>
      <c r="DQS23" s="11"/>
      <c r="DQT23" s="11"/>
      <c r="DQU23" s="11"/>
      <c r="DQV23" s="11"/>
      <c r="DQW23" s="11"/>
      <c r="DQX23" s="11"/>
      <c r="DQY23" s="11"/>
      <c r="DQZ23" s="11"/>
      <c r="DRA23" s="11"/>
      <c r="DRB23" s="11"/>
      <c r="DRC23" s="11"/>
      <c r="DRD23" s="11"/>
      <c r="DRE23" s="11"/>
      <c r="DRF23" s="11"/>
      <c r="DRG23" s="11"/>
      <c r="DRH23" s="11"/>
      <c r="DRI23" s="11"/>
      <c r="DRJ23" s="11"/>
      <c r="DRK23" s="11"/>
      <c r="DRL23" s="11"/>
      <c r="DRM23" s="11"/>
      <c r="DRN23" s="11"/>
      <c r="DRO23" s="11"/>
      <c r="DRP23" s="11"/>
      <c r="DRQ23" s="11"/>
      <c r="DRR23" s="11"/>
      <c r="DRS23" s="11"/>
      <c r="DRT23" s="11"/>
      <c r="DRU23" s="11"/>
      <c r="DRV23" s="11"/>
      <c r="DRW23" s="11"/>
      <c r="DRX23" s="11"/>
      <c r="DRY23" s="11"/>
      <c r="DRZ23" s="11"/>
      <c r="DSA23" s="11"/>
      <c r="DSB23" s="11"/>
      <c r="DSC23" s="11"/>
      <c r="DSD23" s="11"/>
      <c r="DSE23" s="11"/>
      <c r="DSF23" s="11"/>
      <c r="DSG23" s="11"/>
      <c r="DSH23" s="11"/>
      <c r="DSI23" s="11"/>
      <c r="DSJ23" s="11"/>
      <c r="DSK23" s="11"/>
      <c r="DSL23" s="11"/>
      <c r="DSM23" s="11"/>
      <c r="DSN23" s="11"/>
      <c r="DSO23" s="11"/>
      <c r="DSP23" s="11"/>
      <c r="DSQ23" s="11"/>
      <c r="DSR23" s="11"/>
      <c r="DSS23" s="11"/>
      <c r="DST23" s="11"/>
      <c r="DSU23" s="11"/>
      <c r="DSV23" s="11"/>
      <c r="DSW23" s="11"/>
      <c r="DSX23" s="11"/>
      <c r="DSY23" s="11"/>
      <c r="DSZ23" s="11"/>
      <c r="DTA23" s="11"/>
      <c r="DTB23" s="11"/>
      <c r="DTC23" s="11"/>
      <c r="DTD23" s="11"/>
      <c r="DTE23" s="11"/>
      <c r="DTF23" s="11"/>
      <c r="DTG23" s="11"/>
      <c r="DTH23" s="11"/>
      <c r="DTI23" s="11"/>
      <c r="DTJ23" s="11"/>
      <c r="DTK23" s="11"/>
      <c r="DTL23" s="11"/>
      <c r="DTM23" s="11"/>
      <c r="DTN23" s="11"/>
      <c r="DTO23" s="11"/>
      <c r="DTP23" s="11"/>
      <c r="DTQ23" s="11"/>
      <c r="DTR23" s="11"/>
      <c r="DTS23" s="11"/>
      <c r="DTT23" s="11"/>
      <c r="DTU23" s="11"/>
      <c r="DTV23" s="11"/>
      <c r="DTW23" s="11"/>
      <c r="DTX23" s="11"/>
      <c r="DTY23" s="11"/>
      <c r="DTZ23" s="11"/>
      <c r="DUA23" s="11"/>
      <c r="DUB23" s="11"/>
      <c r="DUC23" s="11"/>
      <c r="DUD23" s="11"/>
      <c r="DUE23" s="11"/>
      <c r="DUF23" s="11"/>
      <c r="DUG23" s="11"/>
      <c r="DUH23" s="11"/>
      <c r="DUI23" s="11"/>
      <c r="DUJ23" s="11"/>
      <c r="DUK23" s="11"/>
      <c r="DUL23" s="11"/>
      <c r="DUM23" s="11"/>
      <c r="DUN23" s="11"/>
      <c r="DUO23" s="11"/>
      <c r="DUP23" s="11"/>
      <c r="DUQ23" s="11"/>
      <c r="DUR23" s="11"/>
      <c r="DUS23" s="11"/>
      <c r="DUT23" s="11"/>
      <c r="DUU23" s="11"/>
      <c r="DUV23" s="11"/>
      <c r="DUW23" s="11"/>
      <c r="DUX23" s="11"/>
      <c r="DUY23" s="11"/>
      <c r="DUZ23" s="11"/>
      <c r="DVA23" s="11"/>
      <c r="DVB23" s="11"/>
      <c r="DVC23" s="11"/>
      <c r="DVD23" s="11"/>
      <c r="DVE23" s="11"/>
      <c r="DVF23" s="11"/>
      <c r="DVG23" s="11"/>
      <c r="DVH23" s="11"/>
      <c r="DVI23" s="11"/>
      <c r="DVJ23" s="11"/>
      <c r="DVK23" s="11"/>
      <c r="DVL23" s="11"/>
      <c r="DVM23" s="11"/>
      <c r="DVN23" s="11"/>
      <c r="DVO23" s="11"/>
      <c r="DVP23" s="11"/>
      <c r="DVQ23" s="11"/>
      <c r="DVR23" s="11"/>
      <c r="DVS23" s="11"/>
      <c r="DVT23" s="11"/>
      <c r="DVU23" s="11"/>
      <c r="DVV23" s="11"/>
      <c r="DVW23" s="11"/>
      <c r="DVX23" s="11"/>
      <c r="DVY23" s="11"/>
      <c r="DVZ23" s="11"/>
      <c r="DWA23" s="11"/>
      <c r="DWB23" s="11"/>
      <c r="DWC23" s="11"/>
      <c r="DWD23" s="11"/>
      <c r="DWE23" s="11"/>
      <c r="DWF23" s="11"/>
      <c r="DWG23" s="11"/>
      <c r="DWH23" s="11"/>
      <c r="DWI23" s="11"/>
      <c r="DWJ23" s="11"/>
      <c r="DWK23" s="11"/>
      <c r="DWL23" s="11"/>
      <c r="DWM23" s="11"/>
      <c r="DWN23" s="11"/>
      <c r="DWO23" s="11"/>
      <c r="DWP23" s="11"/>
      <c r="DWQ23" s="11"/>
      <c r="DWR23" s="11"/>
      <c r="DWS23" s="11"/>
      <c r="DWT23" s="11"/>
      <c r="DWU23" s="11"/>
      <c r="DWV23" s="11"/>
      <c r="DWW23" s="11"/>
      <c r="DWX23" s="11"/>
      <c r="DWY23" s="11"/>
      <c r="DWZ23" s="11"/>
      <c r="DXA23" s="11"/>
      <c r="DXB23" s="11"/>
      <c r="DXC23" s="11"/>
      <c r="DXD23" s="11"/>
      <c r="DXE23" s="11"/>
      <c r="DXF23" s="11"/>
      <c r="DXG23" s="11"/>
      <c r="DXH23" s="11"/>
      <c r="DXI23" s="11"/>
      <c r="DXJ23" s="11"/>
      <c r="DXK23" s="11"/>
      <c r="DXL23" s="11"/>
      <c r="DXM23" s="11"/>
      <c r="DXN23" s="11"/>
      <c r="DXO23" s="11"/>
      <c r="DXP23" s="11"/>
      <c r="DXQ23" s="11"/>
      <c r="DXR23" s="11"/>
      <c r="DXS23" s="11"/>
      <c r="DXT23" s="11"/>
      <c r="DXU23" s="11"/>
      <c r="DXV23" s="11"/>
      <c r="DXW23" s="11"/>
      <c r="DXX23" s="11"/>
      <c r="DXY23" s="11"/>
      <c r="DXZ23" s="11"/>
      <c r="DYA23" s="11"/>
      <c r="DYB23" s="11"/>
      <c r="DYC23" s="11"/>
      <c r="DYD23" s="11"/>
      <c r="DYE23" s="11"/>
      <c r="DYF23" s="11"/>
      <c r="DYG23" s="11"/>
      <c r="DYH23" s="11"/>
      <c r="DYI23" s="11"/>
      <c r="DYJ23" s="11"/>
      <c r="DYK23" s="11"/>
      <c r="DYL23" s="11"/>
      <c r="DYM23" s="11"/>
      <c r="DYN23" s="11"/>
      <c r="DYO23" s="11"/>
      <c r="DYP23" s="11"/>
      <c r="DYQ23" s="11"/>
      <c r="DYR23" s="11"/>
      <c r="DYS23" s="11"/>
      <c r="DYT23" s="11"/>
      <c r="DYU23" s="11"/>
      <c r="DYV23" s="11"/>
      <c r="DYW23" s="11"/>
      <c r="DYX23" s="11"/>
      <c r="DYY23" s="11"/>
      <c r="DYZ23" s="11"/>
      <c r="DZA23" s="11"/>
      <c r="DZB23" s="11"/>
      <c r="DZC23" s="11"/>
      <c r="DZD23" s="11"/>
      <c r="DZE23" s="11"/>
      <c r="DZF23" s="11"/>
      <c r="DZG23" s="11"/>
      <c r="DZH23" s="11"/>
      <c r="DZI23" s="11"/>
      <c r="DZJ23" s="11"/>
      <c r="DZK23" s="11"/>
      <c r="DZL23" s="11"/>
      <c r="DZM23" s="11"/>
      <c r="DZN23" s="11"/>
      <c r="DZO23" s="11"/>
      <c r="DZP23" s="11"/>
      <c r="DZQ23" s="11"/>
      <c r="DZR23" s="11"/>
      <c r="DZS23" s="11"/>
      <c r="DZT23" s="11"/>
      <c r="DZU23" s="11"/>
      <c r="DZV23" s="11"/>
      <c r="DZW23" s="11"/>
      <c r="DZX23" s="11"/>
      <c r="DZY23" s="11"/>
      <c r="DZZ23" s="11"/>
      <c r="EAA23" s="11"/>
      <c r="EAB23" s="11"/>
      <c r="EAC23" s="11"/>
      <c r="EAD23" s="11"/>
      <c r="EAE23" s="11"/>
      <c r="EAF23" s="11"/>
      <c r="EAG23" s="11"/>
      <c r="EAH23" s="11"/>
      <c r="EAI23" s="11"/>
      <c r="EAJ23" s="11"/>
      <c r="EAK23" s="11"/>
      <c r="EAL23" s="11"/>
      <c r="EAM23" s="11"/>
      <c r="EAN23" s="11"/>
      <c r="EAO23" s="11"/>
      <c r="EAP23" s="11"/>
      <c r="EAQ23" s="11"/>
      <c r="EAR23" s="11"/>
      <c r="EAS23" s="11"/>
      <c r="EAT23" s="11"/>
      <c r="EAU23" s="11"/>
      <c r="EAV23" s="11"/>
      <c r="EAW23" s="11"/>
      <c r="EAX23" s="11"/>
      <c r="EAY23" s="11"/>
      <c r="EAZ23" s="11"/>
      <c r="EBA23" s="11"/>
      <c r="EBB23" s="11"/>
      <c r="EBC23" s="11"/>
      <c r="EBD23" s="11"/>
      <c r="EBE23" s="11"/>
      <c r="EBF23" s="11"/>
      <c r="EBG23" s="11"/>
      <c r="EBH23" s="11"/>
      <c r="EBI23" s="11"/>
      <c r="EBJ23" s="11"/>
      <c r="EBK23" s="11"/>
      <c r="EBL23" s="11"/>
      <c r="EBM23" s="11"/>
      <c r="EBN23" s="11"/>
      <c r="EBO23" s="11"/>
      <c r="EBP23" s="11"/>
      <c r="EBQ23" s="11"/>
      <c r="EBR23" s="11"/>
      <c r="EBS23" s="11"/>
      <c r="EBT23" s="11"/>
      <c r="EBU23" s="11"/>
      <c r="EBV23" s="11"/>
      <c r="EBW23" s="11"/>
      <c r="EBX23" s="11"/>
      <c r="EBY23" s="11"/>
      <c r="EBZ23" s="11"/>
      <c r="ECA23" s="11"/>
      <c r="ECB23" s="11"/>
      <c r="ECC23" s="11"/>
      <c r="ECD23" s="11"/>
      <c r="ECE23" s="11"/>
      <c r="ECF23" s="11"/>
      <c r="ECG23" s="11"/>
      <c r="ECH23" s="11"/>
      <c r="ECI23" s="11"/>
      <c r="ECJ23" s="11"/>
      <c r="ECK23" s="11"/>
      <c r="ECL23" s="11"/>
      <c r="ECM23" s="11"/>
      <c r="ECN23" s="11"/>
      <c r="ECO23" s="11"/>
      <c r="ECP23" s="11"/>
      <c r="ECQ23" s="11"/>
      <c r="ECR23" s="11"/>
      <c r="ECS23" s="11"/>
      <c r="ECT23" s="11"/>
      <c r="ECU23" s="11"/>
      <c r="ECV23" s="11"/>
      <c r="ECW23" s="11"/>
      <c r="ECX23" s="11"/>
      <c r="ECY23" s="11"/>
      <c r="ECZ23" s="11"/>
      <c r="EDA23" s="11"/>
      <c r="EDB23" s="11"/>
      <c r="EDC23" s="11"/>
      <c r="EDD23" s="11"/>
      <c r="EDE23" s="11"/>
      <c r="EDF23" s="11"/>
      <c r="EDG23" s="11"/>
      <c r="EDH23" s="11"/>
      <c r="EDI23" s="11"/>
      <c r="EDJ23" s="11"/>
      <c r="EDK23" s="11"/>
      <c r="EDL23" s="11"/>
      <c r="EDM23" s="11"/>
      <c r="EDN23" s="11"/>
      <c r="EDO23" s="11"/>
      <c r="EDP23" s="11"/>
      <c r="EDQ23" s="11"/>
      <c r="EDR23" s="11"/>
      <c r="EDS23" s="11"/>
      <c r="EDT23" s="11"/>
      <c r="EDU23" s="11"/>
      <c r="EDV23" s="11"/>
      <c r="EDW23" s="11"/>
      <c r="EDX23" s="11"/>
      <c r="EDY23" s="11"/>
      <c r="EDZ23" s="11"/>
      <c r="EEA23" s="11"/>
      <c r="EEB23" s="11"/>
      <c r="EEC23" s="11"/>
      <c r="EED23" s="11"/>
      <c r="EEE23" s="11"/>
      <c r="EEF23" s="11"/>
      <c r="EEG23" s="11"/>
      <c r="EEH23" s="11"/>
      <c r="EEI23" s="11"/>
      <c r="EEJ23" s="11"/>
      <c r="EEK23" s="11"/>
      <c r="EEL23" s="11"/>
      <c r="EEM23" s="11"/>
      <c r="EEN23" s="11"/>
      <c r="EEO23" s="11"/>
      <c r="EEP23" s="11"/>
      <c r="EEQ23" s="11"/>
      <c r="EER23" s="11"/>
      <c r="EES23" s="11"/>
      <c r="EET23" s="11"/>
      <c r="EEU23" s="11"/>
      <c r="EEV23" s="11"/>
      <c r="EEW23" s="11"/>
      <c r="EEX23" s="11"/>
      <c r="EEY23" s="11"/>
      <c r="EEZ23" s="11"/>
      <c r="EFA23" s="11"/>
      <c r="EFB23" s="11"/>
      <c r="EFC23" s="11"/>
      <c r="EFD23" s="11"/>
      <c r="EFE23" s="11"/>
      <c r="EFF23" s="11"/>
      <c r="EFG23" s="11"/>
      <c r="EFH23" s="11"/>
      <c r="EFI23" s="11"/>
      <c r="EFJ23" s="11"/>
      <c r="EFK23" s="11"/>
      <c r="EFL23" s="11"/>
      <c r="EFM23" s="11"/>
      <c r="EFN23" s="11"/>
      <c r="EFO23" s="11"/>
      <c r="EFP23" s="11"/>
      <c r="EFQ23" s="11"/>
      <c r="EFR23" s="11"/>
      <c r="EFS23" s="11"/>
      <c r="EFT23" s="11"/>
      <c r="EFU23" s="11"/>
      <c r="EFV23" s="11"/>
      <c r="EFW23" s="11"/>
      <c r="EFX23" s="11"/>
      <c r="EFY23" s="11"/>
      <c r="EFZ23" s="11"/>
      <c r="EGA23" s="11"/>
      <c r="EGB23" s="11"/>
      <c r="EGC23" s="11"/>
      <c r="EGD23" s="11"/>
      <c r="EGE23" s="11"/>
      <c r="EGF23" s="11"/>
      <c r="EGG23" s="11"/>
      <c r="EGH23" s="11"/>
      <c r="EGI23" s="11"/>
      <c r="EGJ23" s="11"/>
      <c r="EGK23" s="11"/>
      <c r="EGL23" s="11"/>
      <c r="EGM23" s="11"/>
      <c r="EGN23" s="11"/>
      <c r="EGO23" s="11"/>
      <c r="EGP23" s="11"/>
      <c r="EGQ23" s="11"/>
      <c r="EGR23" s="11"/>
      <c r="EGS23" s="11"/>
      <c r="EGT23" s="11"/>
      <c r="EGU23" s="11"/>
      <c r="EGV23" s="11"/>
      <c r="EGW23" s="11"/>
      <c r="EGX23" s="11"/>
      <c r="EGY23" s="11"/>
      <c r="EGZ23" s="11"/>
      <c r="EHA23" s="11"/>
      <c r="EHB23" s="11"/>
      <c r="EHC23" s="11"/>
      <c r="EHD23" s="11"/>
      <c r="EHE23" s="11"/>
      <c r="EHF23" s="11"/>
      <c r="EHG23" s="11"/>
      <c r="EHH23" s="11"/>
      <c r="EHI23" s="11"/>
      <c r="EHJ23" s="11"/>
      <c r="EHK23" s="11"/>
      <c r="EHL23" s="11"/>
      <c r="EHM23" s="11"/>
      <c r="EHN23" s="11"/>
      <c r="EHO23" s="11"/>
      <c r="EHP23" s="11"/>
      <c r="EHQ23" s="11"/>
      <c r="EHR23" s="11"/>
      <c r="EHS23" s="11"/>
      <c r="EHT23" s="11"/>
      <c r="EHU23" s="11"/>
      <c r="EHV23" s="11"/>
      <c r="EHW23" s="11"/>
      <c r="EHX23" s="11"/>
      <c r="EHY23" s="11"/>
      <c r="EHZ23" s="11"/>
      <c r="EIA23" s="11"/>
      <c r="EIB23" s="11"/>
      <c r="EIC23" s="11"/>
      <c r="EID23" s="11"/>
      <c r="EIE23" s="11"/>
      <c r="EIF23" s="11"/>
      <c r="EIG23" s="11"/>
      <c r="EIH23" s="11"/>
      <c r="EII23" s="11"/>
      <c r="EIJ23" s="11"/>
      <c r="EIK23" s="11"/>
      <c r="EIL23" s="11"/>
      <c r="EIM23" s="11"/>
      <c r="EIN23" s="11"/>
      <c r="EIO23" s="11"/>
      <c r="EIP23" s="11"/>
      <c r="EIQ23" s="11"/>
      <c r="EIR23" s="11"/>
      <c r="EIS23" s="11"/>
      <c r="EIT23" s="11"/>
      <c r="EIU23" s="11"/>
      <c r="EIV23" s="11"/>
      <c r="EIW23" s="11"/>
      <c r="EIX23" s="11"/>
      <c r="EIY23" s="11"/>
      <c r="EIZ23" s="11"/>
      <c r="EJA23" s="11"/>
      <c r="EJB23" s="11"/>
      <c r="EJC23" s="11"/>
      <c r="EJD23" s="11"/>
      <c r="EJE23" s="11"/>
      <c r="EJF23" s="11"/>
      <c r="EJG23" s="11"/>
      <c r="EJH23" s="11"/>
      <c r="EJI23" s="11"/>
      <c r="EJJ23" s="11"/>
      <c r="EJK23" s="11"/>
      <c r="EJL23" s="11"/>
      <c r="EJM23" s="11"/>
      <c r="EJN23" s="11"/>
      <c r="EJO23" s="11"/>
      <c r="EJP23" s="11"/>
      <c r="EJQ23" s="11"/>
      <c r="EJR23" s="11"/>
      <c r="EJS23" s="11"/>
      <c r="EJT23" s="11"/>
      <c r="EJU23" s="11"/>
      <c r="EJV23" s="11"/>
      <c r="EJW23" s="11"/>
      <c r="EJX23" s="11"/>
      <c r="EJY23" s="11"/>
      <c r="EJZ23" s="11"/>
      <c r="EKA23" s="11"/>
      <c r="EKB23" s="11"/>
      <c r="EKC23" s="11"/>
      <c r="EKD23" s="11"/>
      <c r="EKE23" s="11"/>
      <c r="EKF23" s="11"/>
      <c r="EKG23" s="11"/>
      <c r="EKH23" s="11"/>
      <c r="EKI23" s="11"/>
      <c r="EKJ23" s="11"/>
      <c r="EKK23" s="11"/>
      <c r="EKL23" s="11"/>
      <c r="EKM23" s="11"/>
      <c r="EKN23" s="11"/>
      <c r="EKO23" s="11"/>
      <c r="EKP23" s="11"/>
      <c r="EKQ23" s="11"/>
      <c r="EKR23" s="11"/>
      <c r="EKS23" s="11"/>
      <c r="EKT23" s="11"/>
      <c r="EKU23" s="11"/>
      <c r="EKV23" s="11"/>
      <c r="EKW23" s="11"/>
      <c r="EKX23" s="11"/>
      <c r="EKY23" s="11"/>
      <c r="EKZ23" s="11"/>
      <c r="ELA23" s="11"/>
      <c r="ELB23" s="11"/>
      <c r="ELC23" s="11"/>
      <c r="ELD23" s="11"/>
      <c r="ELE23" s="11"/>
      <c r="ELF23" s="11"/>
      <c r="ELG23" s="11"/>
      <c r="ELH23" s="11"/>
      <c r="ELI23" s="11"/>
      <c r="ELJ23" s="11"/>
      <c r="ELK23" s="11"/>
      <c r="ELL23" s="11"/>
      <c r="ELM23" s="11"/>
      <c r="ELN23" s="11"/>
      <c r="ELO23" s="11"/>
      <c r="ELP23" s="11"/>
      <c r="ELQ23" s="11"/>
      <c r="ELR23" s="11"/>
      <c r="ELS23" s="11"/>
      <c r="ELT23" s="11"/>
      <c r="ELU23" s="11"/>
      <c r="ELV23" s="11"/>
      <c r="ELW23" s="11"/>
      <c r="ELX23" s="11"/>
      <c r="ELY23" s="11"/>
      <c r="ELZ23" s="11"/>
      <c r="EMA23" s="11"/>
      <c r="EMB23" s="11"/>
      <c r="EMC23" s="11"/>
      <c r="EMD23" s="11"/>
      <c r="EME23" s="11"/>
      <c r="EMF23" s="11"/>
      <c r="EMG23" s="11"/>
      <c r="EMH23" s="11"/>
      <c r="EMI23" s="11"/>
      <c r="EMJ23" s="11"/>
      <c r="EMK23" s="11"/>
      <c r="EML23" s="11"/>
      <c r="EMM23" s="11"/>
      <c r="EMN23" s="11"/>
      <c r="EMO23" s="11"/>
      <c r="EMP23" s="11"/>
      <c r="EMQ23" s="11"/>
      <c r="EMR23" s="11"/>
      <c r="EMS23" s="11"/>
      <c r="EMT23" s="11"/>
      <c r="EMU23" s="11"/>
      <c r="EMV23" s="11"/>
      <c r="EMW23" s="11"/>
      <c r="EMX23" s="11"/>
      <c r="EMY23" s="11"/>
      <c r="EMZ23" s="11"/>
      <c r="ENA23" s="11"/>
      <c r="ENB23" s="11"/>
      <c r="ENC23" s="11"/>
      <c r="END23" s="11"/>
      <c r="ENE23" s="11"/>
      <c r="ENF23" s="11"/>
      <c r="ENG23" s="11"/>
      <c r="ENH23" s="11"/>
      <c r="ENI23" s="11"/>
      <c r="ENJ23" s="11"/>
      <c r="ENK23" s="11"/>
      <c r="ENL23" s="11"/>
      <c r="ENM23" s="11"/>
      <c r="ENN23" s="11"/>
      <c r="ENO23" s="11"/>
      <c r="ENP23" s="11"/>
      <c r="ENQ23" s="11"/>
      <c r="ENR23" s="11"/>
      <c r="ENS23" s="11"/>
      <c r="ENT23" s="11"/>
      <c r="ENU23" s="11"/>
      <c r="ENV23" s="11"/>
      <c r="ENW23" s="11"/>
      <c r="ENX23" s="11"/>
      <c r="ENY23" s="11"/>
      <c r="ENZ23" s="11"/>
      <c r="EOA23" s="11"/>
      <c r="EOB23" s="11"/>
      <c r="EOC23" s="11"/>
      <c r="EOD23" s="11"/>
      <c r="EOE23" s="11"/>
      <c r="EOF23" s="11"/>
      <c r="EOG23" s="11"/>
      <c r="EOH23" s="11"/>
      <c r="EOI23" s="11"/>
      <c r="EOJ23" s="11"/>
      <c r="EOK23" s="11"/>
      <c r="EOL23" s="11"/>
      <c r="EOM23" s="11"/>
      <c r="EON23" s="11"/>
      <c r="EOO23" s="11"/>
      <c r="EOP23" s="11"/>
      <c r="EOQ23" s="11"/>
      <c r="EOR23" s="11"/>
      <c r="EOS23" s="11"/>
      <c r="EOT23" s="11"/>
      <c r="EOU23" s="11"/>
      <c r="EOV23" s="11"/>
      <c r="EOW23" s="11"/>
      <c r="EOX23" s="11"/>
      <c r="EOY23" s="11"/>
      <c r="EOZ23" s="11"/>
      <c r="EPA23" s="11"/>
      <c r="EPB23" s="11"/>
      <c r="EPC23" s="11"/>
      <c r="EPD23" s="11"/>
      <c r="EPE23" s="11"/>
      <c r="EPF23" s="11"/>
      <c r="EPG23" s="11"/>
      <c r="EPH23" s="11"/>
      <c r="EPI23" s="11"/>
      <c r="EPJ23" s="11"/>
      <c r="EPK23" s="11"/>
      <c r="EPL23" s="11"/>
      <c r="EPM23" s="11"/>
      <c r="EPN23" s="11"/>
      <c r="EPO23" s="11"/>
      <c r="EPP23" s="11"/>
      <c r="EPQ23" s="11"/>
      <c r="EPR23" s="11"/>
      <c r="EPS23" s="11"/>
      <c r="EPT23" s="11"/>
      <c r="EPU23" s="11"/>
      <c r="EPV23" s="11"/>
      <c r="EPW23" s="11"/>
      <c r="EPX23" s="11"/>
      <c r="EPY23" s="11"/>
      <c r="EPZ23" s="11"/>
      <c r="EQA23" s="11"/>
      <c r="EQB23" s="11"/>
      <c r="EQC23" s="11"/>
      <c r="EQD23" s="11"/>
      <c r="EQE23" s="11"/>
      <c r="EQF23" s="11"/>
      <c r="EQG23" s="11"/>
      <c r="EQH23" s="11"/>
      <c r="EQI23" s="11"/>
      <c r="EQJ23" s="11"/>
      <c r="EQK23" s="11"/>
      <c r="EQL23" s="11"/>
      <c r="EQM23" s="11"/>
      <c r="EQN23" s="11"/>
      <c r="EQO23" s="11"/>
      <c r="EQP23" s="11"/>
      <c r="EQQ23" s="11"/>
      <c r="EQR23" s="11"/>
      <c r="EQS23" s="11"/>
      <c r="EQT23" s="11"/>
      <c r="EQU23" s="11"/>
      <c r="EQV23" s="11"/>
      <c r="EQW23" s="11"/>
      <c r="EQX23" s="11"/>
      <c r="EQY23" s="11"/>
      <c r="EQZ23" s="11"/>
      <c r="ERA23" s="11"/>
      <c r="ERB23" s="11"/>
      <c r="ERC23" s="11"/>
      <c r="ERD23" s="11"/>
      <c r="ERE23" s="11"/>
      <c r="ERF23" s="11"/>
      <c r="ERG23" s="11"/>
      <c r="ERH23" s="11"/>
      <c r="ERI23" s="11"/>
      <c r="ERJ23" s="11"/>
      <c r="ERK23" s="11"/>
      <c r="ERL23" s="11"/>
      <c r="ERM23" s="11"/>
      <c r="ERN23" s="11"/>
      <c r="ERO23" s="11"/>
      <c r="ERP23" s="11"/>
      <c r="ERQ23" s="11"/>
      <c r="ERR23" s="11"/>
      <c r="ERS23" s="11"/>
      <c r="ERT23" s="11"/>
      <c r="ERU23" s="11"/>
      <c r="ERV23" s="11"/>
      <c r="ERW23" s="11"/>
      <c r="ERX23" s="11"/>
      <c r="ERY23" s="11"/>
      <c r="ERZ23" s="11"/>
      <c r="ESA23" s="11"/>
      <c r="ESB23" s="11"/>
      <c r="ESC23" s="11"/>
      <c r="ESD23" s="11"/>
      <c r="ESE23" s="11"/>
      <c r="ESF23" s="11"/>
      <c r="ESG23" s="11"/>
      <c r="ESH23" s="11"/>
      <c r="ESI23" s="11"/>
      <c r="ESJ23" s="11"/>
      <c r="ESK23" s="11"/>
      <c r="ESL23" s="11"/>
      <c r="ESM23" s="11"/>
      <c r="ESN23" s="11"/>
      <c r="ESO23" s="11"/>
      <c r="ESP23" s="11"/>
      <c r="ESQ23" s="11"/>
      <c r="ESR23" s="11"/>
      <c r="ESS23" s="11"/>
      <c r="EST23" s="11"/>
      <c r="ESU23" s="11"/>
      <c r="ESV23" s="11"/>
      <c r="ESW23" s="11"/>
      <c r="ESX23" s="11"/>
      <c r="ESY23" s="11"/>
      <c r="ESZ23" s="11"/>
      <c r="ETA23" s="11"/>
      <c r="ETB23" s="11"/>
      <c r="ETC23" s="11"/>
      <c r="ETD23" s="11"/>
      <c r="ETE23" s="11"/>
      <c r="ETF23" s="11"/>
      <c r="ETG23" s="11"/>
      <c r="ETH23" s="11"/>
      <c r="ETI23" s="11"/>
      <c r="ETJ23" s="11"/>
      <c r="ETK23" s="11"/>
      <c r="ETL23" s="11"/>
      <c r="ETM23" s="11"/>
      <c r="ETN23" s="11"/>
      <c r="ETO23" s="11"/>
      <c r="ETP23" s="11"/>
      <c r="ETQ23" s="11"/>
      <c r="ETR23" s="11"/>
      <c r="ETS23" s="11"/>
      <c r="ETT23" s="11"/>
      <c r="ETU23" s="11"/>
      <c r="ETV23" s="11"/>
      <c r="ETW23" s="11"/>
      <c r="ETX23" s="11"/>
      <c r="ETY23" s="11"/>
      <c r="ETZ23" s="11"/>
      <c r="EUA23" s="11"/>
      <c r="EUB23" s="11"/>
      <c r="EUC23" s="11"/>
      <c r="EUD23" s="11"/>
      <c r="EUE23" s="11"/>
      <c r="EUF23" s="11"/>
      <c r="EUG23" s="11"/>
      <c r="EUH23" s="11"/>
      <c r="EUI23" s="11"/>
      <c r="EUJ23" s="11"/>
      <c r="EUK23" s="11"/>
      <c r="EUL23" s="11"/>
      <c r="EUM23" s="11"/>
      <c r="EUN23" s="11"/>
      <c r="EUO23" s="11"/>
      <c r="EUP23" s="11"/>
      <c r="EUQ23" s="11"/>
      <c r="EUR23" s="11"/>
      <c r="EUS23" s="11"/>
      <c r="EUT23" s="11"/>
      <c r="EUU23" s="11"/>
      <c r="EUV23" s="11"/>
      <c r="EUW23" s="11"/>
      <c r="EUX23" s="11"/>
      <c r="EUY23" s="11"/>
      <c r="EUZ23" s="11"/>
      <c r="EVA23" s="11"/>
      <c r="EVB23" s="11"/>
      <c r="EVC23" s="11"/>
      <c r="EVD23" s="11"/>
      <c r="EVE23" s="11"/>
      <c r="EVF23" s="11"/>
      <c r="EVG23" s="11"/>
      <c r="EVH23" s="11"/>
      <c r="EVI23" s="11"/>
      <c r="EVJ23" s="11"/>
      <c r="EVK23" s="11"/>
      <c r="EVL23" s="11"/>
      <c r="EVM23" s="11"/>
      <c r="EVN23" s="11"/>
      <c r="EVO23" s="11"/>
      <c r="EVP23" s="11"/>
      <c r="EVQ23" s="11"/>
      <c r="EVR23" s="11"/>
      <c r="EVS23" s="11"/>
      <c r="EVT23" s="11"/>
      <c r="EVU23" s="11"/>
      <c r="EVV23" s="11"/>
      <c r="EVW23" s="11"/>
      <c r="EVX23" s="11"/>
      <c r="EVY23" s="11"/>
      <c r="EVZ23" s="11"/>
      <c r="EWA23" s="11"/>
      <c r="EWB23" s="11"/>
      <c r="EWC23" s="11"/>
      <c r="EWD23" s="11"/>
      <c r="EWE23" s="11"/>
      <c r="EWF23" s="11"/>
      <c r="EWG23" s="11"/>
      <c r="EWH23" s="11"/>
      <c r="EWI23" s="11"/>
      <c r="EWJ23" s="11"/>
      <c r="EWK23" s="11"/>
      <c r="EWL23" s="11"/>
      <c r="EWM23" s="11"/>
      <c r="EWN23" s="11"/>
      <c r="EWO23" s="11"/>
      <c r="EWP23" s="11"/>
      <c r="EWQ23" s="11"/>
      <c r="EWR23" s="11"/>
      <c r="EWS23" s="11"/>
      <c r="EWT23" s="11"/>
      <c r="EWU23" s="11"/>
      <c r="EWV23" s="11"/>
      <c r="EWW23" s="11"/>
      <c r="EWX23" s="11"/>
      <c r="EWY23" s="11"/>
      <c r="EWZ23" s="11"/>
      <c r="EXA23" s="11"/>
      <c r="EXB23" s="11"/>
      <c r="EXC23" s="11"/>
      <c r="EXD23" s="11"/>
      <c r="EXE23" s="11"/>
      <c r="EXF23" s="11"/>
      <c r="EXG23" s="11"/>
      <c r="EXH23" s="11"/>
      <c r="EXI23" s="11"/>
      <c r="EXJ23" s="11"/>
      <c r="EXK23" s="11"/>
      <c r="EXL23" s="11"/>
      <c r="EXM23" s="11"/>
      <c r="EXN23" s="11"/>
      <c r="EXO23" s="11"/>
      <c r="EXP23" s="11"/>
      <c r="EXQ23" s="11"/>
      <c r="EXR23" s="11"/>
      <c r="EXS23" s="11"/>
      <c r="EXT23" s="11"/>
      <c r="EXU23" s="11"/>
      <c r="EXV23" s="11"/>
      <c r="EXW23" s="11"/>
      <c r="EXX23" s="11"/>
      <c r="EXY23" s="11"/>
      <c r="EXZ23" s="11"/>
      <c r="EYA23" s="11"/>
      <c r="EYB23" s="11"/>
      <c r="EYC23" s="11"/>
      <c r="EYD23" s="11"/>
      <c r="EYE23" s="11"/>
      <c r="EYF23" s="11"/>
      <c r="EYG23" s="11"/>
      <c r="EYH23" s="11"/>
      <c r="EYI23" s="11"/>
      <c r="EYJ23" s="11"/>
      <c r="EYK23" s="11"/>
      <c r="EYL23" s="11"/>
      <c r="EYM23" s="11"/>
      <c r="EYN23" s="11"/>
      <c r="EYO23" s="11"/>
      <c r="EYP23" s="11"/>
      <c r="EYQ23" s="11"/>
      <c r="EYR23" s="11"/>
      <c r="EYS23" s="11"/>
      <c r="EYT23" s="11"/>
      <c r="EYU23" s="11"/>
      <c r="EYV23" s="11"/>
      <c r="EYW23" s="11"/>
      <c r="EYX23" s="11"/>
      <c r="EYY23" s="11"/>
      <c r="EYZ23" s="11"/>
      <c r="EZA23" s="11"/>
      <c r="EZB23" s="11"/>
      <c r="EZC23" s="11"/>
      <c r="EZD23" s="11"/>
      <c r="EZE23" s="11"/>
      <c r="EZF23" s="11"/>
      <c r="EZG23" s="11"/>
      <c r="EZH23" s="11"/>
      <c r="EZI23" s="11"/>
      <c r="EZJ23" s="11"/>
      <c r="EZK23" s="11"/>
      <c r="EZL23" s="11"/>
      <c r="EZM23" s="11"/>
      <c r="EZN23" s="11"/>
      <c r="EZO23" s="11"/>
      <c r="EZP23" s="11"/>
      <c r="EZQ23" s="11"/>
      <c r="EZR23" s="11"/>
      <c r="EZS23" s="11"/>
      <c r="EZT23" s="11"/>
      <c r="EZU23" s="11"/>
      <c r="EZV23" s="11"/>
      <c r="EZW23" s="11"/>
      <c r="EZX23" s="11"/>
      <c r="EZY23" s="11"/>
      <c r="EZZ23" s="11"/>
      <c r="FAA23" s="11"/>
      <c r="FAB23" s="11"/>
      <c r="FAC23" s="11"/>
      <c r="FAD23" s="11"/>
      <c r="FAE23" s="11"/>
      <c r="FAF23" s="11"/>
      <c r="FAG23" s="11"/>
      <c r="FAH23" s="11"/>
      <c r="FAI23" s="11"/>
      <c r="FAJ23" s="11"/>
      <c r="FAK23" s="11"/>
      <c r="FAL23" s="11"/>
      <c r="FAM23" s="11"/>
      <c r="FAN23" s="11"/>
      <c r="FAO23" s="11"/>
      <c r="FAP23" s="11"/>
      <c r="FAQ23" s="11"/>
      <c r="FAR23" s="11"/>
      <c r="FAS23" s="11"/>
      <c r="FAT23" s="11"/>
      <c r="FAU23" s="11"/>
      <c r="FAV23" s="11"/>
      <c r="FAW23" s="11"/>
      <c r="FAX23" s="11"/>
      <c r="FAY23" s="11"/>
      <c r="FAZ23" s="11"/>
      <c r="FBA23" s="11"/>
      <c r="FBB23" s="11"/>
      <c r="FBC23" s="11"/>
      <c r="FBD23" s="11"/>
      <c r="FBE23" s="11"/>
      <c r="FBF23" s="11"/>
      <c r="FBG23" s="11"/>
      <c r="FBH23" s="11"/>
      <c r="FBI23" s="11"/>
      <c r="FBJ23" s="11"/>
      <c r="FBK23" s="11"/>
      <c r="FBL23" s="11"/>
      <c r="FBM23" s="11"/>
      <c r="FBN23" s="11"/>
      <c r="FBO23" s="11"/>
      <c r="FBP23" s="11"/>
      <c r="FBQ23" s="11"/>
      <c r="FBR23" s="11"/>
      <c r="FBS23" s="11"/>
      <c r="FBT23" s="11"/>
      <c r="FBU23" s="11"/>
      <c r="FBV23" s="11"/>
      <c r="FBW23" s="11"/>
      <c r="FBX23" s="11"/>
      <c r="FBY23" s="11"/>
      <c r="FBZ23" s="11"/>
      <c r="FCA23" s="11"/>
      <c r="FCB23" s="11"/>
      <c r="FCC23" s="11"/>
      <c r="FCD23" s="11"/>
      <c r="FCE23" s="11"/>
      <c r="FCF23" s="11"/>
      <c r="FCG23" s="11"/>
      <c r="FCH23" s="11"/>
      <c r="FCI23" s="11"/>
      <c r="FCJ23" s="11"/>
      <c r="FCK23" s="11"/>
      <c r="FCL23" s="11"/>
      <c r="FCM23" s="11"/>
      <c r="FCN23" s="11"/>
      <c r="FCO23" s="11"/>
      <c r="FCP23" s="11"/>
      <c r="FCQ23" s="11"/>
      <c r="FCR23" s="11"/>
      <c r="FCS23" s="11"/>
      <c r="FCT23" s="11"/>
      <c r="FCU23" s="11"/>
      <c r="FCV23" s="11"/>
      <c r="FCW23" s="11"/>
      <c r="FCX23" s="11"/>
      <c r="FCY23" s="11"/>
      <c r="FCZ23" s="11"/>
      <c r="FDA23" s="11"/>
      <c r="FDB23" s="11"/>
      <c r="FDC23" s="11"/>
      <c r="FDD23" s="11"/>
      <c r="FDE23" s="11"/>
      <c r="FDF23" s="11"/>
      <c r="FDG23" s="11"/>
      <c r="FDH23" s="11"/>
      <c r="FDI23" s="11"/>
      <c r="FDJ23" s="11"/>
      <c r="FDK23" s="11"/>
      <c r="FDL23" s="11"/>
      <c r="FDM23" s="11"/>
      <c r="FDN23" s="11"/>
      <c r="FDO23" s="11"/>
      <c r="FDP23" s="11"/>
      <c r="FDQ23" s="11"/>
      <c r="FDR23" s="11"/>
      <c r="FDS23" s="11"/>
      <c r="FDT23" s="11"/>
      <c r="FDU23" s="11"/>
      <c r="FDV23" s="11"/>
      <c r="FDW23" s="11"/>
      <c r="FDX23" s="11"/>
      <c r="FDY23" s="11"/>
      <c r="FDZ23" s="11"/>
      <c r="FEA23" s="11"/>
      <c r="FEB23" s="11"/>
      <c r="FEC23" s="11"/>
      <c r="FED23" s="11"/>
      <c r="FEE23" s="11"/>
      <c r="FEF23" s="11"/>
      <c r="FEG23" s="11"/>
      <c r="FEH23" s="11"/>
      <c r="FEI23" s="11"/>
      <c r="FEJ23" s="11"/>
      <c r="FEK23" s="11"/>
      <c r="FEL23" s="11"/>
      <c r="FEM23" s="11"/>
      <c r="FEN23" s="11"/>
      <c r="FEO23" s="11"/>
      <c r="FEP23" s="11"/>
      <c r="FEQ23" s="11"/>
      <c r="FER23" s="11"/>
      <c r="FES23" s="11"/>
      <c r="FET23" s="11"/>
      <c r="FEU23" s="11"/>
      <c r="FEV23" s="11"/>
      <c r="FEW23" s="11"/>
      <c r="FEX23" s="11"/>
      <c r="FEY23" s="11"/>
      <c r="FEZ23" s="11"/>
      <c r="FFA23" s="11"/>
      <c r="FFB23" s="11"/>
      <c r="FFC23" s="11"/>
      <c r="FFD23" s="11"/>
      <c r="FFE23" s="11"/>
      <c r="FFF23" s="11"/>
      <c r="FFG23" s="11"/>
      <c r="FFH23" s="11"/>
      <c r="FFI23" s="11"/>
      <c r="FFJ23" s="11"/>
      <c r="FFK23" s="11"/>
      <c r="FFL23" s="11"/>
      <c r="FFM23" s="11"/>
      <c r="FFN23" s="11"/>
      <c r="FFO23" s="11"/>
      <c r="FFP23" s="11"/>
      <c r="FFQ23" s="11"/>
      <c r="FFR23" s="11"/>
      <c r="FFS23" s="11"/>
      <c r="FFT23" s="11"/>
      <c r="FFU23" s="11"/>
      <c r="FFV23" s="11"/>
      <c r="FFW23" s="11"/>
      <c r="FFX23" s="11"/>
      <c r="FFY23" s="11"/>
      <c r="FFZ23" s="11"/>
      <c r="FGA23" s="11"/>
      <c r="FGB23" s="11"/>
      <c r="FGC23" s="11"/>
      <c r="FGD23" s="11"/>
      <c r="FGE23" s="11"/>
      <c r="FGF23" s="11"/>
      <c r="FGG23" s="11"/>
      <c r="FGH23" s="11"/>
      <c r="FGI23" s="11"/>
      <c r="FGJ23" s="11"/>
      <c r="FGK23" s="11"/>
      <c r="FGL23" s="11"/>
      <c r="FGM23" s="11"/>
      <c r="FGN23" s="11"/>
      <c r="FGO23" s="11"/>
      <c r="FGP23" s="11"/>
      <c r="FGQ23" s="11"/>
      <c r="FGR23" s="11"/>
      <c r="FGS23" s="11"/>
      <c r="FGT23" s="11"/>
      <c r="FGU23" s="11"/>
      <c r="FGV23" s="11"/>
      <c r="FGW23" s="11"/>
      <c r="FGX23" s="11"/>
      <c r="FGY23" s="11"/>
      <c r="FGZ23" s="11"/>
      <c r="FHA23" s="11"/>
      <c r="FHB23" s="11"/>
      <c r="FHC23" s="11"/>
      <c r="FHD23" s="11"/>
      <c r="FHE23" s="11"/>
      <c r="FHF23" s="11"/>
      <c r="FHG23" s="11"/>
      <c r="FHH23" s="11"/>
      <c r="FHI23" s="11"/>
      <c r="FHJ23" s="11"/>
      <c r="FHK23" s="11"/>
      <c r="FHL23" s="11"/>
      <c r="FHM23" s="11"/>
      <c r="FHN23" s="11"/>
      <c r="FHO23" s="11"/>
      <c r="FHP23" s="11"/>
      <c r="FHQ23" s="11"/>
      <c r="FHR23" s="11"/>
      <c r="FHS23" s="11"/>
      <c r="FHT23" s="11"/>
      <c r="FHU23" s="11"/>
      <c r="FHV23" s="11"/>
      <c r="FHW23" s="11"/>
      <c r="FHX23" s="11"/>
      <c r="FHY23" s="11"/>
      <c r="FHZ23" s="11"/>
      <c r="FIA23" s="11"/>
      <c r="FIB23" s="11"/>
      <c r="FIC23" s="11"/>
      <c r="FID23" s="11"/>
      <c r="FIE23" s="11"/>
      <c r="FIF23" s="11"/>
      <c r="FIG23" s="11"/>
      <c r="FIH23" s="11"/>
      <c r="FII23" s="11"/>
      <c r="FIJ23" s="11"/>
      <c r="FIK23" s="11"/>
      <c r="FIL23" s="11"/>
      <c r="FIM23" s="11"/>
      <c r="FIN23" s="11"/>
      <c r="FIO23" s="11"/>
      <c r="FIP23" s="11"/>
      <c r="FIQ23" s="11"/>
      <c r="FIR23" s="11"/>
      <c r="FIS23" s="11"/>
      <c r="FIT23" s="11"/>
      <c r="FIU23" s="11"/>
      <c r="FIV23" s="11"/>
      <c r="FIW23" s="11"/>
      <c r="FIX23" s="11"/>
      <c r="FIY23" s="11"/>
      <c r="FIZ23" s="11"/>
      <c r="FJA23" s="11"/>
      <c r="FJB23" s="11"/>
      <c r="FJC23" s="11"/>
      <c r="FJD23" s="11"/>
      <c r="FJE23" s="11"/>
      <c r="FJF23" s="11"/>
      <c r="FJG23" s="11"/>
      <c r="FJH23" s="11"/>
      <c r="FJI23" s="11"/>
      <c r="FJJ23" s="11"/>
      <c r="FJK23" s="11"/>
      <c r="FJL23" s="11"/>
      <c r="FJM23" s="11"/>
      <c r="FJN23" s="11"/>
      <c r="FJO23" s="11"/>
      <c r="FJP23" s="11"/>
      <c r="FJQ23" s="11"/>
      <c r="FJR23" s="11"/>
      <c r="FJS23" s="11"/>
      <c r="FJT23" s="11"/>
      <c r="FJU23" s="11"/>
      <c r="FJV23" s="11"/>
      <c r="FJW23" s="11"/>
      <c r="FJX23" s="11"/>
      <c r="FJY23" s="11"/>
      <c r="FJZ23" s="11"/>
      <c r="FKA23" s="11"/>
      <c r="FKB23" s="11"/>
      <c r="FKC23" s="11"/>
      <c r="FKD23" s="11"/>
      <c r="FKE23" s="11"/>
      <c r="FKF23" s="11"/>
      <c r="FKG23" s="11"/>
      <c r="FKH23" s="11"/>
      <c r="FKI23" s="11"/>
      <c r="FKJ23" s="11"/>
      <c r="FKK23" s="11"/>
      <c r="FKL23" s="11"/>
      <c r="FKM23" s="11"/>
      <c r="FKN23" s="11"/>
      <c r="FKO23" s="11"/>
      <c r="FKP23" s="11"/>
      <c r="FKQ23" s="11"/>
      <c r="FKR23" s="11"/>
      <c r="FKS23" s="11"/>
      <c r="FKT23" s="11"/>
      <c r="FKU23" s="11"/>
      <c r="FKV23" s="11"/>
      <c r="FKW23" s="11"/>
      <c r="FKX23" s="11"/>
      <c r="FKY23" s="11"/>
      <c r="FKZ23" s="11"/>
      <c r="FLA23" s="11"/>
      <c r="FLB23" s="11"/>
      <c r="FLC23" s="11"/>
      <c r="FLD23" s="11"/>
      <c r="FLE23" s="11"/>
      <c r="FLF23" s="11"/>
      <c r="FLG23" s="11"/>
      <c r="FLH23" s="11"/>
      <c r="FLI23" s="11"/>
      <c r="FLJ23" s="11"/>
      <c r="FLK23" s="11"/>
      <c r="FLL23" s="11"/>
      <c r="FLM23" s="11"/>
      <c r="FLN23" s="11"/>
      <c r="FLO23" s="11"/>
      <c r="FLP23" s="11"/>
      <c r="FLQ23" s="11"/>
      <c r="FLR23" s="11"/>
      <c r="FLS23" s="11"/>
      <c r="FLT23" s="11"/>
      <c r="FLU23" s="11"/>
      <c r="FLV23" s="11"/>
      <c r="FLW23" s="11"/>
      <c r="FLX23" s="11"/>
      <c r="FLY23" s="11"/>
      <c r="FLZ23" s="11"/>
      <c r="FMA23" s="11"/>
      <c r="FMB23" s="11"/>
      <c r="FMC23" s="11"/>
      <c r="FMD23" s="11"/>
      <c r="FME23" s="11"/>
      <c r="FMF23" s="11"/>
      <c r="FMG23" s="11"/>
      <c r="FMH23" s="11"/>
      <c r="FMI23" s="11"/>
      <c r="FMJ23" s="11"/>
      <c r="FMK23" s="11"/>
      <c r="FML23" s="11"/>
      <c r="FMM23" s="11"/>
      <c r="FMN23" s="11"/>
      <c r="FMO23" s="11"/>
      <c r="FMP23" s="11"/>
      <c r="FMQ23" s="11"/>
      <c r="FMR23" s="11"/>
      <c r="FMS23" s="11"/>
      <c r="FMT23" s="11"/>
      <c r="FMU23" s="11"/>
      <c r="FMV23" s="11"/>
      <c r="FMW23" s="11"/>
      <c r="FMX23" s="11"/>
      <c r="FMY23" s="11"/>
      <c r="FMZ23" s="11"/>
      <c r="FNA23" s="11"/>
      <c r="FNB23" s="11"/>
      <c r="FNC23" s="11"/>
      <c r="FND23" s="11"/>
      <c r="FNE23" s="11"/>
      <c r="FNF23" s="11"/>
      <c r="FNG23" s="11"/>
      <c r="FNH23" s="11"/>
      <c r="FNI23" s="11"/>
      <c r="FNJ23" s="11"/>
      <c r="FNK23" s="11"/>
      <c r="FNL23" s="11"/>
      <c r="FNM23" s="11"/>
      <c r="FNN23" s="11"/>
      <c r="FNO23" s="11"/>
      <c r="FNP23" s="11"/>
      <c r="FNQ23" s="11"/>
      <c r="FNR23" s="11"/>
      <c r="FNS23" s="11"/>
      <c r="FNT23" s="11"/>
      <c r="FNU23" s="11"/>
      <c r="FNV23" s="11"/>
      <c r="FNW23" s="11"/>
      <c r="FNX23" s="11"/>
      <c r="FNY23" s="11"/>
      <c r="FNZ23" s="11"/>
      <c r="FOA23" s="11"/>
      <c r="FOB23" s="11"/>
      <c r="FOC23" s="11"/>
      <c r="FOD23" s="11"/>
      <c r="FOE23" s="11"/>
      <c r="FOF23" s="11"/>
      <c r="FOG23" s="11"/>
      <c r="FOH23" s="11"/>
      <c r="FOI23" s="11"/>
      <c r="FOJ23" s="11"/>
      <c r="FOK23" s="11"/>
      <c r="FOL23" s="11"/>
      <c r="FOM23" s="11"/>
      <c r="FON23" s="11"/>
      <c r="FOO23" s="11"/>
      <c r="FOP23" s="11"/>
      <c r="FOQ23" s="11"/>
      <c r="FOR23" s="11"/>
      <c r="FOS23" s="11"/>
      <c r="FOT23" s="11"/>
      <c r="FOU23" s="11"/>
      <c r="FOV23" s="11"/>
      <c r="FOW23" s="11"/>
      <c r="FOX23" s="11"/>
      <c r="FOY23" s="11"/>
      <c r="FOZ23" s="11"/>
      <c r="FPA23" s="11"/>
      <c r="FPB23" s="11"/>
      <c r="FPC23" s="11"/>
      <c r="FPD23" s="11"/>
      <c r="FPE23" s="11"/>
      <c r="FPF23" s="11"/>
      <c r="FPG23" s="11"/>
      <c r="FPH23" s="11"/>
      <c r="FPI23" s="11"/>
      <c r="FPJ23" s="11"/>
      <c r="FPK23" s="11"/>
      <c r="FPL23" s="11"/>
      <c r="FPM23" s="11"/>
      <c r="FPN23" s="11"/>
      <c r="FPO23" s="11"/>
      <c r="FPP23" s="11"/>
      <c r="FPQ23" s="11"/>
      <c r="FPR23" s="11"/>
      <c r="FPS23" s="11"/>
      <c r="FPT23" s="11"/>
      <c r="FPU23" s="11"/>
      <c r="FPV23" s="11"/>
      <c r="FPW23" s="11"/>
      <c r="FPX23" s="11"/>
      <c r="FPY23" s="11"/>
      <c r="FPZ23" s="11"/>
      <c r="FQA23" s="11"/>
      <c r="FQB23" s="11"/>
      <c r="FQC23" s="11"/>
      <c r="FQD23" s="11"/>
      <c r="FQE23" s="11"/>
      <c r="FQF23" s="11"/>
      <c r="FQG23" s="11"/>
      <c r="FQH23" s="11"/>
      <c r="FQI23" s="11"/>
      <c r="FQJ23" s="11"/>
      <c r="FQK23" s="11"/>
      <c r="FQL23" s="11"/>
      <c r="FQM23" s="11"/>
      <c r="FQN23" s="11"/>
      <c r="FQO23" s="11"/>
      <c r="FQP23" s="11"/>
      <c r="FQQ23" s="11"/>
      <c r="FQR23" s="11"/>
      <c r="FQS23" s="11"/>
      <c r="FQT23" s="11"/>
      <c r="FQU23" s="11"/>
      <c r="FQV23" s="11"/>
      <c r="FQW23" s="11"/>
      <c r="FQX23" s="11"/>
      <c r="FQY23" s="11"/>
      <c r="FQZ23" s="11"/>
      <c r="FRA23" s="11"/>
      <c r="FRB23" s="11"/>
      <c r="FRC23" s="11"/>
      <c r="FRD23" s="11"/>
      <c r="FRE23" s="11"/>
      <c r="FRF23" s="11"/>
      <c r="FRG23" s="11"/>
      <c r="FRH23" s="11"/>
      <c r="FRI23" s="11"/>
      <c r="FRJ23" s="11"/>
      <c r="FRK23" s="11"/>
      <c r="FRL23" s="11"/>
      <c r="FRM23" s="11"/>
      <c r="FRN23" s="11"/>
      <c r="FRO23" s="11"/>
      <c r="FRP23" s="11"/>
      <c r="FRQ23" s="11"/>
      <c r="FRR23" s="11"/>
      <c r="FRS23" s="11"/>
      <c r="FRT23" s="11"/>
      <c r="FRU23" s="11"/>
      <c r="FRV23" s="11"/>
      <c r="FRW23" s="11"/>
      <c r="FRX23" s="11"/>
      <c r="FRY23" s="11"/>
      <c r="FRZ23" s="11"/>
      <c r="FSA23" s="11"/>
      <c r="FSB23" s="11"/>
      <c r="FSC23" s="11"/>
      <c r="FSD23" s="11"/>
      <c r="FSE23" s="11"/>
      <c r="FSF23" s="11"/>
      <c r="FSG23" s="11"/>
      <c r="FSH23" s="11"/>
      <c r="FSI23" s="11"/>
      <c r="FSJ23" s="11"/>
      <c r="FSK23" s="11"/>
      <c r="FSL23" s="11"/>
      <c r="FSM23" s="11"/>
      <c r="FSN23" s="11"/>
      <c r="FSO23" s="11"/>
      <c r="FSP23" s="11"/>
      <c r="FSQ23" s="11"/>
      <c r="FSR23" s="11"/>
      <c r="FSS23" s="11"/>
      <c r="FST23" s="11"/>
      <c r="FSU23" s="11"/>
      <c r="FSV23" s="11"/>
      <c r="FSW23" s="11"/>
      <c r="FSX23" s="11"/>
      <c r="FSY23" s="11"/>
      <c r="FSZ23" s="11"/>
      <c r="FTA23" s="11"/>
      <c r="FTB23" s="11"/>
      <c r="FTC23" s="11"/>
      <c r="FTD23" s="11"/>
      <c r="FTE23" s="11"/>
      <c r="FTF23" s="11"/>
      <c r="FTG23" s="11"/>
      <c r="FTH23" s="11"/>
      <c r="FTI23" s="11"/>
      <c r="FTJ23" s="11"/>
      <c r="FTK23" s="11"/>
      <c r="FTL23" s="11"/>
      <c r="FTM23" s="11"/>
      <c r="FTN23" s="11"/>
      <c r="FTO23" s="11"/>
      <c r="FTP23" s="11"/>
      <c r="FTQ23" s="11"/>
      <c r="FTR23" s="11"/>
      <c r="FTS23" s="11"/>
      <c r="FTT23" s="11"/>
      <c r="FTU23" s="11"/>
      <c r="FTV23" s="11"/>
      <c r="FTW23" s="11"/>
      <c r="FTX23" s="11"/>
      <c r="FTY23" s="11"/>
      <c r="FTZ23" s="11"/>
      <c r="FUA23" s="11"/>
      <c r="FUB23" s="11"/>
      <c r="FUC23" s="11"/>
      <c r="FUD23" s="11"/>
      <c r="FUE23" s="11"/>
      <c r="FUF23" s="11"/>
      <c r="FUG23" s="11"/>
      <c r="FUH23" s="11"/>
      <c r="FUI23" s="11"/>
      <c r="FUJ23" s="11"/>
      <c r="FUK23" s="11"/>
      <c r="FUL23" s="11"/>
      <c r="FUM23" s="11"/>
      <c r="FUN23" s="11"/>
      <c r="FUO23" s="11"/>
      <c r="FUP23" s="11"/>
      <c r="FUQ23" s="11"/>
      <c r="FUR23" s="11"/>
      <c r="FUS23" s="11"/>
      <c r="FUT23" s="11"/>
      <c r="FUU23" s="11"/>
      <c r="FUV23" s="11"/>
      <c r="FUW23" s="11"/>
      <c r="FUX23" s="11"/>
      <c r="FUY23" s="11"/>
      <c r="FUZ23" s="11"/>
      <c r="FVA23" s="11"/>
      <c r="FVB23" s="11"/>
      <c r="FVC23" s="11"/>
      <c r="FVD23" s="11"/>
      <c r="FVE23" s="11"/>
      <c r="FVF23" s="11"/>
      <c r="FVG23" s="11"/>
      <c r="FVH23" s="11"/>
      <c r="FVI23" s="11"/>
      <c r="FVJ23" s="11"/>
      <c r="FVK23" s="11"/>
      <c r="FVL23" s="11"/>
      <c r="FVM23" s="11"/>
      <c r="FVN23" s="11"/>
      <c r="FVO23" s="11"/>
      <c r="FVP23" s="11"/>
      <c r="FVQ23" s="11"/>
      <c r="FVR23" s="11"/>
      <c r="FVS23" s="11"/>
      <c r="FVT23" s="11"/>
      <c r="FVU23" s="11"/>
      <c r="FVV23" s="11"/>
      <c r="FVW23" s="11"/>
      <c r="FVX23" s="11"/>
      <c r="FVY23" s="11"/>
      <c r="FVZ23" s="11"/>
      <c r="FWA23" s="11"/>
      <c r="FWB23" s="11"/>
      <c r="FWC23" s="11"/>
      <c r="FWD23" s="11"/>
      <c r="FWE23" s="11"/>
      <c r="FWF23" s="11"/>
      <c r="FWG23" s="11"/>
      <c r="FWH23" s="11"/>
      <c r="FWI23" s="11"/>
      <c r="FWJ23" s="11"/>
      <c r="FWK23" s="11"/>
      <c r="FWL23" s="11"/>
      <c r="FWM23" s="11"/>
      <c r="FWN23" s="11"/>
      <c r="FWO23" s="11"/>
      <c r="FWP23" s="11"/>
      <c r="FWQ23" s="11"/>
      <c r="FWR23" s="11"/>
      <c r="FWS23" s="11"/>
      <c r="FWT23" s="11"/>
      <c r="FWU23" s="11"/>
      <c r="FWV23" s="11"/>
      <c r="FWW23" s="11"/>
      <c r="FWX23" s="11"/>
      <c r="FWY23" s="11"/>
      <c r="FWZ23" s="11"/>
      <c r="FXA23" s="11"/>
      <c r="FXB23" s="11"/>
      <c r="FXC23" s="11"/>
      <c r="FXD23" s="11"/>
      <c r="FXE23" s="11"/>
      <c r="FXF23" s="11"/>
      <c r="FXG23" s="11"/>
      <c r="FXH23" s="11"/>
      <c r="FXI23" s="11"/>
      <c r="FXJ23" s="11"/>
      <c r="FXK23" s="11"/>
      <c r="FXL23" s="11"/>
      <c r="FXM23" s="11"/>
      <c r="FXN23" s="11"/>
      <c r="FXO23" s="11"/>
      <c r="FXP23" s="11"/>
      <c r="FXQ23" s="11"/>
      <c r="FXR23" s="11"/>
      <c r="FXS23" s="11"/>
      <c r="FXT23" s="11"/>
      <c r="FXU23" s="11"/>
      <c r="FXV23" s="11"/>
      <c r="FXW23" s="11"/>
      <c r="FXX23" s="11"/>
      <c r="FXY23" s="11"/>
      <c r="FXZ23" s="11"/>
      <c r="FYA23" s="11"/>
      <c r="FYB23" s="11"/>
      <c r="FYC23" s="11"/>
      <c r="FYD23" s="11"/>
      <c r="FYE23" s="11"/>
      <c r="FYF23" s="11"/>
      <c r="FYG23" s="11"/>
      <c r="FYH23" s="11"/>
      <c r="FYI23" s="11"/>
      <c r="FYJ23" s="11"/>
      <c r="FYK23" s="11"/>
      <c r="FYL23" s="11"/>
      <c r="FYM23" s="11"/>
      <c r="FYN23" s="11"/>
      <c r="FYO23" s="11"/>
      <c r="FYP23" s="11"/>
      <c r="FYQ23" s="11"/>
      <c r="FYR23" s="11"/>
      <c r="FYS23" s="11"/>
      <c r="FYT23" s="11"/>
      <c r="FYU23" s="11"/>
      <c r="FYV23" s="11"/>
      <c r="FYW23" s="11"/>
      <c r="FYX23" s="11"/>
      <c r="FYY23" s="11"/>
      <c r="FYZ23" s="11"/>
      <c r="FZA23" s="11"/>
      <c r="FZB23" s="11"/>
      <c r="FZC23" s="11"/>
      <c r="FZD23" s="11"/>
      <c r="FZE23" s="11"/>
      <c r="FZF23" s="11"/>
      <c r="FZG23" s="11"/>
      <c r="FZH23" s="11"/>
      <c r="FZI23" s="11"/>
      <c r="FZJ23" s="11"/>
      <c r="FZK23" s="11"/>
      <c r="FZL23" s="11"/>
      <c r="FZM23" s="11"/>
      <c r="FZN23" s="11"/>
      <c r="FZO23" s="11"/>
      <c r="FZP23" s="11"/>
      <c r="FZQ23" s="11"/>
      <c r="FZR23" s="11"/>
      <c r="FZS23" s="11"/>
      <c r="FZT23" s="11"/>
      <c r="FZU23" s="11"/>
      <c r="FZV23" s="11"/>
      <c r="FZW23" s="11"/>
      <c r="FZX23" s="11"/>
      <c r="FZY23" s="11"/>
      <c r="FZZ23" s="11"/>
      <c r="GAA23" s="11"/>
      <c r="GAB23" s="11"/>
      <c r="GAC23" s="11"/>
      <c r="GAD23" s="11"/>
      <c r="GAE23" s="11"/>
      <c r="GAF23" s="11"/>
      <c r="GAG23" s="11"/>
      <c r="GAH23" s="11"/>
      <c r="GAI23" s="11"/>
      <c r="GAJ23" s="11"/>
      <c r="GAK23" s="11"/>
      <c r="GAL23" s="11"/>
      <c r="GAM23" s="11"/>
      <c r="GAN23" s="11"/>
      <c r="GAO23" s="11"/>
      <c r="GAP23" s="11"/>
      <c r="GAQ23" s="11"/>
      <c r="GAR23" s="11"/>
      <c r="GAS23" s="11"/>
      <c r="GAT23" s="11"/>
      <c r="GAU23" s="11"/>
      <c r="GAV23" s="11"/>
      <c r="GAW23" s="11"/>
      <c r="GAX23" s="11"/>
      <c r="GAY23" s="11"/>
      <c r="GAZ23" s="11"/>
      <c r="GBA23" s="11"/>
      <c r="GBB23" s="11"/>
      <c r="GBC23" s="11"/>
      <c r="GBD23" s="11"/>
      <c r="GBE23" s="11"/>
      <c r="GBF23" s="11"/>
      <c r="GBG23" s="11"/>
      <c r="GBH23" s="11"/>
      <c r="GBI23" s="11"/>
      <c r="GBJ23" s="11"/>
      <c r="GBK23" s="11"/>
      <c r="GBL23" s="11"/>
      <c r="GBM23" s="11"/>
      <c r="GBN23" s="11"/>
      <c r="GBO23" s="11"/>
      <c r="GBP23" s="11"/>
      <c r="GBQ23" s="11"/>
      <c r="GBR23" s="11"/>
      <c r="GBS23" s="11"/>
      <c r="GBT23" s="11"/>
      <c r="GBU23" s="11"/>
      <c r="GBV23" s="11"/>
      <c r="GBW23" s="11"/>
      <c r="GBX23" s="11"/>
      <c r="GBY23" s="11"/>
      <c r="GBZ23" s="11"/>
      <c r="GCA23" s="11"/>
      <c r="GCB23" s="11"/>
      <c r="GCC23" s="11"/>
      <c r="GCD23" s="11"/>
      <c r="GCE23" s="11"/>
      <c r="GCF23" s="11"/>
      <c r="GCG23" s="11"/>
      <c r="GCH23" s="11"/>
      <c r="GCI23" s="11"/>
      <c r="GCJ23" s="11"/>
      <c r="GCK23" s="11"/>
      <c r="GCL23" s="11"/>
      <c r="GCM23" s="11"/>
      <c r="GCN23" s="11"/>
      <c r="GCO23" s="11"/>
      <c r="GCP23" s="11"/>
      <c r="GCQ23" s="11"/>
      <c r="GCR23" s="11"/>
      <c r="GCS23" s="11"/>
      <c r="GCT23" s="11"/>
      <c r="GCU23" s="11"/>
      <c r="GCV23" s="11"/>
      <c r="GCW23" s="11"/>
      <c r="GCX23" s="11"/>
      <c r="GCY23" s="11"/>
      <c r="GCZ23" s="11"/>
      <c r="GDA23" s="11"/>
      <c r="GDB23" s="11"/>
      <c r="GDC23" s="11"/>
      <c r="GDD23" s="11"/>
      <c r="GDE23" s="11"/>
      <c r="GDF23" s="11"/>
      <c r="GDG23" s="11"/>
      <c r="GDH23" s="11"/>
      <c r="GDI23" s="11"/>
      <c r="GDJ23" s="11"/>
      <c r="GDK23" s="11"/>
      <c r="GDL23" s="11"/>
      <c r="GDM23" s="11"/>
      <c r="GDN23" s="11"/>
      <c r="GDO23" s="11"/>
      <c r="GDP23" s="11"/>
      <c r="GDQ23" s="11"/>
      <c r="GDR23" s="11"/>
      <c r="GDS23" s="11"/>
      <c r="GDT23" s="11"/>
      <c r="GDU23" s="11"/>
      <c r="GDV23" s="11"/>
      <c r="GDW23" s="11"/>
      <c r="GDX23" s="11"/>
      <c r="GDY23" s="11"/>
      <c r="GDZ23" s="11"/>
      <c r="GEA23" s="11"/>
      <c r="GEB23" s="11"/>
      <c r="GEC23" s="11"/>
      <c r="GED23" s="11"/>
      <c r="GEE23" s="11"/>
      <c r="GEF23" s="11"/>
      <c r="GEG23" s="11"/>
      <c r="GEH23" s="11"/>
      <c r="GEI23" s="11"/>
      <c r="GEJ23" s="11"/>
      <c r="GEK23" s="11"/>
      <c r="GEL23" s="11"/>
      <c r="GEM23" s="11"/>
      <c r="GEN23" s="11"/>
      <c r="GEO23" s="11"/>
      <c r="GEP23" s="11"/>
      <c r="GEQ23" s="11"/>
      <c r="GER23" s="11"/>
      <c r="GES23" s="11"/>
      <c r="GET23" s="11"/>
      <c r="GEU23" s="11"/>
      <c r="GEV23" s="11"/>
      <c r="GEW23" s="11"/>
      <c r="GEX23" s="11"/>
      <c r="GEY23" s="11"/>
      <c r="GEZ23" s="11"/>
      <c r="GFA23" s="11"/>
      <c r="GFB23" s="11"/>
      <c r="GFC23" s="11"/>
      <c r="GFD23" s="11"/>
      <c r="GFE23" s="11"/>
      <c r="GFF23" s="11"/>
      <c r="GFG23" s="11"/>
      <c r="GFH23" s="11"/>
      <c r="GFI23" s="11"/>
      <c r="GFJ23" s="11"/>
      <c r="GFK23" s="11"/>
      <c r="GFL23" s="11"/>
      <c r="GFM23" s="11"/>
      <c r="GFN23" s="11"/>
      <c r="GFO23" s="11"/>
      <c r="GFP23" s="11"/>
      <c r="GFQ23" s="11"/>
      <c r="GFR23" s="11"/>
      <c r="GFS23" s="11"/>
      <c r="GFT23" s="11"/>
      <c r="GFU23" s="11"/>
      <c r="GFV23" s="11"/>
      <c r="GFW23" s="11"/>
      <c r="GFX23" s="11"/>
      <c r="GFY23" s="11"/>
      <c r="GFZ23" s="11"/>
      <c r="GGA23" s="11"/>
      <c r="GGB23" s="11"/>
      <c r="GGC23" s="11"/>
      <c r="GGD23" s="11"/>
      <c r="GGE23" s="11"/>
      <c r="GGF23" s="11"/>
      <c r="GGG23" s="11"/>
      <c r="GGH23" s="11"/>
      <c r="GGI23" s="11"/>
      <c r="GGJ23" s="11"/>
      <c r="GGK23" s="11"/>
      <c r="GGL23" s="11"/>
      <c r="GGM23" s="11"/>
      <c r="GGN23" s="11"/>
      <c r="GGO23" s="11"/>
      <c r="GGP23" s="11"/>
      <c r="GGQ23" s="11"/>
      <c r="GGR23" s="11"/>
      <c r="GGS23" s="11"/>
      <c r="GGT23" s="11"/>
      <c r="GGU23" s="11"/>
      <c r="GGV23" s="11"/>
      <c r="GGW23" s="11"/>
      <c r="GGX23" s="11"/>
      <c r="GGY23" s="11"/>
      <c r="GGZ23" s="11"/>
      <c r="GHA23" s="11"/>
      <c r="GHB23" s="11"/>
      <c r="GHC23" s="11"/>
      <c r="GHD23" s="11"/>
      <c r="GHE23" s="11"/>
      <c r="GHF23" s="11"/>
      <c r="GHG23" s="11"/>
      <c r="GHH23" s="11"/>
      <c r="GHI23" s="11"/>
      <c r="GHJ23" s="11"/>
      <c r="GHK23" s="11"/>
      <c r="GHL23" s="11"/>
      <c r="GHM23" s="11"/>
      <c r="GHN23" s="11"/>
      <c r="GHO23" s="11"/>
      <c r="GHP23" s="11"/>
      <c r="GHQ23" s="11"/>
      <c r="GHR23" s="11"/>
      <c r="GHS23" s="11"/>
      <c r="GHT23" s="11"/>
      <c r="GHU23" s="11"/>
      <c r="GHV23" s="11"/>
      <c r="GHW23" s="11"/>
      <c r="GHX23" s="11"/>
      <c r="GHY23" s="11"/>
      <c r="GHZ23" s="11"/>
      <c r="GIA23" s="11"/>
      <c r="GIB23" s="11"/>
      <c r="GIC23" s="11"/>
      <c r="GID23" s="11"/>
      <c r="GIE23" s="11"/>
      <c r="GIF23" s="11"/>
      <c r="GIG23" s="11"/>
      <c r="GIH23" s="11"/>
      <c r="GII23" s="11"/>
      <c r="GIJ23" s="11"/>
      <c r="GIK23" s="11"/>
      <c r="GIL23" s="11"/>
      <c r="GIM23" s="11"/>
      <c r="GIN23" s="11"/>
      <c r="GIO23" s="11"/>
      <c r="GIP23" s="11"/>
      <c r="GIQ23" s="11"/>
      <c r="GIR23" s="11"/>
      <c r="GIS23" s="11"/>
      <c r="GIT23" s="11"/>
      <c r="GIU23" s="11"/>
      <c r="GIV23" s="11"/>
      <c r="GIW23" s="11"/>
      <c r="GIX23" s="11"/>
      <c r="GIY23" s="11"/>
      <c r="GIZ23" s="11"/>
      <c r="GJA23" s="11"/>
      <c r="GJB23" s="11"/>
      <c r="GJC23" s="11"/>
      <c r="GJD23" s="11"/>
      <c r="GJE23" s="11"/>
      <c r="GJF23" s="11"/>
      <c r="GJG23" s="11"/>
      <c r="GJH23" s="11"/>
      <c r="GJI23" s="11"/>
      <c r="GJJ23" s="11"/>
      <c r="GJK23" s="11"/>
      <c r="GJL23" s="11"/>
      <c r="GJM23" s="11"/>
      <c r="GJN23" s="11"/>
      <c r="GJO23" s="11"/>
      <c r="GJP23" s="11"/>
      <c r="GJQ23" s="11"/>
      <c r="GJR23" s="11"/>
      <c r="GJS23" s="11"/>
      <c r="GJT23" s="11"/>
      <c r="GJU23" s="11"/>
      <c r="GJV23" s="11"/>
      <c r="GJW23" s="11"/>
      <c r="GJX23" s="11"/>
      <c r="GJY23" s="11"/>
      <c r="GJZ23" s="11"/>
      <c r="GKA23" s="11"/>
      <c r="GKB23" s="11"/>
      <c r="GKC23" s="11"/>
      <c r="GKD23" s="11"/>
      <c r="GKE23" s="11"/>
      <c r="GKF23" s="11"/>
      <c r="GKG23" s="11"/>
      <c r="GKH23" s="11"/>
      <c r="GKI23" s="11"/>
      <c r="GKJ23" s="11"/>
      <c r="GKK23" s="11"/>
      <c r="GKL23" s="11"/>
      <c r="GKM23" s="11"/>
      <c r="GKN23" s="11"/>
      <c r="GKO23" s="11"/>
      <c r="GKP23" s="11"/>
      <c r="GKQ23" s="11"/>
      <c r="GKR23" s="11"/>
      <c r="GKS23" s="11"/>
      <c r="GKT23" s="11"/>
      <c r="GKU23" s="11"/>
      <c r="GKV23" s="11"/>
      <c r="GKW23" s="11"/>
      <c r="GKX23" s="11"/>
      <c r="GKY23" s="11"/>
      <c r="GKZ23" s="11"/>
      <c r="GLA23" s="11"/>
      <c r="GLB23" s="11"/>
      <c r="GLC23" s="11"/>
      <c r="GLD23" s="11"/>
      <c r="GLE23" s="11"/>
      <c r="GLF23" s="11"/>
      <c r="GLG23" s="11"/>
      <c r="GLH23" s="11"/>
      <c r="GLI23" s="11"/>
      <c r="GLJ23" s="11"/>
      <c r="GLK23" s="11"/>
      <c r="GLL23" s="11"/>
      <c r="GLM23" s="11"/>
      <c r="GLN23" s="11"/>
      <c r="GLO23" s="11"/>
      <c r="GLP23" s="11"/>
      <c r="GLQ23" s="11"/>
      <c r="GLR23" s="11"/>
      <c r="GLS23" s="11"/>
      <c r="GLT23" s="11"/>
      <c r="GLU23" s="11"/>
      <c r="GLV23" s="11"/>
      <c r="GLW23" s="11"/>
      <c r="GLX23" s="11"/>
      <c r="GLY23" s="11"/>
      <c r="GLZ23" s="11"/>
      <c r="GMA23" s="11"/>
      <c r="GMB23" s="11"/>
      <c r="GMC23" s="11"/>
      <c r="GMD23" s="11"/>
      <c r="GME23" s="11"/>
      <c r="GMF23" s="11"/>
      <c r="GMG23" s="11"/>
      <c r="GMH23" s="11"/>
      <c r="GMI23" s="11"/>
      <c r="GMJ23" s="11"/>
      <c r="GMK23" s="11"/>
      <c r="GML23" s="11"/>
      <c r="GMM23" s="11"/>
      <c r="GMN23" s="11"/>
      <c r="GMO23" s="11"/>
      <c r="GMP23" s="11"/>
      <c r="GMQ23" s="11"/>
      <c r="GMR23" s="11"/>
      <c r="GMS23" s="11"/>
      <c r="GMT23" s="11"/>
      <c r="GMU23" s="11"/>
      <c r="GMV23" s="11"/>
      <c r="GMW23" s="11"/>
      <c r="GMX23" s="11"/>
      <c r="GMY23" s="11"/>
      <c r="GMZ23" s="11"/>
      <c r="GNA23" s="11"/>
      <c r="GNB23" s="11"/>
      <c r="GNC23" s="11"/>
      <c r="GND23" s="11"/>
      <c r="GNE23" s="11"/>
      <c r="GNF23" s="11"/>
      <c r="GNG23" s="11"/>
      <c r="GNH23" s="11"/>
      <c r="GNI23" s="11"/>
      <c r="GNJ23" s="11"/>
      <c r="GNK23" s="11"/>
      <c r="GNL23" s="11"/>
      <c r="GNM23" s="11"/>
      <c r="GNN23" s="11"/>
      <c r="GNO23" s="11"/>
      <c r="GNP23" s="11"/>
      <c r="GNQ23" s="11"/>
      <c r="GNR23" s="11"/>
      <c r="GNS23" s="11"/>
      <c r="GNT23" s="11"/>
      <c r="GNU23" s="11"/>
      <c r="GNV23" s="11"/>
      <c r="GNW23" s="11"/>
      <c r="GNX23" s="11"/>
      <c r="GNY23" s="11"/>
      <c r="GNZ23" s="11"/>
      <c r="GOA23" s="11"/>
      <c r="GOB23" s="11"/>
      <c r="GOC23" s="11"/>
      <c r="GOD23" s="11"/>
      <c r="GOE23" s="11"/>
      <c r="GOF23" s="11"/>
      <c r="GOG23" s="11"/>
      <c r="GOH23" s="11"/>
      <c r="GOI23" s="11"/>
      <c r="GOJ23" s="11"/>
      <c r="GOK23" s="11"/>
      <c r="GOL23" s="11"/>
      <c r="GOM23" s="11"/>
      <c r="GON23" s="11"/>
      <c r="GOO23" s="11"/>
      <c r="GOP23" s="11"/>
      <c r="GOQ23" s="11"/>
      <c r="GOR23" s="11"/>
      <c r="GOS23" s="11"/>
      <c r="GOT23" s="11"/>
      <c r="GOU23" s="11"/>
      <c r="GOV23" s="11"/>
      <c r="GOW23" s="11"/>
      <c r="GOX23" s="11"/>
      <c r="GOY23" s="11"/>
      <c r="GOZ23" s="11"/>
      <c r="GPA23" s="11"/>
      <c r="GPB23" s="11"/>
      <c r="GPC23" s="11"/>
      <c r="GPD23" s="11"/>
      <c r="GPE23" s="11"/>
      <c r="GPF23" s="11"/>
      <c r="GPG23" s="11"/>
      <c r="GPH23" s="11"/>
      <c r="GPI23" s="11"/>
      <c r="GPJ23" s="11"/>
      <c r="GPK23" s="11"/>
      <c r="GPL23" s="11"/>
      <c r="GPM23" s="11"/>
      <c r="GPN23" s="11"/>
      <c r="GPO23" s="11"/>
      <c r="GPP23" s="11"/>
      <c r="GPQ23" s="11"/>
      <c r="GPR23" s="11"/>
      <c r="GPS23" s="11"/>
      <c r="GPT23" s="11"/>
      <c r="GPU23" s="11"/>
      <c r="GPV23" s="11"/>
      <c r="GPW23" s="11"/>
      <c r="GPX23" s="11"/>
      <c r="GPY23" s="11"/>
      <c r="GPZ23" s="11"/>
      <c r="GQA23" s="11"/>
      <c r="GQB23" s="11"/>
      <c r="GQC23" s="11"/>
      <c r="GQD23" s="11"/>
      <c r="GQE23" s="11"/>
      <c r="GQF23" s="11"/>
      <c r="GQG23" s="11"/>
      <c r="GQH23" s="11"/>
      <c r="GQI23" s="11"/>
      <c r="GQJ23" s="11"/>
      <c r="GQK23" s="11"/>
      <c r="GQL23" s="11"/>
      <c r="GQM23" s="11"/>
      <c r="GQN23" s="11"/>
      <c r="GQO23" s="11"/>
      <c r="GQP23" s="11"/>
      <c r="GQQ23" s="11"/>
      <c r="GQR23" s="11"/>
      <c r="GQS23" s="11"/>
      <c r="GQT23" s="11"/>
      <c r="GQU23" s="11"/>
      <c r="GQV23" s="11"/>
      <c r="GQW23" s="11"/>
      <c r="GQX23" s="11"/>
      <c r="GQY23" s="11"/>
      <c r="GQZ23" s="11"/>
      <c r="GRA23" s="11"/>
      <c r="GRB23" s="11"/>
      <c r="GRC23" s="11"/>
      <c r="GRD23" s="11"/>
      <c r="GRE23" s="11"/>
      <c r="GRF23" s="11"/>
      <c r="GRG23" s="11"/>
      <c r="GRH23" s="11"/>
      <c r="GRI23" s="11"/>
      <c r="GRJ23" s="11"/>
      <c r="GRK23" s="11"/>
      <c r="GRL23" s="11"/>
      <c r="GRM23" s="11"/>
      <c r="GRN23" s="11"/>
      <c r="GRO23" s="11"/>
      <c r="GRP23" s="11"/>
      <c r="GRQ23" s="11"/>
      <c r="GRR23" s="11"/>
      <c r="GRS23" s="11"/>
      <c r="GRT23" s="11"/>
      <c r="GRU23" s="11"/>
      <c r="GRV23" s="11"/>
      <c r="GRW23" s="11"/>
      <c r="GRX23" s="11"/>
      <c r="GRY23" s="11"/>
      <c r="GRZ23" s="11"/>
      <c r="GSA23" s="11"/>
      <c r="GSB23" s="11"/>
      <c r="GSC23" s="11"/>
      <c r="GSD23" s="11"/>
      <c r="GSE23" s="11"/>
      <c r="GSF23" s="11"/>
      <c r="GSG23" s="11"/>
      <c r="GSH23" s="11"/>
      <c r="GSI23" s="11"/>
      <c r="GSJ23" s="11"/>
      <c r="GSK23" s="11"/>
      <c r="GSL23" s="11"/>
      <c r="GSM23" s="11"/>
      <c r="GSN23" s="11"/>
      <c r="GSO23" s="11"/>
      <c r="GSP23" s="11"/>
      <c r="GSQ23" s="11"/>
      <c r="GSR23" s="11"/>
      <c r="GSS23" s="11"/>
      <c r="GST23" s="11"/>
      <c r="GSU23" s="11"/>
      <c r="GSV23" s="11"/>
      <c r="GSW23" s="11"/>
      <c r="GSX23" s="11"/>
      <c r="GSY23" s="11"/>
      <c r="GSZ23" s="11"/>
      <c r="GTA23" s="11"/>
      <c r="GTB23" s="11"/>
      <c r="GTC23" s="11"/>
      <c r="GTD23" s="11"/>
      <c r="GTE23" s="11"/>
      <c r="GTF23" s="11"/>
      <c r="GTG23" s="11"/>
      <c r="GTH23" s="11"/>
      <c r="GTI23" s="11"/>
      <c r="GTJ23" s="11"/>
      <c r="GTK23" s="11"/>
      <c r="GTL23" s="11"/>
      <c r="GTM23" s="11"/>
      <c r="GTN23" s="11"/>
      <c r="GTO23" s="11"/>
      <c r="GTP23" s="11"/>
      <c r="GTQ23" s="11"/>
      <c r="GTR23" s="11"/>
      <c r="GTS23" s="11"/>
      <c r="GTT23" s="11"/>
      <c r="GTU23" s="11"/>
      <c r="GTV23" s="11"/>
      <c r="GTW23" s="11"/>
      <c r="GTX23" s="11"/>
      <c r="GTY23" s="11"/>
      <c r="GTZ23" s="11"/>
      <c r="GUA23" s="11"/>
      <c r="GUB23" s="11"/>
      <c r="GUC23" s="11"/>
      <c r="GUD23" s="11"/>
      <c r="GUE23" s="11"/>
      <c r="GUF23" s="11"/>
      <c r="GUG23" s="11"/>
      <c r="GUH23" s="11"/>
      <c r="GUI23" s="11"/>
      <c r="GUJ23" s="11"/>
      <c r="GUK23" s="11"/>
      <c r="GUL23" s="11"/>
      <c r="GUM23" s="11"/>
      <c r="GUN23" s="11"/>
      <c r="GUO23" s="11"/>
      <c r="GUP23" s="11"/>
      <c r="GUQ23" s="11"/>
      <c r="GUR23" s="11"/>
      <c r="GUS23" s="11"/>
      <c r="GUT23" s="11"/>
      <c r="GUU23" s="11"/>
      <c r="GUV23" s="11"/>
      <c r="GUW23" s="11"/>
      <c r="GUX23" s="11"/>
      <c r="GUY23" s="11"/>
      <c r="GUZ23" s="11"/>
      <c r="GVA23" s="11"/>
      <c r="GVB23" s="11"/>
      <c r="GVC23" s="11"/>
      <c r="GVD23" s="11"/>
      <c r="GVE23" s="11"/>
      <c r="GVF23" s="11"/>
      <c r="GVG23" s="11"/>
      <c r="GVH23" s="11"/>
      <c r="GVI23" s="11"/>
      <c r="GVJ23" s="11"/>
      <c r="GVK23" s="11"/>
      <c r="GVL23" s="11"/>
      <c r="GVM23" s="11"/>
      <c r="GVN23" s="11"/>
      <c r="GVO23" s="11"/>
      <c r="GVP23" s="11"/>
      <c r="GVQ23" s="11"/>
      <c r="GVR23" s="11"/>
      <c r="GVS23" s="11"/>
      <c r="GVT23" s="11"/>
      <c r="GVU23" s="11"/>
      <c r="GVV23" s="11"/>
      <c r="GVW23" s="11"/>
      <c r="GVX23" s="11"/>
      <c r="GVY23" s="11"/>
      <c r="GVZ23" s="11"/>
      <c r="GWA23" s="11"/>
      <c r="GWB23" s="11"/>
      <c r="GWC23" s="11"/>
      <c r="GWD23" s="11"/>
      <c r="GWE23" s="11"/>
      <c r="GWF23" s="11"/>
      <c r="GWG23" s="11"/>
      <c r="GWH23" s="11"/>
      <c r="GWI23" s="11"/>
      <c r="GWJ23" s="11"/>
      <c r="GWK23" s="11"/>
      <c r="GWL23" s="11"/>
      <c r="GWM23" s="11"/>
      <c r="GWN23" s="11"/>
      <c r="GWO23" s="11"/>
      <c r="GWP23" s="11"/>
      <c r="GWQ23" s="11"/>
      <c r="GWR23" s="11"/>
      <c r="GWS23" s="11"/>
      <c r="GWT23" s="11"/>
      <c r="GWU23" s="11"/>
      <c r="GWV23" s="11"/>
      <c r="GWW23" s="11"/>
      <c r="GWX23" s="11"/>
      <c r="GWY23" s="11"/>
      <c r="GWZ23" s="11"/>
      <c r="GXA23" s="11"/>
      <c r="GXB23" s="11"/>
      <c r="GXC23" s="11"/>
      <c r="GXD23" s="11"/>
      <c r="GXE23" s="11"/>
      <c r="GXF23" s="11"/>
      <c r="GXG23" s="11"/>
      <c r="GXH23" s="11"/>
      <c r="GXI23" s="11"/>
      <c r="GXJ23" s="11"/>
      <c r="GXK23" s="11"/>
      <c r="GXL23" s="11"/>
      <c r="GXM23" s="11"/>
      <c r="GXN23" s="11"/>
      <c r="GXO23" s="11"/>
      <c r="GXP23" s="11"/>
      <c r="GXQ23" s="11"/>
      <c r="GXR23" s="11"/>
      <c r="GXS23" s="11"/>
      <c r="GXT23" s="11"/>
      <c r="GXU23" s="11"/>
      <c r="GXV23" s="11"/>
      <c r="GXW23" s="11"/>
      <c r="GXX23" s="11"/>
      <c r="GXY23" s="11"/>
      <c r="GXZ23" s="11"/>
      <c r="GYA23" s="11"/>
      <c r="GYB23" s="11"/>
      <c r="GYC23" s="11"/>
      <c r="GYD23" s="11"/>
      <c r="GYE23" s="11"/>
      <c r="GYF23" s="11"/>
      <c r="GYG23" s="11"/>
      <c r="GYH23" s="11"/>
      <c r="GYI23" s="11"/>
      <c r="GYJ23" s="11"/>
      <c r="GYK23" s="11"/>
      <c r="GYL23" s="11"/>
      <c r="GYM23" s="11"/>
      <c r="GYN23" s="11"/>
      <c r="GYO23" s="11"/>
      <c r="GYP23" s="11"/>
      <c r="GYQ23" s="11"/>
      <c r="GYR23" s="11"/>
      <c r="GYS23" s="11"/>
      <c r="GYT23" s="11"/>
      <c r="GYU23" s="11"/>
      <c r="GYV23" s="11"/>
      <c r="GYW23" s="11"/>
      <c r="GYX23" s="11"/>
      <c r="GYY23" s="11"/>
      <c r="GYZ23" s="11"/>
      <c r="GZA23" s="11"/>
      <c r="GZB23" s="11"/>
      <c r="GZC23" s="11"/>
      <c r="GZD23" s="11"/>
      <c r="GZE23" s="11"/>
      <c r="GZF23" s="11"/>
      <c r="GZG23" s="11"/>
      <c r="GZH23" s="11"/>
      <c r="GZI23" s="11"/>
      <c r="GZJ23" s="11"/>
      <c r="GZK23" s="11"/>
      <c r="GZL23" s="11"/>
      <c r="GZM23" s="11"/>
      <c r="GZN23" s="11"/>
      <c r="GZO23" s="11"/>
      <c r="GZP23" s="11"/>
      <c r="GZQ23" s="11"/>
      <c r="GZR23" s="11"/>
      <c r="GZS23" s="11"/>
      <c r="GZT23" s="11"/>
      <c r="GZU23" s="11"/>
      <c r="GZV23" s="11"/>
      <c r="GZW23" s="11"/>
      <c r="GZX23" s="11"/>
      <c r="GZY23" s="11"/>
      <c r="GZZ23" s="11"/>
      <c r="HAA23" s="11"/>
      <c r="HAB23" s="11"/>
      <c r="HAC23" s="11"/>
      <c r="HAD23" s="11"/>
      <c r="HAE23" s="11"/>
      <c r="HAF23" s="11"/>
      <c r="HAG23" s="11"/>
      <c r="HAH23" s="11"/>
      <c r="HAI23" s="11"/>
      <c r="HAJ23" s="11"/>
      <c r="HAK23" s="11"/>
      <c r="HAL23" s="11"/>
      <c r="HAM23" s="11"/>
      <c r="HAN23" s="11"/>
      <c r="HAO23" s="11"/>
      <c r="HAP23" s="11"/>
      <c r="HAQ23" s="11"/>
      <c r="HAR23" s="11"/>
      <c r="HAS23" s="11"/>
      <c r="HAT23" s="11"/>
      <c r="HAU23" s="11"/>
      <c r="HAV23" s="11"/>
      <c r="HAW23" s="11"/>
      <c r="HAX23" s="11"/>
      <c r="HAY23" s="11"/>
      <c r="HAZ23" s="11"/>
      <c r="HBA23" s="11"/>
      <c r="HBB23" s="11"/>
      <c r="HBC23" s="11"/>
      <c r="HBD23" s="11"/>
      <c r="HBE23" s="11"/>
      <c r="HBF23" s="11"/>
      <c r="HBG23" s="11"/>
      <c r="HBH23" s="11"/>
      <c r="HBI23" s="11"/>
      <c r="HBJ23" s="11"/>
      <c r="HBK23" s="11"/>
      <c r="HBL23" s="11"/>
      <c r="HBM23" s="11"/>
      <c r="HBN23" s="11"/>
      <c r="HBO23" s="11"/>
      <c r="HBP23" s="11"/>
      <c r="HBQ23" s="11"/>
      <c r="HBR23" s="11"/>
      <c r="HBS23" s="11"/>
      <c r="HBT23" s="11"/>
      <c r="HBU23" s="11"/>
      <c r="HBV23" s="11"/>
      <c r="HBW23" s="11"/>
      <c r="HBX23" s="11"/>
      <c r="HBY23" s="11"/>
      <c r="HBZ23" s="11"/>
      <c r="HCA23" s="11"/>
      <c r="HCB23" s="11"/>
      <c r="HCC23" s="11"/>
      <c r="HCD23" s="11"/>
      <c r="HCE23" s="11"/>
      <c r="HCF23" s="11"/>
      <c r="HCG23" s="11"/>
      <c r="HCH23" s="11"/>
      <c r="HCI23" s="11"/>
      <c r="HCJ23" s="11"/>
      <c r="HCK23" s="11"/>
      <c r="HCL23" s="11"/>
      <c r="HCM23" s="11"/>
      <c r="HCN23" s="11"/>
      <c r="HCO23" s="11"/>
      <c r="HCP23" s="11"/>
      <c r="HCQ23" s="11"/>
      <c r="HCR23" s="11"/>
      <c r="HCS23" s="11"/>
      <c r="HCT23" s="11"/>
      <c r="HCU23" s="11"/>
      <c r="HCV23" s="11"/>
      <c r="HCW23" s="11"/>
      <c r="HCX23" s="11"/>
      <c r="HCY23" s="11"/>
      <c r="HCZ23" s="11"/>
      <c r="HDA23" s="11"/>
      <c r="HDB23" s="11"/>
      <c r="HDC23" s="11"/>
      <c r="HDD23" s="11"/>
      <c r="HDE23" s="11"/>
      <c r="HDF23" s="11"/>
      <c r="HDG23" s="11"/>
      <c r="HDH23" s="11"/>
      <c r="HDI23" s="11"/>
      <c r="HDJ23" s="11"/>
      <c r="HDK23" s="11"/>
      <c r="HDL23" s="11"/>
      <c r="HDM23" s="11"/>
      <c r="HDN23" s="11"/>
      <c r="HDO23" s="11"/>
      <c r="HDP23" s="11"/>
      <c r="HDQ23" s="11"/>
      <c r="HDR23" s="11"/>
      <c r="HDS23" s="11"/>
      <c r="HDT23" s="11"/>
      <c r="HDU23" s="11"/>
      <c r="HDV23" s="11"/>
      <c r="HDW23" s="11"/>
      <c r="HDX23" s="11"/>
      <c r="HDY23" s="11"/>
      <c r="HDZ23" s="11"/>
      <c r="HEA23" s="11"/>
      <c r="HEB23" s="11"/>
      <c r="HEC23" s="11"/>
      <c r="HED23" s="11"/>
      <c r="HEE23" s="11"/>
      <c r="HEF23" s="11"/>
      <c r="HEG23" s="11"/>
      <c r="HEH23" s="11"/>
      <c r="HEI23" s="11"/>
      <c r="HEJ23" s="11"/>
      <c r="HEK23" s="11"/>
      <c r="HEL23" s="11"/>
      <c r="HEM23" s="11"/>
      <c r="HEN23" s="11"/>
      <c r="HEO23" s="11"/>
      <c r="HEP23" s="11"/>
      <c r="HEQ23" s="11"/>
      <c r="HER23" s="11"/>
      <c r="HES23" s="11"/>
      <c r="HET23" s="11"/>
      <c r="HEU23" s="11"/>
      <c r="HEV23" s="11"/>
      <c r="HEW23" s="11"/>
      <c r="HEX23" s="11"/>
      <c r="HEY23" s="11"/>
      <c r="HEZ23" s="11"/>
      <c r="HFA23" s="11"/>
      <c r="HFB23" s="11"/>
      <c r="HFC23" s="11"/>
      <c r="HFD23" s="11"/>
      <c r="HFE23" s="11"/>
      <c r="HFF23" s="11"/>
      <c r="HFG23" s="11"/>
      <c r="HFH23" s="11"/>
      <c r="HFI23" s="11"/>
      <c r="HFJ23" s="11"/>
      <c r="HFK23" s="11"/>
      <c r="HFL23" s="11"/>
      <c r="HFM23" s="11"/>
      <c r="HFN23" s="11"/>
      <c r="HFO23" s="11"/>
      <c r="HFP23" s="11"/>
      <c r="HFQ23" s="11"/>
      <c r="HFR23" s="11"/>
      <c r="HFS23" s="11"/>
      <c r="HFT23" s="11"/>
      <c r="HFU23" s="11"/>
      <c r="HFV23" s="11"/>
      <c r="HFW23" s="11"/>
      <c r="HFX23" s="11"/>
      <c r="HFY23" s="11"/>
      <c r="HFZ23" s="11"/>
      <c r="HGA23" s="11"/>
      <c r="HGB23" s="11"/>
      <c r="HGC23" s="11"/>
      <c r="HGD23" s="11"/>
      <c r="HGE23" s="11"/>
      <c r="HGF23" s="11"/>
      <c r="HGG23" s="11"/>
      <c r="HGH23" s="11"/>
      <c r="HGI23" s="11"/>
      <c r="HGJ23" s="11"/>
      <c r="HGK23" s="11"/>
      <c r="HGL23" s="11"/>
      <c r="HGM23" s="11"/>
      <c r="HGN23" s="11"/>
      <c r="HGO23" s="11"/>
      <c r="HGP23" s="11"/>
      <c r="HGQ23" s="11"/>
      <c r="HGR23" s="11"/>
      <c r="HGS23" s="11"/>
      <c r="HGT23" s="11"/>
      <c r="HGU23" s="11"/>
      <c r="HGV23" s="11"/>
      <c r="HGW23" s="11"/>
      <c r="HGX23" s="11"/>
      <c r="HGY23" s="11"/>
      <c r="HGZ23" s="11"/>
      <c r="HHA23" s="11"/>
      <c r="HHB23" s="11"/>
      <c r="HHC23" s="11"/>
      <c r="HHD23" s="11"/>
      <c r="HHE23" s="11"/>
      <c r="HHF23" s="11"/>
      <c r="HHG23" s="11"/>
      <c r="HHH23" s="11"/>
      <c r="HHI23" s="11"/>
      <c r="HHJ23" s="11"/>
      <c r="HHK23" s="11"/>
      <c r="HHL23" s="11"/>
      <c r="HHM23" s="11"/>
      <c r="HHN23" s="11"/>
      <c r="HHO23" s="11"/>
      <c r="HHP23" s="11"/>
      <c r="HHQ23" s="11"/>
      <c r="HHR23" s="11"/>
      <c r="HHS23" s="11"/>
      <c r="HHT23" s="11"/>
      <c r="HHU23" s="11"/>
      <c r="HHV23" s="11"/>
      <c r="HHW23" s="11"/>
      <c r="HHX23" s="11"/>
      <c r="HHY23" s="11"/>
      <c r="HHZ23" s="11"/>
      <c r="HIA23" s="11"/>
      <c r="HIB23" s="11"/>
      <c r="HIC23" s="11"/>
      <c r="HID23" s="11"/>
      <c r="HIE23" s="11"/>
      <c r="HIF23" s="11"/>
      <c r="HIG23" s="11"/>
      <c r="HIH23" s="11"/>
      <c r="HII23" s="11"/>
      <c r="HIJ23" s="11"/>
      <c r="HIK23" s="11"/>
      <c r="HIL23" s="11"/>
      <c r="HIM23" s="11"/>
      <c r="HIN23" s="11"/>
      <c r="HIO23" s="11"/>
      <c r="HIP23" s="11"/>
      <c r="HIQ23" s="11"/>
      <c r="HIR23" s="11"/>
      <c r="HIS23" s="11"/>
      <c r="HIT23" s="11"/>
      <c r="HIU23" s="11"/>
      <c r="HIV23" s="11"/>
      <c r="HIW23" s="11"/>
      <c r="HIX23" s="11"/>
      <c r="HIY23" s="11"/>
      <c r="HIZ23" s="11"/>
      <c r="HJA23" s="11"/>
      <c r="HJB23" s="11"/>
      <c r="HJC23" s="11"/>
      <c r="HJD23" s="11"/>
      <c r="HJE23" s="11"/>
      <c r="HJF23" s="11"/>
      <c r="HJG23" s="11"/>
      <c r="HJH23" s="11"/>
      <c r="HJI23" s="11"/>
      <c r="HJJ23" s="11"/>
      <c r="HJK23" s="11"/>
      <c r="HJL23" s="11"/>
      <c r="HJM23" s="11"/>
      <c r="HJN23" s="11"/>
      <c r="HJO23" s="11"/>
      <c r="HJP23" s="11"/>
      <c r="HJQ23" s="11"/>
      <c r="HJR23" s="11"/>
      <c r="HJS23" s="11"/>
      <c r="HJT23" s="11"/>
      <c r="HJU23" s="11"/>
      <c r="HJV23" s="11"/>
      <c r="HJW23" s="11"/>
      <c r="HJX23" s="11"/>
      <c r="HJY23" s="11"/>
      <c r="HJZ23" s="11"/>
      <c r="HKA23" s="11"/>
      <c r="HKB23" s="11"/>
      <c r="HKC23" s="11"/>
      <c r="HKD23" s="11"/>
      <c r="HKE23" s="11"/>
      <c r="HKF23" s="11"/>
      <c r="HKG23" s="11"/>
      <c r="HKH23" s="11"/>
      <c r="HKI23" s="11"/>
      <c r="HKJ23" s="11"/>
      <c r="HKK23" s="11"/>
      <c r="HKL23" s="11"/>
      <c r="HKM23" s="11"/>
      <c r="HKN23" s="11"/>
      <c r="HKO23" s="11"/>
      <c r="HKP23" s="11"/>
      <c r="HKQ23" s="11"/>
      <c r="HKR23" s="11"/>
      <c r="HKS23" s="11"/>
      <c r="HKT23" s="11"/>
      <c r="HKU23" s="11"/>
      <c r="HKV23" s="11"/>
      <c r="HKW23" s="11"/>
      <c r="HKX23" s="11"/>
      <c r="HKY23" s="11"/>
      <c r="HKZ23" s="11"/>
      <c r="HLA23" s="11"/>
      <c r="HLB23" s="11"/>
      <c r="HLC23" s="11"/>
      <c r="HLD23" s="11"/>
      <c r="HLE23" s="11"/>
      <c r="HLF23" s="11"/>
      <c r="HLG23" s="11"/>
      <c r="HLH23" s="11"/>
      <c r="HLI23" s="11"/>
      <c r="HLJ23" s="11"/>
      <c r="HLK23" s="11"/>
      <c r="HLL23" s="11"/>
      <c r="HLM23" s="11"/>
      <c r="HLN23" s="11"/>
      <c r="HLO23" s="11"/>
      <c r="HLP23" s="11"/>
      <c r="HLQ23" s="11"/>
      <c r="HLR23" s="11"/>
      <c r="HLS23" s="11"/>
      <c r="HLT23" s="11"/>
      <c r="HLU23" s="11"/>
      <c r="HLV23" s="11"/>
      <c r="HLW23" s="11"/>
      <c r="HLX23" s="11"/>
      <c r="HLY23" s="11"/>
      <c r="HLZ23" s="11"/>
      <c r="HMA23" s="11"/>
      <c r="HMB23" s="11"/>
      <c r="HMC23" s="11"/>
      <c r="HMD23" s="11"/>
      <c r="HME23" s="11"/>
      <c r="HMF23" s="11"/>
      <c r="HMG23" s="11"/>
      <c r="HMH23" s="11"/>
      <c r="HMI23" s="11"/>
      <c r="HMJ23" s="11"/>
      <c r="HMK23" s="11"/>
      <c r="HML23" s="11"/>
      <c r="HMM23" s="11"/>
      <c r="HMN23" s="11"/>
      <c r="HMO23" s="11"/>
      <c r="HMP23" s="11"/>
      <c r="HMQ23" s="11"/>
      <c r="HMR23" s="11"/>
      <c r="HMS23" s="11"/>
      <c r="HMT23" s="11"/>
      <c r="HMU23" s="11"/>
      <c r="HMV23" s="11"/>
      <c r="HMW23" s="11"/>
      <c r="HMX23" s="11"/>
      <c r="HMY23" s="11"/>
      <c r="HMZ23" s="11"/>
      <c r="HNA23" s="11"/>
      <c r="HNB23" s="11"/>
      <c r="HNC23" s="11"/>
      <c r="HND23" s="11"/>
      <c r="HNE23" s="11"/>
      <c r="HNF23" s="11"/>
      <c r="HNG23" s="11"/>
      <c r="HNH23" s="11"/>
      <c r="HNI23" s="11"/>
      <c r="HNJ23" s="11"/>
      <c r="HNK23" s="11"/>
      <c r="HNL23" s="11"/>
      <c r="HNM23" s="11"/>
      <c r="HNN23" s="11"/>
      <c r="HNO23" s="11"/>
      <c r="HNP23" s="11"/>
      <c r="HNQ23" s="11"/>
      <c r="HNR23" s="11"/>
      <c r="HNS23" s="11"/>
      <c r="HNT23" s="11"/>
      <c r="HNU23" s="11"/>
      <c r="HNV23" s="11"/>
      <c r="HNW23" s="11"/>
      <c r="HNX23" s="11"/>
      <c r="HNY23" s="11"/>
      <c r="HNZ23" s="11"/>
      <c r="HOA23" s="11"/>
      <c r="HOB23" s="11"/>
      <c r="HOC23" s="11"/>
      <c r="HOD23" s="11"/>
      <c r="HOE23" s="11"/>
      <c r="HOF23" s="11"/>
      <c r="HOG23" s="11"/>
      <c r="HOH23" s="11"/>
      <c r="HOI23" s="11"/>
      <c r="HOJ23" s="11"/>
      <c r="HOK23" s="11"/>
      <c r="HOL23" s="11"/>
      <c r="HOM23" s="11"/>
      <c r="HON23" s="11"/>
      <c r="HOO23" s="11"/>
      <c r="HOP23" s="11"/>
      <c r="HOQ23" s="11"/>
      <c r="HOR23" s="11"/>
      <c r="HOS23" s="11"/>
      <c r="HOT23" s="11"/>
      <c r="HOU23" s="11"/>
      <c r="HOV23" s="11"/>
      <c r="HOW23" s="11"/>
      <c r="HOX23" s="11"/>
      <c r="HOY23" s="11"/>
      <c r="HOZ23" s="11"/>
      <c r="HPA23" s="11"/>
      <c r="HPB23" s="11"/>
      <c r="HPC23" s="11"/>
      <c r="HPD23" s="11"/>
      <c r="HPE23" s="11"/>
      <c r="HPF23" s="11"/>
      <c r="HPG23" s="11"/>
      <c r="HPH23" s="11"/>
      <c r="HPI23" s="11"/>
      <c r="HPJ23" s="11"/>
      <c r="HPK23" s="11"/>
      <c r="HPL23" s="11"/>
      <c r="HPM23" s="11"/>
      <c r="HPN23" s="11"/>
      <c r="HPO23" s="11"/>
      <c r="HPP23" s="11"/>
      <c r="HPQ23" s="11"/>
      <c r="HPR23" s="11"/>
      <c r="HPS23" s="11"/>
      <c r="HPT23" s="11"/>
      <c r="HPU23" s="11"/>
      <c r="HPV23" s="11"/>
      <c r="HPW23" s="11"/>
      <c r="HPX23" s="11"/>
      <c r="HPY23" s="11"/>
      <c r="HPZ23" s="11"/>
      <c r="HQA23" s="11"/>
      <c r="HQB23" s="11"/>
      <c r="HQC23" s="11"/>
      <c r="HQD23" s="11"/>
      <c r="HQE23" s="11"/>
      <c r="HQF23" s="11"/>
      <c r="HQG23" s="11"/>
      <c r="HQH23" s="11"/>
      <c r="HQI23" s="11"/>
      <c r="HQJ23" s="11"/>
      <c r="HQK23" s="11"/>
      <c r="HQL23" s="11"/>
      <c r="HQM23" s="11"/>
      <c r="HQN23" s="11"/>
      <c r="HQO23" s="11"/>
      <c r="HQP23" s="11"/>
      <c r="HQQ23" s="11"/>
      <c r="HQR23" s="11"/>
      <c r="HQS23" s="11"/>
      <c r="HQT23" s="11"/>
      <c r="HQU23" s="11"/>
      <c r="HQV23" s="11"/>
      <c r="HQW23" s="11"/>
      <c r="HQX23" s="11"/>
      <c r="HQY23" s="11"/>
      <c r="HQZ23" s="11"/>
      <c r="HRA23" s="11"/>
      <c r="HRB23" s="11"/>
      <c r="HRC23" s="11"/>
      <c r="HRD23" s="11"/>
      <c r="HRE23" s="11"/>
      <c r="HRF23" s="11"/>
      <c r="HRG23" s="11"/>
      <c r="HRH23" s="11"/>
      <c r="HRI23" s="11"/>
      <c r="HRJ23" s="11"/>
      <c r="HRK23" s="11"/>
      <c r="HRL23" s="11"/>
      <c r="HRM23" s="11"/>
      <c r="HRN23" s="11"/>
      <c r="HRO23" s="11"/>
      <c r="HRP23" s="11"/>
      <c r="HRQ23" s="11"/>
      <c r="HRR23" s="11"/>
      <c r="HRS23" s="11"/>
      <c r="HRT23" s="11"/>
      <c r="HRU23" s="11"/>
      <c r="HRV23" s="11"/>
      <c r="HRW23" s="11"/>
      <c r="HRX23" s="11"/>
      <c r="HRY23" s="11"/>
      <c r="HRZ23" s="11"/>
      <c r="HSA23" s="11"/>
      <c r="HSB23" s="11"/>
      <c r="HSC23" s="11"/>
      <c r="HSD23" s="11"/>
      <c r="HSE23" s="11"/>
      <c r="HSF23" s="11"/>
      <c r="HSG23" s="11"/>
      <c r="HSH23" s="11"/>
      <c r="HSI23" s="11"/>
      <c r="HSJ23" s="11"/>
      <c r="HSK23" s="11"/>
      <c r="HSL23" s="11"/>
      <c r="HSM23" s="11"/>
      <c r="HSN23" s="11"/>
      <c r="HSO23" s="11"/>
      <c r="HSP23" s="11"/>
      <c r="HSQ23" s="11"/>
      <c r="HSR23" s="11"/>
      <c r="HSS23" s="11"/>
      <c r="HST23" s="11"/>
      <c r="HSU23" s="11"/>
      <c r="HSV23" s="11"/>
      <c r="HSW23" s="11"/>
      <c r="HSX23" s="11"/>
      <c r="HSY23" s="11"/>
      <c r="HSZ23" s="11"/>
      <c r="HTA23" s="11"/>
      <c r="HTB23" s="11"/>
      <c r="HTC23" s="11"/>
      <c r="HTD23" s="11"/>
      <c r="HTE23" s="11"/>
      <c r="HTF23" s="11"/>
      <c r="HTG23" s="11"/>
      <c r="HTH23" s="11"/>
      <c r="HTI23" s="11"/>
      <c r="HTJ23" s="11"/>
      <c r="HTK23" s="11"/>
      <c r="HTL23" s="11"/>
      <c r="HTM23" s="11"/>
      <c r="HTN23" s="11"/>
      <c r="HTO23" s="11"/>
      <c r="HTP23" s="11"/>
      <c r="HTQ23" s="11"/>
      <c r="HTR23" s="11"/>
      <c r="HTS23" s="11"/>
      <c r="HTT23" s="11"/>
      <c r="HTU23" s="11"/>
      <c r="HTV23" s="11"/>
      <c r="HTW23" s="11"/>
      <c r="HTX23" s="11"/>
      <c r="HTY23" s="11"/>
      <c r="HTZ23" s="11"/>
      <c r="HUA23" s="11"/>
      <c r="HUB23" s="11"/>
      <c r="HUC23" s="11"/>
      <c r="HUD23" s="11"/>
      <c r="HUE23" s="11"/>
      <c r="HUF23" s="11"/>
      <c r="HUG23" s="11"/>
      <c r="HUH23" s="11"/>
      <c r="HUI23" s="11"/>
      <c r="HUJ23" s="11"/>
      <c r="HUK23" s="11"/>
      <c r="HUL23" s="11"/>
      <c r="HUM23" s="11"/>
      <c r="HUN23" s="11"/>
      <c r="HUO23" s="11"/>
      <c r="HUP23" s="11"/>
      <c r="HUQ23" s="11"/>
      <c r="HUR23" s="11"/>
      <c r="HUS23" s="11"/>
      <c r="HUT23" s="11"/>
      <c r="HUU23" s="11"/>
      <c r="HUV23" s="11"/>
      <c r="HUW23" s="11"/>
      <c r="HUX23" s="11"/>
      <c r="HUY23" s="11"/>
      <c r="HUZ23" s="11"/>
      <c r="HVA23" s="11"/>
      <c r="HVB23" s="11"/>
      <c r="HVC23" s="11"/>
      <c r="HVD23" s="11"/>
      <c r="HVE23" s="11"/>
      <c r="HVF23" s="11"/>
      <c r="HVG23" s="11"/>
      <c r="HVH23" s="11"/>
      <c r="HVI23" s="11"/>
      <c r="HVJ23" s="11"/>
      <c r="HVK23" s="11"/>
      <c r="HVL23" s="11"/>
      <c r="HVM23" s="11"/>
      <c r="HVN23" s="11"/>
      <c r="HVO23" s="11"/>
      <c r="HVP23" s="11"/>
      <c r="HVQ23" s="11"/>
      <c r="HVR23" s="11"/>
      <c r="HVS23" s="11"/>
      <c r="HVT23" s="11"/>
      <c r="HVU23" s="11"/>
      <c r="HVV23" s="11"/>
      <c r="HVW23" s="11"/>
      <c r="HVX23" s="11"/>
      <c r="HVY23" s="11"/>
      <c r="HVZ23" s="11"/>
      <c r="HWA23" s="11"/>
      <c r="HWB23" s="11"/>
      <c r="HWC23" s="11"/>
      <c r="HWD23" s="11"/>
      <c r="HWE23" s="11"/>
      <c r="HWF23" s="11"/>
      <c r="HWG23" s="11"/>
      <c r="HWH23" s="11"/>
      <c r="HWI23" s="11"/>
      <c r="HWJ23" s="11"/>
      <c r="HWK23" s="11"/>
      <c r="HWL23" s="11"/>
      <c r="HWM23" s="11"/>
      <c r="HWN23" s="11"/>
      <c r="HWO23" s="11"/>
      <c r="HWP23" s="11"/>
      <c r="HWQ23" s="11"/>
      <c r="HWR23" s="11"/>
      <c r="HWS23" s="11"/>
      <c r="HWT23" s="11"/>
      <c r="HWU23" s="11"/>
      <c r="HWV23" s="11"/>
      <c r="HWW23" s="11"/>
      <c r="HWX23" s="11"/>
      <c r="HWY23" s="11"/>
      <c r="HWZ23" s="11"/>
      <c r="HXA23" s="11"/>
      <c r="HXB23" s="11"/>
      <c r="HXC23" s="11"/>
      <c r="HXD23" s="11"/>
      <c r="HXE23" s="11"/>
      <c r="HXF23" s="11"/>
      <c r="HXG23" s="11"/>
      <c r="HXH23" s="11"/>
      <c r="HXI23" s="11"/>
      <c r="HXJ23" s="11"/>
      <c r="HXK23" s="11"/>
      <c r="HXL23" s="11"/>
      <c r="HXM23" s="11"/>
      <c r="HXN23" s="11"/>
      <c r="HXO23" s="11"/>
      <c r="HXP23" s="11"/>
      <c r="HXQ23" s="11"/>
      <c r="HXR23" s="11"/>
      <c r="HXS23" s="11"/>
      <c r="HXT23" s="11"/>
      <c r="HXU23" s="11"/>
      <c r="HXV23" s="11"/>
      <c r="HXW23" s="11"/>
      <c r="HXX23" s="11"/>
      <c r="HXY23" s="11"/>
      <c r="HXZ23" s="11"/>
      <c r="HYA23" s="11"/>
      <c r="HYB23" s="11"/>
      <c r="HYC23" s="11"/>
      <c r="HYD23" s="11"/>
      <c r="HYE23" s="11"/>
      <c r="HYF23" s="11"/>
      <c r="HYG23" s="11"/>
      <c r="HYH23" s="11"/>
      <c r="HYI23" s="11"/>
      <c r="HYJ23" s="11"/>
      <c r="HYK23" s="11"/>
      <c r="HYL23" s="11"/>
      <c r="HYM23" s="11"/>
      <c r="HYN23" s="11"/>
      <c r="HYO23" s="11"/>
      <c r="HYP23" s="11"/>
      <c r="HYQ23" s="11"/>
      <c r="HYR23" s="11"/>
      <c r="HYS23" s="11"/>
      <c r="HYT23" s="11"/>
      <c r="HYU23" s="11"/>
      <c r="HYV23" s="11"/>
      <c r="HYW23" s="11"/>
      <c r="HYX23" s="11"/>
      <c r="HYY23" s="11"/>
      <c r="HYZ23" s="11"/>
      <c r="HZA23" s="11"/>
      <c r="HZB23" s="11"/>
      <c r="HZC23" s="11"/>
      <c r="HZD23" s="11"/>
      <c r="HZE23" s="11"/>
      <c r="HZF23" s="11"/>
      <c r="HZG23" s="11"/>
      <c r="HZH23" s="11"/>
      <c r="HZI23" s="11"/>
      <c r="HZJ23" s="11"/>
      <c r="HZK23" s="11"/>
      <c r="HZL23" s="11"/>
      <c r="HZM23" s="11"/>
      <c r="HZN23" s="11"/>
      <c r="HZO23" s="11"/>
      <c r="HZP23" s="11"/>
      <c r="HZQ23" s="11"/>
      <c r="HZR23" s="11"/>
      <c r="HZS23" s="11"/>
      <c r="HZT23" s="11"/>
      <c r="HZU23" s="11"/>
      <c r="HZV23" s="11"/>
      <c r="HZW23" s="11"/>
      <c r="HZX23" s="11"/>
      <c r="HZY23" s="11"/>
      <c r="HZZ23" s="11"/>
      <c r="IAA23" s="11"/>
      <c r="IAB23" s="11"/>
      <c r="IAC23" s="11"/>
      <c r="IAD23" s="11"/>
      <c r="IAE23" s="11"/>
      <c r="IAF23" s="11"/>
      <c r="IAG23" s="11"/>
      <c r="IAH23" s="11"/>
      <c r="IAI23" s="11"/>
      <c r="IAJ23" s="11"/>
      <c r="IAK23" s="11"/>
      <c r="IAL23" s="11"/>
      <c r="IAM23" s="11"/>
      <c r="IAN23" s="11"/>
      <c r="IAO23" s="11"/>
      <c r="IAP23" s="11"/>
      <c r="IAQ23" s="11"/>
      <c r="IAR23" s="11"/>
      <c r="IAS23" s="11"/>
      <c r="IAT23" s="11"/>
      <c r="IAU23" s="11"/>
      <c r="IAV23" s="11"/>
      <c r="IAW23" s="11"/>
      <c r="IAX23" s="11"/>
      <c r="IAY23" s="11"/>
      <c r="IAZ23" s="11"/>
      <c r="IBA23" s="11"/>
      <c r="IBB23" s="11"/>
      <c r="IBC23" s="11"/>
      <c r="IBD23" s="11"/>
      <c r="IBE23" s="11"/>
      <c r="IBF23" s="11"/>
      <c r="IBG23" s="11"/>
      <c r="IBH23" s="11"/>
      <c r="IBI23" s="11"/>
      <c r="IBJ23" s="11"/>
      <c r="IBK23" s="11"/>
      <c r="IBL23" s="11"/>
      <c r="IBM23" s="11"/>
      <c r="IBN23" s="11"/>
      <c r="IBO23" s="11"/>
      <c r="IBP23" s="11"/>
      <c r="IBQ23" s="11"/>
      <c r="IBR23" s="11"/>
      <c r="IBS23" s="11"/>
      <c r="IBT23" s="11"/>
      <c r="IBU23" s="11"/>
      <c r="IBV23" s="11"/>
      <c r="IBW23" s="11"/>
      <c r="IBX23" s="11"/>
      <c r="IBY23" s="11"/>
      <c r="IBZ23" s="11"/>
      <c r="ICA23" s="11"/>
      <c r="ICB23" s="11"/>
      <c r="ICC23" s="11"/>
      <c r="ICD23" s="11"/>
      <c r="ICE23" s="11"/>
      <c r="ICF23" s="11"/>
      <c r="ICG23" s="11"/>
      <c r="ICH23" s="11"/>
      <c r="ICI23" s="11"/>
      <c r="ICJ23" s="11"/>
      <c r="ICK23" s="11"/>
      <c r="ICL23" s="11"/>
      <c r="ICM23" s="11"/>
      <c r="ICN23" s="11"/>
      <c r="ICO23" s="11"/>
      <c r="ICP23" s="11"/>
      <c r="ICQ23" s="11"/>
      <c r="ICR23" s="11"/>
      <c r="ICS23" s="11"/>
      <c r="ICT23" s="11"/>
      <c r="ICU23" s="11"/>
      <c r="ICV23" s="11"/>
      <c r="ICW23" s="11"/>
      <c r="ICX23" s="11"/>
      <c r="ICY23" s="11"/>
      <c r="ICZ23" s="11"/>
      <c r="IDA23" s="11"/>
      <c r="IDB23" s="11"/>
      <c r="IDC23" s="11"/>
      <c r="IDD23" s="11"/>
      <c r="IDE23" s="11"/>
      <c r="IDF23" s="11"/>
      <c r="IDG23" s="11"/>
      <c r="IDH23" s="11"/>
      <c r="IDI23" s="11"/>
      <c r="IDJ23" s="11"/>
      <c r="IDK23" s="11"/>
      <c r="IDL23" s="11"/>
      <c r="IDM23" s="11"/>
      <c r="IDN23" s="11"/>
      <c r="IDO23" s="11"/>
      <c r="IDP23" s="11"/>
      <c r="IDQ23" s="11"/>
      <c r="IDR23" s="11"/>
      <c r="IDS23" s="11"/>
      <c r="IDT23" s="11"/>
      <c r="IDU23" s="11"/>
      <c r="IDV23" s="11"/>
      <c r="IDW23" s="11"/>
      <c r="IDX23" s="11"/>
      <c r="IDY23" s="11"/>
      <c r="IDZ23" s="11"/>
      <c r="IEA23" s="11"/>
      <c r="IEB23" s="11"/>
      <c r="IEC23" s="11"/>
      <c r="IED23" s="11"/>
      <c r="IEE23" s="11"/>
      <c r="IEF23" s="11"/>
      <c r="IEG23" s="11"/>
      <c r="IEH23" s="11"/>
      <c r="IEI23" s="11"/>
      <c r="IEJ23" s="11"/>
      <c r="IEK23" s="11"/>
      <c r="IEL23" s="11"/>
      <c r="IEM23" s="11"/>
      <c r="IEN23" s="11"/>
      <c r="IEO23" s="11"/>
      <c r="IEP23" s="11"/>
      <c r="IEQ23" s="11"/>
      <c r="IER23" s="11"/>
      <c r="IES23" s="11"/>
      <c r="IET23" s="11"/>
      <c r="IEU23" s="11"/>
      <c r="IEV23" s="11"/>
      <c r="IEW23" s="11"/>
      <c r="IEX23" s="11"/>
      <c r="IEY23" s="11"/>
      <c r="IEZ23" s="11"/>
      <c r="IFA23" s="11"/>
      <c r="IFB23" s="11"/>
      <c r="IFC23" s="11"/>
      <c r="IFD23" s="11"/>
      <c r="IFE23" s="11"/>
      <c r="IFF23" s="11"/>
      <c r="IFG23" s="11"/>
      <c r="IFH23" s="11"/>
      <c r="IFI23" s="11"/>
      <c r="IFJ23" s="11"/>
      <c r="IFK23" s="11"/>
      <c r="IFL23" s="11"/>
      <c r="IFM23" s="11"/>
      <c r="IFN23" s="11"/>
      <c r="IFO23" s="11"/>
      <c r="IFP23" s="11"/>
      <c r="IFQ23" s="11"/>
      <c r="IFR23" s="11"/>
      <c r="IFS23" s="11"/>
      <c r="IFT23" s="11"/>
      <c r="IFU23" s="11"/>
      <c r="IFV23" s="11"/>
      <c r="IFW23" s="11"/>
      <c r="IFX23" s="11"/>
      <c r="IFY23" s="11"/>
      <c r="IFZ23" s="11"/>
      <c r="IGA23" s="11"/>
      <c r="IGB23" s="11"/>
      <c r="IGC23" s="11"/>
      <c r="IGD23" s="11"/>
      <c r="IGE23" s="11"/>
      <c r="IGF23" s="11"/>
      <c r="IGG23" s="11"/>
      <c r="IGH23" s="11"/>
      <c r="IGI23" s="11"/>
      <c r="IGJ23" s="11"/>
      <c r="IGK23" s="11"/>
      <c r="IGL23" s="11"/>
      <c r="IGM23" s="11"/>
      <c r="IGN23" s="11"/>
      <c r="IGO23" s="11"/>
      <c r="IGP23" s="11"/>
      <c r="IGQ23" s="11"/>
      <c r="IGR23" s="11"/>
      <c r="IGS23" s="11"/>
      <c r="IGT23" s="11"/>
      <c r="IGU23" s="11"/>
      <c r="IGV23" s="11"/>
      <c r="IGW23" s="11"/>
      <c r="IGX23" s="11"/>
      <c r="IGY23" s="11"/>
      <c r="IGZ23" s="11"/>
      <c r="IHA23" s="11"/>
      <c r="IHB23" s="11"/>
      <c r="IHC23" s="11"/>
      <c r="IHD23" s="11"/>
      <c r="IHE23" s="11"/>
      <c r="IHF23" s="11"/>
      <c r="IHG23" s="11"/>
      <c r="IHH23" s="11"/>
      <c r="IHI23" s="11"/>
      <c r="IHJ23" s="11"/>
      <c r="IHK23" s="11"/>
      <c r="IHL23" s="11"/>
      <c r="IHM23" s="11"/>
      <c r="IHN23" s="11"/>
      <c r="IHO23" s="11"/>
      <c r="IHP23" s="11"/>
      <c r="IHQ23" s="11"/>
      <c r="IHR23" s="11"/>
      <c r="IHS23" s="11"/>
      <c r="IHT23" s="11"/>
      <c r="IHU23" s="11"/>
      <c r="IHV23" s="11"/>
      <c r="IHW23" s="11"/>
      <c r="IHX23" s="11"/>
      <c r="IHY23" s="11"/>
      <c r="IHZ23" s="11"/>
      <c r="IIA23" s="11"/>
      <c r="IIB23" s="11"/>
      <c r="IIC23" s="11"/>
      <c r="IID23" s="11"/>
      <c r="IIE23" s="11"/>
      <c r="IIF23" s="11"/>
      <c r="IIG23" s="11"/>
      <c r="IIH23" s="11"/>
      <c r="III23" s="11"/>
      <c r="IIJ23" s="11"/>
      <c r="IIK23" s="11"/>
      <c r="IIL23" s="11"/>
      <c r="IIM23" s="11"/>
      <c r="IIN23" s="11"/>
      <c r="IIO23" s="11"/>
      <c r="IIP23" s="11"/>
      <c r="IIQ23" s="11"/>
      <c r="IIR23" s="11"/>
      <c r="IIS23" s="11"/>
      <c r="IIT23" s="11"/>
      <c r="IIU23" s="11"/>
      <c r="IIV23" s="11"/>
      <c r="IIW23" s="11"/>
      <c r="IIX23" s="11"/>
      <c r="IIY23" s="11"/>
      <c r="IIZ23" s="11"/>
      <c r="IJA23" s="11"/>
      <c r="IJB23" s="11"/>
      <c r="IJC23" s="11"/>
      <c r="IJD23" s="11"/>
      <c r="IJE23" s="11"/>
      <c r="IJF23" s="11"/>
      <c r="IJG23" s="11"/>
      <c r="IJH23" s="11"/>
      <c r="IJI23" s="11"/>
      <c r="IJJ23" s="11"/>
      <c r="IJK23" s="11"/>
      <c r="IJL23" s="11"/>
      <c r="IJM23" s="11"/>
      <c r="IJN23" s="11"/>
      <c r="IJO23" s="11"/>
      <c r="IJP23" s="11"/>
      <c r="IJQ23" s="11"/>
      <c r="IJR23" s="11"/>
      <c r="IJS23" s="11"/>
      <c r="IJT23" s="11"/>
      <c r="IJU23" s="11"/>
      <c r="IJV23" s="11"/>
      <c r="IJW23" s="11"/>
      <c r="IJX23" s="11"/>
      <c r="IJY23" s="11"/>
      <c r="IJZ23" s="11"/>
      <c r="IKA23" s="11"/>
      <c r="IKB23" s="11"/>
      <c r="IKC23" s="11"/>
      <c r="IKD23" s="11"/>
      <c r="IKE23" s="11"/>
      <c r="IKF23" s="11"/>
      <c r="IKG23" s="11"/>
      <c r="IKH23" s="11"/>
      <c r="IKI23" s="11"/>
      <c r="IKJ23" s="11"/>
      <c r="IKK23" s="11"/>
      <c r="IKL23" s="11"/>
      <c r="IKM23" s="11"/>
      <c r="IKN23" s="11"/>
      <c r="IKO23" s="11"/>
      <c r="IKP23" s="11"/>
      <c r="IKQ23" s="11"/>
      <c r="IKR23" s="11"/>
      <c r="IKS23" s="11"/>
      <c r="IKT23" s="11"/>
      <c r="IKU23" s="11"/>
      <c r="IKV23" s="11"/>
      <c r="IKW23" s="11"/>
      <c r="IKX23" s="11"/>
      <c r="IKY23" s="11"/>
      <c r="IKZ23" s="11"/>
      <c r="ILA23" s="11"/>
      <c r="ILB23" s="11"/>
      <c r="ILC23" s="11"/>
      <c r="ILD23" s="11"/>
      <c r="ILE23" s="11"/>
      <c r="ILF23" s="11"/>
      <c r="ILG23" s="11"/>
      <c r="ILH23" s="11"/>
      <c r="ILI23" s="11"/>
      <c r="ILJ23" s="11"/>
      <c r="ILK23" s="11"/>
      <c r="ILL23" s="11"/>
      <c r="ILM23" s="11"/>
      <c r="ILN23" s="11"/>
      <c r="ILO23" s="11"/>
      <c r="ILP23" s="11"/>
      <c r="ILQ23" s="11"/>
      <c r="ILR23" s="11"/>
      <c r="ILS23" s="11"/>
      <c r="ILT23" s="11"/>
      <c r="ILU23" s="11"/>
      <c r="ILV23" s="11"/>
      <c r="ILW23" s="11"/>
      <c r="ILX23" s="11"/>
      <c r="ILY23" s="11"/>
      <c r="ILZ23" s="11"/>
      <c r="IMA23" s="11"/>
      <c r="IMB23" s="11"/>
      <c r="IMC23" s="11"/>
      <c r="IMD23" s="11"/>
      <c r="IME23" s="11"/>
      <c r="IMF23" s="11"/>
      <c r="IMG23" s="11"/>
      <c r="IMH23" s="11"/>
      <c r="IMI23" s="11"/>
      <c r="IMJ23" s="11"/>
      <c r="IMK23" s="11"/>
      <c r="IML23" s="11"/>
      <c r="IMM23" s="11"/>
      <c r="IMN23" s="11"/>
      <c r="IMO23" s="11"/>
      <c r="IMP23" s="11"/>
      <c r="IMQ23" s="11"/>
      <c r="IMR23" s="11"/>
      <c r="IMS23" s="11"/>
      <c r="IMT23" s="11"/>
      <c r="IMU23" s="11"/>
      <c r="IMV23" s="11"/>
      <c r="IMW23" s="11"/>
      <c r="IMX23" s="11"/>
      <c r="IMY23" s="11"/>
      <c r="IMZ23" s="11"/>
      <c r="INA23" s="11"/>
      <c r="INB23" s="11"/>
      <c r="INC23" s="11"/>
      <c r="IND23" s="11"/>
      <c r="INE23" s="11"/>
      <c r="INF23" s="11"/>
      <c r="ING23" s="11"/>
      <c r="INH23" s="11"/>
      <c r="INI23" s="11"/>
      <c r="INJ23" s="11"/>
      <c r="INK23" s="11"/>
      <c r="INL23" s="11"/>
      <c r="INM23" s="11"/>
      <c r="INN23" s="11"/>
      <c r="INO23" s="11"/>
      <c r="INP23" s="11"/>
      <c r="INQ23" s="11"/>
      <c r="INR23" s="11"/>
      <c r="INS23" s="11"/>
      <c r="INT23" s="11"/>
      <c r="INU23" s="11"/>
      <c r="INV23" s="11"/>
      <c r="INW23" s="11"/>
      <c r="INX23" s="11"/>
      <c r="INY23" s="11"/>
      <c r="INZ23" s="11"/>
      <c r="IOA23" s="11"/>
      <c r="IOB23" s="11"/>
      <c r="IOC23" s="11"/>
      <c r="IOD23" s="11"/>
      <c r="IOE23" s="11"/>
      <c r="IOF23" s="11"/>
      <c r="IOG23" s="11"/>
      <c r="IOH23" s="11"/>
      <c r="IOI23" s="11"/>
      <c r="IOJ23" s="11"/>
      <c r="IOK23" s="11"/>
      <c r="IOL23" s="11"/>
      <c r="IOM23" s="11"/>
      <c r="ION23" s="11"/>
      <c r="IOO23" s="11"/>
      <c r="IOP23" s="11"/>
      <c r="IOQ23" s="11"/>
      <c r="IOR23" s="11"/>
      <c r="IOS23" s="11"/>
      <c r="IOT23" s="11"/>
      <c r="IOU23" s="11"/>
      <c r="IOV23" s="11"/>
      <c r="IOW23" s="11"/>
      <c r="IOX23" s="11"/>
      <c r="IOY23" s="11"/>
      <c r="IOZ23" s="11"/>
      <c r="IPA23" s="11"/>
      <c r="IPB23" s="11"/>
      <c r="IPC23" s="11"/>
      <c r="IPD23" s="11"/>
      <c r="IPE23" s="11"/>
      <c r="IPF23" s="11"/>
      <c r="IPG23" s="11"/>
      <c r="IPH23" s="11"/>
      <c r="IPI23" s="11"/>
      <c r="IPJ23" s="11"/>
      <c r="IPK23" s="11"/>
      <c r="IPL23" s="11"/>
      <c r="IPM23" s="11"/>
      <c r="IPN23" s="11"/>
      <c r="IPO23" s="11"/>
      <c r="IPP23" s="11"/>
      <c r="IPQ23" s="11"/>
      <c r="IPR23" s="11"/>
      <c r="IPS23" s="11"/>
      <c r="IPT23" s="11"/>
      <c r="IPU23" s="11"/>
      <c r="IPV23" s="11"/>
      <c r="IPW23" s="11"/>
      <c r="IPX23" s="11"/>
      <c r="IPY23" s="11"/>
      <c r="IPZ23" s="11"/>
      <c r="IQA23" s="11"/>
      <c r="IQB23" s="11"/>
      <c r="IQC23" s="11"/>
      <c r="IQD23" s="11"/>
      <c r="IQE23" s="11"/>
      <c r="IQF23" s="11"/>
      <c r="IQG23" s="11"/>
      <c r="IQH23" s="11"/>
      <c r="IQI23" s="11"/>
      <c r="IQJ23" s="11"/>
      <c r="IQK23" s="11"/>
      <c r="IQL23" s="11"/>
      <c r="IQM23" s="11"/>
      <c r="IQN23" s="11"/>
      <c r="IQO23" s="11"/>
      <c r="IQP23" s="11"/>
      <c r="IQQ23" s="11"/>
      <c r="IQR23" s="11"/>
      <c r="IQS23" s="11"/>
      <c r="IQT23" s="11"/>
      <c r="IQU23" s="11"/>
      <c r="IQV23" s="11"/>
      <c r="IQW23" s="11"/>
      <c r="IQX23" s="11"/>
      <c r="IQY23" s="11"/>
      <c r="IQZ23" s="11"/>
      <c r="IRA23" s="11"/>
      <c r="IRB23" s="11"/>
      <c r="IRC23" s="11"/>
      <c r="IRD23" s="11"/>
      <c r="IRE23" s="11"/>
      <c r="IRF23" s="11"/>
      <c r="IRG23" s="11"/>
      <c r="IRH23" s="11"/>
      <c r="IRI23" s="11"/>
      <c r="IRJ23" s="11"/>
      <c r="IRK23" s="11"/>
      <c r="IRL23" s="11"/>
      <c r="IRM23" s="11"/>
      <c r="IRN23" s="11"/>
      <c r="IRO23" s="11"/>
      <c r="IRP23" s="11"/>
      <c r="IRQ23" s="11"/>
      <c r="IRR23" s="11"/>
      <c r="IRS23" s="11"/>
      <c r="IRT23" s="11"/>
      <c r="IRU23" s="11"/>
      <c r="IRV23" s="11"/>
      <c r="IRW23" s="11"/>
      <c r="IRX23" s="11"/>
      <c r="IRY23" s="11"/>
      <c r="IRZ23" s="11"/>
      <c r="ISA23" s="11"/>
      <c r="ISB23" s="11"/>
      <c r="ISC23" s="11"/>
      <c r="ISD23" s="11"/>
      <c r="ISE23" s="11"/>
      <c r="ISF23" s="11"/>
      <c r="ISG23" s="11"/>
      <c r="ISH23" s="11"/>
      <c r="ISI23" s="11"/>
      <c r="ISJ23" s="11"/>
      <c r="ISK23" s="11"/>
      <c r="ISL23" s="11"/>
      <c r="ISM23" s="11"/>
      <c r="ISN23" s="11"/>
      <c r="ISO23" s="11"/>
      <c r="ISP23" s="11"/>
      <c r="ISQ23" s="11"/>
      <c r="ISR23" s="11"/>
      <c r="ISS23" s="11"/>
      <c r="IST23" s="11"/>
      <c r="ISU23" s="11"/>
      <c r="ISV23" s="11"/>
      <c r="ISW23" s="11"/>
      <c r="ISX23" s="11"/>
      <c r="ISY23" s="11"/>
      <c r="ISZ23" s="11"/>
      <c r="ITA23" s="11"/>
      <c r="ITB23" s="11"/>
      <c r="ITC23" s="11"/>
      <c r="ITD23" s="11"/>
      <c r="ITE23" s="11"/>
      <c r="ITF23" s="11"/>
      <c r="ITG23" s="11"/>
      <c r="ITH23" s="11"/>
      <c r="ITI23" s="11"/>
      <c r="ITJ23" s="11"/>
      <c r="ITK23" s="11"/>
      <c r="ITL23" s="11"/>
      <c r="ITM23" s="11"/>
      <c r="ITN23" s="11"/>
      <c r="ITO23" s="11"/>
      <c r="ITP23" s="11"/>
      <c r="ITQ23" s="11"/>
      <c r="ITR23" s="11"/>
      <c r="ITS23" s="11"/>
      <c r="ITT23" s="11"/>
      <c r="ITU23" s="11"/>
      <c r="ITV23" s="11"/>
      <c r="ITW23" s="11"/>
      <c r="ITX23" s="11"/>
      <c r="ITY23" s="11"/>
      <c r="ITZ23" s="11"/>
      <c r="IUA23" s="11"/>
      <c r="IUB23" s="11"/>
      <c r="IUC23" s="11"/>
      <c r="IUD23" s="11"/>
      <c r="IUE23" s="11"/>
      <c r="IUF23" s="11"/>
      <c r="IUG23" s="11"/>
      <c r="IUH23" s="11"/>
      <c r="IUI23" s="11"/>
      <c r="IUJ23" s="11"/>
      <c r="IUK23" s="11"/>
      <c r="IUL23" s="11"/>
      <c r="IUM23" s="11"/>
      <c r="IUN23" s="11"/>
      <c r="IUO23" s="11"/>
      <c r="IUP23" s="11"/>
      <c r="IUQ23" s="11"/>
      <c r="IUR23" s="11"/>
      <c r="IUS23" s="11"/>
      <c r="IUT23" s="11"/>
      <c r="IUU23" s="11"/>
      <c r="IUV23" s="11"/>
      <c r="IUW23" s="11"/>
      <c r="IUX23" s="11"/>
      <c r="IUY23" s="11"/>
      <c r="IUZ23" s="11"/>
      <c r="IVA23" s="11"/>
      <c r="IVB23" s="11"/>
      <c r="IVC23" s="11"/>
      <c r="IVD23" s="11"/>
      <c r="IVE23" s="11"/>
      <c r="IVF23" s="11"/>
      <c r="IVG23" s="11"/>
      <c r="IVH23" s="11"/>
      <c r="IVI23" s="11"/>
      <c r="IVJ23" s="11"/>
      <c r="IVK23" s="11"/>
      <c r="IVL23" s="11"/>
      <c r="IVM23" s="11"/>
      <c r="IVN23" s="11"/>
      <c r="IVO23" s="11"/>
      <c r="IVP23" s="11"/>
      <c r="IVQ23" s="11"/>
      <c r="IVR23" s="11"/>
      <c r="IVS23" s="11"/>
      <c r="IVT23" s="11"/>
      <c r="IVU23" s="11"/>
      <c r="IVV23" s="11"/>
      <c r="IVW23" s="11"/>
      <c r="IVX23" s="11"/>
      <c r="IVY23" s="11"/>
      <c r="IVZ23" s="11"/>
      <c r="IWA23" s="11"/>
      <c r="IWB23" s="11"/>
      <c r="IWC23" s="11"/>
      <c r="IWD23" s="11"/>
      <c r="IWE23" s="11"/>
      <c r="IWF23" s="11"/>
      <c r="IWG23" s="11"/>
      <c r="IWH23" s="11"/>
      <c r="IWI23" s="11"/>
      <c r="IWJ23" s="11"/>
      <c r="IWK23" s="11"/>
      <c r="IWL23" s="11"/>
      <c r="IWM23" s="11"/>
      <c r="IWN23" s="11"/>
      <c r="IWO23" s="11"/>
      <c r="IWP23" s="11"/>
      <c r="IWQ23" s="11"/>
      <c r="IWR23" s="11"/>
      <c r="IWS23" s="11"/>
      <c r="IWT23" s="11"/>
      <c r="IWU23" s="11"/>
      <c r="IWV23" s="11"/>
      <c r="IWW23" s="11"/>
      <c r="IWX23" s="11"/>
      <c r="IWY23" s="11"/>
      <c r="IWZ23" s="11"/>
      <c r="IXA23" s="11"/>
      <c r="IXB23" s="11"/>
      <c r="IXC23" s="11"/>
      <c r="IXD23" s="11"/>
      <c r="IXE23" s="11"/>
      <c r="IXF23" s="11"/>
      <c r="IXG23" s="11"/>
      <c r="IXH23" s="11"/>
      <c r="IXI23" s="11"/>
      <c r="IXJ23" s="11"/>
      <c r="IXK23" s="11"/>
      <c r="IXL23" s="11"/>
      <c r="IXM23" s="11"/>
      <c r="IXN23" s="11"/>
      <c r="IXO23" s="11"/>
      <c r="IXP23" s="11"/>
      <c r="IXQ23" s="11"/>
      <c r="IXR23" s="11"/>
      <c r="IXS23" s="11"/>
      <c r="IXT23" s="11"/>
      <c r="IXU23" s="11"/>
      <c r="IXV23" s="11"/>
      <c r="IXW23" s="11"/>
      <c r="IXX23" s="11"/>
      <c r="IXY23" s="11"/>
      <c r="IXZ23" s="11"/>
      <c r="IYA23" s="11"/>
      <c r="IYB23" s="11"/>
      <c r="IYC23" s="11"/>
      <c r="IYD23" s="11"/>
      <c r="IYE23" s="11"/>
      <c r="IYF23" s="11"/>
      <c r="IYG23" s="11"/>
      <c r="IYH23" s="11"/>
      <c r="IYI23" s="11"/>
      <c r="IYJ23" s="11"/>
      <c r="IYK23" s="11"/>
      <c r="IYL23" s="11"/>
      <c r="IYM23" s="11"/>
      <c r="IYN23" s="11"/>
      <c r="IYO23" s="11"/>
      <c r="IYP23" s="11"/>
      <c r="IYQ23" s="11"/>
      <c r="IYR23" s="11"/>
      <c r="IYS23" s="11"/>
      <c r="IYT23" s="11"/>
      <c r="IYU23" s="11"/>
      <c r="IYV23" s="11"/>
      <c r="IYW23" s="11"/>
      <c r="IYX23" s="11"/>
      <c r="IYY23" s="11"/>
      <c r="IYZ23" s="11"/>
      <c r="IZA23" s="11"/>
      <c r="IZB23" s="11"/>
      <c r="IZC23" s="11"/>
      <c r="IZD23" s="11"/>
      <c r="IZE23" s="11"/>
      <c r="IZF23" s="11"/>
      <c r="IZG23" s="11"/>
      <c r="IZH23" s="11"/>
      <c r="IZI23" s="11"/>
      <c r="IZJ23" s="11"/>
      <c r="IZK23" s="11"/>
      <c r="IZL23" s="11"/>
      <c r="IZM23" s="11"/>
      <c r="IZN23" s="11"/>
      <c r="IZO23" s="11"/>
      <c r="IZP23" s="11"/>
      <c r="IZQ23" s="11"/>
      <c r="IZR23" s="11"/>
      <c r="IZS23" s="11"/>
      <c r="IZT23" s="11"/>
      <c r="IZU23" s="11"/>
      <c r="IZV23" s="11"/>
      <c r="IZW23" s="11"/>
      <c r="IZX23" s="11"/>
      <c r="IZY23" s="11"/>
      <c r="IZZ23" s="11"/>
      <c r="JAA23" s="11"/>
      <c r="JAB23" s="11"/>
      <c r="JAC23" s="11"/>
      <c r="JAD23" s="11"/>
      <c r="JAE23" s="11"/>
      <c r="JAF23" s="11"/>
      <c r="JAG23" s="11"/>
      <c r="JAH23" s="11"/>
      <c r="JAI23" s="11"/>
      <c r="JAJ23" s="11"/>
      <c r="JAK23" s="11"/>
      <c r="JAL23" s="11"/>
      <c r="JAM23" s="11"/>
      <c r="JAN23" s="11"/>
      <c r="JAO23" s="11"/>
      <c r="JAP23" s="11"/>
      <c r="JAQ23" s="11"/>
      <c r="JAR23" s="11"/>
      <c r="JAS23" s="11"/>
      <c r="JAT23" s="11"/>
      <c r="JAU23" s="11"/>
      <c r="JAV23" s="11"/>
      <c r="JAW23" s="11"/>
      <c r="JAX23" s="11"/>
      <c r="JAY23" s="11"/>
      <c r="JAZ23" s="11"/>
      <c r="JBA23" s="11"/>
      <c r="JBB23" s="11"/>
      <c r="JBC23" s="11"/>
      <c r="JBD23" s="11"/>
      <c r="JBE23" s="11"/>
      <c r="JBF23" s="11"/>
      <c r="JBG23" s="11"/>
      <c r="JBH23" s="11"/>
      <c r="JBI23" s="11"/>
      <c r="JBJ23" s="11"/>
      <c r="JBK23" s="11"/>
      <c r="JBL23" s="11"/>
      <c r="JBM23" s="11"/>
      <c r="JBN23" s="11"/>
      <c r="JBO23" s="11"/>
      <c r="JBP23" s="11"/>
      <c r="JBQ23" s="11"/>
      <c r="JBR23" s="11"/>
      <c r="JBS23" s="11"/>
      <c r="JBT23" s="11"/>
      <c r="JBU23" s="11"/>
      <c r="JBV23" s="11"/>
      <c r="JBW23" s="11"/>
      <c r="JBX23" s="11"/>
      <c r="JBY23" s="11"/>
      <c r="JBZ23" s="11"/>
      <c r="JCA23" s="11"/>
      <c r="JCB23" s="11"/>
      <c r="JCC23" s="11"/>
      <c r="JCD23" s="11"/>
      <c r="JCE23" s="11"/>
      <c r="JCF23" s="11"/>
      <c r="JCG23" s="11"/>
      <c r="JCH23" s="11"/>
      <c r="JCI23" s="11"/>
      <c r="JCJ23" s="11"/>
      <c r="JCK23" s="11"/>
      <c r="JCL23" s="11"/>
      <c r="JCM23" s="11"/>
      <c r="JCN23" s="11"/>
      <c r="JCO23" s="11"/>
      <c r="JCP23" s="11"/>
      <c r="JCQ23" s="11"/>
      <c r="JCR23" s="11"/>
      <c r="JCS23" s="11"/>
      <c r="JCT23" s="11"/>
      <c r="JCU23" s="11"/>
      <c r="JCV23" s="11"/>
      <c r="JCW23" s="11"/>
      <c r="JCX23" s="11"/>
      <c r="JCY23" s="11"/>
      <c r="JCZ23" s="11"/>
      <c r="JDA23" s="11"/>
      <c r="JDB23" s="11"/>
      <c r="JDC23" s="11"/>
      <c r="JDD23" s="11"/>
      <c r="JDE23" s="11"/>
      <c r="JDF23" s="11"/>
      <c r="JDG23" s="11"/>
      <c r="JDH23" s="11"/>
      <c r="JDI23" s="11"/>
      <c r="JDJ23" s="11"/>
      <c r="JDK23" s="11"/>
      <c r="JDL23" s="11"/>
      <c r="JDM23" s="11"/>
      <c r="JDN23" s="11"/>
      <c r="JDO23" s="11"/>
      <c r="JDP23" s="11"/>
      <c r="JDQ23" s="11"/>
      <c r="JDR23" s="11"/>
      <c r="JDS23" s="11"/>
      <c r="JDT23" s="11"/>
      <c r="JDU23" s="11"/>
      <c r="JDV23" s="11"/>
      <c r="JDW23" s="11"/>
      <c r="JDX23" s="11"/>
      <c r="JDY23" s="11"/>
      <c r="JDZ23" s="11"/>
      <c r="JEA23" s="11"/>
      <c r="JEB23" s="11"/>
      <c r="JEC23" s="11"/>
      <c r="JED23" s="11"/>
      <c r="JEE23" s="11"/>
      <c r="JEF23" s="11"/>
      <c r="JEG23" s="11"/>
      <c r="JEH23" s="11"/>
      <c r="JEI23" s="11"/>
      <c r="JEJ23" s="11"/>
      <c r="JEK23" s="11"/>
      <c r="JEL23" s="11"/>
      <c r="JEM23" s="11"/>
      <c r="JEN23" s="11"/>
      <c r="JEO23" s="11"/>
      <c r="JEP23" s="11"/>
      <c r="JEQ23" s="11"/>
      <c r="JER23" s="11"/>
      <c r="JES23" s="11"/>
      <c r="JET23" s="11"/>
      <c r="JEU23" s="11"/>
      <c r="JEV23" s="11"/>
      <c r="JEW23" s="11"/>
      <c r="JEX23" s="11"/>
      <c r="JEY23" s="11"/>
      <c r="JEZ23" s="11"/>
      <c r="JFA23" s="11"/>
      <c r="JFB23" s="11"/>
      <c r="JFC23" s="11"/>
      <c r="JFD23" s="11"/>
      <c r="JFE23" s="11"/>
      <c r="JFF23" s="11"/>
      <c r="JFG23" s="11"/>
      <c r="JFH23" s="11"/>
      <c r="JFI23" s="11"/>
      <c r="JFJ23" s="11"/>
      <c r="JFK23" s="11"/>
      <c r="JFL23" s="11"/>
      <c r="JFM23" s="11"/>
      <c r="JFN23" s="11"/>
      <c r="JFO23" s="11"/>
      <c r="JFP23" s="11"/>
      <c r="JFQ23" s="11"/>
      <c r="JFR23" s="11"/>
      <c r="JFS23" s="11"/>
      <c r="JFT23" s="11"/>
      <c r="JFU23" s="11"/>
      <c r="JFV23" s="11"/>
      <c r="JFW23" s="11"/>
      <c r="JFX23" s="11"/>
      <c r="JFY23" s="11"/>
      <c r="JFZ23" s="11"/>
      <c r="JGA23" s="11"/>
      <c r="JGB23" s="11"/>
      <c r="JGC23" s="11"/>
      <c r="JGD23" s="11"/>
      <c r="JGE23" s="11"/>
      <c r="JGF23" s="11"/>
      <c r="JGG23" s="11"/>
      <c r="JGH23" s="11"/>
      <c r="JGI23" s="11"/>
      <c r="JGJ23" s="11"/>
      <c r="JGK23" s="11"/>
      <c r="JGL23" s="11"/>
      <c r="JGM23" s="11"/>
      <c r="JGN23" s="11"/>
      <c r="JGO23" s="11"/>
      <c r="JGP23" s="11"/>
      <c r="JGQ23" s="11"/>
      <c r="JGR23" s="11"/>
      <c r="JGS23" s="11"/>
      <c r="JGT23" s="11"/>
      <c r="JGU23" s="11"/>
      <c r="JGV23" s="11"/>
      <c r="JGW23" s="11"/>
      <c r="JGX23" s="11"/>
      <c r="JGY23" s="11"/>
      <c r="JGZ23" s="11"/>
      <c r="JHA23" s="11"/>
      <c r="JHB23" s="11"/>
      <c r="JHC23" s="11"/>
      <c r="JHD23" s="11"/>
      <c r="JHE23" s="11"/>
      <c r="JHF23" s="11"/>
      <c r="JHG23" s="11"/>
      <c r="JHH23" s="11"/>
      <c r="JHI23" s="11"/>
      <c r="JHJ23" s="11"/>
      <c r="JHK23" s="11"/>
      <c r="JHL23" s="11"/>
      <c r="JHM23" s="11"/>
      <c r="JHN23" s="11"/>
      <c r="JHO23" s="11"/>
      <c r="JHP23" s="11"/>
      <c r="JHQ23" s="11"/>
      <c r="JHR23" s="11"/>
      <c r="JHS23" s="11"/>
      <c r="JHT23" s="11"/>
      <c r="JHU23" s="11"/>
      <c r="JHV23" s="11"/>
      <c r="JHW23" s="11"/>
      <c r="JHX23" s="11"/>
      <c r="JHY23" s="11"/>
      <c r="JHZ23" s="11"/>
      <c r="JIA23" s="11"/>
      <c r="JIB23" s="11"/>
      <c r="JIC23" s="11"/>
      <c r="JID23" s="11"/>
      <c r="JIE23" s="11"/>
      <c r="JIF23" s="11"/>
      <c r="JIG23" s="11"/>
      <c r="JIH23" s="11"/>
      <c r="JII23" s="11"/>
      <c r="JIJ23" s="11"/>
      <c r="JIK23" s="11"/>
      <c r="JIL23" s="11"/>
      <c r="JIM23" s="11"/>
      <c r="JIN23" s="11"/>
      <c r="JIO23" s="11"/>
      <c r="JIP23" s="11"/>
      <c r="JIQ23" s="11"/>
      <c r="JIR23" s="11"/>
      <c r="JIS23" s="11"/>
      <c r="JIT23" s="11"/>
      <c r="JIU23" s="11"/>
      <c r="JIV23" s="11"/>
      <c r="JIW23" s="11"/>
      <c r="JIX23" s="11"/>
      <c r="JIY23" s="11"/>
      <c r="JIZ23" s="11"/>
      <c r="JJA23" s="11"/>
      <c r="JJB23" s="11"/>
      <c r="JJC23" s="11"/>
      <c r="JJD23" s="11"/>
      <c r="JJE23" s="11"/>
      <c r="JJF23" s="11"/>
      <c r="JJG23" s="11"/>
      <c r="JJH23" s="11"/>
      <c r="JJI23" s="11"/>
      <c r="JJJ23" s="11"/>
      <c r="JJK23" s="11"/>
      <c r="JJL23" s="11"/>
      <c r="JJM23" s="11"/>
      <c r="JJN23" s="11"/>
      <c r="JJO23" s="11"/>
      <c r="JJP23" s="11"/>
      <c r="JJQ23" s="11"/>
      <c r="JJR23" s="11"/>
      <c r="JJS23" s="11"/>
      <c r="JJT23" s="11"/>
      <c r="JJU23" s="11"/>
      <c r="JJV23" s="11"/>
      <c r="JJW23" s="11"/>
      <c r="JJX23" s="11"/>
      <c r="JJY23" s="11"/>
      <c r="JJZ23" s="11"/>
      <c r="JKA23" s="11"/>
      <c r="JKB23" s="11"/>
      <c r="JKC23" s="11"/>
      <c r="JKD23" s="11"/>
      <c r="JKE23" s="11"/>
      <c r="JKF23" s="11"/>
      <c r="JKG23" s="11"/>
      <c r="JKH23" s="11"/>
      <c r="JKI23" s="11"/>
      <c r="JKJ23" s="11"/>
      <c r="JKK23" s="11"/>
      <c r="JKL23" s="11"/>
      <c r="JKM23" s="11"/>
      <c r="JKN23" s="11"/>
      <c r="JKO23" s="11"/>
      <c r="JKP23" s="11"/>
      <c r="JKQ23" s="11"/>
      <c r="JKR23" s="11"/>
      <c r="JKS23" s="11"/>
      <c r="JKT23" s="11"/>
      <c r="JKU23" s="11"/>
      <c r="JKV23" s="11"/>
      <c r="JKW23" s="11"/>
      <c r="JKX23" s="11"/>
      <c r="JKY23" s="11"/>
      <c r="JKZ23" s="11"/>
      <c r="JLA23" s="11"/>
      <c r="JLB23" s="11"/>
      <c r="JLC23" s="11"/>
      <c r="JLD23" s="11"/>
      <c r="JLE23" s="11"/>
      <c r="JLF23" s="11"/>
      <c r="JLG23" s="11"/>
      <c r="JLH23" s="11"/>
      <c r="JLI23" s="11"/>
      <c r="JLJ23" s="11"/>
      <c r="JLK23" s="11"/>
      <c r="JLL23" s="11"/>
      <c r="JLM23" s="11"/>
      <c r="JLN23" s="11"/>
      <c r="JLO23" s="11"/>
      <c r="JLP23" s="11"/>
      <c r="JLQ23" s="11"/>
      <c r="JLR23" s="11"/>
      <c r="JLS23" s="11"/>
      <c r="JLT23" s="11"/>
      <c r="JLU23" s="11"/>
      <c r="JLV23" s="11"/>
      <c r="JLW23" s="11"/>
      <c r="JLX23" s="11"/>
      <c r="JLY23" s="11"/>
      <c r="JLZ23" s="11"/>
      <c r="JMA23" s="11"/>
      <c r="JMB23" s="11"/>
      <c r="JMC23" s="11"/>
      <c r="JMD23" s="11"/>
      <c r="JME23" s="11"/>
      <c r="JMF23" s="11"/>
      <c r="JMG23" s="11"/>
      <c r="JMH23" s="11"/>
      <c r="JMI23" s="11"/>
      <c r="JMJ23" s="11"/>
      <c r="JMK23" s="11"/>
      <c r="JML23" s="11"/>
      <c r="JMM23" s="11"/>
      <c r="JMN23" s="11"/>
      <c r="JMO23" s="11"/>
      <c r="JMP23" s="11"/>
      <c r="JMQ23" s="11"/>
      <c r="JMR23" s="11"/>
      <c r="JMS23" s="11"/>
      <c r="JMT23" s="11"/>
      <c r="JMU23" s="11"/>
      <c r="JMV23" s="11"/>
      <c r="JMW23" s="11"/>
      <c r="JMX23" s="11"/>
      <c r="JMY23" s="11"/>
      <c r="JMZ23" s="11"/>
      <c r="JNA23" s="11"/>
      <c r="JNB23" s="11"/>
      <c r="JNC23" s="11"/>
      <c r="JND23" s="11"/>
      <c r="JNE23" s="11"/>
      <c r="JNF23" s="11"/>
      <c r="JNG23" s="11"/>
      <c r="JNH23" s="11"/>
      <c r="JNI23" s="11"/>
      <c r="JNJ23" s="11"/>
      <c r="JNK23" s="11"/>
      <c r="JNL23" s="11"/>
      <c r="JNM23" s="11"/>
      <c r="JNN23" s="11"/>
      <c r="JNO23" s="11"/>
      <c r="JNP23" s="11"/>
      <c r="JNQ23" s="11"/>
      <c r="JNR23" s="11"/>
      <c r="JNS23" s="11"/>
      <c r="JNT23" s="11"/>
      <c r="JNU23" s="11"/>
      <c r="JNV23" s="11"/>
      <c r="JNW23" s="11"/>
      <c r="JNX23" s="11"/>
      <c r="JNY23" s="11"/>
      <c r="JNZ23" s="11"/>
      <c r="JOA23" s="11"/>
      <c r="JOB23" s="11"/>
      <c r="JOC23" s="11"/>
      <c r="JOD23" s="11"/>
      <c r="JOE23" s="11"/>
      <c r="JOF23" s="11"/>
      <c r="JOG23" s="11"/>
      <c r="JOH23" s="11"/>
      <c r="JOI23" s="11"/>
      <c r="JOJ23" s="11"/>
      <c r="JOK23" s="11"/>
      <c r="JOL23" s="11"/>
      <c r="JOM23" s="11"/>
      <c r="JON23" s="11"/>
      <c r="JOO23" s="11"/>
      <c r="JOP23" s="11"/>
      <c r="JOQ23" s="11"/>
      <c r="JOR23" s="11"/>
      <c r="JOS23" s="11"/>
      <c r="JOT23" s="11"/>
      <c r="JOU23" s="11"/>
      <c r="JOV23" s="11"/>
      <c r="JOW23" s="11"/>
      <c r="JOX23" s="11"/>
      <c r="JOY23" s="11"/>
      <c r="JOZ23" s="11"/>
      <c r="JPA23" s="11"/>
      <c r="JPB23" s="11"/>
      <c r="JPC23" s="11"/>
      <c r="JPD23" s="11"/>
      <c r="JPE23" s="11"/>
      <c r="JPF23" s="11"/>
      <c r="JPG23" s="11"/>
      <c r="JPH23" s="11"/>
      <c r="JPI23" s="11"/>
      <c r="JPJ23" s="11"/>
      <c r="JPK23" s="11"/>
      <c r="JPL23" s="11"/>
      <c r="JPM23" s="11"/>
      <c r="JPN23" s="11"/>
      <c r="JPO23" s="11"/>
      <c r="JPP23" s="11"/>
      <c r="JPQ23" s="11"/>
      <c r="JPR23" s="11"/>
      <c r="JPS23" s="11"/>
      <c r="JPT23" s="11"/>
      <c r="JPU23" s="11"/>
      <c r="JPV23" s="11"/>
      <c r="JPW23" s="11"/>
      <c r="JPX23" s="11"/>
      <c r="JPY23" s="11"/>
      <c r="JPZ23" s="11"/>
      <c r="JQA23" s="11"/>
      <c r="JQB23" s="11"/>
      <c r="JQC23" s="11"/>
      <c r="JQD23" s="11"/>
      <c r="JQE23" s="11"/>
      <c r="JQF23" s="11"/>
      <c r="JQG23" s="11"/>
      <c r="JQH23" s="11"/>
      <c r="JQI23" s="11"/>
      <c r="JQJ23" s="11"/>
      <c r="JQK23" s="11"/>
      <c r="JQL23" s="11"/>
      <c r="JQM23" s="11"/>
      <c r="JQN23" s="11"/>
      <c r="JQO23" s="11"/>
      <c r="JQP23" s="11"/>
      <c r="JQQ23" s="11"/>
      <c r="JQR23" s="11"/>
      <c r="JQS23" s="11"/>
      <c r="JQT23" s="11"/>
      <c r="JQU23" s="11"/>
      <c r="JQV23" s="11"/>
      <c r="JQW23" s="11"/>
      <c r="JQX23" s="11"/>
      <c r="JQY23" s="11"/>
      <c r="JQZ23" s="11"/>
      <c r="JRA23" s="11"/>
      <c r="JRB23" s="11"/>
      <c r="JRC23" s="11"/>
      <c r="JRD23" s="11"/>
      <c r="JRE23" s="11"/>
      <c r="JRF23" s="11"/>
      <c r="JRG23" s="11"/>
      <c r="JRH23" s="11"/>
      <c r="JRI23" s="11"/>
      <c r="JRJ23" s="11"/>
      <c r="JRK23" s="11"/>
      <c r="JRL23" s="11"/>
      <c r="JRM23" s="11"/>
      <c r="JRN23" s="11"/>
      <c r="JRO23" s="11"/>
      <c r="JRP23" s="11"/>
      <c r="JRQ23" s="11"/>
      <c r="JRR23" s="11"/>
      <c r="JRS23" s="11"/>
      <c r="JRT23" s="11"/>
      <c r="JRU23" s="11"/>
      <c r="JRV23" s="11"/>
      <c r="JRW23" s="11"/>
      <c r="JRX23" s="11"/>
      <c r="JRY23" s="11"/>
      <c r="JRZ23" s="11"/>
      <c r="JSA23" s="11"/>
      <c r="JSB23" s="11"/>
      <c r="JSC23" s="11"/>
      <c r="JSD23" s="11"/>
      <c r="JSE23" s="11"/>
      <c r="JSF23" s="11"/>
      <c r="JSG23" s="11"/>
      <c r="JSH23" s="11"/>
      <c r="JSI23" s="11"/>
      <c r="JSJ23" s="11"/>
      <c r="JSK23" s="11"/>
      <c r="JSL23" s="11"/>
      <c r="JSM23" s="11"/>
      <c r="JSN23" s="11"/>
      <c r="JSO23" s="11"/>
      <c r="JSP23" s="11"/>
      <c r="JSQ23" s="11"/>
      <c r="JSR23" s="11"/>
      <c r="JSS23" s="11"/>
      <c r="JST23" s="11"/>
      <c r="JSU23" s="11"/>
      <c r="JSV23" s="11"/>
      <c r="JSW23" s="11"/>
      <c r="JSX23" s="11"/>
      <c r="JSY23" s="11"/>
      <c r="JSZ23" s="11"/>
      <c r="JTA23" s="11"/>
      <c r="JTB23" s="11"/>
      <c r="JTC23" s="11"/>
      <c r="JTD23" s="11"/>
      <c r="JTE23" s="11"/>
      <c r="JTF23" s="11"/>
      <c r="JTG23" s="11"/>
      <c r="JTH23" s="11"/>
      <c r="JTI23" s="11"/>
      <c r="JTJ23" s="11"/>
      <c r="JTK23" s="11"/>
      <c r="JTL23" s="11"/>
      <c r="JTM23" s="11"/>
      <c r="JTN23" s="11"/>
      <c r="JTO23" s="11"/>
      <c r="JTP23" s="11"/>
      <c r="JTQ23" s="11"/>
      <c r="JTR23" s="11"/>
      <c r="JTS23" s="11"/>
      <c r="JTT23" s="11"/>
      <c r="JTU23" s="11"/>
      <c r="JTV23" s="11"/>
      <c r="JTW23" s="11"/>
      <c r="JTX23" s="11"/>
      <c r="JTY23" s="11"/>
      <c r="JTZ23" s="11"/>
      <c r="JUA23" s="11"/>
      <c r="JUB23" s="11"/>
      <c r="JUC23" s="11"/>
      <c r="JUD23" s="11"/>
      <c r="JUE23" s="11"/>
      <c r="JUF23" s="11"/>
      <c r="JUG23" s="11"/>
      <c r="JUH23" s="11"/>
      <c r="JUI23" s="11"/>
      <c r="JUJ23" s="11"/>
      <c r="JUK23" s="11"/>
      <c r="JUL23" s="11"/>
      <c r="JUM23" s="11"/>
      <c r="JUN23" s="11"/>
      <c r="JUO23" s="11"/>
      <c r="JUP23" s="11"/>
      <c r="JUQ23" s="11"/>
      <c r="JUR23" s="11"/>
      <c r="JUS23" s="11"/>
      <c r="JUT23" s="11"/>
      <c r="JUU23" s="11"/>
      <c r="JUV23" s="11"/>
      <c r="JUW23" s="11"/>
      <c r="JUX23" s="11"/>
      <c r="JUY23" s="11"/>
      <c r="JUZ23" s="11"/>
      <c r="JVA23" s="11"/>
      <c r="JVB23" s="11"/>
      <c r="JVC23" s="11"/>
      <c r="JVD23" s="11"/>
      <c r="JVE23" s="11"/>
      <c r="JVF23" s="11"/>
      <c r="JVG23" s="11"/>
      <c r="JVH23" s="11"/>
      <c r="JVI23" s="11"/>
      <c r="JVJ23" s="11"/>
      <c r="JVK23" s="11"/>
      <c r="JVL23" s="11"/>
      <c r="JVM23" s="11"/>
      <c r="JVN23" s="11"/>
      <c r="JVO23" s="11"/>
      <c r="JVP23" s="11"/>
      <c r="JVQ23" s="11"/>
      <c r="JVR23" s="11"/>
      <c r="JVS23" s="11"/>
      <c r="JVT23" s="11"/>
      <c r="JVU23" s="11"/>
      <c r="JVV23" s="11"/>
      <c r="JVW23" s="11"/>
      <c r="JVX23" s="11"/>
      <c r="JVY23" s="11"/>
      <c r="JVZ23" s="11"/>
      <c r="JWA23" s="11"/>
      <c r="JWB23" s="11"/>
      <c r="JWC23" s="11"/>
      <c r="JWD23" s="11"/>
      <c r="JWE23" s="11"/>
      <c r="JWF23" s="11"/>
      <c r="JWG23" s="11"/>
      <c r="JWH23" s="11"/>
      <c r="JWI23" s="11"/>
      <c r="JWJ23" s="11"/>
      <c r="JWK23" s="11"/>
      <c r="JWL23" s="11"/>
      <c r="JWM23" s="11"/>
      <c r="JWN23" s="11"/>
      <c r="JWO23" s="11"/>
      <c r="JWP23" s="11"/>
      <c r="JWQ23" s="11"/>
      <c r="JWR23" s="11"/>
      <c r="JWS23" s="11"/>
      <c r="JWT23" s="11"/>
      <c r="JWU23" s="11"/>
      <c r="JWV23" s="11"/>
      <c r="JWW23" s="11"/>
      <c r="JWX23" s="11"/>
      <c r="JWY23" s="11"/>
      <c r="JWZ23" s="11"/>
      <c r="JXA23" s="11"/>
      <c r="JXB23" s="11"/>
      <c r="JXC23" s="11"/>
      <c r="JXD23" s="11"/>
      <c r="JXE23" s="11"/>
      <c r="JXF23" s="11"/>
      <c r="JXG23" s="11"/>
      <c r="JXH23" s="11"/>
      <c r="JXI23" s="11"/>
      <c r="JXJ23" s="11"/>
      <c r="JXK23" s="11"/>
      <c r="JXL23" s="11"/>
      <c r="JXM23" s="11"/>
      <c r="JXN23" s="11"/>
      <c r="JXO23" s="11"/>
      <c r="JXP23" s="11"/>
      <c r="JXQ23" s="11"/>
      <c r="JXR23" s="11"/>
      <c r="JXS23" s="11"/>
      <c r="JXT23" s="11"/>
      <c r="JXU23" s="11"/>
      <c r="JXV23" s="11"/>
      <c r="JXW23" s="11"/>
      <c r="JXX23" s="11"/>
      <c r="JXY23" s="11"/>
      <c r="JXZ23" s="11"/>
      <c r="JYA23" s="11"/>
      <c r="JYB23" s="11"/>
      <c r="JYC23" s="11"/>
      <c r="JYD23" s="11"/>
      <c r="JYE23" s="11"/>
      <c r="JYF23" s="11"/>
      <c r="JYG23" s="11"/>
      <c r="JYH23" s="11"/>
      <c r="JYI23" s="11"/>
      <c r="JYJ23" s="11"/>
      <c r="JYK23" s="11"/>
      <c r="JYL23" s="11"/>
      <c r="JYM23" s="11"/>
      <c r="JYN23" s="11"/>
      <c r="JYO23" s="11"/>
      <c r="JYP23" s="11"/>
      <c r="JYQ23" s="11"/>
      <c r="JYR23" s="11"/>
      <c r="JYS23" s="11"/>
      <c r="JYT23" s="11"/>
      <c r="JYU23" s="11"/>
      <c r="JYV23" s="11"/>
      <c r="JYW23" s="11"/>
      <c r="JYX23" s="11"/>
      <c r="JYY23" s="11"/>
      <c r="JYZ23" s="11"/>
      <c r="JZA23" s="11"/>
      <c r="JZB23" s="11"/>
      <c r="JZC23" s="11"/>
      <c r="JZD23" s="11"/>
      <c r="JZE23" s="11"/>
      <c r="JZF23" s="11"/>
      <c r="JZG23" s="11"/>
      <c r="JZH23" s="11"/>
      <c r="JZI23" s="11"/>
      <c r="JZJ23" s="11"/>
      <c r="JZK23" s="11"/>
      <c r="JZL23" s="11"/>
      <c r="JZM23" s="11"/>
      <c r="JZN23" s="11"/>
      <c r="JZO23" s="11"/>
      <c r="JZP23" s="11"/>
      <c r="JZQ23" s="11"/>
      <c r="JZR23" s="11"/>
      <c r="JZS23" s="11"/>
      <c r="JZT23" s="11"/>
      <c r="JZU23" s="11"/>
      <c r="JZV23" s="11"/>
      <c r="JZW23" s="11"/>
      <c r="JZX23" s="11"/>
      <c r="JZY23" s="11"/>
      <c r="JZZ23" s="11"/>
      <c r="KAA23" s="11"/>
      <c r="KAB23" s="11"/>
      <c r="KAC23" s="11"/>
      <c r="KAD23" s="11"/>
      <c r="KAE23" s="11"/>
      <c r="KAF23" s="11"/>
      <c r="KAG23" s="11"/>
      <c r="KAH23" s="11"/>
      <c r="KAI23" s="11"/>
      <c r="KAJ23" s="11"/>
      <c r="KAK23" s="11"/>
      <c r="KAL23" s="11"/>
      <c r="KAM23" s="11"/>
      <c r="KAN23" s="11"/>
      <c r="KAO23" s="11"/>
      <c r="KAP23" s="11"/>
      <c r="KAQ23" s="11"/>
      <c r="KAR23" s="11"/>
      <c r="KAS23" s="11"/>
      <c r="KAT23" s="11"/>
      <c r="KAU23" s="11"/>
      <c r="KAV23" s="11"/>
      <c r="KAW23" s="11"/>
      <c r="KAX23" s="11"/>
      <c r="KAY23" s="11"/>
      <c r="KAZ23" s="11"/>
      <c r="KBA23" s="11"/>
      <c r="KBB23" s="11"/>
      <c r="KBC23" s="11"/>
      <c r="KBD23" s="11"/>
      <c r="KBE23" s="11"/>
      <c r="KBF23" s="11"/>
      <c r="KBG23" s="11"/>
      <c r="KBH23" s="11"/>
      <c r="KBI23" s="11"/>
      <c r="KBJ23" s="11"/>
      <c r="KBK23" s="11"/>
      <c r="KBL23" s="11"/>
      <c r="KBM23" s="11"/>
      <c r="KBN23" s="11"/>
      <c r="KBO23" s="11"/>
      <c r="KBP23" s="11"/>
      <c r="KBQ23" s="11"/>
      <c r="KBR23" s="11"/>
      <c r="KBS23" s="11"/>
      <c r="KBT23" s="11"/>
      <c r="KBU23" s="11"/>
      <c r="KBV23" s="11"/>
      <c r="KBW23" s="11"/>
      <c r="KBX23" s="11"/>
      <c r="KBY23" s="11"/>
      <c r="KBZ23" s="11"/>
      <c r="KCA23" s="11"/>
      <c r="KCB23" s="11"/>
      <c r="KCC23" s="11"/>
      <c r="KCD23" s="11"/>
      <c r="KCE23" s="11"/>
      <c r="KCF23" s="11"/>
      <c r="KCG23" s="11"/>
      <c r="KCH23" s="11"/>
      <c r="KCI23" s="11"/>
      <c r="KCJ23" s="11"/>
      <c r="KCK23" s="11"/>
      <c r="KCL23" s="11"/>
      <c r="KCM23" s="11"/>
      <c r="KCN23" s="11"/>
      <c r="KCO23" s="11"/>
      <c r="KCP23" s="11"/>
      <c r="KCQ23" s="11"/>
      <c r="KCR23" s="11"/>
      <c r="KCS23" s="11"/>
      <c r="KCT23" s="11"/>
      <c r="KCU23" s="11"/>
      <c r="KCV23" s="11"/>
      <c r="KCW23" s="11"/>
      <c r="KCX23" s="11"/>
      <c r="KCY23" s="11"/>
      <c r="KCZ23" s="11"/>
      <c r="KDA23" s="11"/>
      <c r="KDB23" s="11"/>
      <c r="KDC23" s="11"/>
      <c r="KDD23" s="11"/>
      <c r="KDE23" s="11"/>
      <c r="KDF23" s="11"/>
      <c r="KDG23" s="11"/>
      <c r="KDH23" s="11"/>
      <c r="KDI23" s="11"/>
      <c r="KDJ23" s="11"/>
      <c r="KDK23" s="11"/>
      <c r="KDL23" s="11"/>
      <c r="KDM23" s="11"/>
      <c r="KDN23" s="11"/>
      <c r="KDO23" s="11"/>
      <c r="KDP23" s="11"/>
      <c r="KDQ23" s="11"/>
      <c r="KDR23" s="11"/>
      <c r="KDS23" s="11"/>
      <c r="KDT23" s="11"/>
      <c r="KDU23" s="11"/>
      <c r="KDV23" s="11"/>
      <c r="KDW23" s="11"/>
      <c r="KDX23" s="11"/>
      <c r="KDY23" s="11"/>
      <c r="KDZ23" s="11"/>
      <c r="KEA23" s="11"/>
      <c r="KEB23" s="11"/>
      <c r="KEC23" s="11"/>
      <c r="KED23" s="11"/>
      <c r="KEE23" s="11"/>
      <c r="KEF23" s="11"/>
      <c r="KEG23" s="11"/>
      <c r="KEH23" s="11"/>
      <c r="KEI23" s="11"/>
      <c r="KEJ23" s="11"/>
      <c r="KEK23" s="11"/>
      <c r="KEL23" s="11"/>
      <c r="KEM23" s="11"/>
      <c r="KEN23" s="11"/>
      <c r="KEO23" s="11"/>
      <c r="KEP23" s="11"/>
      <c r="KEQ23" s="11"/>
      <c r="KER23" s="11"/>
      <c r="KES23" s="11"/>
      <c r="KET23" s="11"/>
      <c r="KEU23" s="11"/>
      <c r="KEV23" s="11"/>
      <c r="KEW23" s="11"/>
      <c r="KEX23" s="11"/>
      <c r="KEY23" s="11"/>
      <c r="KEZ23" s="11"/>
      <c r="KFA23" s="11"/>
      <c r="KFB23" s="11"/>
      <c r="KFC23" s="11"/>
      <c r="KFD23" s="11"/>
      <c r="KFE23" s="11"/>
      <c r="KFF23" s="11"/>
      <c r="KFG23" s="11"/>
      <c r="KFH23" s="11"/>
      <c r="KFI23" s="11"/>
      <c r="KFJ23" s="11"/>
      <c r="KFK23" s="11"/>
      <c r="KFL23" s="11"/>
      <c r="KFM23" s="11"/>
      <c r="KFN23" s="11"/>
      <c r="KFO23" s="11"/>
      <c r="KFP23" s="11"/>
      <c r="KFQ23" s="11"/>
      <c r="KFR23" s="11"/>
      <c r="KFS23" s="11"/>
      <c r="KFT23" s="11"/>
      <c r="KFU23" s="11"/>
      <c r="KFV23" s="11"/>
      <c r="KFW23" s="11"/>
      <c r="KFX23" s="11"/>
      <c r="KFY23" s="11"/>
      <c r="KFZ23" s="11"/>
      <c r="KGA23" s="11"/>
      <c r="KGB23" s="11"/>
      <c r="KGC23" s="11"/>
      <c r="KGD23" s="11"/>
      <c r="KGE23" s="11"/>
      <c r="KGF23" s="11"/>
      <c r="KGG23" s="11"/>
      <c r="KGH23" s="11"/>
      <c r="KGI23" s="11"/>
      <c r="KGJ23" s="11"/>
      <c r="KGK23" s="11"/>
      <c r="KGL23" s="11"/>
      <c r="KGM23" s="11"/>
      <c r="KGN23" s="11"/>
      <c r="KGO23" s="11"/>
      <c r="KGP23" s="11"/>
      <c r="KGQ23" s="11"/>
      <c r="KGR23" s="11"/>
      <c r="KGS23" s="11"/>
      <c r="KGT23" s="11"/>
      <c r="KGU23" s="11"/>
      <c r="KGV23" s="11"/>
      <c r="KGW23" s="11"/>
      <c r="KGX23" s="11"/>
      <c r="KGY23" s="11"/>
      <c r="KGZ23" s="11"/>
      <c r="KHA23" s="11"/>
      <c r="KHB23" s="11"/>
      <c r="KHC23" s="11"/>
      <c r="KHD23" s="11"/>
      <c r="KHE23" s="11"/>
      <c r="KHF23" s="11"/>
      <c r="KHG23" s="11"/>
      <c r="KHH23" s="11"/>
      <c r="KHI23" s="11"/>
      <c r="KHJ23" s="11"/>
      <c r="KHK23" s="11"/>
      <c r="KHL23" s="11"/>
      <c r="KHM23" s="11"/>
      <c r="KHN23" s="11"/>
      <c r="KHO23" s="11"/>
      <c r="KHP23" s="11"/>
      <c r="KHQ23" s="11"/>
      <c r="KHR23" s="11"/>
      <c r="KHS23" s="11"/>
      <c r="KHT23" s="11"/>
      <c r="KHU23" s="11"/>
      <c r="KHV23" s="11"/>
      <c r="KHW23" s="11"/>
      <c r="KHX23" s="11"/>
      <c r="KHY23" s="11"/>
      <c r="KHZ23" s="11"/>
      <c r="KIA23" s="11"/>
      <c r="KIB23" s="11"/>
      <c r="KIC23" s="11"/>
      <c r="KID23" s="11"/>
      <c r="KIE23" s="11"/>
      <c r="KIF23" s="11"/>
      <c r="KIG23" s="11"/>
      <c r="KIH23" s="11"/>
      <c r="KII23" s="11"/>
      <c r="KIJ23" s="11"/>
      <c r="KIK23" s="11"/>
      <c r="KIL23" s="11"/>
      <c r="KIM23" s="11"/>
      <c r="KIN23" s="11"/>
      <c r="KIO23" s="11"/>
      <c r="KIP23" s="11"/>
      <c r="KIQ23" s="11"/>
      <c r="KIR23" s="11"/>
      <c r="KIS23" s="11"/>
      <c r="KIT23" s="11"/>
      <c r="KIU23" s="11"/>
      <c r="KIV23" s="11"/>
      <c r="KIW23" s="11"/>
      <c r="KIX23" s="11"/>
      <c r="KIY23" s="11"/>
      <c r="KIZ23" s="11"/>
      <c r="KJA23" s="11"/>
      <c r="KJB23" s="11"/>
      <c r="KJC23" s="11"/>
      <c r="KJD23" s="11"/>
      <c r="KJE23" s="11"/>
      <c r="KJF23" s="11"/>
      <c r="KJG23" s="11"/>
      <c r="KJH23" s="11"/>
      <c r="KJI23" s="11"/>
      <c r="KJJ23" s="11"/>
      <c r="KJK23" s="11"/>
      <c r="KJL23" s="11"/>
      <c r="KJM23" s="11"/>
      <c r="KJN23" s="11"/>
      <c r="KJO23" s="11"/>
      <c r="KJP23" s="11"/>
      <c r="KJQ23" s="11"/>
      <c r="KJR23" s="11"/>
      <c r="KJS23" s="11"/>
      <c r="KJT23" s="11"/>
      <c r="KJU23" s="11"/>
      <c r="KJV23" s="11"/>
      <c r="KJW23" s="11"/>
      <c r="KJX23" s="11"/>
      <c r="KJY23" s="11"/>
      <c r="KJZ23" s="11"/>
      <c r="KKA23" s="11"/>
      <c r="KKB23" s="11"/>
      <c r="KKC23" s="11"/>
      <c r="KKD23" s="11"/>
      <c r="KKE23" s="11"/>
      <c r="KKF23" s="11"/>
      <c r="KKG23" s="11"/>
      <c r="KKH23" s="11"/>
      <c r="KKI23" s="11"/>
      <c r="KKJ23" s="11"/>
      <c r="KKK23" s="11"/>
      <c r="KKL23" s="11"/>
      <c r="KKM23" s="11"/>
      <c r="KKN23" s="11"/>
      <c r="KKO23" s="11"/>
      <c r="KKP23" s="11"/>
      <c r="KKQ23" s="11"/>
      <c r="KKR23" s="11"/>
      <c r="KKS23" s="11"/>
      <c r="KKT23" s="11"/>
      <c r="KKU23" s="11"/>
      <c r="KKV23" s="11"/>
      <c r="KKW23" s="11"/>
      <c r="KKX23" s="11"/>
      <c r="KKY23" s="11"/>
      <c r="KKZ23" s="11"/>
      <c r="KLA23" s="11"/>
      <c r="KLB23" s="11"/>
      <c r="KLC23" s="11"/>
      <c r="KLD23" s="11"/>
      <c r="KLE23" s="11"/>
      <c r="KLF23" s="11"/>
      <c r="KLG23" s="11"/>
      <c r="KLH23" s="11"/>
      <c r="KLI23" s="11"/>
      <c r="KLJ23" s="11"/>
      <c r="KLK23" s="11"/>
      <c r="KLL23" s="11"/>
      <c r="KLM23" s="11"/>
      <c r="KLN23" s="11"/>
      <c r="KLO23" s="11"/>
      <c r="KLP23" s="11"/>
      <c r="KLQ23" s="11"/>
      <c r="KLR23" s="11"/>
      <c r="KLS23" s="11"/>
      <c r="KLT23" s="11"/>
      <c r="KLU23" s="11"/>
      <c r="KLV23" s="11"/>
      <c r="KLW23" s="11"/>
      <c r="KLX23" s="11"/>
      <c r="KLY23" s="11"/>
      <c r="KLZ23" s="11"/>
      <c r="KMA23" s="11"/>
      <c r="KMB23" s="11"/>
      <c r="KMC23" s="11"/>
      <c r="KMD23" s="11"/>
      <c r="KME23" s="11"/>
      <c r="KMF23" s="11"/>
      <c r="KMG23" s="11"/>
      <c r="KMH23" s="11"/>
      <c r="KMI23" s="11"/>
      <c r="KMJ23" s="11"/>
      <c r="KMK23" s="11"/>
      <c r="KML23" s="11"/>
      <c r="KMM23" s="11"/>
      <c r="KMN23" s="11"/>
      <c r="KMO23" s="11"/>
      <c r="KMP23" s="11"/>
      <c r="KMQ23" s="11"/>
      <c r="KMR23" s="11"/>
      <c r="KMS23" s="11"/>
      <c r="KMT23" s="11"/>
      <c r="KMU23" s="11"/>
      <c r="KMV23" s="11"/>
      <c r="KMW23" s="11"/>
      <c r="KMX23" s="11"/>
      <c r="KMY23" s="11"/>
      <c r="KMZ23" s="11"/>
      <c r="KNA23" s="11"/>
      <c r="KNB23" s="11"/>
      <c r="KNC23" s="11"/>
      <c r="KND23" s="11"/>
      <c r="KNE23" s="11"/>
      <c r="KNF23" s="11"/>
      <c r="KNG23" s="11"/>
      <c r="KNH23" s="11"/>
      <c r="KNI23" s="11"/>
      <c r="KNJ23" s="11"/>
      <c r="KNK23" s="11"/>
      <c r="KNL23" s="11"/>
      <c r="KNM23" s="11"/>
      <c r="KNN23" s="11"/>
      <c r="KNO23" s="11"/>
      <c r="KNP23" s="11"/>
      <c r="KNQ23" s="11"/>
      <c r="KNR23" s="11"/>
      <c r="KNS23" s="11"/>
      <c r="KNT23" s="11"/>
      <c r="KNU23" s="11"/>
      <c r="KNV23" s="11"/>
      <c r="KNW23" s="11"/>
      <c r="KNX23" s="11"/>
      <c r="KNY23" s="11"/>
      <c r="KNZ23" s="11"/>
      <c r="KOA23" s="11"/>
      <c r="KOB23" s="11"/>
      <c r="KOC23" s="11"/>
      <c r="KOD23" s="11"/>
      <c r="KOE23" s="11"/>
      <c r="KOF23" s="11"/>
      <c r="KOG23" s="11"/>
      <c r="KOH23" s="11"/>
      <c r="KOI23" s="11"/>
      <c r="KOJ23" s="11"/>
      <c r="KOK23" s="11"/>
      <c r="KOL23" s="11"/>
      <c r="KOM23" s="11"/>
      <c r="KON23" s="11"/>
      <c r="KOO23" s="11"/>
      <c r="KOP23" s="11"/>
      <c r="KOQ23" s="11"/>
      <c r="KOR23" s="11"/>
      <c r="KOS23" s="11"/>
      <c r="KOT23" s="11"/>
      <c r="KOU23" s="11"/>
      <c r="KOV23" s="11"/>
      <c r="KOW23" s="11"/>
      <c r="KOX23" s="11"/>
      <c r="KOY23" s="11"/>
      <c r="KOZ23" s="11"/>
      <c r="KPA23" s="11"/>
      <c r="KPB23" s="11"/>
      <c r="KPC23" s="11"/>
      <c r="KPD23" s="11"/>
      <c r="KPE23" s="11"/>
      <c r="KPF23" s="11"/>
      <c r="KPG23" s="11"/>
      <c r="KPH23" s="11"/>
      <c r="KPI23" s="11"/>
      <c r="KPJ23" s="11"/>
      <c r="KPK23" s="11"/>
      <c r="KPL23" s="11"/>
      <c r="KPM23" s="11"/>
      <c r="KPN23" s="11"/>
      <c r="KPO23" s="11"/>
      <c r="KPP23" s="11"/>
      <c r="KPQ23" s="11"/>
      <c r="KPR23" s="11"/>
      <c r="KPS23" s="11"/>
      <c r="KPT23" s="11"/>
      <c r="KPU23" s="11"/>
      <c r="KPV23" s="11"/>
      <c r="KPW23" s="11"/>
      <c r="KPX23" s="11"/>
      <c r="KPY23" s="11"/>
      <c r="KPZ23" s="11"/>
      <c r="KQA23" s="11"/>
      <c r="KQB23" s="11"/>
      <c r="KQC23" s="11"/>
      <c r="KQD23" s="11"/>
      <c r="KQE23" s="11"/>
      <c r="KQF23" s="11"/>
      <c r="KQG23" s="11"/>
      <c r="KQH23" s="11"/>
      <c r="KQI23" s="11"/>
      <c r="KQJ23" s="11"/>
      <c r="KQK23" s="11"/>
      <c r="KQL23" s="11"/>
      <c r="KQM23" s="11"/>
      <c r="KQN23" s="11"/>
      <c r="KQO23" s="11"/>
      <c r="KQP23" s="11"/>
      <c r="KQQ23" s="11"/>
      <c r="KQR23" s="11"/>
      <c r="KQS23" s="11"/>
      <c r="KQT23" s="11"/>
      <c r="KQU23" s="11"/>
      <c r="KQV23" s="11"/>
      <c r="KQW23" s="11"/>
      <c r="KQX23" s="11"/>
      <c r="KQY23" s="11"/>
      <c r="KQZ23" s="11"/>
      <c r="KRA23" s="11"/>
      <c r="KRB23" s="11"/>
      <c r="KRC23" s="11"/>
      <c r="KRD23" s="11"/>
      <c r="KRE23" s="11"/>
      <c r="KRF23" s="11"/>
      <c r="KRG23" s="11"/>
      <c r="KRH23" s="11"/>
      <c r="KRI23" s="11"/>
      <c r="KRJ23" s="11"/>
      <c r="KRK23" s="11"/>
      <c r="KRL23" s="11"/>
      <c r="KRM23" s="11"/>
      <c r="KRN23" s="11"/>
      <c r="KRO23" s="11"/>
      <c r="KRP23" s="11"/>
      <c r="KRQ23" s="11"/>
      <c r="KRR23" s="11"/>
      <c r="KRS23" s="11"/>
      <c r="KRT23" s="11"/>
      <c r="KRU23" s="11"/>
      <c r="KRV23" s="11"/>
      <c r="KRW23" s="11"/>
      <c r="KRX23" s="11"/>
      <c r="KRY23" s="11"/>
      <c r="KRZ23" s="11"/>
      <c r="KSA23" s="11"/>
      <c r="KSB23" s="11"/>
      <c r="KSC23" s="11"/>
      <c r="KSD23" s="11"/>
      <c r="KSE23" s="11"/>
      <c r="KSF23" s="11"/>
      <c r="KSG23" s="11"/>
      <c r="KSH23" s="11"/>
      <c r="KSI23" s="11"/>
      <c r="KSJ23" s="11"/>
      <c r="KSK23" s="11"/>
      <c r="KSL23" s="11"/>
      <c r="KSM23" s="11"/>
      <c r="KSN23" s="11"/>
      <c r="KSO23" s="11"/>
      <c r="KSP23" s="11"/>
      <c r="KSQ23" s="11"/>
      <c r="KSR23" s="11"/>
      <c r="KSS23" s="11"/>
      <c r="KST23" s="11"/>
      <c r="KSU23" s="11"/>
      <c r="KSV23" s="11"/>
      <c r="KSW23" s="11"/>
      <c r="KSX23" s="11"/>
      <c r="KSY23" s="11"/>
      <c r="KSZ23" s="11"/>
      <c r="KTA23" s="11"/>
      <c r="KTB23" s="11"/>
      <c r="KTC23" s="11"/>
      <c r="KTD23" s="11"/>
      <c r="KTE23" s="11"/>
      <c r="KTF23" s="11"/>
      <c r="KTG23" s="11"/>
      <c r="KTH23" s="11"/>
      <c r="KTI23" s="11"/>
      <c r="KTJ23" s="11"/>
      <c r="KTK23" s="11"/>
      <c r="KTL23" s="11"/>
      <c r="KTM23" s="11"/>
      <c r="KTN23" s="11"/>
      <c r="KTO23" s="11"/>
      <c r="KTP23" s="11"/>
      <c r="KTQ23" s="11"/>
      <c r="KTR23" s="11"/>
      <c r="KTS23" s="11"/>
      <c r="KTT23" s="11"/>
      <c r="KTU23" s="11"/>
      <c r="KTV23" s="11"/>
      <c r="KTW23" s="11"/>
      <c r="KTX23" s="11"/>
      <c r="KTY23" s="11"/>
      <c r="KTZ23" s="11"/>
      <c r="KUA23" s="11"/>
      <c r="KUB23" s="11"/>
      <c r="KUC23" s="11"/>
      <c r="KUD23" s="11"/>
      <c r="KUE23" s="11"/>
      <c r="KUF23" s="11"/>
      <c r="KUG23" s="11"/>
      <c r="KUH23" s="11"/>
      <c r="KUI23" s="11"/>
      <c r="KUJ23" s="11"/>
      <c r="KUK23" s="11"/>
      <c r="KUL23" s="11"/>
      <c r="KUM23" s="11"/>
      <c r="KUN23" s="11"/>
      <c r="KUO23" s="11"/>
      <c r="KUP23" s="11"/>
      <c r="KUQ23" s="11"/>
      <c r="KUR23" s="11"/>
      <c r="KUS23" s="11"/>
      <c r="KUT23" s="11"/>
      <c r="KUU23" s="11"/>
      <c r="KUV23" s="11"/>
      <c r="KUW23" s="11"/>
      <c r="KUX23" s="11"/>
      <c r="KUY23" s="11"/>
      <c r="KUZ23" s="11"/>
      <c r="KVA23" s="11"/>
      <c r="KVB23" s="11"/>
      <c r="KVC23" s="11"/>
      <c r="KVD23" s="11"/>
      <c r="KVE23" s="11"/>
      <c r="KVF23" s="11"/>
      <c r="KVG23" s="11"/>
      <c r="KVH23" s="11"/>
      <c r="KVI23" s="11"/>
      <c r="KVJ23" s="11"/>
      <c r="KVK23" s="11"/>
      <c r="KVL23" s="11"/>
      <c r="KVM23" s="11"/>
      <c r="KVN23" s="11"/>
      <c r="KVO23" s="11"/>
      <c r="KVP23" s="11"/>
      <c r="KVQ23" s="11"/>
      <c r="KVR23" s="11"/>
      <c r="KVS23" s="11"/>
      <c r="KVT23" s="11"/>
      <c r="KVU23" s="11"/>
      <c r="KVV23" s="11"/>
      <c r="KVW23" s="11"/>
      <c r="KVX23" s="11"/>
      <c r="KVY23" s="11"/>
      <c r="KVZ23" s="11"/>
      <c r="KWA23" s="11"/>
      <c r="KWB23" s="11"/>
      <c r="KWC23" s="11"/>
      <c r="KWD23" s="11"/>
      <c r="KWE23" s="11"/>
      <c r="KWF23" s="11"/>
      <c r="KWG23" s="11"/>
      <c r="KWH23" s="11"/>
      <c r="KWI23" s="11"/>
      <c r="KWJ23" s="11"/>
      <c r="KWK23" s="11"/>
      <c r="KWL23" s="11"/>
      <c r="KWM23" s="11"/>
      <c r="KWN23" s="11"/>
      <c r="KWO23" s="11"/>
      <c r="KWP23" s="11"/>
      <c r="KWQ23" s="11"/>
      <c r="KWR23" s="11"/>
      <c r="KWS23" s="11"/>
      <c r="KWT23" s="11"/>
      <c r="KWU23" s="11"/>
      <c r="KWV23" s="11"/>
      <c r="KWW23" s="11"/>
      <c r="KWX23" s="11"/>
      <c r="KWY23" s="11"/>
      <c r="KWZ23" s="11"/>
      <c r="KXA23" s="11"/>
      <c r="KXB23" s="11"/>
      <c r="KXC23" s="11"/>
      <c r="KXD23" s="11"/>
      <c r="KXE23" s="11"/>
      <c r="KXF23" s="11"/>
      <c r="KXG23" s="11"/>
      <c r="KXH23" s="11"/>
      <c r="KXI23" s="11"/>
      <c r="KXJ23" s="11"/>
      <c r="KXK23" s="11"/>
      <c r="KXL23" s="11"/>
      <c r="KXM23" s="11"/>
      <c r="KXN23" s="11"/>
      <c r="KXO23" s="11"/>
      <c r="KXP23" s="11"/>
      <c r="KXQ23" s="11"/>
      <c r="KXR23" s="11"/>
      <c r="KXS23" s="11"/>
      <c r="KXT23" s="11"/>
      <c r="KXU23" s="11"/>
      <c r="KXV23" s="11"/>
      <c r="KXW23" s="11"/>
      <c r="KXX23" s="11"/>
      <c r="KXY23" s="11"/>
      <c r="KXZ23" s="11"/>
      <c r="KYA23" s="11"/>
      <c r="KYB23" s="11"/>
      <c r="KYC23" s="11"/>
      <c r="KYD23" s="11"/>
      <c r="KYE23" s="11"/>
      <c r="KYF23" s="11"/>
      <c r="KYG23" s="11"/>
      <c r="KYH23" s="11"/>
      <c r="KYI23" s="11"/>
      <c r="KYJ23" s="11"/>
      <c r="KYK23" s="11"/>
      <c r="KYL23" s="11"/>
      <c r="KYM23" s="11"/>
      <c r="KYN23" s="11"/>
      <c r="KYO23" s="11"/>
      <c r="KYP23" s="11"/>
      <c r="KYQ23" s="11"/>
      <c r="KYR23" s="11"/>
      <c r="KYS23" s="11"/>
      <c r="KYT23" s="11"/>
      <c r="KYU23" s="11"/>
      <c r="KYV23" s="11"/>
      <c r="KYW23" s="11"/>
      <c r="KYX23" s="11"/>
      <c r="KYY23" s="11"/>
      <c r="KYZ23" s="11"/>
      <c r="KZA23" s="11"/>
      <c r="KZB23" s="11"/>
      <c r="KZC23" s="11"/>
      <c r="KZD23" s="11"/>
      <c r="KZE23" s="11"/>
      <c r="KZF23" s="11"/>
      <c r="KZG23" s="11"/>
      <c r="KZH23" s="11"/>
      <c r="KZI23" s="11"/>
      <c r="KZJ23" s="11"/>
      <c r="KZK23" s="11"/>
      <c r="KZL23" s="11"/>
      <c r="KZM23" s="11"/>
      <c r="KZN23" s="11"/>
      <c r="KZO23" s="11"/>
      <c r="KZP23" s="11"/>
      <c r="KZQ23" s="11"/>
      <c r="KZR23" s="11"/>
      <c r="KZS23" s="11"/>
      <c r="KZT23" s="11"/>
      <c r="KZU23" s="11"/>
      <c r="KZV23" s="11"/>
      <c r="KZW23" s="11"/>
      <c r="KZX23" s="11"/>
      <c r="KZY23" s="11"/>
      <c r="KZZ23" s="11"/>
      <c r="LAA23" s="11"/>
      <c r="LAB23" s="11"/>
      <c r="LAC23" s="11"/>
      <c r="LAD23" s="11"/>
      <c r="LAE23" s="11"/>
      <c r="LAF23" s="11"/>
      <c r="LAG23" s="11"/>
      <c r="LAH23" s="11"/>
      <c r="LAI23" s="11"/>
      <c r="LAJ23" s="11"/>
      <c r="LAK23" s="11"/>
      <c r="LAL23" s="11"/>
      <c r="LAM23" s="11"/>
      <c r="LAN23" s="11"/>
      <c r="LAO23" s="11"/>
      <c r="LAP23" s="11"/>
      <c r="LAQ23" s="11"/>
      <c r="LAR23" s="11"/>
      <c r="LAS23" s="11"/>
      <c r="LAT23" s="11"/>
      <c r="LAU23" s="11"/>
      <c r="LAV23" s="11"/>
      <c r="LAW23" s="11"/>
      <c r="LAX23" s="11"/>
      <c r="LAY23" s="11"/>
      <c r="LAZ23" s="11"/>
      <c r="LBA23" s="11"/>
      <c r="LBB23" s="11"/>
      <c r="LBC23" s="11"/>
      <c r="LBD23" s="11"/>
      <c r="LBE23" s="11"/>
      <c r="LBF23" s="11"/>
      <c r="LBG23" s="11"/>
      <c r="LBH23" s="11"/>
      <c r="LBI23" s="11"/>
      <c r="LBJ23" s="11"/>
      <c r="LBK23" s="11"/>
      <c r="LBL23" s="11"/>
      <c r="LBM23" s="11"/>
      <c r="LBN23" s="11"/>
      <c r="LBO23" s="11"/>
      <c r="LBP23" s="11"/>
      <c r="LBQ23" s="11"/>
      <c r="LBR23" s="11"/>
      <c r="LBS23" s="11"/>
      <c r="LBT23" s="11"/>
      <c r="LBU23" s="11"/>
      <c r="LBV23" s="11"/>
      <c r="LBW23" s="11"/>
      <c r="LBX23" s="11"/>
      <c r="LBY23" s="11"/>
      <c r="LBZ23" s="11"/>
      <c r="LCA23" s="11"/>
      <c r="LCB23" s="11"/>
      <c r="LCC23" s="11"/>
      <c r="LCD23" s="11"/>
      <c r="LCE23" s="11"/>
      <c r="LCF23" s="11"/>
      <c r="LCG23" s="11"/>
      <c r="LCH23" s="11"/>
      <c r="LCI23" s="11"/>
      <c r="LCJ23" s="11"/>
      <c r="LCK23" s="11"/>
      <c r="LCL23" s="11"/>
      <c r="LCM23" s="11"/>
      <c r="LCN23" s="11"/>
      <c r="LCO23" s="11"/>
      <c r="LCP23" s="11"/>
      <c r="LCQ23" s="11"/>
      <c r="LCR23" s="11"/>
      <c r="LCS23" s="11"/>
      <c r="LCT23" s="11"/>
      <c r="LCU23" s="11"/>
      <c r="LCV23" s="11"/>
      <c r="LCW23" s="11"/>
      <c r="LCX23" s="11"/>
      <c r="LCY23" s="11"/>
      <c r="LCZ23" s="11"/>
      <c r="LDA23" s="11"/>
      <c r="LDB23" s="11"/>
      <c r="LDC23" s="11"/>
      <c r="LDD23" s="11"/>
      <c r="LDE23" s="11"/>
      <c r="LDF23" s="11"/>
      <c r="LDG23" s="11"/>
      <c r="LDH23" s="11"/>
      <c r="LDI23" s="11"/>
      <c r="LDJ23" s="11"/>
      <c r="LDK23" s="11"/>
      <c r="LDL23" s="11"/>
      <c r="LDM23" s="11"/>
      <c r="LDN23" s="11"/>
      <c r="LDO23" s="11"/>
      <c r="LDP23" s="11"/>
      <c r="LDQ23" s="11"/>
      <c r="LDR23" s="11"/>
      <c r="LDS23" s="11"/>
      <c r="LDT23" s="11"/>
      <c r="LDU23" s="11"/>
      <c r="LDV23" s="11"/>
      <c r="LDW23" s="11"/>
      <c r="LDX23" s="11"/>
      <c r="LDY23" s="11"/>
      <c r="LDZ23" s="11"/>
      <c r="LEA23" s="11"/>
      <c r="LEB23" s="11"/>
      <c r="LEC23" s="11"/>
      <c r="LED23" s="11"/>
      <c r="LEE23" s="11"/>
      <c r="LEF23" s="11"/>
      <c r="LEG23" s="11"/>
      <c r="LEH23" s="11"/>
      <c r="LEI23" s="11"/>
      <c r="LEJ23" s="11"/>
      <c r="LEK23" s="11"/>
      <c r="LEL23" s="11"/>
      <c r="LEM23" s="11"/>
      <c r="LEN23" s="11"/>
      <c r="LEO23" s="11"/>
      <c r="LEP23" s="11"/>
      <c r="LEQ23" s="11"/>
      <c r="LER23" s="11"/>
      <c r="LES23" s="11"/>
      <c r="LET23" s="11"/>
      <c r="LEU23" s="11"/>
      <c r="LEV23" s="11"/>
      <c r="LEW23" s="11"/>
      <c r="LEX23" s="11"/>
      <c r="LEY23" s="11"/>
      <c r="LEZ23" s="11"/>
      <c r="LFA23" s="11"/>
      <c r="LFB23" s="11"/>
      <c r="LFC23" s="11"/>
      <c r="LFD23" s="11"/>
      <c r="LFE23" s="11"/>
      <c r="LFF23" s="11"/>
      <c r="LFG23" s="11"/>
      <c r="LFH23" s="11"/>
      <c r="LFI23" s="11"/>
      <c r="LFJ23" s="11"/>
      <c r="LFK23" s="11"/>
      <c r="LFL23" s="11"/>
      <c r="LFM23" s="11"/>
      <c r="LFN23" s="11"/>
      <c r="LFO23" s="11"/>
      <c r="LFP23" s="11"/>
      <c r="LFQ23" s="11"/>
      <c r="LFR23" s="11"/>
      <c r="LFS23" s="11"/>
      <c r="LFT23" s="11"/>
      <c r="LFU23" s="11"/>
      <c r="LFV23" s="11"/>
      <c r="LFW23" s="11"/>
      <c r="LFX23" s="11"/>
      <c r="LFY23" s="11"/>
      <c r="LFZ23" s="11"/>
      <c r="LGA23" s="11"/>
      <c r="LGB23" s="11"/>
      <c r="LGC23" s="11"/>
      <c r="LGD23" s="11"/>
      <c r="LGE23" s="11"/>
      <c r="LGF23" s="11"/>
      <c r="LGG23" s="11"/>
      <c r="LGH23" s="11"/>
      <c r="LGI23" s="11"/>
      <c r="LGJ23" s="11"/>
      <c r="LGK23" s="11"/>
      <c r="LGL23" s="11"/>
      <c r="LGM23" s="11"/>
      <c r="LGN23" s="11"/>
      <c r="LGO23" s="11"/>
      <c r="LGP23" s="11"/>
      <c r="LGQ23" s="11"/>
      <c r="LGR23" s="11"/>
      <c r="LGS23" s="11"/>
      <c r="LGT23" s="11"/>
      <c r="LGU23" s="11"/>
      <c r="LGV23" s="11"/>
      <c r="LGW23" s="11"/>
      <c r="LGX23" s="11"/>
      <c r="LGY23" s="11"/>
      <c r="LGZ23" s="11"/>
      <c r="LHA23" s="11"/>
      <c r="LHB23" s="11"/>
      <c r="LHC23" s="11"/>
      <c r="LHD23" s="11"/>
      <c r="LHE23" s="11"/>
      <c r="LHF23" s="11"/>
      <c r="LHG23" s="11"/>
      <c r="LHH23" s="11"/>
      <c r="LHI23" s="11"/>
      <c r="LHJ23" s="11"/>
      <c r="LHK23" s="11"/>
      <c r="LHL23" s="11"/>
      <c r="LHM23" s="11"/>
      <c r="LHN23" s="11"/>
      <c r="LHO23" s="11"/>
      <c r="LHP23" s="11"/>
      <c r="LHQ23" s="11"/>
      <c r="LHR23" s="11"/>
      <c r="LHS23" s="11"/>
      <c r="LHT23" s="11"/>
      <c r="LHU23" s="11"/>
      <c r="LHV23" s="11"/>
      <c r="LHW23" s="11"/>
      <c r="LHX23" s="11"/>
      <c r="LHY23" s="11"/>
      <c r="LHZ23" s="11"/>
      <c r="LIA23" s="11"/>
      <c r="LIB23" s="11"/>
      <c r="LIC23" s="11"/>
      <c r="LID23" s="11"/>
      <c r="LIE23" s="11"/>
      <c r="LIF23" s="11"/>
      <c r="LIG23" s="11"/>
      <c r="LIH23" s="11"/>
      <c r="LII23" s="11"/>
      <c r="LIJ23" s="11"/>
      <c r="LIK23" s="11"/>
      <c r="LIL23" s="11"/>
      <c r="LIM23" s="11"/>
      <c r="LIN23" s="11"/>
      <c r="LIO23" s="11"/>
      <c r="LIP23" s="11"/>
      <c r="LIQ23" s="11"/>
      <c r="LIR23" s="11"/>
      <c r="LIS23" s="11"/>
      <c r="LIT23" s="11"/>
      <c r="LIU23" s="11"/>
      <c r="LIV23" s="11"/>
      <c r="LIW23" s="11"/>
      <c r="LIX23" s="11"/>
      <c r="LIY23" s="11"/>
      <c r="LIZ23" s="11"/>
      <c r="LJA23" s="11"/>
      <c r="LJB23" s="11"/>
      <c r="LJC23" s="11"/>
      <c r="LJD23" s="11"/>
      <c r="LJE23" s="11"/>
      <c r="LJF23" s="11"/>
      <c r="LJG23" s="11"/>
      <c r="LJH23" s="11"/>
      <c r="LJI23" s="11"/>
      <c r="LJJ23" s="11"/>
      <c r="LJK23" s="11"/>
      <c r="LJL23" s="11"/>
      <c r="LJM23" s="11"/>
      <c r="LJN23" s="11"/>
      <c r="LJO23" s="11"/>
      <c r="LJP23" s="11"/>
      <c r="LJQ23" s="11"/>
      <c r="LJR23" s="11"/>
      <c r="LJS23" s="11"/>
      <c r="LJT23" s="11"/>
      <c r="LJU23" s="11"/>
      <c r="LJV23" s="11"/>
      <c r="LJW23" s="11"/>
      <c r="LJX23" s="11"/>
      <c r="LJY23" s="11"/>
      <c r="LJZ23" s="11"/>
      <c r="LKA23" s="11"/>
      <c r="LKB23" s="11"/>
      <c r="LKC23" s="11"/>
      <c r="LKD23" s="11"/>
      <c r="LKE23" s="11"/>
      <c r="LKF23" s="11"/>
      <c r="LKG23" s="11"/>
      <c r="LKH23" s="11"/>
      <c r="LKI23" s="11"/>
      <c r="LKJ23" s="11"/>
      <c r="LKK23" s="11"/>
      <c r="LKL23" s="11"/>
      <c r="LKM23" s="11"/>
      <c r="LKN23" s="11"/>
      <c r="LKO23" s="11"/>
      <c r="LKP23" s="11"/>
      <c r="LKQ23" s="11"/>
      <c r="LKR23" s="11"/>
      <c r="LKS23" s="11"/>
      <c r="LKT23" s="11"/>
      <c r="LKU23" s="11"/>
      <c r="LKV23" s="11"/>
      <c r="LKW23" s="11"/>
      <c r="LKX23" s="11"/>
      <c r="LKY23" s="11"/>
      <c r="LKZ23" s="11"/>
      <c r="LLA23" s="11"/>
      <c r="LLB23" s="11"/>
      <c r="LLC23" s="11"/>
      <c r="LLD23" s="11"/>
      <c r="LLE23" s="11"/>
      <c r="LLF23" s="11"/>
      <c r="LLG23" s="11"/>
      <c r="LLH23" s="11"/>
      <c r="LLI23" s="11"/>
      <c r="LLJ23" s="11"/>
      <c r="LLK23" s="11"/>
      <c r="LLL23" s="11"/>
      <c r="LLM23" s="11"/>
      <c r="LLN23" s="11"/>
      <c r="LLO23" s="11"/>
      <c r="LLP23" s="11"/>
      <c r="LLQ23" s="11"/>
      <c r="LLR23" s="11"/>
      <c r="LLS23" s="11"/>
      <c r="LLT23" s="11"/>
      <c r="LLU23" s="11"/>
      <c r="LLV23" s="11"/>
      <c r="LLW23" s="11"/>
      <c r="LLX23" s="11"/>
      <c r="LLY23" s="11"/>
      <c r="LLZ23" s="11"/>
      <c r="LMA23" s="11"/>
      <c r="LMB23" s="11"/>
      <c r="LMC23" s="11"/>
      <c r="LMD23" s="11"/>
      <c r="LME23" s="11"/>
      <c r="LMF23" s="11"/>
      <c r="LMG23" s="11"/>
      <c r="LMH23" s="11"/>
      <c r="LMI23" s="11"/>
      <c r="LMJ23" s="11"/>
      <c r="LMK23" s="11"/>
      <c r="LML23" s="11"/>
      <c r="LMM23" s="11"/>
      <c r="LMN23" s="11"/>
      <c r="LMO23" s="11"/>
      <c r="LMP23" s="11"/>
      <c r="LMQ23" s="11"/>
      <c r="LMR23" s="11"/>
      <c r="LMS23" s="11"/>
      <c r="LMT23" s="11"/>
      <c r="LMU23" s="11"/>
      <c r="LMV23" s="11"/>
      <c r="LMW23" s="11"/>
      <c r="LMX23" s="11"/>
      <c r="LMY23" s="11"/>
      <c r="LMZ23" s="11"/>
      <c r="LNA23" s="11"/>
      <c r="LNB23" s="11"/>
      <c r="LNC23" s="11"/>
      <c r="LND23" s="11"/>
      <c r="LNE23" s="11"/>
      <c r="LNF23" s="11"/>
      <c r="LNG23" s="11"/>
      <c r="LNH23" s="11"/>
      <c r="LNI23" s="11"/>
      <c r="LNJ23" s="11"/>
      <c r="LNK23" s="11"/>
      <c r="LNL23" s="11"/>
      <c r="LNM23" s="11"/>
      <c r="LNN23" s="11"/>
      <c r="LNO23" s="11"/>
      <c r="LNP23" s="11"/>
      <c r="LNQ23" s="11"/>
      <c r="LNR23" s="11"/>
      <c r="LNS23" s="11"/>
      <c r="LNT23" s="11"/>
      <c r="LNU23" s="11"/>
      <c r="LNV23" s="11"/>
      <c r="LNW23" s="11"/>
      <c r="LNX23" s="11"/>
      <c r="LNY23" s="11"/>
      <c r="LNZ23" s="11"/>
      <c r="LOA23" s="11"/>
      <c r="LOB23" s="11"/>
      <c r="LOC23" s="11"/>
      <c r="LOD23" s="11"/>
      <c r="LOE23" s="11"/>
      <c r="LOF23" s="11"/>
      <c r="LOG23" s="11"/>
      <c r="LOH23" s="11"/>
      <c r="LOI23" s="11"/>
      <c r="LOJ23" s="11"/>
      <c r="LOK23" s="11"/>
      <c r="LOL23" s="11"/>
      <c r="LOM23" s="11"/>
      <c r="LON23" s="11"/>
      <c r="LOO23" s="11"/>
      <c r="LOP23" s="11"/>
      <c r="LOQ23" s="11"/>
      <c r="LOR23" s="11"/>
      <c r="LOS23" s="11"/>
      <c r="LOT23" s="11"/>
      <c r="LOU23" s="11"/>
      <c r="LOV23" s="11"/>
      <c r="LOW23" s="11"/>
      <c r="LOX23" s="11"/>
      <c r="LOY23" s="11"/>
      <c r="LOZ23" s="11"/>
      <c r="LPA23" s="11"/>
      <c r="LPB23" s="11"/>
      <c r="LPC23" s="11"/>
      <c r="LPD23" s="11"/>
      <c r="LPE23" s="11"/>
      <c r="LPF23" s="11"/>
      <c r="LPG23" s="11"/>
      <c r="LPH23" s="11"/>
      <c r="LPI23" s="11"/>
      <c r="LPJ23" s="11"/>
      <c r="LPK23" s="11"/>
      <c r="LPL23" s="11"/>
      <c r="LPM23" s="11"/>
      <c r="LPN23" s="11"/>
      <c r="LPO23" s="11"/>
      <c r="LPP23" s="11"/>
      <c r="LPQ23" s="11"/>
      <c r="LPR23" s="11"/>
      <c r="LPS23" s="11"/>
      <c r="LPT23" s="11"/>
      <c r="LPU23" s="11"/>
      <c r="LPV23" s="11"/>
      <c r="LPW23" s="11"/>
      <c r="LPX23" s="11"/>
      <c r="LPY23" s="11"/>
      <c r="LPZ23" s="11"/>
      <c r="LQA23" s="11"/>
      <c r="LQB23" s="11"/>
      <c r="LQC23" s="11"/>
      <c r="LQD23" s="11"/>
      <c r="LQE23" s="11"/>
      <c r="LQF23" s="11"/>
      <c r="LQG23" s="11"/>
      <c r="LQH23" s="11"/>
      <c r="LQI23" s="11"/>
      <c r="LQJ23" s="11"/>
      <c r="LQK23" s="11"/>
      <c r="LQL23" s="11"/>
      <c r="LQM23" s="11"/>
      <c r="LQN23" s="11"/>
      <c r="LQO23" s="11"/>
      <c r="LQP23" s="11"/>
      <c r="LQQ23" s="11"/>
      <c r="LQR23" s="11"/>
      <c r="LQS23" s="11"/>
      <c r="LQT23" s="11"/>
      <c r="LQU23" s="11"/>
      <c r="LQV23" s="11"/>
      <c r="LQW23" s="11"/>
      <c r="LQX23" s="11"/>
      <c r="LQY23" s="11"/>
      <c r="LQZ23" s="11"/>
      <c r="LRA23" s="11"/>
      <c r="LRB23" s="11"/>
      <c r="LRC23" s="11"/>
      <c r="LRD23" s="11"/>
      <c r="LRE23" s="11"/>
      <c r="LRF23" s="11"/>
      <c r="LRG23" s="11"/>
      <c r="LRH23" s="11"/>
      <c r="LRI23" s="11"/>
      <c r="LRJ23" s="11"/>
      <c r="LRK23" s="11"/>
      <c r="LRL23" s="11"/>
      <c r="LRM23" s="11"/>
      <c r="LRN23" s="11"/>
      <c r="LRO23" s="11"/>
      <c r="LRP23" s="11"/>
      <c r="LRQ23" s="11"/>
      <c r="LRR23" s="11"/>
      <c r="LRS23" s="11"/>
      <c r="LRT23" s="11"/>
      <c r="LRU23" s="11"/>
      <c r="LRV23" s="11"/>
      <c r="LRW23" s="11"/>
      <c r="LRX23" s="11"/>
      <c r="LRY23" s="11"/>
      <c r="LRZ23" s="11"/>
      <c r="LSA23" s="11"/>
      <c r="LSB23" s="11"/>
      <c r="LSC23" s="11"/>
      <c r="LSD23" s="11"/>
      <c r="LSE23" s="11"/>
      <c r="LSF23" s="11"/>
      <c r="LSG23" s="11"/>
      <c r="LSH23" s="11"/>
      <c r="LSI23" s="11"/>
      <c r="LSJ23" s="11"/>
      <c r="LSK23" s="11"/>
      <c r="LSL23" s="11"/>
      <c r="LSM23" s="11"/>
      <c r="LSN23" s="11"/>
      <c r="LSO23" s="11"/>
      <c r="LSP23" s="11"/>
      <c r="LSQ23" s="11"/>
      <c r="LSR23" s="11"/>
      <c r="LSS23" s="11"/>
      <c r="LST23" s="11"/>
      <c r="LSU23" s="11"/>
      <c r="LSV23" s="11"/>
      <c r="LSW23" s="11"/>
      <c r="LSX23" s="11"/>
      <c r="LSY23" s="11"/>
      <c r="LSZ23" s="11"/>
      <c r="LTA23" s="11"/>
      <c r="LTB23" s="11"/>
      <c r="LTC23" s="11"/>
      <c r="LTD23" s="11"/>
      <c r="LTE23" s="11"/>
      <c r="LTF23" s="11"/>
      <c r="LTG23" s="11"/>
      <c r="LTH23" s="11"/>
      <c r="LTI23" s="11"/>
      <c r="LTJ23" s="11"/>
      <c r="LTK23" s="11"/>
      <c r="LTL23" s="11"/>
      <c r="LTM23" s="11"/>
      <c r="LTN23" s="11"/>
      <c r="LTO23" s="11"/>
      <c r="LTP23" s="11"/>
      <c r="LTQ23" s="11"/>
      <c r="LTR23" s="11"/>
      <c r="LTS23" s="11"/>
      <c r="LTT23" s="11"/>
      <c r="LTU23" s="11"/>
      <c r="LTV23" s="11"/>
      <c r="LTW23" s="11"/>
      <c r="LTX23" s="11"/>
      <c r="LTY23" s="11"/>
      <c r="LTZ23" s="11"/>
      <c r="LUA23" s="11"/>
      <c r="LUB23" s="11"/>
      <c r="LUC23" s="11"/>
      <c r="LUD23" s="11"/>
      <c r="LUE23" s="11"/>
      <c r="LUF23" s="11"/>
      <c r="LUG23" s="11"/>
      <c r="LUH23" s="11"/>
      <c r="LUI23" s="11"/>
      <c r="LUJ23" s="11"/>
      <c r="LUK23" s="11"/>
      <c r="LUL23" s="11"/>
      <c r="LUM23" s="11"/>
      <c r="LUN23" s="11"/>
      <c r="LUO23" s="11"/>
      <c r="LUP23" s="11"/>
      <c r="LUQ23" s="11"/>
      <c r="LUR23" s="11"/>
      <c r="LUS23" s="11"/>
      <c r="LUT23" s="11"/>
      <c r="LUU23" s="11"/>
      <c r="LUV23" s="11"/>
      <c r="LUW23" s="11"/>
      <c r="LUX23" s="11"/>
      <c r="LUY23" s="11"/>
      <c r="LUZ23" s="11"/>
      <c r="LVA23" s="11"/>
      <c r="LVB23" s="11"/>
      <c r="LVC23" s="11"/>
      <c r="LVD23" s="11"/>
      <c r="LVE23" s="11"/>
      <c r="LVF23" s="11"/>
      <c r="LVG23" s="11"/>
      <c r="LVH23" s="11"/>
      <c r="LVI23" s="11"/>
      <c r="LVJ23" s="11"/>
      <c r="LVK23" s="11"/>
      <c r="LVL23" s="11"/>
      <c r="LVM23" s="11"/>
      <c r="LVN23" s="11"/>
      <c r="LVO23" s="11"/>
      <c r="LVP23" s="11"/>
      <c r="LVQ23" s="11"/>
      <c r="LVR23" s="11"/>
      <c r="LVS23" s="11"/>
      <c r="LVT23" s="11"/>
      <c r="LVU23" s="11"/>
      <c r="LVV23" s="11"/>
      <c r="LVW23" s="11"/>
      <c r="LVX23" s="11"/>
      <c r="LVY23" s="11"/>
      <c r="LVZ23" s="11"/>
      <c r="LWA23" s="11"/>
      <c r="LWB23" s="11"/>
      <c r="LWC23" s="11"/>
      <c r="LWD23" s="11"/>
      <c r="LWE23" s="11"/>
      <c r="LWF23" s="11"/>
      <c r="LWG23" s="11"/>
      <c r="LWH23" s="11"/>
      <c r="LWI23" s="11"/>
      <c r="LWJ23" s="11"/>
      <c r="LWK23" s="11"/>
      <c r="LWL23" s="11"/>
      <c r="LWM23" s="11"/>
      <c r="LWN23" s="11"/>
      <c r="LWO23" s="11"/>
      <c r="LWP23" s="11"/>
      <c r="LWQ23" s="11"/>
      <c r="LWR23" s="11"/>
      <c r="LWS23" s="11"/>
      <c r="LWT23" s="11"/>
      <c r="LWU23" s="11"/>
      <c r="LWV23" s="11"/>
      <c r="LWW23" s="11"/>
      <c r="LWX23" s="11"/>
      <c r="LWY23" s="11"/>
      <c r="LWZ23" s="11"/>
      <c r="LXA23" s="11"/>
      <c r="LXB23" s="11"/>
      <c r="LXC23" s="11"/>
      <c r="LXD23" s="11"/>
      <c r="LXE23" s="11"/>
      <c r="LXF23" s="11"/>
      <c r="LXG23" s="11"/>
      <c r="LXH23" s="11"/>
      <c r="LXI23" s="11"/>
      <c r="LXJ23" s="11"/>
      <c r="LXK23" s="11"/>
      <c r="LXL23" s="11"/>
      <c r="LXM23" s="11"/>
      <c r="LXN23" s="11"/>
      <c r="LXO23" s="11"/>
      <c r="LXP23" s="11"/>
      <c r="LXQ23" s="11"/>
      <c r="LXR23" s="11"/>
      <c r="LXS23" s="11"/>
      <c r="LXT23" s="11"/>
      <c r="LXU23" s="11"/>
      <c r="LXV23" s="11"/>
      <c r="LXW23" s="11"/>
      <c r="LXX23" s="11"/>
      <c r="LXY23" s="11"/>
      <c r="LXZ23" s="11"/>
      <c r="LYA23" s="11"/>
      <c r="LYB23" s="11"/>
      <c r="LYC23" s="11"/>
      <c r="LYD23" s="11"/>
      <c r="LYE23" s="11"/>
      <c r="LYF23" s="11"/>
      <c r="LYG23" s="11"/>
      <c r="LYH23" s="11"/>
      <c r="LYI23" s="11"/>
      <c r="LYJ23" s="11"/>
      <c r="LYK23" s="11"/>
      <c r="LYL23" s="11"/>
      <c r="LYM23" s="11"/>
      <c r="LYN23" s="11"/>
      <c r="LYO23" s="11"/>
      <c r="LYP23" s="11"/>
      <c r="LYQ23" s="11"/>
      <c r="LYR23" s="11"/>
      <c r="LYS23" s="11"/>
      <c r="LYT23" s="11"/>
      <c r="LYU23" s="11"/>
      <c r="LYV23" s="11"/>
      <c r="LYW23" s="11"/>
      <c r="LYX23" s="11"/>
      <c r="LYY23" s="11"/>
      <c r="LYZ23" s="11"/>
      <c r="LZA23" s="11"/>
      <c r="LZB23" s="11"/>
      <c r="LZC23" s="11"/>
      <c r="LZD23" s="11"/>
      <c r="LZE23" s="11"/>
      <c r="LZF23" s="11"/>
      <c r="LZG23" s="11"/>
      <c r="LZH23" s="11"/>
      <c r="LZI23" s="11"/>
      <c r="LZJ23" s="11"/>
      <c r="LZK23" s="11"/>
      <c r="LZL23" s="11"/>
      <c r="LZM23" s="11"/>
      <c r="LZN23" s="11"/>
      <c r="LZO23" s="11"/>
      <c r="LZP23" s="11"/>
      <c r="LZQ23" s="11"/>
      <c r="LZR23" s="11"/>
      <c r="LZS23" s="11"/>
      <c r="LZT23" s="11"/>
      <c r="LZU23" s="11"/>
      <c r="LZV23" s="11"/>
      <c r="LZW23" s="11"/>
      <c r="LZX23" s="11"/>
      <c r="LZY23" s="11"/>
      <c r="LZZ23" s="11"/>
      <c r="MAA23" s="11"/>
      <c r="MAB23" s="11"/>
      <c r="MAC23" s="11"/>
      <c r="MAD23" s="11"/>
      <c r="MAE23" s="11"/>
      <c r="MAF23" s="11"/>
      <c r="MAG23" s="11"/>
      <c r="MAH23" s="11"/>
      <c r="MAI23" s="11"/>
      <c r="MAJ23" s="11"/>
      <c r="MAK23" s="11"/>
      <c r="MAL23" s="11"/>
      <c r="MAM23" s="11"/>
      <c r="MAN23" s="11"/>
      <c r="MAO23" s="11"/>
      <c r="MAP23" s="11"/>
      <c r="MAQ23" s="11"/>
      <c r="MAR23" s="11"/>
      <c r="MAS23" s="11"/>
      <c r="MAT23" s="11"/>
      <c r="MAU23" s="11"/>
      <c r="MAV23" s="11"/>
      <c r="MAW23" s="11"/>
      <c r="MAX23" s="11"/>
      <c r="MAY23" s="11"/>
      <c r="MAZ23" s="11"/>
      <c r="MBA23" s="11"/>
      <c r="MBB23" s="11"/>
      <c r="MBC23" s="11"/>
      <c r="MBD23" s="11"/>
      <c r="MBE23" s="11"/>
      <c r="MBF23" s="11"/>
      <c r="MBG23" s="11"/>
      <c r="MBH23" s="11"/>
      <c r="MBI23" s="11"/>
      <c r="MBJ23" s="11"/>
      <c r="MBK23" s="11"/>
      <c r="MBL23" s="11"/>
      <c r="MBM23" s="11"/>
      <c r="MBN23" s="11"/>
      <c r="MBO23" s="11"/>
      <c r="MBP23" s="11"/>
      <c r="MBQ23" s="11"/>
      <c r="MBR23" s="11"/>
      <c r="MBS23" s="11"/>
      <c r="MBT23" s="11"/>
      <c r="MBU23" s="11"/>
      <c r="MBV23" s="11"/>
      <c r="MBW23" s="11"/>
      <c r="MBX23" s="11"/>
      <c r="MBY23" s="11"/>
      <c r="MBZ23" s="11"/>
      <c r="MCA23" s="11"/>
      <c r="MCB23" s="11"/>
      <c r="MCC23" s="11"/>
      <c r="MCD23" s="11"/>
      <c r="MCE23" s="11"/>
      <c r="MCF23" s="11"/>
      <c r="MCG23" s="11"/>
      <c r="MCH23" s="11"/>
      <c r="MCI23" s="11"/>
      <c r="MCJ23" s="11"/>
      <c r="MCK23" s="11"/>
      <c r="MCL23" s="11"/>
      <c r="MCM23" s="11"/>
      <c r="MCN23" s="11"/>
      <c r="MCO23" s="11"/>
      <c r="MCP23" s="11"/>
      <c r="MCQ23" s="11"/>
      <c r="MCR23" s="11"/>
      <c r="MCS23" s="11"/>
      <c r="MCT23" s="11"/>
      <c r="MCU23" s="11"/>
      <c r="MCV23" s="11"/>
      <c r="MCW23" s="11"/>
      <c r="MCX23" s="11"/>
      <c r="MCY23" s="11"/>
      <c r="MCZ23" s="11"/>
      <c r="MDA23" s="11"/>
      <c r="MDB23" s="11"/>
      <c r="MDC23" s="11"/>
      <c r="MDD23" s="11"/>
      <c r="MDE23" s="11"/>
      <c r="MDF23" s="11"/>
      <c r="MDG23" s="11"/>
      <c r="MDH23" s="11"/>
      <c r="MDI23" s="11"/>
      <c r="MDJ23" s="11"/>
      <c r="MDK23" s="11"/>
      <c r="MDL23" s="11"/>
      <c r="MDM23" s="11"/>
      <c r="MDN23" s="11"/>
      <c r="MDO23" s="11"/>
      <c r="MDP23" s="11"/>
      <c r="MDQ23" s="11"/>
      <c r="MDR23" s="11"/>
      <c r="MDS23" s="11"/>
      <c r="MDT23" s="11"/>
      <c r="MDU23" s="11"/>
      <c r="MDV23" s="11"/>
      <c r="MDW23" s="11"/>
      <c r="MDX23" s="11"/>
      <c r="MDY23" s="11"/>
      <c r="MDZ23" s="11"/>
      <c r="MEA23" s="11"/>
      <c r="MEB23" s="11"/>
      <c r="MEC23" s="11"/>
      <c r="MED23" s="11"/>
      <c r="MEE23" s="11"/>
      <c r="MEF23" s="11"/>
      <c r="MEG23" s="11"/>
      <c r="MEH23" s="11"/>
      <c r="MEI23" s="11"/>
      <c r="MEJ23" s="11"/>
      <c r="MEK23" s="11"/>
      <c r="MEL23" s="11"/>
      <c r="MEM23" s="11"/>
      <c r="MEN23" s="11"/>
      <c r="MEO23" s="11"/>
      <c r="MEP23" s="11"/>
      <c r="MEQ23" s="11"/>
      <c r="MER23" s="11"/>
      <c r="MES23" s="11"/>
      <c r="MET23" s="11"/>
      <c r="MEU23" s="11"/>
      <c r="MEV23" s="11"/>
      <c r="MEW23" s="11"/>
      <c r="MEX23" s="11"/>
      <c r="MEY23" s="11"/>
      <c r="MEZ23" s="11"/>
      <c r="MFA23" s="11"/>
      <c r="MFB23" s="11"/>
      <c r="MFC23" s="11"/>
      <c r="MFD23" s="11"/>
      <c r="MFE23" s="11"/>
      <c r="MFF23" s="11"/>
      <c r="MFG23" s="11"/>
      <c r="MFH23" s="11"/>
      <c r="MFI23" s="11"/>
      <c r="MFJ23" s="11"/>
      <c r="MFK23" s="11"/>
      <c r="MFL23" s="11"/>
      <c r="MFM23" s="11"/>
      <c r="MFN23" s="11"/>
      <c r="MFO23" s="11"/>
      <c r="MFP23" s="11"/>
      <c r="MFQ23" s="11"/>
      <c r="MFR23" s="11"/>
      <c r="MFS23" s="11"/>
      <c r="MFT23" s="11"/>
      <c r="MFU23" s="11"/>
      <c r="MFV23" s="11"/>
      <c r="MFW23" s="11"/>
      <c r="MFX23" s="11"/>
      <c r="MFY23" s="11"/>
      <c r="MFZ23" s="11"/>
      <c r="MGA23" s="11"/>
      <c r="MGB23" s="11"/>
      <c r="MGC23" s="11"/>
      <c r="MGD23" s="11"/>
      <c r="MGE23" s="11"/>
      <c r="MGF23" s="11"/>
      <c r="MGG23" s="11"/>
      <c r="MGH23" s="11"/>
      <c r="MGI23" s="11"/>
      <c r="MGJ23" s="11"/>
      <c r="MGK23" s="11"/>
      <c r="MGL23" s="11"/>
      <c r="MGM23" s="11"/>
      <c r="MGN23" s="11"/>
      <c r="MGO23" s="11"/>
      <c r="MGP23" s="11"/>
      <c r="MGQ23" s="11"/>
      <c r="MGR23" s="11"/>
      <c r="MGS23" s="11"/>
      <c r="MGT23" s="11"/>
      <c r="MGU23" s="11"/>
      <c r="MGV23" s="11"/>
      <c r="MGW23" s="11"/>
      <c r="MGX23" s="11"/>
      <c r="MGY23" s="11"/>
      <c r="MGZ23" s="11"/>
      <c r="MHA23" s="11"/>
      <c r="MHB23" s="11"/>
      <c r="MHC23" s="11"/>
      <c r="MHD23" s="11"/>
      <c r="MHE23" s="11"/>
      <c r="MHF23" s="11"/>
      <c r="MHG23" s="11"/>
      <c r="MHH23" s="11"/>
      <c r="MHI23" s="11"/>
      <c r="MHJ23" s="11"/>
      <c r="MHK23" s="11"/>
      <c r="MHL23" s="11"/>
      <c r="MHM23" s="11"/>
      <c r="MHN23" s="11"/>
      <c r="MHO23" s="11"/>
      <c r="MHP23" s="11"/>
      <c r="MHQ23" s="11"/>
      <c r="MHR23" s="11"/>
      <c r="MHS23" s="11"/>
      <c r="MHT23" s="11"/>
      <c r="MHU23" s="11"/>
      <c r="MHV23" s="11"/>
      <c r="MHW23" s="11"/>
      <c r="MHX23" s="11"/>
      <c r="MHY23" s="11"/>
      <c r="MHZ23" s="11"/>
      <c r="MIA23" s="11"/>
      <c r="MIB23" s="11"/>
      <c r="MIC23" s="11"/>
      <c r="MID23" s="11"/>
      <c r="MIE23" s="11"/>
      <c r="MIF23" s="11"/>
      <c r="MIG23" s="11"/>
      <c r="MIH23" s="11"/>
      <c r="MII23" s="11"/>
      <c r="MIJ23" s="11"/>
      <c r="MIK23" s="11"/>
      <c r="MIL23" s="11"/>
      <c r="MIM23" s="11"/>
      <c r="MIN23" s="11"/>
      <c r="MIO23" s="11"/>
      <c r="MIP23" s="11"/>
      <c r="MIQ23" s="11"/>
      <c r="MIR23" s="11"/>
      <c r="MIS23" s="11"/>
      <c r="MIT23" s="11"/>
      <c r="MIU23" s="11"/>
      <c r="MIV23" s="11"/>
      <c r="MIW23" s="11"/>
      <c r="MIX23" s="11"/>
      <c r="MIY23" s="11"/>
      <c r="MIZ23" s="11"/>
      <c r="MJA23" s="11"/>
      <c r="MJB23" s="11"/>
      <c r="MJC23" s="11"/>
      <c r="MJD23" s="11"/>
      <c r="MJE23" s="11"/>
      <c r="MJF23" s="11"/>
      <c r="MJG23" s="11"/>
      <c r="MJH23" s="11"/>
      <c r="MJI23" s="11"/>
      <c r="MJJ23" s="11"/>
      <c r="MJK23" s="11"/>
      <c r="MJL23" s="11"/>
      <c r="MJM23" s="11"/>
      <c r="MJN23" s="11"/>
      <c r="MJO23" s="11"/>
      <c r="MJP23" s="11"/>
      <c r="MJQ23" s="11"/>
      <c r="MJR23" s="11"/>
      <c r="MJS23" s="11"/>
      <c r="MJT23" s="11"/>
      <c r="MJU23" s="11"/>
      <c r="MJV23" s="11"/>
      <c r="MJW23" s="11"/>
      <c r="MJX23" s="11"/>
      <c r="MJY23" s="11"/>
      <c r="MJZ23" s="11"/>
      <c r="MKA23" s="11"/>
      <c r="MKB23" s="11"/>
      <c r="MKC23" s="11"/>
      <c r="MKD23" s="11"/>
      <c r="MKE23" s="11"/>
      <c r="MKF23" s="11"/>
      <c r="MKG23" s="11"/>
      <c r="MKH23" s="11"/>
      <c r="MKI23" s="11"/>
      <c r="MKJ23" s="11"/>
      <c r="MKK23" s="11"/>
      <c r="MKL23" s="11"/>
      <c r="MKM23" s="11"/>
      <c r="MKN23" s="11"/>
      <c r="MKO23" s="11"/>
      <c r="MKP23" s="11"/>
      <c r="MKQ23" s="11"/>
      <c r="MKR23" s="11"/>
      <c r="MKS23" s="11"/>
      <c r="MKT23" s="11"/>
      <c r="MKU23" s="11"/>
      <c r="MKV23" s="11"/>
      <c r="MKW23" s="11"/>
      <c r="MKX23" s="11"/>
      <c r="MKY23" s="11"/>
      <c r="MKZ23" s="11"/>
      <c r="MLA23" s="11"/>
      <c r="MLB23" s="11"/>
      <c r="MLC23" s="11"/>
      <c r="MLD23" s="11"/>
      <c r="MLE23" s="11"/>
      <c r="MLF23" s="11"/>
      <c r="MLG23" s="11"/>
      <c r="MLH23" s="11"/>
      <c r="MLI23" s="11"/>
      <c r="MLJ23" s="11"/>
      <c r="MLK23" s="11"/>
      <c r="MLL23" s="11"/>
      <c r="MLM23" s="11"/>
      <c r="MLN23" s="11"/>
      <c r="MLO23" s="11"/>
      <c r="MLP23" s="11"/>
      <c r="MLQ23" s="11"/>
      <c r="MLR23" s="11"/>
      <c r="MLS23" s="11"/>
      <c r="MLT23" s="11"/>
      <c r="MLU23" s="11"/>
      <c r="MLV23" s="11"/>
      <c r="MLW23" s="11"/>
      <c r="MLX23" s="11"/>
      <c r="MLY23" s="11"/>
      <c r="MLZ23" s="11"/>
      <c r="MMA23" s="11"/>
      <c r="MMB23" s="11"/>
      <c r="MMC23" s="11"/>
      <c r="MMD23" s="11"/>
      <c r="MME23" s="11"/>
      <c r="MMF23" s="11"/>
      <c r="MMG23" s="11"/>
      <c r="MMH23" s="11"/>
      <c r="MMI23" s="11"/>
      <c r="MMJ23" s="11"/>
      <c r="MMK23" s="11"/>
      <c r="MML23" s="11"/>
      <c r="MMM23" s="11"/>
      <c r="MMN23" s="11"/>
      <c r="MMO23" s="11"/>
      <c r="MMP23" s="11"/>
      <c r="MMQ23" s="11"/>
      <c r="MMR23" s="11"/>
      <c r="MMS23" s="11"/>
      <c r="MMT23" s="11"/>
      <c r="MMU23" s="11"/>
      <c r="MMV23" s="11"/>
      <c r="MMW23" s="11"/>
      <c r="MMX23" s="11"/>
      <c r="MMY23" s="11"/>
      <c r="MMZ23" s="11"/>
      <c r="MNA23" s="11"/>
      <c r="MNB23" s="11"/>
      <c r="MNC23" s="11"/>
      <c r="MND23" s="11"/>
      <c r="MNE23" s="11"/>
      <c r="MNF23" s="11"/>
      <c r="MNG23" s="11"/>
      <c r="MNH23" s="11"/>
      <c r="MNI23" s="11"/>
      <c r="MNJ23" s="11"/>
      <c r="MNK23" s="11"/>
      <c r="MNL23" s="11"/>
      <c r="MNM23" s="11"/>
      <c r="MNN23" s="11"/>
      <c r="MNO23" s="11"/>
      <c r="MNP23" s="11"/>
      <c r="MNQ23" s="11"/>
      <c r="MNR23" s="11"/>
      <c r="MNS23" s="11"/>
      <c r="MNT23" s="11"/>
      <c r="MNU23" s="11"/>
      <c r="MNV23" s="11"/>
      <c r="MNW23" s="11"/>
      <c r="MNX23" s="11"/>
      <c r="MNY23" s="11"/>
      <c r="MNZ23" s="11"/>
      <c r="MOA23" s="11"/>
      <c r="MOB23" s="11"/>
      <c r="MOC23" s="11"/>
      <c r="MOD23" s="11"/>
      <c r="MOE23" s="11"/>
      <c r="MOF23" s="11"/>
      <c r="MOG23" s="11"/>
      <c r="MOH23" s="11"/>
      <c r="MOI23" s="11"/>
      <c r="MOJ23" s="11"/>
      <c r="MOK23" s="11"/>
      <c r="MOL23" s="11"/>
      <c r="MOM23" s="11"/>
      <c r="MON23" s="11"/>
      <c r="MOO23" s="11"/>
      <c r="MOP23" s="11"/>
      <c r="MOQ23" s="11"/>
      <c r="MOR23" s="11"/>
      <c r="MOS23" s="11"/>
      <c r="MOT23" s="11"/>
      <c r="MOU23" s="11"/>
      <c r="MOV23" s="11"/>
      <c r="MOW23" s="11"/>
      <c r="MOX23" s="11"/>
      <c r="MOY23" s="11"/>
      <c r="MOZ23" s="11"/>
      <c r="MPA23" s="11"/>
      <c r="MPB23" s="11"/>
      <c r="MPC23" s="11"/>
      <c r="MPD23" s="11"/>
      <c r="MPE23" s="11"/>
      <c r="MPF23" s="11"/>
      <c r="MPG23" s="11"/>
      <c r="MPH23" s="11"/>
      <c r="MPI23" s="11"/>
      <c r="MPJ23" s="11"/>
      <c r="MPK23" s="11"/>
      <c r="MPL23" s="11"/>
      <c r="MPM23" s="11"/>
      <c r="MPN23" s="11"/>
      <c r="MPO23" s="11"/>
      <c r="MPP23" s="11"/>
      <c r="MPQ23" s="11"/>
      <c r="MPR23" s="11"/>
      <c r="MPS23" s="11"/>
      <c r="MPT23" s="11"/>
      <c r="MPU23" s="11"/>
      <c r="MPV23" s="11"/>
      <c r="MPW23" s="11"/>
      <c r="MPX23" s="11"/>
      <c r="MPY23" s="11"/>
      <c r="MPZ23" s="11"/>
      <c r="MQA23" s="11"/>
      <c r="MQB23" s="11"/>
      <c r="MQC23" s="11"/>
      <c r="MQD23" s="11"/>
      <c r="MQE23" s="11"/>
      <c r="MQF23" s="11"/>
      <c r="MQG23" s="11"/>
      <c r="MQH23" s="11"/>
      <c r="MQI23" s="11"/>
      <c r="MQJ23" s="11"/>
      <c r="MQK23" s="11"/>
      <c r="MQL23" s="11"/>
      <c r="MQM23" s="11"/>
      <c r="MQN23" s="11"/>
      <c r="MQO23" s="11"/>
      <c r="MQP23" s="11"/>
      <c r="MQQ23" s="11"/>
      <c r="MQR23" s="11"/>
      <c r="MQS23" s="11"/>
      <c r="MQT23" s="11"/>
      <c r="MQU23" s="11"/>
      <c r="MQV23" s="11"/>
      <c r="MQW23" s="11"/>
      <c r="MQX23" s="11"/>
      <c r="MQY23" s="11"/>
      <c r="MQZ23" s="11"/>
      <c r="MRA23" s="11"/>
      <c r="MRB23" s="11"/>
      <c r="MRC23" s="11"/>
      <c r="MRD23" s="11"/>
      <c r="MRE23" s="11"/>
      <c r="MRF23" s="11"/>
      <c r="MRG23" s="11"/>
      <c r="MRH23" s="11"/>
      <c r="MRI23" s="11"/>
      <c r="MRJ23" s="11"/>
      <c r="MRK23" s="11"/>
      <c r="MRL23" s="11"/>
      <c r="MRM23" s="11"/>
      <c r="MRN23" s="11"/>
      <c r="MRO23" s="11"/>
      <c r="MRP23" s="11"/>
      <c r="MRQ23" s="11"/>
      <c r="MRR23" s="11"/>
      <c r="MRS23" s="11"/>
      <c r="MRT23" s="11"/>
      <c r="MRU23" s="11"/>
      <c r="MRV23" s="11"/>
      <c r="MRW23" s="11"/>
      <c r="MRX23" s="11"/>
      <c r="MRY23" s="11"/>
      <c r="MRZ23" s="11"/>
      <c r="MSA23" s="11"/>
      <c r="MSB23" s="11"/>
      <c r="MSC23" s="11"/>
      <c r="MSD23" s="11"/>
      <c r="MSE23" s="11"/>
      <c r="MSF23" s="11"/>
      <c r="MSG23" s="11"/>
      <c r="MSH23" s="11"/>
      <c r="MSI23" s="11"/>
      <c r="MSJ23" s="11"/>
      <c r="MSK23" s="11"/>
      <c r="MSL23" s="11"/>
      <c r="MSM23" s="11"/>
      <c r="MSN23" s="11"/>
      <c r="MSO23" s="11"/>
      <c r="MSP23" s="11"/>
      <c r="MSQ23" s="11"/>
      <c r="MSR23" s="11"/>
      <c r="MSS23" s="11"/>
      <c r="MST23" s="11"/>
      <c r="MSU23" s="11"/>
      <c r="MSV23" s="11"/>
      <c r="MSW23" s="11"/>
      <c r="MSX23" s="11"/>
      <c r="MSY23" s="11"/>
      <c r="MSZ23" s="11"/>
      <c r="MTA23" s="11"/>
      <c r="MTB23" s="11"/>
      <c r="MTC23" s="11"/>
      <c r="MTD23" s="11"/>
      <c r="MTE23" s="11"/>
      <c r="MTF23" s="11"/>
      <c r="MTG23" s="11"/>
      <c r="MTH23" s="11"/>
      <c r="MTI23" s="11"/>
      <c r="MTJ23" s="11"/>
      <c r="MTK23" s="11"/>
      <c r="MTL23" s="11"/>
      <c r="MTM23" s="11"/>
      <c r="MTN23" s="11"/>
      <c r="MTO23" s="11"/>
      <c r="MTP23" s="11"/>
      <c r="MTQ23" s="11"/>
      <c r="MTR23" s="11"/>
      <c r="MTS23" s="11"/>
      <c r="MTT23" s="11"/>
      <c r="MTU23" s="11"/>
      <c r="MTV23" s="11"/>
      <c r="MTW23" s="11"/>
      <c r="MTX23" s="11"/>
      <c r="MTY23" s="11"/>
      <c r="MTZ23" s="11"/>
      <c r="MUA23" s="11"/>
      <c r="MUB23" s="11"/>
      <c r="MUC23" s="11"/>
      <c r="MUD23" s="11"/>
      <c r="MUE23" s="11"/>
      <c r="MUF23" s="11"/>
      <c r="MUG23" s="11"/>
      <c r="MUH23" s="11"/>
      <c r="MUI23" s="11"/>
      <c r="MUJ23" s="11"/>
      <c r="MUK23" s="11"/>
      <c r="MUL23" s="11"/>
      <c r="MUM23" s="11"/>
      <c r="MUN23" s="11"/>
      <c r="MUO23" s="11"/>
      <c r="MUP23" s="11"/>
      <c r="MUQ23" s="11"/>
      <c r="MUR23" s="11"/>
      <c r="MUS23" s="11"/>
      <c r="MUT23" s="11"/>
      <c r="MUU23" s="11"/>
      <c r="MUV23" s="11"/>
      <c r="MUW23" s="11"/>
      <c r="MUX23" s="11"/>
      <c r="MUY23" s="11"/>
      <c r="MUZ23" s="11"/>
      <c r="MVA23" s="11"/>
      <c r="MVB23" s="11"/>
      <c r="MVC23" s="11"/>
      <c r="MVD23" s="11"/>
      <c r="MVE23" s="11"/>
      <c r="MVF23" s="11"/>
      <c r="MVG23" s="11"/>
      <c r="MVH23" s="11"/>
      <c r="MVI23" s="11"/>
      <c r="MVJ23" s="11"/>
      <c r="MVK23" s="11"/>
      <c r="MVL23" s="11"/>
      <c r="MVM23" s="11"/>
      <c r="MVN23" s="11"/>
      <c r="MVO23" s="11"/>
      <c r="MVP23" s="11"/>
      <c r="MVQ23" s="11"/>
      <c r="MVR23" s="11"/>
      <c r="MVS23" s="11"/>
      <c r="MVT23" s="11"/>
      <c r="MVU23" s="11"/>
      <c r="MVV23" s="11"/>
      <c r="MVW23" s="11"/>
      <c r="MVX23" s="11"/>
      <c r="MVY23" s="11"/>
      <c r="MVZ23" s="11"/>
      <c r="MWA23" s="11"/>
      <c r="MWB23" s="11"/>
      <c r="MWC23" s="11"/>
      <c r="MWD23" s="11"/>
      <c r="MWE23" s="11"/>
      <c r="MWF23" s="11"/>
      <c r="MWG23" s="11"/>
      <c r="MWH23" s="11"/>
      <c r="MWI23" s="11"/>
      <c r="MWJ23" s="11"/>
      <c r="MWK23" s="11"/>
      <c r="MWL23" s="11"/>
      <c r="MWM23" s="11"/>
      <c r="MWN23" s="11"/>
      <c r="MWO23" s="11"/>
      <c r="MWP23" s="11"/>
      <c r="MWQ23" s="11"/>
      <c r="MWR23" s="11"/>
      <c r="MWS23" s="11"/>
      <c r="MWT23" s="11"/>
      <c r="MWU23" s="11"/>
      <c r="MWV23" s="11"/>
      <c r="MWW23" s="11"/>
      <c r="MWX23" s="11"/>
      <c r="MWY23" s="11"/>
      <c r="MWZ23" s="11"/>
      <c r="MXA23" s="11"/>
      <c r="MXB23" s="11"/>
      <c r="MXC23" s="11"/>
      <c r="MXD23" s="11"/>
      <c r="MXE23" s="11"/>
      <c r="MXF23" s="11"/>
      <c r="MXG23" s="11"/>
      <c r="MXH23" s="11"/>
      <c r="MXI23" s="11"/>
      <c r="MXJ23" s="11"/>
      <c r="MXK23" s="11"/>
      <c r="MXL23" s="11"/>
      <c r="MXM23" s="11"/>
      <c r="MXN23" s="11"/>
      <c r="MXO23" s="11"/>
      <c r="MXP23" s="11"/>
      <c r="MXQ23" s="11"/>
      <c r="MXR23" s="11"/>
      <c r="MXS23" s="11"/>
      <c r="MXT23" s="11"/>
      <c r="MXU23" s="11"/>
      <c r="MXV23" s="11"/>
      <c r="MXW23" s="11"/>
      <c r="MXX23" s="11"/>
      <c r="MXY23" s="11"/>
      <c r="MXZ23" s="11"/>
      <c r="MYA23" s="11"/>
      <c r="MYB23" s="11"/>
      <c r="MYC23" s="11"/>
      <c r="MYD23" s="11"/>
      <c r="MYE23" s="11"/>
      <c r="MYF23" s="11"/>
      <c r="MYG23" s="11"/>
      <c r="MYH23" s="11"/>
      <c r="MYI23" s="11"/>
      <c r="MYJ23" s="11"/>
      <c r="MYK23" s="11"/>
      <c r="MYL23" s="11"/>
      <c r="MYM23" s="11"/>
      <c r="MYN23" s="11"/>
      <c r="MYO23" s="11"/>
      <c r="MYP23" s="11"/>
      <c r="MYQ23" s="11"/>
      <c r="MYR23" s="11"/>
      <c r="MYS23" s="11"/>
      <c r="MYT23" s="11"/>
      <c r="MYU23" s="11"/>
      <c r="MYV23" s="11"/>
      <c r="MYW23" s="11"/>
      <c r="MYX23" s="11"/>
      <c r="MYY23" s="11"/>
      <c r="MYZ23" s="11"/>
      <c r="MZA23" s="11"/>
      <c r="MZB23" s="11"/>
      <c r="MZC23" s="11"/>
      <c r="MZD23" s="11"/>
      <c r="MZE23" s="11"/>
      <c r="MZF23" s="11"/>
      <c r="MZG23" s="11"/>
      <c r="MZH23" s="11"/>
      <c r="MZI23" s="11"/>
      <c r="MZJ23" s="11"/>
      <c r="MZK23" s="11"/>
      <c r="MZL23" s="11"/>
      <c r="MZM23" s="11"/>
      <c r="MZN23" s="11"/>
      <c r="MZO23" s="11"/>
      <c r="MZP23" s="11"/>
      <c r="MZQ23" s="11"/>
      <c r="MZR23" s="11"/>
      <c r="MZS23" s="11"/>
      <c r="MZT23" s="11"/>
      <c r="MZU23" s="11"/>
      <c r="MZV23" s="11"/>
      <c r="MZW23" s="11"/>
      <c r="MZX23" s="11"/>
      <c r="MZY23" s="11"/>
      <c r="MZZ23" s="11"/>
      <c r="NAA23" s="11"/>
      <c r="NAB23" s="11"/>
      <c r="NAC23" s="11"/>
      <c r="NAD23" s="11"/>
      <c r="NAE23" s="11"/>
      <c r="NAF23" s="11"/>
      <c r="NAG23" s="11"/>
      <c r="NAH23" s="11"/>
      <c r="NAI23" s="11"/>
      <c r="NAJ23" s="11"/>
      <c r="NAK23" s="11"/>
      <c r="NAL23" s="11"/>
      <c r="NAM23" s="11"/>
      <c r="NAN23" s="11"/>
      <c r="NAO23" s="11"/>
      <c r="NAP23" s="11"/>
      <c r="NAQ23" s="11"/>
      <c r="NAR23" s="11"/>
      <c r="NAS23" s="11"/>
      <c r="NAT23" s="11"/>
      <c r="NAU23" s="11"/>
      <c r="NAV23" s="11"/>
      <c r="NAW23" s="11"/>
      <c r="NAX23" s="11"/>
      <c r="NAY23" s="11"/>
      <c r="NAZ23" s="11"/>
      <c r="NBA23" s="11"/>
      <c r="NBB23" s="11"/>
      <c r="NBC23" s="11"/>
      <c r="NBD23" s="11"/>
      <c r="NBE23" s="11"/>
      <c r="NBF23" s="11"/>
      <c r="NBG23" s="11"/>
      <c r="NBH23" s="11"/>
      <c r="NBI23" s="11"/>
      <c r="NBJ23" s="11"/>
      <c r="NBK23" s="11"/>
      <c r="NBL23" s="11"/>
      <c r="NBM23" s="11"/>
      <c r="NBN23" s="11"/>
      <c r="NBO23" s="11"/>
      <c r="NBP23" s="11"/>
      <c r="NBQ23" s="11"/>
      <c r="NBR23" s="11"/>
      <c r="NBS23" s="11"/>
      <c r="NBT23" s="11"/>
      <c r="NBU23" s="11"/>
      <c r="NBV23" s="11"/>
      <c r="NBW23" s="11"/>
      <c r="NBX23" s="11"/>
      <c r="NBY23" s="11"/>
      <c r="NBZ23" s="11"/>
      <c r="NCA23" s="11"/>
      <c r="NCB23" s="11"/>
      <c r="NCC23" s="11"/>
      <c r="NCD23" s="11"/>
      <c r="NCE23" s="11"/>
      <c r="NCF23" s="11"/>
      <c r="NCG23" s="11"/>
      <c r="NCH23" s="11"/>
      <c r="NCI23" s="11"/>
      <c r="NCJ23" s="11"/>
      <c r="NCK23" s="11"/>
      <c r="NCL23" s="11"/>
      <c r="NCM23" s="11"/>
      <c r="NCN23" s="11"/>
      <c r="NCO23" s="11"/>
      <c r="NCP23" s="11"/>
      <c r="NCQ23" s="11"/>
      <c r="NCR23" s="11"/>
      <c r="NCS23" s="11"/>
      <c r="NCT23" s="11"/>
      <c r="NCU23" s="11"/>
      <c r="NCV23" s="11"/>
      <c r="NCW23" s="11"/>
      <c r="NCX23" s="11"/>
      <c r="NCY23" s="11"/>
      <c r="NCZ23" s="11"/>
      <c r="NDA23" s="11"/>
      <c r="NDB23" s="11"/>
      <c r="NDC23" s="11"/>
      <c r="NDD23" s="11"/>
      <c r="NDE23" s="11"/>
      <c r="NDF23" s="11"/>
      <c r="NDG23" s="11"/>
      <c r="NDH23" s="11"/>
      <c r="NDI23" s="11"/>
      <c r="NDJ23" s="11"/>
      <c r="NDK23" s="11"/>
      <c r="NDL23" s="11"/>
      <c r="NDM23" s="11"/>
      <c r="NDN23" s="11"/>
      <c r="NDO23" s="11"/>
      <c r="NDP23" s="11"/>
      <c r="NDQ23" s="11"/>
      <c r="NDR23" s="11"/>
      <c r="NDS23" s="11"/>
      <c r="NDT23" s="11"/>
      <c r="NDU23" s="11"/>
      <c r="NDV23" s="11"/>
      <c r="NDW23" s="11"/>
      <c r="NDX23" s="11"/>
      <c r="NDY23" s="11"/>
      <c r="NDZ23" s="11"/>
      <c r="NEA23" s="11"/>
      <c r="NEB23" s="11"/>
      <c r="NEC23" s="11"/>
      <c r="NED23" s="11"/>
      <c r="NEE23" s="11"/>
      <c r="NEF23" s="11"/>
      <c r="NEG23" s="11"/>
      <c r="NEH23" s="11"/>
      <c r="NEI23" s="11"/>
      <c r="NEJ23" s="11"/>
      <c r="NEK23" s="11"/>
      <c r="NEL23" s="11"/>
      <c r="NEM23" s="11"/>
      <c r="NEN23" s="11"/>
      <c r="NEO23" s="11"/>
      <c r="NEP23" s="11"/>
      <c r="NEQ23" s="11"/>
      <c r="NER23" s="11"/>
      <c r="NES23" s="11"/>
      <c r="NET23" s="11"/>
      <c r="NEU23" s="11"/>
      <c r="NEV23" s="11"/>
      <c r="NEW23" s="11"/>
      <c r="NEX23" s="11"/>
      <c r="NEY23" s="11"/>
      <c r="NEZ23" s="11"/>
      <c r="NFA23" s="11"/>
      <c r="NFB23" s="11"/>
      <c r="NFC23" s="11"/>
      <c r="NFD23" s="11"/>
      <c r="NFE23" s="11"/>
      <c r="NFF23" s="11"/>
      <c r="NFG23" s="11"/>
      <c r="NFH23" s="11"/>
      <c r="NFI23" s="11"/>
      <c r="NFJ23" s="11"/>
      <c r="NFK23" s="11"/>
      <c r="NFL23" s="11"/>
      <c r="NFM23" s="11"/>
      <c r="NFN23" s="11"/>
      <c r="NFO23" s="11"/>
      <c r="NFP23" s="11"/>
      <c r="NFQ23" s="11"/>
      <c r="NFR23" s="11"/>
      <c r="NFS23" s="11"/>
      <c r="NFT23" s="11"/>
      <c r="NFU23" s="11"/>
      <c r="NFV23" s="11"/>
      <c r="NFW23" s="11"/>
      <c r="NFX23" s="11"/>
      <c r="NFY23" s="11"/>
      <c r="NFZ23" s="11"/>
      <c r="NGA23" s="11"/>
      <c r="NGB23" s="11"/>
      <c r="NGC23" s="11"/>
      <c r="NGD23" s="11"/>
      <c r="NGE23" s="11"/>
      <c r="NGF23" s="11"/>
      <c r="NGG23" s="11"/>
      <c r="NGH23" s="11"/>
      <c r="NGI23" s="11"/>
      <c r="NGJ23" s="11"/>
      <c r="NGK23" s="11"/>
      <c r="NGL23" s="11"/>
      <c r="NGM23" s="11"/>
      <c r="NGN23" s="11"/>
      <c r="NGO23" s="11"/>
      <c r="NGP23" s="11"/>
      <c r="NGQ23" s="11"/>
      <c r="NGR23" s="11"/>
      <c r="NGS23" s="11"/>
      <c r="NGT23" s="11"/>
      <c r="NGU23" s="11"/>
      <c r="NGV23" s="11"/>
      <c r="NGW23" s="11"/>
      <c r="NGX23" s="11"/>
      <c r="NGY23" s="11"/>
      <c r="NGZ23" s="11"/>
      <c r="NHA23" s="11"/>
      <c r="NHB23" s="11"/>
      <c r="NHC23" s="11"/>
      <c r="NHD23" s="11"/>
      <c r="NHE23" s="11"/>
      <c r="NHF23" s="11"/>
      <c r="NHG23" s="11"/>
      <c r="NHH23" s="11"/>
      <c r="NHI23" s="11"/>
      <c r="NHJ23" s="11"/>
      <c r="NHK23" s="11"/>
      <c r="NHL23" s="11"/>
      <c r="NHM23" s="11"/>
      <c r="NHN23" s="11"/>
      <c r="NHO23" s="11"/>
      <c r="NHP23" s="11"/>
      <c r="NHQ23" s="11"/>
      <c r="NHR23" s="11"/>
      <c r="NHS23" s="11"/>
      <c r="NHT23" s="11"/>
      <c r="NHU23" s="11"/>
      <c r="NHV23" s="11"/>
      <c r="NHW23" s="11"/>
      <c r="NHX23" s="11"/>
      <c r="NHY23" s="11"/>
      <c r="NHZ23" s="11"/>
      <c r="NIA23" s="11"/>
      <c r="NIB23" s="11"/>
      <c r="NIC23" s="11"/>
      <c r="NID23" s="11"/>
      <c r="NIE23" s="11"/>
      <c r="NIF23" s="11"/>
      <c r="NIG23" s="11"/>
      <c r="NIH23" s="11"/>
      <c r="NII23" s="11"/>
      <c r="NIJ23" s="11"/>
      <c r="NIK23" s="11"/>
      <c r="NIL23" s="11"/>
      <c r="NIM23" s="11"/>
      <c r="NIN23" s="11"/>
      <c r="NIO23" s="11"/>
      <c r="NIP23" s="11"/>
      <c r="NIQ23" s="11"/>
      <c r="NIR23" s="11"/>
      <c r="NIS23" s="11"/>
      <c r="NIT23" s="11"/>
      <c r="NIU23" s="11"/>
      <c r="NIV23" s="11"/>
      <c r="NIW23" s="11"/>
      <c r="NIX23" s="11"/>
      <c r="NIY23" s="11"/>
      <c r="NIZ23" s="11"/>
      <c r="NJA23" s="11"/>
      <c r="NJB23" s="11"/>
      <c r="NJC23" s="11"/>
      <c r="NJD23" s="11"/>
      <c r="NJE23" s="11"/>
      <c r="NJF23" s="11"/>
      <c r="NJG23" s="11"/>
      <c r="NJH23" s="11"/>
      <c r="NJI23" s="11"/>
      <c r="NJJ23" s="11"/>
      <c r="NJK23" s="11"/>
      <c r="NJL23" s="11"/>
      <c r="NJM23" s="11"/>
      <c r="NJN23" s="11"/>
      <c r="NJO23" s="11"/>
      <c r="NJP23" s="11"/>
      <c r="NJQ23" s="11"/>
      <c r="NJR23" s="11"/>
      <c r="NJS23" s="11"/>
      <c r="NJT23" s="11"/>
      <c r="NJU23" s="11"/>
      <c r="NJV23" s="11"/>
      <c r="NJW23" s="11"/>
      <c r="NJX23" s="11"/>
      <c r="NJY23" s="11"/>
      <c r="NJZ23" s="11"/>
      <c r="NKA23" s="11"/>
      <c r="NKB23" s="11"/>
      <c r="NKC23" s="11"/>
      <c r="NKD23" s="11"/>
      <c r="NKE23" s="11"/>
      <c r="NKF23" s="11"/>
      <c r="NKG23" s="11"/>
      <c r="NKH23" s="11"/>
      <c r="NKI23" s="11"/>
      <c r="NKJ23" s="11"/>
      <c r="NKK23" s="11"/>
      <c r="NKL23" s="11"/>
      <c r="NKM23" s="11"/>
      <c r="NKN23" s="11"/>
      <c r="NKO23" s="11"/>
      <c r="NKP23" s="11"/>
      <c r="NKQ23" s="11"/>
      <c r="NKR23" s="11"/>
      <c r="NKS23" s="11"/>
      <c r="NKT23" s="11"/>
      <c r="NKU23" s="11"/>
      <c r="NKV23" s="11"/>
      <c r="NKW23" s="11"/>
      <c r="NKX23" s="11"/>
      <c r="NKY23" s="11"/>
      <c r="NKZ23" s="11"/>
      <c r="NLA23" s="11"/>
      <c r="NLB23" s="11"/>
      <c r="NLC23" s="11"/>
      <c r="NLD23" s="11"/>
      <c r="NLE23" s="11"/>
      <c r="NLF23" s="11"/>
      <c r="NLG23" s="11"/>
      <c r="NLH23" s="11"/>
      <c r="NLI23" s="11"/>
      <c r="NLJ23" s="11"/>
      <c r="NLK23" s="11"/>
      <c r="NLL23" s="11"/>
      <c r="NLM23" s="11"/>
      <c r="NLN23" s="11"/>
      <c r="NLO23" s="11"/>
      <c r="NLP23" s="11"/>
      <c r="NLQ23" s="11"/>
      <c r="NLR23" s="11"/>
      <c r="NLS23" s="11"/>
      <c r="NLT23" s="11"/>
      <c r="NLU23" s="11"/>
      <c r="NLV23" s="11"/>
      <c r="NLW23" s="11"/>
      <c r="NLX23" s="11"/>
      <c r="NLY23" s="11"/>
      <c r="NLZ23" s="11"/>
      <c r="NMA23" s="11"/>
      <c r="NMB23" s="11"/>
      <c r="NMC23" s="11"/>
      <c r="NMD23" s="11"/>
      <c r="NME23" s="11"/>
      <c r="NMF23" s="11"/>
      <c r="NMG23" s="11"/>
      <c r="NMH23" s="11"/>
      <c r="NMI23" s="11"/>
      <c r="NMJ23" s="11"/>
      <c r="NMK23" s="11"/>
      <c r="NML23" s="11"/>
      <c r="NMM23" s="11"/>
      <c r="NMN23" s="11"/>
      <c r="NMO23" s="11"/>
      <c r="NMP23" s="11"/>
      <c r="NMQ23" s="11"/>
      <c r="NMR23" s="11"/>
      <c r="NMS23" s="11"/>
      <c r="NMT23" s="11"/>
      <c r="NMU23" s="11"/>
      <c r="NMV23" s="11"/>
      <c r="NMW23" s="11"/>
      <c r="NMX23" s="11"/>
      <c r="NMY23" s="11"/>
      <c r="NMZ23" s="11"/>
      <c r="NNA23" s="11"/>
      <c r="NNB23" s="11"/>
      <c r="NNC23" s="11"/>
      <c r="NND23" s="11"/>
      <c r="NNE23" s="11"/>
      <c r="NNF23" s="11"/>
      <c r="NNG23" s="11"/>
      <c r="NNH23" s="11"/>
      <c r="NNI23" s="11"/>
      <c r="NNJ23" s="11"/>
      <c r="NNK23" s="11"/>
      <c r="NNL23" s="11"/>
      <c r="NNM23" s="11"/>
      <c r="NNN23" s="11"/>
      <c r="NNO23" s="11"/>
      <c r="NNP23" s="11"/>
      <c r="NNQ23" s="11"/>
      <c r="NNR23" s="11"/>
      <c r="NNS23" s="11"/>
      <c r="NNT23" s="11"/>
      <c r="NNU23" s="11"/>
      <c r="NNV23" s="11"/>
      <c r="NNW23" s="11"/>
      <c r="NNX23" s="11"/>
      <c r="NNY23" s="11"/>
      <c r="NNZ23" s="11"/>
      <c r="NOA23" s="11"/>
      <c r="NOB23" s="11"/>
      <c r="NOC23" s="11"/>
      <c r="NOD23" s="11"/>
      <c r="NOE23" s="11"/>
      <c r="NOF23" s="11"/>
      <c r="NOG23" s="11"/>
      <c r="NOH23" s="11"/>
      <c r="NOI23" s="11"/>
      <c r="NOJ23" s="11"/>
      <c r="NOK23" s="11"/>
      <c r="NOL23" s="11"/>
      <c r="NOM23" s="11"/>
      <c r="NON23" s="11"/>
      <c r="NOO23" s="11"/>
      <c r="NOP23" s="11"/>
      <c r="NOQ23" s="11"/>
      <c r="NOR23" s="11"/>
      <c r="NOS23" s="11"/>
      <c r="NOT23" s="11"/>
      <c r="NOU23" s="11"/>
      <c r="NOV23" s="11"/>
      <c r="NOW23" s="11"/>
      <c r="NOX23" s="11"/>
      <c r="NOY23" s="11"/>
      <c r="NOZ23" s="11"/>
      <c r="NPA23" s="11"/>
      <c r="NPB23" s="11"/>
      <c r="NPC23" s="11"/>
      <c r="NPD23" s="11"/>
      <c r="NPE23" s="11"/>
      <c r="NPF23" s="11"/>
      <c r="NPG23" s="11"/>
      <c r="NPH23" s="11"/>
      <c r="NPI23" s="11"/>
      <c r="NPJ23" s="11"/>
      <c r="NPK23" s="11"/>
      <c r="NPL23" s="11"/>
      <c r="NPM23" s="11"/>
      <c r="NPN23" s="11"/>
      <c r="NPO23" s="11"/>
      <c r="NPP23" s="11"/>
      <c r="NPQ23" s="11"/>
      <c r="NPR23" s="11"/>
      <c r="NPS23" s="11"/>
      <c r="NPT23" s="11"/>
      <c r="NPU23" s="11"/>
      <c r="NPV23" s="11"/>
      <c r="NPW23" s="11"/>
      <c r="NPX23" s="11"/>
      <c r="NPY23" s="11"/>
      <c r="NPZ23" s="11"/>
      <c r="NQA23" s="11"/>
      <c r="NQB23" s="11"/>
      <c r="NQC23" s="11"/>
      <c r="NQD23" s="11"/>
      <c r="NQE23" s="11"/>
      <c r="NQF23" s="11"/>
      <c r="NQG23" s="11"/>
      <c r="NQH23" s="11"/>
      <c r="NQI23" s="11"/>
      <c r="NQJ23" s="11"/>
      <c r="NQK23" s="11"/>
      <c r="NQL23" s="11"/>
      <c r="NQM23" s="11"/>
      <c r="NQN23" s="11"/>
      <c r="NQO23" s="11"/>
      <c r="NQP23" s="11"/>
      <c r="NQQ23" s="11"/>
      <c r="NQR23" s="11"/>
      <c r="NQS23" s="11"/>
      <c r="NQT23" s="11"/>
      <c r="NQU23" s="11"/>
      <c r="NQV23" s="11"/>
      <c r="NQW23" s="11"/>
      <c r="NQX23" s="11"/>
      <c r="NQY23" s="11"/>
      <c r="NQZ23" s="11"/>
      <c r="NRA23" s="11"/>
      <c r="NRB23" s="11"/>
      <c r="NRC23" s="11"/>
      <c r="NRD23" s="11"/>
      <c r="NRE23" s="11"/>
      <c r="NRF23" s="11"/>
      <c r="NRG23" s="11"/>
      <c r="NRH23" s="11"/>
      <c r="NRI23" s="11"/>
      <c r="NRJ23" s="11"/>
      <c r="NRK23" s="11"/>
      <c r="NRL23" s="11"/>
      <c r="NRM23" s="11"/>
      <c r="NRN23" s="11"/>
      <c r="NRO23" s="11"/>
      <c r="NRP23" s="11"/>
      <c r="NRQ23" s="11"/>
      <c r="NRR23" s="11"/>
      <c r="NRS23" s="11"/>
      <c r="NRT23" s="11"/>
      <c r="NRU23" s="11"/>
      <c r="NRV23" s="11"/>
      <c r="NRW23" s="11"/>
      <c r="NRX23" s="11"/>
      <c r="NRY23" s="11"/>
      <c r="NRZ23" s="11"/>
      <c r="NSA23" s="11"/>
      <c r="NSB23" s="11"/>
      <c r="NSC23" s="11"/>
      <c r="NSD23" s="11"/>
      <c r="NSE23" s="11"/>
      <c r="NSF23" s="11"/>
      <c r="NSG23" s="11"/>
      <c r="NSH23" s="11"/>
      <c r="NSI23" s="11"/>
      <c r="NSJ23" s="11"/>
      <c r="NSK23" s="11"/>
      <c r="NSL23" s="11"/>
      <c r="NSM23" s="11"/>
      <c r="NSN23" s="11"/>
      <c r="NSO23" s="11"/>
      <c r="NSP23" s="11"/>
      <c r="NSQ23" s="11"/>
      <c r="NSR23" s="11"/>
      <c r="NSS23" s="11"/>
      <c r="NST23" s="11"/>
      <c r="NSU23" s="11"/>
      <c r="NSV23" s="11"/>
      <c r="NSW23" s="11"/>
      <c r="NSX23" s="11"/>
      <c r="NSY23" s="11"/>
      <c r="NSZ23" s="11"/>
      <c r="NTA23" s="11"/>
      <c r="NTB23" s="11"/>
      <c r="NTC23" s="11"/>
      <c r="NTD23" s="11"/>
      <c r="NTE23" s="11"/>
      <c r="NTF23" s="11"/>
      <c r="NTG23" s="11"/>
      <c r="NTH23" s="11"/>
      <c r="NTI23" s="11"/>
      <c r="NTJ23" s="11"/>
      <c r="NTK23" s="11"/>
      <c r="NTL23" s="11"/>
      <c r="NTM23" s="11"/>
      <c r="NTN23" s="11"/>
      <c r="NTO23" s="11"/>
      <c r="NTP23" s="11"/>
      <c r="NTQ23" s="11"/>
      <c r="NTR23" s="11"/>
      <c r="NTS23" s="11"/>
      <c r="NTT23" s="11"/>
      <c r="NTU23" s="11"/>
      <c r="NTV23" s="11"/>
      <c r="NTW23" s="11"/>
      <c r="NTX23" s="11"/>
      <c r="NTY23" s="11"/>
      <c r="NTZ23" s="11"/>
      <c r="NUA23" s="11"/>
      <c r="NUB23" s="11"/>
      <c r="NUC23" s="11"/>
      <c r="NUD23" s="11"/>
      <c r="NUE23" s="11"/>
      <c r="NUF23" s="11"/>
      <c r="NUG23" s="11"/>
      <c r="NUH23" s="11"/>
      <c r="NUI23" s="11"/>
      <c r="NUJ23" s="11"/>
      <c r="NUK23" s="11"/>
      <c r="NUL23" s="11"/>
      <c r="NUM23" s="11"/>
      <c r="NUN23" s="11"/>
      <c r="NUO23" s="11"/>
      <c r="NUP23" s="11"/>
      <c r="NUQ23" s="11"/>
      <c r="NUR23" s="11"/>
      <c r="NUS23" s="11"/>
      <c r="NUT23" s="11"/>
      <c r="NUU23" s="11"/>
      <c r="NUV23" s="11"/>
      <c r="NUW23" s="11"/>
      <c r="NUX23" s="11"/>
      <c r="NUY23" s="11"/>
      <c r="NUZ23" s="11"/>
      <c r="NVA23" s="11"/>
      <c r="NVB23" s="11"/>
      <c r="NVC23" s="11"/>
      <c r="NVD23" s="11"/>
      <c r="NVE23" s="11"/>
      <c r="NVF23" s="11"/>
      <c r="NVG23" s="11"/>
      <c r="NVH23" s="11"/>
      <c r="NVI23" s="11"/>
      <c r="NVJ23" s="11"/>
      <c r="NVK23" s="11"/>
      <c r="NVL23" s="11"/>
      <c r="NVM23" s="11"/>
      <c r="NVN23" s="11"/>
      <c r="NVO23" s="11"/>
      <c r="NVP23" s="11"/>
      <c r="NVQ23" s="11"/>
      <c r="NVR23" s="11"/>
      <c r="NVS23" s="11"/>
      <c r="NVT23" s="11"/>
      <c r="NVU23" s="11"/>
      <c r="NVV23" s="11"/>
      <c r="NVW23" s="11"/>
      <c r="NVX23" s="11"/>
      <c r="NVY23" s="11"/>
      <c r="NVZ23" s="11"/>
      <c r="NWA23" s="11"/>
      <c r="NWB23" s="11"/>
      <c r="NWC23" s="11"/>
      <c r="NWD23" s="11"/>
      <c r="NWE23" s="11"/>
      <c r="NWF23" s="11"/>
      <c r="NWG23" s="11"/>
      <c r="NWH23" s="11"/>
      <c r="NWI23" s="11"/>
      <c r="NWJ23" s="11"/>
      <c r="NWK23" s="11"/>
      <c r="NWL23" s="11"/>
      <c r="NWM23" s="11"/>
      <c r="NWN23" s="11"/>
      <c r="NWO23" s="11"/>
      <c r="NWP23" s="11"/>
      <c r="NWQ23" s="11"/>
      <c r="NWR23" s="11"/>
      <c r="NWS23" s="11"/>
      <c r="NWT23" s="11"/>
      <c r="NWU23" s="11"/>
      <c r="NWV23" s="11"/>
      <c r="NWW23" s="11"/>
      <c r="NWX23" s="11"/>
      <c r="NWY23" s="11"/>
      <c r="NWZ23" s="11"/>
      <c r="NXA23" s="11"/>
      <c r="NXB23" s="11"/>
      <c r="NXC23" s="11"/>
      <c r="NXD23" s="11"/>
      <c r="NXE23" s="11"/>
      <c r="NXF23" s="11"/>
      <c r="NXG23" s="11"/>
      <c r="NXH23" s="11"/>
      <c r="NXI23" s="11"/>
      <c r="NXJ23" s="11"/>
      <c r="NXK23" s="11"/>
      <c r="NXL23" s="11"/>
      <c r="NXM23" s="11"/>
      <c r="NXN23" s="11"/>
      <c r="NXO23" s="11"/>
      <c r="NXP23" s="11"/>
      <c r="NXQ23" s="11"/>
      <c r="NXR23" s="11"/>
      <c r="NXS23" s="11"/>
      <c r="NXT23" s="11"/>
      <c r="NXU23" s="11"/>
      <c r="NXV23" s="11"/>
      <c r="NXW23" s="11"/>
      <c r="NXX23" s="11"/>
      <c r="NXY23" s="11"/>
      <c r="NXZ23" s="11"/>
      <c r="NYA23" s="11"/>
      <c r="NYB23" s="11"/>
      <c r="NYC23" s="11"/>
      <c r="NYD23" s="11"/>
      <c r="NYE23" s="11"/>
      <c r="NYF23" s="11"/>
      <c r="NYG23" s="11"/>
      <c r="NYH23" s="11"/>
      <c r="NYI23" s="11"/>
      <c r="NYJ23" s="11"/>
      <c r="NYK23" s="11"/>
      <c r="NYL23" s="11"/>
      <c r="NYM23" s="11"/>
      <c r="NYN23" s="11"/>
      <c r="NYO23" s="11"/>
      <c r="NYP23" s="11"/>
      <c r="NYQ23" s="11"/>
      <c r="NYR23" s="11"/>
      <c r="NYS23" s="11"/>
      <c r="NYT23" s="11"/>
      <c r="NYU23" s="11"/>
      <c r="NYV23" s="11"/>
      <c r="NYW23" s="11"/>
      <c r="NYX23" s="11"/>
      <c r="NYY23" s="11"/>
      <c r="NYZ23" s="11"/>
      <c r="NZA23" s="11"/>
      <c r="NZB23" s="11"/>
      <c r="NZC23" s="11"/>
      <c r="NZD23" s="11"/>
      <c r="NZE23" s="11"/>
      <c r="NZF23" s="11"/>
      <c r="NZG23" s="11"/>
      <c r="NZH23" s="11"/>
      <c r="NZI23" s="11"/>
      <c r="NZJ23" s="11"/>
      <c r="NZK23" s="11"/>
      <c r="NZL23" s="11"/>
      <c r="NZM23" s="11"/>
      <c r="NZN23" s="11"/>
      <c r="NZO23" s="11"/>
      <c r="NZP23" s="11"/>
      <c r="NZQ23" s="11"/>
      <c r="NZR23" s="11"/>
      <c r="NZS23" s="11"/>
      <c r="NZT23" s="11"/>
      <c r="NZU23" s="11"/>
      <c r="NZV23" s="11"/>
      <c r="NZW23" s="11"/>
      <c r="NZX23" s="11"/>
      <c r="NZY23" s="11"/>
      <c r="NZZ23" s="11"/>
      <c r="OAA23" s="11"/>
      <c r="OAB23" s="11"/>
      <c r="OAC23" s="11"/>
      <c r="OAD23" s="11"/>
      <c r="OAE23" s="11"/>
      <c r="OAF23" s="11"/>
      <c r="OAG23" s="11"/>
      <c r="OAH23" s="11"/>
      <c r="OAI23" s="11"/>
      <c r="OAJ23" s="11"/>
      <c r="OAK23" s="11"/>
      <c r="OAL23" s="11"/>
      <c r="OAM23" s="11"/>
      <c r="OAN23" s="11"/>
      <c r="OAO23" s="11"/>
      <c r="OAP23" s="11"/>
      <c r="OAQ23" s="11"/>
      <c r="OAR23" s="11"/>
      <c r="OAS23" s="11"/>
      <c r="OAT23" s="11"/>
      <c r="OAU23" s="11"/>
      <c r="OAV23" s="11"/>
      <c r="OAW23" s="11"/>
      <c r="OAX23" s="11"/>
      <c r="OAY23" s="11"/>
      <c r="OAZ23" s="11"/>
      <c r="OBA23" s="11"/>
      <c r="OBB23" s="11"/>
      <c r="OBC23" s="11"/>
      <c r="OBD23" s="11"/>
      <c r="OBE23" s="11"/>
      <c r="OBF23" s="11"/>
      <c r="OBG23" s="11"/>
      <c r="OBH23" s="11"/>
      <c r="OBI23" s="11"/>
      <c r="OBJ23" s="11"/>
      <c r="OBK23" s="11"/>
      <c r="OBL23" s="11"/>
      <c r="OBM23" s="11"/>
      <c r="OBN23" s="11"/>
      <c r="OBO23" s="11"/>
      <c r="OBP23" s="11"/>
      <c r="OBQ23" s="11"/>
      <c r="OBR23" s="11"/>
      <c r="OBS23" s="11"/>
      <c r="OBT23" s="11"/>
      <c r="OBU23" s="11"/>
      <c r="OBV23" s="11"/>
      <c r="OBW23" s="11"/>
      <c r="OBX23" s="11"/>
      <c r="OBY23" s="11"/>
      <c r="OBZ23" s="11"/>
      <c r="OCA23" s="11"/>
      <c r="OCB23" s="11"/>
      <c r="OCC23" s="11"/>
      <c r="OCD23" s="11"/>
      <c r="OCE23" s="11"/>
      <c r="OCF23" s="11"/>
      <c r="OCG23" s="11"/>
      <c r="OCH23" s="11"/>
      <c r="OCI23" s="11"/>
      <c r="OCJ23" s="11"/>
      <c r="OCK23" s="11"/>
      <c r="OCL23" s="11"/>
      <c r="OCM23" s="11"/>
      <c r="OCN23" s="11"/>
      <c r="OCO23" s="11"/>
      <c r="OCP23" s="11"/>
      <c r="OCQ23" s="11"/>
      <c r="OCR23" s="11"/>
      <c r="OCS23" s="11"/>
      <c r="OCT23" s="11"/>
      <c r="OCU23" s="11"/>
      <c r="OCV23" s="11"/>
      <c r="OCW23" s="11"/>
      <c r="OCX23" s="11"/>
      <c r="OCY23" s="11"/>
      <c r="OCZ23" s="11"/>
      <c r="ODA23" s="11"/>
      <c r="ODB23" s="11"/>
      <c r="ODC23" s="11"/>
      <c r="ODD23" s="11"/>
      <c r="ODE23" s="11"/>
      <c r="ODF23" s="11"/>
      <c r="ODG23" s="11"/>
      <c r="ODH23" s="11"/>
      <c r="ODI23" s="11"/>
      <c r="ODJ23" s="11"/>
      <c r="ODK23" s="11"/>
      <c r="ODL23" s="11"/>
      <c r="ODM23" s="11"/>
      <c r="ODN23" s="11"/>
      <c r="ODO23" s="11"/>
      <c r="ODP23" s="11"/>
      <c r="ODQ23" s="11"/>
      <c r="ODR23" s="11"/>
      <c r="ODS23" s="11"/>
      <c r="ODT23" s="11"/>
      <c r="ODU23" s="11"/>
      <c r="ODV23" s="11"/>
      <c r="ODW23" s="11"/>
      <c r="ODX23" s="11"/>
      <c r="ODY23" s="11"/>
      <c r="ODZ23" s="11"/>
      <c r="OEA23" s="11"/>
      <c r="OEB23" s="11"/>
      <c r="OEC23" s="11"/>
      <c r="OED23" s="11"/>
      <c r="OEE23" s="11"/>
      <c r="OEF23" s="11"/>
      <c r="OEG23" s="11"/>
      <c r="OEH23" s="11"/>
      <c r="OEI23" s="11"/>
      <c r="OEJ23" s="11"/>
      <c r="OEK23" s="11"/>
      <c r="OEL23" s="11"/>
      <c r="OEM23" s="11"/>
      <c r="OEN23" s="11"/>
      <c r="OEO23" s="11"/>
      <c r="OEP23" s="11"/>
      <c r="OEQ23" s="11"/>
      <c r="OER23" s="11"/>
      <c r="OES23" s="11"/>
      <c r="OET23" s="11"/>
      <c r="OEU23" s="11"/>
      <c r="OEV23" s="11"/>
      <c r="OEW23" s="11"/>
      <c r="OEX23" s="11"/>
      <c r="OEY23" s="11"/>
      <c r="OEZ23" s="11"/>
      <c r="OFA23" s="11"/>
      <c r="OFB23" s="11"/>
      <c r="OFC23" s="11"/>
      <c r="OFD23" s="11"/>
      <c r="OFE23" s="11"/>
      <c r="OFF23" s="11"/>
      <c r="OFG23" s="11"/>
      <c r="OFH23" s="11"/>
      <c r="OFI23" s="11"/>
      <c r="OFJ23" s="11"/>
      <c r="OFK23" s="11"/>
      <c r="OFL23" s="11"/>
      <c r="OFM23" s="11"/>
      <c r="OFN23" s="11"/>
      <c r="OFO23" s="11"/>
      <c r="OFP23" s="11"/>
      <c r="OFQ23" s="11"/>
      <c r="OFR23" s="11"/>
      <c r="OFS23" s="11"/>
      <c r="OFT23" s="11"/>
      <c r="OFU23" s="11"/>
      <c r="OFV23" s="11"/>
      <c r="OFW23" s="11"/>
      <c r="OFX23" s="11"/>
      <c r="OFY23" s="11"/>
      <c r="OFZ23" s="11"/>
      <c r="OGA23" s="11"/>
      <c r="OGB23" s="11"/>
      <c r="OGC23" s="11"/>
      <c r="OGD23" s="11"/>
      <c r="OGE23" s="11"/>
      <c r="OGF23" s="11"/>
      <c r="OGG23" s="11"/>
      <c r="OGH23" s="11"/>
      <c r="OGI23" s="11"/>
      <c r="OGJ23" s="11"/>
      <c r="OGK23" s="11"/>
      <c r="OGL23" s="11"/>
      <c r="OGM23" s="11"/>
      <c r="OGN23" s="11"/>
      <c r="OGO23" s="11"/>
      <c r="OGP23" s="11"/>
      <c r="OGQ23" s="11"/>
      <c r="OGR23" s="11"/>
      <c r="OGS23" s="11"/>
      <c r="OGT23" s="11"/>
      <c r="OGU23" s="11"/>
      <c r="OGV23" s="11"/>
      <c r="OGW23" s="11"/>
      <c r="OGX23" s="11"/>
      <c r="OGY23" s="11"/>
      <c r="OGZ23" s="11"/>
      <c r="OHA23" s="11"/>
      <c r="OHB23" s="11"/>
      <c r="OHC23" s="11"/>
      <c r="OHD23" s="11"/>
      <c r="OHE23" s="11"/>
      <c r="OHF23" s="11"/>
      <c r="OHG23" s="11"/>
      <c r="OHH23" s="11"/>
      <c r="OHI23" s="11"/>
      <c r="OHJ23" s="11"/>
      <c r="OHK23" s="11"/>
      <c r="OHL23" s="11"/>
      <c r="OHM23" s="11"/>
      <c r="OHN23" s="11"/>
      <c r="OHO23" s="11"/>
      <c r="OHP23" s="11"/>
      <c r="OHQ23" s="11"/>
      <c r="OHR23" s="11"/>
      <c r="OHS23" s="11"/>
      <c r="OHT23" s="11"/>
      <c r="OHU23" s="11"/>
      <c r="OHV23" s="11"/>
      <c r="OHW23" s="11"/>
      <c r="OHX23" s="11"/>
      <c r="OHY23" s="11"/>
      <c r="OHZ23" s="11"/>
      <c r="OIA23" s="11"/>
      <c r="OIB23" s="11"/>
      <c r="OIC23" s="11"/>
      <c r="OID23" s="11"/>
      <c r="OIE23" s="11"/>
      <c r="OIF23" s="11"/>
      <c r="OIG23" s="11"/>
      <c r="OIH23" s="11"/>
      <c r="OII23" s="11"/>
      <c r="OIJ23" s="11"/>
      <c r="OIK23" s="11"/>
      <c r="OIL23" s="11"/>
      <c r="OIM23" s="11"/>
      <c r="OIN23" s="11"/>
      <c r="OIO23" s="11"/>
      <c r="OIP23" s="11"/>
      <c r="OIQ23" s="11"/>
      <c r="OIR23" s="11"/>
      <c r="OIS23" s="11"/>
      <c r="OIT23" s="11"/>
      <c r="OIU23" s="11"/>
      <c r="OIV23" s="11"/>
      <c r="OIW23" s="11"/>
      <c r="OIX23" s="11"/>
      <c r="OIY23" s="11"/>
      <c r="OIZ23" s="11"/>
      <c r="OJA23" s="11"/>
      <c r="OJB23" s="11"/>
      <c r="OJC23" s="11"/>
      <c r="OJD23" s="11"/>
      <c r="OJE23" s="11"/>
      <c r="OJF23" s="11"/>
      <c r="OJG23" s="11"/>
      <c r="OJH23" s="11"/>
      <c r="OJI23" s="11"/>
      <c r="OJJ23" s="11"/>
      <c r="OJK23" s="11"/>
      <c r="OJL23" s="11"/>
      <c r="OJM23" s="11"/>
      <c r="OJN23" s="11"/>
      <c r="OJO23" s="11"/>
      <c r="OJP23" s="11"/>
      <c r="OJQ23" s="11"/>
      <c r="OJR23" s="11"/>
      <c r="OJS23" s="11"/>
      <c r="OJT23" s="11"/>
      <c r="OJU23" s="11"/>
      <c r="OJV23" s="11"/>
      <c r="OJW23" s="11"/>
      <c r="OJX23" s="11"/>
      <c r="OJY23" s="11"/>
      <c r="OJZ23" s="11"/>
      <c r="OKA23" s="11"/>
      <c r="OKB23" s="11"/>
      <c r="OKC23" s="11"/>
      <c r="OKD23" s="11"/>
      <c r="OKE23" s="11"/>
      <c r="OKF23" s="11"/>
      <c r="OKG23" s="11"/>
      <c r="OKH23" s="11"/>
      <c r="OKI23" s="11"/>
      <c r="OKJ23" s="11"/>
      <c r="OKK23" s="11"/>
      <c r="OKL23" s="11"/>
      <c r="OKM23" s="11"/>
      <c r="OKN23" s="11"/>
      <c r="OKO23" s="11"/>
      <c r="OKP23" s="11"/>
      <c r="OKQ23" s="11"/>
      <c r="OKR23" s="11"/>
      <c r="OKS23" s="11"/>
      <c r="OKT23" s="11"/>
      <c r="OKU23" s="11"/>
      <c r="OKV23" s="11"/>
      <c r="OKW23" s="11"/>
      <c r="OKX23" s="11"/>
      <c r="OKY23" s="11"/>
      <c r="OKZ23" s="11"/>
      <c r="OLA23" s="11"/>
      <c r="OLB23" s="11"/>
      <c r="OLC23" s="11"/>
      <c r="OLD23" s="11"/>
      <c r="OLE23" s="11"/>
      <c r="OLF23" s="11"/>
      <c r="OLG23" s="11"/>
      <c r="OLH23" s="11"/>
      <c r="OLI23" s="11"/>
      <c r="OLJ23" s="11"/>
      <c r="OLK23" s="11"/>
      <c r="OLL23" s="11"/>
      <c r="OLM23" s="11"/>
      <c r="OLN23" s="11"/>
      <c r="OLO23" s="11"/>
      <c r="OLP23" s="11"/>
      <c r="OLQ23" s="11"/>
      <c r="OLR23" s="11"/>
      <c r="OLS23" s="11"/>
      <c r="OLT23" s="11"/>
      <c r="OLU23" s="11"/>
      <c r="OLV23" s="11"/>
      <c r="OLW23" s="11"/>
      <c r="OLX23" s="11"/>
      <c r="OLY23" s="11"/>
      <c r="OLZ23" s="11"/>
      <c r="OMA23" s="11"/>
      <c r="OMB23" s="11"/>
      <c r="OMC23" s="11"/>
      <c r="OMD23" s="11"/>
      <c r="OME23" s="11"/>
      <c r="OMF23" s="11"/>
      <c r="OMG23" s="11"/>
      <c r="OMH23" s="11"/>
      <c r="OMI23" s="11"/>
      <c r="OMJ23" s="11"/>
      <c r="OMK23" s="11"/>
      <c r="OML23" s="11"/>
      <c r="OMM23" s="11"/>
      <c r="OMN23" s="11"/>
      <c r="OMO23" s="11"/>
      <c r="OMP23" s="11"/>
      <c r="OMQ23" s="11"/>
      <c r="OMR23" s="11"/>
      <c r="OMS23" s="11"/>
      <c r="OMT23" s="11"/>
      <c r="OMU23" s="11"/>
      <c r="OMV23" s="11"/>
      <c r="OMW23" s="11"/>
      <c r="OMX23" s="11"/>
      <c r="OMY23" s="11"/>
      <c r="OMZ23" s="11"/>
      <c r="ONA23" s="11"/>
      <c r="ONB23" s="11"/>
      <c r="ONC23" s="11"/>
      <c r="OND23" s="11"/>
      <c r="ONE23" s="11"/>
      <c r="ONF23" s="11"/>
      <c r="ONG23" s="11"/>
      <c r="ONH23" s="11"/>
      <c r="ONI23" s="11"/>
      <c r="ONJ23" s="11"/>
      <c r="ONK23" s="11"/>
      <c r="ONL23" s="11"/>
      <c r="ONM23" s="11"/>
      <c r="ONN23" s="11"/>
      <c r="ONO23" s="11"/>
      <c r="ONP23" s="11"/>
      <c r="ONQ23" s="11"/>
      <c r="ONR23" s="11"/>
      <c r="ONS23" s="11"/>
      <c r="ONT23" s="11"/>
      <c r="ONU23" s="11"/>
      <c r="ONV23" s="11"/>
      <c r="ONW23" s="11"/>
      <c r="ONX23" s="11"/>
      <c r="ONY23" s="11"/>
      <c r="ONZ23" s="11"/>
      <c r="OOA23" s="11"/>
      <c r="OOB23" s="11"/>
      <c r="OOC23" s="11"/>
      <c r="OOD23" s="11"/>
      <c r="OOE23" s="11"/>
      <c r="OOF23" s="11"/>
      <c r="OOG23" s="11"/>
      <c r="OOH23" s="11"/>
      <c r="OOI23" s="11"/>
      <c r="OOJ23" s="11"/>
      <c r="OOK23" s="11"/>
      <c r="OOL23" s="11"/>
      <c r="OOM23" s="11"/>
      <c r="OON23" s="11"/>
      <c r="OOO23" s="11"/>
      <c r="OOP23" s="11"/>
      <c r="OOQ23" s="11"/>
      <c r="OOR23" s="11"/>
      <c r="OOS23" s="11"/>
      <c r="OOT23" s="11"/>
      <c r="OOU23" s="11"/>
      <c r="OOV23" s="11"/>
      <c r="OOW23" s="11"/>
      <c r="OOX23" s="11"/>
      <c r="OOY23" s="11"/>
      <c r="OOZ23" s="11"/>
      <c r="OPA23" s="11"/>
      <c r="OPB23" s="11"/>
      <c r="OPC23" s="11"/>
      <c r="OPD23" s="11"/>
      <c r="OPE23" s="11"/>
      <c r="OPF23" s="11"/>
      <c r="OPG23" s="11"/>
      <c r="OPH23" s="11"/>
      <c r="OPI23" s="11"/>
      <c r="OPJ23" s="11"/>
      <c r="OPK23" s="11"/>
      <c r="OPL23" s="11"/>
      <c r="OPM23" s="11"/>
      <c r="OPN23" s="11"/>
      <c r="OPO23" s="11"/>
      <c r="OPP23" s="11"/>
      <c r="OPQ23" s="11"/>
      <c r="OPR23" s="11"/>
      <c r="OPS23" s="11"/>
      <c r="OPT23" s="11"/>
      <c r="OPU23" s="11"/>
      <c r="OPV23" s="11"/>
      <c r="OPW23" s="11"/>
      <c r="OPX23" s="11"/>
      <c r="OPY23" s="11"/>
      <c r="OPZ23" s="11"/>
      <c r="OQA23" s="11"/>
      <c r="OQB23" s="11"/>
      <c r="OQC23" s="11"/>
      <c r="OQD23" s="11"/>
      <c r="OQE23" s="11"/>
      <c r="OQF23" s="11"/>
      <c r="OQG23" s="11"/>
      <c r="OQH23" s="11"/>
      <c r="OQI23" s="11"/>
      <c r="OQJ23" s="11"/>
      <c r="OQK23" s="11"/>
      <c r="OQL23" s="11"/>
      <c r="OQM23" s="11"/>
      <c r="OQN23" s="11"/>
      <c r="OQO23" s="11"/>
      <c r="OQP23" s="11"/>
      <c r="OQQ23" s="11"/>
      <c r="OQR23" s="11"/>
      <c r="OQS23" s="11"/>
      <c r="OQT23" s="11"/>
      <c r="OQU23" s="11"/>
      <c r="OQV23" s="11"/>
      <c r="OQW23" s="11"/>
      <c r="OQX23" s="11"/>
      <c r="OQY23" s="11"/>
      <c r="OQZ23" s="11"/>
      <c r="ORA23" s="11"/>
      <c r="ORB23" s="11"/>
      <c r="ORC23" s="11"/>
      <c r="ORD23" s="11"/>
      <c r="ORE23" s="11"/>
      <c r="ORF23" s="11"/>
      <c r="ORG23" s="11"/>
      <c r="ORH23" s="11"/>
      <c r="ORI23" s="11"/>
      <c r="ORJ23" s="11"/>
      <c r="ORK23" s="11"/>
      <c r="ORL23" s="11"/>
      <c r="ORM23" s="11"/>
      <c r="ORN23" s="11"/>
      <c r="ORO23" s="11"/>
      <c r="ORP23" s="11"/>
      <c r="ORQ23" s="11"/>
      <c r="ORR23" s="11"/>
      <c r="ORS23" s="11"/>
      <c r="ORT23" s="11"/>
      <c r="ORU23" s="11"/>
      <c r="ORV23" s="11"/>
      <c r="ORW23" s="11"/>
      <c r="ORX23" s="11"/>
      <c r="ORY23" s="11"/>
      <c r="ORZ23" s="11"/>
      <c r="OSA23" s="11"/>
      <c r="OSB23" s="11"/>
      <c r="OSC23" s="11"/>
      <c r="OSD23" s="11"/>
      <c r="OSE23" s="11"/>
      <c r="OSF23" s="11"/>
      <c r="OSG23" s="11"/>
      <c r="OSH23" s="11"/>
      <c r="OSI23" s="11"/>
      <c r="OSJ23" s="11"/>
      <c r="OSK23" s="11"/>
      <c r="OSL23" s="11"/>
      <c r="OSM23" s="11"/>
      <c r="OSN23" s="11"/>
      <c r="OSO23" s="11"/>
      <c r="OSP23" s="11"/>
      <c r="OSQ23" s="11"/>
      <c r="OSR23" s="11"/>
      <c r="OSS23" s="11"/>
      <c r="OST23" s="11"/>
      <c r="OSU23" s="11"/>
      <c r="OSV23" s="11"/>
      <c r="OSW23" s="11"/>
      <c r="OSX23" s="11"/>
      <c r="OSY23" s="11"/>
      <c r="OSZ23" s="11"/>
      <c r="OTA23" s="11"/>
      <c r="OTB23" s="11"/>
      <c r="OTC23" s="11"/>
      <c r="OTD23" s="11"/>
      <c r="OTE23" s="11"/>
      <c r="OTF23" s="11"/>
      <c r="OTG23" s="11"/>
      <c r="OTH23" s="11"/>
      <c r="OTI23" s="11"/>
      <c r="OTJ23" s="11"/>
      <c r="OTK23" s="11"/>
      <c r="OTL23" s="11"/>
      <c r="OTM23" s="11"/>
      <c r="OTN23" s="11"/>
      <c r="OTO23" s="11"/>
      <c r="OTP23" s="11"/>
      <c r="OTQ23" s="11"/>
      <c r="OTR23" s="11"/>
      <c r="OTS23" s="11"/>
      <c r="OTT23" s="11"/>
      <c r="OTU23" s="11"/>
      <c r="OTV23" s="11"/>
      <c r="OTW23" s="11"/>
      <c r="OTX23" s="11"/>
      <c r="OTY23" s="11"/>
      <c r="OTZ23" s="11"/>
      <c r="OUA23" s="11"/>
      <c r="OUB23" s="11"/>
      <c r="OUC23" s="11"/>
      <c r="OUD23" s="11"/>
      <c r="OUE23" s="11"/>
      <c r="OUF23" s="11"/>
      <c r="OUG23" s="11"/>
      <c r="OUH23" s="11"/>
      <c r="OUI23" s="11"/>
      <c r="OUJ23" s="11"/>
      <c r="OUK23" s="11"/>
      <c r="OUL23" s="11"/>
      <c r="OUM23" s="11"/>
      <c r="OUN23" s="11"/>
      <c r="OUO23" s="11"/>
      <c r="OUP23" s="11"/>
      <c r="OUQ23" s="11"/>
      <c r="OUR23" s="11"/>
      <c r="OUS23" s="11"/>
      <c r="OUT23" s="11"/>
      <c r="OUU23" s="11"/>
      <c r="OUV23" s="11"/>
      <c r="OUW23" s="11"/>
      <c r="OUX23" s="11"/>
      <c r="OUY23" s="11"/>
      <c r="OUZ23" s="11"/>
      <c r="OVA23" s="11"/>
      <c r="OVB23" s="11"/>
      <c r="OVC23" s="11"/>
      <c r="OVD23" s="11"/>
      <c r="OVE23" s="11"/>
      <c r="OVF23" s="11"/>
      <c r="OVG23" s="11"/>
      <c r="OVH23" s="11"/>
      <c r="OVI23" s="11"/>
      <c r="OVJ23" s="11"/>
      <c r="OVK23" s="11"/>
      <c r="OVL23" s="11"/>
      <c r="OVM23" s="11"/>
      <c r="OVN23" s="11"/>
      <c r="OVO23" s="11"/>
      <c r="OVP23" s="11"/>
      <c r="OVQ23" s="11"/>
      <c r="OVR23" s="11"/>
      <c r="OVS23" s="11"/>
      <c r="OVT23" s="11"/>
      <c r="OVU23" s="11"/>
      <c r="OVV23" s="11"/>
      <c r="OVW23" s="11"/>
      <c r="OVX23" s="11"/>
      <c r="OVY23" s="11"/>
      <c r="OVZ23" s="11"/>
      <c r="OWA23" s="11"/>
      <c r="OWB23" s="11"/>
      <c r="OWC23" s="11"/>
      <c r="OWD23" s="11"/>
      <c r="OWE23" s="11"/>
      <c r="OWF23" s="11"/>
      <c r="OWG23" s="11"/>
      <c r="OWH23" s="11"/>
      <c r="OWI23" s="11"/>
      <c r="OWJ23" s="11"/>
      <c r="OWK23" s="11"/>
      <c r="OWL23" s="11"/>
      <c r="OWM23" s="11"/>
      <c r="OWN23" s="11"/>
      <c r="OWO23" s="11"/>
      <c r="OWP23" s="11"/>
      <c r="OWQ23" s="11"/>
      <c r="OWR23" s="11"/>
      <c r="OWS23" s="11"/>
      <c r="OWT23" s="11"/>
      <c r="OWU23" s="11"/>
      <c r="OWV23" s="11"/>
      <c r="OWW23" s="11"/>
      <c r="OWX23" s="11"/>
      <c r="OWY23" s="11"/>
      <c r="OWZ23" s="11"/>
      <c r="OXA23" s="11"/>
      <c r="OXB23" s="11"/>
      <c r="OXC23" s="11"/>
      <c r="OXD23" s="11"/>
      <c r="OXE23" s="11"/>
      <c r="OXF23" s="11"/>
      <c r="OXG23" s="11"/>
      <c r="OXH23" s="11"/>
      <c r="OXI23" s="11"/>
      <c r="OXJ23" s="11"/>
      <c r="OXK23" s="11"/>
      <c r="OXL23" s="11"/>
      <c r="OXM23" s="11"/>
      <c r="OXN23" s="11"/>
      <c r="OXO23" s="11"/>
      <c r="OXP23" s="11"/>
      <c r="OXQ23" s="11"/>
      <c r="OXR23" s="11"/>
      <c r="OXS23" s="11"/>
      <c r="OXT23" s="11"/>
      <c r="OXU23" s="11"/>
      <c r="OXV23" s="11"/>
      <c r="OXW23" s="11"/>
      <c r="OXX23" s="11"/>
      <c r="OXY23" s="11"/>
      <c r="OXZ23" s="11"/>
      <c r="OYA23" s="11"/>
      <c r="OYB23" s="11"/>
      <c r="OYC23" s="11"/>
      <c r="OYD23" s="11"/>
      <c r="OYE23" s="11"/>
      <c r="OYF23" s="11"/>
      <c r="OYG23" s="11"/>
      <c r="OYH23" s="11"/>
      <c r="OYI23" s="11"/>
      <c r="OYJ23" s="11"/>
      <c r="OYK23" s="11"/>
      <c r="OYL23" s="11"/>
      <c r="OYM23" s="11"/>
      <c r="OYN23" s="11"/>
      <c r="OYO23" s="11"/>
      <c r="OYP23" s="11"/>
      <c r="OYQ23" s="11"/>
      <c r="OYR23" s="11"/>
      <c r="OYS23" s="11"/>
      <c r="OYT23" s="11"/>
      <c r="OYU23" s="11"/>
      <c r="OYV23" s="11"/>
      <c r="OYW23" s="11"/>
      <c r="OYX23" s="11"/>
      <c r="OYY23" s="11"/>
      <c r="OYZ23" s="11"/>
      <c r="OZA23" s="11"/>
      <c r="OZB23" s="11"/>
      <c r="OZC23" s="11"/>
      <c r="OZD23" s="11"/>
      <c r="OZE23" s="11"/>
      <c r="OZF23" s="11"/>
      <c r="OZG23" s="11"/>
      <c r="OZH23" s="11"/>
      <c r="OZI23" s="11"/>
      <c r="OZJ23" s="11"/>
      <c r="OZK23" s="11"/>
      <c r="OZL23" s="11"/>
      <c r="OZM23" s="11"/>
      <c r="OZN23" s="11"/>
      <c r="OZO23" s="11"/>
      <c r="OZP23" s="11"/>
      <c r="OZQ23" s="11"/>
      <c r="OZR23" s="11"/>
      <c r="OZS23" s="11"/>
      <c r="OZT23" s="11"/>
      <c r="OZU23" s="11"/>
      <c r="OZV23" s="11"/>
      <c r="OZW23" s="11"/>
      <c r="OZX23" s="11"/>
      <c r="OZY23" s="11"/>
      <c r="OZZ23" s="11"/>
      <c r="PAA23" s="11"/>
      <c r="PAB23" s="11"/>
      <c r="PAC23" s="11"/>
      <c r="PAD23" s="11"/>
      <c r="PAE23" s="11"/>
      <c r="PAF23" s="11"/>
      <c r="PAG23" s="11"/>
      <c r="PAH23" s="11"/>
      <c r="PAI23" s="11"/>
      <c r="PAJ23" s="11"/>
      <c r="PAK23" s="11"/>
      <c r="PAL23" s="11"/>
      <c r="PAM23" s="11"/>
      <c r="PAN23" s="11"/>
      <c r="PAO23" s="11"/>
      <c r="PAP23" s="11"/>
      <c r="PAQ23" s="11"/>
      <c r="PAR23" s="11"/>
      <c r="PAS23" s="11"/>
      <c r="PAT23" s="11"/>
      <c r="PAU23" s="11"/>
      <c r="PAV23" s="11"/>
      <c r="PAW23" s="11"/>
      <c r="PAX23" s="11"/>
      <c r="PAY23" s="11"/>
      <c r="PAZ23" s="11"/>
      <c r="PBA23" s="11"/>
      <c r="PBB23" s="11"/>
      <c r="PBC23" s="11"/>
      <c r="PBD23" s="11"/>
      <c r="PBE23" s="11"/>
      <c r="PBF23" s="11"/>
      <c r="PBG23" s="11"/>
      <c r="PBH23" s="11"/>
      <c r="PBI23" s="11"/>
      <c r="PBJ23" s="11"/>
      <c r="PBK23" s="11"/>
      <c r="PBL23" s="11"/>
      <c r="PBM23" s="11"/>
      <c r="PBN23" s="11"/>
      <c r="PBO23" s="11"/>
      <c r="PBP23" s="11"/>
      <c r="PBQ23" s="11"/>
      <c r="PBR23" s="11"/>
      <c r="PBS23" s="11"/>
      <c r="PBT23" s="11"/>
      <c r="PBU23" s="11"/>
      <c r="PBV23" s="11"/>
      <c r="PBW23" s="11"/>
      <c r="PBX23" s="11"/>
      <c r="PBY23" s="11"/>
      <c r="PBZ23" s="11"/>
      <c r="PCA23" s="11"/>
      <c r="PCB23" s="11"/>
      <c r="PCC23" s="11"/>
      <c r="PCD23" s="11"/>
      <c r="PCE23" s="11"/>
      <c r="PCF23" s="11"/>
      <c r="PCG23" s="11"/>
      <c r="PCH23" s="11"/>
      <c r="PCI23" s="11"/>
      <c r="PCJ23" s="11"/>
      <c r="PCK23" s="11"/>
      <c r="PCL23" s="11"/>
      <c r="PCM23" s="11"/>
      <c r="PCN23" s="11"/>
      <c r="PCO23" s="11"/>
      <c r="PCP23" s="11"/>
      <c r="PCQ23" s="11"/>
      <c r="PCR23" s="11"/>
      <c r="PCS23" s="11"/>
      <c r="PCT23" s="11"/>
      <c r="PCU23" s="11"/>
      <c r="PCV23" s="11"/>
      <c r="PCW23" s="11"/>
      <c r="PCX23" s="11"/>
      <c r="PCY23" s="11"/>
      <c r="PCZ23" s="11"/>
      <c r="PDA23" s="11"/>
      <c r="PDB23" s="11"/>
      <c r="PDC23" s="11"/>
      <c r="PDD23" s="11"/>
      <c r="PDE23" s="11"/>
      <c r="PDF23" s="11"/>
      <c r="PDG23" s="11"/>
      <c r="PDH23" s="11"/>
      <c r="PDI23" s="11"/>
      <c r="PDJ23" s="11"/>
      <c r="PDK23" s="11"/>
      <c r="PDL23" s="11"/>
      <c r="PDM23" s="11"/>
      <c r="PDN23" s="11"/>
      <c r="PDO23" s="11"/>
      <c r="PDP23" s="11"/>
      <c r="PDQ23" s="11"/>
      <c r="PDR23" s="11"/>
      <c r="PDS23" s="11"/>
      <c r="PDT23" s="11"/>
      <c r="PDU23" s="11"/>
      <c r="PDV23" s="11"/>
      <c r="PDW23" s="11"/>
      <c r="PDX23" s="11"/>
      <c r="PDY23" s="11"/>
      <c r="PDZ23" s="11"/>
      <c r="PEA23" s="11"/>
      <c r="PEB23" s="11"/>
      <c r="PEC23" s="11"/>
      <c r="PED23" s="11"/>
      <c r="PEE23" s="11"/>
      <c r="PEF23" s="11"/>
      <c r="PEG23" s="11"/>
      <c r="PEH23" s="11"/>
      <c r="PEI23" s="11"/>
      <c r="PEJ23" s="11"/>
      <c r="PEK23" s="11"/>
      <c r="PEL23" s="11"/>
      <c r="PEM23" s="11"/>
      <c r="PEN23" s="11"/>
      <c r="PEO23" s="11"/>
      <c r="PEP23" s="11"/>
      <c r="PEQ23" s="11"/>
      <c r="PER23" s="11"/>
      <c r="PES23" s="11"/>
      <c r="PET23" s="11"/>
      <c r="PEU23" s="11"/>
      <c r="PEV23" s="11"/>
      <c r="PEW23" s="11"/>
      <c r="PEX23" s="11"/>
      <c r="PEY23" s="11"/>
      <c r="PEZ23" s="11"/>
      <c r="PFA23" s="11"/>
      <c r="PFB23" s="11"/>
      <c r="PFC23" s="11"/>
      <c r="PFD23" s="11"/>
      <c r="PFE23" s="11"/>
      <c r="PFF23" s="11"/>
      <c r="PFG23" s="11"/>
      <c r="PFH23" s="11"/>
      <c r="PFI23" s="11"/>
      <c r="PFJ23" s="11"/>
      <c r="PFK23" s="11"/>
      <c r="PFL23" s="11"/>
      <c r="PFM23" s="11"/>
      <c r="PFN23" s="11"/>
      <c r="PFO23" s="11"/>
      <c r="PFP23" s="11"/>
      <c r="PFQ23" s="11"/>
      <c r="PFR23" s="11"/>
      <c r="PFS23" s="11"/>
      <c r="PFT23" s="11"/>
      <c r="PFU23" s="11"/>
      <c r="PFV23" s="11"/>
      <c r="PFW23" s="11"/>
      <c r="PFX23" s="11"/>
      <c r="PFY23" s="11"/>
      <c r="PFZ23" s="11"/>
      <c r="PGA23" s="11"/>
      <c r="PGB23" s="11"/>
      <c r="PGC23" s="11"/>
      <c r="PGD23" s="11"/>
      <c r="PGE23" s="11"/>
      <c r="PGF23" s="11"/>
      <c r="PGG23" s="11"/>
      <c r="PGH23" s="11"/>
      <c r="PGI23" s="11"/>
      <c r="PGJ23" s="11"/>
      <c r="PGK23" s="11"/>
      <c r="PGL23" s="11"/>
      <c r="PGM23" s="11"/>
      <c r="PGN23" s="11"/>
      <c r="PGO23" s="11"/>
      <c r="PGP23" s="11"/>
      <c r="PGQ23" s="11"/>
      <c r="PGR23" s="11"/>
      <c r="PGS23" s="11"/>
      <c r="PGT23" s="11"/>
      <c r="PGU23" s="11"/>
      <c r="PGV23" s="11"/>
      <c r="PGW23" s="11"/>
      <c r="PGX23" s="11"/>
      <c r="PGY23" s="11"/>
      <c r="PGZ23" s="11"/>
      <c r="PHA23" s="11"/>
      <c r="PHB23" s="11"/>
      <c r="PHC23" s="11"/>
      <c r="PHD23" s="11"/>
      <c r="PHE23" s="11"/>
      <c r="PHF23" s="11"/>
      <c r="PHG23" s="11"/>
      <c r="PHH23" s="11"/>
      <c r="PHI23" s="11"/>
      <c r="PHJ23" s="11"/>
      <c r="PHK23" s="11"/>
      <c r="PHL23" s="11"/>
      <c r="PHM23" s="11"/>
      <c r="PHN23" s="11"/>
      <c r="PHO23" s="11"/>
      <c r="PHP23" s="11"/>
      <c r="PHQ23" s="11"/>
      <c r="PHR23" s="11"/>
      <c r="PHS23" s="11"/>
      <c r="PHT23" s="11"/>
      <c r="PHU23" s="11"/>
      <c r="PHV23" s="11"/>
      <c r="PHW23" s="11"/>
      <c r="PHX23" s="11"/>
      <c r="PHY23" s="11"/>
      <c r="PHZ23" s="11"/>
      <c r="PIA23" s="11"/>
      <c r="PIB23" s="11"/>
      <c r="PIC23" s="11"/>
      <c r="PID23" s="11"/>
      <c r="PIE23" s="11"/>
      <c r="PIF23" s="11"/>
      <c r="PIG23" s="11"/>
      <c r="PIH23" s="11"/>
      <c r="PII23" s="11"/>
      <c r="PIJ23" s="11"/>
      <c r="PIK23" s="11"/>
      <c r="PIL23" s="11"/>
      <c r="PIM23" s="11"/>
      <c r="PIN23" s="11"/>
      <c r="PIO23" s="11"/>
      <c r="PIP23" s="11"/>
      <c r="PIQ23" s="11"/>
      <c r="PIR23" s="11"/>
      <c r="PIS23" s="11"/>
      <c r="PIT23" s="11"/>
      <c r="PIU23" s="11"/>
      <c r="PIV23" s="11"/>
      <c r="PIW23" s="11"/>
      <c r="PIX23" s="11"/>
      <c r="PIY23" s="11"/>
      <c r="PIZ23" s="11"/>
      <c r="PJA23" s="11"/>
      <c r="PJB23" s="11"/>
      <c r="PJC23" s="11"/>
      <c r="PJD23" s="11"/>
      <c r="PJE23" s="11"/>
      <c r="PJF23" s="11"/>
      <c r="PJG23" s="11"/>
      <c r="PJH23" s="11"/>
      <c r="PJI23" s="11"/>
      <c r="PJJ23" s="11"/>
      <c r="PJK23" s="11"/>
      <c r="PJL23" s="11"/>
      <c r="PJM23" s="11"/>
      <c r="PJN23" s="11"/>
      <c r="PJO23" s="11"/>
      <c r="PJP23" s="11"/>
      <c r="PJQ23" s="11"/>
      <c r="PJR23" s="11"/>
      <c r="PJS23" s="11"/>
      <c r="PJT23" s="11"/>
      <c r="PJU23" s="11"/>
      <c r="PJV23" s="11"/>
      <c r="PJW23" s="11"/>
      <c r="PJX23" s="11"/>
      <c r="PJY23" s="11"/>
      <c r="PJZ23" s="11"/>
      <c r="PKA23" s="11"/>
      <c r="PKB23" s="11"/>
      <c r="PKC23" s="11"/>
      <c r="PKD23" s="11"/>
      <c r="PKE23" s="11"/>
      <c r="PKF23" s="11"/>
      <c r="PKG23" s="11"/>
      <c r="PKH23" s="11"/>
      <c r="PKI23" s="11"/>
      <c r="PKJ23" s="11"/>
      <c r="PKK23" s="11"/>
      <c r="PKL23" s="11"/>
      <c r="PKM23" s="11"/>
      <c r="PKN23" s="11"/>
      <c r="PKO23" s="11"/>
      <c r="PKP23" s="11"/>
      <c r="PKQ23" s="11"/>
      <c r="PKR23" s="11"/>
      <c r="PKS23" s="11"/>
      <c r="PKT23" s="11"/>
      <c r="PKU23" s="11"/>
      <c r="PKV23" s="11"/>
      <c r="PKW23" s="11"/>
      <c r="PKX23" s="11"/>
      <c r="PKY23" s="11"/>
      <c r="PKZ23" s="11"/>
      <c r="PLA23" s="11"/>
      <c r="PLB23" s="11"/>
      <c r="PLC23" s="11"/>
      <c r="PLD23" s="11"/>
      <c r="PLE23" s="11"/>
      <c r="PLF23" s="11"/>
      <c r="PLG23" s="11"/>
      <c r="PLH23" s="11"/>
      <c r="PLI23" s="11"/>
      <c r="PLJ23" s="11"/>
      <c r="PLK23" s="11"/>
      <c r="PLL23" s="11"/>
      <c r="PLM23" s="11"/>
      <c r="PLN23" s="11"/>
      <c r="PLO23" s="11"/>
      <c r="PLP23" s="11"/>
      <c r="PLQ23" s="11"/>
      <c r="PLR23" s="11"/>
      <c r="PLS23" s="11"/>
      <c r="PLT23" s="11"/>
      <c r="PLU23" s="11"/>
      <c r="PLV23" s="11"/>
      <c r="PLW23" s="11"/>
      <c r="PLX23" s="11"/>
      <c r="PLY23" s="11"/>
      <c r="PLZ23" s="11"/>
      <c r="PMA23" s="11"/>
      <c r="PMB23" s="11"/>
      <c r="PMC23" s="11"/>
      <c r="PMD23" s="11"/>
      <c r="PME23" s="11"/>
      <c r="PMF23" s="11"/>
      <c r="PMG23" s="11"/>
      <c r="PMH23" s="11"/>
      <c r="PMI23" s="11"/>
      <c r="PMJ23" s="11"/>
      <c r="PMK23" s="11"/>
      <c r="PML23" s="11"/>
      <c r="PMM23" s="11"/>
      <c r="PMN23" s="11"/>
      <c r="PMO23" s="11"/>
      <c r="PMP23" s="11"/>
      <c r="PMQ23" s="11"/>
      <c r="PMR23" s="11"/>
      <c r="PMS23" s="11"/>
      <c r="PMT23" s="11"/>
      <c r="PMU23" s="11"/>
      <c r="PMV23" s="11"/>
      <c r="PMW23" s="11"/>
      <c r="PMX23" s="11"/>
      <c r="PMY23" s="11"/>
      <c r="PMZ23" s="11"/>
      <c r="PNA23" s="11"/>
      <c r="PNB23" s="11"/>
      <c r="PNC23" s="11"/>
      <c r="PND23" s="11"/>
      <c r="PNE23" s="11"/>
      <c r="PNF23" s="11"/>
      <c r="PNG23" s="11"/>
      <c r="PNH23" s="11"/>
      <c r="PNI23" s="11"/>
      <c r="PNJ23" s="11"/>
      <c r="PNK23" s="11"/>
      <c r="PNL23" s="11"/>
      <c r="PNM23" s="11"/>
      <c r="PNN23" s="11"/>
      <c r="PNO23" s="11"/>
      <c r="PNP23" s="11"/>
      <c r="PNQ23" s="11"/>
      <c r="PNR23" s="11"/>
      <c r="PNS23" s="11"/>
      <c r="PNT23" s="11"/>
      <c r="PNU23" s="11"/>
      <c r="PNV23" s="11"/>
      <c r="PNW23" s="11"/>
      <c r="PNX23" s="11"/>
      <c r="PNY23" s="11"/>
      <c r="PNZ23" s="11"/>
      <c r="POA23" s="11"/>
      <c r="POB23" s="11"/>
      <c r="POC23" s="11"/>
      <c r="POD23" s="11"/>
      <c r="POE23" s="11"/>
      <c r="POF23" s="11"/>
      <c r="POG23" s="11"/>
      <c r="POH23" s="11"/>
      <c r="POI23" s="11"/>
      <c r="POJ23" s="11"/>
      <c r="POK23" s="11"/>
      <c r="POL23" s="11"/>
      <c r="POM23" s="11"/>
      <c r="PON23" s="11"/>
      <c r="POO23" s="11"/>
      <c r="POP23" s="11"/>
      <c r="POQ23" s="11"/>
      <c r="POR23" s="11"/>
      <c r="POS23" s="11"/>
      <c r="POT23" s="11"/>
      <c r="POU23" s="11"/>
      <c r="POV23" s="11"/>
      <c r="POW23" s="11"/>
      <c r="POX23" s="11"/>
      <c r="POY23" s="11"/>
      <c r="POZ23" s="11"/>
      <c r="PPA23" s="11"/>
      <c r="PPB23" s="11"/>
      <c r="PPC23" s="11"/>
      <c r="PPD23" s="11"/>
      <c r="PPE23" s="11"/>
      <c r="PPF23" s="11"/>
      <c r="PPG23" s="11"/>
      <c r="PPH23" s="11"/>
      <c r="PPI23" s="11"/>
      <c r="PPJ23" s="11"/>
      <c r="PPK23" s="11"/>
      <c r="PPL23" s="11"/>
      <c r="PPM23" s="11"/>
      <c r="PPN23" s="11"/>
      <c r="PPO23" s="11"/>
      <c r="PPP23" s="11"/>
      <c r="PPQ23" s="11"/>
      <c r="PPR23" s="11"/>
      <c r="PPS23" s="11"/>
      <c r="PPT23" s="11"/>
      <c r="PPU23" s="11"/>
      <c r="PPV23" s="11"/>
      <c r="PPW23" s="11"/>
      <c r="PPX23" s="11"/>
      <c r="PPY23" s="11"/>
      <c r="PPZ23" s="11"/>
      <c r="PQA23" s="11"/>
      <c r="PQB23" s="11"/>
      <c r="PQC23" s="11"/>
      <c r="PQD23" s="11"/>
      <c r="PQE23" s="11"/>
      <c r="PQF23" s="11"/>
      <c r="PQG23" s="11"/>
      <c r="PQH23" s="11"/>
      <c r="PQI23" s="11"/>
      <c r="PQJ23" s="11"/>
      <c r="PQK23" s="11"/>
      <c r="PQL23" s="11"/>
      <c r="PQM23" s="11"/>
      <c r="PQN23" s="11"/>
      <c r="PQO23" s="11"/>
      <c r="PQP23" s="11"/>
      <c r="PQQ23" s="11"/>
      <c r="PQR23" s="11"/>
      <c r="PQS23" s="11"/>
      <c r="PQT23" s="11"/>
      <c r="PQU23" s="11"/>
      <c r="PQV23" s="11"/>
      <c r="PQW23" s="11"/>
      <c r="PQX23" s="11"/>
      <c r="PQY23" s="11"/>
      <c r="PQZ23" s="11"/>
      <c r="PRA23" s="11"/>
      <c r="PRB23" s="11"/>
      <c r="PRC23" s="11"/>
      <c r="PRD23" s="11"/>
      <c r="PRE23" s="11"/>
      <c r="PRF23" s="11"/>
      <c r="PRG23" s="11"/>
      <c r="PRH23" s="11"/>
      <c r="PRI23" s="11"/>
      <c r="PRJ23" s="11"/>
      <c r="PRK23" s="11"/>
      <c r="PRL23" s="11"/>
      <c r="PRM23" s="11"/>
      <c r="PRN23" s="11"/>
      <c r="PRO23" s="11"/>
      <c r="PRP23" s="11"/>
      <c r="PRQ23" s="11"/>
      <c r="PRR23" s="11"/>
      <c r="PRS23" s="11"/>
      <c r="PRT23" s="11"/>
      <c r="PRU23" s="11"/>
      <c r="PRV23" s="11"/>
      <c r="PRW23" s="11"/>
      <c r="PRX23" s="11"/>
      <c r="PRY23" s="11"/>
      <c r="PRZ23" s="11"/>
      <c r="PSA23" s="11"/>
      <c r="PSB23" s="11"/>
      <c r="PSC23" s="11"/>
      <c r="PSD23" s="11"/>
      <c r="PSE23" s="11"/>
      <c r="PSF23" s="11"/>
      <c r="PSG23" s="11"/>
      <c r="PSH23" s="11"/>
      <c r="PSI23" s="11"/>
      <c r="PSJ23" s="11"/>
      <c r="PSK23" s="11"/>
      <c r="PSL23" s="11"/>
      <c r="PSM23" s="11"/>
      <c r="PSN23" s="11"/>
      <c r="PSO23" s="11"/>
      <c r="PSP23" s="11"/>
      <c r="PSQ23" s="11"/>
      <c r="PSR23" s="11"/>
      <c r="PSS23" s="11"/>
      <c r="PST23" s="11"/>
      <c r="PSU23" s="11"/>
      <c r="PSV23" s="11"/>
      <c r="PSW23" s="11"/>
      <c r="PSX23" s="11"/>
      <c r="PSY23" s="11"/>
      <c r="PSZ23" s="11"/>
      <c r="PTA23" s="11"/>
      <c r="PTB23" s="11"/>
      <c r="PTC23" s="11"/>
      <c r="PTD23" s="11"/>
      <c r="PTE23" s="11"/>
      <c r="PTF23" s="11"/>
      <c r="PTG23" s="11"/>
      <c r="PTH23" s="11"/>
      <c r="PTI23" s="11"/>
      <c r="PTJ23" s="11"/>
      <c r="PTK23" s="11"/>
      <c r="PTL23" s="11"/>
      <c r="PTM23" s="11"/>
      <c r="PTN23" s="11"/>
      <c r="PTO23" s="11"/>
      <c r="PTP23" s="11"/>
      <c r="PTQ23" s="11"/>
      <c r="PTR23" s="11"/>
      <c r="PTS23" s="11"/>
      <c r="PTT23" s="11"/>
      <c r="PTU23" s="11"/>
      <c r="PTV23" s="11"/>
      <c r="PTW23" s="11"/>
      <c r="PTX23" s="11"/>
      <c r="PTY23" s="11"/>
      <c r="PTZ23" s="11"/>
      <c r="PUA23" s="11"/>
      <c r="PUB23" s="11"/>
      <c r="PUC23" s="11"/>
      <c r="PUD23" s="11"/>
      <c r="PUE23" s="11"/>
      <c r="PUF23" s="11"/>
      <c r="PUG23" s="11"/>
      <c r="PUH23" s="11"/>
      <c r="PUI23" s="11"/>
      <c r="PUJ23" s="11"/>
      <c r="PUK23" s="11"/>
      <c r="PUL23" s="11"/>
      <c r="PUM23" s="11"/>
      <c r="PUN23" s="11"/>
      <c r="PUO23" s="11"/>
      <c r="PUP23" s="11"/>
      <c r="PUQ23" s="11"/>
      <c r="PUR23" s="11"/>
      <c r="PUS23" s="11"/>
      <c r="PUT23" s="11"/>
      <c r="PUU23" s="11"/>
      <c r="PUV23" s="11"/>
      <c r="PUW23" s="11"/>
      <c r="PUX23" s="11"/>
      <c r="PUY23" s="11"/>
      <c r="PUZ23" s="11"/>
      <c r="PVA23" s="11"/>
      <c r="PVB23" s="11"/>
      <c r="PVC23" s="11"/>
      <c r="PVD23" s="11"/>
      <c r="PVE23" s="11"/>
      <c r="PVF23" s="11"/>
      <c r="PVG23" s="11"/>
      <c r="PVH23" s="11"/>
      <c r="PVI23" s="11"/>
      <c r="PVJ23" s="11"/>
      <c r="PVK23" s="11"/>
      <c r="PVL23" s="11"/>
      <c r="PVM23" s="11"/>
      <c r="PVN23" s="11"/>
      <c r="PVO23" s="11"/>
      <c r="PVP23" s="11"/>
      <c r="PVQ23" s="11"/>
      <c r="PVR23" s="11"/>
      <c r="PVS23" s="11"/>
      <c r="PVT23" s="11"/>
      <c r="PVU23" s="11"/>
      <c r="PVV23" s="11"/>
      <c r="PVW23" s="11"/>
      <c r="PVX23" s="11"/>
      <c r="PVY23" s="11"/>
      <c r="PVZ23" s="11"/>
      <c r="PWA23" s="11"/>
      <c r="PWB23" s="11"/>
      <c r="PWC23" s="11"/>
      <c r="PWD23" s="11"/>
      <c r="PWE23" s="11"/>
      <c r="PWF23" s="11"/>
      <c r="PWG23" s="11"/>
      <c r="PWH23" s="11"/>
      <c r="PWI23" s="11"/>
      <c r="PWJ23" s="11"/>
      <c r="PWK23" s="11"/>
      <c r="PWL23" s="11"/>
      <c r="PWM23" s="11"/>
      <c r="PWN23" s="11"/>
      <c r="PWO23" s="11"/>
      <c r="PWP23" s="11"/>
      <c r="PWQ23" s="11"/>
      <c r="PWR23" s="11"/>
      <c r="PWS23" s="11"/>
      <c r="PWT23" s="11"/>
      <c r="PWU23" s="11"/>
      <c r="PWV23" s="11"/>
      <c r="PWW23" s="11"/>
      <c r="PWX23" s="11"/>
      <c r="PWY23" s="11"/>
      <c r="PWZ23" s="11"/>
      <c r="PXA23" s="11"/>
      <c r="PXB23" s="11"/>
      <c r="PXC23" s="11"/>
      <c r="PXD23" s="11"/>
      <c r="PXE23" s="11"/>
      <c r="PXF23" s="11"/>
      <c r="PXG23" s="11"/>
      <c r="PXH23" s="11"/>
      <c r="PXI23" s="11"/>
      <c r="PXJ23" s="11"/>
      <c r="PXK23" s="11"/>
      <c r="PXL23" s="11"/>
      <c r="PXM23" s="11"/>
      <c r="PXN23" s="11"/>
      <c r="PXO23" s="11"/>
      <c r="PXP23" s="11"/>
      <c r="PXQ23" s="11"/>
      <c r="PXR23" s="11"/>
      <c r="PXS23" s="11"/>
      <c r="PXT23" s="11"/>
      <c r="PXU23" s="11"/>
      <c r="PXV23" s="11"/>
      <c r="PXW23" s="11"/>
      <c r="PXX23" s="11"/>
      <c r="PXY23" s="11"/>
      <c r="PXZ23" s="11"/>
      <c r="PYA23" s="11"/>
      <c r="PYB23" s="11"/>
      <c r="PYC23" s="11"/>
      <c r="PYD23" s="11"/>
      <c r="PYE23" s="11"/>
      <c r="PYF23" s="11"/>
      <c r="PYG23" s="11"/>
      <c r="PYH23" s="11"/>
      <c r="PYI23" s="11"/>
      <c r="PYJ23" s="11"/>
      <c r="PYK23" s="11"/>
      <c r="PYL23" s="11"/>
      <c r="PYM23" s="11"/>
      <c r="PYN23" s="11"/>
      <c r="PYO23" s="11"/>
      <c r="PYP23" s="11"/>
      <c r="PYQ23" s="11"/>
      <c r="PYR23" s="11"/>
      <c r="PYS23" s="11"/>
      <c r="PYT23" s="11"/>
      <c r="PYU23" s="11"/>
      <c r="PYV23" s="11"/>
      <c r="PYW23" s="11"/>
      <c r="PYX23" s="11"/>
      <c r="PYY23" s="11"/>
      <c r="PYZ23" s="11"/>
      <c r="PZA23" s="11"/>
      <c r="PZB23" s="11"/>
      <c r="PZC23" s="11"/>
      <c r="PZD23" s="11"/>
      <c r="PZE23" s="11"/>
      <c r="PZF23" s="11"/>
      <c r="PZG23" s="11"/>
      <c r="PZH23" s="11"/>
      <c r="PZI23" s="11"/>
      <c r="PZJ23" s="11"/>
      <c r="PZK23" s="11"/>
      <c r="PZL23" s="11"/>
      <c r="PZM23" s="11"/>
      <c r="PZN23" s="11"/>
      <c r="PZO23" s="11"/>
      <c r="PZP23" s="11"/>
      <c r="PZQ23" s="11"/>
      <c r="PZR23" s="11"/>
      <c r="PZS23" s="11"/>
      <c r="PZT23" s="11"/>
      <c r="PZU23" s="11"/>
      <c r="PZV23" s="11"/>
      <c r="PZW23" s="11"/>
      <c r="PZX23" s="11"/>
      <c r="PZY23" s="11"/>
      <c r="PZZ23" s="11"/>
      <c r="QAA23" s="11"/>
      <c r="QAB23" s="11"/>
      <c r="QAC23" s="11"/>
      <c r="QAD23" s="11"/>
      <c r="QAE23" s="11"/>
      <c r="QAF23" s="11"/>
      <c r="QAG23" s="11"/>
      <c r="QAH23" s="11"/>
      <c r="QAI23" s="11"/>
      <c r="QAJ23" s="11"/>
      <c r="QAK23" s="11"/>
      <c r="QAL23" s="11"/>
      <c r="QAM23" s="11"/>
      <c r="QAN23" s="11"/>
      <c r="QAO23" s="11"/>
      <c r="QAP23" s="11"/>
      <c r="QAQ23" s="11"/>
      <c r="QAR23" s="11"/>
      <c r="QAS23" s="11"/>
      <c r="QAT23" s="11"/>
      <c r="QAU23" s="11"/>
      <c r="QAV23" s="11"/>
      <c r="QAW23" s="11"/>
      <c r="QAX23" s="11"/>
      <c r="QAY23" s="11"/>
      <c r="QAZ23" s="11"/>
      <c r="QBA23" s="11"/>
      <c r="QBB23" s="11"/>
      <c r="QBC23" s="11"/>
      <c r="QBD23" s="11"/>
      <c r="QBE23" s="11"/>
      <c r="QBF23" s="11"/>
      <c r="QBG23" s="11"/>
      <c r="QBH23" s="11"/>
      <c r="QBI23" s="11"/>
      <c r="QBJ23" s="11"/>
      <c r="QBK23" s="11"/>
      <c r="QBL23" s="11"/>
      <c r="QBM23" s="11"/>
      <c r="QBN23" s="11"/>
      <c r="QBO23" s="11"/>
      <c r="QBP23" s="11"/>
      <c r="QBQ23" s="11"/>
      <c r="QBR23" s="11"/>
      <c r="QBS23" s="11"/>
      <c r="QBT23" s="11"/>
      <c r="QBU23" s="11"/>
      <c r="QBV23" s="11"/>
      <c r="QBW23" s="11"/>
      <c r="QBX23" s="11"/>
      <c r="QBY23" s="11"/>
      <c r="QBZ23" s="11"/>
      <c r="QCA23" s="11"/>
      <c r="QCB23" s="11"/>
      <c r="QCC23" s="11"/>
      <c r="QCD23" s="11"/>
      <c r="QCE23" s="11"/>
      <c r="QCF23" s="11"/>
      <c r="QCG23" s="11"/>
      <c r="QCH23" s="11"/>
      <c r="QCI23" s="11"/>
      <c r="QCJ23" s="11"/>
      <c r="QCK23" s="11"/>
      <c r="QCL23" s="11"/>
      <c r="QCM23" s="11"/>
      <c r="QCN23" s="11"/>
      <c r="QCO23" s="11"/>
      <c r="QCP23" s="11"/>
      <c r="QCQ23" s="11"/>
      <c r="QCR23" s="11"/>
      <c r="QCS23" s="11"/>
      <c r="QCT23" s="11"/>
      <c r="QCU23" s="11"/>
      <c r="QCV23" s="11"/>
      <c r="QCW23" s="11"/>
      <c r="QCX23" s="11"/>
      <c r="QCY23" s="11"/>
      <c r="QCZ23" s="11"/>
      <c r="QDA23" s="11"/>
      <c r="QDB23" s="11"/>
      <c r="QDC23" s="11"/>
      <c r="QDD23" s="11"/>
      <c r="QDE23" s="11"/>
      <c r="QDF23" s="11"/>
      <c r="QDG23" s="11"/>
      <c r="QDH23" s="11"/>
      <c r="QDI23" s="11"/>
      <c r="QDJ23" s="11"/>
      <c r="QDK23" s="11"/>
      <c r="QDL23" s="11"/>
      <c r="QDM23" s="11"/>
      <c r="QDN23" s="11"/>
      <c r="QDO23" s="11"/>
      <c r="QDP23" s="11"/>
      <c r="QDQ23" s="11"/>
      <c r="QDR23" s="11"/>
      <c r="QDS23" s="11"/>
      <c r="QDT23" s="11"/>
      <c r="QDU23" s="11"/>
      <c r="QDV23" s="11"/>
      <c r="QDW23" s="11"/>
      <c r="QDX23" s="11"/>
      <c r="QDY23" s="11"/>
      <c r="QDZ23" s="11"/>
      <c r="QEA23" s="11"/>
      <c r="QEB23" s="11"/>
      <c r="QEC23" s="11"/>
      <c r="QED23" s="11"/>
      <c r="QEE23" s="11"/>
      <c r="QEF23" s="11"/>
      <c r="QEG23" s="11"/>
      <c r="QEH23" s="11"/>
      <c r="QEI23" s="11"/>
      <c r="QEJ23" s="11"/>
      <c r="QEK23" s="11"/>
      <c r="QEL23" s="11"/>
      <c r="QEM23" s="11"/>
      <c r="QEN23" s="11"/>
      <c r="QEO23" s="11"/>
      <c r="QEP23" s="11"/>
      <c r="QEQ23" s="11"/>
      <c r="QER23" s="11"/>
      <c r="QES23" s="11"/>
      <c r="QET23" s="11"/>
      <c r="QEU23" s="11"/>
      <c r="QEV23" s="11"/>
      <c r="QEW23" s="11"/>
      <c r="QEX23" s="11"/>
      <c r="QEY23" s="11"/>
      <c r="QEZ23" s="11"/>
      <c r="QFA23" s="11"/>
      <c r="QFB23" s="11"/>
      <c r="QFC23" s="11"/>
      <c r="QFD23" s="11"/>
      <c r="QFE23" s="11"/>
      <c r="QFF23" s="11"/>
      <c r="QFG23" s="11"/>
      <c r="QFH23" s="11"/>
      <c r="QFI23" s="11"/>
      <c r="QFJ23" s="11"/>
      <c r="QFK23" s="11"/>
      <c r="QFL23" s="11"/>
      <c r="QFM23" s="11"/>
      <c r="QFN23" s="11"/>
      <c r="QFO23" s="11"/>
      <c r="QFP23" s="11"/>
      <c r="QFQ23" s="11"/>
      <c r="QFR23" s="11"/>
      <c r="QFS23" s="11"/>
      <c r="QFT23" s="11"/>
      <c r="QFU23" s="11"/>
      <c r="QFV23" s="11"/>
      <c r="QFW23" s="11"/>
      <c r="QFX23" s="11"/>
      <c r="QFY23" s="11"/>
      <c r="QFZ23" s="11"/>
      <c r="QGA23" s="11"/>
      <c r="QGB23" s="11"/>
      <c r="QGC23" s="11"/>
      <c r="QGD23" s="11"/>
      <c r="QGE23" s="11"/>
      <c r="QGF23" s="11"/>
      <c r="QGG23" s="11"/>
      <c r="QGH23" s="11"/>
      <c r="QGI23" s="11"/>
      <c r="QGJ23" s="11"/>
      <c r="QGK23" s="11"/>
      <c r="QGL23" s="11"/>
      <c r="QGM23" s="11"/>
      <c r="QGN23" s="11"/>
      <c r="QGO23" s="11"/>
      <c r="QGP23" s="11"/>
      <c r="QGQ23" s="11"/>
      <c r="QGR23" s="11"/>
      <c r="QGS23" s="11"/>
      <c r="QGT23" s="11"/>
      <c r="QGU23" s="11"/>
      <c r="QGV23" s="11"/>
      <c r="QGW23" s="11"/>
      <c r="QGX23" s="11"/>
      <c r="QGY23" s="11"/>
      <c r="QGZ23" s="11"/>
      <c r="QHA23" s="11"/>
      <c r="QHB23" s="11"/>
      <c r="QHC23" s="11"/>
      <c r="QHD23" s="11"/>
      <c r="QHE23" s="11"/>
      <c r="QHF23" s="11"/>
      <c r="QHG23" s="11"/>
      <c r="QHH23" s="11"/>
      <c r="QHI23" s="11"/>
      <c r="QHJ23" s="11"/>
      <c r="QHK23" s="11"/>
      <c r="QHL23" s="11"/>
      <c r="QHM23" s="11"/>
      <c r="QHN23" s="11"/>
      <c r="QHO23" s="11"/>
      <c r="QHP23" s="11"/>
      <c r="QHQ23" s="11"/>
      <c r="QHR23" s="11"/>
      <c r="QHS23" s="11"/>
      <c r="QHT23" s="11"/>
      <c r="QHU23" s="11"/>
      <c r="QHV23" s="11"/>
      <c r="QHW23" s="11"/>
      <c r="QHX23" s="11"/>
      <c r="QHY23" s="11"/>
      <c r="QHZ23" s="11"/>
      <c r="QIA23" s="11"/>
      <c r="QIB23" s="11"/>
      <c r="QIC23" s="11"/>
      <c r="QID23" s="11"/>
      <c r="QIE23" s="11"/>
      <c r="QIF23" s="11"/>
      <c r="QIG23" s="11"/>
      <c r="QIH23" s="11"/>
      <c r="QII23" s="11"/>
      <c r="QIJ23" s="11"/>
      <c r="QIK23" s="11"/>
      <c r="QIL23" s="11"/>
      <c r="QIM23" s="11"/>
      <c r="QIN23" s="11"/>
      <c r="QIO23" s="11"/>
      <c r="QIP23" s="11"/>
      <c r="QIQ23" s="11"/>
      <c r="QIR23" s="11"/>
      <c r="QIS23" s="11"/>
      <c r="QIT23" s="11"/>
      <c r="QIU23" s="11"/>
      <c r="QIV23" s="11"/>
      <c r="QIW23" s="11"/>
      <c r="QIX23" s="11"/>
      <c r="QIY23" s="11"/>
      <c r="QIZ23" s="11"/>
      <c r="QJA23" s="11"/>
      <c r="QJB23" s="11"/>
      <c r="QJC23" s="11"/>
      <c r="QJD23" s="11"/>
      <c r="QJE23" s="11"/>
      <c r="QJF23" s="11"/>
      <c r="QJG23" s="11"/>
      <c r="QJH23" s="11"/>
      <c r="QJI23" s="11"/>
      <c r="QJJ23" s="11"/>
      <c r="QJK23" s="11"/>
      <c r="QJL23" s="11"/>
      <c r="QJM23" s="11"/>
      <c r="QJN23" s="11"/>
      <c r="QJO23" s="11"/>
      <c r="QJP23" s="11"/>
      <c r="QJQ23" s="11"/>
      <c r="QJR23" s="11"/>
      <c r="QJS23" s="11"/>
      <c r="QJT23" s="11"/>
      <c r="QJU23" s="11"/>
      <c r="QJV23" s="11"/>
      <c r="QJW23" s="11"/>
      <c r="QJX23" s="11"/>
      <c r="QJY23" s="11"/>
      <c r="QJZ23" s="11"/>
      <c r="QKA23" s="11"/>
      <c r="QKB23" s="11"/>
      <c r="QKC23" s="11"/>
      <c r="QKD23" s="11"/>
      <c r="QKE23" s="11"/>
      <c r="QKF23" s="11"/>
      <c r="QKG23" s="11"/>
      <c r="QKH23" s="11"/>
      <c r="QKI23" s="11"/>
      <c r="QKJ23" s="11"/>
      <c r="QKK23" s="11"/>
      <c r="QKL23" s="11"/>
      <c r="QKM23" s="11"/>
      <c r="QKN23" s="11"/>
      <c r="QKO23" s="11"/>
      <c r="QKP23" s="11"/>
      <c r="QKQ23" s="11"/>
      <c r="QKR23" s="11"/>
      <c r="QKS23" s="11"/>
      <c r="QKT23" s="11"/>
      <c r="QKU23" s="11"/>
      <c r="QKV23" s="11"/>
      <c r="QKW23" s="11"/>
      <c r="QKX23" s="11"/>
      <c r="QKY23" s="11"/>
      <c r="QKZ23" s="11"/>
      <c r="QLA23" s="11"/>
      <c r="QLB23" s="11"/>
      <c r="QLC23" s="11"/>
      <c r="QLD23" s="11"/>
      <c r="QLE23" s="11"/>
      <c r="QLF23" s="11"/>
      <c r="QLG23" s="11"/>
      <c r="QLH23" s="11"/>
      <c r="QLI23" s="11"/>
      <c r="QLJ23" s="11"/>
      <c r="QLK23" s="11"/>
      <c r="QLL23" s="11"/>
      <c r="QLM23" s="11"/>
      <c r="QLN23" s="11"/>
      <c r="QLO23" s="11"/>
      <c r="QLP23" s="11"/>
      <c r="QLQ23" s="11"/>
      <c r="QLR23" s="11"/>
      <c r="QLS23" s="11"/>
      <c r="QLT23" s="11"/>
      <c r="QLU23" s="11"/>
      <c r="QLV23" s="11"/>
      <c r="QLW23" s="11"/>
      <c r="QLX23" s="11"/>
      <c r="QLY23" s="11"/>
      <c r="QLZ23" s="11"/>
      <c r="QMA23" s="11"/>
      <c r="QMB23" s="11"/>
      <c r="QMC23" s="11"/>
      <c r="QMD23" s="11"/>
      <c r="QME23" s="11"/>
      <c r="QMF23" s="11"/>
      <c r="QMG23" s="11"/>
      <c r="QMH23" s="11"/>
      <c r="QMI23" s="11"/>
      <c r="QMJ23" s="11"/>
      <c r="QMK23" s="11"/>
      <c r="QML23" s="11"/>
      <c r="QMM23" s="11"/>
      <c r="QMN23" s="11"/>
      <c r="QMO23" s="11"/>
      <c r="QMP23" s="11"/>
      <c r="QMQ23" s="11"/>
      <c r="QMR23" s="11"/>
      <c r="QMS23" s="11"/>
      <c r="QMT23" s="11"/>
      <c r="QMU23" s="11"/>
      <c r="QMV23" s="11"/>
      <c r="QMW23" s="11"/>
      <c r="QMX23" s="11"/>
      <c r="QMY23" s="11"/>
      <c r="QMZ23" s="11"/>
      <c r="QNA23" s="11"/>
      <c r="QNB23" s="11"/>
      <c r="QNC23" s="11"/>
      <c r="QND23" s="11"/>
      <c r="QNE23" s="11"/>
      <c r="QNF23" s="11"/>
      <c r="QNG23" s="11"/>
      <c r="QNH23" s="11"/>
      <c r="QNI23" s="11"/>
      <c r="QNJ23" s="11"/>
      <c r="QNK23" s="11"/>
      <c r="QNL23" s="11"/>
      <c r="QNM23" s="11"/>
      <c r="QNN23" s="11"/>
      <c r="QNO23" s="11"/>
      <c r="QNP23" s="11"/>
      <c r="QNQ23" s="11"/>
      <c r="QNR23" s="11"/>
      <c r="QNS23" s="11"/>
      <c r="QNT23" s="11"/>
      <c r="QNU23" s="11"/>
      <c r="QNV23" s="11"/>
      <c r="QNW23" s="11"/>
      <c r="QNX23" s="11"/>
      <c r="QNY23" s="11"/>
      <c r="QNZ23" s="11"/>
      <c r="QOA23" s="11"/>
      <c r="QOB23" s="11"/>
      <c r="QOC23" s="11"/>
      <c r="QOD23" s="11"/>
      <c r="QOE23" s="11"/>
      <c r="QOF23" s="11"/>
      <c r="QOG23" s="11"/>
      <c r="QOH23" s="11"/>
      <c r="QOI23" s="11"/>
      <c r="QOJ23" s="11"/>
      <c r="QOK23" s="11"/>
      <c r="QOL23" s="11"/>
      <c r="QOM23" s="11"/>
      <c r="QON23" s="11"/>
      <c r="QOO23" s="11"/>
      <c r="QOP23" s="11"/>
      <c r="QOQ23" s="11"/>
      <c r="QOR23" s="11"/>
      <c r="QOS23" s="11"/>
      <c r="QOT23" s="11"/>
      <c r="QOU23" s="11"/>
      <c r="QOV23" s="11"/>
      <c r="QOW23" s="11"/>
      <c r="QOX23" s="11"/>
      <c r="QOY23" s="11"/>
      <c r="QOZ23" s="11"/>
      <c r="QPA23" s="11"/>
      <c r="QPB23" s="11"/>
      <c r="QPC23" s="11"/>
      <c r="QPD23" s="11"/>
      <c r="QPE23" s="11"/>
      <c r="QPF23" s="11"/>
      <c r="QPG23" s="11"/>
      <c r="QPH23" s="11"/>
      <c r="QPI23" s="11"/>
      <c r="QPJ23" s="11"/>
      <c r="QPK23" s="11"/>
      <c r="QPL23" s="11"/>
      <c r="QPM23" s="11"/>
      <c r="QPN23" s="11"/>
      <c r="QPO23" s="11"/>
      <c r="QPP23" s="11"/>
      <c r="QPQ23" s="11"/>
      <c r="QPR23" s="11"/>
      <c r="QPS23" s="11"/>
      <c r="QPT23" s="11"/>
      <c r="QPU23" s="11"/>
      <c r="QPV23" s="11"/>
      <c r="QPW23" s="11"/>
      <c r="QPX23" s="11"/>
      <c r="QPY23" s="11"/>
      <c r="QPZ23" s="11"/>
      <c r="QQA23" s="11"/>
      <c r="QQB23" s="11"/>
      <c r="QQC23" s="11"/>
      <c r="QQD23" s="11"/>
      <c r="QQE23" s="11"/>
      <c r="QQF23" s="11"/>
      <c r="QQG23" s="11"/>
      <c r="QQH23" s="11"/>
      <c r="QQI23" s="11"/>
      <c r="QQJ23" s="11"/>
      <c r="QQK23" s="11"/>
      <c r="QQL23" s="11"/>
      <c r="QQM23" s="11"/>
      <c r="QQN23" s="11"/>
      <c r="QQO23" s="11"/>
      <c r="QQP23" s="11"/>
      <c r="QQQ23" s="11"/>
      <c r="QQR23" s="11"/>
      <c r="QQS23" s="11"/>
      <c r="QQT23" s="11"/>
      <c r="QQU23" s="11"/>
      <c r="QQV23" s="11"/>
      <c r="QQW23" s="11"/>
      <c r="QQX23" s="11"/>
      <c r="QQY23" s="11"/>
      <c r="QQZ23" s="11"/>
      <c r="QRA23" s="11"/>
      <c r="QRB23" s="11"/>
      <c r="QRC23" s="11"/>
      <c r="QRD23" s="11"/>
      <c r="QRE23" s="11"/>
      <c r="QRF23" s="11"/>
      <c r="QRG23" s="11"/>
      <c r="QRH23" s="11"/>
      <c r="QRI23" s="11"/>
      <c r="QRJ23" s="11"/>
      <c r="QRK23" s="11"/>
      <c r="QRL23" s="11"/>
      <c r="QRM23" s="11"/>
      <c r="QRN23" s="11"/>
      <c r="QRO23" s="11"/>
      <c r="QRP23" s="11"/>
      <c r="QRQ23" s="11"/>
      <c r="QRR23" s="11"/>
      <c r="QRS23" s="11"/>
      <c r="QRT23" s="11"/>
      <c r="QRU23" s="11"/>
      <c r="QRV23" s="11"/>
      <c r="QRW23" s="11"/>
      <c r="QRX23" s="11"/>
      <c r="QRY23" s="11"/>
      <c r="QRZ23" s="11"/>
      <c r="QSA23" s="11"/>
      <c r="QSB23" s="11"/>
      <c r="QSC23" s="11"/>
      <c r="QSD23" s="11"/>
      <c r="QSE23" s="11"/>
      <c r="QSF23" s="11"/>
      <c r="QSG23" s="11"/>
      <c r="QSH23" s="11"/>
      <c r="QSI23" s="11"/>
      <c r="QSJ23" s="11"/>
      <c r="QSK23" s="11"/>
      <c r="QSL23" s="11"/>
      <c r="QSM23" s="11"/>
      <c r="QSN23" s="11"/>
      <c r="QSO23" s="11"/>
      <c r="QSP23" s="11"/>
      <c r="QSQ23" s="11"/>
      <c r="QSR23" s="11"/>
      <c r="QSS23" s="11"/>
      <c r="QST23" s="11"/>
      <c r="QSU23" s="11"/>
      <c r="QSV23" s="11"/>
      <c r="QSW23" s="11"/>
      <c r="QSX23" s="11"/>
      <c r="QSY23" s="11"/>
      <c r="QSZ23" s="11"/>
      <c r="QTA23" s="11"/>
      <c r="QTB23" s="11"/>
      <c r="QTC23" s="11"/>
      <c r="QTD23" s="11"/>
      <c r="QTE23" s="11"/>
      <c r="QTF23" s="11"/>
      <c r="QTG23" s="11"/>
      <c r="QTH23" s="11"/>
      <c r="QTI23" s="11"/>
      <c r="QTJ23" s="11"/>
      <c r="QTK23" s="11"/>
      <c r="QTL23" s="11"/>
      <c r="QTM23" s="11"/>
      <c r="QTN23" s="11"/>
      <c r="QTO23" s="11"/>
      <c r="QTP23" s="11"/>
      <c r="QTQ23" s="11"/>
      <c r="QTR23" s="11"/>
      <c r="QTS23" s="11"/>
      <c r="QTT23" s="11"/>
      <c r="QTU23" s="11"/>
      <c r="QTV23" s="11"/>
      <c r="QTW23" s="11"/>
      <c r="QTX23" s="11"/>
      <c r="QTY23" s="11"/>
      <c r="QTZ23" s="11"/>
      <c r="QUA23" s="11"/>
      <c r="QUB23" s="11"/>
      <c r="QUC23" s="11"/>
      <c r="QUD23" s="11"/>
      <c r="QUE23" s="11"/>
      <c r="QUF23" s="11"/>
      <c r="QUG23" s="11"/>
      <c r="QUH23" s="11"/>
      <c r="QUI23" s="11"/>
      <c r="QUJ23" s="11"/>
      <c r="QUK23" s="11"/>
      <c r="QUL23" s="11"/>
      <c r="QUM23" s="11"/>
      <c r="QUN23" s="11"/>
      <c r="QUO23" s="11"/>
      <c r="QUP23" s="11"/>
      <c r="QUQ23" s="11"/>
      <c r="QUR23" s="11"/>
      <c r="QUS23" s="11"/>
      <c r="QUT23" s="11"/>
      <c r="QUU23" s="11"/>
      <c r="QUV23" s="11"/>
      <c r="QUW23" s="11"/>
      <c r="QUX23" s="11"/>
      <c r="QUY23" s="11"/>
      <c r="QUZ23" s="11"/>
      <c r="QVA23" s="11"/>
      <c r="QVB23" s="11"/>
      <c r="QVC23" s="11"/>
      <c r="QVD23" s="11"/>
      <c r="QVE23" s="11"/>
      <c r="QVF23" s="11"/>
      <c r="QVG23" s="11"/>
      <c r="QVH23" s="11"/>
      <c r="QVI23" s="11"/>
      <c r="QVJ23" s="11"/>
      <c r="QVK23" s="11"/>
      <c r="QVL23" s="11"/>
      <c r="QVM23" s="11"/>
      <c r="QVN23" s="11"/>
      <c r="QVO23" s="11"/>
      <c r="QVP23" s="11"/>
      <c r="QVQ23" s="11"/>
      <c r="QVR23" s="11"/>
      <c r="QVS23" s="11"/>
      <c r="QVT23" s="11"/>
      <c r="QVU23" s="11"/>
      <c r="QVV23" s="11"/>
      <c r="QVW23" s="11"/>
      <c r="QVX23" s="11"/>
      <c r="QVY23" s="11"/>
      <c r="QVZ23" s="11"/>
      <c r="QWA23" s="11"/>
      <c r="QWB23" s="11"/>
      <c r="QWC23" s="11"/>
      <c r="QWD23" s="11"/>
      <c r="QWE23" s="11"/>
      <c r="QWF23" s="11"/>
      <c r="QWG23" s="11"/>
      <c r="QWH23" s="11"/>
      <c r="QWI23" s="11"/>
      <c r="QWJ23" s="11"/>
      <c r="QWK23" s="11"/>
      <c r="QWL23" s="11"/>
      <c r="QWM23" s="11"/>
      <c r="QWN23" s="11"/>
      <c r="QWO23" s="11"/>
      <c r="QWP23" s="11"/>
      <c r="QWQ23" s="11"/>
      <c r="QWR23" s="11"/>
      <c r="QWS23" s="11"/>
      <c r="QWT23" s="11"/>
      <c r="QWU23" s="11"/>
      <c r="QWV23" s="11"/>
      <c r="QWW23" s="11"/>
      <c r="QWX23" s="11"/>
      <c r="QWY23" s="11"/>
      <c r="QWZ23" s="11"/>
      <c r="QXA23" s="11"/>
      <c r="QXB23" s="11"/>
      <c r="QXC23" s="11"/>
      <c r="QXD23" s="11"/>
      <c r="QXE23" s="11"/>
      <c r="QXF23" s="11"/>
      <c r="QXG23" s="11"/>
      <c r="QXH23" s="11"/>
      <c r="QXI23" s="11"/>
      <c r="QXJ23" s="11"/>
      <c r="QXK23" s="11"/>
      <c r="QXL23" s="11"/>
      <c r="QXM23" s="11"/>
      <c r="QXN23" s="11"/>
      <c r="QXO23" s="11"/>
      <c r="QXP23" s="11"/>
      <c r="QXQ23" s="11"/>
      <c r="QXR23" s="11"/>
      <c r="QXS23" s="11"/>
      <c r="QXT23" s="11"/>
      <c r="QXU23" s="11"/>
      <c r="QXV23" s="11"/>
      <c r="QXW23" s="11"/>
      <c r="QXX23" s="11"/>
      <c r="QXY23" s="11"/>
      <c r="QXZ23" s="11"/>
      <c r="QYA23" s="11"/>
      <c r="QYB23" s="11"/>
      <c r="QYC23" s="11"/>
      <c r="QYD23" s="11"/>
      <c r="QYE23" s="11"/>
      <c r="QYF23" s="11"/>
      <c r="QYG23" s="11"/>
      <c r="QYH23" s="11"/>
      <c r="QYI23" s="11"/>
      <c r="QYJ23" s="11"/>
      <c r="QYK23" s="11"/>
      <c r="QYL23" s="11"/>
      <c r="QYM23" s="11"/>
      <c r="QYN23" s="11"/>
      <c r="QYO23" s="11"/>
      <c r="QYP23" s="11"/>
      <c r="QYQ23" s="11"/>
      <c r="QYR23" s="11"/>
      <c r="QYS23" s="11"/>
      <c r="QYT23" s="11"/>
      <c r="QYU23" s="11"/>
      <c r="QYV23" s="11"/>
      <c r="QYW23" s="11"/>
      <c r="QYX23" s="11"/>
      <c r="QYY23" s="11"/>
      <c r="QYZ23" s="11"/>
      <c r="QZA23" s="11"/>
      <c r="QZB23" s="11"/>
      <c r="QZC23" s="11"/>
      <c r="QZD23" s="11"/>
      <c r="QZE23" s="11"/>
      <c r="QZF23" s="11"/>
      <c r="QZG23" s="11"/>
      <c r="QZH23" s="11"/>
      <c r="QZI23" s="11"/>
      <c r="QZJ23" s="11"/>
      <c r="QZK23" s="11"/>
      <c r="QZL23" s="11"/>
      <c r="QZM23" s="11"/>
      <c r="QZN23" s="11"/>
      <c r="QZO23" s="11"/>
      <c r="QZP23" s="11"/>
      <c r="QZQ23" s="11"/>
      <c r="QZR23" s="11"/>
      <c r="QZS23" s="11"/>
      <c r="QZT23" s="11"/>
      <c r="QZU23" s="11"/>
      <c r="QZV23" s="11"/>
      <c r="QZW23" s="11"/>
      <c r="QZX23" s="11"/>
      <c r="QZY23" s="11"/>
      <c r="QZZ23" s="11"/>
      <c r="RAA23" s="11"/>
      <c r="RAB23" s="11"/>
      <c r="RAC23" s="11"/>
      <c r="RAD23" s="11"/>
      <c r="RAE23" s="11"/>
      <c r="RAF23" s="11"/>
      <c r="RAG23" s="11"/>
      <c r="RAH23" s="11"/>
      <c r="RAI23" s="11"/>
      <c r="RAJ23" s="11"/>
      <c r="RAK23" s="11"/>
      <c r="RAL23" s="11"/>
      <c r="RAM23" s="11"/>
      <c r="RAN23" s="11"/>
      <c r="RAO23" s="11"/>
      <c r="RAP23" s="11"/>
      <c r="RAQ23" s="11"/>
      <c r="RAR23" s="11"/>
      <c r="RAS23" s="11"/>
      <c r="RAT23" s="11"/>
      <c r="RAU23" s="11"/>
      <c r="RAV23" s="11"/>
      <c r="RAW23" s="11"/>
      <c r="RAX23" s="11"/>
      <c r="RAY23" s="11"/>
      <c r="RAZ23" s="11"/>
      <c r="RBA23" s="11"/>
      <c r="RBB23" s="11"/>
      <c r="RBC23" s="11"/>
      <c r="RBD23" s="11"/>
      <c r="RBE23" s="11"/>
      <c r="RBF23" s="11"/>
      <c r="RBG23" s="11"/>
      <c r="RBH23" s="11"/>
      <c r="RBI23" s="11"/>
      <c r="RBJ23" s="11"/>
      <c r="RBK23" s="11"/>
      <c r="RBL23" s="11"/>
      <c r="RBM23" s="11"/>
      <c r="RBN23" s="11"/>
      <c r="RBO23" s="11"/>
      <c r="RBP23" s="11"/>
      <c r="RBQ23" s="11"/>
      <c r="RBR23" s="11"/>
      <c r="RBS23" s="11"/>
      <c r="RBT23" s="11"/>
      <c r="RBU23" s="11"/>
      <c r="RBV23" s="11"/>
      <c r="RBW23" s="11"/>
      <c r="RBX23" s="11"/>
      <c r="RBY23" s="11"/>
      <c r="RBZ23" s="11"/>
      <c r="RCA23" s="11"/>
      <c r="RCB23" s="11"/>
      <c r="RCC23" s="11"/>
      <c r="RCD23" s="11"/>
      <c r="RCE23" s="11"/>
      <c r="RCF23" s="11"/>
      <c r="RCG23" s="11"/>
      <c r="RCH23" s="11"/>
      <c r="RCI23" s="11"/>
      <c r="RCJ23" s="11"/>
      <c r="RCK23" s="11"/>
      <c r="RCL23" s="11"/>
      <c r="RCM23" s="11"/>
      <c r="RCN23" s="11"/>
      <c r="RCO23" s="11"/>
      <c r="RCP23" s="11"/>
      <c r="RCQ23" s="11"/>
      <c r="RCR23" s="11"/>
      <c r="RCS23" s="11"/>
      <c r="RCT23" s="11"/>
      <c r="RCU23" s="11"/>
      <c r="RCV23" s="11"/>
      <c r="RCW23" s="11"/>
      <c r="RCX23" s="11"/>
      <c r="RCY23" s="11"/>
      <c r="RCZ23" s="11"/>
      <c r="RDA23" s="11"/>
      <c r="RDB23" s="11"/>
      <c r="RDC23" s="11"/>
      <c r="RDD23" s="11"/>
      <c r="RDE23" s="11"/>
      <c r="RDF23" s="11"/>
      <c r="RDG23" s="11"/>
      <c r="RDH23" s="11"/>
      <c r="RDI23" s="11"/>
      <c r="RDJ23" s="11"/>
      <c r="RDK23" s="11"/>
      <c r="RDL23" s="11"/>
      <c r="RDM23" s="11"/>
      <c r="RDN23" s="11"/>
      <c r="RDO23" s="11"/>
      <c r="RDP23" s="11"/>
      <c r="RDQ23" s="11"/>
      <c r="RDR23" s="11"/>
      <c r="RDS23" s="11"/>
      <c r="RDT23" s="11"/>
      <c r="RDU23" s="11"/>
      <c r="RDV23" s="11"/>
      <c r="RDW23" s="11"/>
      <c r="RDX23" s="11"/>
      <c r="RDY23" s="11"/>
      <c r="RDZ23" s="11"/>
      <c r="REA23" s="11"/>
      <c r="REB23" s="11"/>
      <c r="REC23" s="11"/>
      <c r="RED23" s="11"/>
      <c r="REE23" s="11"/>
      <c r="REF23" s="11"/>
      <c r="REG23" s="11"/>
      <c r="REH23" s="11"/>
      <c r="REI23" s="11"/>
      <c r="REJ23" s="11"/>
      <c r="REK23" s="11"/>
      <c r="REL23" s="11"/>
      <c r="REM23" s="11"/>
      <c r="REN23" s="11"/>
      <c r="REO23" s="11"/>
      <c r="REP23" s="11"/>
      <c r="REQ23" s="11"/>
      <c r="RER23" s="11"/>
      <c r="RES23" s="11"/>
      <c r="RET23" s="11"/>
      <c r="REU23" s="11"/>
      <c r="REV23" s="11"/>
      <c r="REW23" s="11"/>
      <c r="REX23" s="11"/>
      <c r="REY23" s="11"/>
      <c r="REZ23" s="11"/>
      <c r="RFA23" s="11"/>
      <c r="RFB23" s="11"/>
      <c r="RFC23" s="11"/>
      <c r="RFD23" s="11"/>
      <c r="RFE23" s="11"/>
      <c r="RFF23" s="11"/>
      <c r="RFG23" s="11"/>
      <c r="RFH23" s="11"/>
      <c r="RFI23" s="11"/>
      <c r="RFJ23" s="11"/>
      <c r="RFK23" s="11"/>
      <c r="RFL23" s="11"/>
      <c r="RFM23" s="11"/>
      <c r="RFN23" s="11"/>
      <c r="RFO23" s="11"/>
      <c r="RFP23" s="11"/>
      <c r="RFQ23" s="11"/>
      <c r="RFR23" s="11"/>
      <c r="RFS23" s="11"/>
      <c r="RFT23" s="11"/>
      <c r="RFU23" s="11"/>
      <c r="RFV23" s="11"/>
      <c r="RFW23" s="11"/>
      <c r="RFX23" s="11"/>
      <c r="RFY23" s="11"/>
      <c r="RFZ23" s="11"/>
      <c r="RGA23" s="11"/>
      <c r="RGB23" s="11"/>
      <c r="RGC23" s="11"/>
      <c r="RGD23" s="11"/>
      <c r="RGE23" s="11"/>
      <c r="RGF23" s="11"/>
      <c r="RGG23" s="11"/>
      <c r="RGH23" s="11"/>
      <c r="RGI23" s="11"/>
      <c r="RGJ23" s="11"/>
      <c r="RGK23" s="11"/>
      <c r="RGL23" s="11"/>
      <c r="RGM23" s="11"/>
      <c r="RGN23" s="11"/>
      <c r="RGO23" s="11"/>
      <c r="RGP23" s="11"/>
      <c r="RGQ23" s="11"/>
      <c r="RGR23" s="11"/>
      <c r="RGS23" s="11"/>
      <c r="RGT23" s="11"/>
      <c r="RGU23" s="11"/>
      <c r="RGV23" s="11"/>
      <c r="RGW23" s="11"/>
      <c r="RGX23" s="11"/>
      <c r="RGY23" s="11"/>
      <c r="RGZ23" s="11"/>
      <c r="RHA23" s="11"/>
      <c r="RHB23" s="11"/>
      <c r="RHC23" s="11"/>
      <c r="RHD23" s="11"/>
      <c r="RHE23" s="11"/>
      <c r="RHF23" s="11"/>
      <c r="RHG23" s="11"/>
      <c r="RHH23" s="11"/>
      <c r="RHI23" s="11"/>
      <c r="RHJ23" s="11"/>
      <c r="RHK23" s="11"/>
      <c r="RHL23" s="11"/>
      <c r="RHM23" s="11"/>
      <c r="RHN23" s="11"/>
      <c r="RHO23" s="11"/>
      <c r="RHP23" s="11"/>
      <c r="RHQ23" s="11"/>
      <c r="RHR23" s="11"/>
      <c r="RHS23" s="11"/>
      <c r="RHT23" s="11"/>
      <c r="RHU23" s="11"/>
      <c r="RHV23" s="11"/>
      <c r="RHW23" s="11"/>
      <c r="RHX23" s="11"/>
      <c r="RHY23" s="11"/>
      <c r="RHZ23" s="11"/>
      <c r="RIA23" s="11"/>
      <c r="RIB23" s="11"/>
      <c r="RIC23" s="11"/>
      <c r="RID23" s="11"/>
      <c r="RIE23" s="11"/>
      <c r="RIF23" s="11"/>
      <c r="RIG23" s="11"/>
      <c r="RIH23" s="11"/>
      <c r="RII23" s="11"/>
      <c r="RIJ23" s="11"/>
      <c r="RIK23" s="11"/>
      <c r="RIL23" s="11"/>
      <c r="RIM23" s="11"/>
      <c r="RIN23" s="11"/>
      <c r="RIO23" s="11"/>
      <c r="RIP23" s="11"/>
      <c r="RIQ23" s="11"/>
      <c r="RIR23" s="11"/>
      <c r="RIS23" s="11"/>
      <c r="RIT23" s="11"/>
      <c r="RIU23" s="11"/>
      <c r="RIV23" s="11"/>
      <c r="RIW23" s="11"/>
      <c r="RIX23" s="11"/>
      <c r="RIY23" s="11"/>
      <c r="RIZ23" s="11"/>
      <c r="RJA23" s="11"/>
      <c r="RJB23" s="11"/>
      <c r="RJC23" s="11"/>
      <c r="RJD23" s="11"/>
      <c r="RJE23" s="11"/>
      <c r="RJF23" s="11"/>
      <c r="RJG23" s="11"/>
      <c r="RJH23" s="11"/>
      <c r="RJI23" s="11"/>
      <c r="RJJ23" s="11"/>
      <c r="RJK23" s="11"/>
      <c r="RJL23" s="11"/>
      <c r="RJM23" s="11"/>
      <c r="RJN23" s="11"/>
      <c r="RJO23" s="11"/>
      <c r="RJP23" s="11"/>
      <c r="RJQ23" s="11"/>
      <c r="RJR23" s="11"/>
      <c r="RJS23" s="11"/>
      <c r="RJT23" s="11"/>
      <c r="RJU23" s="11"/>
      <c r="RJV23" s="11"/>
      <c r="RJW23" s="11"/>
      <c r="RJX23" s="11"/>
      <c r="RJY23" s="11"/>
      <c r="RJZ23" s="11"/>
      <c r="RKA23" s="11"/>
      <c r="RKB23" s="11"/>
      <c r="RKC23" s="11"/>
      <c r="RKD23" s="11"/>
      <c r="RKE23" s="11"/>
      <c r="RKF23" s="11"/>
      <c r="RKG23" s="11"/>
      <c r="RKH23" s="11"/>
      <c r="RKI23" s="11"/>
      <c r="RKJ23" s="11"/>
      <c r="RKK23" s="11"/>
      <c r="RKL23" s="11"/>
      <c r="RKM23" s="11"/>
      <c r="RKN23" s="11"/>
      <c r="RKO23" s="11"/>
      <c r="RKP23" s="11"/>
      <c r="RKQ23" s="11"/>
      <c r="RKR23" s="11"/>
      <c r="RKS23" s="11"/>
      <c r="RKT23" s="11"/>
      <c r="RKU23" s="11"/>
      <c r="RKV23" s="11"/>
      <c r="RKW23" s="11"/>
      <c r="RKX23" s="11"/>
      <c r="RKY23" s="11"/>
      <c r="RKZ23" s="11"/>
      <c r="RLA23" s="11"/>
      <c r="RLB23" s="11"/>
      <c r="RLC23" s="11"/>
      <c r="RLD23" s="11"/>
      <c r="RLE23" s="11"/>
      <c r="RLF23" s="11"/>
      <c r="RLG23" s="11"/>
      <c r="RLH23" s="11"/>
      <c r="RLI23" s="11"/>
      <c r="RLJ23" s="11"/>
      <c r="RLK23" s="11"/>
      <c r="RLL23" s="11"/>
      <c r="RLM23" s="11"/>
      <c r="RLN23" s="11"/>
      <c r="RLO23" s="11"/>
      <c r="RLP23" s="11"/>
      <c r="RLQ23" s="11"/>
      <c r="RLR23" s="11"/>
      <c r="RLS23" s="11"/>
      <c r="RLT23" s="11"/>
      <c r="RLU23" s="11"/>
      <c r="RLV23" s="11"/>
      <c r="RLW23" s="11"/>
      <c r="RLX23" s="11"/>
      <c r="RLY23" s="11"/>
      <c r="RLZ23" s="11"/>
      <c r="RMA23" s="11"/>
      <c r="RMB23" s="11"/>
      <c r="RMC23" s="11"/>
      <c r="RMD23" s="11"/>
      <c r="RME23" s="11"/>
      <c r="RMF23" s="11"/>
      <c r="RMG23" s="11"/>
      <c r="RMH23" s="11"/>
      <c r="RMI23" s="11"/>
      <c r="RMJ23" s="11"/>
      <c r="RMK23" s="11"/>
      <c r="RML23" s="11"/>
      <c r="RMM23" s="11"/>
      <c r="RMN23" s="11"/>
      <c r="RMO23" s="11"/>
      <c r="RMP23" s="11"/>
      <c r="RMQ23" s="11"/>
      <c r="RMR23" s="11"/>
      <c r="RMS23" s="11"/>
      <c r="RMT23" s="11"/>
      <c r="RMU23" s="11"/>
      <c r="RMV23" s="11"/>
      <c r="RMW23" s="11"/>
      <c r="RMX23" s="11"/>
      <c r="RMY23" s="11"/>
      <c r="RMZ23" s="11"/>
      <c r="RNA23" s="11"/>
      <c r="RNB23" s="11"/>
      <c r="RNC23" s="11"/>
      <c r="RND23" s="11"/>
      <c r="RNE23" s="11"/>
      <c r="RNF23" s="11"/>
      <c r="RNG23" s="11"/>
      <c r="RNH23" s="11"/>
      <c r="RNI23" s="11"/>
      <c r="RNJ23" s="11"/>
      <c r="RNK23" s="11"/>
      <c r="RNL23" s="11"/>
      <c r="RNM23" s="11"/>
      <c r="RNN23" s="11"/>
      <c r="RNO23" s="11"/>
      <c r="RNP23" s="11"/>
      <c r="RNQ23" s="11"/>
      <c r="RNR23" s="11"/>
      <c r="RNS23" s="11"/>
      <c r="RNT23" s="11"/>
      <c r="RNU23" s="11"/>
      <c r="RNV23" s="11"/>
      <c r="RNW23" s="11"/>
      <c r="RNX23" s="11"/>
      <c r="RNY23" s="11"/>
      <c r="RNZ23" s="11"/>
      <c r="ROA23" s="11"/>
      <c r="ROB23" s="11"/>
      <c r="ROC23" s="11"/>
      <c r="ROD23" s="11"/>
      <c r="ROE23" s="11"/>
      <c r="ROF23" s="11"/>
      <c r="ROG23" s="11"/>
      <c r="ROH23" s="11"/>
      <c r="ROI23" s="11"/>
      <c r="ROJ23" s="11"/>
      <c r="ROK23" s="11"/>
      <c r="ROL23" s="11"/>
      <c r="ROM23" s="11"/>
      <c r="RON23" s="11"/>
      <c r="ROO23" s="11"/>
      <c r="ROP23" s="11"/>
      <c r="ROQ23" s="11"/>
      <c r="ROR23" s="11"/>
      <c r="ROS23" s="11"/>
      <c r="ROT23" s="11"/>
      <c r="ROU23" s="11"/>
      <c r="ROV23" s="11"/>
      <c r="ROW23" s="11"/>
      <c r="ROX23" s="11"/>
      <c r="ROY23" s="11"/>
      <c r="ROZ23" s="11"/>
      <c r="RPA23" s="11"/>
      <c r="RPB23" s="11"/>
      <c r="RPC23" s="11"/>
      <c r="RPD23" s="11"/>
      <c r="RPE23" s="11"/>
      <c r="RPF23" s="11"/>
      <c r="RPG23" s="11"/>
      <c r="RPH23" s="11"/>
      <c r="RPI23" s="11"/>
      <c r="RPJ23" s="11"/>
      <c r="RPK23" s="11"/>
      <c r="RPL23" s="11"/>
      <c r="RPM23" s="11"/>
      <c r="RPN23" s="11"/>
      <c r="RPO23" s="11"/>
      <c r="RPP23" s="11"/>
      <c r="RPQ23" s="11"/>
      <c r="RPR23" s="11"/>
      <c r="RPS23" s="11"/>
      <c r="RPT23" s="11"/>
      <c r="RPU23" s="11"/>
      <c r="RPV23" s="11"/>
      <c r="RPW23" s="11"/>
      <c r="RPX23" s="11"/>
      <c r="RPY23" s="11"/>
      <c r="RPZ23" s="11"/>
      <c r="RQA23" s="11"/>
      <c r="RQB23" s="11"/>
      <c r="RQC23" s="11"/>
      <c r="RQD23" s="11"/>
      <c r="RQE23" s="11"/>
      <c r="RQF23" s="11"/>
      <c r="RQG23" s="11"/>
      <c r="RQH23" s="11"/>
      <c r="RQI23" s="11"/>
      <c r="RQJ23" s="11"/>
      <c r="RQK23" s="11"/>
      <c r="RQL23" s="11"/>
      <c r="RQM23" s="11"/>
      <c r="RQN23" s="11"/>
      <c r="RQO23" s="11"/>
      <c r="RQP23" s="11"/>
      <c r="RQQ23" s="11"/>
      <c r="RQR23" s="11"/>
      <c r="RQS23" s="11"/>
      <c r="RQT23" s="11"/>
      <c r="RQU23" s="11"/>
      <c r="RQV23" s="11"/>
      <c r="RQW23" s="11"/>
      <c r="RQX23" s="11"/>
      <c r="RQY23" s="11"/>
      <c r="RQZ23" s="11"/>
      <c r="RRA23" s="11"/>
      <c r="RRB23" s="11"/>
      <c r="RRC23" s="11"/>
      <c r="RRD23" s="11"/>
      <c r="RRE23" s="11"/>
      <c r="RRF23" s="11"/>
      <c r="RRG23" s="11"/>
      <c r="RRH23" s="11"/>
      <c r="RRI23" s="11"/>
      <c r="RRJ23" s="11"/>
      <c r="RRK23" s="11"/>
      <c r="RRL23" s="11"/>
      <c r="RRM23" s="11"/>
      <c r="RRN23" s="11"/>
      <c r="RRO23" s="11"/>
      <c r="RRP23" s="11"/>
      <c r="RRQ23" s="11"/>
      <c r="RRR23" s="11"/>
      <c r="RRS23" s="11"/>
      <c r="RRT23" s="11"/>
      <c r="RRU23" s="11"/>
      <c r="RRV23" s="11"/>
      <c r="RRW23" s="11"/>
      <c r="RRX23" s="11"/>
      <c r="RRY23" s="11"/>
      <c r="RRZ23" s="11"/>
      <c r="RSA23" s="11"/>
      <c r="RSB23" s="11"/>
      <c r="RSC23" s="11"/>
      <c r="RSD23" s="11"/>
      <c r="RSE23" s="11"/>
      <c r="RSF23" s="11"/>
      <c r="RSG23" s="11"/>
      <c r="RSH23" s="11"/>
      <c r="RSI23" s="11"/>
      <c r="RSJ23" s="11"/>
      <c r="RSK23" s="11"/>
      <c r="RSL23" s="11"/>
      <c r="RSM23" s="11"/>
      <c r="RSN23" s="11"/>
      <c r="RSO23" s="11"/>
      <c r="RSP23" s="11"/>
      <c r="RSQ23" s="11"/>
      <c r="RSR23" s="11"/>
      <c r="RSS23" s="11"/>
      <c r="RST23" s="11"/>
      <c r="RSU23" s="11"/>
      <c r="RSV23" s="11"/>
      <c r="RSW23" s="11"/>
      <c r="RSX23" s="11"/>
      <c r="RSY23" s="11"/>
      <c r="RSZ23" s="11"/>
      <c r="RTA23" s="11"/>
      <c r="RTB23" s="11"/>
      <c r="RTC23" s="11"/>
      <c r="RTD23" s="11"/>
      <c r="RTE23" s="11"/>
      <c r="RTF23" s="11"/>
      <c r="RTG23" s="11"/>
      <c r="RTH23" s="11"/>
      <c r="RTI23" s="11"/>
      <c r="RTJ23" s="11"/>
      <c r="RTK23" s="11"/>
      <c r="RTL23" s="11"/>
      <c r="RTM23" s="11"/>
      <c r="RTN23" s="11"/>
      <c r="RTO23" s="11"/>
      <c r="RTP23" s="11"/>
      <c r="RTQ23" s="11"/>
      <c r="RTR23" s="11"/>
      <c r="RTS23" s="11"/>
      <c r="RTT23" s="11"/>
      <c r="RTU23" s="11"/>
      <c r="RTV23" s="11"/>
      <c r="RTW23" s="11"/>
      <c r="RTX23" s="11"/>
      <c r="RTY23" s="11"/>
      <c r="RTZ23" s="11"/>
      <c r="RUA23" s="11"/>
      <c r="RUB23" s="11"/>
      <c r="RUC23" s="11"/>
      <c r="RUD23" s="11"/>
      <c r="RUE23" s="11"/>
      <c r="RUF23" s="11"/>
      <c r="RUG23" s="11"/>
      <c r="RUH23" s="11"/>
      <c r="RUI23" s="11"/>
      <c r="RUJ23" s="11"/>
      <c r="RUK23" s="11"/>
      <c r="RUL23" s="11"/>
      <c r="RUM23" s="11"/>
      <c r="RUN23" s="11"/>
      <c r="RUO23" s="11"/>
      <c r="RUP23" s="11"/>
      <c r="RUQ23" s="11"/>
      <c r="RUR23" s="11"/>
      <c r="RUS23" s="11"/>
      <c r="RUT23" s="11"/>
      <c r="RUU23" s="11"/>
      <c r="RUV23" s="11"/>
      <c r="RUW23" s="11"/>
      <c r="RUX23" s="11"/>
      <c r="RUY23" s="11"/>
      <c r="RUZ23" s="11"/>
      <c r="RVA23" s="11"/>
      <c r="RVB23" s="11"/>
      <c r="RVC23" s="11"/>
      <c r="RVD23" s="11"/>
      <c r="RVE23" s="11"/>
      <c r="RVF23" s="11"/>
      <c r="RVG23" s="11"/>
      <c r="RVH23" s="11"/>
      <c r="RVI23" s="11"/>
      <c r="RVJ23" s="11"/>
      <c r="RVK23" s="11"/>
      <c r="RVL23" s="11"/>
      <c r="RVM23" s="11"/>
      <c r="RVN23" s="11"/>
      <c r="RVO23" s="11"/>
      <c r="RVP23" s="11"/>
      <c r="RVQ23" s="11"/>
      <c r="RVR23" s="11"/>
      <c r="RVS23" s="11"/>
      <c r="RVT23" s="11"/>
      <c r="RVU23" s="11"/>
      <c r="RVV23" s="11"/>
      <c r="RVW23" s="11"/>
      <c r="RVX23" s="11"/>
      <c r="RVY23" s="11"/>
      <c r="RVZ23" s="11"/>
      <c r="RWA23" s="11"/>
      <c r="RWB23" s="11"/>
      <c r="RWC23" s="11"/>
      <c r="RWD23" s="11"/>
      <c r="RWE23" s="11"/>
      <c r="RWF23" s="11"/>
      <c r="RWG23" s="11"/>
      <c r="RWH23" s="11"/>
      <c r="RWI23" s="11"/>
      <c r="RWJ23" s="11"/>
      <c r="RWK23" s="11"/>
      <c r="RWL23" s="11"/>
      <c r="RWM23" s="11"/>
      <c r="RWN23" s="11"/>
      <c r="RWO23" s="11"/>
      <c r="RWP23" s="11"/>
      <c r="RWQ23" s="11"/>
      <c r="RWR23" s="11"/>
      <c r="RWS23" s="11"/>
      <c r="RWT23" s="11"/>
      <c r="RWU23" s="11"/>
      <c r="RWV23" s="11"/>
      <c r="RWW23" s="11"/>
      <c r="RWX23" s="11"/>
      <c r="RWY23" s="11"/>
      <c r="RWZ23" s="11"/>
      <c r="RXA23" s="11"/>
      <c r="RXB23" s="11"/>
      <c r="RXC23" s="11"/>
      <c r="RXD23" s="11"/>
      <c r="RXE23" s="11"/>
      <c r="RXF23" s="11"/>
      <c r="RXG23" s="11"/>
      <c r="RXH23" s="11"/>
      <c r="RXI23" s="11"/>
      <c r="RXJ23" s="11"/>
      <c r="RXK23" s="11"/>
      <c r="RXL23" s="11"/>
      <c r="RXM23" s="11"/>
      <c r="RXN23" s="11"/>
      <c r="RXO23" s="11"/>
      <c r="RXP23" s="11"/>
      <c r="RXQ23" s="11"/>
      <c r="RXR23" s="11"/>
      <c r="RXS23" s="11"/>
      <c r="RXT23" s="11"/>
      <c r="RXU23" s="11"/>
      <c r="RXV23" s="11"/>
      <c r="RXW23" s="11"/>
      <c r="RXX23" s="11"/>
      <c r="RXY23" s="11"/>
      <c r="RXZ23" s="11"/>
      <c r="RYA23" s="11"/>
      <c r="RYB23" s="11"/>
      <c r="RYC23" s="11"/>
      <c r="RYD23" s="11"/>
      <c r="RYE23" s="11"/>
      <c r="RYF23" s="11"/>
      <c r="RYG23" s="11"/>
      <c r="RYH23" s="11"/>
      <c r="RYI23" s="11"/>
      <c r="RYJ23" s="11"/>
      <c r="RYK23" s="11"/>
      <c r="RYL23" s="11"/>
      <c r="RYM23" s="11"/>
      <c r="RYN23" s="11"/>
      <c r="RYO23" s="11"/>
      <c r="RYP23" s="11"/>
      <c r="RYQ23" s="11"/>
      <c r="RYR23" s="11"/>
      <c r="RYS23" s="11"/>
      <c r="RYT23" s="11"/>
      <c r="RYU23" s="11"/>
      <c r="RYV23" s="11"/>
      <c r="RYW23" s="11"/>
      <c r="RYX23" s="11"/>
      <c r="RYY23" s="11"/>
      <c r="RYZ23" s="11"/>
      <c r="RZA23" s="11"/>
      <c r="RZB23" s="11"/>
      <c r="RZC23" s="11"/>
      <c r="RZD23" s="11"/>
      <c r="RZE23" s="11"/>
      <c r="RZF23" s="11"/>
      <c r="RZG23" s="11"/>
      <c r="RZH23" s="11"/>
      <c r="RZI23" s="11"/>
      <c r="RZJ23" s="11"/>
      <c r="RZK23" s="11"/>
      <c r="RZL23" s="11"/>
      <c r="RZM23" s="11"/>
      <c r="RZN23" s="11"/>
      <c r="RZO23" s="11"/>
      <c r="RZP23" s="11"/>
      <c r="RZQ23" s="11"/>
      <c r="RZR23" s="11"/>
      <c r="RZS23" s="11"/>
      <c r="RZT23" s="11"/>
      <c r="RZU23" s="11"/>
      <c r="RZV23" s="11"/>
      <c r="RZW23" s="11"/>
      <c r="RZX23" s="11"/>
      <c r="RZY23" s="11"/>
      <c r="RZZ23" s="11"/>
      <c r="SAA23" s="11"/>
      <c r="SAB23" s="11"/>
      <c r="SAC23" s="11"/>
      <c r="SAD23" s="11"/>
      <c r="SAE23" s="11"/>
      <c r="SAF23" s="11"/>
      <c r="SAG23" s="11"/>
      <c r="SAH23" s="11"/>
      <c r="SAI23" s="11"/>
      <c r="SAJ23" s="11"/>
      <c r="SAK23" s="11"/>
      <c r="SAL23" s="11"/>
      <c r="SAM23" s="11"/>
      <c r="SAN23" s="11"/>
      <c r="SAO23" s="11"/>
      <c r="SAP23" s="11"/>
      <c r="SAQ23" s="11"/>
      <c r="SAR23" s="11"/>
      <c r="SAS23" s="11"/>
      <c r="SAT23" s="11"/>
      <c r="SAU23" s="11"/>
      <c r="SAV23" s="11"/>
      <c r="SAW23" s="11"/>
      <c r="SAX23" s="11"/>
      <c r="SAY23" s="11"/>
      <c r="SAZ23" s="11"/>
      <c r="SBA23" s="11"/>
      <c r="SBB23" s="11"/>
      <c r="SBC23" s="11"/>
      <c r="SBD23" s="11"/>
      <c r="SBE23" s="11"/>
      <c r="SBF23" s="11"/>
      <c r="SBG23" s="11"/>
      <c r="SBH23" s="11"/>
      <c r="SBI23" s="11"/>
      <c r="SBJ23" s="11"/>
      <c r="SBK23" s="11"/>
      <c r="SBL23" s="11"/>
      <c r="SBM23" s="11"/>
      <c r="SBN23" s="11"/>
      <c r="SBO23" s="11"/>
      <c r="SBP23" s="11"/>
      <c r="SBQ23" s="11"/>
      <c r="SBR23" s="11"/>
      <c r="SBS23" s="11"/>
      <c r="SBT23" s="11"/>
      <c r="SBU23" s="11"/>
      <c r="SBV23" s="11"/>
      <c r="SBW23" s="11"/>
      <c r="SBX23" s="11"/>
      <c r="SBY23" s="11"/>
      <c r="SBZ23" s="11"/>
      <c r="SCA23" s="11"/>
      <c r="SCB23" s="11"/>
      <c r="SCC23" s="11"/>
      <c r="SCD23" s="11"/>
      <c r="SCE23" s="11"/>
      <c r="SCF23" s="11"/>
      <c r="SCG23" s="11"/>
      <c r="SCH23" s="11"/>
      <c r="SCI23" s="11"/>
      <c r="SCJ23" s="11"/>
      <c r="SCK23" s="11"/>
      <c r="SCL23" s="11"/>
      <c r="SCM23" s="11"/>
      <c r="SCN23" s="11"/>
      <c r="SCO23" s="11"/>
      <c r="SCP23" s="11"/>
      <c r="SCQ23" s="11"/>
      <c r="SCR23" s="11"/>
      <c r="SCS23" s="11"/>
      <c r="SCT23" s="11"/>
      <c r="SCU23" s="11"/>
      <c r="SCV23" s="11"/>
      <c r="SCW23" s="11"/>
      <c r="SCX23" s="11"/>
      <c r="SCY23" s="11"/>
      <c r="SCZ23" s="11"/>
      <c r="SDA23" s="11"/>
      <c r="SDB23" s="11"/>
      <c r="SDC23" s="11"/>
      <c r="SDD23" s="11"/>
      <c r="SDE23" s="11"/>
      <c r="SDF23" s="11"/>
      <c r="SDG23" s="11"/>
      <c r="SDH23" s="11"/>
      <c r="SDI23" s="11"/>
      <c r="SDJ23" s="11"/>
      <c r="SDK23" s="11"/>
      <c r="SDL23" s="11"/>
      <c r="SDM23" s="11"/>
      <c r="SDN23" s="11"/>
      <c r="SDO23" s="11"/>
      <c r="SDP23" s="11"/>
      <c r="SDQ23" s="11"/>
      <c r="SDR23" s="11"/>
      <c r="SDS23" s="11"/>
      <c r="SDT23" s="11"/>
      <c r="SDU23" s="11"/>
      <c r="SDV23" s="11"/>
      <c r="SDW23" s="11"/>
      <c r="SDX23" s="11"/>
      <c r="SDY23" s="11"/>
      <c r="SDZ23" s="11"/>
      <c r="SEA23" s="11"/>
      <c r="SEB23" s="11"/>
      <c r="SEC23" s="11"/>
      <c r="SED23" s="11"/>
      <c r="SEE23" s="11"/>
      <c r="SEF23" s="11"/>
      <c r="SEG23" s="11"/>
      <c r="SEH23" s="11"/>
      <c r="SEI23" s="11"/>
      <c r="SEJ23" s="11"/>
      <c r="SEK23" s="11"/>
      <c r="SEL23" s="11"/>
      <c r="SEM23" s="11"/>
      <c r="SEN23" s="11"/>
      <c r="SEO23" s="11"/>
      <c r="SEP23" s="11"/>
      <c r="SEQ23" s="11"/>
      <c r="SER23" s="11"/>
      <c r="SES23" s="11"/>
      <c r="SET23" s="11"/>
      <c r="SEU23" s="11"/>
      <c r="SEV23" s="11"/>
      <c r="SEW23" s="11"/>
      <c r="SEX23" s="11"/>
      <c r="SEY23" s="11"/>
      <c r="SEZ23" s="11"/>
      <c r="SFA23" s="11"/>
      <c r="SFB23" s="11"/>
      <c r="SFC23" s="11"/>
      <c r="SFD23" s="11"/>
      <c r="SFE23" s="11"/>
      <c r="SFF23" s="11"/>
      <c r="SFG23" s="11"/>
      <c r="SFH23" s="11"/>
      <c r="SFI23" s="11"/>
      <c r="SFJ23" s="11"/>
      <c r="SFK23" s="11"/>
      <c r="SFL23" s="11"/>
      <c r="SFM23" s="11"/>
      <c r="SFN23" s="11"/>
      <c r="SFO23" s="11"/>
      <c r="SFP23" s="11"/>
      <c r="SFQ23" s="11"/>
      <c r="SFR23" s="11"/>
      <c r="SFS23" s="11"/>
      <c r="SFT23" s="11"/>
      <c r="SFU23" s="11"/>
      <c r="SFV23" s="11"/>
      <c r="SFW23" s="11"/>
      <c r="SFX23" s="11"/>
      <c r="SFY23" s="11"/>
      <c r="SFZ23" s="11"/>
      <c r="SGA23" s="11"/>
      <c r="SGB23" s="11"/>
      <c r="SGC23" s="11"/>
      <c r="SGD23" s="11"/>
      <c r="SGE23" s="11"/>
      <c r="SGF23" s="11"/>
      <c r="SGG23" s="11"/>
      <c r="SGH23" s="11"/>
      <c r="SGI23" s="11"/>
      <c r="SGJ23" s="11"/>
      <c r="SGK23" s="11"/>
      <c r="SGL23" s="11"/>
      <c r="SGM23" s="11"/>
      <c r="SGN23" s="11"/>
      <c r="SGO23" s="11"/>
      <c r="SGP23" s="11"/>
      <c r="SGQ23" s="11"/>
      <c r="SGR23" s="11"/>
      <c r="SGS23" s="11"/>
      <c r="SGT23" s="11"/>
      <c r="SGU23" s="11"/>
      <c r="SGV23" s="11"/>
      <c r="SGW23" s="11"/>
      <c r="SGX23" s="11"/>
      <c r="SGY23" s="11"/>
      <c r="SGZ23" s="11"/>
      <c r="SHA23" s="11"/>
      <c r="SHB23" s="11"/>
      <c r="SHC23" s="11"/>
      <c r="SHD23" s="11"/>
      <c r="SHE23" s="11"/>
      <c r="SHF23" s="11"/>
      <c r="SHG23" s="11"/>
      <c r="SHH23" s="11"/>
      <c r="SHI23" s="11"/>
      <c r="SHJ23" s="11"/>
      <c r="SHK23" s="11"/>
      <c r="SHL23" s="11"/>
      <c r="SHM23" s="11"/>
      <c r="SHN23" s="11"/>
      <c r="SHO23" s="11"/>
      <c r="SHP23" s="11"/>
      <c r="SHQ23" s="11"/>
      <c r="SHR23" s="11"/>
      <c r="SHS23" s="11"/>
      <c r="SHT23" s="11"/>
      <c r="SHU23" s="11"/>
      <c r="SHV23" s="11"/>
      <c r="SHW23" s="11"/>
      <c r="SHX23" s="11"/>
      <c r="SHY23" s="11"/>
      <c r="SHZ23" s="11"/>
      <c r="SIA23" s="11"/>
      <c r="SIB23" s="11"/>
      <c r="SIC23" s="11"/>
      <c r="SID23" s="11"/>
      <c r="SIE23" s="11"/>
      <c r="SIF23" s="11"/>
      <c r="SIG23" s="11"/>
      <c r="SIH23" s="11"/>
      <c r="SII23" s="11"/>
      <c r="SIJ23" s="11"/>
      <c r="SIK23" s="11"/>
      <c r="SIL23" s="11"/>
      <c r="SIM23" s="11"/>
      <c r="SIN23" s="11"/>
      <c r="SIO23" s="11"/>
      <c r="SIP23" s="11"/>
      <c r="SIQ23" s="11"/>
      <c r="SIR23" s="11"/>
      <c r="SIS23" s="11"/>
      <c r="SIT23" s="11"/>
      <c r="SIU23" s="11"/>
      <c r="SIV23" s="11"/>
      <c r="SIW23" s="11"/>
      <c r="SIX23" s="11"/>
      <c r="SIY23" s="11"/>
      <c r="SIZ23" s="11"/>
      <c r="SJA23" s="11"/>
      <c r="SJB23" s="11"/>
      <c r="SJC23" s="11"/>
      <c r="SJD23" s="11"/>
      <c r="SJE23" s="11"/>
      <c r="SJF23" s="11"/>
      <c r="SJG23" s="11"/>
      <c r="SJH23" s="11"/>
      <c r="SJI23" s="11"/>
      <c r="SJJ23" s="11"/>
      <c r="SJK23" s="11"/>
      <c r="SJL23" s="11"/>
      <c r="SJM23" s="11"/>
      <c r="SJN23" s="11"/>
      <c r="SJO23" s="11"/>
      <c r="SJP23" s="11"/>
      <c r="SJQ23" s="11"/>
      <c r="SJR23" s="11"/>
      <c r="SJS23" s="11"/>
      <c r="SJT23" s="11"/>
      <c r="SJU23" s="11"/>
      <c r="SJV23" s="11"/>
      <c r="SJW23" s="11"/>
      <c r="SJX23" s="11"/>
      <c r="SJY23" s="11"/>
      <c r="SJZ23" s="11"/>
      <c r="SKA23" s="11"/>
      <c r="SKB23" s="11"/>
      <c r="SKC23" s="11"/>
      <c r="SKD23" s="11"/>
      <c r="SKE23" s="11"/>
      <c r="SKF23" s="11"/>
      <c r="SKG23" s="11"/>
      <c r="SKH23" s="11"/>
      <c r="SKI23" s="11"/>
      <c r="SKJ23" s="11"/>
      <c r="SKK23" s="11"/>
      <c r="SKL23" s="11"/>
      <c r="SKM23" s="11"/>
      <c r="SKN23" s="11"/>
      <c r="SKO23" s="11"/>
      <c r="SKP23" s="11"/>
      <c r="SKQ23" s="11"/>
      <c r="SKR23" s="11"/>
      <c r="SKS23" s="11"/>
      <c r="SKT23" s="11"/>
      <c r="SKU23" s="11"/>
      <c r="SKV23" s="11"/>
      <c r="SKW23" s="11"/>
      <c r="SKX23" s="11"/>
      <c r="SKY23" s="11"/>
      <c r="SKZ23" s="11"/>
      <c r="SLA23" s="11"/>
      <c r="SLB23" s="11"/>
      <c r="SLC23" s="11"/>
      <c r="SLD23" s="11"/>
      <c r="SLE23" s="11"/>
      <c r="SLF23" s="11"/>
      <c r="SLG23" s="11"/>
      <c r="SLH23" s="11"/>
      <c r="SLI23" s="11"/>
      <c r="SLJ23" s="11"/>
      <c r="SLK23" s="11"/>
      <c r="SLL23" s="11"/>
      <c r="SLM23" s="11"/>
      <c r="SLN23" s="11"/>
      <c r="SLO23" s="11"/>
      <c r="SLP23" s="11"/>
      <c r="SLQ23" s="11"/>
      <c r="SLR23" s="11"/>
      <c r="SLS23" s="11"/>
      <c r="SLT23" s="11"/>
      <c r="SLU23" s="11"/>
      <c r="SLV23" s="11"/>
      <c r="SLW23" s="11"/>
      <c r="SLX23" s="11"/>
      <c r="SLY23" s="11"/>
      <c r="SLZ23" s="11"/>
      <c r="SMA23" s="11"/>
      <c r="SMB23" s="11"/>
      <c r="SMC23" s="11"/>
      <c r="SMD23" s="11"/>
      <c r="SME23" s="11"/>
      <c r="SMF23" s="11"/>
      <c r="SMG23" s="11"/>
      <c r="SMH23" s="11"/>
      <c r="SMI23" s="11"/>
      <c r="SMJ23" s="11"/>
      <c r="SMK23" s="11"/>
      <c r="SML23" s="11"/>
      <c r="SMM23" s="11"/>
      <c r="SMN23" s="11"/>
      <c r="SMO23" s="11"/>
      <c r="SMP23" s="11"/>
      <c r="SMQ23" s="11"/>
      <c r="SMR23" s="11"/>
      <c r="SMS23" s="11"/>
      <c r="SMT23" s="11"/>
      <c r="SMU23" s="11"/>
      <c r="SMV23" s="11"/>
      <c r="SMW23" s="11"/>
      <c r="SMX23" s="11"/>
      <c r="SMY23" s="11"/>
      <c r="SMZ23" s="11"/>
      <c r="SNA23" s="11"/>
      <c r="SNB23" s="11"/>
      <c r="SNC23" s="11"/>
      <c r="SND23" s="11"/>
      <c r="SNE23" s="11"/>
      <c r="SNF23" s="11"/>
      <c r="SNG23" s="11"/>
      <c r="SNH23" s="11"/>
      <c r="SNI23" s="11"/>
      <c r="SNJ23" s="11"/>
      <c r="SNK23" s="11"/>
      <c r="SNL23" s="11"/>
      <c r="SNM23" s="11"/>
      <c r="SNN23" s="11"/>
      <c r="SNO23" s="11"/>
      <c r="SNP23" s="11"/>
      <c r="SNQ23" s="11"/>
      <c r="SNR23" s="11"/>
      <c r="SNS23" s="11"/>
      <c r="SNT23" s="11"/>
      <c r="SNU23" s="11"/>
      <c r="SNV23" s="11"/>
      <c r="SNW23" s="11"/>
      <c r="SNX23" s="11"/>
      <c r="SNY23" s="11"/>
      <c r="SNZ23" s="11"/>
      <c r="SOA23" s="11"/>
      <c r="SOB23" s="11"/>
      <c r="SOC23" s="11"/>
      <c r="SOD23" s="11"/>
      <c r="SOE23" s="11"/>
      <c r="SOF23" s="11"/>
      <c r="SOG23" s="11"/>
      <c r="SOH23" s="11"/>
      <c r="SOI23" s="11"/>
      <c r="SOJ23" s="11"/>
      <c r="SOK23" s="11"/>
      <c r="SOL23" s="11"/>
      <c r="SOM23" s="11"/>
      <c r="SON23" s="11"/>
      <c r="SOO23" s="11"/>
      <c r="SOP23" s="11"/>
      <c r="SOQ23" s="11"/>
      <c r="SOR23" s="11"/>
      <c r="SOS23" s="11"/>
      <c r="SOT23" s="11"/>
      <c r="SOU23" s="11"/>
      <c r="SOV23" s="11"/>
      <c r="SOW23" s="11"/>
      <c r="SOX23" s="11"/>
      <c r="SOY23" s="11"/>
      <c r="SOZ23" s="11"/>
      <c r="SPA23" s="11"/>
      <c r="SPB23" s="11"/>
      <c r="SPC23" s="11"/>
      <c r="SPD23" s="11"/>
      <c r="SPE23" s="11"/>
      <c r="SPF23" s="11"/>
      <c r="SPG23" s="11"/>
      <c r="SPH23" s="11"/>
      <c r="SPI23" s="11"/>
      <c r="SPJ23" s="11"/>
      <c r="SPK23" s="11"/>
      <c r="SPL23" s="11"/>
      <c r="SPM23" s="11"/>
      <c r="SPN23" s="11"/>
      <c r="SPO23" s="11"/>
      <c r="SPP23" s="11"/>
      <c r="SPQ23" s="11"/>
      <c r="SPR23" s="11"/>
      <c r="SPS23" s="11"/>
      <c r="SPT23" s="11"/>
      <c r="SPU23" s="11"/>
      <c r="SPV23" s="11"/>
      <c r="SPW23" s="11"/>
      <c r="SPX23" s="11"/>
      <c r="SPY23" s="11"/>
      <c r="SPZ23" s="11"/>
      <c r="SQA23" s="11"/>
      <c r="SQB23" s="11"/>
      <c r="SQC23" s="11"/>
      <c r="SQD23" s="11"/>
      <c r="SQE23" s="11"/>
      <c r="SQF23" s="11"/>
      <c r="SQG23" s="11"/>
      <c r="SQH23" s="11"/>
      <c r="SQI23" s="11"/>
      <c r="SQJ23" s="11"/>
      <c r="SQK23" s="11"/>
      <c r="SQL23" s="11"/>
      <c r="SQM23" s="11"/>
      <c r="SQN23" s="11"/>
      <c r="SQO23" s="11"/>
      <c r="SQP23" s="11"/>
      <c r="SQQ23" s="11"/>
      <c r="SQR23" s="11"/>
      <c r="SQS23" s="11"/>
      <c r="SQT23" s="11"/>
      <c r="SQU23" s="11"/>
      <c r="SQV23" s="11"/>
      <c r="SQW23" s="11"/>
      <c r="SQX23" s="11"/>
      <c r="SQY23" s="11"/>
      <c r="SQZ23" s="11"/>
      <c r="SRA23" s="11"/>
      <c r="SRB23" s="11"/>
      <c r="SRC23" s="11"/>
      <c r="SRD23" s="11"/>
      <c r="SRE23" s="11"/>
      <c r="SRF23" s="11"/>
      <c r="SRG23" s="11"/>
      <c r="SRH23" s="11"/>
      <c r="SRI23" s="11"/>
      <c r="SRJ23" s="11"/>
      <c r="SRK23" s="11"/>
      <c r="SRL23" s="11"/>
      <c r="SRM23" s="11"/>
      <c r="SRN23" s="11"/>
      <c r="SRO23" s="11"/>
      <c r="SRP23" s="11"/>
      <c r="SRQ23" s="11"/>
      <c r="SRR23" s="11"/>
      <c r="SRS23" s="11"/>
      <c r="SRT23" s="11"/>
      <c r="SRU23" s="11"/>
      <c r="SRV23" s="11"/>
      <c r="SRW23" s="11"/>
      <c r="SRX23" s="11"/>
      <c r="SRY23" s="11"/>
      <c r="SRZ23" s="11"/>
      <c r="SSA23" s="11"/>
      <c r="SSB23" s="11"/>
      <c r="SSC23" s="11"/>
      <c r="SSD23" s="11"/>
      <c r="SSE23" s="11"/>
      <c r="SSF23" s="11"/>
      <c r="SSG23" s="11"/>
      <c r="SSH23" s="11"/>
      <c r="SSI23" s="11"/>
      <c r="SSJ23" s="11"/>
      <c r="SSK23" s="11"/>
      <c r="SSL23" s="11"/>
      <c r="SSM23" s="11"/>
      <c r="SSN23" s="11"/>
      <c r="SSO23" s="11"/>
      <c r="SSP23" s="11"/>
      <c r="SSQ23" s="11"/>
      <c r="SSR23" s="11"/>
      <c r="SSS23" s="11"/>
      <c r="SST23" s="11"/>
      <c r="SSU23" s="11"/>
      <c r="SSV23" s="11"/>
      <c r="SSW23" s="11"/>
      <c r="SSX23" s="11"/>
      <c r="SSY23" s="11"/>
      <c r="SSZ23" s="11"/>
      <c r="STA23" s="11"/>
      <c r="STB23" s="11"/>
      <c r="STC23" s="11"/>
      <c r="STD23" s="11"/>
      <c r="STE23" s="11"/>
      <c r="STF23" s="11"/>
      <c r="STG23" s="11"/>
      <c r="STH23" s="11"/>
      <c r="STI23" s="11"/>
      <c r="STJ23" s="11"/>
      <c r="STK23" s="11"/>
      <c r="STL23" s="11"/>
      <c r="STM23" s="11"/>
      <c r="STN23" s="11"/>
      <c r="STO23" s="11"/>
      <c r="STP23" s="11"/>
      <c r="STQ23" s="11"/>
      <c r="STR23" s="11"/>
      <c r="STS23" s="11"/>
      <c r="STT23" s="11"/>
      <c r="STU23" s="11"/>
      <c r="STV23" s="11"/>
      <c r="STW23" s="11"/>
      <c r="STX23" s="11"/>
      <c r="STY23" s="11"/>
      <c r="STZ23" s="11"/>
      <c r="SUA23" s="11"/>
      <c r="SUB23" s="11"/>
      <c r="SUC23" s="11"/>
      <c r="SUD23" s="11"/>
      <c r="SUE23" s="11"/>
      <c r="SUF23" s="11"/>
      <c r="SUG23" s="11"/>
      <c r="SUH23" s="11"/>
      <c r="SUI23" s="11"/>
      <c r="SUJ23" s="11"/>
      <c r="SUK23" s="11"/>
      <c r="SUL23" s="11"/>
      <c r="SUM23" s="11"/>
      <c r="SUN23" s="11"/>
      <c r="SUO23" s="11"/>
      <c r="SUP23" s="11"/>
      <c r="SUQ23" s="11"/>
      <c r="SUR23" s="11"/>
      <c r="SUS23" s="11"/>
      <c r="SUT23" s="11"/>
      <c r="SUU23" s="11"/>
      <c r="SUV23" s="11"/>
      <c r="SUW23" s="11"/>
      <c r="SUX23" s="11"/>
      <c r="SUY23" s="11"/>
      <c r="SUZ23" s="11"/>
      <c r="SVA23" s="11"/>
      <c r="SVB23" s="11"/>
      <c r="SVC23" s="11"/>
      <c r="SVD23" s="11"/>
      <c r="SVE23" s="11"/>
      <c r="SVF23" s="11"/>
      <c r="SVG23" s="11"/>
      <c r="SVH23" s="11"/>
      <c r="SVI23" s="11"/>
      <c r="SVJ23" s="11"/>
      <c r="SVK23" s="11"/>
      <c r="SVL23" s="11"/>
      <c r="SVM23" s="11"/>
      <c r="SVN23" s="11"/>
      <c r="SVO23" s="11"/>
      <c r="SVP23" s="11"/>
      <c r="SVQ23" s="11"/>
      <c r="SVR23" s="11"/>
      <c r="SVS23" s="11"/>
      <c r="SVT23" s="11"/>
      <c r="SVU23" s="11"/>
      <c r="SVV23" s="11"/>
      <c r="SVW23" s="11"/>
      <c r="SVX23" s="11"/>
      <c r="SVY23" s="11"/>
      <c r="SVZ23" s="11"/>
      <c r="SWA23" s="11"/>
      <c r="SWB23" s="11"/>
      <c r="SWC23" s="11"/>
      <c r="SWD23" s="11"/>
      <c r="SWE23" s="11"/>
      <c r="SWF23" s="11"/>
      <c r="SWG23" s="11"/>
      <c r="SWH23" s="11"/>
      <c r="SWI23" s="11"/>
      <c r="SWJ23" s="11"/>
      <c r="SWK23" s="11"/>
      <c r="SWL23" s="11"/>
      <c r="SWM23" s="11"/>
      <c r="SWN23" s="11"/>
      <c r="SWO23" s="11"/>
      <c r="SWP23" s="11"/>
      <c r="SWQ23" s="11"/>
      <c r="SWR23" s="11"/>
      <c r="SWS23" s="11"/>
      <c r="SWT23" s="11"/>
      <c r="SWU23" s="11"/>
      <c r="SWV23" s="11"/>
      <c r="SWW23" s="11"/>
      <c r="SWX23" s="11"/>
      <c r="SWY23" s="11"/>
      <c r="SWZ23" s="11"/>
      <c r="SXA23" s="11"/>
      <c r="SXB23" s="11"/>
      <c r="SXC23" s="11"/>
      <c r="SXD23" s="11"/>
      <c r="SXE23" s="11"/>
      <c r="SXF23" s="11"/>
      <c r="SXG23" s="11"/>
      <c r="SXH23" s="11"/>
      <c r="SXI23" s="11"/>
      <c r="SXJ23" s="11"/>
      <c r="SXK23" s="11"/>
      <c r="SXL23" s="11"/>
      <c r="SXM23" s="11"/>
      <c r="SXN23" s="11"/>
      <c r="SXO23" s="11"/>
      <c r="SXP23" s="11"/>
      <c r="SXQ23" s="11"/>
      <c r="SXR23" s="11"/>
      <c r="SXS23" s="11"/>
      <c r="SXT23" s="11"/>
      <c r="SXU23" s="11"/>
      <c r="SXV23" s="11"/>
      <c r="SXW23" s="11"/>
      <c r="SXX23" s="11"/>
      <c r="SXY23" s="11"/>
      <c r="SXZ23" s="11"/>
      <c r="SYA23" s="11"/>
      <c r="SYB23" s="11"/>
      <c r="SYC23" s="11"/>
      <c r="SYD23" s="11"/>
      <c r="SYE23" s="11"/>
      <c r="SYF23" s="11"/>
      <c r="SYG23" s="11"/>
      <c r="SYH23" s="11"/>
      <c r="SYI23" s="11"/>
      <c r="SYJ23" s="11"/>
      <c r="SYK23" s="11"/>
      <c r="SYL23" s="11"/>
      <c r="SYM23" s="11"/>
      <c r="SYN23" s="11"/>
      <c r="SYO23" s="11"/>
      <c r="SYP23" s="11"/>
      <c r="SYQ23" s="11"/>
      <c r="SYR23" s="11"/>
      <c r="SYS23" s="11"/>
      <c r="SYT23" s="11"/>
      <c r="SYU23" s="11"/>
      <c r="SYV23" s="11"/>
      <c r="SYW23" s="11"/>
      <c r="SYX23" s="11"/>
      <c r="SYY23" s="11"/>
      <c r="SYZ23" s="11"/>
      <c r="SZA23" s="11"/>
      <c r="SZB23" s="11"/>
      <c r="SZC23" s="11"/>
      <c r="SZD23" s="11"/>
      <c r="SZE23" s="11"/>
      <c r="SZF23" s="11"/>
      <c r="SZG23" s="11"/>
      <c r="SZH23" s="11"/>
      <c r="SZI23" s="11"/>
      <c r="SZJ23" s="11"/>
      <c r="SZK23" s="11"/>
      <c r="SZL23" s="11"/>
      <c r="SZM23" s="11"/>
      <c r="SZN23" s="11"/>
      <c r="SZO23" s="11"/>
      <c r="SZP23" s="11"/>
      <c r="SZQ23" s="11"/>
      <c r="SZR23" s="11"/>
      <c r="SZS23" s="11"/>
      <c r="SZT23" s="11"/>
      <c r="SZU23" s="11"/>
      <c r="SZV23" s="11"/>
      <c r="SZW23" s="11"/>
      <c r="SZX23" s="11"/>
      <c r="SZY23" s="11"/>
      <c r="SZZ23" s="11"/>
      <c r="TAA23" s="11"/>
      <c r="TAB23" s="11"/>
      <c r="TAC23" s="11"/>
      <c r="TAD23" s="11"/>
      <c r="TAE23" s="11"/>
      <c r="TAF23" s="11"/>
      <c r="TAG23" s="11"/>
      <c r="TAH23" s="11"/>
      <c r="TAI23" s="11"/>
      <c r="TAJ23" s="11"/>
      <c r="TAK23" s="11"/>
      <c r="TAL23" s="11"/>
      <c r="TAM23" s="11"/>
      <c r="TAN23" s="11"/>
      <c r="TAO23" s="11"/>
      <c r="TAP23" s="11"/>
      <c r="TAQ23" s="11"/>
      <c r="TAR23" s="11"/>
      <c r="TAS23" s="11"/>
      <c r="TAT23" s="11"/>
      <c r="TAU23" s="11"/>
      <c r="TAV23" s="11"/>
      <c r="TAW23" s="11"/>
      <c r="TAX23" s="11"/>
      <c r="TAY23" s="11"/>
      <c r="TAZ23" s="11"/>
      <c r="TBA23" s="11"/>
      <c r="TBB23" s="11"/>
      <c r="TBC23" s="11"/>
      <c r="TBD23" s="11"/>
      <c r="TBE23" s="11"/>
      <c r="TBF23" s="11"/>
      <c r="TBG23" s="11"/>
      <c r="TBH23" s="11"/>
      <c r="TBI23" s="11"/>
      <c r="TBJ23" s="11"/>
      <c r="TBK23" s="11"/>
      <c r="TBL23" s="11"/>
      <c r="TBM23" s="11"/>
      <c r="TBN23" s="11"/>
      <c r="TBO23" s="11"/>
      <c r="TBP23" s="11"/>
      <c r="TBQ23" s="11"/>
      <c r="TBR23" s="11"/>
      <c r="TBS23" s="11"/>
      <c r="TBT23" s="11"/>
      <c r="TBU23" s="11"/>
      <c r="TBV23" s="11"/>
      <c r="TBW23" s="11"/>
      <c r="TBX23" s="11"/>
      <c r="TBY23" s="11"/>
      <c r="TBZ23" s="11"/>
      <c r="TCA23" s="11"/>
      <c r="TCB23" s="11"/>
      <c r="TCC23" s="11"/>
      <c r="TCD23" s="11"/>
      <c r="TCE23" s="11"/>
      <c r="TCF23" s="11"/>
      <c r="TCG23" s="11"/>
      <c r="TCH23" s="11"/>
      <c r="TCI23" s="11"/>
      <c r="TCJ23" s="11"/>
      <c r="TCK23" s="11"/>
      <c r="TCL23" s="11"/>
      <c r="TCM23" s="11"/>
      <c r="TCN23" s="11"/>
      <c r="TCO23" s="11"/>
      <c r="TCP23" s="11"/>
      <c r="TCQ23" s="11"/>
      <c r="TCR23" s="11"/>
      <c r="TCS23" s="11"/>
      <c r="TCT23" s="11"/>
      <c r="TCU23" s="11"/>
      <c r="TCV23" s="11"/>
      <c r="TCW23" s="11"/>
      <c r="TCX23" s="11"/>
      <c r="TCY23" s="11"/>
      <c r="TCZ23" s="11"/>
      <c r="TDA23" s="11"/>
      <c r="TDB23" s="11"/>
      <c r="TDC23" s="11"/>
      <c r="TDD23" s="11"/>
      <c r="TDE23" s="11"/>
      <c r="TDF23" s="11"/>
      <c r="TDG23" s="11"/>
      <c r="TDH23" s="11"/>
      <c r="TDI23" s="11"/>
      <c r="TDJ23" s="11"/>
      <c r="TDK23" s="11"/>
      <c r="TDL23" s="11"/>
      <c r="TDM23" s="11"/>
      <c r="TDN23" s="11"/>
      <c r="TDO23" s="11"/>
      <c r="TDP23" s="11"/>
      <c r="TDQ23" s="11"/>
      <c r="TDR23" s="11"/>
      <c r="TDS23" s="11"/>
      <c r="TDT23" s="11"/>
      <c r="TDU23" s="11"/>
      <c r="TDV23" s="11"/>
      <c r="TDW23" s="11"/>
      <c r="TDX23" s="11"/>
      <c r="TDY23" s="11"/>
      <c r="TDZ23" s="11"/>
      <c r="TEA23" s="11"/>
      <c r="TEB23" s="11"/>
      <c r="TEC23" s="11"/>
      <c r="TED23" s="11"/>
      <c r="TEE23" s="11"/>
      <c r="TEF23" s="11"/>
      <c r="TEG23" s="11"/>
      <c r="TEH23" s="11"/>
      <c r="TEI23" s="11"/>
      <c r="TEJ23" s="11"/>
      <c r="TEK23" s="11"/>
      <c r="TEL23" s="11"/>
      <c r="TEM23" s="11"/>
      <c r="TEN23" s="11"/>
      <c r="TEO23" s="11"/>
      <c r="TEP23" s="11"/>
      <c r="TEQ23" s="11"/>
      <c r="TER23" s="11"/>
      <c r="TES23" s="11"/>
      <c r="TET23" s="11"/>
      <c r="TEU23" s="11"/>
      <c r="TEV23" s="11"/>
      <c r="TEW23" s="11"/>
      <c r="TEX23" s="11"/>
      <c r="TEY23" s="11"/>
      <c r="TEZ23" s="11"/>
      <c r="TFA23" s="11"/>
      <c r="TFB23" s="11"/>
      <c r="TFC23" s="11"/>
      <c r="TFD23" s="11"/>
      <c r="TFE23" s="11"/>
      <c r="TFF23" s="11"/>
      <c r="TFG23" s="11"/>
      <c r="TFH23" s="11"/>
      <c r="TFI23" s="11"/>
      <c r="TFJ23" s="11"/>
      <c r="TFK23" s="11"/>
      <c r="TFL23" s="11"/>
      <c r="TFM23" s="11"/>
      <c r="TFN23" s="11"/>
      <c r="TFO23" s="11"/>
      <c r="TFP23" s="11"/>
      <c r="TFQ23" s="11"/>
      <c r="TFR23" s="11"/>
      <c r="TFS23" s="11"/>
      <c r="TFT23" s="11"/>
      <c r="TFU23" s="11"/>
      <c r="TFV23" s="11"/>
      <c r="TFW23" s="11"/>
      <c r="TFX23" s="11"/>
      <c r="TFY23" s="11"/>
      <c r="TFZ23" s="11"/>
      <c r="TGA23" s="11"/>
      <c r="TGB23" s="11"/>
      <c r="TGC23" s="11"/>
      <c r="TGD23" s="11"/>
      <c r="TGE23" s="11"/>
      <c r="TGF23" s="11"/>
      <c r="TGG23" s="11"/>
      <c r="TGH23" s="11"/>
      <c r="TGI23" s="11"/>
      <c r="TGJ23" s="11"/>
      <c r="TGK23" s="11"/>
      <c r="TGL23" s="11"/>
      <c r="TGM23" s="11"/>
      <c r="TGN23" s="11"/>
      <c r="TGO23" s="11"/>
      <c r="TGP23" s="11"/>
      <c r="TGQ23" s="11"/>
      <c r="TGR23" s="11"/>
      <c r="TGS23" s="11"/>
      <c r="TGT23" s="11"/>
      <c r="TGU23" s="11"/>
      <c r="TGV23" s="11"/>
      <c r="TGW23" s="11"/>
      <c r="TGX23" s="11"/>
      <c r="TGY23" s="11"/>
      <c r="TGZ23" s="11"/>
      <c r="THA23" s="11"/>
      <c r="THB23" s="11"/>
      <c r="THC23" s="11"/>
      <c r="THD23" s="11"/>
      <c r="THE23" s="11"/>
      <c r="THF23" s="11"/>
      <c r="THG23" s="11"/>
      <c r="THH23" s="11"/>
      <c r="THI23" s="11"/>
      <c r="THJ23" s="11"/>
      <c r="THK23" s="11"/>
      <c r="THL23" s="11"/>
      <c r="THM23" s="11"/>
      <c r="THN23" s="11"/>
      <c r="THO23" s="11"/>
      <c r="THP23" s="11"/>
      <c r="THQ23" s="11"/>
      <c r="THR23" s="11"/>
      <c r="THS23" s="11"/>
      <c r="THT23" s="11"/>
      <c r="THU23" s="11"/>
      <c r="THV23" s="11"/>
      <c r="THW23" s="11"/>
      <c r="THX23" s="11"/>
      <c r="THY23" s="11"/>
      <c r="THZ23" s="11"/>
      <c r="TIA23" s="11"/>
      <c r="TIB23" s="11"/>
      <c r="TIC23" s="11"/>
      <c r="TID23" s="11"/>
      <c r="TIE23" s="11"/>
      <c r="TIF23" s="11"/>
      <c r="TIG23" s="11"/>
      <c r="TIH23" s="11"/>
      <c r="TII23" s="11"/>
      <c r="TIJ23" s="11"/>
      <c r="TIK23" s="11"/>
      <c r="TIL23" s="11"/>
      <c r="TIM23" s="11"/>
      <c r="TIN23" s="11"/>
      <c r="TIO23" s="11"/>
      <c r="TIP23" s="11"/>
      <c r="TIQ23" s="11"/>
      <c r="TIR23" s="11"/>
      <c r="TIS23" s="11"/>
      <c r="TIT23" s="11"/>
      <c r="TIU23" s="11"/>
      <c r="TIV23" s="11"/>
      <c r="TIW23" s="11"/>
      <c r="TIX23" s="11"/>
      <c r="TIY23" s="11"/>
      <c r="TIZ23" s="11"/>
      <c r="TJA23" s="11"/>
      <c r="TJB23" s="11"/>
      <c r="TJC23" s="11"/>
      <c r="TJD23" s="11"/>
      <c r="TJE23" s="11"/>
      <c r="TJF23" s="11"/>
      <c r="TJG23" s="11"/>
      <c r="TJH23" s="11"/>
      <c r="TJI23" s="11"/>
      <c r="TJJ23" s="11"/>
      <c r="TJK23" s="11"/>
      <c r="TJL23" s="11"/>
      <c r="TJM23" s="11"/>
      <c r="TJN23" s="11"/>
      <c r="TJO23" s="11"/>
      <c r="TJP23" s="11"/>
      <c r="TJQ23" s="11"/>
      <c r="TJR23" s="11"/>
      <c r="TJS23" s="11"/>
      <c r="TJT23" s="11"/>
      <c r="TJU23" s="11"/>
      <c r="TJV23" s="11"/>
      <c r="TJW23" s="11"/>
      <c r="TJX23" s="11"/>
      <c r="TJY23" s="11"/>
      <c r="TJZ23" s="11"/>
      <c r="TKA23" s="11"/>
      <c r="TKB23" s="11"/>
      <c r="TKC23" s="11"/>
      <c r="TKD23" s="11"/>
      <c r="TKE23" s="11"/>
      <c r="TKF23" s="11"/>
      <c r="TKG23" s="11"/>
      <c r="TKH23" s="11"/>
      <c r="TKI23" s="11"/>
      <c r="TKJ23" s="11"/>
      <c r="TKK23" s="11"/>
      <c r="TKL23" s="11"/>
      <c r="TKM23" s="11"/>
      <c r="TKN23" s="11"/>
      <c r="TKO23" s="11"/>
      <c r="TKP23" s="11"/>
      <c r="TKQ23" s="11"/>
      <c r="TKR23" s="11"/>
      <c r="TKS23" s="11"/>
      <c r="TKT23" s="11"/>
      <c r="TKU23" s="11"/>
      <c r="TKV23" s="11"/>
      <c r="TKW23" s="11"/>
      <c r="TKX23" s="11"/>
      <c r="TKY23" s="11"/>
      <c r="TKZ23" s="11"/>
      <c r="TLA23" s="11"/>
      <c r="TLB23" s="11"/>
      <c r="TLC23" s="11"/>
      <c r="TLD23" s="11"/>
      <c r="TLE23" s="11"/>
      <c r="TLF23" s="11"/>
      <c r="TLG23" s="11"/>
      <c r="TLH23" s="11"/>
      <c r="TLI23" s="11"/>
      <c r="TLJ23" s="11"/>
      <c r="TLK23" s="11"/>
      <c r="TLL23" s="11"/>
      <c r="TLM23" s="11"/>
      <c r="TLN23" s="11"/>
      <c r="TLO23" s="11"/>
      <c r="TLP23" s="11"/>
      <c r="TLQ23" s="11"/>
      <c r="TLR23" s="11"/>
      <c r="TLS23" s="11"/>
      <c r="TLT23" s="11"/>
      <c r="TLU23" s="11"/>
      <c r="TLV23" s="11"/>
      <c r="TLW23" s="11"/>
      <c r="TLX23" s="11"/>
      <c r="TLY23" s="11"/>
      <c r="TLZ23" s="11"/>
      <c r="TMA23" s="11"/>
      <c r="TMB23" s="11"/>
      <c r="TMC23" s="11"/>
      <c r="TMD23" s="11"/>
      <c r="TME23" s="11"/>
      <c r="TMF23" s="11"/>
      <c r="TMG23" s="11"/>
      <c r="TMH23" s="11"/>
      <c r="TMI23" s="11"/>
      <c r="TMJ23" s="11"/>
      <c r="TMK23" s="11"/>
      <c r="TML23" s="11"/>
      <c r="TMM23" s="11"/>
      <c r="TMN23" s="11"/>
      <c r="TMO23" s="11"/>
      <c r="TMP23" s="11"/>
      <c r="TMQ23" s="11"/>
      <c r="TMR23" s="11"/>
      <c r="TMS23" s="11"/>
      <c r="TMT23" s="11"/>
      <c r="TMU23" s="11"/>
      <c r="TMV23" s="11"/>
      <c r="TMW23" s="11"/>
      <c r="TMX23" s="11"/>
      <c r="TMY23" s="11"/>
      <c r="TMZ23" s="11"/>
      <c r="TNA23" s="11"/>
      <c r="TNB23" s="11"/>
      <c r="TNC23" s="11"/>
      <c r="TND23" s="11"/>
      <c r="TNE23" s="11"/>
      <c r="TNF23" s="11"/>
      <c r="TNG23" s="11"/>
      <c r="TNH23" s="11"/>
      <c r="TNI23" s="11"/>
      <c r="TNJ23" s="11"/>
      <c r="TNK23" s="11"/>
      <c r="TNL23" s="11"/>
      <c r="TNM23" s="11"/>
      <c r="TNN23" s="11"/>
      <c r="TNO23" s="11"/>
      <c r="TNP23" s="11"/>
      <c r="TNQ23" s="11"/>
      <c r="TNR23" s="11"/>
      <c r="TNS23" s="11"/>
      <c r="TNT23" s="11"/>
      <c r="TNU23" s="11"/>
      <c r="TNV23" s="11"/>
      <c r="TNW23" s="11"/>
      <c r="TNX23" s="11"/>
      <c r="TNY23" s="11"/>
      <c r="TNZ23" s="11"/>
      <c r="TOA23" s="11"/>
      <c r="TOB23" s="11"/>
      <c r="TOC23" s="11"/>
      <c r="TOD23" s="11"/>
      <c r="TOE23" s="11"/>
      <c r="TOF23" s="11"/>
      <c r="TOG23" s="11"/>
      <c r="TOH23" s="11"/>
      <c r="TOI23" s="11"/>
      <c r="TOJ23" s="11"/>
      <c r="TOK23" s="11"/>
      <c r="TOL23" s="11"/>
      <c r="TOM23" s="11"/>
      <c r="TON23" s="11"/>
      <c r="TOO23" s="11"/>
      <c r="TOP23" s="11"/>
      <c r="TOQ23" s="11"/>
      <c r="TOR23" s="11"/>
      <c r="TOS23" s="11"/>
      <c r="TOT23" s="11"/>
      <c r="TOU23" s="11"/>
      <c r="TOV23" s="11"/>
      <c r="TOW23" s="11"/>
      <c r="TOX23" s="11"/>
      <c r="TOY23" s="11"/>
      <c r="TOZ23" s="11"/>
      <c r="TPA23" s="11"/>
      <c r="TPB23" s="11"/>
      <c r="TPC23" s="11"/>
      <c r="TPD23" s="11"/>
      <c r="TPE23" s="11"/>
      <c r="TPF23" s="11"/>
      <c r="TPG23" s="11"/>
      <c r="TPH23" s="11"/>
      <c r="TPI23" s="11"/>
      <c r="TPJ23" s="11"/>
      <c r="TPK23" s="11"/>
      <c r="TPL23" s="11"/>
      <c r="TPM23" s="11"/>
      <c r="TPN23" s="11"/>
      <c r="TPO23" s="11"/>
      <c r="TPP23" s="11"/>
      <c r="TPQ23" s="11"/>
      <c r="TPR23" s="11"/>
      <c r="TPS23" s="11"/>
      <c r="TPT23" s="11"/>
      <c r="TPU23" s="11"/>
      <c r="TPV23" s="11"/>
      <c r="TPW23" s="11"/>
      <c r="TPX23" s="11"/>
      <c r="TPY23" s="11"/>
      <c r="TPZ23" s="11"/>
      <c r="TQA23" s="11"/>
      <c r="TQB23" s="11"/>
      <c r="TQC23" s="11"/>
      <c r="TQD23" s="11"/>
      <c r="TQE23" s="11"/>
      <c r="TQF23" s="11"/>
      <c r="TQG23" s="11"/>
      <c r="TQH23" s="11"/>
      <c r="TQI23" s="11"/>
      <c r="TQJ23" s="11"/>
      <c r="TQK23" s="11"/>
      <c r="TQL23" s="11"/>
      <c r="TQM23" s="11"/>
      <c r="TQN23" s="11"/>
      <c r="TQO23" s="11"/>
      <c r="TQP23" s="11"/>
      <c r="TQQ23" s="11"/>
      <c r="TQR23" s="11"/>
      <c r="TQS23" s="11"/>
      <c r="TQT23" s="11"/>
      <c r="TQU23" s="11"/>
      <c r="TQV23" s="11"/>
      <c r="TQW23" s="11"/>
      <c r="TQX23" s="11"/>
      <c r="TQY23" s="11"/>
      <c r="TQZ23" s="11"/>
      <c r="TRA23" s="11"/>
      <c r="TRB23" s="11"/>
      <c r="TRC23" s="11"/>
      <c r="TRD23" s="11"/>
      <c r="TRE23" s="11"/>
      <c r="TRF23" s="11"/>
      <c r="TRG23" s="11"/>
      <c r="TRH23" s="11"/>
      <c r="TRI23" s="11"/>
      <c r="TRJ23" s="11"/>
      <c r="TRK23" s="11"/>
      <c r="TRL23" s="11"/>
      <c r="TRM23" s="11"/>
      <c r="TRN23" s="11"/>
      <c r="TRO23" s="11"/>
      <c r="TRP23" s="11"/>
      <c r="TRQ23" s="11"/>
      <c r="TRR23" s="11"/>
      <c r="TRS23" s="11"/>
      <c r="TRT23" s="11"/>
      <c r="TRU23" s="11"/>
      <c r="TRV23" s="11"/>
      <c r="TRW23" s="11"/>
      <c r="TRX23" s="11"/>
      <c r="TRY23" s="11"/>
      <c r="TRZ23" s="11"/>
      <c r="TSA23" s="11"/>
      <c r="TSB23" s="11"/>
      <c r="TSC23" s="11"/>
      <c r="TSD23" s="11"/>
      <c r="TSE23" s="11"/>
      <c r="TSF23" s="11"/>
      <c r="TSG23" s="11"/>
      <c r="TSH23" s="11"/>
      <c r="TSI23" s="11"/>
      <c r="TSJ23" s="11"/>
      <c r="TSK23" s="11"/>
      <c r="TSL23" s="11"/>
      <c r="TSM23" s="11"/>
      <c r="TSN23" s="11"/>
      <c r="TSO23" s="11"/>
      <c r="TSP23" s="11"/>
      <c r="TSQ23" s="11"/>
      <c r="TSR23" s="11"/>
      <c r="TSS23" s="11"/>
      <c r="TST23" s="11"/>
      <c r="TSU23" s="11"/>
      <c r="TSV23" s="11"/>
      <c r="TSW23" s="11"/>
      <c r="TSX23" s="11"/>
      <c r="TSY23" s="11"/>
      <c r="TSZ23" s="11"/>
      <c r="TTA23" s="11"/>
      <c r="TTB23" s="11"/>
      <c r="TTC23" s="11"/>
      <c r="TTD23" s="11"/>
      <c r="TTE23" s="11"/>
      <c r="TTF23" s="11"/>
      <c r="TTG23" s="11"/>
      <c r="TTH23" s="11"/>
      <c r="TTI23" s="11"/>
      <c r="TTJ23" s="11"/>
      <c r="TTK23" s="11"/>
      <c r="TTL23" s="11"/>
      <c r="TTM23" s="11"/>
      <c r="TTN23" s="11"/>
      <c r="TTO23" s="11"/>
      <c r="TTP23" s="11"/>
      <c r="TTQ23" s="11"/>
      <c r="TTR23" s="11"/>
      <c r="TTS23" s="11"/>
      <c r="TTT23" s="11"/>
      <c r="TTU23" s="11"/>
      <c r="TTV23" s="11"/>
      <c r="TTW23" s="11"/>
      <c r="TTX23" s="11"/>
      <c r="TTY23" s="11"/>
      <c r="TTZ23" s="11"/>
      <c r="TUA23" s="11"/>
      <c r="TUB23" s="11"/>
      <c r="TUC23" s="11"/>
      <c r="TUD23" s="11"/>
      <c r="TUE23" s="11"/>
      <c r="TUF23" s="11"/>
      <c r="TUG23" s="11"/>
      <c r="TUH23" s="11"/>
      <c r="TUI23" s="11"/>
      <c r="TUJ23" s="11"/>
      <c r="TUK23" s="11"/>
      <c r="TUL23" s="11"/>
      <c r="TUM23" s="11"/>
      <c r="TUN23" s="11"/>
      <c r="TUO23" s="11"/>
      <c r="TUP23" s="11"/>
      <c r="TUQ23" s="11"/>
      <c r="TUR23" s="11"/>
      <c r="TUS23" s="11"/>
      <c r="TUT23" s="11"/>
      <c r="TUU23" s="11"/>
      <c r="TUV23" s="11"/>
      <c r="TUW23" s="11"/>
      <c r="TUX23" s="11"/>
      <c r="TUY23" s="11"/>
      <c r="TUZ23" s="11"/>
      <c r="TVA23" s="11"/>
      <c r="TVB23" s="11"/>
      <c r="TVC23" s="11"/>
      <c r="TVD23" s="11"/>
      <c r="TVE23" s="11"/>
      <c r="TVF23" s="11"/>
      <c r="TVG23" s="11"/>
      <c r="TVH23" s="11"/>
      <c r="TVI23" s="11"/>
      <c r="TVJ23" s="11"/>
      <c r="TVK23" s="11"/>
      <c r="TVL23" s="11"/>
      <c r="TVM23" s="11"/>
      <c r="TVN23" s="11"/>
      <c r="TVO23" s="11"/>
      <c r="TVP23" s="11"/>
      <c r="TVQ23" s="11"/>
      <c r="TVR23" s="11"/>
      <c r="TVS23" s="11"/>
      <c r="TVT23" s="11"/>
      <c r="TVU23" s="11"/>
      <c r="TVV23" s="11"/>
      <c r="TVW23" s="11"/>
      <c r="TVX23" s="11"/>
      <c r="TVY23" s="11"/>
      <c r="TVZ23" s="11"/>
      <c r="TWA23" s="11"/>
      <c r="TWB23" s="11"/>
      <c r="TWC23" s="11"/>
      <c r="TWD23" s="11"/>
      <c r="TWE23" s="11"/>
      <c r="TWF23" s="11"/>
      <c r="TWG23" s="11"/>
      <c r="TWH23" s="11"/>
      <c r="TWI23" s="11"/>
      <c r="TWJ23" s="11"/>
      <c r="TWK23" s="11"/>
      <c r="TWL23" s="11"/>
      <c r="TWM23" s="11"/>
      <c r="TWN23" s="11"/>
      <c r="TWO23" s="11"/>
      <c r="TWP23" s="11"/>
      <c r="TWQ23" s="11"/>
      <c r="TWR23" s="11"/>
      <c r="TWS23" s="11"/>
      <c r="TWT23" s="11"/>
      <c r="TWU23" s="11"/>
      <c r="TWV23" s="11"/>
      <c r="TWW23" s="11"/>
      <c r="TWX23" s="11"/>
      <c r="TWY23" s="11"/>
      <c r="TWZ23" s="11"/>
      <c r="TXA23" s="11"/>
      <c r="TXB23" s="11"/>
      <c r="TXC23" s="11"/>
      <c r="TXD23" s="11"/>
      <c r="TXE23" s="11"/>
      <c r="TXF23" s="11"/>
      <c r="TXG23" s="11"/>
      <c r="TXH23" s="11"/>
      <c r="TXI23" s="11"/>
      <c r="TXJ23" s="11"/>
      <c r="TXK23" s="11"/>
      <c r="TXL23" s="11"/>
      <c r="TXM23" s="11"/>
      <c r="TXN23" s="11"/>
      <c r="TXO23" s="11"/>
      <c r="TXP23" s="11"/>
      <c r="TXQ23" s="11"/>
      <c r="TXR23" s="11"/>
      <c r="TXS23" s="11"/>
      <c r="TXT23" s="11"/>
      <c r="TXU23" s="11"/>
      <c r="TXV23" s="11"/>
      <c r="TXW23" s="11"/>
      <c r="TXX23" s="11"/>
      <c r="TXY23" s="11"/>
      <c r="TXZ23" s="11"/>
      <c r="TYA23" s="11"/>
      <c r="TYB23" s="11"/>
      <c r="TYC23" s="11"/>
      <c r="TYD23" s="11"/>
      <c r="TYE23" s="11"/>
      <c r="TYF23" s="11"/>
      <c r="TYG23" s="11"/>
      <c r="TYH23" s="11"/>
      <c r="TYI23" s="11"/>
      <c r="TYJ23" s="11"/>
      <c r="TYK23" s="11"/>
      <c r="TYL23" s="11"/>
      <c r="TYM23" s="11"/>
      <c r="TYN23" s="11"/>
      <c r="TYO23" s="11"/>
      <c r="TYP23" s="11"/>
      <c r="TYQ23" s="11"/>
      <c r="TYR23" s="11"/>
      <c r="TYS23" s="11"/>
      <c r="TYT23" s="11"/>
      <c r="TYU23" s="11"/>
      <c r="TYV23" s="11"/>
      <c r="TYW23" s="11"/>
      <c r="TYX23" s="11"/>
      <c r="TYY23" s="11"/>
      <c r="TYZ23" s="11"/>
      <c r="TZA23" s="11"/>
      <c r="TZB23" s="11"/>
      <c r="TZC23" s="11"/>
      <c r="TZD23" s="11"/>
      <c r="TZE23" s="11"/>
      <c r="TZF23" s="11"/>
      <c r="TZG23" s="11"/>
      <c r="TZH23" s="11"/>
      <c r="TZI23" s="11"/>
      <c r="TZJ23" s="11"/>
      <c r="TZK23" s="11"/>
      <c r="TZL23" s="11"/>
      <c r="TZM23" s="11"/>
      <c r="TZN23" s="11"/>
      <c r="TZO23" s="11"/>
      <c r="TZP23" s="11"/>
      <c r="TZQ23" s="11"/>
      <c r="TZR23" s="11"/>
      <c r="TZS23" s="11"/>
      <c r="TZT23" s="11"/>
      <c r="TZU23" s="11"/>
      <c r="TZV23" s="11"/>
      <c r="TZW23" s="11"/>
      <c r="TZX23" s="11"/>
      <c r="TZY23" s="11"/>
      <c r="TZZ23" s="11"/>
      <c r="UAA23" s="11"/>
      <c r="UAB23" s="11"/>
      <c r="UAC23" s="11"/>
      <c r="UAD23" s="11"/>
      <c r="UAE23" s="11"/>
      <c r="UAF23" s="11"/>
      <c r="UAG23" s="11"/>
      <c r="UAH23" s="11"/>
      <c r="UAI23" s="11"/>
      <c r="UAJ23" s="11"/>
      <c r="UAK23" s="11"/>
      <c r="UAL23" s="11"/>
      <c r="UAM23" s="11"/>
      <c r="UAN23" s="11"/>
      <c r="UAO23" s="11"/>
      <c r="UAP23" s="11"/>
      <c r="UAQ23" s="11"/>
      <c r="UAR23" s="11"/>
      <c r="UAS23" s="11"/>
      <c r="UAT23" s="11"/>
      <c r="UAU23" s="11"/>
      <c r="UAV23" s="11"/>
      <c r="UAW23" s="11"/>
      <c r="UAX23" s="11"/>
      <c r="UAY23" s="11"/>
      <c r="UAZ23" s="11"/>
      <c r="UBA23" s="11"/>
      <c r="UBB23" s="11"/>
      <c r="UBC23" s="11"/>
      <c r="UBD23" s="11"/>
      <c r="UBE23" s="11"/>
      <c r="UBF23" s="11"/>
      <c r="UBG23" s="11"/>
      <c r="UBH23" s="11"/>
      <c r="UBI23" s="11"/>
      <c r="UBJ23" s="11"/>
      <c r="UBK23" s="11"/>
      <c r="UBL23" s="11"/>
      <c r="UBM23" s="11"/>
      <c r="UBN23" s="11"/>
      <c r="UBO23" s="11"/>
      <c r="UBP23" s="11"/>
      <c r="UBQ23" s="11"/>
      <c r="UBR23" s="11"/>
      <c r="UBS23" s="11"/>
      <c r="UBT23" s="11"/>
      <c r="UBU23" s="11"/>
      <c r="UBV23" s="11"/>
      <c r="UBW23" s="11"/>
      <c r="UBX23" s="11"/>
      <c r="UBY23" s="11"/>
      <c r="UBZ23" s="11"/>
      <c r="UCA23" s="11"/>
      <c r="UCB23" s="11"/>
      <c r="UCC23" s="11"/>
      <c r="UCD23" s="11"/>
      <c r="UCE23" s="11"/>
      <c r="UCF23" s="11"/>
      <c r="UCG23" s="11"/>
      <c r="UCH23" s="11"/>
      <c r="UCI23" s="11"/>
      <c r="UCJ23" s="11"/>
      <c r="UCK23" s="11"/>
      <c r="UCL23" s="11"/>
      <c r="UCM23" s="11"/>
      <c r="UCN23" s="11"/>
      <c r="UCO23" s="11"/>
      <c r="UCP23" s="11"/>
      <c r="UCQ23" s="11"/>
      <c r="UCR23" s="11"/>
      <c r="UCS23" s="11"/>
      <c r="UCT23" s="11"/>
      <c r="UCU23" s="11"/>
      <c r="UCV23" s="11"/>
      <c r="UCW23" s="11"/>
      <c r="UCX23" s="11"/>
      <c r="UCY23" s="11"/>
      <c r="UCZ23" s="11"/>
      <c r="UDA23" s="11"/>
      <c r="UDB23" s="11"/>
      <c r="UDC23" s="11"/>
      <c r="UDD23" s="11"/>
      <c r="UDE23" s="11"/>
      <c r="UDF23" s="11"/>
      <c r="UDG23" s="11"/>
      <c r="UDH23" s="11"/>
      <c r="UDI23" s="11"/>
      <c r="UDJ23" s="11"/>
      <c r="UDK23" s="11"/>
      <c r="UDL23" s="11"/>
      <c r="UDM23" s="11"/>
      <c r="UDN23" s="11"/>
      <c r="UDO23" s="11"/>
      <c r="UDP23" s="11"/>
      <c r="UDQ23" s="11"/>
      <c r="UDR23" s="11"/>
      <c r="UDS23" s="11"/>
      <c r="UDT23" s="11"/>
      <c r="UDU23" s="11"/>
      <c r="UDV23" s="11"/>
      <c r="UDW23" s="11"/>
      <c r="UDX23" s="11"/>
      <c r="UDY23" s="11"/>
      <c r="UDZ23" s="11"/>
      <c r="UEA23" s="11"/>
      <c r="UEB23" s="11"/>
      <c r="UEC23" s="11"/>
      <c r="UED23" s="11"/>
      <c r="UEE23" s="11"/>
      <c r="UEF23" s="11"/>
      <c r="UEG23" s="11"/>
      <c r="UEH23" s="11"/>
      <c r="UEI23" s="11"/>
      <c r="UEJ23" s="11"/>
      <c r="UEK23" s="11"/>
      <c r="UEL23" s="11"/>
      <c r="UEM23" s="11"/>
      <c r="UEN23" s="11"/>
      <c r="UEO23" s="11"/>
      <c r="UEP23" s="11"/>
      <c r="UEQ23" s="11"/>
      <c r="UER23" s="11"/>
      <c r="UES23" s="11"/>
      <c r="UET23" s="11"/>
      <c r="UEU23" s="11"/>
      <c r="UEV23" s="11"/>
      <c r="UEW23" s="11"/>
      <c r="UEX23" s="11"/>
      <c r="UEY23" s="11"/>
      <c r="UEZ23" s="11"/>
      <c r="UFA23" s="11"/>
      <c r="UFB23" s="11"/>
      <c r="UFC23" s="11"/>
      <c r="UFD23" s="11"/>
      <c r="UFE23" s="11"/>
      <c r="UFF23" s="11"/>
      <c r="UFG23" s="11"/>
      <c r="UFH23" s="11"/>
      <c r="UFI23" s="11"/>
      <c r="UFJ23" s="11"/>
      <c r="UFK23" s="11"/>
      <c r="UFL23" s="11"/>
      <c r="UFM23" s="11"/>
      <c r="UFN23" s="11"/>
      <c r="UFO23" s="11"/>
      <c r="UFP23" s="11"/>
      <c r="UFQ23" s="11"/>
      <c r="UFR23" s="11"/>
      <c r="UFS23" s="11"/>
      <c r="UFT23" s="11"/>
      <c r="UFU23" s="11"/>
      <c r="UFV23" s="11"/>
      <c r="UFW23" s="11"/>
      <c r="UFX23" s="11"/>
      <c r="UFY23" s="11"/>
      <c r="UFZ23" s="11"/>
      <c r="UGA23" s="11"/>
      <c r="UGB23" s="11"/>
      <c r="UGC23" s="11"/>
      <c r="UGD23" s="11"/>
      <c r="UGE23" s="11"/>
      <c r="UGF23" s="11"/>
      <c r="UGG23" s="11"/>
      <c r="UGH23" s="11"/>
      <c r="UGI23" s="11"/>
      <c r="UGJ23" s="11"/>
      <c r="UGK23" s="11"/>
      <c r="UGL23" s="11"/>
      <c r="UGM23" s="11"/>
      <c r="UGN23" s="11"/>
      <c r="UGO23" s="11"/>
      <c r="UGP23" s="11"/>
      <c r="UGQ23" s="11"/>
      <c r="UGR23" s="11"/>
      <c r="UGS23" s="11"/>
      <c r="UGT23" s="11"/>
      <c r="UGU23" s="11"/>
      <c r="UGV23" s="11"/>
      <c r="UGW23" s="11"/>
      <c r="UGX23" s="11"/>
      <c r="UGY23" s="11"/>
      <c r="UGZ23" s="11"/>
      <c r="UHA23" s="11"/>
      <c r="UHB23" s="11"/>
      <c r="UHC23" s="11"/>
      <c r="UHD23" s="11"/>
      <c r="UHE23" s="11"/>
      <c r="UHF23" s="11"/>
      <c r="UHG23" s="11"/>
      <c r="UHH23" s="11"/>
      <c r="UHI23" s="11"/>
      <c r="UHJ23" s="11"/>
      <c r="UHK23" s="11"/>
      <c r="UHL23" s="11"/>
      <c r="UHM23" s="11"/>
      <c r="UHN23" s="11"/>
      <c r="UHO23" s="11"/>
      <c r="UHP23" s="11"/>
      <c r="UHQ23" s="11"/>
      <c r="UHR23" s="11"/>
      <c r="UHS23" s="11"/>
      <c r="UHT23" s="11"/>
      <c r="UHU23" s="11"/>
      <c r="UHV23" s="11"/>
      <c r="UHW23" s="11"/>
      <c r="UHX23" s="11"/>
      <c r="UHY23" s="11"/>
      <c r="UHZ23" s="11"/>
      <c r="UIA23" s="11"/>
      <c r="UIB23" s="11"/>
      <c r="UIC23" s="11"/>
      <c r="UID23" s="11"/>
      <c r="UIE23" s="11"/>
      <c r="UIF23" s="11"/>
      <c r="UIG23" s="11"/>
      <c r="UIH23" s="11"/>
      <c r="UII23" s="11"/>
      <c r="UIJ23" s="11"/>
      <c r="UIK23" s="11"/>
      <c r="UIL23" s="11"/>
      <c r="UIM23" s="11"/>
      <c r="UIN23" s="11"/>
      <c r="UIO23" s="11"/>
      <c r="UIP23" s="11"/>
      <c r="UIQ23" s="11"/>
      <c r="UIR23" s="11"/>
      <c r="UIS23" s="11"/>
      <c r="UIT23" s="11"/>
      <c r="UIU23" s="11"/>
      <c r="UIV23" s="11"/>
      <c r="UIW23" s="11"/>
      <c r="UIX23" s="11"/>
      <c r="UIY23" s="11"/>
      <c r="UIZ23" s="11"/>
      <c r="UJA23" s="11"/>
      <c r="UJB23" s="11"/>
      <c r="UJC23" s="11"/>
      <c r="UJD23" s="11"/>
      <c r="UJE23" s="11"/>
      <c r="UJF23" s="11"/>
      <c r="UJG23" s="11"/>
      <c r="UJH23" s="11"/>
      <c r="UJI23" s="11"/>
      <c r="UJJ23" s="11"/>
      <c r="UJK23" s="11"/>
      <c r="UJL23" s="11"/>
      <c r="UJM23" s="11"/>
      <c r="UJN23" s="11"/>
      <c r="UJO23" s="11"/>
      <c r="UJP23" s="11"/>
      <c r="UJQ23" s="11"/>
      <c r="UJR23" s="11"/>
      <c r="UJS23" s="11"/>
      <c r="UJT23" s="11"/>
      <c r="UJU23" s="11"/>
      <c r="UJV23" s="11"/>
      <c r="UJW23" s="11"/>
      <c r="UJX23" s="11"/>
      <c r="UJY23" s="11"/>
      <c r="UJZ23" s="11"/>
      <c r="UKA23" s="11"/>
      <c r="UKB23" s="11"/>
      <c r="UKC23" s="11"/>
      <c r="UKD23" s="11"/>
      <c r="UKE23" s="11"/>
      <c r="UKF23" s="11"/>
      <c r="UKG23" s="11"/>
      <c r="UKH23" s="11"/>
      <c r="UKI23" s="11"/>
      <c r="UKJ23" s="11"/>
      <c r="UKK23" s="11"/>
      <c r="UKL23" s="11"/>
      <c r="UKM23" s="11"/>
      <c r="UKN23" s="11"/>
      <c r="UKO23" s="11"/>
      <c r="UKP23" s="11"/>
      <c r="UKQ23" s="11"/>
      <c r="UKR23" s="11"/>
      <c r="UKS23" s="11"/>
      <c r="UKT23" s="11"/>
      <c r="UKU23" s="11"/>
      <c r="UKV23" s="11"/>
      <c r="UKW23" s="11"/>
      <c r="UKX23" s="11"/>
      <c r="UKY23" s="11"/>
      <c r="UKZ23" s="11"/>
      <c r="ULA23" s="11"/>
      <c r="ULB23" s="11"/>
      <c r="ULC23" s="11"/>
      <c r="ULD23" s="11"/>
      <c r="ULE23" s="11"/>
      <c r="ULF23" s="11"/>
      <c r="ULG23" s="11"/>
      <c r="ULH23" s="11"/>
      <c r="ULI23" s="11"/>
      <c r="ULJ23" s="11"/>
      <c r="ULK23" s="11"/>
      <c r="ULL23" s="11"/>
      <c r="ULM23" s="11"/>
      <c r="ULN23" s="11"/>
      <c r="ULO23" s="11"/>
      <c r="ULP23" s="11"/>
      <c r="ULQ23" s="11"/>
      <c r="ULR23" s="11"/>
      <c r="ULS23" s="11"/>
      <c r="ULT23" s="11"/>
      <c r="ULU23" s="11"/>
      <c r="ULV23" s="11"/>
      <c r="ULW23" s="11"/>
      <c r="ULX23" s="11"/>
      <c r="ULY23" s="11"/>
      <c r="ULZ23" s="11"/>
      <c r="UMA23" s="11"/>
      <c r="UMB23" s="11"/>
      <c r="UMC23" s="11"/>
      <c r="UMD23" s="11"/>
      <c r="UME23" s="11"/>
      <c r="UMF23" s="11"/>
      <c r="UMG23" s="11"/>
      <c r="UMH23" s="11"/>
      <c r="UMI23" s="11"/>
      <c r="UMJ23" s="11"/>
      <c r="UMK23" s="11"/>
      <c r="UML23" s="11"/>
      <c r="UMM23" s="11"/>
      <c r="UMN23" s="11"/>
      <c r="UMO23" s="11"/>
      <c r="UMP23" s="11"/>
      <c r="UMQ23" s="11"/>
      <c r="UMR23" s="11"/>
      <c r="UMS23" s="11"/>
      <c r="UMT23" s="11"/>
      <c r="UMU23" s="11"/>
      <c r="UMV23" s="11"/>
      <c r="UMW23" s="11"/>
      <c r="UMX23" s="11"/>
      <c r="UMY23" s="11"/>
      <c r="UMZ23" s="11"/>
      <c r="UNA23" s="11"/>
      <c r="UNB23" s="11"/>
      <c r="UNC23" s="11"/>
      <c r="UND23" s="11"/>
      <c r="UNE23" s="11"/>
      <c r="UNF23" s="11"/>
      <c r="UNG23" s="11"/>
      <c r="UNH23" s="11"/>
      <c r="UNI23" s="11"/>
      <c r="UNJ23" s="11"/>
      <c r="UNK23" s="11"/>
      <c r="UNL23" s="11"/>
      <c r="UNM23" s="11"/>
      <c r="UNN23" s="11"/>
      <c r="UNO23" s="11"/>
      <c r="UNP23" s="11"/>
      <c r="UNQ23" s="11"/>
      <c r="UNR23" s="11"/>
      <c r="UNS23" s="11"/>
      <c r="UNT23" s="11"/>
      <c r="UNU23" s="11"/>
      <c r="UNV23" s="11"/>
      <c r="UNW23" s="11"/>
      <c r="UNX23" s="11"/>
      <c r="UNY23" s="11"/>
      <c r="UNZ23" s="11"/>
      <c r="UOA23" s="11"/>
      <c r="UOB23" s="11"/>
      <c r="UOC23" s="11"/>
      <c r="UOD23" s="11"/>
      <c r="UOE23" s="11"/>
      <c r="UOF23" s="11"/>
      <c r="UOG23" s="11"/>
      <c r="UOH23" s="11"/>
      <c r="UOI23" s="11"/>
      <c r="UOJ23" s="11"/>
      <c r="UOK23" s="11"/>
      <c r="UOL23" s="11"/>
      <c r="UOM23" s="11"/>
      <c r="UON23" s="11"/>
      <c r="UOO23" s="11"/>
      <c r="UOP23" s="11"/>
      <c r="UOQ23" s="11"/>
      <c r="UOR23" s="11"/>
      <c r="UOS23" s="11"/>
      <c r="UOT23" s="11"/>
      <c r="UOU23" s="11"/>
      <c r="UOV23" s="11"/>
      <c r="UOW23" s="11"/>
      <c r="UOX23" s="11"/>
      <c r="UOY23" s="11"/>
      <c r="UOZ23" s="11"/>
      <c r="UPA23" s="11"/>
      <c r="UPB23" s="11"/>
      <c r="UPC23" s="11"/>
      <c r="UPD23" s="11"/>
      <c r="UPE23" s="11"/>
      <c r="UPF23" s="11"/>
      <c r="UPG23" s="11"/>
      <c r="UPH23" s="11"/>
      <c r="UPI23" s="11"/>
      <c r="UPJ23" s="11"/>
      <c r="UPK23" s="11"/>
      <c r="UPL23" s="11"/>
      <c r="UPM23" s="11"/>
      <c r="UPN23" s="11"/>
      <c r="UPO23" s="11"/>
      <c r="UPP23" s="11"/>
      <c r="UPQ23" s="11"/>
      <c r="UPR23" s="11"/>
      <c r="UPS23" s="11"/>
      <c r="UPT23" s="11"/>
      <c r="UPU23" s="11"/>
      <c r="UPV23" s="11"/>
      <c r="UPW23" s="11"/>
      <c r="UPX23" s="11"/>
      <c r="UPY23" s="11"/>
      <c r="UPZ23" s="11"/>
      <c r="UQA23" s="11"/>
      <c r="UQB23" s="11"/>
      <c r="UQC23" s="11"/>
      <c r="UQD23" s="11"/>
      <c r="UQE23" s="11"/>
      <c r="UQF23" s="11"/>
      <c r="UQG23" s="11"/>
      <c r="UQH23" s="11"/>
      <c r="UQI23" s="11"/>
      <c r="UQJ23" s="11"/>
      <c r="UQK23" s="11"/>
      <c r="UQL23" s="11"/>
      <c r="UQM23" s="11"/>
      <c r="UQN23" s="11"/>
      <c r="UQO23" s="11"/>
      <c r="UQP23" s="11"/>
      <c r="UQQ23" s="11"/>
      <c r="UQR23" s="11"/>
      <c r="UQS23" s="11"/>
      <c r="UQT23" s="11"/>
      <c r="UQU23" s="11"/>
      <c r="UQV23" s="11"/>
      <c r="UQW23" s="11"/>
      <c r="UQX23" s="11"/>
      <c r="UQY23" s="11"/>
      <c r="UQZ23" s="11"/>
      <c r="URA23" s="11"/>
      <c r="URB23" s="11"/>
      <c r="URC23" s="11"/>
      <c r="URD23" s="11"/>
      <c r="URE23" s="11"/>
      <c r="URF23" s="11"/>
      <c r="URG23" s="11"/>
      <c r="URH23" s="11"/>
      <c r="URI23" s="11"/>
      <c r="URJ23" s="11"/>
      <c r="URK23" s="11"/>
      <c r="URL23" s="11"/>
      <c r="URM23" s="11"/>
      <c r="URN23" s="11"/>
      <c r="URO23" s="11"/>
      <c r="URP23" s="11"/>
      <c r="URQ23" s="11"/>
      <c r="URR23" s="11"/>
      <c r="URS23" s="11"/>
      <c r="URT23" s="11"/>
      <c r="URU23" s="11"/>
      <c r="URV23" s="11"/>
      <c r="URW23" s="11"/>
      <c r="URX23" s="11"/>
      <c r="URY23" s="11"/>
      <c r="URZ23" s="11"/>
      <c r="USA23" s="11"/>
      <c r="USB23" s="11"/>
      <c r="USC23" s="11"/>
      <c r="USD23" s="11"/>
      <c r="USE23" s="11"/>
      <c r="USF23" s="11"/>
      <c r="USG23" s="11"/>
      <c r="USH23" s="11"/>
      <c r="USI23" s="11"/>
      <c r="USJ23" s="11"/>
      <c r="USK23" s="11"/>
      <c r="USL23" s="11"/>
      <c r="USM23" s="11"/>
      <c r="USN23" s="11"/>
      <c r="USO23" s="11"/>
      <c r="USP23" s="11"/>
      <c r="USQ23" s="11"/>
      <c r="USR23" s="11"/>
      <c r="USS23" s="11"/>
      <c r="UST23" s="11"/>
      <c r="USU23" s="11"/>
      <c r="USV23" s="11"/>
      <c r="USW23" s="11"/>
      <c r="USX23" s="11"/>
      <c r="USY23" s="11"/>
      <c r="USZ23" s="11"/>
      <c r="UTA23" s="11"/>
      <c r="UTB23" s="11"/>
      <c r="UTC23" s="11"/>
      <c r="UTD23" s="11"/>
      <c r="UTE23" s="11"/>
      <c r="UTF23" s="11"/>
      <c r="UTG23" s="11"/>
      <c r="UTH23" s="11"/>
      <c r="UTI23" s="11"/>
      <c r="UTJ23" s="11"/>
      <c r="UTK23" s="11"/>
      <c r="UTL23" s="11"/>
      <c r="UTM23" s="11"/>
      <c r="UTN23" s="11"/>
      <c r="UTO23" s="11"/>
      <c r="UTP23" s="11"/>
      <c r="UTQ23" s="11"/>
      <c r="UTR23" s="11"/>
      <c r="UTS23" s="11"/>
      <c r="UTT23" s="11"/>
      <c r="UTU23" s="11"/>
      <c r="UTV23" s="11"/>
      <c r="UTW23" s="11"/>
      <c r="UTX23" s="11"/>
      <c r="UTY23" s="11"/>
      <c r="UTZ23" s="11"/>
      <c r="UUA23" s="11"/>
      <c r="UUB23" s="11"/>
      <c r="UUC23" s="11"/>
      <c r="UUD23" s="11"/>
      <c r="UUE23" s="11"/>
      <c r="UUF23" s="11"/>
      <c r="UUG23" s="11"/>
      <c r="UUH23" s="11"/>
      <c r="UUI23" s="11"/>
      <c r="UUJ23" s="11"/>
      <c r="UUK23" s="11"/>
      <c r="UUL23" s="11"/>
      <c r="UUM23" s="11"/>
      <c r="UUN23" s="11"/>
      <c r="UUO23" s="11"/>
      <c r="UUP23" s="11"/>
      <c r="UUQ23" s="11"/>
      <c r="UUR23" s="11"/>
      <c r="UUS23" s="11"/>
      <c r="UUT23" s="11"/>
      <c r="UUU23" s="11"/>
      <c r="UUV23" s="11"/>
      <c r="UUW23" s="11"/>
      <c r="UUX23" s="11"/>
      <c r="UUY23" s="11"/>
      <c r="UUZ23" s="11"/>
      <c r="UVA23" s="11"/>
      <c r="UVB23" s="11"/>
      <c r="UVC23" s="11"/>
      <c r="UVD23" s="11"/>
      <c r="UVE23" s="11"/>
      <c r="UVF23" s="11"/>
      <c r="UVG23" s="11"/>
      <c r="UVH23" s="11"/>
      <c r="UVI23" s="11"/>
      <c r="UVJ23" s="11"/>
      <c r="UVK23" s="11"/>
      <c r="UVL23" s="11"/>
      <c r="UVM23" s="11"/>
      <c r="UVN23" s="11"/>
      <c r="UVO23" s="11"/>
      <c r="UVP23" s="11"/>
      <c r="UVQ23" s="11"/>
      <c r="UVR23" s="11"/>
      <c r="UVS23" s="11"/>
      <c r="UVT23" s="11"/>
      <c r="UVU23" s="11"/>
      <c r="UVV23" s="11"/>
      <c r="UVW23" s="11"/>
      <c r="UVX23" s="11"/>
      <c r="UVY23" s="11"/>
      <c r="UVZ23" s="11"/>
      <c r="UWA23" s="11"/>
      <c r="UWB23" s="11"/>
      <c r="UWC23" s="11"/>
      <c r="UWD23" s="11"/>
      <c r="UWE23" s="11"/>
      <c r="UWF23" s="11"/>
      <c r="UWG23" s="11"/>
      <c r="UWH23" s="11"/>
      <c r="UWI23" s="11"/>
      <c r="UWJ23" s="11"/>
      <c r="UWK23" s="11"/>
      <c r="UWL23" s="11"/>
      <c r="UWM23" s="11"/>
      <c r="UWN23" s="11"/>
      <c r="UWO23" s="11"/>
      <c r="UWP23" s="11"/>
      <c r="UWQ23" s="11"/>
      <c r="UWR23" s="11"/>
      <c r="UWS23" s="11"/>
      <c r="UWT23" s="11"/>
      <c r="UWU23" s="11"/>
      <c r="UWV23" s="11"/>
      <c r="UWW23" s="11"/>
      <c r="UWX23" s="11"/>
      <c r="UWY23" s="11"/>
      <c r="UWZ23" s="11"/>
      <c r="UXA23" s="11"/>
      <c r="UXB23" s="11"/>
      <c r="UXC23" s="11"/>
      <c r="UXD23" s="11"/>
      <c r="UXE23" s="11"/>
      <c r="UXF23" s="11"/>
      <c r="UXG23" s="11"/>
      <c r="UXH23" s="11"/>
      <c r="UXI23" s="11"/>
      <c r="UXJ23" s="11"/>
      <c r="UXK23" s="11"/>
      <c r="UXL23" s="11"/>
      <c r="UXM23" s="11"/>
      <c r="UXN23" s="11"/>
      <c r="UXO23" s="11"/>
      <c r="UXP23" s="11"/>
      <c r="UXQ23" s="11"/>
      <c r="UXR23" s="11"/>
      <c r="UXS23" s="11"/>
      <c r="UXT23" s="11"/>
      <c r="UXU23" s="11"/>
      <c r="UXV23" s="11"/>
      <c r="UXW23" s="11"/>
      <c r="UXX23" s="11"/>
      <c r="UXY23" s="11"/>
      <c r="UXZ23" s="11"/>
      <c r="UYA23" s="11"/>
      <c r="UYB23" s="11"/>
      <c r="UYC23" s="11"/>
      <c r="UYD23" s="11"/>
      <c r="UYE23" s="11"/>
      <c r="UYF23" s="11"/>
      <c r="UYG23" s="11"/>
      <c r="UYH23" s="11"/>
      <c r="UYI23" s="11"/>
      <c r="UYJ23" s="11"/>
      <c r="UYK23" s="11"/>
      <c r="UYL23" s="11"/>
      <c r="UYM23" s="11"/>
      <c r="UYN23" s="11"/>
      <c r="UYO23" s="11"/>
      <c r="UYP23" s="11"/>
      <c r="UYQ23" s="11"/>
      <c r="UYR23" s="11"/>
      <c r="UYS23" s="11"/>
      <c r="UYT23" s="11"/>
      <c r="UYU23" s="11"/>
      <c r="UYV23" s="11"/>
      <c r="UYW23" s="11"/>
      <c r="UYX23" s="11"/>
      <c r="UYY23" s="11"/>
      <c r="UYZ23" s="11"/>
      <c r="UZA23" s="11"/>
      <c r="UZB23" s="11"/>
      <c r="UZC23" s="11"/>
      <c r="UZD23" s="11"/>
      <c r="UZE23" s="11"/>
      <c r="UZF23" s="11"/>
      <c r="UZG23" s="11"/>
      <c r="UZH23" s="11"/>
      <c r="UZI23" s="11"/>
      <c r="UZJ23" s="11"/>
      <c r="UZK23" s="11"/>
      <c r="UZL23" s="11"/>
      <c r="UZM23" s="11"/>
      <c r="UZN23" s="11"/>
      <c r="UZO23" s="11"/>
      <c r="UZP23" s="11"/>
      <c r="UZQ23" s="11"/>
      <c r="UZR23" s="11"/>
      <c r="UZS23" s="11"/>
      <c r="UZT23" s="11"/>
      <c r="UZU23" s="11"/>
      <c r="UZV23" s="11"/>
      <c r="UZW23" s="11"/>
      <c r="UZX23" s="11"/>
      <c r="UZY23" s="11"/>
      <c r="UZZ23" s="11"/>
      <c r="VAA23" s="11"/>
      <c r="VAB23" s="11"/>
      <c r="VAC23" s="11"/>
      <c r="VAD23" s="11"/>
      <c r="VAE23" s="11"/>
      <c r="VAF23" s="11"/>
      <c r="VAG23" s="11"/>
      <c r="VAH23" s="11"/>
      <c r="VAI23" s="11"/>
      <c r="VAJ23" s="11"/>
      <c r="VAK23" s="11"/>
      <c r="VAL23" s="11"/>
      <c r="VAM23" s="11"/>
      <c r="VAN23" s="11"/>
      <c r="VAO23" s="11"/>
      <c r="VAP23" s="11"/>
      <c r="VAQ23" s="11"/>
      <c r="VAR23" s="11"/>
      <c r="VAS23" s="11"/>
      <c r="VAT23" s="11"/>
      <c r="VAU23" s="11"/>
      <c r="VAV23" s="11"/>
      <c r="VAW23" s="11"/>
      <c r="VAX23" s="11"/>
      <c r="VAY23" s="11"/>
      <c r="VAZ23" s="11"/>
      <c r="VBA23" s="11"/>
      <c r="VBB23" s="11"/>
      <c r="VBC23" s="11"/>
      <c r="VBD23" s="11"/>
      <c r="VBE23" s="11"/>
      <c r="VBF23" s="11"/>
      <c r="VBG23" s="11"/>
      <c r="VBH23" s="11"/>
      <c r="VBI23" s="11"/>
      <c r="VBJ23" s="11"/>
      <c r="VBK23" s="11"/>
      <c r="VBL23" s="11"/>
      <c r="VBM23" s="11"/>
      <c r="VBN23" s="11"/>
      <c r="VBO23" s="11"/>
      <c r="VBP23" s="11"/>
      <c r="VBQ23" s="11"/>
      <c r="VBR23" s="11"/>
      <c r="VBS23" s="11"/>
      <c r="VBT23" s="11"/>
      <c r="VBU23" s="11"/>
      <c r="VBV23" s="11"/>
      <c r="VBW23" s="11"/>
      <c r="VBX23" s="11"/>
      <c r="VBY23" s="11"/>
      <c r="VBZ23" s="11"/>
      <c r="VCA23" s="11"/>
      <c r="VCB23" s="11"/>
      <c r="VCC23" s="11"/>
      <c r="VCD23" s="11"/>
      <c r="VCE23" s="11"/>
      <c r="VCF23" s="11"/>
      <c r="VCG23" s="11"/>
      <c r="VCH23" s="11"/>
      <c r="VCI23" s="11"/>
      <c r="VCJ23" s="11"/>
      <c r="VCK23" s="11"/>
      <c r="VCL23" s="11"/>
      <c r="VCM23" s="11"/>
      <c r="VCN23" s="11"/>
      <c r="VCO23" s="11"/>
      <c r="VCP23" s="11"/>
      <c r="VCQ23" s="11"/>
      <c r="VCR23" s="11"/>
      <c r="VCS23" s="11"/>
      <c r="VCT23" s="11"/>
      <c r="VCU23" s="11"/>
      <c r="VCV23" s="11"/>
      <c r="VCW23" s="11"/>
      <c r="VCX23" s="11"/>
      <c r="VCY23" s="11"/>
      <c r="VCZ23" s="11"/>
      <c r="VDA23" s="11"/>
      <c r="VDB23" s="11"/>
      <c r="VDC23" s="11"/>
      <c r="VDD23" s="11"/>
      <c r="VDE23" s="11"/>
      <c r="VDF23" s="11"/>
      <c r="VDG23" s="11"/>
      <c r="VDH23" s="11"/>
      <c r="VDI23" s="11"/>
      <c r="VDJ23" s="11"/>
      <c r="VDK23" s="11"/>
      <c r="VDL23" s="11"/>
      <c r="VDM23" s="11"/>
      <c r="VDN23" s="11"/>
      <c r="VDO23" s="11"/>
      <c r="VDP23" s="11"/>
      <c r="VDQ23" s="11"/>
      <c r="VDR23" s="11"/>
      <c r="VDS23" s="11"/>
      <c r="VDT23" s="11"/>
      <c r="VDU23" s="11"/>
      <c r="VDV23" s="11"/>
      <c r="VDW23" s="11"/>
      <c r="VDX23" s="11"/>
      <c r="VDY23" s="11"/>
      <c r="VDZ23" s="11"/>
      <c r="VEA23" s="11"/>
      <c r="VEB23" s="11"/>
      <c r="VEC23" s="11"/>
      <c r="VED23" s="11"/>
      <c r="VEE23" s="11"/>
      <c r="VEF23" s="11"/>
      <c r="VEG23" s="11"/>
      <c r="VEH23" s="11"/>
      <c r="VEI23" s="11"/>
      <c r="VEJ23" s="11"/>
      <c r="VEK23" s="11"/>
      <c r="VEL23" s="11"/>
      <c r="VEM23" s="11"/>
      <c r="VEN23" s="11"/>
      <c r="VEO23" s="11"/>
      <c r="VEP23" s="11"/>
      <c r="VEQ23" s="11"/>
      <c r="VER23" s="11"/>
      <c r="VES23" s="11"/>
      <c r="VET23" s="11"/>
      <c r="VEU23" s="11"/>
      <c r="VEV23" s="11"/>
      <c r="VEW23" s="11"/>
      <c r="VEX23" s="11"/>
      <c r="VEY23" s="11"/>
      <c r="VEZ23" s="11"/>
      <c r="VFA23" s="11"/>
      <c r="VFB23" s="11"/>
      <c r="VFC23" s="11"/>
      <c r="VFD23" s="11"/>
      <c r="VFE23" s="11"/>
      <c r="VFF23" s="11"/>
      <c r="VFG23" s="11"/>
      <c r="VFH23" s="11"/>
      <c r="VFI23" s="11"/>
      <c r="VFJ23" s="11"/>
      <c r="VFK23" s="11"/>
      <c r="VFL23" s="11"/>
      <c r="VFM23" s="11"/>
      <c r="VFN23" s="11"/>
      <c r="VFO23" s="11"/>
      <c r="VFP23" s="11"/>
      <c r="VFQ23" s="11"/>
      <c r="VFR23" s="11"/>
      <c r="VFS23" s="11"/>
      <c r="VFT23" s="11"/>
      <c r="VFU23" s="11"/>
      <c r="VFV23" s="11"/>
      <c r="VFW23" s="11"/>
      <c r="VFX23" s="11"/>
      <c r="VFY23" s="11"/>
      <c r="VFZ23" s="11"/>
      <c r="VGA23" s="11"/>
      <c r="VGB23" s="11"/>
      <c r="VGC23" s="11"/>
      <c r="VGD23" s="11"/>
      <c r="VGE23" s="11"/>
      <c r="VGF23" s="11"/>
      <c r="VGG23" s="11"/>
      <c r="VGH23" s="11"/>
      <c r="VGI23" s="11"/>
      <c r="VGJ23" s="11"/>
      <c r="VGK23" s="11"/>
      <c r="VGL23" s="11"/>
      <c r="VGM23" s="11"/>
      <c r="VGN23" s="11"/>
      <c r="VGO23" s="11"/>
      <c r="VGP23" s="11"/>
      <c r="VGQ23" s="11"/>
      <c r="VGR23" s="11"/>
      <c r="VGS23" s="11"/>
      <c r="VGT23" s="11"/>
      <c r="VGU23" s="11"/>
      <c r="VGV23" s="11"/>
      <c r="VGW23" s="11"/>
      <c r="VGX23" s="11"/>
      <c r="VGY23" s="11"/>
      <c r="VGZ23" s="11"/>
      <c r="VHA23" s="11"/>
      <c r="VHB23" s="11"/>
      <c r="VHC23" s="11"/>
      <c r="VHD23" s="11"/>
      <c r="VHE23" s="11"/>
      <c r="VHF23" s="11"/>
      <c r="VHG23" s="11"/>
      <c r="VHH23" s="11"/>
      <c r="VHI23" s="11"/>
      <c r="VHJ23" s="11"/>
      <c r="VHK23" s="11"/>
      <c r="VHL23" s="11"/>
      <c r="VHM23" s="11"/>
      <c r="VHN23" s="11"/>
      <c r="VHO23" s="11"/>
      <c r="VHP23" s="11"/>
      <c r="VHQ23" s="11"/>
      <c r="VHR23" s="11"/>
      <c r="VHS23" s="11"/>
      <c r="VHT23" s="11"/>
      <c r="VHU23" s="11"/>
      <c r="VHV23" s="11"/>
      <c r="VHW23" s="11"/>
      <c r="VHX23" s="11"/>
      <c r="VHY23" s="11"/>
      <c r="VHZ23" s="11"/>
      <c r="VIA23" s="11"/>
      <c r="VIB23" s="11"/>
      <c r="VIC23" s="11"/>
      <c r="VID23" s="11"/>
      <c r="VIE23" s="11"/>
      <c r="VIF23" s="11"/>
      <c r="VIG23" s="11"/>
      <c r="VIH23" s="11"/>
      <c r="VII23" s="11"/>
      <c r="VIJ23" s="11"/>
      <c r="VIK23" s="11"/>
      <c r="VIL23" s="11"/>
      <c r="VIM23" s="11"/>
      <c r="VIN23" s="11"/>
      <c r="VIO23" s="11"/>
      <c r="VIP23" s="11"/>
      <c r="VIQ23" s="11"/>
      <c r="VIR23" s="11"/>
      <c r="VIS23" s="11"/>
      <c r="VIT23" s="11"/>
      <c r="VIU23" s="11"/>
      <c r="VIV23" s="11"/>
      <c r="VIW23" s="11"/>
      <c r="VIX23" s="11"/>
      <c r="VIY23" s="11"/>
      <c r="VIZ23" s="11"/>
      <c r="VJA23" s="11"/>
      <c r="VJB23" s="11"/>
      <c r="VJC23" s="11"/>
      <c r="VJD23" s="11"/>
      <c r="VJE23" s="11"/>
      <c r="VJF23" s="11"/>
      <c r="VJG23" s="11"/>
      <c r="VJH23" s="11"/>
      <c r="VJI23" s="11"/>
      <c r="VJJ23" s="11"/>
      <c r="VJK23" s="11"/>
      <c r="VJL23" s="11"/>
      <c r="VJM23" s="11"/>
      <c r="VJN23" s="11"/>
      <c r="VJO23" s="11"/>
      <c r="VJP23" s="11"/>
      <c r="VJQ23" s="11"/>
      <c r="VJR23" s="11"/>
      <c r="VJS23" s="11"/>
      <c r="VJT23" s="11"/>
      <c r="VJU23" s="11"/>
      <c r="VJV23" s="11"/>
      <c r="VJW23" s="11"/>
      <c r="VJX23" s="11"/>
      <c r="VJY23" s="11"/>
      <c r="VJZ23" s="11"/>
      <c r="VKA23" s="11"/>
      <c r="VKB23" s="11"/>
      <c r="VKC23" s="11"/>
      <c r="VKD23" s="11"/>
      <c r="VKE23" s="11"/>
      <c r="VKF23" s="11"/>
      <c r="VKG23" s="11"/>
      <c r="VKH23" s="11"/>
      <c r="VKI23" s="11"/>
      <c r="VKJ23" s="11"/>
      <c r="VKK23" s="11"/>
      <c r="VKL23" s="11"/>
      <c r="VKM23" s="11"/>
      <c r="VKN23" s="11"/>
      <c r="VKO23" s="11"/>
      <c r="VKP23" s="11"/>
      <c r="VKQ23" s="11"/>
      <c r="VKR23" s="11"/>
      <c r="VKS23" s="11"/>
      <c r="VKT23" s="11"/>
      <c r="VKU23" s="11"/>
      <c r="VKV23" s="11"/>
      <c r="VKW23" s="11"/>
      <c r="VKX23" s="11"/>
      <c r="VKY23" s="11"/>
      <c r="VKZ23" s="11"/>
      <c r="VLA23" s="11"/>
      <c r="VLB23" s="11"/>
      <c r="VLC23" s="11"/>
      <c r="VLD23" s="11"/>
      <c r="VLE23" s="11"/>
      <c r="VLF23" s="11"/>
      <c r="VLG23" s="11"/>
      <c r="VLH23" s="11"/>
      <c r="VLI23" s="11"/>
      <c r="VLJ23" s="11"/>
      <c r="VLK23" s="11"/>
      <c r="VLL23" s="11"/>
      <c r="VLM23" s="11"/>
      <c r="VLN23" s="11"/>
      <c r="VLO23" s="11"/>
      <c r="VLP23" s="11"/>
      <c r="VLQ23" s="11"/>
      <c r="VLR23" s="11"/>
      <c r="VLS23" s="11"/>
      <c r="VLT23" s="11"/>
      <c r="VLU23" s="11"/>
      <c r="VLV23" s="11"/>
      <c r="VLW23" s="11"/>
      <c r="VLX23" s="11"/>
      <c r="VLY23" s="11"/>
      <c r="VLZ23" s="11"/>
      <c r="VMA23" s="11"/>
      <c r="VMB23" s="11"/>
      <c r="VMC23" s="11"/>
      <c r="VMD23" s="11"/>
      <c r="VME23" s="11"/>
      <c r="VMF23" s="11"/>
      <c r="VMG23" s="11"/>
      <c r="VMH23" s="11"/>
      <c r="VMI23" s="11"/>
      <c r="VMJ23" s="11"/>
      <c r="VMK23" s="11"/>
      <c r="VML23" s="11"/>
      <c r="VMM23" s="11"/>
      <c r="VMN23" s="11"/>
      <c r="VMO23" s="11"/>
      <c r="VMP23" s="11"/>
      <c r="VMQ23" s="11"/>
      <c r="VMR23" s="11"/>
      <c r="VMS23" s="11"/>
      <c r="VMT23" s="11"/>
      <c r="VMU23" s="11"/>
      <c r="VMV23" s="11"/>
      <c r="VMW23" s="11"/>
      <c r="VMX23" s="11"/>
      <c r="VMY23" s="11"/>
      <c r="VMZ23" s="11"/>
      <c r="VNA23" s="11"/>
      <c r="VNB23" s="11"/>
      <c r="VNC23" s="11"/>
      <c r="VND23" s="11"/>
      <c r="VNE23" s="11"/>
      <c r="VNF23" s="11"/>
      <c r="VNG23" s="11"/>
      <c r="VNH23" s="11"/>
      <c r="VNI23" s="11"/>
      <c r="VNJ23" s="11"/>
      <c r="VNK23" s="11"/>
      <c r="VNL23" s="11"/>
      <c r="VNM23" s="11"/>
      <c r="VNN23" s="11"/>
      <c r="VNO23" s="11"/>
      <c r="VNP23" s="11"/>
      <c r="VNQ23" s="11"/>
      <c r="VNR23" s="11"/>
      <c r="VNS23" s="11"/>
      <c r="VNT23" s="11"/>
      <c r="VNU23" s="11"/>
      <c r="VNV23" s="11"/>
      <c r="VNW23" s="11"/>
      <c r="VNX23" s="11"/>
      <c r="VNY23" s="11"/>
      <c r="VNZ23" s="11"/>
      <c r="VOA23" s="11"/>
      <c r="VOB23" s="11"/>
      <c r="VOC23" s="11"/>
      <c r="VOD23" s="11"/>
      <c r="VOE23" s="11"/>
      <c r="VOF23" s="11"/>
      <c r="VOG23" s="11"/>
      <c r="VOH23" s="11"/>
      <c r="VOI23" s="11"/>
      <c r="VOJ23" s="11"/>
      <c r="VOK23" s="11"/>
      <c r="VOL23" s="11"/>
      <c r="VOM23" s="11"/>
      <c r="VON23" s="11"/>
      <c r="VOO23" s="11"/>
      <c r="VOP23" s="11"/>
      <c r="VOQ23" s="11"/>
      <c r="VOR23" s="11"/>
      <c r="VOS23" s="11"/>
      <c r="VOT23" s="11"/>
      <c r="VOU23" s="11"/>
      <c r="VOV23" s="11"/>
      <c r="VOW23" s="11"/>
      <c r="VOX23" s="11"/>
      <c r="VOY23" s="11"/>
      <c r="VOZ23" s="11"/>
      <c r="VPA23" s="11"/>
      <c r="VPB23" s="11"/>
      <c r="VPC23" s="11"/>
      <c r="VPD23" s="11"/>
      <c r="VPE23" s="11"/>
      <c r="VPF23" s="11"/>
      <c r="VPG23" s="11"/>
      <c r="VPH23" s="11"/>
      <c r="VPI23" s="11"/>
      <c r="VPJ23" s="11"/>
      <c r="VPK23" s="11"/>
      <c r="VPL23" s="11"/>
      <c r="VPM23" s="11"/>
      <c r="VPN23" s="11"/>
      <c r="VPO23" s="11"/>
      <c r="VPP23" s="11"/>
      <c r="VPQ23" s="11"/>
      <c r="VPR23" s="11"/>
      <c r="VPS23" s="11"/>
      <c r="VPT23" s="11"/>
      <c r="VPU23" s="11"/>
      <c r="VPV23" s="11"/>
      <c r="VPW23" s="11"/>
      <c r="VPX23" s="11"/>
      <c r="VPY23" s="11"/>
      <c r="VPZ23" s="11"/>
      <c r="VQA23" s="11"/>
      <c r="VQB23" s="11"/>
      <c r="VQC23" s="11"/>
      <c r="VQD23" s="11"/>
      <c r="VQE23" s="11"/>
      <c r="VQF23" s="11"/>
      <c r="VQG23" s="11"/>
      <c r="VQH23" s="11"/>
      <c r="VQI23" s="11"/>
      <c r="VQJ23" s="11"/>
      <c r="VQK23" s="11"/>
      <c r="VQL23" s="11"/>
      <c r="VQM23" s="11"/>
      <c r="VQN23" s="11"/>
      <c r="VQO23" s="11"/>
      <c r="VQP23" s="11"/>
      <c r="VQQ23" s="11"/>
      <c r="VQR23" s="11"/>
      <c r="VQS23" s="11"/>
      <c r="VQT23" s="11"/>
      <c r="VQU23" s="11"/>
      <c r="VQV23" s="11"/>
      <c r="VQW23" s="11"/>
      <c r="VQX23" s="11"/>
      <c r="VQY23" s="11"/>
      <c r="VQZ23" s="11"/>
      <c r="VRA23" s="11"/>
      <c r="VRB23" s="11"/>
      <c r="VRC23" s="11"/>
      <c r="VRD23" s="11"/>
      <c r="VRE23" s="11"/>
      <c r="VRF23" s="11"/>
      <c r="VRG23" s="11"/>
      <c r="VRH23" s="11"/>
      <c r="VRI23" s="11"/>
      <c r="VRJ23" s="11"/>
      <c r="VRK23" s="11"/>
      <c r="VRL23" s="11"/>
      <c r="VRM23" s="11"/>
      <c r="VRN23" s="11"/>
      <c r="VRO23" s="11"/>
      <c r="VRP23" s="11"/>
      <c r="VRQ23" s="11"/>
      <c r="VRR23" s="11"/>
      <c r="VRS23" s="11"/>
      <c r="VRT23" s="11"/>
      <c r="VRU23" s="11"/>
      <c r="VRV23" s="11"/>
      <c r="VRW23" s="11"/>
      <c r="VRX23" s="11"/>
      <c r="VRY23" s="11"/>
      <c r="VRZ23" s="11"/>
      <c r="VSA23" s="11"/>
      <c r="VSB23" s="11"/>
      <c r="VSC23" s="11"/>
      <c r="VSD23" s="11"/>
      <c r="VSE23" s="11"/>
      <c r="VSF23" s="11"/>
      <c r="VSG23" s="11"/>
      <c r="VSH23" s="11"/>
      <c r="VSI23" s="11"/>
      <c r="VSJ23" s="11"/>
      <c r="VSK23" s="11"/>
      <c r="VSL23" s="11"/>
      <c r="VSM23" s="11"/>
      <c r="VSN23" s="11"/>
      <c r="VSO23" s="11"/>
      <c r="VSP23" s="11"/>
      <c r="VSQ23" s="11"/>
      <c r="VSR23" s="11"/>
      <c r="VSS23" s="11"/>
      <c r="VST23" s="11"/>
      <c r="VSU23" s="11"/>
      <c r="VSV23" s="11"/>
      <c r="VSW23" s="11"/>
      <c r="VSX23" s="11"/>
      <c r="VSY23" s="11"/>
      <c r="VSZ23" s="11"/>
      <c r="VTA23" s="11"/>
      <c r="VTB23" s="11"/>
      <c r="VTC23" s="11"/>
      <c r="VTD23" s="11"/>
      <c r="VTE23" s="11"/>
      <c r="VTF23" s="11"/>
      <c r="VTG23" s="11"/>
      <c r="VTH23" s="11"/>
      <c r="VTI23" s="11"/>
      <c r="VTJ23" s="11"/>
      <c r="VTK23" s="11"/>
      <c r="VTL23" s="11"/>
      <c r="VTM23" s="11"/>
      <c r="VTN23" s="11"/>
      <c r="VTO23" s="11"/>
      <c r="VTP23" s="11"/>
      <c r="VTQ23" s="11"/>
      <c r="VTR23" s="11"/>
      <c r="VTS23" s="11"/>
      <c r="VTT23" s="11"/>
      <c r="VTU23" s="11"/>
      <c r="VTV23" s="11"/>
      <c r="VTW23" s="11"/>
      <c r="VTX23" s="11"/>
      <c r="VTY23" s="11"/>
      <c r="VTZ23" s="11"/>
      <c r="VUA23" s="11"/>
      <c r="VUB23" s="11"/>
      <c r="VUC23" s="11"/>
      <c r="VUD23" s="11"/>
      <c r="VUE23" s="11"/>
      <c r="VUF23" s="11"/>
      <c r="VUG23" s="11"/>
      <c r="VUH23" s="11"/>
      <c r="VUI23" s="11"/>
      <c r="VUJ23" s="11"/>
      <c r="VUK23" s="11"/>
      <c r="VUL23" s="11"/>
      <c r="VUM23" s="11"/>
      <c r="VUN23" s="11"/>
      <c r="VUO23" s="11"/>
      <c r="VUP23" s="11"/>
      <c r="VUQ23" s="11"/>
      <c r="VUR23" s="11"/>
      <c r="VUS23" s="11"/>
      <c r="VUT23" s="11"/>
      <c r="VUU23" s="11"/>
      <c r="VUV23" s="11"/>
      <c r="VUW23" s="11"/>
      <c r="VUX23" s="11"/>
      <c r="VUY23" s="11"/>
      <c r="VUZ23" s="11"/>
      <c r="VVA23" s="11"/>
      <c r="VVB23" s="11"/>
      <c r="VVC23" s="11"/>
      <c r="VVD23" s="11"/>
      <c r="VVE23" s="11"/>
      <c r="VVF23" s="11"/>
      <c r="VVG23" s="11"/>
      <c r="VVH23" s="11"/>
      <c r="VVI23" s="11"/>
      <c r="VVJ23" s="11"/>
      <c r="VVK23" s="11"/>
      <c r="VVL23" s="11"/>
      <c r="VVM23" s="11"/>
      <c r="VVN23" s="11"/>
      <c r="VVO23" s="11"/>
      <c r="VVP23" s="11"/>
      <c r="VVQ23" s="11"/>
      <c r="VVR23" s="11"/>
      <c r="VVS23" s="11"/>
      <c r="VVT23" s="11"/>
      <c r="VVU23" s="11"/>
      <c r="VVV23" s="11"/>
      <c r="VVW23" s="11"/>
      <c r="VVX23" s="11"/>
      <c r="VVY23" s="11"/>
      <c r="VVZ23" s="11"/>
      <c r="VWA23" s="11"/>
      <c r="VWB23" s="11"/>
      <c r="VWC23" s="11"/>
      <c r="VWD23" s="11"/>
      <c r="VWE23" s="11"/>
      <c r="VWF23" s="11"/>
      <c r="VWG23" s="11"/>
      <c r="VWH23" s="11"/>
      <c r="VWI23" s="11"/>
      <c r="VWJ23" s="11"/>
      <c r="VWK23" s="11"/>
      <c r="VWL23" s="11"/>
      <c r="VWM23" s="11"/>
      <c r="VWN23" s="11"/>
      <c r="VWO23" s="11"/>
      <c r="VWP23" s="11"/>
      <c r="VWQ23" s="11"/>
      <c r="VWR23" s="11"/>
      <c r="VWS23" s="11"/>
      <c r="VWT23" s="11"/>
      <c r="VWU23" s="11"/>
      <c r="VWV23" s="11"/>
      <c r="VWW23" s="11"/>
      <c r="VWX23" s="11"/>
      <c r="VWY23" s="11"/>
      <c r="VWZ23" s="11"/>
      <c r="VXA23" s="11"/>
      <c r="VXB23" s="11"/>
      <c r="VXC23" s="11"/>
      <c r="VXD23" s="11"/>
      <c r="VXE23" s="11"/>
      <c r="VXF23" s="11"/>
      <c r="VXG23" s="11"/>
      <c r="VXH23" s="11"/>
      <c r="VXI23" s="11"/>
      <c r="VXJ23" s="11"/>
      <c r="VXK23" s="11"/>
      <c r="VXL23" s="11"/>
      <c r="VXM23" s="11"/>
      <c r="VXN23" s="11"/>
      <c r="VXO23" s="11"/>
      <c r="VXP23" s="11"/>
      <c r="VXQ23" s="11"/>
      <c r="VXR23" s="11"/>
      <c r="VXS23" s="11"/>
      <c r="VXT23" s="11"/>
      <c r="VXU23" s="11"/>
      <c r="VXV23" s="11"/>
      <c r="VXW23" s="11"/>
      <c r="VXX23" s="11"/>
      <c r="VXY23" s="11"/>
      <c r="VXZ23" s="11"/>
      <c r="VYA23" s="11"/>
      <c r="VYB23" s="11"/>
      <c r="VYC23" s="11"/>
      <c r="VYD23" s="11"/>
      <c r="VYE23" s="11"/>
      <c r="VYF23" s="11"/>
      <c r="VYG23" s="11"/>
      <c r="VYH23" s="11"/>
      <c r="VYI23" s="11"/>
      <c r="VYJ23" s="11"/>
      <c r="VYK23" s="11"/>
      <c r="VYL23" s="11"/>
      <c r="VYM23" s="11"/>
      <c r="VYN23" s="11"/>
      <c r="VYO23" s="11"/>
      <c r="VYP23" s="11"/>
      <c r="VYQ23" s="11"/>
      <c r="VYR23" s="11"/>
      <c r="VYS23" s="11"/>
      <c r="VYT23" s="11"/>
      <c r="VYU23" s="11"/>
      <c r="VYV23" s="11"/>
      <c r="VYW23" s="11"/>
      <c r="VYX23" s="11"/>
      <c r="VYY23" s="11"/>
      <c r="VYZ23" s="11"/>
      <c r="VZA23" s="11"/>
      <c r="VZB23" s="11"/>
      <c r="VZC23" s="11"/>
      <c r="VZD23" s="11"/>
      <c r="VZE23" s="11"/>
      <c r="VZF23" s="11"/>
      <c r="VZG23" s="11"/>
      <c r="VZH23" s="11"/>
      <c r="VZI23" s="11"/>
      <c r="VZJ23" s="11"/>
      <c r="VZK23" s="11"/>
      <c r="VZL23" s="11"/>
      <c r="VZM23" s="11"/>
      <c r="VZN23" s="11"/>
      <c r="VZO23" s="11"/>
      <c r="VZP23" s="11"/>
      <c r="VZQ23" s="11"/>
      <c r="VZR23" s="11"/>
      <c r="VZS23" s="11"/>
      <c r="VZT23" s="11"/>
      <c r="VZU23" s="11"/>
      <c r="VZV23" s="11"/>
      <c r="VZW23" s="11"/>
      <c r="VZX23" s="11"/>
      <c r="VZY23" s="11"/>
      <c r="VZZ23" s="11"/>
      <c r="WAA23" s="11"/>
      <c r="WAB23" s="11"/>
      <c r="WAC23" s="11"/>
      <c r="WAD23" s="11"/>
      <c r="WAE23" s="11"/>
      <c r="WAF23" s="11"/>
      <c r="WAG23" s="11"/>
      <c r="WAH23" s="11"/>
      <c r="WAI23" s="11"/>
      <c r="WAJ23" s="11"/>
      <c r="WAK23" s="11"/>
      <c r="WAL23" s="11"/>
      <c r="WAM23" s="11"/>
      <c r="WAN23" s="11"/>
      <c r="WAO23" s="11"/>
      <c r="WAP23" s="11"/>
      <c r="WAQ23" s="11"/>
      <c r="WAR23" s="11"/>
      <c r="WAS23" s="11"/>
      <c r="WAT23" s="11"/>
      <c r="WAU23" s="11"/>
      <c r="WAV23" s="11"/>
      <c r="WAW23" s="11"/>
      <c r="WAX23" s="11"/>
      <c r="WAY23" s="11"/>
      <c r="WAZ23" s="11"/>
      <c r="WBA23" s="11"/>
      <c r="WBB23" s="11"/>
      <c r="WBC23" s="11"/>
      <c r="WBD23" s="11"/>
      <c r="WBE23" s="11"/>
      <c r="WBF23" s="11"/>
      <c r="WBG23" s="11"/>
      <c r="WBH23" s="11"/>
      <c r="WBI23" s="11"/>
      <c r="WBJ23" s="11"/>
      <c r="WBK23" s="11"/>
      <c r="WBL23" s="11"/>
      <c r="WBM23" s="11"/>
      <c r="WBN23" s="11"/>
      <c r="WBO23" s="11"/>
      <c r="WBP23" s="11"/>
      <c r="WBQ23" s="11"/>
      <c r="WBR23" s="11"/>
      <c r="WBS23" s="11"/>
      <c r="WBT23" s="11"/>
      <c r="WBU23" s="11"/>
      <c r="WBV23" s="11"/>
      <c r="WBW23" s="11"/>
      <c r="WBX23" s="11"/>
      <c r="WBY23" s="11"/>
      <c r="WBZ23" s="11"/>
      <c r="WCA23" s="11"/>
      <c r="WCB23" s="11"/>
      <c r="WCC23" s="11"/>
      <c r="WCD23" s="11"/>
      <c r="WCE23" s="11"/>
      <c r="WCF23" s="11"/>
      <c r="WCG23" s="11"/>
      <c r="WCH23" s="11"/>
      <c r="WCI23" s="11"/>
      <c r="WCJ23" s="11"/>
      <c r="WCK23" s="11"/>
      <c r="WCL23" s="11"/>
      <c r="WCM23" s="11"/>
      <c r="WCN23" s="11"/>
      <c r="WCO23" s="11"/>
      <c r="WCP23" s="11"/>
      <c r="WCQ23" s="11"/>
      <c r="WCR23" s="11"/>
      <c r="WCS23" s="11"/>
      <c r="WCT23" s="11"/>
      <c r="WCU23" s="11"/>
      <c r="WCV23" s="11"/>
      <c r="WCW23" s="11"/>
      <c r="WCX23" s="11"/>
      <c r="WCY23" s="11"/>
      <c r="WCZ23" s="11"/>
      <c r="WDA23" s="11"/>
      <c r="WDB23" s="11"/>
      <c r="WDC23" s="11"/>
      <c r="WDD23" s="11"/>
      <c r="WDE23" s="11"/>
      <c r="WDF23" s="11"/>
      <c r="WDG23" s="11"/>
      <c r="WDH23" s="11"/>
      <c r="WDI23" s="11"/>
      <c r="WDJ23" s="11"/>
      <c r="WDK23" s="11"/>
      <c r="WDL23" s="11"/>
      <c r="WDM23" s="11"/>
      <c r="WDN23" s="11"/>
      <c r="WDO23" s="11"/>
      <c r="WDP23" s="11"/>
      <c r="WDQ23" s="11"/>
      <c r="WDR23" s="11"/>
      <c r="WDS23" s="11"/>
      <c r="WDT23" s="11"/>
      <c r="WDU23" s="11"/>
      <c r="WDV23" s="11"/>
      <c r="WDW23" s="11"/>
      <c r="WDX23" s="11"/>
      <c r="WDY23" s="11"/>
      <c r="WDZ23" s="11"/>
      <c r="WEA23" s="11"/>
      <c r="WEB23" s="11"/>
      <c r="WEC23" s="11"/>
      <c r="WED23" s="11"/>
      <c r="WEE23" s="11"/>
      <c r="WEF23" s="11"/>
      <c r="WEG23" s="11"/>
      <c r="WEH23" s="11"/>
      <c r="WEI23" s="11"/>
      <c r="WEJ23" s="11"/>
      <c r="WEK23" s="11"/>
      <c r="WEL23" s="11"/>
      <c r="WEM23" s="11"/>
      <c r="WEN23" s="11"/>
      <c r="WEO23" s="11"/>
      <c r="WEP23" s="11"/>
      <c r="WEQ23" s="11"/>
      <c r="WER23" s="11"/>
      <c r="WES23" s="11"/>
      <c r="WET23" s="11"/>
      <c r="WEU23" s="11"/>
      <c r="WEV23" s="11"/>
      <c r="WEW23" s="11"/>
      <c r="WEX23" s="11"/>
      <c r="WEY23" s="11"/>
      <c r="WEZ23" s="11"/>
      <c r="WFA23" s="11"/>
      <c r="WFB23" s="11"/>
      <c r="WFC23" s="11"/>
      <c r="WFD23" s="11"/>
      <c r="WFE23" s="11"/>
      <c r="WFF23" s="11"/>
      <c r="WFG23" s="11"/>
      <c r="WFH23" s="11"/>
      <c r="WFI23" s="11"/>
      <c r="WFJ23" s="11"/>
      <c r="WFK23" s="11"/>
      <c r="WFL23" s="11"/>
      <c r="WFM23" s="11"/>
      <c r="WFN23" s="11"/>
      <c r="WFO23" s="11"/>
      <c r="WFP23" s="11"/>
      <c r="WFQ23" s="11"/>
      <c r="WFR23" s="11"/>
      <c r="WFS23" s="11"/>
      <c r="WFT23" s="11"/>
      <c r="WFU23" s="11"/>
      <c r="WFV23" s="11"/>
      <c r="WFW23" s="11"/>
      <c r="WFX23" s="11"/>
      <c r="WFY23" s="11"/>
      <c r="WFZ23" s="11"/>
      <c r="WGA23" s="11"/>
      <c r="WGB23" s="11"/>
      <c r="WGC23" s="11"/>
      <c r="WGD23" s="11"/>
      <c r="WGE23" s="11"/>
      <c r="WGF23" s="11"/>
      <c r="WGG23" s="11"/>
      <c r="WGH23" s="11"/>
      <c r="WGI23" s="11"/>
      <c r="WGJ23" s="11"/>
      <c r="WGK23" s="11"/>
      <c r="WGL23" s="11"/>
      <c r="WGM23" s="11"/>
      <c r="WGN23" s="11"/>
      <c r="WGO23" s="11"/>
      <c r="WGP23" s="11"/>
      <c r="WGQ23" s="11"/>
      <c r="WGR23" s="11"/>
      <c r="WGS23" s="11"/>
      <c r="WGT23" s="11"/>
      <c r="WGU23" s="11"/>
      <c r="WGV23" s="11"/>
      <c r="WGW23" s="11"/>
      <c r="WGX23" s="11"/>
      <c r="WGY23" s="11"/>
      <c r="WGZ23" s="11"/>
      <c r="WHA23" s="11"/>
      <c r="WHB23" s="11"/>
      <c r="WHC23" s="11"/>
      <c r="WHD23" s="11"/>
      <c r="WHE23" s="11"/>
      <c r="WHF23" s="11"/>
      <c r="WHG23" s="11"/>
      <c r="WHH23" s="11"/>
      <c r="WHI23" s="11"/>
      <c r="WHJ23" s="11"/>
      <c r="WHK23" s="11"/>
      <c r="WHL23" s="11"/>
      <c r="WHM23" s="11"/>
      <c r="WHN23" s="11"/>
      <c r="WHO23" s="11"/>
      <c r="WHP23" s="11"/>
      <c r="WHQ23" s="11"/>
      <c r="WHR23" s="11"/>
      <c r="WHS23" s="11"/>
      <c r="WHT23" s="11"/>
      <c r="WHU23" s="11"/>
      <c r="WHV23" s="11"/>
      <c r="WHW23" s="11"/>
      <c r="WHX23" s="11"/>
      <c r="WHY23" s="11"/>
      <c r="WHZ23" s="11"/>
      <c r="WIA23" s="11"/>
      <c r="WIB23" s="11"/>
      <c r="WIC23" s="11"/>
      <c r="WID23" s="11"/>
      <c r="WIE23" s="11"/>
      <c r="WIF23" s="11"/>
      <c r="WIG23" s="11"/>
      <c r="WIH23" s="11"/>
      <c r="WII23" s="11"/>
      <c r="WIJ23" s="11"/>
      <c r="WIK23" s="11"/>
      <c r="WIL23" s="11"/>
      <c r="WIM23" s="11"/>
      <c r="WIN23" s="11"/>
      <c r="WIO23" s="11"/>
      <c r="WIP23" s="11"/>
      <c r="WIQ23" s="11"/>
      <c r="WIR23" s="11"/>
      <c r="WIS23" s="11"/>
      <c r="WIT23" s="11"/>
      <c r="WIU23" s="11"/>
      <c r="WIV23" s="11"/>
      <c r="WIW23" s="11"/>
      <c r="WIX23" s="11"/>
      <c r="WIY23" s="11"/>
      <c r="WIZ23" s="11"/>
      <c r="WJA23" s="11"/>
      <c r="WJB23" s="11"/>
      <c r="WJC23" s="11"/>
      <c r="WJD23" s="11"/>
      <c r="WJE23" s="11"/>
      <c r="WJF23" s="11"/>
      <c r="WJG23" s="11"/>
      <c r="WJH23" s="11"/>
      <c r="WJI23" s="11"/>
      <c r="WJJ23" s="11"/>
      <c r="WJK23" s="11"/>
      <c r="WJL23" s="11"/>
      <c r="WJM23" s="11"/>
      <c r="WJN23" s="11"/>
      <c r="WJO23" s="11"/>
      <c r="WJP23" s="11"/>
      <c r="WJQ23" s="11"/>
      <c r="WJR23" s="11"/>
      <c r="WJS23" s="11"/>
      <c r="WJT23" s="11"/>
      <c r="WJU23" s="11"/>
      <c r="WJV23" s="11"/>
      <c r="WJW23" s="11"/>
      <c r="WJX23" s="11"/>
      <c r="WJY23" s="11"/>
      <c r="WJZ23" s="11"/>
      <c r="WKA23" s="11"/>
      <c r="WKB23" s="11"/>
      <c r="WKC23" s="11"/>
      <c r="WKD23" s="11"/>
      <c r="WKE23" s="11"/>
      <c r="WKF23" s="11"/>
      <c r="WKG23" s="11"/>
      <c r="WKH23" s="11"/>
      <c r="WKI23" s="11"/>
      <c r="WKJ23" s="11"/>
      <c r="WKK23" s="11"/>
      <c r="WKL23" s="11"/>
      <c r="WKM23" s="11"/>
      <c r="WKN23" s="11"/>
      <c r="WKO23" s="11"/>
      <c r="WKP23" s="11"/>
      <c r="WKQ23" s="11"/>
      <c r="WKR23" s="11"/>
      <c r="WKS23" s="11"/>
      <c r="WKT23" s="11"/>
      <c r="WKU23" s="11"/>
      <c r="WKV23" s="11"/>
      <c r="WKW23" s="11"/>
      <c r="WKX23" s="11"/>
      <c r="WKY23" s="11"/>
      <c r="WKZ23" s="11"/>
      <c r="WLA23" s="11"/>
      <c r="WLB23" s="11"/>
      <c r="WLC23" s="11"/>
      <c r="WLD23" s="11"/>
      <c r="WLE23" s="11"/>
      <c r="WLF23" s="11"/>
      <c r="WLG23" s="11"/>
      <c r="WLH23" s="11"/>
      <c r="WLI23" s="11"/>
      <c r="WLJ23" s="11"/>
      <c r="WLK23" s="11"/>
      <c r="WLL23" s="11"/>
      <c r="WLM23" s="11"/>
      <c r="WLN23" s="11"/>
      <c r="WLO23" s="11"/>
      <c r="WLP23" s="11"/>
      <c r="WLQ23" s="11"/>
      <c r="WLR23" s="11"/>
      <c r="WLS23" s="11"/>
      <c r="WLT23" s="11"/>
      <c r="WLU23" s="11"/>
      <c r="WLV23" s="11"/>
      <c r="WLW23" s="11"/>
      <c r="WLX23" s="11"/>
      <c r="WLY23" s="11"/>
      <c r="WLZ23" s="11"/>
      <c r="WMA23" s="11"/>
      <c r="WMB23" s="11"/>
      <c r="WMC23" s="11"/>
      <c r="WMD23" s="11"/>
      <c r="WME23" s="11"/>
      <c r="WMF23" s="11"/>
      <c r="WMG23" s="11"/>
      <c r="WMH23" s="11"/>
      <c r="WMI23" s="11"/>
      <c r="WMJ23" s="11"/>
      <c r="WMK23" s="11"/>
      <c r="WML23" s="11"/>
      <c r="WMM23" s="11"/>
      <c r="WMN23" s="11"/>
      <c r="WMO23" s="11"/>
      <c r="WMP23" s="11"/>
      <c r="WMQ23" s="11"/>
      <c r="WMR23" s="11"/>
      <c r="WMS23" s="11"/>
      <c r="WMT23" s="11"/>
      <c r="WMU23" s="11"/>
      <c r="WMV23" s="11"/>
      <c r="WMW23" s="11"/>
      <c r="WMX23" s="11"/>
      <c r="WMY23" s="11"/>
      <c r="WMZ23" s="11"/>
      <c r="WNA23" s="11"/>
      <c r="WNB23" s="11"/>
      <c r="WNC23" s="11"/>
      <c r="WND23" s="11"/>
      <c r="WNE23" s="11"/>
      <c r="WNF23" s="11"/>
      <c r="WNG23" s="11"/>
      <c r="WNH23" s="11"/>
      <c r="WNI23" s="11"/>
      <c r="WNJ23" s="11"/>
      <c r="WNK23" s="11"/>
      <c r="WNL23" s="11"/>
      <c r="WNM23" s="11"/>
      <c r="WNN23" s="11"/>
      <c r="WNO23" s="11"/>
      <c r="WNP23" s="11"/>
      <c r="WNQ23" s="11"/>
      <c r="WNR23" s="11"/>
      <c r="WNS23" s="11"/>
      <c r="WNT23" s="11"/>
      <c r="WNU23" s="11"/>
      <c r="WNV23" s="11"/>
      <c r="WNW23" s="11"/>
      <c r="WNX23" s="11"/>
      <c r="WNY23" s="11"/>
      <c r="WNZ23" s="11"/>
      <c r="WOA23" s="11"/>
      <c r="WOB23" s="11"/>
      <c r="WOC23" s="11"/>
      <c r="WOD23" s="11"/>
      <c r="WOE23" s="11"/>
      <c r="WOF23" s="11"/>
      <c r="WOG23" s="11"/>
      <c r="WOH23" s="11"/>
      <c r="WOI23" s="11"/>
      <c r="WOJ23" s="11"/>
      <c r="WOK23" s="11"/>
      <c r="WOL23" s="11"/>
      <c r="WOM23" s="11"/>
      <c r="WON23" s="11"/>
      <c r="WOO23" s="11"/>
      <c r="WOP23" s="11"/>
      <c r="WOQ23" s="11"/>
      <c r="WOR23" s="11"/>
      <c r="WOS23" s="11"/>
      <c r="WOT23" s="11"/>
      <c r="WOU23" s="11"/>
      <c r="WOV23" s="11"/>
      <c r="WOW23" s="11"/>
      <c r="WOX23" s="11"/>
      <c r="WOY23" s="11"/>
      <c r="WOZ23" s="11"/>
      <c r="WPA23" s="11"/>
      <c r="WPB23" s="11"/>
      <c r="WPC23" s="11"/>
      <c r="WPD23" s="11"/>
      <c r="WPE23" s="11"/>
      <c r="WPF23" s="11"/>
      <c r="WPG23" s="11"/>
      <c r="WPH23" s="11"/>
      <c r="WPI23" s="11"/>
      <c r="WPJ23" s="11"/>
      <c r="WPK23" s="11"/>
      <c r="WPL23" s="11"/>
      <c r="WPM23" s="11"/>
      <c r="WPN23" s="11"/>
      <c r="WPO23" s="11"/>
      <c r="WPP23" s="11"/>
      <c r="WPQ23" s="11"/>
      <c r="WPR23" s="11"/>
      <c r="WPS23" s="11"/>
      <c r="WPT23" s="11"/>
      <c r="WPU23" s="11"/>
      <c r="WPV23" s="11"/>
      <c r="WPW23" s="11"/>
      <c r="WPX23" s="11"/>
      <c r="WPY23" s="11"/>
      <c r="WPZ23" s="11"/>
      <c r="WQA23" s="11"/>
      <c r="WQB23" s="11"/>
      <c r="WQC23" s="11"/>
      <c r="WQD23" s="11"/>
      <c r="WQE23" s="11"/>
      <c r="WQF23" s="11"/>
      <c r="WQG23" s="11"/>
      <c r="WQH23" s="11"/>
      <c r="WQI23" s="11"/>
      <c r="WQJ23" s="11"/>
      <c r="WQK23" s="11"/>
      <c r="WQL23" s="11"/>
      <c r="WQM23" s="11"/>
      <c r="WQN23" s="11"/>
      <c r="WQO23" s="11"/>
      <c r="WQP23" s="11"/>
      <c r="WQQ23" s="11"/>
      <c r="WQR23" s="11"/>
      <c r="WQS23" s="11"/>
      <c r="WQT23" s="11"/>
      <c r="WQU23" s="11"/>
      <c r="WQV23" s="11"/>
      <c r="WQW23" s="11"/>
      <c r="WQX23" s="11"/>
      <c r="WQY23" s="11"/>
      <c r="WQZ23" s="11"/>
      <c r="WRA23" s="11"/>
      <c r="WRB23" s="11"/>
      <c r="WRC23" s="11"/>
      <c r="WRD23" s="11"/>
      <c r="WRE23" s="11"/>
      <c r="WRF23" s="11"/>
      <c r="WRG23" s="11"/>
      <c r="WRH23" s="11"/>
      <c r="WRI23" s="11"/>
      <c r="WRJ23" s="11"/>
      <c r="WRK23" s="11"/>
      <c r="WRL23" s="11"/>
      <c r="WRM23" s="11"/>
      <c r="WRN23" s="11"/>
      <c r="WRO23" s="11"/>
      <c r="WRP23" s="11"/>
      <c r="WRQ23" s="11"/>
      <c r="WRR23" s="11"/>
      <c r="WRS23" s="11"/>
      <c r="WRT23" s="11"/>
      <c r="WRU23" s="11"/>
      <c r="WRV23" s="11"/>
      <c r="WRW23" s="11"/>
      <c r="WRX23" s="11"/>
      <c r="WRY23" s="11"/>
      <c r="WRZ23" s="11"/>
      <c r="WSA23" s="11"/>
      <c r="WSB23" s="11"/>
      <c r="WSC23" s="11"/>
      <c r="WSD23" s="11"/>
      <c r="WSE23" s="11"/>
      <c r="WSF23" s="11"/>
      <c r="WSG23" s="11"/>
      <c r="WSH23" s="11"/>
      <c r="WSI23" s="11"/>
      <c r="WSJ23" s="11"/>
      <c r="WSK23" s="11"/>
      <c r="WSL23" s="11"/>
      <c r="WSM23" s="11"/>
      <c r="WSN23" s="11"/>
      <c r="WSO23" s="11"/>
      <c r="WSP23" s="11"/>
      <c r="WSQ23" s="11"/>
      <c r="WSR23" s="11"/>
      <c r="WSS23" s="11"/>
      <c r="WST23" s="11"/>
      <c r="WSU23" s="11"/>
      <c r="WSV23" s="11"/>
      <c r="WSW23" s="11"/>
      <c r="WSX23" s="11"/>
      <c r="WSY23" s="11"/>
      <c r="WSZ23" s="11"/>
      <c r="WTA23" s="11"/>
      <c r="WTB23" s="11"/>
      <c r="WTC23" s="11"/>
      <c r="WTD23" s="11"/>
      <c r="WTE23" s="11"/>
      <c r="WTF23" s="11"/>
      <c r="WTG23" s="11"/>
      <c r="WTH23" s="11"/>
      <c r="WTI23" s="11"/>
      <c r="WTJ23" s="11"/>
      <c r="WTK23" s="11"/>
      <c r="WTL23" s="11"/>
      <c r="WTM23" s="11"/>
      <c r="WTN23" s="11"/>
      <c r="WTO23" s="11"/>
      <c r="WTP23" s="11"/>
      <c r="WTQ23" s="11"/>
      <c r="WTR23" s="11"/>
      <c r="WTS23" s="11"/>
      <c r="WTT23" s="11"/>
      <c r="WTU23" s="11"/>
      <c r="WTV23" s="11"/>
      <c r="WTW23" s="11"/>
      <c r="WTX23" s="11"/>
      <c r="WTY23" s="11"/>
      <c r="WTZ23" s="11"/>
      <c r="WUA23" s="11"/>
      <c r="WUB23" s="11"/>
      <c r="WUC23" s="11"/>
      <c r="WUD23" s="11"/>
      <c r="WUE23" s="11"/>
      <c r="WUF23" s="11"/>
      <c r="WUG23" s="11"/>
      <c r="WUH23" s="11"/>
      <c r="WUI23" s="11"/>
      <c r="WUJ23" s="11"/>
      <c r="WUK23" s="11"/>
      <c r="WUL23" s="11"/>
      <c r="WUM23" s="11"/>
      <c r="WUN23" s="11"/>
      <c r="WUO23" s="11"/>
      <c r="WUP23" s="11"/>
      <c r="WUQ23" s="11"/>
      <c r="WUR23" s="11"/>
      <c r="WUS23" s="11"/>
      <c r="WUT23" s="11"/>
      <c r="WUU23" s="11"/>
      <c r="WUV23" s="11"/>
      <c r="WUW23" s="11"/>
      <c r="WUX23" s="11"/>
      <c r="WUY23" s="11"/>
      <c r="WUZ23" s="11"/>
      <c r="WVA23" s="11"/>
      <c r="WVB23" s="11"/>
      <c r="WVC23" s="11"/>
      <c r="WVD23" s="11"/>
      <c r="WVE23" s="11"/>
      <c r="WVF23" s="11"/>
      <c r="WVG23" s="11"/>
      <c r="WVH23" s="11"/>
      <c r="WVI23" s="11"/>
      <c r="WVJ23" s="11"/>
      <c r="WVK23" s="11"/>
      <c r="WVL23" s="11"/>
      <c r="WVM23" s="11"/>
      <c r="WVN23" s="11"/>
      <c r="WVO23" s="11"/>
      <c r="WVP23" s="11"/>
      <c r="WVQ23" s="11"/>
      <c r="WVR23" s="11"/>
      <c r="WVS23" s="11"/>
      <c r="WVT23" s="11"/>
      <c r="WVU23" s="11"/>
      <c r="WVV23" s="11"/>
      <c r="WVW23" s="11"/>
      <c r="WVX23" s="11"/>
      <c r="WVY23" s="11"/>
      <c r="WVZ23" s="11"/>
      <c r="WWA23" s="11"/>
      <c r="WWB23" s="11"/>
      <c r="WWC23" s="11"/>
      <c r="WWD23" s="11"/>
      <c r="WWE23" s="11"/>
      <c r="WWF23" s="11"/>
      <c r="WWG23" s="11"/>
      <c r="WWH23" s="11"/>
      <c r="WWI23" s="11"/>
      <c r="WWJ23" s="11"/>
      <c r="WWK23" s="11"/>
      <c r="WWL23" s="11"/>
      <c r="WWM23" s="11"/>
      <c r="WWN23" s="11"/>
      <c r="WWO23" s="11"/>
      <c r="WWP23" s="11"/>
      <c r="WWQ23" s="11"/>
      <c r="WWR23" s="11"/>
      <c r="WWS23" s="11"/>
      <c r="WWT23" s="11"/>
      <c r="WWU23" s="11"/>
      <c r="WWV23" s="11"/>
      <c r="WWW23" s="11"/>
      <c r="WWX23" s="11"/>
      <c r="WWY23" s="11"/>
      <c r="WWZ23" s="11"/>
      <c r="WXA23" s="11"/>
      <c r="WXB23" s="11"/>
      <c r="WXC23" s="11"/>
      <c r="WXD23" s="11"/>
      <c r="WXE23" s="11"/>
      <c r="WXF23" s="11"/>
      <c r="WXG23" s="11"/>
      <c r="WXH23" s="11"/>
      <c r="WXI23" s="11"/>
      <c r="WXJ23" s="11"/>
      <c r="WXK23" s="11"/>
      <c r="WXL23" s="11"/>
      <c r="WXM23" s="11"/>
      <c r="WXN23" s="11"/>
      <c r="WXO23" s="11"/>
      <c r="WXP23" s="11"/>
      <c r="WXQ23" s="11"/>
      <c r="WXR23" s="11"/>
      <c r="WXS23" s="11"/>
      <c r="WXT23" s="11"/>
      <c r="WXU23" s="11"/>
      <c r="WXV23" s="11"/>
      <c r="WXW23" s="11"/>
      <c r="WXX23" s="11"/>
      <c r="WXY23" s="11"/>
      <c r="WXZ23" s="11"/>
      <c r="WYA23" s="11"/>
      <c r="WYB23" s="11"/>
      <c r="WYC23" s="11"/>
      <c r="WYD23" s="11"/>
      <c r="WYE23" s="11"/>
      <c r="WYF23" s="11"/>
      <c r="WYG23" s="11"/>
      <c r="WYH23" s="11"/>
      <c r="WYI23" s="11"/>
      <c r="WYJ23" s="11"/>
      <c r="WYK23" s="11"/>
      <c r="WYL23" s="11"/>
      <c r="WYM23" s="11"/>
      <c r="WYN23" s="11"/>
      <c r="WYO23" s="11"/>
      <c r="WYP23" s="11"/>
      <c r="WYQ23" s="11"/>
      <c r="WYR23" s="11"/>
      <c r="WYS23" s="11"/>
      <c r="WYT23" s="11"/>
      <c r="WYU23" s="11"/>
      <c r="WYV23" s="11"/>
      <c r="WYW23" s="11"/>
      <c r="WYX23" s="11"/>
      <c r="WYY23" s="11"/>
      <c r="WYZ23" s="11"/>
      <c r="WZA23" s="11"/>
      <c r="WZB23" s="11"/>
      <c r="WZC23" s="11"/>
      <c r="WZD23" s="11"/>
      <c r="WZE23" s="11"/>
      <c r="WZF23" s="11"/>
      <c r="WZG23" s="11"/>
      <c r="WZH23" s="11"/>
      <c r="WZI23" s="11"/>
      <c r="WZJ23" s="11"/>
      <c r="WZK23" s="11"/>
      <c r="WZL23" s="11"/>
      <c r="WZM23" s="11"/>
      <c r="WZN23" s="11"/>
      <c r="WZO23" s="11"/>
      <c r="WZP23" s="11"/>
      <c r="WZQ23" s="11"/>
      <c r="WZR23" s="11"/>
      <c r="WZS23" s="11"/>
      <c r="WZT23" s="11"/>
      <c r="WZU23" s="11"/>
      <c r="WZV23" s="11"/>
      <c r="WZW23" s="11"/>
      <c r="WZX23" s="11"/>
      <c r="WZY23" s="11"/>
      <c r="WZZ23" s="11"/>
      <c r="XAA23" s="11"/>
      <c r="XAB23" s="11"/>
      <c r="XAC23" s="11"/>
      <c r="XAD23" s="11"/>
      <c r="XAE23" s="11"/>
      <c r="XAF23" s="11"/>
      <c r="XAG23" s="11"/>
      <c r="XAH23" s="11"/>
      <c r="XAI23" s="11"/>
      <c r="XAJ23" s="11"/>
      <c r="XAK23" s="11"/>
      <c r="XAL23" s="11"/>
      <c r="XAM23" s="11"/>
      <c r="XAN23" s="11"/>
      <c r="XAO23" s="11"/>
      <c r="XAP23" s="11"/>
      <c r="XAQ23" s="11"/>
      <c r="XAR23" s="11"/>
      <c r="XAS23" s="11"/>
      <c r="XAT23" s="11"/>
      <c r="XAU23" s="11"/>
      <c r="XAV23" s="11"/>
      <c r="XAW23" s="11"/>
      <c r="XAX23" s="11"/>
      <c r="XAY23" s="11"/>
      <c r="XAZ23" s="11"/>
      <c r="XBA23" s="11"/>
      <c r="XBB23" s="11"/>
      <c r="XBC23" s="11"/>
      <c r="XBD23" s="11"/>
      <c r="XBE23" s="11"/>
      <c r="XBF23" s="11"/>
      <c r="XBG23" s="11"/>
      <c r="XBH23" s="11"/>
      <c r="XBI23" s="11"/>
      <c r="XBJ23" s="11"/>
      <c r="XBK23" s="11"/>
      <c r="XBL23" s="11"/>
      <c r="XBM23" s="11"/>
      <c r="XBN23" s="11"/>
      <c r="XBO23" s="11"/>
      <c r="XBP23" s="11"/>
      <c r="XBQ23" s="11"/>
      <c r="XBR23" s="11"/>
      <c r="XBS23" s="11"/>
      <c r="XBT23" s="11"/>
      <c r="XBU23" s="11"/>
      <c r="XBV23" s="11"/>
      <c r="XBW23" s="11"/>
      <c r="XBX23" s="11"/>
      <c r="XBY23" s="11"/>
      <c r="XBZ23" s="11"/>
      <c r="XCA23" s="11"/>
      <c r="XCB23" s="11"/>
      <c r="XCC23" s="11"/>
      <c r="XCD23" s="11"/>
      <c r="XCE23" s="11"/>
      <c r="XCF23" s="11"/>
      <c r="XCG23" s="11"/>
      <c r="XCH23" s="11"/>
      <c r="XCI23" s="11"/>
      <c r="XCJ23" s="11"/>
      <c r="XCK23" s="11"/>
      <c r="XCL23" s="11"/>
      <c r="XCM23" s="11"/>
      <c r="XCN23" s="11"/>
      <c r="XCO23" s="11"/>
      <c r="XCP23" s="11"/>
      <c r="XCQ23" s="11"/>
      <c r="XCR23" s="11"/>
      <c r="XCS23" s="11"/>
      <c r="XCT23" s="11"/>
      <c r="XCU23" s="11"/>
      <c r="XCV23" s="11"/>
      <c r="XCW23" s="11"/>
      <c r="XCX23" s="11"/>
      <c r="XCY23" s="11"/>
      <c r="XCZ23" s="11"/>
      <c r="XDA23" s="11"/>
      <c r="XDB23" s="11"/>
      <c r="XDC23" s="11"/>
      <c r="XDD23" s="11"/>
      <c r="XDE23" s="11"/>
      <c r="XDF23" s="11"/>
      <c r="XDG23" s="11"/>
      <c r="XDH23" s="11"/>
      <c r="XDI23" s="11"/>
      <c r="XDJ23" s="11"/>
      <c r="XDK23" s="11"/>
      <c r="XDL23" s="11"/>
      <c r="XDM23" s="11"/>
      <c r="XDN23" s="11"/>
      <c r="XDO23" s="11"/>
      <c r="XDP23" s="11"/>
      <c r="XDQ23" s="11"/>
      <c r="XDR23" s="11"/>
      <c r="XDS23" s="11"/>
      <c r="XDT23" s="11"/>
      <c r="XDU23" s="11"/>
      <c r="XDV23" s="11"/>
      <c r="XDW23" s="11"/>
      <c r="XDX23" s="11"/>
      <c r="XDY23" s="11"/>
      <c r="XDZ23" s="11"/>
      <c r="XEA23" s="11"/>
      <c r="XEB23" s="11"/>
      <c r="XEC23" s="11"/>
      <c r="XED23" s="11"/>
      <c r="XEE23" s="11"/>
      <c r="XEF23" s="11"/>
      <c r="XEG23" s="11"/>
      <c r="XEH23" s="11"/>
      <c r="XEI23" s="11"/>
      <c r="XEJ23" s="11"/>
      <c r="XEK23" s="11"/>
      <c r="XEL23" s="11"/>
      <c r="XEM23" s="11"/>
      <c r="XEN23" s="11"/>
      <c r="XEO23" s="11"/>
      <c r="XEP23" s="11"/>
      <c r="XEQ23" s="11"/>
      <c r="XER23" s="11"/>
      <c r="XES23" s="11"/>
      <c r="XET23" s="11"/>
      <c r="XEU23" s="11"/>
      <c r="XEV23" s="11"/>
      <c r="XEW23" s="11"/>
      <c r="XEX23" s="11"/>
      <c r="XEY23" s="11"/>
      <c r="XEZ23" s="11"/>
      <c r="XFA23" s="11"/>
      <c r="XFB23" s="11"/>
      <c r="XFC23" s="11"/>
    </row>
    <row r="24" spans="1:16383" x14ac:dyDescent="0.2">
      <c r="A24" s="12" t="s">
        <v>11363</v>
      </c>
      <c r="B24" s="12">
        <v>2618</v>
      </c>
      <c r="C24" s="9" t="s">
        <v>11469</v>
      </c>
      <c r="D24" s="9">
        <v>2020</v>
      </c>
      <c r="E24" s="5" t="s">
        <v>9313</v>
      </c>
      <c r="F24" s="8" t="s">
        <v>11308</v>
      </c>
      <c r="G24" s="5" t="s">
        <v>11089</v>
      </c>
      <c r="H24" s="5" t="s">
        <v>9329</v>
      </c>
      <c r="I24" s="5" t="s">
        <v>9347</v>
      </c>
      <c r="J24" s="5" t="s">
        <v>9345</v>
      </c>
      <c r="K24" s="9">
        <v>1</v>
      </c>
      <c r="L24" s="5" t="s">
        <v>2</v>
      </c>
      <c r="M24" s="9">
        <v>60</v>
      </c>
      <c r="N24" s="5" t="s">
        <v>11309</v>
      </c>
      <c r="O24" s="5"/>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c r="IM24" s="11"/>
      <c r="IN24" s="11"/>
      <c r="IO24" s="11"/>
      <c r="IP24" s="11"/>
      <c r="IQ24" s="11"/>
      <c r="IR24" s="11"/>
      <c r="IS24" s="11"/>
      <c r="IT24" s="11"/>
      <c r="IU24" s="11"/>
      <c r="IV24" s="11"/>
      <c r="IW24" s="11"/>
      <c r="IX24" s="11"/>
      <c r="IY24" s="11"/>
      <c r="IZ24" s="11"/>
      <c r="JA24" s="11"/>
      <c r="JB24" s="11"/>
      <c r="JC24" s="11"/>
      <c r="JD24" s="11"/>
      <c r="JE24" s="11"/>
      <c r="JF24" s="11"/>
      <c r="JG24" s="11"/>
      <c r="JH24" s="11"/>
      <c r="JI24" s="11"/>
      <c r="JJ24" s="11"/>
      <c r="JK24" s="11"/>
      <c r="JL24" s="11"/>
      <c r="JM24" s="11"/>
      <c r="JN24" s="11"/>
      <c r="JO24" s="11"/>
      <c r="JP24" s="11"/>
      <c r="JQ24" s="11"/>
      <c r="JR24" s="11"/>
      <c r="JS24" s="11"/>
      <c r="JT24" s="11"/>
      <c r="JU24" s="11"/>
      <c r="JV24" s="11"/>
      <c r="JW24" s="11"/>
      <c r="JX24" s="11"/>
      <c r="JY24" s="11"/>
      <c r="JZ24" s="11"/>
      <c r="KA24" s="11"/>
      <c r="KB24" s="11"/>
      <c r="KC24" s="11"/>
      <c r="KD24" s="11"/>
      <c r="KE24" s="11"/>
      <c r="KF24" s="11"/>
      <c r="KG24" s="11"/>
      <c r="KH24" s="11"/>
      <c r="KI24" s="11"/>
      <c r="KJ24" s="11"/>
      <c r="KK24" s="11"/>
      <c r="KL24" s="11"/>
      <c r="KM24" s="11"/>
      <c r="KN24" s="11"/>
      <c r="KO24" s="11"/>
      <c r="KP24" s="11"/>
      <c r="KQ24" s="11"/>
      <c r="KR24" s="11"/>
      <c r="KS24" s="11"/>
      <c r="KT24" s="11"/>
      <c r="KU24" s="11"/>
      <c r="KV24" s="11"/>
      <c r="KW24" s="11"/>
      <c r="KX24" s="11"/>
      <c r="KY24" s="11"/>
      <c r="KZ24" s="11"/>
      <c r="LA24" s="11"/>
      <c r="LB24" s="11"/>
      <c r="LC24" s="11"/>
      <c r="LD24" s="11"/>
      <c r="LE24" s="11"/>
      <c r="LF24" s="11"/>
      <c r="LG24" s="11"/>
      <c r="LH24" s="11"/>
      <c r="LI24" s="11"/>
      <c r="LJ24" s="11"/>
      <c r="LK24" s="11"/>
      <c r="LL24" s="11"/>
      <c r="LM24" s="11"/>
      <c r="LN24" s="11"/>
      <c r="LO24" s="11"/>
      <c r="LP24" s="11"/>
      <c r="LQ24" s="11"/>
      <c r="LR24" s="11"/>
      <c r="LS24" s="11"/>
      <c r="LT24" s="11"/>
      <c r="LU24" s="11"/>
      <c r="LV24" s="11"/>
      <c r="LW24" s="11"/>
      <c r="LX24" s="11"/>
      <c r="LY24" s="11"/>
      <c r="LZ24" s="11"/>
      <c r="MA24" s="11"/>
      <c r="MB24" s="11"/>
      <c r="MC24" s="11"/>
      <c r="MD24" s="11"/>
      <c r="ME24" s="11"/>
      <c r="MF24" s="11"/>
      <c r="MG24" s="11"/>
      <c r="MH24" s="11"/>
      <c r="MI24" s="11"/>
      <c r="MJ24" s="11"/>
      <c r="MK24" s="11"/>
      <c r="ML24" s="11"/>
      <c r="MM24" s="11"/>
      <c r="MN24" s="11"/>
      <c r="MO24" s="11"/>
      <c r="MP24" s="11"/>
      <c r="MQ24" s="11"/>
      <c r="MR24" s="11"/>
      <c r="MS24" s="11"/>
      <c r="MT24" s="11"/>
      <c r="MU24" s="11"/>
      <c r="MV24" s="11"/>
      <c r="MW24" s="11"/>
      <c r="MX24" s="11"/>
      <c r="MY24" s="11"/>
      <c r="MZ24" s="11"/>
      <c r="NA24" s="11"/>
      <c r="NB24" s="11"/>
      <c r="NC24" s="11"/>
      <c r="ND24" s="11"/>
      <c r="NE24" s="11"/>
      <c r="NF24" s="11"/>
      <c r="NG24" s="11"/>
      <c r="NH24" s="11"/>
      <c r="NI24" s="11"/>
      <c r="NJ24" s="11"/>
      <c r="NK24" s="11"/>
      <c r="NL24" s="11"/>
      <c r="NM24" s="11"/>
      <c r="NN24" s="11"/>
      <c r="NO24" s="11"/>
      <c r="NP24" s="11"/>
      <c r="NQ24" s="11"/>
      <c r="NR24" s="11"/>
      <c r="NS24" s="11"/>
      <c r="NT24" s="11"/>
      <c r="NU24" s="11"/>
      <c r="NV24" s="11"/>
      <c r="NW24" s="11"/>
      <c r="NX24" s="11"/>
      <c r="NY24" s="11"/>
      <c r="NZ24" s="11"/>
      <c r="OA24" s="11"/>
      <c r="OB24" s="11"/>
      <c r="OC24" s="11"/>
      <c r="OD24" s="11"/>
      <c r="OE24" s="11"/>
      <c r="OF24" s="11"/>
      <c r="OG24" s="11"/>
      <c r="OH24" s="11"/>
      <c r="OI24" s="11"/>
      <c r="OJ24" s="11"/>
      <c r="OK24" s="11"/>
      <c r="OL24" s="11"/>
      <c r="OM24" s="11"/>
      <c r="ON24" s="11"/>
      <c r="OO24" s="11"/>
      <c r="OP24" s="11"/>
      <c r="OQ24" s="11"/>
      <c r="OR24" s="11"/>
      <c r="OS24" s="11"/>
      <c r="OT24" s="11"/>
      <c r="OU24" s="11"/>
      <c r="OV24" s="11"/>
      <c r="OW24" s="11"/>
      <c r="OX24" s="11"/>
      <c r="OY24" s="11"/>
      <c r="OZ24" s="11"/>
      <c r="PA24" s="11"/>
      <c r="PB24" s="11"/>
      <c r="PC24" s="11"/>
      <c r="PD24" s="11"/>
      <c r="PE24" s="11"/>
      <c r="PF24" s="11"/>
      <c r="PG24" s="11"/>
      <c r="PH24" s="11"/>
      <c r="PI24" s="11"/>
      <c r="PJ24" s="11"/>
      <c r="PK24" s="11"/>
      <c r="PL24" s="11"/>
      <c r="PM24" s="11"/>
      <c r="PN24" s="11"/>
      <c r="PO24" s="11"/>
      <c r="PP24" s="11"/>
      <c r="PQ24" s="11"/>
      <c r="PR24" s="11"/>
      <c r="PS24" s="11"/>
      <c r="PT24" s="11"/>
      <c r="PU24" s="11"/>
      <c r="PV24" s="11"/>
      <c r="PW24" s="11"/>
      <c r="PX24" s="11"/>
      <c r="PY24" s="11"/>
      <c r="PZ24" s="11"/>
      <c r="QA24" s="11"/>
      <c r="QB24" s="11"/>
      <c r="QC24" s="11"/>
      <c r="QD24" s="11"/>
      <c r="QE24" s="11"/>
      <c r="QF24" s="11"/>
      <c r="QG24" s="11"/>
      <c r="QH24" s="11"/>
      <c r="QI24" s="11"/>
      <c r="QJ24" s="11"/>
      <c r="QK24" s="11"/>
      <c r="QL24" s="11"/>
      <c r="QM24" s="11"/>
      <c r="QN24" s="11"/>
      <c r="QO24" s="11"/>
      <c r="QP24" s="11"/>
      <c r="QQ24" s="11"/>
      <c r="QR24" s="11"/>
      <c r="QS24" s="11"/>
      <c r="QT24" s="11"/>
      <c r="QU24" s="11"/>
      <c r="QV24" s="11"/>
      <c r="QW24" s="11"/>
      <c r="QX24" s="11"/>
      <c r="QY24" s="11"/>
      <c r="QZ24" s="11"/>
      <c r="RA24" s="11"/>
      <c r="RB24" s="11"/>
      <c r="RC24" s="11"/>
      <c r="RD24" s="11"/>
      <c r="RE24" s="11"/>
      <c r="RF24" s="11"/>
      <c r="RG24" s="11"/>
      <c r="RH24" s="11"/>
      <c r="RI24" s="11"/>
      <c r="RJ24" s="11"/>
      <c r="RK24" s="11"/>
      <c r="RL24" s="11"/>
      <c r="RM24" s="11"/>
      <c r="RN24" s="11"/>
      <c r="RO24" s="11"/>
      <c r="RP24" s="11"/>
      <c r="RQ24" s="11"/>
      <c r="RR24" s="11"/>
      <c r="RS24" s="11"/>
      <c r="RT24" s="11"/>
      <c r="RU24" s="11"/>
      <c r="RV24" s="11"/>
      <c r="RW24" s="11"/>
      <c r="RX24" s="11"/>
      <c r="RY24" s="11"/>
      <c r="RZ24" s="11"/>
      <c r="SA24" s="11"/>
      <c r="SB24" s="11"/>
      <c r="SC24" s="11"/>
      <c r="SD24" s="11"/>
      <c r="SE24" s="11"/>
      <c r="SF24" s="11"/>
      <c r="SG24" s="11"/>
      <c r="SH24" s="11"/>
      <c r="SI24" s="11"/>
      <c r="SJ24" s="11"/>
      <c r="SK24" s="11"/>
      <c r="SL24" s="11"/>
      <c r="SM24" s="11"/>
      <c r="SN24" s="11"/>
      <c r="SO24" s="11"/>
      <c r="SP24" s="11"/>
      <c r="SQ24" s="11"/>
      <c r="SR24" s="11"/>
      <c r="SS24" s="11"/>
      <c r="ST24" s="11"/>
      <c r="SU24" s="11"/>
      <c r="SV24" s="11"/>
      <c r="SW24" s="11"/>
      <c r="SX24" s="11"/>
      <c r="SY24" s="11"/>
      <c r="SZ24" s="11"/>
      <c r="TA24" s="11"/>
      <c r="TB24" s="11"/>
      <c r="TC24" s="11"/>
      <c r="TD24" s="11"/>
      <c r="TE24" s="11"/>
      <c r="TF24" s="11"/>
      <c r="TG24" s="11"/>
      <c r="TH24" s="11"/>
      <c r="TI24" s="11"/>
      <c r="TJ24" s="11"/>
      <c r="TK24" s="11"/>
      <c r="TL24" s="11"/>
      <c r="TM24" s="11"/>
      <c r="TN24" s="11"/>
      <c r="TO24" s="11"/>
      <c r="TP24" s="11"/>
      <c r="TQ24" s="11"/>
      <c r="TR24" s="11"/>
      <c r="TS24" s="11"/>
      <c r="TT24" s="11"/>
      <c r="TU24" s="11"/>
      <c r="TV24" s="11"/>
      <c r="TW24" s="11"/>
      <c r="TX24" s="11"/>
      <c r="TY24" s="11"/>
      <c r="TZ24" s="11"/>
      <c r="UA24" s="11"/>
      <c r="UB24" s="11"/>
      <c r="UC24" s="11"/>
      <c r="UD24" s="11"/>
      <c r="UE24" s="11"/>
      <c r="UF24" s="11"/>
      <c r="UG24" s="11"/>
      <c r="UH24" s="11"/>
      <c r="UI24" s="11"/>
      <c r="UJ24" s="11"/>
      <c r="UK24" s="11"/>
      <c r="UL24" s="11"/>
      <c r="UM24" s="11"/>
      <c r="UN24" s="11"/>
      <c r="UO24" s="11"/>
      <c r="UP24" s="11"/>
      <c r="UQ24" s="11"/>
      <c r="UR24" s="11"/>
      <c r="US24" s="11"/>
      <c r="UT24" s="11"/>
      <c r="UU24" s="11"/>
      <c r="UV24" s="11"/>
      <c r="UW24" s="11"/>
      <c r="UX24" s="11"/>
      <c r="UY24" s="11"/>
      <c r="UZ24" s="11"/>
      <c r="VA24" s="11"/>
      <c r="VB24" s="11"/>
      <c r="VC24" s="11"/>
      <c r="VD24" s="11"/>
      <c r="VE24" s="11"/>
      <c r="VF24" s="11"/>
      <c r="VG24" s="11"/>
      <c r="VH24" s="11"/>
      <c r="VI24" s="11"/>
      <c r="VJ24" s="11"/>
      <c r="VK24" s="11"/>
      <c r="VL24" s="11"/>
      <c r="VM24" s="11"/>
      <c r="VN24" s="11"/>
      <c r="VO24" s="11"/>
      <c r="VP24" s="11"/>
      <c r="VQ24" s="11"/>
      <c r="VR24" s="11"/>
      <c r="VS24" s="11"/>
      <c r="VT24" s="11"/>
      <c r="VU24" s="11"/>
      <c r="VV24" s="11"/>
      <c r="VW24" s="11"/>
      <c r="VX24" s="11"/>
      <c r="VY24" s="11"/>
      <c r="VZ24" s="11"/>
      <c r="WA24" s="11"/>
      <c r="WB24" s="11"/>
      <c r="WC24" s="11"/>
      <c r="WD24" s="11"/>
      <c r="WE24" s="11"/>
      <c r="WF24" s="11"/>
      <c r="WG24" s="11"/>
      <c r="WH24" s="11"/>
      <c r="WI24" s="11"/>
      <c r="WJ24" s="11"/>
      <c r="WK24" s="11"/>
      <c r="WL24" s="11"/>
      <c r="WM24" s="11"/>
      <c r="WN24" s="11"/>
      <c r="WO24" s="11"/>
      <c r="WP24" s="11"/>
      <c r="WQ24" s="11"/>
      <c r="WR24" s="11"/>
      <c r="WS24" s="11"/>
      <c r="WT24" s="11"/>
      <c r="WU24" s="11"/>
      <c r="WV24" s="11"/>
      <c r="WW24" s="11"/>
      <c r="WX24" s="11"/>
      <c r="WY24" s="11"/>
      <c r="WZ24" s="11"/>
      <c r="XA24" s="11"/>
      <c r="XB24" s="11"/>
      <c r="XC24" s="11"/>
      <c r="XD24" s="11"/>
      <c r="XE24" s="11"/>
      <c r="XF24" s="11"/>
      <c r="XG24" s="11"/>
      <c r="XH24" s="11"/>
      <c r="XI24" s="11"/>
      <c r="XJ24" s="11"/>
      <c r="XK24" s="11"/>
      <c r="XL24" s="11"/>
      <c r="XM24" s="11"/>
      <c r="XN24" s="11"/>
      <c r="XO24" s="11"/>
      <c r="XP24" s="11"/>
      <c r="XQ24" s="11"/>
      <c r="XR24" s="11"/>
      <c r="XS24" s="11"/>
      <c r="XT24" s="11"/>
      <c r="XU24" s="11"/>
      <c r="XV24" s="11"/>
      <c r="XW24" s="11"/>
      <c r="XX24" s="11"/>
      <c r="XY24" s="11"/>
      <c r="XZ24" s="11"/>
      <c r="YA24" s="11"/>
      <c r="YB24" s="11"/>
      <c r="YC24" s="11"/>
      <c r="YD24" s="11"/>
      <c r="YE24" s="11"/>
      <c r="YF24" s="11"/>
      <c r="YG24" s="11"/>
      <c r="YH24" s="11"/>
      <c r="YI24" s="11"/>
      <c r="YJ24" s="11"/>
      <c r="YK24" s="11"/>
      <c r="YL24" s="11"/>
      <c r="YM24" s="11"/>
      <c r="YN24" s="11"/>
      <c r="YO24" s="11"/>
      <c r="YP24" s="11"/>
      <c r="YQ24" s="11"/>
      <c r="YR24" s="11"/>
      <c r="YS24" s="11"/>
      <c r="YT24" s="11"/>
      <c r="YU24" s="11"/>
      <c r="YV24" s="11"/>
      <c r="YW24" s="11"/>
      <c r="YX24" s="11"/>
      <c r="YY24" s="11"/>
      <c r="YZ24" s="11"/>
      <c r="ZA24" s="11"/>
      <c r="ZB24" s="11"/>
      <c r="ZC24" s="11"/>
      <c r="ZD24" s="11"/>
      <c r="ZE24" s="11"/>
      <c r="ZF24" s="11"/>
      <c r="ZG24" s="11"/>
      <c r="ZH24" s="11"/>
      <c r="ZI24" s="11"/>
      <c r="ZJ24" s="11"/>
      <c r="ZK24" s="11"/>
      <c r="ZL24" s="11"/>
      <c r="ZM24" s="11"/>
      <c r="ZN24" s="11"/>
      <c r="ZO24" s="11"/>
      <c r="ZP24" s="11"/>
      <c r="ZQ24" s="11"/>
      <c r="ZR24" s="11"/>
      <c r="ZS24" s="11"/>
      <c r="ZT24" s="11"/>
      <c r="ZU24" s="11"/>
      <c r="ZV24" s="11"/>
      <c r="ZW24" s="11"/>
      <c r="ZX24" s="11"/>
      <c r="ZY24" s="11"/>
      <c r="ZZ24" s="11"/>
      <c r="AAA24" s="11"/>
      <c r="AAB24" s="11"/>
      <c r="AAC24" s="11"/>
      <c r="AAD24" s="11"/>
      <c r="AAE24" s="11"/>
      <c r="AAF24" s="11"/>
      <c r="AAG24" s="11"/>
      <c r="AAH24" s="11"/>
      <c r="AAI24" s="11"/>
      <c r="AAJ24" s="11"/>
      <c r="AAK24" s="11"/>
      <c r="AAL24" s="11"/>
      <c r="AAM24" s="11"/>
      <c r="AAN24" s="11"/>
      <c r="AAO24" s="11"/>
      <c r="AAP24" s="11"/>
      <c r="AAQ24" s="11"/>
      <c r="AAR24" s="11"/>
      <c r="AAS24" s="11"/>
      <c r="AAT24" s="11"/>
      <c r="AAU24" s="11"/>
      <c r="AAV24" s="11"/>
      <c r="AAW24" s="11"/>
      <c r="AAX24" s="11"/>
      <c r="AAY24" s="11"/>
      <c r="AAZ24" s="11"/>
      <c r="ABA24" s="11"/>
      <c r="ABB24" s="11"/>
      <c r="ABC24" s="11"/>
      <c r="ABD24" s="11"/>
      <c r="ABE24" s="11"/>
      <c r="ABF24" s="11"/>
      <c r="ABG24" s="11"/>
      <c r="ABH24" s="11"/>
      <c r="ABI24" s="11"/>
      <c r="ABJ24" s="11"/>
      <c r="ABK24" s="11"/>
      <c r="ABL24" s="11"/>
      <c r="ABM24" s="11"/>
      <c r="ABN24" s="11"/>
      <c r="ABO24" s="11"/>
      <c r="ABP24" s="11"/>
      <c r="ABQ24" s="11"/>
      <c r="ABR24" s="11"/>
      <c r="ABS24" s="11"/>
      <c r="ABT24" s="11"/>
      <c r="ABU24" s="11"/>
      <c r="ABV24" s="11"/>
      <c r="ABW24" s="11"/>
      <c r="ABX24" s="11"/>
      <c r="ABY24" s="11"/>
      <c r="ABZ24" s="11"/>
      <c r="ACA24" s="11"/>
      <c r="ACB24" s="11"/>
      <c r="ACC24" s="11"/>
      <c r="ACD24" s="11"/>
      <c r="ACE24" s="11"/>
      <c r="ACF24" s="11"/>
      <c r="ACG24" s="11"/>
      <c r="ACH24" s="11"/>
      <c r="ACI24" s="11"/>
      <c r="ACJ24" s="11"/>
      <c r="ACK24" s="11"/>
      <c r="ACL24" s="11"/>
      <c r="ACM24" s="11"/>
      <c r="ACN24" s="11"/>
      <c r="ACO24" s="11"/>
      <c r="ACP24" s="11"/>
      <c r="ACQ24" s="11"/>
      <c r="ACR24" s="11"/>
      <c r="ACS24" s="11"/>
      <c r="ACT24" s="11"/>
      <c r="ACU24" s="11"/>
      <c r="ACV24" s="11"/>
      <c r="ACW24" s="11"/>
      <c r="ACX24" s="11"/>
      <c r="ACY24" s="11"/>
      <c r="ACZ24" s="11"/>
      <c r="ADA24" s="11"/>
      <c r="ADB24" s="11"/>
      <c r="ADC24" s="11"/>
      <c r="ADD24" s="11"/>
      <c r="ADE24" s="11"/>
      <c r="ADF24" s="11"/>
      <c r="ADG24" s="11"/>
      <c r="ADH24" s="11"/>
      <c r="ADI24" s="11"/>
      <c r="ADJ24" s="11"/>
      <c r="ADK24" s="11"/>
      <c r="ADL24" s="11"/>
      <c r="ADM24" s="11"/>
      <c r="ADN24" s="11"/>
      <c r="ADO24" s="11"/>
      <c r="ADP24" s="11"/>
      <c r="ADQ24" s="11"/>
      <c r="ADR24" s="11"/>
      <c r="ADS24" s="11"/>
      <c r="ADT24" s="11"/>
      <c r="ADU24" s="11"/>
      <c r="ADV24" s="11"/>
      <c r="ADW24" s="11"/>
      <c r="ADX24" s="11"/>
      <c r="ADY24" s="11"/>
      <c r="ADZ24" s="11"/>
      <c r="AEA24" s="11"/>
      <c r="AEB24" s="11"/>
      <c r="AEC24" s="11"/>
      <c r="AED24" s="11"/>
      <c r="AEE24" s="11"/>
      <c r="AEF24" s="11"/>
      <c r="AEG24" s="11"/>
      <c r="AEH24" s="11"/>
      <c r="AEI24" s="11"/>
      <c r="AEJ24" s="11"/>
      <c r="AEK24" s="11"/>
      <c r="AEL24" s="11"/>
      <c r="AEM24" s="11"/>
      <c r="AEN24" s="11"/>
      <c r="AEO24" s="11"/>
      <c r="AEP24" s="11"/>
      <c r="AEQ24" s="11"/>
      <c r="AER24" s="11"/>
      <c r="AES24" s="11"/>
      <c r="AET24" s="11"/>
      <c r="AEU24" s="11"/>
      <c r="AEV24" s="11"/>
      <c r="AEW24" s="11"/>
      <c r="AEX24" s="11"/>
      <c r="AEY24" s="11"/>
      <c r="AEZ24" s="11"/>
      <c r="AFA24" s="11"/>
      <c r="AFB24" s="11"/>
      <c r="AFC24" s="11"/>
      <c r="AFD24" s="11"/>
      <c r="AFE24" s="11"/>
      <c r="AFF24" s="11"/>
      <c r="AFG24" s="11"/>
      <c r="AFH24" s="11"/>
      <c r="AFI24" s="11"/>
      <c r="AFJ24" s="11"/>
      <c r="AFK24" s="11"/>
      <c r="AFL24" s="11"/>
      <c r="AFM24" s="11"/>
      <c r="AFN24" s="11"/>
      <c r="AFO24" s="11"/>
      <c r="AFP24" s="11"/>
      <c r="AFQ24" s="11"/>
      <c r="AFR24" s="11"/>
      <c r="AFS24" s="11"/>
      <c r="AFT24" s="11"/>
      <c r="AFU24" s="11"/>
      <c r="AFV24" s="11"/>
      <c r="AFW24" s="11"/>
      <c r="AFX24" s="11"/>
      <c r="AFY24" s="11"/>
      <c r="AFZ24" s="11"/>
      <c r="AGA24" s="11"/>
      <c r="AGB24" s="11"/>
      <c r="AGC24" s="11"/>
      <c r="AGD24" s="11"/>
      <c r="AGE24" s="11"/>
      <c r="AGF24" s="11"/>
      <c r="AGG24" s="11"/>
      <c r="AGH24" s="11"/>
      <c r="AGI24" s="11"/>
      <c r="AGJ24" s="11"/>
      <c r="AGK24" s="11"/>
      <c r="AGL24" s="11"/>
      <c r="AGM24" s="11"/>
      <c r="AGN24" s="11"/>
      <c r="AGO24" s="11"/>
      <c r="AGP24" s="11"/>
      <c r="AGQ24" s="11"/>
      <c r="AGR24" s="11"/>
      <c r="AGS24" s="11"/>
      <c r="AGT24" s="11"/>
      <c r="AGU24" s="11"/>
      <c r="AGV24" s="11"/>
      <c r="AGW24" s="11"/>
      <c r="AGX24" s="11"/>
      <c r="AGY24" s="11"/>
      <c r="AGZ24" s="11"/>
      <c r="AHA24" s="11"/>
      <c r="AHB24" s="11"/>
      <c r="AHC24" s="11"/>
      <c r="AHD24" s="11"/>
      <c r="AHE24" s="11"/>
      <c r="AHF24" s="11"/>
      <c r="AHG24" s="11"/>
      <c r="AHH24" s="11"/>
      <c r="AHI24" s="11"/>
      <c r="AHJ24" s="11"/>
      <c r="AHK24" s="11"/>
      <c r="AHL24" s="11"/>
      <c r="AHM24" s="11"/>
      <c r="AHN24" s="11"/>
      <c r="AHO24" s="11"/>
      <c r="AHP24" s="11"/>
      <c r="AHQ24" s="11"/>
      <c r="AHR24" s="11"/>
      <c r="AHS24" s="11"/>
      <c r="AHT24" s="11"/>
      <c r="AHU24" s="11"/>
      <c r="AHV24" s="11"/>
      <c r="AHW24" s="11"/>
      <c r="AHX24" s="11"/>
      <c r="AHY24" s="11"/>
      <c r="AHZ24" s="11"/>
      <c r="AIA24" s="11"/>
      <c r="AIB24" s="11"/>
      <c r="AIC24" s="11"/>
      <c r="AID24" s="11"/>
      <c r="AIE24" s="11"/>
      <c r="AIF24" s="11"/>
      <c r="AIG24" s="11"/>
      <c r="AIH24" s="11"/>
      <c r="AII24" s="11"/>
      <c r="AIJ24" s="11"/>
      <c r="AIK24" s="11"/>
      <c r="AIL24" s="11"/>
      <c r="AIM24" s="11"/>
      <c r="AIN24" s="11"/>
      <c r="AIO24" s="11"/>
      <c r="AIP24" s="11"/>
      <c r="AIQ24" s="11"/>
      <c r="AIR24" s="11"/>
      <c r="AIS24" s="11"/>
      <c r="AIT24" s="11"/>
      <c r="AIU24" s="11"/>
      <c r="AIV24" s="11"/>
      <c r="AIW24" s="11"/>
      <c r="AIX24" s="11"/>
      <c r="AIY24" s="11"/>
      <c r="AIZ24" s="11"/>
      <c r="AJA24" s="11"/>
      <c r="AJB24" s="11"/>
      <c r="AJC24" s="11"/>
      <c r="AJD24" s="11"/>
      <c r="AJE24" s="11"/>
      <c r="AJF24" s="11"/>
      <c r="AJG24" s="11"/>
      <c r="AJH24" s="11"/>
      <c r="AJI24" s="11"/>
      <c r="AJJ24" s="11"/>
      <c r="AJK24" s="11"/>
      <c r="AJL24" s="11"/>
      <c r="AJM24" s="11"/>
      <c r="AJN24" s="11"/>
      <c r="AJO24" s="11"/>
      <c r="AJP24" s="11"/>
      <c r="AJQ24" s="11"/>
      <c r="AJR24" s="11"/>
      <c r="AJS24" s="11"/>
      <c r="AJT24" s="11"/>
      <c r="AJU24" s="11"/>
      <c r="AJV24" s="11"/>
      <c r="AJW24" s="11"/>
      <c r="AJX24" s="11"/>
      <c r="AJY24" s="11"/>
      <c r="AJZ24" s="11"/>
      <c r="AKA24" s="11"/>
      <c r="AKB24" s="11"/>
      <c r="AKC24" s="11"/>
      <c r="AKD24" s="11"/>
      <c r="AKE24" s="11"/>
      <c r="AKF24" s="11"/>
      <c r="AKG24" s="11"/>
      <c r="AKH24" s="11"/>
      <c r="AKI24" s="11"/>
      <c r="AKJ24" s="11"/>
      <c r="AKK24" s="11"/>
      <c r="AKL24" s="11"/>
      <c r="AKM24" s="11"/>
      <c r="AKN24" s="11"/>
      <c r="AKO24" s="11"/>
      <c r="AKP24" s="11"/>
      <c r="AKQ24" s="11"/>
      <c r="AKR24" s="11"/>
      <c r="AKS24" s="11"/>
      <c r="AKT24" s="11"/>
      <c r="AKU24" s="11"/>
      <c r="AKV24" s="11"/>
      <c r="AKW24" s="11"/>
      <c r="AKX24" s="11"/>
      <c r="AKY24" s="11"/>
      <c r="AKZ24" s="11"/>
      <c r="ALA24" s="11"/>
      <c r="ALB24" s="11"/>
      <c r="ALC24" s="11"/>
      <c r="ALD24" s="11"/>
      <c r="ALE24" s="11"/>
      <c r="ALF24" s="11"/>
      <c r="ALG24" s="11"/>
      <c r="ALH24" s="11"/>
      <c r="ALI24" s="11"/>
      <c r="ALJ24" s="11"/>
      <c r="ALK24" s="11"/>
      <c r="ALL24" s="11"/>
      <c r="ALM24" s="11"/>
      <c r="ALN24" s="11"/>
      <c r="ALO24" s="11"/>
      <c r="ALP24" s="11"/>
      <c r="ALQ24" s="11"/>
      <c r="ALR24" s="11"/>
      <c r="ALS24" s="11"/>
      <c r="ALT24" s="11"/>
      <c r="ALU24" s="11"/>
      <c r="ALV24" s="11"/>
      <c r="ALW24" s="11"/>
      <c r="ALX24" s="11"/>
      <c r="ALY24" s="11"/>
      <c r="ALZ24" s="11"/>
      <c r="AMA24" s="11"/>
      <c r="AMB24" s="11"/>
      <c r="AMC24" s="11"/>
      <c r="AMD24" s="11"/>
      <c r="AME24" s="11"/>
      <c r="AMF24" s="11"/>
      <c r="AMG24" s="11"/>
      <c r="AMH24" s="11"/>
      <c r="AMI24" s="11"/>
      <c r="AMJ24" s="11"/>
      <c r="AMK24" s="11"/>
      <c r="AML24" s="11"/>
      <c r="AMM24" s="11"/>
      <c r="AMN24" s="11"/>
      <c r="AMO24" s="11"/>
      <c r="AMP24" s="11"/>
      <c r="AMQ24" s="11"/>
      <c r="AMR24" s="11"/>
      <c r="AMS24" s="11"/>
      <c r="AMT24" s="11"/>
      <c r="AMU24" s="11"/>
      <c r="AMV24" s="11"/>
      <c r="AMW24" s="11"/>
      <c r="AMX24" s="11"/>
      <c r="AMY24" s="11"/>
      <c r="AMZ24" s="11"/>
      <c r="ANA24" s="11"/>
      <c r="ANB24" s="11"/>
      <c r="ANC24" s="11"/>
      <c r="AND24" s="11"/>
      <c r="ANE24" s="11"/>
      <c r="ANF24" s="11"/>
      <c r="ANG24" s="11"/>
      <c r="ANH24" s="11"/>
      <c r="ANI24" s="11"/>
      <c r="ANJ24" s="11"/>
      <c r="ANK24" s="11"/>
      <c r="ANL24" s="11"/>
      <c r="ANM24" s="11"/>
      <c r="ANN24" s="11"/>
      <c r="ANO24" s="11"/>
      <c r="ANP24" s="11"/>
      <c r="ANQ24" s="11"/>
      <c r="ANR24" s="11"/>
      <c r="ANS24" s="11"/>
      <c r="ANT24" s="11"/>
      <c r="ANU24" s="11"/>
      <c r="ANV24" s="11"/>
      <c r="ANW24" s="11"/>
      <c r="ANX24" s="11"/>
      <c r="ANY24" s="11"/>
      <c r="ANZ24" s="11"/>
      <c r="AOA24" s="11"/>
      <c r="AOB24" s="11"/>
      <c r="AOC24" s="11"/>
      <c r="AOD24" s="11"/>
      <c r="AOE24" s="11"/>
      <c r="AOF24" s="11"/>
      <c r="AOG24" s="11"/>
      <c r="AOH24" s="11"/>
      <c r="AOI24" s="11"/>
      <c r="AOJ24" s="11"/>
      <c r="AOK24" s="11"/>
      <c r="AOL24" s="11"/>
      <c r="AOM24" s="11"/>
      <c r="AON24" s="11"/>
      <c r="AOO24" s="11"/>
      <c r="AOP24" s="11"/>
      <c r="AOQ24" s="11"/>
      <c r="AOR24" s="11"/>
      <c r="AOS24" s="11"/>
      <c r="AOT24" s="11"/>
      <c r="AOU24" s="11"/>
      <c r="AOV24" s="11"/>
      <c r="AOW24" s="11"/>
      <c r="AOX24" s="11"/>
      <c r="AOY24" s="11"/>
      <c r="AOZ24" s="11"/>
      <c r="APA24" s="11"/>
      <c r="APB24" s="11"/>
      <c r="APC24" s="11"/>
      <c r="APD24" s="11"/>
      <c r="APE24" s="11"/>
      <c r="APF24" s="11"/>
      <c r="APG24" s="11"/>
      <c r="APH24" s="11"/>
      <c r="API24" s="11"/>
      <c r="APJ24" s="11"/>
      <c r="APK24" s="11"/>
      <c r="APL24" s="11"/>
      <c r="APM24" s="11"/>
      <c r="APN24" s="11"/>
      <c r="APO24" s="11"/>
      <c r="APP24" s="11"/>
      <c r="APQ24" s="11"/>
      <c r="APR24" s="11"/>
      <c r="APS24" s="11"/>
      <c r="APT24" s="11"/>
      <c r="APU24" s="11"/>
      <c r="APV24" s="11"/>
      <c r="APW24" s="11"/>
      <c r="APX24" s="11"/>
      <c r="APY24" s="11"/>
      <c r="APZ24" s="11"/>
      <c r="AQA24" s="11"/>
      <c r="AQB24" s="11"/>
      <c r="AQC24" s="11"/>
      <c r="AQD24" s="11"/>
      <c r="AQE24" s="11"/>
      <c r="AQF24" s="11"/>
      <c r="AQG24" s="11"/>
      <c r="AQH24" s="11"/>
      <c r="AQI24" s="11"/>
      <c r="AQJ24" s="11"/>
      <c r="AQK24" s="11"/>
      <c r="AQL24" s="11"/>
      <c r="AQM24" s="11"/>
      <c r="AQN24" s="11"/>
      <c r="AQO24" s="11"/>
      <c r="AQP24" s="11"/>
      <c r="AQQ24" s="11"/>
      <c r="AQR24" s="11"/>
      <c r="AQS24" s="11"/>
      <c r="AQT24" s="11"/>
      <c r="AQU24" s="11"/>
      <c r="AQV24" s="11"/>
      <c r="AQW24" s="11"/>
      <c r="AQX24" s="11"/>
      <c r="AQY24" s="11"/>
      <c r="AQZ24" s="11"/>
      <c r="ARA24" s="11"/>
      <c r="ARB24" s="11"/>
      <c r="ARC24" s="11"/>
      <c r="ARD24" s="11"/>
      <c r="ARE24" s="11"/>
      <c r="ARF24" s="11"/>
      <c r="ARG24" s="11"/>
      <c r="ARH24" s="11"/>
      <c r="ARI24" s="11"/>
      <c r="ARJ24" s="11"/>
      <c r="ARK24" s="11"/>
      <c r="ARL24" s="11"/>
      <c r="ARM24" s="11"/>
      <c r="ARN24" s="11"/>
      <c r="ARO24" s="11"/>
      <c r="ARP24" s="11"/>
      <c r="ARQ24" s="11"/>
      <c r="ARR24" s="11"/>
      <c r="ARS24" s="11"/>
      <c r="ART24" s="11"/>
      <c r="ARU24" s="11"/>
      <c r="ARV24" s="11"/>
      <c r="ARW24" s="11"/>
      <c r="ARX24" s="11"/>
      <c r="ARY24" s="11"/>
      <c r="ARZ24" s="11"/>
      <c r="ASA24" s="11"/>
      <c r="ASB24" s="11"/>
      <c r="ASC24" s="11"/>
      <c r="ASD24" s="11"/>
      <c r="ASE24" s="11"/>
      <c r="ASF24" s="11"/>
      <c r="ASG24" s="11"/>
      <c r="ASH24" s="11"/>
      <c r="ASI24" s="11"/>
      <c r="ASJ24" s="11"/>
      <c r="ASK24" s="11"/>
      <c r="ASL24" s="11"/>
      <c r="ASM24" s="11"/>
      <c r="ASN24" s="11"/>
      <c r="ASO24" s="11"/>
      <c r="ASP24" s="11"/>
      <c r="ASQ24" s="11"/>
      <c r="ASR24" s="11"/>
      <c r="ASS24" s="11"/>
      <c r="AST24" s="11"/>
      <c r="ASU24" s="11"/>
      <c r="ASV24" s="11"/>
      <c r="ASW24" s="11"/>
      <c r="ASX24" s="11"/>
      <c r="ASY24" s="11"/>
      <c r="ASZ24" s="11"/>
      <c r="ATA24" s="11"/>
      <c r="ATB24" s="11"/>
      <c r="ATC24" s="11"/>
      <c r="ATD24" s="11"/>
      <c r="ATE24" s="11"/>
      <c r="ATF24" s="11"/>
      <c r="ATG24" s="11"/>
      <c r="ATH24" s="11"/>
      <c r="ATI24" s="11"/>
      <c r="ATJ24" s="11"/>
      <c r="ATK24" s="11"/>
      <c r="ATL24" s="11"/>
      <c r="ATM24" s="11"/>
      <c r="ATN24" s="11"/>
      <c r="ATO24" s="11"/>
      <c r="ATP24" s="11"/>
      <c r="ATQ24" s="11"/>
      <c r="ATR24" s="11"/>
      <c r="ATS24" s="11"/>
      <c r="ATT24" s="11"/>
      <c r="ATU24" s="11"/>
      <c r="ATV24" s="11"/>
      <c r="ATW24" s="11"/>
      <c r="ATX24" s="11"/>
      <c r="ATY24" s="11"/>
      <c r="ATZ24" s="11"/>
      <c r="AUA24" s="11"/>
      <c r="AUB24" s="11"/>
      <c r="AUC24" s="11"/>
      <c r="AUD24" s="11"/>
      <c r="AUE24" s="11"/>
      <c r="AUF24" s="11"/>
      <c r="AUG24" s="11"/>
      <c r="AUH24" s="11"/>
      <c r="AUI24" s="11"/>
      <c r="AUJ24" s="11"/>
      <c r="AUK24" s="11"/>
      <c r="AUL24" s="11"/>
      <c r="AUM24" s="11"/>
      <c r="AUN24" s="11"/>
      <c r="AUO24" s="11"/>
      <c r="AUP24" s="11"/>
      <c r="AUQ24" s="11"/>
      <c r="AUR24" s="11"/>
      <c r="AUS24" s="11"/>
      <c r="AUT24" s="11"/>
      <c r="AUU24" s="11"/>
      <c r="AUV24" s="11"/>
      <c r="AUW24" s="11"/>
      <c r="AUX24" s="11"/>
      <c r="AUY24" s="11"/>
      <c r="AUZ24" s="11"/>
      <c r="AVA24" s="11"/>
      <c r="AVB24" s="11"/>
      <c r="AVC24" s="11"/>
      <c r="AVD24" s="11"/>
      <c r="AVE24" s="11"/>
      <c r="AVF24" s="11"/>
      <c r="AVG24" s="11"/>
      <c r="AVH24" s="11"/>
      <c r="AVI24" s="11"/>
      <c r="AVJ24" s="11"/>
      <c r="AVK24" s="11"/>
      <c r="AVL24" s="11"/>
      <c r="AVM24" s="11"/>
      <c r="AVN24" s="11"/>
      <c r="AVO24" s="11"/>
      <c r="AVP24" s="11"/>
      <c r="AVQ24" s="11"/>
      <c r="AVR24" s="11"/>
      <c r="AVS24" s="11"/>
      <c r="AVT24" s="11"/>
      <c r="AVU24" s="11"/>
      <c r="AVV24" s="11"/>
      <c r="AVW24" s="11"/>
      <c r="AVX24" s="11"/>
      <c r="AVY24" s="11"/>
      <c r="AVZ24" s="11"/>
      <c r="AWA24" s="11"/>
      <c r="AWB24" s="11"/>
      <c r="AWC24" s="11"/>
      <c r="AWD24" s="11"/>
      <c r="AWE24" s="11"/>
      <c r="AWF24" s="11"/>
      <c r="AWG24" s="11"/>
      <c r="AWH24" s="11"/>
      <c r="AWI24" s="11"/>
      <c r="AWJ24" s="11"/>
      <c r="AWK24" s="11"/>
      <c r="AWL24" s="11"/>
      <c r="AWM24" s="11"/>
      <c r="AWN24" s="11"/>
      <c r="AWO24" s="11"/>
      <c r="AWP24" s="11"/>
      <c r="AWQ24" s="11"/>
      <c r="AWR24" s="11"/>
      <c r="AWS24" s="11"/>
      <c r="AWT24" s="11"/>
      <c r="AWU24" s="11"/>
      <c r="AWV24" s="11"/>
      <c r="AWW24" s="11"/>
      <c r="AWX24" s="11"/>
      <c r="AWY24" s="11"/>
      <c r="AWZ24" s="11"/>
      <c r="AXA24" s="11"/>
      <c r="AXB24" s="11"/>
      <c r="AXC24" s="11"/>
      <c r="AXD24" s="11"/>
      <c r="AXE24" s="11"/>
      <c r="AXF24" s="11"/>
      <c r="AXG24" s="11"/>
      <c r="AXH24" s="11"/>
      <c r="AXI24" s="11"/>
      <c r="AXJ24" s="11"/>
      <c r="AXK24" s="11"/>
      <c r="AXL24" s="11"/>
      <c r="AXM24" s="11"/>
      <c r="AXN24" s="11"/>
      <c r="AXO24" s="11"/>
      <c r="AXP24" s="11"/>
      <c r="AXQ24" s="11"/>
      <c r="AXR24" s="11"/>
      <c r="AXS24" s="11"/>
      <c r="AXT24" s="11"/>
      <c r="AXU24" s="11"/>
      <c r="AXV24" s="11"/>
      <c r="AXW24" s="11"/>
      <c r="AXX24" s="11"/>
      <c r="AXY24" s="11"/>
      <c r="AXZ24" s="11"/>
      <c r="AYA24" s="11"/>
      <c r="AYB24" s="11"/>
      <c r="AYC24" s="11"/>
      <c r="AYD24" s="11"/>
      <c r="AYE24" s="11"/>
      <c r="AYF24" s="11"/>
      <c r="AYG24" s="11"/>
      <c r="AYH24" s="11"/>
      <c r="AYI24" s="11"/>
      <c r="AYJ24" s="11"/>
      <c r="AYK24" s="11"/>
      <c r="AYL24" s="11"/>
      <c r="AYM24" s="11"/>
      <c r="AYN24" s="11"/>
      <c r="AYO24" s="11"/>
      <c r="AYP24" s="11"/>
      <c r="AYQ24" s="11"/>
      <c r="AYR24" s="11"/>
      <c r="AYS24" s="11"/>
      <c r="AYT24" s="11"/>
      <c r="AYU24" s="11"/>
      <c r="AYV24" s="11"/>
      <c r="AYW24" s="11"/>
      <c r="AYX24" s="11"/>
      <c r="AYY24" s="11"/>
      <c r="AYZ24" s="11"/>
      <c r="AZA24" s="11"/>
      <c r="AZB24" s="11"/>
      <c r="AZC24" s="11"/>
      <c r="AZD24" s="11"/>
      <c r="AZE24" s="11"/>
      <c r="AZF24" s="11"/>
      <c r="AZG24" s="11"/>
      <c r="AZH24" s="11"/>
      <c r="AZI24" s="11"/>
      <c r="AZJ24" s="11"/>
      <c r="AZK24" s="11"/>
      <c r="AZL24" s="11"/>
      <c r="AZM24" s="11"/>
      <c r="AZN24" s="11"/>
      <c r="AZO24" s="11"/>
      <c r="AZP24" s="11"/>
      <c r="AZQ24" s="11"/>
      <c r="AZR24" s="11"/>
      <c r="AZS24" s="11"/>
      <c r="AZT24" s="11"/>
      <c r="AZU24" s="11"/>
      <c r="AZV24" s="11"/>
      <c r="AZW24" s="11"/>
      <c r="AZX24" s="11"/>
      <c r="AZY24" s="11"/>
      <c r="AZZ24" s="11"/>
      <c r="BAA24" s="11"/>
      <c r="BAB24" s="11"/>
      <c r="BAC24" s="11"/>
      <c r="BAD24" s="11"/>
      <c r="BAE24" s="11"/>
      <c r="BAF24" s="11"/>
      <c r="BAG24" s="11"/>
      <c r="BAH24" s="11"/>
      <c r="BAI24" s="11"/>
      <c r="BAJ24" s="11"/>
      <c r="BAK24" s="11"/>
      <c r="BAL24" s="11"/>
      <c r="BAM24" s="11"/>
      <c r="BAN24" s="11"/>
      <c r="BAO24" s="11"/>
      <c r="BAP24" s="11"/>
      <c r="BAQ24" s="11"/>
      <c r="BAR24" s="11"/>
      <c r="BAS24" s="11"/>
      <c r="BAT24" s="11"/>
      <c r="BAU24" s="11"/>
      <c r="BAV24" s="11"/>
      <c r="BAW24" s="11"/>
      <c r="BAX24" s="11"/>
      <c r="BAY24" s="11"/>
      <c r="BAZ24" s="11"/>
      <c r="BBA24" s="11"/>
      <c r="BBB24" s="11"/>
      <c r="BBC24" s="11"/>
      <c r="BBD24" s="11"/>
      <c r="BBE24" s="11"/>
      <c r="BBF24" s="11"/>
      <c r="BBG24" s="11"/>
      <c r="BBH24" s="11"/>
      <c r="BBI24" s="11"/>
      <c r="BBJ24" s="11"/>
      <c r="BBK24" s="11"/>
      <c r="BBL24" s="11"/>
      <c r="BBM24" s="11"/>
      <c r="BBN24" s="11"/>
      <c r="BBO24" s="11"/>
      <c r="BBP24" s="11"/>
      <c r="BBQ24" s="11"/>
      <c r="BBR24" s="11"/>
      <c r="BBS24" s="11"/>
      <c r="BBT24" s="11"/>
      <c r="BBU24" s="11"/>
      <c r="BBV24" s="11"/>
      <c r="BBW24" s="11"/>
      <c r="BBX24" s="11"/>
      <c r="BBY24" s="11"/>
      <c r="BBZ24" s="11"/>
      <c r="BCA24" s="11"/>
      <c r="BCB24" s="11"/>
      <c r="BCC24" s="11"/>
      <c r="BCD24" s="11"/>
      <c r="BCE24" s="11"/>
      <c r="BCF24" s="11"/>
      <c r="BCG24" s="11"/>
      <c r="BCH24" s="11"/>
      <c r="BCI24" s="11"/>
      <c r="BCJ24" s="11"/>
      <c r="BCK24" s="11"/>
      <c r="BCL24" s="11"/>
      <c r="BCM24" s="11"/>
      <c r="BCN24" s="11"/>
      <c r="BCO24" s="11"/>
      <c r="BCP24" s="11"/>
      <c r="BCQ24" s="11"/>
      <c r="BCR24" s="11"/>
      <c r="BCS24" s="11"/>
      <c r="BCT24" s="11"/>
      <c r="BCU24" s="11"/>
      <c r="BCV24" s="11"/>
      <c r="BCW24" s="11"/>
      <c r="BCX24" s="11"/>
      <c r="BCY24" s="11"/>
      <c r="BCZ24" s="11"/>
      <c r="BDA24" s="11"/>
      <c r="BDB24" s="11"/>
      <c r="BDC24" s="11"/>
      <c r="BDD24" s="11"/>
      <c r="BDE24" s="11"/>
      <c r="BDF24" s="11"/>
      <c r="BDG24" s="11"/>
      <c r="BDH24" s="11"/>
      <c r="BDI24" s="11"/>
      <c r="BDJ24" s="11"/>
      <c r="BDK24" s="11"/>
      <c r="BDL24" s="11"/>
      <c r="BDM24" s="11"/>
      <c r="BDN24" s="11"/>
      <c r="BDO24" s="11"/>
      <c r="BDP24" s="11"/>
      <c r="BDQ24" s="11"/>
      <c r="BDR24" s="11"/>
      <c r="BDS24" s="11"/>
      <c r="BDT24" s="11"/>
      <c r="BDU24" s="11"/>
      <c r="BDV24" s="11"/>
      <c r="BDW24" s="11"/>
      <c r="BDX24" s="11"/>
      <c r="BDY24" s="11"/>
      <c r="BDZ24" s="11"/>
      <c r="BEA24" s="11"/>
      <c r="BEB24" s="11"/>
      <c r="BEC24" s="11"/>
      <c r="BED24" s="11"/>
      <c r="BEE24" s="11"/>
      <c r="BEF24" s="11"/>
      <c r="BEG24" s="11"/>
      <c r="BEH24" s="11"/>
      <c r="BEI24" s="11"/>
      <c r="BEJ24" s="11"/>
      <c r="BEK24" s="11"/>
      <c r="BEL24" s="11"/>
      <c r="BEM24" s="11"/>
      <c r="BEN24" s="11"/>
      <c r="BEO24" s="11"/>
      <c r="BEP24" s="11"/>
      <c r="BEQ24" s="11"/>
      <c r="BER24" s="11"/>
      <c r="BES24" s="11"/>
      <c r="BET24" s="11"/>
      <c r="BEU24" s="11"/>
      <c r="BEV24" s="11"/>
      <c r="BEW24" s="11"/>
      <c r="BEX24" s="11"/>
      <c r="BEY24" s="11"/>
      <c r="BEZ24" s="11"/>
      <c r="BFA24" s="11"/>
      <c r="BFB24" s="11"/>
      <c r="BFC24" s="11"/>
      <c r="BFD24" s="11"/>
      <c r="BFE24" s="11"/>
      <c r="BFF24" s="11"/>
      <c r="BFG24" s="11"/>
      <c r="BFH24" s="11"/>
      <c r="BFI24" s="11"/>
      <c r="BFJ24" s="11"/>
      <c r="BFK24" s="11"/>
      <c r="BFL24" s="11"/>
      <c r="BFM24" s="11"/>
      <c r="BFN24" s="11"/>
      <c r="BFO24" s="11"/>
      <c r="BFP24" s="11"/>
      <c r="BFQ24" s="11"/>
      <c r="BFR24" s="11"/>
      <c r="BFS24" s="11"/>
      <c r="BFT24" s="11"/>
      <c r="BFU24" s="11"/>
      <c r="BFV24" s="11"/>
      <c r="BFW24" s="11"/>
      <c r="BFX24" s="11"/>
      <c r="BFY24" s="11"/>
      <c r="BFZ24" s="11"/>
      <c r="BGA24" s="11"/>
      <c r="BGB24" s="11"/>
      <c r="BGC24" s="11"/>
      <c r="BGD24" s="11"/>
      <c r="BGE24" s="11"/>
      <c r="BGF24" s="11"/>
      <c r="BGG24" s="11"/>
      <c r="BGH24" s="11"/>
      <c r="BGI24" s="11"/>
      <c r="BGJ24" s="11"/>
      <c r="BGK24" s="11"/>
      <c r="BGL24" s="11"/>
      <c r="BGM24" s="11"/>
      <c r="BGN24" s="11"/>
      <c r="BGO24" s="11"/>
      <c r="BGP24" s="11"/>
      <c r="BGQ24" s="11"/>
      <c r="BGR24" s="11"/>
      <c r="BGS24" s="11"/>
      <c r="BGT24" s="11"/>
      <c r="BGU24" s="11"/>
      <c r="BGV24" s="11"/>
      <c r="BGW24" s="11"/>
      <c r="BGX24" s="11"/>
      <c r="BGY24" s="11"/>
      <c r="BGZ24" s="11"/>
      <c r="BHA24" s="11"/>
      <c r="BHB24" s="11"/>
      <c r="BHC24" s="11"/>
      <c r="BHD24" s="11"/>
      <c r="BHE24" s="11"/>
      <c r="BHF24" s="11"/>
      <c r="BHG24" s="11"/>
      <c r="BHH24" s="11"/>
      <c r="BHI24" s="11"/>
      <c r="BHJ24" s="11"/>
      <c r="BHK24" s="11"/>
      <c r="BHL24" s="11"/>
      <c r="BHM24" s="11"/>
      <c r="BHN24" s="11"/>
      <c r="BHO24" s="11"/>
      <c r="BHP24" s="11"/>
      <c r="BHQ24" s="11"/>
      <c r="BHR24" s="11"/>
      <c r="BHS24" s="11"/>
      <c r="BHT24" s="11"/>
      <c r="BHU24" s="11"/>
      <c r="BHV24" s="11"/>
      <c r="BHW24" s="11"/>
      <c r="BHX24" s="11"/>
      <c r="BHY24" s="11"/>
      <c r="BHZ24" s="11"/>
      <c r="BIA24" s="11"/>
      <c r="BIB24" s="11"/>
      <c r="BIC24" s="11"/>
      <c r="BID24" s="11"/>
      <c r="BIE24" s="11"/>
      <c r="BIF24" s="11"/>
      <c r="BIG24" s="11"/>
      <c r="BIH24" s="11"/>
      <c r="BII24" s="11"/>
      <c r="BIJ24" s="11"/>
      <c r="BIK24" s="11"/>
      <c r="BIL24" s="11"/>
      <c r="BIM24" s="11"/>
      <c r="BIN24" s="11"/>
      <c r="BIO24" s="11"/>
      <c r="BIP24" s="11"/>
      <c r="BIQ24" s="11"/>
      <c r="BIR24" s="11"/>
      <c r="BIS24" s="11"/>
      <c r="BIT24" s="11"/>
      <c r="BIU24" s="11"/>
      <c r="BIV24" s="11"/>
      <c r="BIW24" s="11"/>
      <c r="BIX24" s="11"/>
      <c r="BIY24" s="11"/>
      <c r="BIZ24" s="11"/>
      <c r="BJA24" s="11"/>
      <c r="BJB24" s="11"/>
      <c r="BJC24" s="11"/>
      <c r="BJD24" s="11"/>
      <c r="BJE24" s="11"/>
      <c r="BJF24" s="11"/>
      <c r="BJG24" s="11"/>
      <c r="BJH24" s="11"/>
      <c r="BJI24" s="11"/>
      <c r="BJJ24" s="11"/>
      <c r="BJK24" s="11"/>
      <c r="BJL24" s="11"/>
      <c r="BJM24" s="11"/>
      <c r="BJN24" s="11"/>
      <c r="BJO24" s="11"/>
      <c r="BJP24" s="11"/>
      <c r="BJQ24" s="11"/>
      <c r="BJR24" s="11"/>
      <c r="BJS24" s="11"/>
      <c r="BJT24" s="11"/>
      <c r="BJU24" s="11"/>
      <c r="BJV24" s="11"/>
      <c r="BJW24" s="11"/>
      <c r="BJX24" s="11"/>
      <c r="BJY24" s="11"/>
      <c r="BJZ24" s="11"/>
      <c r="BKA24" s="11"/>
      <c r="BKB24" s="11"/>
      <c r="BKC24" s="11"/>
      <c r="BKD24" s="11"/>
      <c r="BKE24" s="11"/>
      <c r="BKF24" s="11"/>
      <c r="BKG24" s="11"/>
      <c r="BKH24" s="11"/>
      <c r="BKI24" s="11"/>
      <c r="BKJ24" s="11"/>
      <c r="BKK24" s="11"/>
      <c r="BKL24" s="11"/>
      <c r="BKM24" s="11"/>
      <c r="BKN24" s="11"/>
      <c r="BKO24" s="11"/>
      <c r="BKP24" s="11"/>
      <c r="BKQ24" s="11"/>
      <c r="BKR24" s="11"/>
      <c r="BKS24" s="11"/>
      <c r="BKT24" s="11"/>
      <c r="BKU24" s="11"/>
      <c r="BKV24" s="11"/>
      <c r="BKW24" s="11"/>
      <c r="BKX24" s="11"/>
      <c r="BKY24" s="11"/>
      <c r="BKZ24" s="11"/>
      <c r="BLA24" s="11"/>
      <c r="BLB24" s="11"/>
      <c r="BLC24" s="11"/>
      <c r="BLD24" s="11"/>
      <c r="BLE24" s="11"/>
      <c r="BLF24" s="11"/>
      <c r="BLG24" s="11"/>
      <c r="BLH24" s="11"/>
      <c r="BLI24" s="11"/>
      <c r="BLJ24" s="11"/>
      <c r="BLK24" s="11"/>
      <c r="BLL24" s="11"/>
      <c r="BLM24" s="11"/>
      <c r="BLN24" s="11"/>
      <c r="BLO24" s="11"/>
      <c r="BLP24" s="11"/>
      <c r="BLQ24" s="11"/>
      <c r="BLR24" s="11"/>
      <c r="BLS24" s="11"/>
      <c r="BLT24" s="11"/>
      <c r="BLU24" s="11"/>
      <c r="BLV24" s="11"/>
      <c r="BLW24" s="11"/>
      <c r="BLX24" s="11"/>
      <c r="BLY24" s="11"/>
      <c r="BLZ24" s="11"/>
      <c r="BMA24" s="11"/>
      <c r="BMB24" s="11"/>
      <c r="BMC24" s="11"/>
      <c r="BMD24" s="11"/>
      <c r="BME24" s="11"/>
      <c r="BMF24" s="11"/>
      <c r="BMG24" s="11"/>
      <c r="BMH24" s="11"/>
      <c r="BMI24" s="11"/>
      <c r="BMJ24" s="11"/>
      <c r="BMK24" s="11"/>
      <c r="BML24" s="11"/>
      <c r="BMM24" s="11"/>
      <c r="BMN24" s="11"/>
      <c r="BMO24" s="11"/>
      <c r="BMP24" s="11"/>
      <c r="BMQ24" s="11"/>
      <c r="BMR24" s="11"/>
      <c r="BMS24" s="11"/>
      <c r="BMT24" s="11"/>
      <c r="BMU24" s="11"/>
      <c r="BMV24" s="11"/>
      <c r="BMW24" s="11"/>
      <c r="BMX24" s="11"/>
      <c r="BMY24" s="11"/>
      <c r="BMZ24" s="11"/>
      <c r="BNA24" s="11"/>
      <c r="BNB24" s="11"/>
      <c r="BNC24" s="11"/>
      <c r="BND24" s="11"/>
      <c r="BNE24" s="11"/>
      <c r="BNF24" s="11"/>
      <c r="BNG24" s="11"/>
      <c r="BNH24" s="11"/>
      <c r="BNI24" s="11"/>
      <c r="BNJ24" s="11"/>
      <c r="BNK24" s="11"/>
      <c r="BNL24" s="11"/>
      <c r="BNM24" s="11"/>
      <c r="BNN24" s="11"/>
      <c r="BNO24" s="11"/>
      <c r="BNP24" s="11"/>
      <c r="BNQ24" s="11"/>
      <c r="BNR24" s="11"/>
      <c r="BNS24" s="11"/>
      <c r="BNT24" s="11"/>
      <c r="BNU24" s="11"/>
      <c r="BNV24" s="11"/>
      <c r="BNW24" s="11"/>
      <c r="BNX24" s="11"/>
      <c r="BNY24" s="11"/>
      <c r="BNZ24" s="11"/>
      <c r="BOA24" s="11"/>
      <c r="BOB24" s="11"/>
      <c r="BOC24" s="11"/>
      <c r="BOD24" s="11"/>
      <c r="BOE24" s="11"/>
      <c r="BOF24" s="11"/>
      <c r="BOG24" s="11"/>
      <c r="BOH24" s="11"/>
      <c r="BOI24" s="11"/>
      <c r="BOJ24" s="11"/>
      <c r="BOK24" s="11"/>
      <c r="BOL24" s="11"/>
      <c r="BOM24" s="11"/>
      <c r="BON24" s="11"/>
      <c r="BOO24" s="11"/>
      <c r="BOP24" s="11"/>
      <c r="BOQ24" s="11"/>
      <c r="BOR24" s="11"/>
      <c r="BOS24" s="11"/>
      <c r="BOT24" s="11"/>
      <c r="BOU24" s="11"/>
      <c r="BOV24" s="11"/>
      <c r="BOW24" s="11"/>
      <c r="BOX24" s="11"/>
      <c r="BOY24" s="11"/>
      <c r="BOZ24" s="11"/>
      <c r="BPA24" s="11"/>
      <c r="BPB24" s="11"/>
      <c r="BPC24" s="11"/>
      <c r="BPD24" s="11"/>
      <c r="BPE24" s="11"/>
      <c r="BPF24" s="11"/>
      <c r="BPG24" s="11"/>
      <c r="BPH24" s="11"/>
      <c r="BPI24" s="11"/>
      <c r="BPJ24" s="11"/>
      <c r="BPK24" s="11"/>
      <c r="BPL24" s="11"/>
      <c r="BPM24" s="11"/>
      <c r="BPN24" s="11"/>
      <c r="BPO24" s="11"/>
      <c r="BPP24" s="11"/>
      <c r="BPQ24" s="11"/>
      <c r="BPR24" s="11"/>
      <c r="BPS24" s="11"/>
      <c r="BPT24" s="11"/>
      <c r="BPU24" s="11"/>
      <c r="BPV24" s="11"/>
      <c r="BPW24" s="11"/>
      <c r="BPX24" s="11"/>
      <c r="BPY24" s="11"/>
      <c r="BPZ24" s="11"/>
      <c r="BQA24" s="11"/>
      <c r="BQB24" s="11"/>
      <c r="BQC24" s="11"/>
      <c r="BQD24" s="11"/>
      <c r="BQE24" s="11"/>
      <c r="BQF24" s="11"/>
      <c r="BQG24" s="11"/>
      <c r="BQH24" s="11"/>
      <c r="BQI24" s="11"/>
      <c r="BQJ24" s="11"/>
      <c r="BQK24" s="11"/>
      <c r="BQL24" s="11"/>
      <c r="BQM24" s="11"/>
      <c r="BQN24" s="11"/>
      <c r="BQO24" s="11"/>
      <c r="BQP24" s="11"/>
      <c r="BQQ24" s="11"/>
      <c r="BQR24" s="11"/>
      <c r="BQS24" s="11"/>
      <c r="BQT24" s="11"/>
      <c r="BQU24" s="11"/>
      <c r="BQV24" s="11"/>
      <c r="BQW24" s="11"/>
      <c r="BQX24" s="11"/>
      <c r="BQY24" s="11"/>
      <c r="BQZ24" s="11"/>
      <c r="BRA24" s="11"/>
      <c r="BRB24" s="11"/>
      <c r="BRC24" s="11"/>
      <c r="BRD24" s="11"/>
      <c r="BRE24" s="11"/>
      <c r="BRF24" s="11"/>
      <c r="BRG24" s="11"/>
      <c r="BRH24" s="11"/>
      <c r="BRI24" s="11"/>
      <c r="BRJ24" s="11"/>
      <c r="BRK24" s="11"/>
      <c r="BRL24" s="11"/>
      <c r="BRM24" s="11"/>
      <c r="BRN24" s="11"/>
      <c r="BRO24" s="11"/>
      <c r="BRP24" s="11"/>
      <c r="BRQ24" s="11"/>
      <c r="BRR24" s="11"/>
      <c r="BRS24" s="11"/>
      <c r="BRT24" s="11"/>
      <c r="BRU24" s="11"/>
      <c r="BRV24" s="11"/>
      <c r="BRW24" s="11"/>
      <c r="BRX24" s="11"/>
      <c r="BRY24" s="11"/>
      <c r="BRZ24" s="11"/>
      <c r="BSA24" s="11"/>
      <c r="BSB24" s="11"/>
      <c r="BSC24" s="11"/>
      <c r="BSD24" s="11"/>
      <c r="BSE24" s="11"/>
      <c r="BSF24" s="11"/>
      <c r="BSG24" s="11"/>
      <c r="BSH24" s="11"/>
      <c r="BSI24" s="11"/>
      <c r="BSJ24" s="11"/>
      <c r="BSK24" s="11"/>
      <c r="BSL24" s="11"/>
      <c r="BSM24" s="11"/>
      <c r="BSN24" s="11"/>
      <c r="BSO24" s="11"/>
      <c r="BSP24" s="11"/>
      <c r="BSQ24" s="11"/>
      <c r="BSR24" s="11"/>
      <c r="BSS24" s="11"/>
      <c r="BST24" s="11"/>
      <c r="BSU24" s="11"/>
      <c r="BSV24" s="11"/>
      <c r="BSW24" s="11"/>
      <c r="BSX24" s="11"/>
      <c r="BSY24" s="11"/>
      <c r="BSZ24" s="11"/>
      <c r="BTA24" s="11"/>
      <c r="BTB24" s="11"/>
      <c r="BTC24" s="11"/>
      <c r="BTD24" s="11"/>
      <c r="BTE24" s="11"/>
      <c r="BTF24" s="11"/>
      <c r="BTG24" s="11"/>
      <c r="BTH24" s="11"/>
      <c r="BTI24" s="11"/>
      <c r="BTJ24" s="11"/>
      <c r="BTK24" s="11"/>
      <c r="BTL24" s="11"/>
      <c r="BTM24" s="11"/>
      <c r="BTN24" s="11"/>
      <c r="BTO24" s="11"/>
      <c r="BTP24" s="11"/>
      <c r="BTQ24" s="11"/>
      <c r="BTR24" s="11"/>
      <c r="BTS24" s="11"/>
      <c r="BTT24" s="11"/>
      <c r="BTU24" s="11"/>
      <c r="BTV24" s="11"/>
      <c r="BTW24" s="11"/>
      <c r="BTX24" s="11"/>
      <c r="BTY24" s="11"/>
      <c r="BTZ24" s="11"/>
      <c r="BUA24" s="11"/>
      <c r="BUB24" s="11"/>
      <c r="BUC24" s="11"/>
      <c r="BUD24" s="11"/>
      <c r="BUE24" s="11"/>
      <c r="BUF24" s="11"/>
      <c r="BUG24" s="11"/>
      <c r="BUH24" s="11"/>
      <c r="BUI24" s="11"/>
      <c r="BUJ24" s="11"/>
      <c r="BUK24" s="11"/>
      <c r="BUL24" s="11"/>
      <c r="BUM24" s="11"/>
      <c r="BUN24" s="11"/>
      <c r="BUO24" s="11"/>
      <c r="BUP24" s="11"/>
      <c r="BUQ24" s="11"/>
      <c r="BUR24" s="11"/>
      <c r="BUS24" s="11"/>
      <c r="BUT24" s="11"/>
      <c r="BUU24" s="11"/>
      <c r="BUV24" s="11"/>
      <c r="BUW24" s="11"/>
      <c r="BUX24" s="11"/>
      <c r="BUY24" s="11"/>
      <c r="BUZ24" s="11"/>
      <c r="BVA24" s="11"/>
      <c r="BVB24" s="11"/>
      <c r="BVC24" s="11"/>
      <c r="BVD24" s="11"/>
      <c r="BVE24" s="11"/>
      <c r="BVF24" s="11"/>
      <c r="BVG24" s="11"/>
      <c r="BVH24" s="11"/>
      <c r="BVI24" s="11"/>
      <c r="BVJ24" s="11"/>
      <c r="BVK24" s="11"/>
      <c r="BVL24" s="11"/>
      <c r="BVM24" s="11"/>
      <c r="BVN24" s="11"/>
      <c r="BVO24" s="11"/>
      <c r="BVP24" s="11"/>
      <c r="BVQ24" s="11"/>
      <c r="BVR24" s="11"/>
      <c r="BVS24" s="11"/>
      <c r="BVT24" s="11"/>
      <c r="BVU24" s="11"/>
      <c r="BVV24" s="11"/>
      <c r="BVW24" s="11"/>
      <c r="BVX24" s="11"/>
      <c r="BVY24" s="11"/>
      <c r="BVZ24" s="11"/>
      <c r="BWA24" s="11"/>
      <c r="BWB24" s="11"/>
      <c r="BWC24" s="11"/>
      <c r="BWD24" s="11"/>
      <c r="BWE24" s="11"/>
      <c r="BWF24" s="11"/>
      <c r="BWG24" s="11"/>
      <c r="BWH24" s="11"/>
      <c r="BWI24" s="11"/>
      <c r="BWJ24" s="11"/>
      <c r="BWK24" s="11"/>
      <c r="BWL24" s="11"/>
      <c r="BWM24" s="11"/>
      <c r="BWN24" s="11"/>
      <c r="BWO24" s="11"/>
      <c r="BWP24" s="11"/>
      <c r="BWQ24" s="11"/>
      <c r="BWR24" s="11"/>
      <c r="BWS24" s="11"/>
      <c r="BWT24" s="11"/>
      <c r="BWU24" s="11"/>
      <c r="BWV24" s="11"/>
      <c r="BWW24" s="11"/>
      <c r="BWX24" s="11"/>
      <c r="BWY24" s="11"/>
      <c r="BWZ24" s="11"/>
      <c r="BXA24" s="11"/>
      <c r="BXB24" s="11"/>
      <c r="BXC24" s="11"/>
      <c r="BXD24" s="11"/>
      <c r="BXE24" s="11"/>
      <c r="BXF24" s="11"/>
      <c r="BXG24" s="11"/>
      <c r="BXH24" s="11"/>
      <c r="BXI24" s="11"/>
      <c r="BXJ24" s="11"/>
      <c r="BXK24" s="11"/>
      <c r="BXL24" s="11"/>
      <c r="BXM24" s="11"/>
      <c r="BXN24" s="11"/>
      <c r="BXO24" s="11"/>
      <c r="BXP24" s="11"/>
      <c r="BXQ24" s="11"/>
      <c r="BXR24" s="11"/>
      <c r="BXS24" s="11"/>
      <c r="BXT24" s="11"/>
      <c r="BXU24" s="11"/>
      <c r="BXV24" s="11"/>
      <c r="BXW24" s="11"/>
      <c r="BXX24" s="11"/>
      <c r="BXY24" s="11"/>
      <c r="BXZ24" s="11"/>
      <c r="BYA24" s="11"/>
      <c r="BYB24" s="11"/>
      <c r="BYC24" s="11"/>
      <c r="BYD24" s="11"/>
      <c r="BYE24" s="11"/>
      <c r="BYF24" s="11"/>
      <c r="BYG24" s="11"/>
      <c r="BYH24" s="11"/>
      <c r="BYI24" s="11"/>
      <c r="BYJ24" s="11"/>
      <c r="BYK24" s="11"/>
      <c r="BYL24" s="11"/>
      <c r="BYM24" s="11"/>
      <c r="BYN24" s="11"/>
      <c r="BYO24" s="11"/>
      <c r="BYP24" s="11"/>
      <c r="BYQ24" s="11"/>
      <c r="BYR24" s="11"/>
      <c r="BYS24" s="11"/>
      <c r="BYT24" s="11"/>
      <c r="BYU24" s="11"/>
      <c r="BYV24" s="11"/>
      <c r="BYW24" s="11"/>
      <c r="BYX24" s="11"/>
      <c r="BYY24" s="11"/>
      <c r="BYZ24" s="11"/>
      <c r="BZA24" s="11"/>
      <c r="BZB24" s="11"/>
      <c r="BZC24" s="11"/>
      <c r="BZD24" s="11"/>
      <c r="BZE24" s="11"/>
      <c r="BZF24" s="11"/>
      <c r="BZG24" s="11"/>
      <c r="BZH24" s="11"/>
      <c r="BZI24" s="11"/>
      <c r="BZJ24" s="11"/>
      <c r="BZK24" s="11"/>
      <c r="BZL24" s="11"/>
      <c r="BZM24" s="11"/>
      <c r="BZN24" s="11"/>
      <c r="BZO24" s="11"/>
      <c r="BZP24" s="11"/>
      <c r="BZQ24" s="11"/>
      <c r="BZR24" s="11"/>
      <c r="BZS24" s="11"/>
      <c r="BZT24" s="11"/>
      <c r="BZU24" s="11"/>
      <c r="BZV24" s="11"/>
      <c r="BZW24" s="11"/>
      <c r="BZX24" s="11"/>
      <c r="BZY24" s="11"/>
      <c r="BZZ24" s="11"/>
      <c r="CAA24" s="11"/>
      <c r="CAB24" s="11"/>
      <c r="CAC24" s="11"/>
      <c r="CAD24" s="11"/>
      <c r="CAE24" s="11"/>
      <c r="CAF24" s="11"/>
      <c r="CAG24" s="11"/>
      <c r="CAH24" s="11"/>
      <c r="CAI24" s="11"/>
      <c r="CAJ24" s="11"/>
      <c r="CAK24" s="11"/>
      <c r="CAL24" s="11"/>
      <c r="CAM24" s="11"/>
      <c r="CAN24" s="11"/>
      <c r="CAO24" s="11"/>
      <c r="CAP24" s="11"/>
      <c r="CAQ24" s="11"/>
      <c r="CAR24" s="11"/>
      <c r="CAS24" s="11"/>
      <c r="CAT24" s="11"/>
      <c r="CAU24" s="11"/>
      <c r="CAV24" s="11"/>
      <c r="CAW24" s="11"/>
      <c r="CAX24" s="11"/>
      <c r="CAY24" s="11"/>
      <c r="CAZ24" s="11"/>
      <c r="CBA24" s="11"/>
      <c r="CBB24" s="11"/>
      <c r="CBC24" s="11"/>
      <c r="CBD24" s="11"/>
      <c r="CBE24" s="11"/>
      <c r="CBF24" s="11"/>
      <c r="CBG24" s="11"/>
      <c r="CBH24" s="11"/>
      <c r="CBI24" s="11"/>
      <c r="CBJ24" s="11"/>
      <c r="CBK24" s="11"/>
      <c r="CBL24" s="11"/>
      <c r="CBM24" s="11"/>
      <c r="CBN24" s="11"/>
      <c r="CBO24" s="11"/>
      <c r="CBP24" s="11"/>
      <c r="CBQ24" s="11"/>
      <c r="CBR24" s="11"/>
      <c r="CBS24" s="11"/>
      <c r="CBT24" s="11"/>
      <c r="CBU24" s="11"/>
      <c r="CBV24" s="11"/>
      <c r="CBW24" s="11"/>
      <c r="CBX24" s="11"/>
      <c r="CBY24" s="11"/>
      <c r="CBZ24" s="11"/>
      <c r="CCA24" s="11"/>
      <c r="CCB24" s="11"/>
      <c r="CCC24" s="11"/>
      <c r="CCD24" s="11"/>
      <c r="CCE24" s="11"/>
      <c r="CCF24" s="11"/>
      <c r="CCG24" s="11"/>
      <c r="CCH24" s="11"/>
      <c r="CCI24" s="11"/>
      <c r="CCJ24" s="11"/>
      <c r="CCK24" s="11"/>
      <c r="CCL24" s="11"/>
      <c r="CCM24" s="11"/>
      <c r="CCN24" s="11"/>
      <c r="CCO24" s="11"/>
      <c r="CCP24" s="11"/>
      <c r="CCQ24" s="11"/>
      <c r="CCR24" s="11"/>
      <c r="CCS24" s="11"/>
      <c r="CCT24" s="11"/>
      <c r="CCU24" s="11"/>
      <c r="CCV24" s="11"/>
      <c r="CCW24" s="11"/>
      <c r="CCX24" s="11"/>
      <c r="CCY24" s="11"/>
      <c r="CCZ24" s="11"/>
      <c r="CDA24" s="11"/>
      <c r="CDB24" s="11"/>
      <c r="CDC24" s="11"/>
      <c r="CDD24" s="11"/>
      <c r="CDE24" s="11"/>
      <c r="CDF24" s="11"/>
      <c r="CDG24" s="11"/>
      <c r="CDH24" s="11"/>
      <c r="CDI24" s="11"/>
      <c r="CDJ24" s="11"/>
      <c r="CDK24" s="11"/>
      <c r="CDL24" s="11"/>
      <c r="CDM24" s="11"/>
      <c r="CDN24" s="11"/>
      <c r="CDO24" s="11"/>
      <c r="CDP24" s="11"/>
      <c r="CDQ24" s="11"/>
      <c r="CDR24" s="11"/>
      <c r="CDS24" s="11"/>
      <c r="CDT24" s="11"/>
      <c r="CDU24" s="11"/>
      <c r="CDV24" s="11"/>
      <c r="CDW24" s="11"/>
      <c r="CDX24" s="11"/>
      <c r="CDY24" s="11"/>
      <c r="CDZ24" s="11"/>
      <c r="CEA24" s="11"/>
      <c r="CEB24" s="11"/>
      <c r="CEC24" s="11"/>
      <c r="CED24" s="11"/>
      <c r="CEE24" s="11"/>
      <c r="CEF24" s="11"/>
      <c r="CEG24" s="11"/>
      <c r="CEH24" s="11"/>
      <c r="CEI24" s="11"/>
      <c r="CEJ24" s="11"/>
      <c r="CEK24" s="11"/>
      <c r="CEL24" s="11"/>
      <c r="CEM24" s="11"/>
      <c r="CEN24" s="11"/>
      <c r="CEO24" s="11"/>
      <c r="CEP24" s="11"/>
      <c r="CEQ24" s="11"/>
      <c r="CER24" s="11"/>
      <c r="CES24" s="11"/>
      <c r="CET24" s="11"/>
      <c r="CEU24" s="11"/>
      <c r="CEV24" s="11"/>
      <c r="CEW24" s="11"/>
      <c r="CEX24" s="11"/>
      <c r="CEY24" s="11"/>
      <c r="CEZ24" s="11"/>
      <c r="CFA24" s="11"/>
      <c r="CFB24" s="11"/>
      <c r="CFC24" s="11"/>
      <c r="CFD24" s="11"/>
      <c r="CFE24" s="11"/>
      <c r="CFF24" s="11"/>
      <c r="CFG24" s="11"/>
      <c r="CFH24" s="11"/>
      <c r="CFI24" s="11"/>
      <c r="CFJ24" s="11"/>
      <c r="CFK24" s="11"/>
      <c r="CFL24" s="11"/>
      <c r="CFM24" s="11"/>
      <c r="CFN24" s="11"/>
      <c r="CFO24" s="11"/>
      <c r="CFP24" s="11"/>
      <c r="CFQ24" s="11"/>
      <c r="CFR24" s="11"/>
      <c r="CFS24" s="11"/>
      <c r="CFT24" s="11"/>
      <c r="CFU24" s="11"/>
      <c r="CFV24" s="11"/>
      <c r="CFW24" s="11"/>
      <c r="CFX24" s="11"/>
      <c r="CFY24" s="11"/>
      <c r="CFZ24" s="11"/>
      <c r="CGA24" s="11"/>
      <c r="CGB24" s="11"/>
      <c r="CGC24" s="11"/>
      <c r="CGD24" s="11"/>
      <c r="CGE24" s="11"/>
      <c r="CGF24" s="11"/>
      <c r="CGG24" s="11"/>
      <c r="CGH24" s="11"/>
      <c r="CGI24" s="11"/>
      <c r="CGJ24" s="11"/>
      <c r="CGK24" s="11"/>
      <c r="CGL24" s="11"/>
      <c r="CGM24" s="11"/>
      <c r="CGN24" s="11"/>
      <c r="CGO24" s="11"/>
      <c r="CGP24" s="11"/>
      <c r="CGQ24" s="11"/>
      <c r="CGR24" s="11"/>
      <c r="CGS24" s="11"/>
      <c r="CGT24" s="11"/>
      <c r="CGU24" s="11"/>
      <c r="CGV24" s="11"/>
      <c r="CGW24" s="11"/>
      <c r="CGX24" s="11"/>
      <c r="CGY24" s="11"/>
      <c r="CGZ24" s="11"/>
      <c r="CHA24" s="11"/>
      <c r="CHB24" s="11"/>
      <c r="CHC24" s="11"/>
      <c r="CHD24" s="11"/>
      <c r="CHE24" s="11"/>
      <c r="CHF24" s="11"/>
      <c r="CHG24" s="11"/>
      <c r="CHH24" s="11"/>
      <c r="CHI24" s="11"/>
      <c r="CHJ24" s="11"/>
      <c r="CHK24" s="11"/>
      <c r="CHL24" s="11"/>
      <c r="CHM24" s="11"/>
      <c r="CHN24" s="11"/>
      <c r="CHO24" s="11"/>
      <c r="CHP24" s="11"/>
      <c r="CHQ24" s="11"/>
      <c r="CHR24" s="11"/>
      <c r="CHS24" s="11"/>
      <c r="CHT24" s="11"/>
      <c r="CHU24" s="11"/>
      <c r="CHV24" s="11"/>
      <c r="CHW24" s="11"/>
      <c r="CHX24" s="11"/>
      <c r="CHY24" s="11"/>
      <c r="CHZ24" s="11"/>
      <c r="CIA24" s="11"/>
      <c r="CIB24" s="11"/>
      <c r="CIC24" s="11"/>
      <c r="CID24" s="11"/>
      <c r="CIE24" s="11"/>
      <c r="CIF24" s="11"/>
      <c r="CIG24" s="11"/>
      <c r="CIH24" s="11"/>
      <c r="CII24" s="11"/>
      <c r="CIJ24" s="11"/>
      <c r="CIK24" s="11"/>
      <c r="CIL24" s="11"/>
      <c r="CIM24" s="11"/>
      <c r="CIN24" s="11"/>
      <c r="CIO24" s="11"/>
      <c r="CIP24" s="11"/>
      <c r="CIQ24" s="11"/>
      <c r="CIR24" s="11"/>
      <c r="CIS24" s="11"/>
      <c r="CIT24" s="11"/>
      <c r="CIU24" s="11"/>
      <c r="CIV24" s="11"/>
      <c r="CIW24" s="11"/>
      <c r="CIX24" s="11"/>
      <c r="CIY24" s="11"/>
      <c r="CIZ24" s="11"/>
      <c r="CJA24" s="11"/>
      <c r="CJB24" s="11"/>
      <c r="CJC24" s="11"/>
      <c r="CJD24" s="11"/>
      <c r="CJE24" s="11"/>
      <c r="CJF24" s="11"/>
      <c r="CJG24" s="11"/>
      <c r="CJH24" s="11"/>
      <c r="CJI24" s="11"/>
      <c r="CJJ24" s="11"/>
      <c r="CJK24" s="11"/>
      <c r="CJL24" s="11"/>
      <c r="CJM24" s="11"/>
      <c r="CJN24" s="11"/>
      <c r="CJO24" s="11"/>
      <c r="CJP24" s="11"/>
      <c r="CJQ24" s="11"/>
      <c r="CJR24" s="11"/>
      <c r="CJS24" s="11"/>
      <c r="CJT24" s="11"/>
      <c r="CJU24" s="11"/>
      <c r="CJV24" s="11"/>
      <c r="CJW24" s="11"/>
      <c r="CJX24" s="11"/>
      <c r="CJY24" s="11"/>
      <c r="CJZ24" s="11"/>
      <c r="CKA24" s="11"/>
      <c r="CKB24" s="11"/>
      <c r="CKC24" s="11"/>
      <c r="CKD24" s="11"/>
      <c r="CKE24" s="11"/>
      <c r="CKF24" s="11"/>
      <c r="CKG24" s="11"/>
      <c r="CKH24" s="11"/>
      <c r="CKI24" s="11"/>
      <c r="CKJ24" s="11"/>
      <c r="CKK24" s="11"/>
      <c r="CKL24" s="11"/>
      <c r="CKM24" s="11"/>
      <c r="CKN24" s="11"/>
      <c r="CKO24" s="11"/>
      <c r="CKP24" s="11"/>
      <c r="CKQ24" s="11"/>
      <c r="CKR24" s="11"/>
      <c r="CKS24" s="11"/>
      <c r="CKT24" s="11"/>
      <c r="CKU24" s="11"/>
      <c r="CKV24" s="11"/>
      <c r="CKW24" s="11"/>
      <c r="CKX24" s="11"/>
      <c r="CKY24" s="11"/>
      <c r="CKZ24" s="11"/>
      <c r="CLA24" s="11"/>
      <c r="CLB24" s="11"/>
      <c r="CLC24" s="11"/>
      <c r="CLD24" s="11"/>
      <c r="CLE24" s="11"/>
      <c r="CLF24" s="11"/>
      <c r="CLG24" s="11"/>
      <c r="CLH24" s="11"/>
      <c r="CLI24" s="11"/>
      <c r="CLJ24" s="11"/>
      <c r="CLK24" s="11"/>
      <c r="CLL24" s="11"/>
      <c r="CLM24" s="11"/>
      <c r="CLN24" s="11"/>
      <c r="CLO24" s="11"/>
      <c r="CLP24" s="11"/>
      <c r="CLQ24" s="11"/>
      <c r="CLR24" s="11"/>
      <c r="CLS24" s="11"/>
      <c r="CLT24" s="11"/>
      <c r="CLU24" s="11"/>
      <c r="CLV24" s="11"/>
      <c r="CLW24" s="11"/>
      <c r="CLX24" s="11"/>
      <c r="CLY24" s="11"/>
      <c r="CLZ24" s="11"/>
      <c r="CMA24" s="11"/>
      <c r="CMB24" s="11"/>
      <c r="CMC24" s="11"/>
      <c r="CMD24" s="11"/>
      <c r="CME24" s="11"/>
      <c r="CMF24" s="11"/>
      <c r="CMG24" s="11"/>
      <c r="CMH24" s="11"/>
      <c r="CMI24" s="11"/>
      <c r="CMJ24" s="11"/>
      <c r="CMK24" s="11"/>
      <c r="CML24" s="11"/>
      <c r="CMM24" s="11"/>
      <c r="CMN24" s="11"/>
      <c r="CMO24" s="11"/>
      <c r="CMP24" s="11"/>
      <c r="CMQ24" s="11"/>
      <c r="CMR24" s="11"/>
      <c r="CMS24" s="11"/>
      <c r="CMT24" s="11"/>
      <c r="CMU24" s="11"/>
      <c r="CMV24" s="11"/>
      <c r="CMW24" s="11"/>
      <c r="CMX24" s="11"/>
      <c r="CMY24" s="11"/>
      <c r="CMZ24" s="11"/>
      <c r="CNA24" s="11"/>
      <c r="CNB24" s="11"/>
      <c r="CNC24" s="11"/>
      <c r="CND24" s="11"/>
      <c r="CNE24" s="11"/>
      <c r="CNF24" s="11"/>
      <c r="CNG24" s="11"/>
      <c r="CNH24" s="11"/>
      <c r="CNI24" s="11"/>
      <c r="CNJ24" s="11"/>
      <c r="CNK24" s="11"/>
      <c r="CNL24" s="11"/>
      <c r="CNM24" s="11"/>
      <c r="CNN24" s="11"/>
      <c r="CNO24" s="11"/>
      <c r="CNP24" s="11"/>
      <c r="CNQ24" s="11"/>
      <c r="CNR24" s="11"/>
      <c r="CNS24" s="11"/>
      <c r="CNT24" s="11"/>
      <c r="CNU24" s="11"/>
      <c r="CNV24" s="11"/>
      <c r="CNW24" s="11"/>
      <c r="CNX24" s="11"/>
      <c r="CNY24" s="11"/>
      <c r="CNZ24" s="11"/>
      <c r="COA24" s="11"/>
      <c r="COB24" s="11"/>
      <c r="COC24" s="11"/>
      <c r="COD24" s="11"/>
      <c r="COE24" s="11"/>
      <c r="COF24" s="11"/>
      <c r="COG24" s="11"/>
      <c r="COH24" s="11"/>
      <c r="COI24" s="11"/>
      <c r="COJ24" s="11"/>
      <c r="COK24" s="11"/>
      <c r="COL24" s="11"/>
      <c r="COM24" s="11"/>
      <c r="CON24" s="11"/>
      <c r="COO24" s="11"/>
      <c r="COP24" s="11"/>
      <c r="COQ24" s="11"/>
      <c r="COR24" s="11"/>
      <c r="COS24" s="11"/>
      <c r="COT24" s="11"/>
      <c r="COU24" s="11"/>
      <c r="COV24" s="11"/>
      <c r="COW24" s="11"/>
      <c r="COX24" s="11"/>
      <c r="COY24" s="11"/>
      <c r="COZ24" s="11"/>
      <c r="CPA24" s="11"/>
      <c r="CPB24" s="11"/>
      <c r="CPC24" s="11"/>
      <c r="CPD24" s="11"/>
      <c r="CPE24" s="11"/>
      <c r="CPF24" s="11"/>
      <c r="CPG24" s="11"/>
      <c r="CPH24" s="11"/>
      <c r="CPI24" s="11"/>
      <c r="CPJ24" s="11"/>
      <c r="CPK24" s="11"/>
      <c r="CPL24" s="11"/>
      <c r="CPM24" s="11"/>
      <c r="CPN24" s="11"/>
      <c r="CPO24" s="11"/>
      <c r="CPP24" s="11"/>
      <c r="CPQ24" s="11"/>
      <c r="CPR24" s="11"/>
      <c r="CPS24" s="11"/>
      <c r="CPT24" s="11"/>
      <c r="CPU24" s="11"/>
      <c r="CPV24" s="11"/>
      <c r="CPW24" s="11"/>
      <c r="CPX24" s="11"/>
      <c r="CPY24" s="11"/>
      <c r="CPZ24" s="11"/>
      <c r="CQA24" s="11"/>
      <c r="CQB24" s="11"/>
      <c r="CQC24" s="11"/>
      <c r="CQD24" s="11"/>
      <c r="CQE24" s="11"/>
      <c r="CQF24" s="11"/>
      <c r="CQG24" s="11"/>
      <c r="CQH24" s="11"/>
      <c r="CQI24" s="11"/>
      <c r="CQJ24" s="11"/>
      <c r="CQK24" s="11"/>
      <c r="CQL24" s="11"/>
      <c r="CQM24" s="11"/>
      <c r="CQN24" s="11"/>
      <c r="CQO24" s="11"/>
      <c r="CQP24" s="11"/>
      <c r="CQQ24" s="11"/>
      <c r="CQR24" s="11"/>
      <c r="CQS24" s="11"/>
      <c r="CQT24" s="11"/>
      <c r="CQU24" s="11"/>
      <c r="CQV24" s="11"/>
      <c r="CQW24" s="11"/>
      <c r="CQX24" s="11"/>
      <c r="CQY24" s="11"/>
      <c r="CQZ24" s="11"/>
      <c r="CRA24" s="11"/>
      <c r="CRB24" s="11"/>
      <c r="CRC24" s="11"/>
      <c r="CRD24" s="11"/>
      <c r="CRE24" s="11"/>
      <c r="CRF24" s="11"/>
      <c r="CRG24" s="11"/>
      <c r="CRH24" s="11"/>
      <c r="CRI24" s="11"/>
      <c r="CRJ24" s="11"/>
      <c r="CRK24" s="11"/>
      <c r="CRL24" s="11"/>
      <c r="CRM24" s="11"/>
      <c r="CRN24" s="11"/>
      <c r="CRO24" s="11"/>
      <c r="CRP24" s="11"/>
      <c r="CRQ24" s="11"/>
      <c r="CRR24" s="11"/>
      <c r="CRS24" s="11"/>
      <c r="CRT24" s="11"/>
      <c r="CRU24" s="11"/>
      <c r="CRV24" s="11"/>
      <c r="CRW24" s="11"/>
      <c r="CRX24" s="11"/>
      <c r="CRY24" s="11"/>
      <c r="CRZ24" s="11"/>
      <c r="CSA24" s="11"/>
      <c r="CSB24" s="11"/>
      <c r="CSC24" s="11"/>
      <c r="CSD24" s="11"/>
      <c r="CSE24" s="11"/>
      <c r="CSF24" s="11"/>
      <c r="CSG24" s="11"/>
      <c r="CSH24" s="11"/>
      <c r="CSI24" s="11"/>
      <c r="CSJ24" s="11"/>
      <c r="CSK24" s="11"/>
      <c r="CSL24" s="11"/>
      <c r="CSM24" s="11"/>
      <c r="CSN24" s="11"/>
      <c r="CSO24" s="11"/>
      <c r="CSP24" s="11"/>
      <c r="CSQ24" s="11"/>
      <c r="CSR24" s="11"/>
      <c r="CSS24" s="11"/>
      <c r="CST24" s="11"/>
      <c r="CSU24" s="11"/>
      <c r="CSV24" s="11"/>
      <c r="CSW24" s="11"/>
      <c r="CSX24" s="11"/>
      <c r="CSY24" s="11"/>
      <c r="CSZ24" s="11"/>
      <c r="CTA24" s="11"/>
      <c r="CTB24" s="11"/>
      <c r="CTC24" s="11"/>
      <c r="CTD24" s="11"/>
      <c r="CTE24" s="11"/>
      <c r="CTF24" s="11"/>
      <c r="CTG24" s="11"/>
      <c r="CTH24" s="11"/>
      <c r="CTI24" s="11"/>
      <c r="CTJ24" s="11"/>
      <c r="CTK24" s="11"/>
      <c r="CTL24" s="11"/>
      <c r="CTM24" s="11"/>
      <c r="CTN24" s="11"/>
      <c r="CTO24" s="11"/>
      <c r="CTP24" s="11"/>
      <c r="CTQ24" s="11"/>
      <c r="CTR24" s="11"/>
      <c r="CTS24" s="11"/>
      <c r="CTT24" s="11"/>
      <c r="CTU24" s="11"/>
      <c r="CTV24" s="11"/>
      <c r="CTW24" s="11"/>
      <c r="CTX24" s="11"/>
      <c r="CTY24" s="11"/>
      <c r="CTZ24" s="11"/>
      <c r="CUA24" s="11"/>
      <c r="CUB24" s="11"/>
      <c r="CUC24" s="11"/>
      <c r="CUD24" s="11"/>
      <c r="CUE24" s="11"/>
      <c r="CUF24" s="11"/>
      <c r="CUG24" s="11"/>
      <c r="CUH24" s="11"/>
      <c r="CUI24" s="11"/>
      <c r="CUJ24" s="11"/>
      <c r="CUK24" s="11"/>
      <c r="CUL24" s="11"/>
      <c r="CUM24" s="11"/>
      <c r="CUN24" s="11"/>
      <c r="CUO24" s="11"/>
      <c r="CUP24" s="11"/>
      <c r="CUQ24" s="11"/>
      <c r="CUR24" s="11"/>
      <c r="CUS24" s="11"/>
      <c r="CUT24" s="11"/>
      <c r="CUU24" s="11"/>
      <c r="CUV24" s="11"/>
      <c r="CUW24" s="11"/>
      <c r="CUX24" s="11"/>
      <c r="CUY24" s="11"/>
      <c r="CUZ24" s="11"/>
      <c r="CVA24" s="11"/>
      <c r="CVB24" s="11"/>
      <c r="CVC24" s="11"/>
      <c r="CVD24" s="11"/>
      <c r="CVE24" s="11"/>
      <c r="CVF24" s="11"/>
      <c r="CVG24" s="11"/>
      <c r="CVH24" s="11"/>
      <c r="CVI24" s="11"/>
      <c r="CVJ24" s="11"/>
      <c r="CVK24" s="11"/>
      <c r="CVL24" s="11"/>
      <c r="CVM24" s="11"/>
      <c r="CVN24" s="11"/>
      <c r="CVO24" s="11"/>
      <c r="CVP24" s="11"/>
      <c r="CVQ24" s="11"/>
      <c r="CVR24" s="11"/>
      <c r="CVS24" s="11"/>
      <c r="CVT24" s="11"/>
      <c r="CVU24" s="11"/>
      <c r="CVV24" s="11"/>
      <c r="CVW24" s="11"/>
      <c r="CVX24" s="11"/>
      <c r="CVY24" s="11"/>
      <c r="CVZ24" s="11"/>
      <c r="CWA24" s="11"/>
      <c r="CWB24" s="11"/>
      <c r="CWC24" s="11"/>
      <c r="CWD24" s="11"/>
      <c r="CWE24" s="11"/>
      <c r="CWF24" s="11"/>
      <c r="CWG24" s="11"/>
      <c r="CWH24" s="11"/>
      <c r="CWI24" s="11"/>
      <c r="CWJ24" s="11"/>
      <c r="CWK24" s="11"/>
      <c r="CWL24" s="11"/>
      <c r="CWM24" s="11"/>
      <c r="CWN24" s="11"/>
      <c r="CWO24" s="11"/>
      <c r="CWP24" s="11"/>
      <c r="CWQ24" s="11"/>
      <c r="CWR24" s="11"/>
      <c r="CWS24" s="11"/>
      <c r="CWT24" s="11"/>
      <c r="CWU24" s="11"/>
      <c r="CWV24" s="11"/>
      <c r="CWW24" s="11"/>
      <c r="CWX24" s="11"/>
      <c r="CWY24" s="11"/>
      <c r="CWZ24" s="11"/>
      <c r="CXA24" s="11"/>
      <c r="CXB24" s="11"/>
      <c r="CXC24" s="11"/>
      <c r="CXD24" s="11"/>
      <c r="CXE24" s="11"/>
      <c r="CXF24" s="11"/>
      <c r="CXG24" s="11"/>
      <c r="CXH24" s="11"/>
      <c r="CXI24" s="11"/>
      <c r="CXJ24" s="11"/>
      <c r="CXK24" s="11"/>
      <c r="CXL24" s="11"/>
      <c r="CXM24" s="11"/>
      <c r="CXN24" s="11"/>
      <c r="CXO24" s="11"/>
      <c r="CXP24" s="11"/>
      <c r="CXQ24" s="11"/>
      <c r="CXR24" s="11"/>
      <c r="CXS24" s="11"/>
      <c r="CXT24" s="11"/>
      <c r="CXU24" s="11"/>
      <c r="CXV24" s="11"/>
      <c r="CXW24" s="11"/>
      <c r="CXX24" s="11"/>
      <c r="CXY24" s="11"/>
      <c r="CXZ24" s="11"/>
      <c r="CYA24" s="11"/>
      <c r="CYB24" s="11"/>
      <c r="CYC24" s="11"/>
      <c r="CYD24" s="11"/>
      <c r="CYE24" s="11"/>
      <c r="CYF24" s="11"/>
      <c r="CYG24" s="11"/>
      <c r="CYH24" s="11"/>
      <c r="CYI24" s="11"/>
      <c r="CYJ24" s="11"/>
      <c r="CYK24" s="11"/>
      <c r="CYL24" s="11"/>
      <c r="CYM24" s="11"/>
      <c r="CYN24" s="11"/>
      <c r="CYO24" s="11"/>
      <c r="CYP24" s="11"/>
      <c r="CYQ24" s="11"/>
      <c r="CYR24" s="11"/>
      <c r="CYS24" s="11"/>
      <c r="CYT24" s="11"/>
      <c r="CYU24" s="11"/>
      <c r="CYV24" s="11"/>
      <c r="CYW24" s="11"/>
      <c r="CYX24" s="11"/>
      <c r="CYY24" s="11"/>
      <c r="CYZ24" s="11"/>
      <c r="CZA24" s="11"/>
      <c r="CZB24" s="11"/>
      <c r="CZC24" s="11"/>
      <c r="CZD24" s="11"/>
      <c r="CZE24" s="11"/>
      <c r="CZF24" s="11"/>
      <c r="CZG24" s="11"/>
      <c r="CZH24" s="11"/>
      <c r="CZI24" s="11"/>
      <c r="CZJ24" s="11"/>
      <c r="CZK24" s="11"/>
      <c r="CZL24" s="11"/>
      <c r="CZM24" s="11"/>
      <c r="CZN24" s="11"/>
      <c r="CZO24" s="11"/>
      <c r="CZP24" s="11"/>
      <c r="CZQ24" s="11"/>
      <c r="CZR24" s="11"/>
      <c r="CZS24" s="11"/>
      <c r="CZT24" s="11"/>
      <c r="CZU24" s="11"/>
      <c r="CZV24" s="11"/>
      <c r="CZW24" s="11"/>
      <c r="CZX24" s="11"/>
      <c r="CZY24" s="11"/>
      <c r="CZZ24" s="11"/>
      <c r="DAA24" s="11"/>
      <c r="DAB24" s="11"/>
      <c r="DAC24" s="11"/>
      <c r="DAD24" s="11"/>
      <c r="DAE24" s="11"/>
      <c r="DAF24" s="11"/>
      <c r="DAG24" s="11"/>
      <c r="DAH24" s="11"/>
      <c r="DAI24" s="11"/>
      <c r="DAJ24" s="11"/>
      <c r="DAK24" s="11"/>
      <c r="DAL24" s="11"/>
      <c r="DAM24" s="11"/>
      <c r="DAN24" s="11"/>
      <c r="DAO24" s="11"/>
      <c r="DAP24" s="11"/>
      <c r="DAQ24" s="11"/>
      <c r="DAR24" s="11"/>
      <c r="DAS24" s="11"/>
      <c r="DAT24" s="11"/>
      <c r="DAU24" s="11"/>
      <c r="DAV24" s="11"/>
      <c r="DAW24" s="11"/>
      <c r="DAX24" s="11"/>
      <c r="DAY24" s="11"/>
      <c r="DAZ24" s="11"/>
      <c r="DBA24" s="11"/>
      <c r="DBB24" s="11"/>
      <c r="DBC24" s="11"/>
      <c r="DBD24" s="11"/>
      <c r="DBE24" s="11"/>
      <c r="DBF24" s="11"/>
      <c r="DBG24" s="11"/>
      <c r="DBH24" s="11"/>
      <c r="DBI24" s="11"/>
      <c r="DBJ24" s="11"/>
      <c r="DBK24" s="11"/>
      <c r="DBL24" s="11"/>
      <c r="DBM24" s="11"/>
      <c r="DBN24" s="11"/>
      <c r="DBO24" s="11"/>
      <c r="DBP24" s="11"/>
      <c r="DBQ24" s="11"/>
      <c r="DBR24" s="11"/>
      <c r="DBS24" s="11"/>
      <c r="DBT24" s="11"/>
      <c r="DBU24" s="11"/>
      <c r="DBV24" s="11"/>
      <c r="DBW24" s="11"/>
      <c r="DBX24" s="11"/>
      <c r="DBY24" s="11"/>
      <c r="DBZ24" s="11"/>
      <c r="DCA24" s="11"/>
      <c r="DCB24" s="11"/>
      <c r="DCC24" s="11"/>
      <c r="DCD24" s="11"/>
      <c r="DCE24" s="11"/>
      <c r="DCF24" s="11"/>
      <c r="DCG24" s="11"/>
      <c r="DCH24" s="11"/>
      <c r="DCI24" s="11"/>
      <c r="DCJ24" s="11"/>
      <c r="DCK24" s="11"/>
      <c r="DCL24" s="11"/>
      <c r="DCM24" s="11"/>
      <c r="DCN24" s="11"/>
      <c r="DCO24" s="11"/>
      <c r="DCP24" s="11"/>
      <c r="DCQ24" s="11"/>
      <c r="DCR24" s="11"/>
      <c r="DCS24" s="11"/>
      <c r="DCT24" s="11"/>
      <c r="DCU24" s="11"/>
      <c r="DCV24" s="11"/>
      <c r="DCW24" s="11"/>
      <c r="DCX24" s="11"/>
      <c r="DCY24" s="11"/>
      <c r="DCZ24" s="11"/>
      <c r="DDA24" s="11"/>
      <c r="DDB24" s="11"/>
      <c r="DDC24" s="11"/>
      <c r="DDD24" s="11"/>
      <c r="DDE24" s="11"/>
      <c r="DDF24" s="11"/>
      <c r="DDG24" s="11"/>
      <c r="DDH24" s="11"/>
      <c r="DDI24" s="11"/>
      <c r="DDJ24" s="11"/>
      <c r="DDK24" s="11"/>
      <c r="DDL24" s="11"/>
      <c r="DDM24" s="11"/>
      <c r="DDN24" s="11"/>
      <c r="DDO24" s="11"/>
      <c r="DDP24" s="11"/>
      <c r="DDQ24" s="11"/>
      <c r="DDR24" s="11"/>
      <c r="DDS24" s="11"/>
      <c r="DDT24" s="11"/>
      <c r="DDU24" s="11"/>
      <c r="DDV24" s="11"/>
      <c r="DDW24" s="11"/>
      <c r="DDX24" s="11"/>
      <c r="DDY24" s="11"/>
      <c r="DDZ24" s="11"/>
      <c r="DEA24" s="11"/>
      <c r="DEB24" s="11"/>
      <c r="DEC24" s="11"/>
      <c r="DED24" s="11"/>
      <c r="DEE24" s="11"/>
      <c r="DEF24" s="11"/>
      <c r="DEG24" s="11"/>
      <c r="DEH24" s="11"/>
      <c r="DEI24" s="11"/>
      <c r="DEJ24" s="11"/>
      <c r="DEK24" s="11"/>
      <c r="DEL24" s="11"/>
      <c r="DEM24" s="11"/>
      <c r="DEN24" s="11"/>
      <c r="DEO24" s="11"/>
      <c r="DEP24" s="11"/>
      <c r="DEQ24" s="11"/>
      <c r="DER24" s="11"/>
      <c r="DES24" s="11"/>
      <c r="DET24" s="11"/>
      <c r="DEU24" s="11"/>
      <c r="DEV24" s="11"/>
      <c r="DEW24" s="11"/>
      <c r="DEX24" s="11"/>
      <c r="DEY24" s="11"/>
      <c r="DEZ24" s="11"/>
      <c r="DFA24" s="11"/>
      <c r="DFB24" s="11"/>
      <c r="DFC24" s="11"/>
      <c r="DFD24" s="11"/>
      <c r="DFE24" s="11"/>
      <c r="DFF24" s="11"/>
      <c r="DFG24" s="11"/>
      <c r="DFH24" s="11"/>
      <c r="DFI24" s="11"/>
      <c r="DFJ24" s="11"/>
      <c r="DFK24" s="11"/>
      <c r="DFL24" s="11"/>
      <c r="DFM24" s="11"/>
      <c r="DFN24" s="11"/>
      <c r="DFO24" s="11"/>
      <c r="DFP24" s="11"/>
      <c r="DFQ24" s="11"/>
      <c r="DFR24" s="11"/>
      <c r="DFS24" s="11"/>
      <c r="DFT24" s="11"/>
      <c r="DFU24" s="11"/>
      <c r="DFV24" s="11"/>
      <c r="DFW24" s="11"/>
      <c r="DFX24" s="11"/>
      <c r="DFY24" s="11"/>
      <c r="DFZ24" s="11"/>
      <c r="DGA24" s="11"/>
      <c r="DGB24" s="11"/>
      <c r="DGC24" s="11"/>
      <c r="DGD24" s="11"/>
      <c r="DGE24" s="11"/>
      <c r="DGF24" s="11"/>
      <c r="DGG24" s="11"/>
      <c r="DGH24" s="11"/>
      <c r="DGI24" s="11"/>
      <c r="DGJ24" s="11"/>
      <c r="DGK24" s="11"/>
      <c r="DGL24" s="11"/>
      <c r="DGM24" s="11"/>
      <c r="DGN24" s="11"/>
      <c r="DGO24" s="11"/>
      <c r="DGP24" s="11"/>
      <c r="DGQ24" s="11"/>
      <c r="DGR24" s="11"/>
      <c r="DGS24" s="11"/>
      <c r="DGT24" s="11"/>
      <c r="DGU24" s="11"/>
      <c r="DGV24" s="11"/>
      <c r="DGW24" s="11"/>
      <c r="DGX24" s="11"/>
      <c r="DGY24" s="11"/>
      <c r="DGZ24" s="11"/>
      <c r="DHA24" s="11"/>
      <c r="DHB24" s="11"/>
      <c r="DHC24" s="11"/>
      <c r="DHD24" s="11"/>
      <c r="DHE24" s="11"/>
      <c r="DHF24" s="11"/>
      <c r="DHG24" s="11"/>
      <c r="DHH24" s="11"/>
      <c r="DHI24" s="11"/>
      <c r="DHJ24" s="11"/>
      <c r="DHK24" s="11"/>
      <c r="DHL24" s="11"/>
      <c r="DHM24" s="11"/>
      <c r="DHN24" s="11"/>
      <c r="DHO24" s="11"/>
      <c r="DHP24" s="11"/>
      <c r="DHQ24" s="11"/>
      <c r="DHR24" s="11"/>
      <c r="DHS24" s="11"/>
      <c r="DHT24" s="11"/>
      <c r="DHU24" s="11"/>
      <c r="DHV24" s="11"/>
      <c r="DHW24" s="11"/>
      <c r="DHX24" s="11"/>
      <c r="DHY24" s="11"/>
      <c r="DHZ24" s="11"/>
      <c r="DIA24" s="11"/>
      <c r="DIB24" s="11"/>
      <c r="DIC24" s="11"/>
      <c r="DID24" s="11"/>
      <c r="DIE24" s="11"/>
      <c r="DIF24" s="11"/>
      <c r="DIG24" s="11"/>
      <c r="DIH24" s="11"/>
      <c r="DII24" s="11"/>
      <c r="DIJ24" s="11"/>
      <c r="DIK24" s="11"/>
      <c r="DIL24" s="11"/>
      <c r="DIM24" s="11"/>
      <c r="DIN24" s="11"/>
      <c r="DIO24" s="11"/>
      <c r="DIP24" s="11"/>
      <c r="DIQ24" s="11"/>
      <c r="DIR24" s="11"/>
      <c r="DIS24" s="11"/>
      <c r="DIT24" s="11"/>
      <c r="DIU24" s="11"/>
      <c r="DIV24" s="11"/>
      <c r="DIW24" s="11"/>
      <c r="DIX24" s="11"/>
      <c r="DIY24" s="11"/>
      <c r="DIZ24" s="11"/>
      <c r="DJA24" s="11"/>
      <c r="DJB24" s="11"/>
      <c r="DJC24" s="11"/>
      <c r="DJD24" s="11"/>
      <c r="DJE24" s="11"/>
      <c r="DJF24" s="11"/>
      <c r="DJG24" s="11"/>
      <c r="DJH24" s="11"/>
      <c r="DJI24" s="11"/>
      <c r="DJJ24" s="11"/>
      <c r="DJK24" s="11"/>
      <c r="DJL24" s="11"/>
      <c r="DJM24" s="11"/>
      <c r="DJN24" s="11"/>
      <c r="DJO24" s="11"/>
      <c r="DJP24" s="11"/>
      <c r="DJQ24" s="11"/>
      <c r="DJR24" s="11"/>
      <c r="DJS24" s="11"/>
      <c r="DJT24" s="11"/>
      <c r="DJU24" s="11"/>
      <c r="DJV24" s="11"/>
      <c r="DJW24" s="11"/>
      <c r="DJX24" s="11"/>
      <c r="DJY24" s="11"/>
      <c r="DJZ24" s="11"/>
      <c r="DKA24" s="11"/>
      <c r="DKB24" s="11"/>
      <c r="DKC24" s="11"/>
      <c r="DKD24" s="11"/>
      <c r="DKE24" s="11"/>
      <c r="DKF24" s="11"/>
      <c r="DKG24" s="11"/>
      <c r="DKH24" s="11"/>
      <c r="DKI24" s="11"/>
      <c r="DKJ24" s="11"/>
      <c r="DKK24" s="11"/>
      <c r="DKL24" s="11"/>
      <c r="DKM24" s="11"/>
      <c r="DKN24" s="11"/>
      <c r="DKO24" s="11"/>
      <c r="DKP24" s="11"/>
      <c r="DKQ24" s="11"/>
      <c r="DKR24" s="11"/>
      <c r="DKS24" s="11"/>
      <c r="DKT24" s="11"/>
      <c r="DKU24" s="11"/>
      <c r="DKV24" s="11"/>
      <c r="DKW24" s="11"/>
      <c r="DKX24" s="11"/>
      <c r="DKY24" s="11"/>
      <c r="DKZ24" s="11"/>
      <c r="DLA24" s="11"/>
      <c r="DLB24" s="11"/>
      <c r="DLC24" s="11"/>
      <c r="DLD24" s="11"/>
      <c r="DLE24" s="11"/>
      <c r="DLF24" s="11"/>
      <c r="DLG24" s="11"/>
      <c r="DLH24" s="11"/>
      <c r="DLI24" s="11"/>
      <c r="DLJ24" s="11"/>
      <c r="DLK24" s="11"/>
      <c r="DLL24" s="11"/>
      <c r="DLM24" s="11"/>
      <c r="DLN24" s="11"/>
      <c r="DLO24" s="11"/>
      <c r="DLP24" s="11"/>
      <c r="DLQ24" s="11"/>
      <c r="DLR24" s="11"/>
      <c r="DLS24" s="11"/>
      <c r="DLT24" s="11"/>
      <c r="DLU24" s="11"/>
      <c r="DLV24" s="11"/>
      <c r="DLW24" s="11"/>
      <c r="DLX24" s="11"/>
      <c r="DLY24" s="11"/>
      <c r="DLZ24" s="11"/>
      <c r="DMA24" s="11"/>
      <c r="DMB24" s="11"/>
      <c r="DMC24" s="11"/>
      <c r="DMD24" s="11"/>
      <c r="DME24" s="11"/>
      <c r="DMF24" s="11"/>
      <c r="DMG24" s="11"/>
      <c r="DMH24" s="11"/>
      <c r="DMI24" s="11"/>
      <c r="DMJ24" s="11"/>
      <c r="DMK24" s="11"/>
      <c r="DML24" s="11"/>
      <c r="DMM24" s="11"/>
      <c r="DMN24" s="11"/>
      <c r="DMO24" s="11"/>
      <c r="DMP24" s="11"/>
      <c r="DMQ24" s="11"/>
      <c r="DMR24" s="11"/>
      <c r="DMS24" s="11"/>
      <c r="DMT24" s="11"/>
      <c r="DMU24" s="11"/>
      <c r="DMV24" s="11"/>
      <c r="DMW24" s="11"/>
      <c r="DMX24" s="11"/>
      <c r="DMY24" s="11"/>
      <c r="DMZ24" s="11"/>
      <c r="DNA24" s="11"/>
      <c r="DNB24" s="11"/>
      <c r="DNC24" s="11"/>
      <c r="DND24" s="11"/>
      <c r="DNE24" s="11"/>
      <c r="DNF24" s="11"/>
      <c r="DNG24" s="11"/>
      <c r="DNH24" s="11"/>
      <c r="DNI24" s="11"/>
      <c r="DNJ24" s="11"/>
      <c r="DNK24" s="11"/>
      <c r="DNL24" s="11"/>
      <c r="DNM24" s="11"/>
      <c r="DNN24" s="11"/>
      <c r="DNO24" s="11"/>
      <c r="DNP24" s="11"/>
      <c r="DNQ24" s="11"/>
      <c r="DNR24" s="11"/>
      <c r="DNS24" s="11"/>
      <c r="DNT24" s="11"/>
      <c r="DNU24" s="11"/>
      <c r="DNV24" s="11"/>
      <c r="DNW24" s="11"/>
      <c r="DNX24" s="11"/>
      <c r="DNY24" s="11"/>
      <c r="DNZ24" s="11"/>
      <c r="DOA24" s="11"/>
      <c r="DOB24" s="11"/>
      <c r="DOC24" s="11"/>
      <c r="DOD24" s="11"/>
      <c r="DOE24" s="11"/>
      <c r="DOF24" s="11"/>
      <c r="DOG24" s="11"/>
      <c r="DOH24" s="11"/>
      <c r="DOI24" s="11"/>
      <c r="DOJ24" s="11"/>
      <c r="DOK24" s="11"/>
      <c r="DOL24" s="11"/>
      <c r="DOM24" s="11"/>
      <c r="DON24" s="11"/>
      <c r="DOO24" s="11"/>
      <c r="DOP24" s="11"/>
      <c r="DOQ24" s="11"/>
      <c r="DOR24" s="11"/>
      <c r="DOS24" s="11"/>
      <c r="DOT24" s="11"/>
      <c r="DOU24" s="11"/>
      <c r="DOV24" s="11"/>
      <c r="DOW24" s="11"/>
      <c r="DOX24" s="11"/>
      <c r="DOY24" s="11"/>
      <c r="DOZ24" s="11"/>
      <c r="DPA24" s="11"/>
      <c r="DPB24" s="11"/>
      <c r="DPC24" s="11"/>
      <c r="DPD24" s="11"/>
      <c r="DPE24" s="11"/>
      <c r="DPF24" s="11"/>
      <c r="DPG24" s="11"/>
      <c r="DPH24" s="11"/>
      <c r="DPI24" s="11"/>
      <c r="DPJ24" s="11"/>
      <c r="DPK24" s="11"/>
      <c r="DPL24" s="11"/>
      <c r="DPM24" s="11"/>
      <c r="DPN24" s="11"/>
      <c r="DPO24" s="11"/>
      <c r="DPP24" s="11"/>
      <c r="DPQ24" s="11"/>
      <c r="DPR24" s="11"/>
      <c r="DPS24" s="11"/>
      <c r="DPT24" s="11"/>
      <c r="DPU24" s="11"/>
      <c r="DPV24" s="11"/>
      <c r="DPW24" s="11"/>
      <c r="DPX24" s="11"/>
      <c r="DPY24" s="11"/>
      <c r="DPZ24" s="11"/>
      <c r="DQA24" s="11"/>
      <c r="DQB24" s="11"/>
      <c r="DQC24" s="11"/>
      <c r="DQD24" s="11"/>
      <c r="DQE24" s="11"/>
      <c r="DQF24" s="11"/>
      <c r="DQG24" s="11"/>
      <c r="DQH24" s="11"/>
      <c r="DQI24" s="11"/>
      <c r="DQJ24" s="11"/>
      <c r="DQK24" s="11"/>
      <c r="DQL24" s="11"/>
      <c r="DQM24" s="11"/>
      <c r="DQN24" s="11"/>
      <c r="DQO24" s="11"/>
      <c r="DQP24" s="11"/>
      <c r="DQQ24" s="11"/>
      <c r="DQR24" s="11"/>
      <c r="DQS24" s="11"/>
      <c r="DQT24" s="11"/>
      <c r="DQU24" s="11"/>
      <c r="DQV24" s="11"/>
      <c r="DQW24" s="11"/>
      <c r="DQX24" s="11"/>
      <c r="DQY24" s="11"/>
      <c r="DQZ24" s="11"/>
      <c r="DRA24" s="11"/>
      <c r="DRB24" s="11"/>
      <c r="DRC24" s="11"/>
      <c r="DRD24" s="11"/>
      <c r="DRE24" s="11"/>
      <c r="DRF24" s="11"/>
      <c r="DRG24" s="11"/>
      <c r="DRH24" s="11"/>
      <c r="DRI24" s="11"/>
      <c r="DRJ24" s="11"/>
      <c r="DRK24" s="11"/>
      <c r="DRL24" s="11"/>
      <c r="DRM24" s="11"/>
      <c r="DRN24" s="11"/>
      <c r="DRO24" s="11"/>
      <c r="DRP24" s="11"/>
      <c r="DRQ24" s="11"/>
      <c r="DRR24" s="11"/>
      <c r="DRS24" s="11"/>
      <c r="DRT24" s="11"/>
      <c r="DRU24" s="11"/>
      <c r="DRV24" s="11"/>
      <c r="DRW24" s="11"/>
      <c r="DRX24" s="11"/>
      <c r="DRY24" s="11"/>
      <c r="DRZ24" s="11"/>
      <c r="DSA24" s="11"/>
      <c r="DSB24" s="11"/>
      <c r="DSC24" s="11"/>
      <c r="DSD24" s="11"/>
      <c r="DSE24" s="11"/>
      <c r="DSF24" s="11"/>
      <c r="DSG24" s="11"/>
      <c r="DSH24" s="11"/>
      <c r="DSI24" s="11"/>
      <c r="DSJ24" s="11"/>
      <c r="DSK24" s="11"/>
      <c r="DSL24" s="11"/>
      <c r="DSM24" s="11"/>
      <c r="DSN24" s="11"/>
      <c r="DSO24" s="11"/>
      <c r="DSP24" s="11"/>
      <c r="DSQ24" s="11"/>
      <c r="DSR24" s="11"/>
      <c r="DSS24" s="11"/>
      <c r="DST24" s="11"/>
      <c r="DSU24" s="11"/>
      <c r="DSV24" s="11"/>
      <c r="DSW24" s="11"/>
      <c r="DSX24" s="11"/>
      <c r="DSY24" s="11"/>
      <c r="DSZ24" s="11"/>
      <c r="DTA24" s="11"/>
      <c r="DTB24" s="11"/>
      <c r="DTC24" s="11"/>
      <c r="DTD24" s="11"/>
      <c r="DTE24" s="11"/>
      <c r="DTF24" s="11"/>
      <c r="DTG24" s="11"/>
      <c r="DTH24" s="11"/>
      <c r="DTI24" s="11"/>
      <c r="DTJ24" s="11"/>
      <c r="DTK24" s="11"/>
      <c r="DTL24" s="11"/>
      <c r="DTM24" s="11"/>
      <c r="DTN24" s="11"/>
      <c r="DTO24" s="11"/>
      <c r="DTP24" s="11"/>
      <c r="DTQ24" s="11"/>
      <c r="DTR24" s="11"/>
      <c r="DTS24" s="11"/>
      <c r="DTT24" s="11"/>
      <c r="DTU24" s="11"/>
      <c r="DTV24" s="11"/>
      <c r="DTW24" s="11"/>
      <c r="DTX24" s="11"/>
      <c r="DTY24" s="11"/>
      <c r="DTZ24" s="11"/>
      <c r="DUA24" s="11"/>
      <c r="DUB24" s="11"/>
      <c r="DUC24" s="11"/>
      <c r="DUD24" s="11"/>
      <c r="DUE24" s="11"/>
      <c r="DUF24" s="11"/>
      <c r="DUG24" s="11"/>
      <c r="DUH24" s="11"/>
      <c r="DUI24" s="11"/>
      <c r="DUJ24" s="11"/>
      <c r="DUK24" s="11"/>
      <c r="DUL24" s="11"/>
      <c r="DUM24" s="11"/>
      <c r="DUN24" s="11"/>
      <c r="DUO24" s="11"/>
      <c r="DUP24" s="11"/>
      <c r="DUQ24" s="11"/>
      <c r="DUR24" s="11"/>
      <c r="DUS24" s="11"/>
      <c r="DUT24" s="11"/>
      <c r="DUU24" s="11"/>
      <c r="DUV24" s="11"/>
      <c r="DUW24" s="11"/>
      <c r="DUX24" s="11"/>
      <c r="DUY24" s="11"/>
      <c r="DUZ24" s="11"/>
      <c r="DVA24" s="11"/>
      <c r="DVB24" s="11"/>
      <c r="DVC24" s="11"/>
      <c r="DVD24" s="11"/>
      <c r="DVE24" s="11"/>
      <c r="DVF24" s="11"/>
      <c r="DVG24" s="11"/>
      <c r="DVH24" s="11"/>
      <c r="DVI24" s="11"/>
      <c r="DVJ24" s="11"/>
      <c r="DVK24" s="11"/>
      <c r="DVL24" s="11"/>
      <c r="DVM24" s="11"/>
      <c r="DVN24" s="11"/>
      <c r="DVO24" s="11"/>
      <c r="DVP24" s="11"/>
      <c r="DVQ24" s="11"/>
      <c r="DVR24" s="11"/>
      <c r="DVS24" s="11"/>
      <c r="DVT24" s="11"/>
      <c r="DVU24" s="11"/>
      <c r="DVV24" s="11"/>
      <c r="DVW24" s="11"/>
      <c r="DVX24" s="11"/>
      <c r="DVY24" s="11"/>
      <c r="DVZ24" s="11"/>
      <c r="DWA24" s="11"/>
      <c r="DWB24" s="11"/>
      <c r="DWC24" s="11"/>
      <c r="DWD24" s="11"/>
      <c r="DWE24" s="11"/>
      <c r="DWF24" s="11"/>
      <c r="DWG24" s="11"/>
      <c r="DWH24" s="11"/>
      <c r="DWI24" s="11"/>
      <c r="DWJ24" s="11"/>
      <c r="DWK24" s="11"/>
      <c r="DWL24" s="11"/>
      <c r="DWM24" s="11"/>
      <c r="DWN24" s="11"/>
      <c r="DWO24" s="11"/>
      <c r="DWP24" s="11"/>
      <c r="DWQ24" s="11"/>
      <c r="DWR24" s="11"/>
      <c r="DWS24" s="11"/>
      <c r="DWT24" s="11"/>
      <c r="DWU24" s="11"/>
      <c r="DWV24" s="11"/>
      <c r="DWW24" s="11"/>
      <c r="DWX24" s="11"/>
      <c r="DWY24" s="11"/>
      <c r="DWZ24" s="11"/>
      <c r="DXA24" s="11"/>
      <c r="DXB24" s="11"/>
      <c r="DXC24" s="11"/>
      <c r="DXD24" s="11"/>
      <c r="DXE24" s="11"/>
      <c r="DXF24" s="11"/>
      <c r="DXG24" s="11"/>
      <c r="DXH24" s="11"/>
      <c r="DXI24" s="11"/>
      <c r="DXJ24" s="11"/>
      <c r="DXK24" s="11"/>
      <c r="DXL24" s="11"/>
      <c r="DXM24" s="11"/>
      <c r="DXN24" s="11"/>
      <c r="DXO24" s="11"/>
      <c r="DXP24" s="11"/>
      <c r="DXQ24" s="11"/>
      <c r="DXR24" s="11"/>
      <c r="DXS24" s="11"/>
      <c r="DXT24" s="11"/>
      <c r="DXU24" s="11"/>
      <c r="DXV24" s="11"/>
      <c r="DXW24" s="11"/>
      <c r="DXX24" s="11"/>
      <c r="DXY24" s="11"/>
      <c r="DXZ24" s="11"/>
      <c r="DYA24" s="11"/>
      <c r="DYB24" s="11"/>
      <c r="DYC24" s="11"/>
      <c r="DYD24" s="11"/>
      <c r="DYE24" s="11"/>
      <c r="DYF24" s="11"/>
      <c r="DYG24" s="11"/>
      <c r="DYH24" s="11"/>
      <c r="DYI24" s="11"/>
      <c r="DYJ24" s="11"/>
      <c r="DYK24" s="11"/>
      <c r="DYL24" s="11"/>
      <c r="DYM24" s="11"/>
      <c r="DYN24" s="11"/>
      <c r="DYO24" s="11"/>
      <c r="DYP24" s="11"/>
      <c r="DYQ24" s="11"/>
      <c r="DYR24" s="11"/>
      <c r="DYS24" s="11"/>
      <c r="DYT24" s="11"/>
      <c r="DYU24" s="11"/>
      <c r="DYV24" s="11"/>
      <c r="DYW24" s="11"/>
      <c r="DYX24" s="11"/>
      <c r="DYY24" s="11"/>
      <c r="DYZ24" s="11"/>
      <c r="DZA24" s="11"/>
      <c r="DZB24" s="11"/>
      <c r="DZC24" s="11"/>
      <c r="DZD24" s="11"/>
      <c r="DZE24" s="11"/>
      <c r="DZF24" s="11"/>
      <c r="DZG24" s="11"/>
      <c r="DZH24" s="11"/>
      <c r="DZI24" s="11"/>
      <c r="DZJ24" s="11"/>
      <c r="DZK24" s="11"/>
      <c r="DZL24" s="11"/>
      <c r="DZM24" s="11"/>
      <c r="DZN24" s="11"/>
      <c r="DZO24" s="11"/>
      <c r="DZP24" s="11"/>
      <c r="DZQ24" s="11"/>
      <c r="DZR24" s="11"/>
      <c r="DZS24" s="11"/>
      <c r="DZT24" s="11"/>
      <c r="DZU24" s="11"/>
      <c r="DZV24" s="11"/>
      <c r="DZW24" s="11"/>
      <c r="DZX24" s="11"/>
      <c r="DZY24" s="11"/>
      <c r="DZZ24" s="11"/>
      <c r="EAA24" s="11"/>
      <c r="EAB24" s="11"/>
      <c r="EAC24" s="11"/>
      <c r="EAD24" s="11"/>
      <c r="EAE24" s="11"/>
      <c r="EAF24" s="11"/>
      <c r="EAG24" s="11"/>
      <c r="EAH24" s="11"/>
      <c r="EAI24" s="11"/>
      <c r="EAJ24" s="11"/>
      <c r="EAK24" s="11"/>
      <c r="EAL24" s="11"/>
      <c r="EAM24" s="11"/>
      <c r="EAN24" s="11"/>
      <c r="EAO24" s="11"/>
      <c r="EAP24" s="11"/>
      <c r="EAQ24" s="11"/>
      <c r="EAR24" s="11"/>
      <c r="EAS24" s="11"/>
      <c r="EAT24" s="11"/>
      <c r="EAU24" s="11"/>
      <c r="EAV24" s="11"/>
      <c r="EAW24" s="11"/>
      <c r="EAX24" s="11"/>
      <c r="EAY24" s="11"/>
      <c r="EAZ24" s="11"/>
      <c r="EBA24" s="11"/>
      <c r="EBB24" s="11"/>
      <c r="EBC24" s="11"/>
      <c r="EBD24" s="11"/>
      <c r="EBE24" s="11"/>
      <c r="EBF24" s="11"/>
      <c r="EBG24" s="11"/>
      <c r="EBH24" s="11"/>
      <c r="EBI24" s="11"/>
      <c r="EBJ24" s="11"/>
      <c r="EBK24" s="11"/>
      <c r="EBL24" s="11"/>
      <c r="EBM24" s="11"/>
      <c r="EBN24" s="11"/>
      <c r="EBO24" s="11"/>
      <c r="EBP24" s="11"/>
      <c r="EBQ24" s="11"/>
      <c r="EBR24" s="11"/>
      <c r="EBS24" s="11"/>
      <c r="EBT24" s="11"/>
      <c r="EBU24" s="11"/>
      <c r="EBV24" s="11"/>
      <c r="EBW24" s="11"/>
      <c r="EBX24" s="11"/>
      <c r="EBY24" s="11"/>
      <c r="EBZ24" s="11"/>
      <c r="ECA24" s="11"/>
      <c r="ECB24" s="11"/>
      <c r="ECC24" s="11"/>
      <c r="ECD24" s="11"/>
      <c r="ECE24" s="11"/>
      <c r="ECF24" s="11"/>
      <c r="ECG24" s="11"/>
      <c r="ECH24" s="11"/>
      <c r="ECI24" s="11"/>
      <c r="ECJ24" s="11"/>
      <c r="ECK24" s="11"/>
      <c r="ECL24" s="11"/>
      <c r="ECM24" s="11"/>
      <c r="ECN24" s="11"/>
      <c r="ECO24" s="11"/>
      <c r="ECP24" s="11"/>
      <c r="ECQ24" s="11"/>
      <c r="ECR24" s="11"/>
      <c r="ECS24" s="11"/>
      <c r="ECT24" s="11"/>
      <c r="ECU24" s="11"/>
      <c r="ECV24" s="11"/>
      <c r="ECW24" s="11"/>
      <c r="ECX24" s="11"/>
      <c r="ECY24" s="11"/>
      <c r="ECZ24" s="11"/>
      <c r="EDA24" s="11"/>
      <c r="EDB24" s="11"/>
      <c r="EDC24" s="11"/>
      <c r="EDD24" s="11"/>
      <c r="EDE24" s="11"/>
      <c r="EDF24" s="11"/>
      <c r="EDG24" s="11"/>
      <c r="EDH24" s="11"/>
      <c r="EDI24" s="11"/>
      <c r="EDJ24" s="11"/>
      <c r="EDK24" s="11"/>
      <c r="EDL24" s="11"/>
      <c r="EDM24" s="11"/>
      <c r="EDN24" s="11"/>
      <c r="EDO24" s="11"/>
      <c r="EDP24" s="11"/>
      <c r="EDQ24" s="11"/>
      <c r="EDR24" s="11"/>
      <c r="EDS24" s="11"/>
      <c r="EDT24" s="11"/>
      <c r="EDU24" s="11"/>
      <c r="EDV24" s="11"/>
      <c r="EDW24" s="11"/>
      <c r="EDX24" s="11"/>
      <c r="EDY24" s="11"/>
      <c r="EDZ24" s="11"/>
      <c r="EEA24" s="11"/>
      <c r="EEB24" s="11"/>
      <c r="EEC24" s="11"/>
      <c r="EED24" s="11"/>
      <c r="EEE24" s="11"/>
      <c r="EEF24" s="11"/>
      <c r="EEG24" s="11"/>
      <c r="EEH24" s="11"/>
      <c r="EEI24" s="11"/>
      <c r="EEJ24" s="11"/>
      <c r="EEK24" s="11"/>
      <c r="EEL24" s="11"/>
      <c r="EEM24" s="11"/>
      <c r="EEN24" s="11"/>
      <c r="EEO24" s="11"/>
      <c r="EEP24" s="11"/>
      <c r="EEQ24" s="11"/>
      <c r="EER24" s="11"/>
      <c r="EES24" s="11"/>
      <c r="EET24" s="11"/>
      <c r="EEU24" s="11"/>
      <c r="EEV24" s="11"/>
      <c r="EEW24" s="11"/>
      <c r="EEX24" s="11"/>
      <c r="EEY24" s="11"/>
      <c r="EEZ24" s="11"/>
      <c r="EFA24" s="11"/>
      <c r="EFB24" s="11"/>
      <c r="EFC24" s="11"/>
      <c r="EFD24" s="11"/>
      <c r="EFE24" s="11"/>
      <c r="EFF24" s="11"/>
      <c r="EFG24" s="11"/>
      <c r="EFH24" s="11"/>
      <c r="EFI24" s="11"/>
      <c r="EFJ24" s="11"/>
      <c r="EFK24" s="11"/>
      <c r="EFL24" s="11"/>
      <c r="EFM24" s="11"/>
      <c r="EFN24" s="11"/>
      <c r="EFO24" s="11"/>
      <c r="EFP24" s="11"/>
      <c r="EFQ24" s="11"/>
      <c r="EFR24" s="11"/>
      <c r="EFS24" s="11"/>
      <c r="EFT24" s="11"/>
      <c r="EFU24" s="11"/>
      <c r="EFV24" s="11"/>
      <c r="EFW24" s="11"/>
      <c r="EFX24" s="11"/>
      <c r="EFY24" s="11"/>
      <c r="EFZ24" s="11"/>
      <c r="EGA24" s="11"/>
      <c r="EGB24" s="11"/>
      <c r="EGC24" s="11"/>
      <c r="EGD24" s="11"/>
      <c r="EGE24" s="11"/>
      <c r="EGF24" s="11"/>
      <c r="EGG24" s="11"/>
      <c r="EGH24" s="11"/>
      <c r="EGI24" s="11"/>
      <c r="EGJ24" s="11"/>
      <c r="EGK24" s="11"/>
      <c r="EGL24" s="11"/>
      <c r="EGM24" s="11"/>
      <c r="EGN24" s="11"/>
      <c r="EGO24" s="11"/>
      <c r="EGP24" s="11"/>
      <c r="EGQ24" s="11"/>
      <c r="EGR24" s="11"/>
      <c r="EGS24" s="11"/>
      <c r="EGT24" s="11"/>
      <c r="EGU24" s="11"/>
      <c r="EGV24" s="11"/>
      <c r="EGW24" s="11"/>
      <c r="EGX24" s="11"/>
      <c r="EGY24" s="11"/>
      <c r="EGZ24" s="11"/>
      <c r="EHA24" s="11"/>
      <c r="EHB24" s="11"/>
      <c r="EHC24" s="11"/>
      <c r="EHD24" s="11"/>
      <c r="EHE24" s="11"/>
      <c r="EHF24" s="11"/>
      <c r="EHG24" s="11"/>
      <c r="EHH24" s="11"/>
      <c r="EHI24" s="11"/>
      <c r="EHJ24" s="11"/>
      <c r="EHK24" s="11"/>
      <c r="EHL24" s="11"/>
      <c r="EHM24" s="11"/>
      <c r="EHN24" s="11"/>
      <c r="EHO24" s="11"/>
      <c r="EHP24" s="11"/>
      <c r="EHQ24" s="11"/>
      <c r="EHR24" s="11"/>
      <c r="EHS24" s="11"/>
      <c r="EHT24" s="11"/>
      <c r="EHU24" s="11"/>
      <c r="EHV24" s="11"/>
      <c r="EHW24" s="11"/>
      <c r="EHX24" s="11"/>
      <c r="EHY24" s="11"/>
      <c r="EHZ24" s="11"/>
      <c r="EIA24" s="11"/>
      <c r="EIB24" s="11"/>
      <c r="EIC24" s="11"/>
      <c r="EID24" s="11"/>
      <c r="EIE24" s="11"/>
      <c r="EIF24" s="11"/>
      <c r="EIG24" s="11"/>
      <c r="EIH24" s="11"/>
      <c r="EII24" s="11"/>
      <c r="EIJ24" s="11"/>
      <c r="EIK24" s="11"/>
      <c r="EIL24" s="11"/>
      <c r="EIM24" s="11"/>
      <c r="EIN24" s="11"/>
      <c r="EIO24" s="11"/>
      <c r="EIP24" s="11"/>
      <c r="EIQ24" s="11"/>
      <c r="EIR24" s="11"/>
      <c r="EIS24" s="11"/>
      <c r="EIT24" s="11"/>
      <c r="EIU24" s="11"/>
      <c r="EIV24" s="11"/>
      <c r="EIW24" s="11"/>
      <c r="EIX24" s="11"/>
      <c r="EIY24" s="11"/>
      <c r="EIZ24" s="11"/>
      <c r="EJA24" s="11"/>
      <c r="EJB24" s="11"/>
      <c r="EJC24" s="11"/>
      <c r="EJD24" s="11"/>
      <c r="EJE24" s="11"/>
      <c r="EJF24" s="11"/>
      <c r="EJG24" s="11"/>
      <c r="EJH24" s="11"/>
      <c r="EJI24" s="11"/>
      <c r="EJJ24" s="11"/>
      <c r="EJK24" s="11"/>
      <c r="EJL24" s="11"/>
      <c r="EJM24" s="11"/>
      <c r="EJN24" s="11"/>
      <c r="EJO24" s="11"/>
      <c r="EJP24" s="11"/>
      <c r="EJQ24" s="11"/>
      <c r="EJR24" s="11"/>
      <c r="EJS24" s="11"/>
      <c r="EJT24" s="11"/>
      <c r="EJU24" s="11"/>
      <c r="EJV24" s="11"/>
      <c r="EJW24" s="11"/>
      <c r="EJX24" s="11"/>
      <c r="EJY24" s="11"/>
      <c r="EJZ24" s="11"/>
      <c r="EKA24" s="11"/>
      <c r="EKB24" s="11"/>
      <c r="EKC24" s="11"/>
      <c r="EKD24" s="11"/>
      <c r="EKE24" s="11"/>
      <c r="EKF24" s="11"/>
      <c r="EKG24" s="11"/>
      <c r="EKH24" s="11"/>
      <c r="EKI24" s="11"/>
      <c r="EKJ24" s="11"/>
      <c r="EKK24" s="11"/>
      <c r="EKL24" s="11"/>
      <c r="EKM24" s="11"/>
      <c r="EKN24" s="11"/>
      <c r="EKO24" s="11"/>
      <c r="EKP24" s="11"/>
      <c r="EKQ24" s="11"/>
      <c r="EKR24" s="11"/>
      <c r="EKS24" s="11"/>
      <c r="EKT24" s="11"/>
      <c r="EKU24" s="11"/>
      <c r="EKV24" s="11"/>
      <c r="EKW24" s="11"/>
      <c r="EKX24" s="11"/>
      <c r="EKY24" s="11"/>
      <c r="EKZ24" s="11"/>
      <c r="ELA24" s="11"/>
      <c r="ELB24" s="11"/>
      <c r="ELC24" s="11"/>
      <c r="ELD24" s="11"/>
      <c r="ELE24" s="11"/>
      <c r="ELF24" s="11"/>
      <c r="ELG24" s="11"/>
      <c r="ELH24" s="11"/>
      <c r="ELI24" s="11"/>
      <c r="ELJ24" s="11"/>
      <c r="ELK24" s="11"/>
      <c r="ELL24" s="11"/>
      <c r="ELM24" s="11"/>
      <c r="ELN24" s="11"/>
      <c r="ELO24" s="11"/>
      <c r="ELP24" s="11"/>
      <c r="ELQ24" s="11"/>
      <c r="ELR24" s="11"/>
      <c r="ELS24" s="11"/>
      <c r="ELT24" s="11"/>
      <c r="ELU24" s="11"/>
      <c r="ELV24" s="11"/>
      <c r="ELW24" s="11"/>
      <c r="ELX24" s="11"/>
      <c r="ELY24" s="11"/>
      <c r="ELZ24" s="11"/>
      <c r="EMA24" s="11"/>
      <c r="EMB24" s="11"/>
      <c r="EMC24" s="11"/>
      <c r="EMD24" s="11"/>
      <c r="EME24" s="11"/>
      <c r="EMF24" s="11"/>
      <c r="EMG24" s="11"/>
      <c r="EMH24" s="11"/>
      <c r="EMI24" s="11"/>
      <c r="EMJ24" s="11"/>
      <c r="EMK24" s="11"/>
      <c r="EML24" s="11"/>
      <c r="EMM24" s="11"/>
      <c r="EMN24" s="11"/>
      <c r="EMO24" s="11"/>
      <c r="EMP24" s="11"/>
      <c r="EMQ24" s="11"/>
      <c r="EMR24" s="11"/>
      <c r="EMS24" s="11"/>
      <c r="EMT24" s="11"/>
      <c r="EMU24" s="11"/>
      <c r="EMV24" s="11"/>
      <c r="EMW24" s="11"/>
      <c r="EMX24" s="11"/>
      <c r="EMY24" s="11"/>
      <c r="EMZ24" s="11"/>
      <c r="ENA24" s="11"/>
      <c r="ENB24" s="11"/>
      <c r="ENC24" s="11"/>
      <c r="END24" s="11"/>
      <c r="ENE24" s="11"/>
      <c r="ENF24" s="11"/>
      <c r="ENG24" s="11"/>
      <c r="ENH24" s="11"/>
      <c r="ENI24" s="11"/>
      <c r="ENJ24" s="11"/>
      <c r="ENK24" s="11"/>
      <c r="ENL24" s="11"/>
      <c r="ENM24" s="11"/>
      <c r="ENN24" s="11"/>
      <c r="ENO24" s="11"/>
      <c r="ENP24" s="11"/>
      <c r="ENQ24" s="11"/>
      <c r="ENR24" s="11"/>
      <c r="ENS24" s="11"/>
      <c r="ENT24" s="11"/>
      <c r="ENU24" s="11"/>
      <c r="ENV24" s="11"/>
      <c r="ENW24" s="11"/>
      <c r="ENX24" s="11"/>
      <c r="ENY24" s="11"/>
      <c r="ENZ24" s="11"/>
      <c r="EOA24" s="11"/>
      <c r="EOB24" s="11"/>
      <c r="EOC24" s="11"/>
      <c r="EOD24" s="11"/>
      <c r="EOE24" s="11"/>
      <c r="EOF24" s="11"/>
      <c r="EOG24" s="11"/>
      <c r="EOH24" s="11"/>
      <c r="EOI24" s="11"/>
      <c r="EOJ24" s="11"/>
      <c r="EOK24" s="11"/>
      <c r="EOL24" s="11"/>
      <c r="EOM24" s="11"/>
      <c r="EON24" s="11"/>
      <c r="EOO24" s="11"/>
      <c r="EOP24" s="11"/>
      <c r="EOQ24" s="11"/>
      <c r="EOR24" s="11"/>
      <c r="EOS24" s="11"/>
      <c r="EOT24" s="11"/>
      <c r="EOU24" s="11"/>
      <c r="EOV24" s="11"/>
      <c r="EOW24" s="11"/>
      <c r="EOX24" s="11"/>
      <c r="EOY24" s="11"/>
      <c r="EOZ24" s="11"/>
      <c r="EPA24" s="11"/>
      <c r="EPB24" s="11"/>
      <c r="EPC24" s="11"/>
      <c r="EPD24" s="11"/>
      <c r="EPE24" s="11"/>
      <c r="EPF24" s="11"/>
      <c r="EPG24" s="11"/>
      <c r="EPH24" s="11"/>
      <c r="EPI24" s="11"/>
      <c r="EPJ24" s="11"/>
      <c r="EPK24" s="11"/>
      <c r="EPL24" s="11"/>
      <c r="EPM24" s="11"/>
      <c r="EPN24" s="11"/>
      <c r="EPO24" s="11"/>
      <c r="EPP24" s="11"/>
      <c r="EPQ24" s="11"/>
      <c r="EPR24" s="11"/>
      <c r="EPS24" s="11"/>
      <c r="EPT24" s="11"/>
      <c r="EPU24" s="11"/>
      <c r="EPV24" s="11"/>
      <c r="EPW24" s="11"/>
      <c r="EPX24" s="11"/>
      <c r="EPY24" s="11"/>
      <c r="EPZ24" s="11"/>
      <c r="EQA24" s="11"/>
      <c r="EQB24" s="11"/>
      <c r="EQC24" s="11"/>
      <c r="EQD24" s="11"/>
      <c r="EQE24" s="11"/>
      <c r="EQF24" s="11"/>
      <c r="EQG24" s="11"/>
      <c r="EQH24" s="11"/>
      <c r="EQI24" s="11"/>
      <c r="EQJ24" s="11"/>
      <c r="EQK24" s="11"/>
      <c r="EQL24" s="11"/>
      <c r="EQM24" s="11"/>
      <c r="EQN24" s="11"/>
      <c r="EQO24" s="11"/>
      <c r="EQP24" s="11"/>
      <c r="EQQ24" s="11"/>
      <c r="EQR24" s="11"/>
      <c r="EQS24" s="11"/>
      <c r="EQT24" s="11"/>
      <c r="EQU24" s="11"/>
      <c r="EQV24" s="11"/>
      <c r="EQW24" s="11"/>
      <c r="EQX24" s="11"/>
      <c r="EQY24" s="11"/>
      <c r="EQZ24" s="11"/>
      <c r="ERA24" s="11"/>
      <c r="ERB24" s="11"/>
      <c r="ERC24" s="11"/>
      <c r="ERD24" s="11"/>
      <c r="ERE24" s="11"/>
      <c r="ERF24" s="11"/>
      <c r="ERG24" s="11"/>
      <c r="ERH24" s="11"/>
      <c r="ERI24" s="11"/>
      <c r="ERJ24" s="11"/>
      <c r="ERK24" s="11"/>
      <c r="ERL24" s="11"/>
      <c r="ERM24" s="11"/>
      <c r="ERN24" s="11"/>
      <c r="ERO24" s="11"/>
      <c r="ERP24" s="11"/>
      <c r="ERQ24" s="11"/>
      <c r="ERR24" s="11"/>
      <c r="ERS24" s="11"/>
      <c r="ERT24" s="11"/>
      <c r="ERU24" s="11"/>
      <c r="ERV24" s="11"/>
      <c r="ERW24" s="11"/>
      <c r="ERX24" s="11"/>
      <c r="ERY24" s="11"/>
      <c r="ERZ24" s="11"/>
      <c r="ESA24" s="11"/>
      <c r="ESB24" s="11"/>
      <c r="ESC24" s="11"/>
      <c r="ESD24" s="11"/>
      <c r="ESE24" s="11"/>
      <c r="ESF24" s="11"/>
      <c r="ESG24" s="11"/>
      <c r="ESH24" s="11"/>
      <c r="ESI24" s="11"/>
      <c r="ESJ24" s="11"/>
      <c r="ESK24" s="11"/>
      <c r="ESL24" s="11"/>
      <c r="ESM24" s="11"/>
      <c r="ESN24" s="11"/>
      <c r="ESO24" s="11"/>
      <c r="ESP24" s="11"/>
      <c r="ESQ24" s="11"/>
      <c r="ESR24" s="11"/>
      <c r="ESS24" s="11"/>
      <c r="EST24" s="11"/>
      <c r="ESU24" s="11"/>
      <c r="ESV24" s="11"/>
      <c r="ESW24" s="11"/>
      <c r="ESX24" s="11"/>
      <c r="ESY24" s="11"/>
      <c r="ESZ24" s="11"/>
      <c r="ETA24" s="11"/>
      <c r="ETB24" s="11"/>
      <c r="ETC24" s="11"/>
      <c r="ETD24" s="11"/>
      <c r="ETE24" s="11"/>
      <c r="ETF24" s="11"/>
      <c r="ETG24" s="11"/>
      <c r="ETH24" s="11"/>
      <c r="ETI24" s="11"/>
      <c r="ETJ24" s="11"/>
      <c r="ETK24" s="11"/>
      <c r="ETL24" s="11"/>
      <c r="ETM24" s="11"/>
      <c r="ETN24" s="11"/>
      <c r="ETO24" s="11"/>
      <c r="ETP24" s="11"/>
      <c r="ETQ24" s="11"/>
      <c r="ETR24" s="11"/>
      <c r="ETS24" s="11"/>
      <c r="ETT24" s="11"/>
      <c r="ETU24" s="11"/>
      <c r="ETV24" s="11"/>
      <c r="ETW24" s="11"/>
      <c r="ETX24" s="11"/>
      <c r="ETY24" s="11"/>
      <c r="ETZ24" s="11"/>
      <c r="EUA24" s="11"/>
      <c r="EUB24" s="11"/>
      <c r="EUC24" s="11"/>
      <c r="EUD24" s="11"/>
      <c r="EUE24" s="11"/>
      <c r="EUF24" s="11"/>
      <c r="EUG24" s="11"/>
      <c r="EUH24" s="11"/>
      <c r="EUI24" s="11"/>
      <c r="EUJ24" s="11"/>
      <c r="EUK24" s="11"/>
      <c r="EUL24" s="11"/>
      <c r="EUM24" s="11"/>
      <c r="EUN24" s="11"/>
      <c r="EUO24" s="11"/>
      <c r="EUP24" s="11"/>
      <c r="EUQ24" s="11"/>
      <c r="EUR24" s="11"/>
      <c r="EUS24" s="11"/>
      <c r="EUT24" s="11"/>
      <c r="EUU24" s="11"/>
      <c r="EUV24" s="11"/>
      <c r="EUW24" s="11"/>
      <c r="EUX24" s="11"/>
      <c r="EUY24" s="11"/>
      <c r="EUZ24" s="11"/>
      <c r="EVA24" s="11"/>
      <c r="EVB24" s="11"/>
      <c r="EVC24" s="11"/>
      <c r="EVD24" s="11"/>
      <c r="EVE24" s="11"/>
      <c r="EVF24" s="11"/>
      <c r="EVG24" s="11"/>
      <c r="EVH24" s="11"/>
      <c r="EVI24" s="11"/>
      <c r="EVJ24" s="11"/>
      <c r="EVK24" s="11"/>
      <c r="EVL24" s="11"/>
      <c r="EVM24" s="11"/>
      <c r="EVN24" s="11"/>
      <c r="EVO24" s="11"/>
      <c r="EVP24" s="11"/>
      <c r="EVQ24" s="11"/>
      <c r="EVR24" s="11"/>
      <c r="EVS24" s="11"/>
      <c r="EVT24" s="11"/>
      <c r="EVU24" s="11"/>
      <c r="EVV24" s="11"/>
      <c r="EVW24" s="11"/>
      <c r="EVX24" s="11"/>
      <c r="EVY24" s="11"/>
      <c r="EVZ24" s="11"/>
      <c r="EWA24" s="11"/>
      <c r="EWB24" s="11"/>
      <c r="EWC24" s="11"/>
      <c r="EWD24" s="11"/>
      <c r="EWE24" s="11"/>
      <c r="EWF24" s="11"/>
      <c r="EWG24" s="11"/>
      <c r="EWH24" s="11"/>
      <c r="EWI24" s="11"/>
      <c r="EWJ24" s="11"/>
      <c r="EWK24" s="11"/>
      <c r="EWL24" s="11"/>
      <c r="EWM24" s="11"/>
      <c r="EWN24" s="11"/>
      <c r="EWO24" s="11"/>
      <c r="EWP24" s="11"/>
      <c r="EWQ24" s="11"/>
      <c r="EWR24" s="11"/>
      <c r="EWS24" s="11"/>
      <c r="EWT24" s="11"/>
      <c r="EWU24" s="11"/>
      <c r="EWV24" s="11"/>
      <c r="EWW24" s="11"/>
      <c r="EWX24" s="11"/>
      <c r="EWY24" s="11"/>
      <c r="EWZ24" s="11"/>
      <c r="EXA24" s="11"/>
      <c r="EXB24" s="11"/>
      <c r="EXC24" s="11"/>
      <c r="EXD24" s="11"/>
      <c r="EXE24" s="11"/>
      <c r="EXF24" s="11"/>
      <c r="EXG24" s="11"/>
      <c r="EXH24" s="11"/>
      <c r="EXI24" s="11"/>
      <c r="EXJ24" s="11"/>
      <c r="EXK24" s="11"/>
      <c r="EXL24" s="11"/>
      <c r="EXM24" s="11"/>
      <c r="EXN24" s="11"/>
      <c r="EXO24" s="11"/>
      <c r="EXP24" s="11"/>
      <c r="EXQ24" s="11"/>
      <c r="EXR24" s="11"/>
      <c r="EXS24" s="11"/>
      <c r="EXT24" s="11"/>
      <c r="EXU24" s="11"/>
      <c r="EXV24" s="11"/>
      <c r="EXW24" s="11"/>
      <c r="EXX24" s="11"/>
      <c r="EXY24" s="11"/>
      <c r="EXZ24" s="11"/>
      <c r="EYA24" s="11"/>
      <c r="EYB24" s="11"/>
      <c r="EYC24" s="11"/>
      <c r="EYD24" s="11"/>
      <c r="EYE24" s="11"/>
      <c r="EYF24" s="11"/>
      <c r="EYG24" s="11"/>
      <c r="EYH24" s="11"/>
      <c r="EYI24" s="11"/>
      <c r="EYJ24" s="11"/>
      <c r="EYK24" s="11"/>
      <c r="EYL24" s="11"/>
      <c r="EYM24" s="11"/>
      <c r="EYN24" s="11"/>
      <c r="EYO24" s="11"/>
      <c r="EYP24" s="11"/>
      <c r="EYQ24" s="11"/>
      <c r="EYR24" s="11"/>
      <c r="EYS24" s="11"/>
      <c r="EYT24" s="11"/>
      <c r="EYU24" s="11"/>
      <c r="EYV24" s="11"/>
      <c r="EYW24" s="11"/>
      <c r="EYX24" s="11"/>
      <c r="EYY24" s="11"/>
      <c r="EYZ24" s="11"/>
      <c r="EZA24" s="11"/>
      <c r="EZB24" s="11"/>
      <c r="EZC24" s="11"/>
      <c r="EZD24" s="11"/>
      <c r="EZE24" s="11"/>
      <c r="EZF24" s="11"/>
      <c r="EZG24" s="11"/>
      <c r="EZH24" s="11"/>
      <c r="EZI24" s="11"/>
      <c r="EZJ24" s="11"/>
      <c r="EZK24" s="11"/>
      <c r="EZL24" s="11"/>
      <c r="EZM24" s="11"/>
      <c r="EZN24" s="11"/>
      <c r="EZO24" s="11"/>
      <c r="EZP24" s="11"/>
      <c r="EZQ24" s="11"/>
      <c r="EZR24" s="11"/>
      <c r="EZS24" s="11"/>
      <c r="EZT24" s="11"/>
      <c r="EZU24" s="11"/>
      <c r="EZV24" s="11"/>
      <c r="EZW24" s="11"/>
      <c r="EZX24" s="11"/>
      <c r="EZY24" s="11"/>
      <c r="EZZ24" s="11"/>
      <c r="FAA24" s="11"/>
      <c r="FAB24" s="11"/>
      <c r="FAC24" s="11"/>
      <c r="FAD24" s="11"/>
      <c r="FAE24" s="11"/>
      <c r="FAF24" s="11"/>
      <c r="FAG24" s="11"/>
      <c r="FAH24" s="11"/>
      <c r="FAI24" s="11"/>
      <c r="FAJ24" s="11"/>
      <c r="FAK24" s="11"/>
      <c r="FAL24" s="11"/>
      <c r="FAM24" s="11"/>
      <c r="FAN24" s="11"/>
      <c r="FAO24" s="11"/>
      <c r="FAP24" s="11"/>
      <c r="FAQ24" s="11"/>
      <c r="FAR24" s="11"/>
      <c r="FAS24" s="11"/>
      <c r="FAT24" s="11"/>
      <c r="FAU24" s="11"/>
      <c r="FAV24" s="11"/>
      <c r="FAW24" s="11"/>
      <c r="FAX24" s="11"/>
      <c r="FAY24" s="11"/>
      <c r="FAZ24" s="11"/>
      <c r="FBA24" s="11"/>
      <c r="FBB24" s="11"/>
      <c r="FBC24" s="11"/>
      <c r="FBD24" s="11"/>
      <c r="FBE24" s="11"/>
      <c r="FBF24" s="11"/>
      <c r="FBG24" s="11"/>
      <c r="FBH24" s="11"/>
      <c r="FBI24" s="11"/>
      <c r="FBJ24" s="11"/>
      <c r="FBK24" s="11"/>
      <c r="FBL24" s="11"/>
      <c r="FBM24" s="11"/>
      <c r="FBN24" s="11"/>
      <c r="FBO24" s="11"/>
      <c r="FBP24" s="11"/>
      <c r="FBQ24" s="11"/>
      <c r="FBR24" s="11"/>
      <c r="FBS24" s="11"/>
      <c r="FBT24" s="11"/>
      <c r="FBU24" s="11"/>
      <c r="FBV24" s="11"/>
      <c r="FBW24" s="11"/>
      <c r="FBX24" s="11"/>
      <c r="FBY24" s="11"/>
      <c r="FBZ24" s="11"/>
      <c r="FCA24" s="11"/>
      <c r="FCB24" s="11"/>
      <c r="FCC24" s="11"/>
      <c r="FCD24" s="11"/>
      <c r="FCE24" s="11"/>
      <c r="FCF24" s="11"/>
      <c r="FCG24" s="11"/>
      <c r="FCH24" s="11"/>
      <c r="FCI24" s="11"/>
      <c r="FCJ24" s="11"/>
      <c r="FCK24" s="11"/>
      <c r="FCL24" s="11"/>
      <c r="FCM24" s="11"/>
      <c r="FCN24" s="11"/>
      <c r="FCO24" s="11"/>
      <c r="FCP24" s="11"/>
      <c r="FCQ24" s="11"/>
      <c r="FCR24" s="11"/>
      <c r="FCS24" s="11"/>
      <c r="FCT24" s="11"/>
      <c r="FCU24" s="11"/>
      <c r="FCV24" s="11"/>
      <c r="FCW24" s="11"/>
      <c r="FCX24" s="11"/>
      <c r="FCY24" s="11"/>
      <c r="FCZ24" s="11"/>
      <c r="FDA24" s="11"/>
      <c r="FDB24" s="11"/>
      <c r="FDC24" s="11"/>
      <c r="FDD24" s="11"/>
      <c r="FDE24" s="11"/>
      <c r="FDF24" s="11"/>
      <c r="FDG24" s="11"/>
      <c r="FDH24" s="11"/>
      <c r="FDI24" s="11"/>
      <c r="FDJ24" s="11"/>
      <c r="FDK24" s="11"/>
      <c r="FDL24" s="11"/>
      <c r="FDM24" s="11"/>
      <c r="FDN24" s="11"/>
      <c r="FDO24" s="11"/>
      <c r="FDP24" s="11"/>
      <c r="FDQ24" s="11"/>
      <c r="FDR24" s="11"/>
      <c r="FDS24" s="11"/>
      <c r="FDT24" s="11"/>
      <c r="FDU24" s="11"/>
      <c r="FDV24" s="11"/>
      <c r="FDW24" s="11"/>
      <c r="FDX24" s="11"/>
      <c r="FDY24" s="11"/>
      <c r="FDZ24" s="11"/>
      <c r="FEA24" s="11"/>
      <c r="FEB24" s="11"/>
      <c r="FEC24" s="11"/>
      <c r="FED24" s="11"/>
      <c r="FEE24" s="11"/>
      <c r="FEF24" s="11"/>
      <c r="FEG24" s="11"/>
      <c r="FEH24" s="11"/>
      <c r="FEI24" s="11"/>
      <c r="FEJ24" s="11"/>
      <c r="FEK24" s="11"/>
      <c r="FEL24" s="11"/>
      <c r="FEM24" s="11"/>
      <c r="FEN24" s="11"/>
      <c r="FEO24" s="11"/>
      <c r="FEP24" s="11"/>
      <c r="FEQ24" s="11"/>
      <c r="FER24" s="11"/>
      <c r="FES24" s="11"/>
      <c r="FET24" s="11"/>
      <c r="FEU24" s="11"/>
      <c r="FEV24" s="11"/>
      <c r="FEW24" s="11"/>
      <c r="FEX24" s="11"/>
      <c r="FEY24" s="11"/>
      <c r="FEZ24" s="11"/>
      <c r="FFA24" s="11"/>
      <c r="FFB24" s="11"/>
      <c r="FFC24" s="11"/>
      <c r="FFD24" s="11"/>
      <c r="FFE24" s="11"/>
      <c r="FFF24" s="11"/>
      <c r="FFG24" s="11"/>
      <c r="FFH24" s="11"/>
      <c r="FFI24" s="11"/>
      <c r="FFJ24" s="11"/>
      <c r="FFK24" s="11"/>
      <c r="FFL24" s="11"/>
      <c r="FFM24" s="11"/>
      <c r="FFN24" s="11"/>
      <c r="FFO24" s="11"/>
      <c r="FFP24" s="11"/>
      <c r="FFQ24" s="11"/>
      <c r="FFR24" s="11"/>
      <c r="FFS24" s="11"/>
      <c r="FFT24" s="11"/>
      <c r="FFU24" s="11"/>
      <c r="FFV24" s="11"/>
      <c r="FFW24" s="11"/>
      <c r="FFX24" s="11"/>
      <c r="FFY24" s="11"/>
      <c r="FFZ24" s="11"/>
      <c r="FGA24" s="11"/>
      <c r="FGB24" s="11"/>
      <c r="FGC24" s="11"/>
      <c r="FGD24" s="11"/>
      <c r="FGE24" s="11"/>
      <c r="FGF24" s="11"/>
      <c r="FGG24" s="11"/>
      <c r="FGH24" s="11"/>
      <c r="FGI24" s="11"/>
      <c r="FGJ24" s="11"/>
      <c r="FGK24" s="11"/>
      <c r="FGL24" s="11"/>
      <c r="FGM24" s="11"/>
      <c r="FGN24" s="11"/>
      <c r="FGO24" s="11"/>
      <c r="FGP24" s="11"/>
      <c r="FGQ24" s="11"/>
      <c r="FGR24" s="11"/>
      <c r="FGS24" s="11"/>
      <c r="FGT24" s="11"/>
      <c r="FGU24" s="11"/>
      <c r="FGV24" s="11"/>
      <c r="FGW24" s="11"/>
      <c r="FGX24" s="11"/>
      <c r="FGY24" s="11"/>
      <c r="FGZ24" s="11"/>
      <c r="FHA24" s="11"/>
      <c r="FHB24" s="11"/>
      <c r="FHC24" s="11"/>
      <c r="FHD24" s="11"/>
      <c r="FHE24" s="11"/>
      <c r="FHF24" s="11"/>
      <c r="FHG24" s="11"/>
      <c r="FHH24" s="11"/>
      <c r="FHI24" s="11"/>
      <c r="FHJ24" s="11"/>
      <c r="FHK24" s="11"/>
      <c r="FHL24" s="11"/>
      <c r="FHM24" s="11"/>
      <c r="FHN24" s="11"/>
      <c r="FHO24" s="11"/>
      <c r="FHP24" s="11"/>
      <c r="FHQ24" s="11"/>
      <c r="FHR24" s="11"/>
      <c r="FHS24" s="11"/>
      <c r="FHT24" s="11"/>
      <c r="FHU24" s="11"/>
      <c r="FHV24" s="11"/>
      <c r="FHW24" s="11"/>
      <c r="FHX24" s="11"/>
      <c r="FHY24" s="11"/>
      <c r="FHZ24" s="11"/>
      <c r="FIA24" s="11"/>
      <c r="FIB24" s="11"/>
      <c r="FIC24" s="11"/>
      <c r="FID24" s="11"/>
      <c r="FIE24" s="11"/>
      <c r="FIF24" s="11"/>
      <c r="FIG24" s="11"/>
      <c r="FIH24" s="11"/>
      <c r="FII24" s="11"/>
      <c r="FIJ24" s="11"/>
      <c r="FIK24" s="11"/>
      <c r="FIL24" s="11"/>
      <c r="FIM24" s="11"/>
      <c r="FIN24" s="11"/>
      <c r="FIO24" s="11"/>
      <c r="FIP24" s="11"/>
      <c r="FIQ24" s="11"/>
      <c r="FIR24" s="11"/>
      <c r="FIS24" s="11"/>
      <c r="FIT24" s="11"/>
      <c r="FIU24" s="11"/>
      <c r="FIV24" s="11"/>
      <c r="FIW24" s="11"/>
      <c r="FIX24" s="11"/>
      <c r="FIY24" s="11"/>
      <c r="FIZ24" s="11"/>
      <c r="FJA24" s="11"/>
      <c r="FJB24" s="11"/>
      <c r="FJC24" s="11"/>
      <c r="FJD24" s="11"/>
      <c r="FJE24" s="11"/>
      <c r="FJF24" s="11"/>
      <c r="FJG24" s="11"/>
      <c r="FJH24" s="11"/>
      <c r="FJI24" s="11"/>
      <c r="FJJ24" s="11"/>
      <c r="FJK24" s="11"/>
      <c r="FJL24" s="11"/>
      <c r="FJM24" s="11"/>
      <c r="FJN24" s="11"/>
      <c r="FJO24" s="11"/>
      <c r="FJP24" s="11"/>
      <c r="FJQ24" s="11"/>
      <c r="FJR24" s="11"/>
      <c r="FJS24" s="11"/>
      <c r="FJT24" s="11"/>
      <c r="FJU24" s="11"/>
      <c r="FJV24" s="11"/>
      <c r="FJW24" s="11"/>
      <c r="FJX24" s="11"/>
      <c r="FJY24" s="11"/>
      <c r="FJZ24" s="11"/>
      <c r="FKA24" s="11"/>
      <c r="FKB24" s="11"/>
      <c r="FKC24" s="11"/>
      <c r="FKD24" s="11"/>
      <c r="FKE24" s="11"/>
      <c r="FKF24" s="11"/>
      <c r="FKG24" s="11"/>
      <c r="FKH24" s="11"/>
      <c r="FKI24" s="11"/>
      <c r="FKJ24" s="11"/>
      <c r="FKK24" s="11"/>
      <c r="FKL24" s="11"/>
      <c r="FKM24" s="11"/>
      <c r="FKN24" s="11"/>
      <c r="FKO24" s="11"/>
      <c r="FKP24" s="11"/>
      <c r="FKQ24" s="11"/>
      <c r="FKR24" s="11"/>
      <c r="FKS24" s="11"/>
      <c r="FKT24" s="11"/>
      <c r="FKU24" s="11"/>
      <c r="FKV24" s="11"/>
      <c r="FKW24" s="11"/>
      <c r="FKX24" s="11"/>
      <c r="FKY24" s="11"/>
      <c r="FKZ24" s="11"/>
      <c r="FLA24" s="11"/>
      <c r="FLB24" s="11"/>
      <c r="FLC24" s="11"/>
      <c r="FLD24" s="11"/>
      <c r="FLE24" s="11"/>
      <c r="FLF24" s="11"/>
      <c r="FLG24" s="11"/>
      <c r="FLH24" s="11"/>
      <c r="FLI24" s="11"/>
      <c r="FLJ24" s="11"/>
      <c r="FLK24" s="11"/>
      <c r="FLL24" s="11"/>
      <c r="FLM24" s="11"/>
      <c r="FLN24" s="11"/>
      <c r="FLO24" s="11"/>
      <c r="FLP24" s="11"/>
      <c r="FLQ24" s="11"/>
      <c r="FLR24" s="11"/>
      <c r="FLS24" s="11"/>
      <c r="FLT24" s="11"/>
      <c r="FLU24" s="11"/>
      <c r="FLV24" s="11"/>
      <c r="FLW24" s="11"/>
      <c r="FLX24" s="11"/>
      <c r="FLY24" s="11"/>
      <c r="FLZ24" s="11"/>
      <c r="FMA24" s="11"/>
      <c r="FMB24" s="11"/>
      <c r="FMC24" s="11"/>
      <c r="FMD24" s="11"/>
      <c r="FME24" s="11"/>
      <c r="FMF24" s="11"/>
      <c r="FMG24" s="11"/>
      <c r="FMH24" s="11"/>
      <c r="FMI24" s="11"/>
      <c r="FMJ24" s="11"/>
      <c r="FMK24" s="11"/>
      <c r="FML24" s="11"/>
      <c r="FMM24" s="11"/>
      <c r="FMN24" s="11"/>
      <c r="FMO24" s="11"/>
      <c r="FMP24" s="11"/>
      <c r="FMQ24" s="11"/>
      <c r="FMR24" s="11"/>
      <c r="FMS24" s="11"/>
      <c r="FMT24" s="11"/>
      <c r="FMU24" s="11"/>
      <c r="FMV24" s="11"/>
      <c r="FMW24" s="11"/>
      <c r="FMX24" s="11"/>
      <c r="FMY24" s="11"/>
      <c r="FMZ24" s="11"/>
      <c r="FNA24" s="11"/>
      <c r="FNB24" s="11"/>
      <c r="FNC24" s="11"/>
      <c r="FND24" s="11"/>
      <c r="FNE24" s="11"/>
      <c r="FNF24" s="11"/>
      <c r="FNG24" s="11"/>
      <c r="FNH24" s="11"/>
      <c r="FNI24" s="11"/>
      <c r="FNJ24" s="11"/>
      <c r="FNK24" s="11"/>
      <c r="FNL24" s="11"/>
      <c r="FNM24" s="11"/>
      <c r="FNN24" s="11"/>
      <c r="FNO24" s="11"/>
      <c r="FNP24" s="11"/>
      <c r="FNQ24" s="11"/>
      <c r="FNR24" s="11"/>
      <c r="FNS24" s="11"/>
      <c r="FNT24" s="11"/>
      <c r="FNU24" s="11"/>
      <c r="FNV24" s="11"/>
      <c r="FNW24" s="11"/>
      <c r="FNX24" s="11"/>
      <c r="FNY24" s="11"/>
      <c r="FNZ24" s="11"/>
      <c r="FOA24" s="11"/>
      <c r="FOB24" s="11"/>
      <c r="FOC24" s="11"/>
      <c r="FOD24" s="11"/>
      <c r="FOE24" s="11"/>
      <c r="FOF24" s="11"/>
      <c r="FOG24" s="11"/>
      <c r="FOH24" s="11"/>
      <c r="FOI24" s="11"/>
      <c r="FOJ24" s="11"/>
      <c r="FOK24" s="11"/>
      <c r="FOL24" s="11"/>
      <c r="FOM24" s="11"/>
      <c r="FON24" s="11"/>
      <c r="FOO24" s="11"/>
      <c r="FOP24" s="11"/>
      <c r="FOQ24" s="11"/>
      <c r="FOR24" s="11"/>
      <c r="FOS24" s="11"/>
      <c r="FOT24" s="11"/>
      <c r="FOU24" s="11"/>
      <c r="FOV24" s="11"/>
      <c r="FOW24" s="11"/>
      <c r="FOX24" s="11"/>
      <c r="FOY24" s="11"/>
      <c r="FOZ24" s="11"/>
      <c r="FPA24" s="11"/>
      <c r="FPB24" s="11"/>
      <c r="FPC24" s="11"/>
      <c r="FPD24" s="11"/>
      <c r="FPE24" s="11"/>
      <c r="FPF24" s="11"/>
      <c r="FPG24" s="11"/>
      <c r="FPH24" s="11"/>
      <c r="FPI24" s="11"/>
      <c r="FPJ24" s="11"/>
      <c r="FPK24" s="11"/>
      <c r="FPL24" s="11"/>
      <c r="FPM24" s="11"/>
      <c r="FPN24" s="11"/>
      <c r="FPO24" s="11"/>
      <c r="FPP24" s="11"/>
      <c r="FPQ24" s="11"/>
      <c r="FPR24" s="11"/>
      <c r="FPS24" s="11"/>
      <c r="FPT24" s="11"/>
      <c r="FPU24" s="11"/>
      <c r="FPV24" s="11"/>
      <c r="FPW24" s="11"/>
      <c r="FPX24" s="11"/>
      <c r="FPY24" s="11"/>
      <c r="FPZ24" s="11"/>
      <c r="FQA24" s="11"/>
      <c r="FQB24" s="11"/>
      <c r="FQC24" s="11"/>
      <c r="FQD24" s="11"/>
      <c r="FQE24" s="11"/>
      <c r="FQF24" s="11"/>
      <c r="FQG24" s="11"/>
      <c r="FQH24" s="11"/>
      <c r="FQI24" s="11"/>
      <c r="FQJ24" s="11"/>
      <c r="FQK24" s="11"/>
      <c r="FQL24" s="11"/>
      <c r="FQM24" s="11"/>
      <c r="FQN24" s="11"/>
      <c r="FQO24" s="11"/>
      <c r="FQP24" s="11"/>
      <c r="FQQ24" s="11"/>
      <c r="FQR24" s="11"/>
      <c r="FQS24" s="11"/>
      <c r="FQT24" s="11"/>
      <c r="FQU24" s="11"/>
      <c r="FQV24" s="11"/>
      <c r="FQW24" s="11"/>
      <c r="FQX24" s="11"/>
      <c r="FQY24" s="11"/>
      <c r="FQZ24" s="11"/>
      <c r="FRA24" s="11"/>
      <c r="FRB24" s="11"/>
      <c r="FRC24" s="11"/>
      <c r="FRD24" s="11"/>
      <c r="FRE24" s="11"/>
      <c r="FRF24" s="11"/>
      <c r="FRG24" s="11"/>
      <c r="FRH24" s="11"/>
      <c r="FRI24" s="11"/>
      <c r="FRJ24" s="11"/>
      <c r="FRK24" s="11"/>
      <c r="FRL24" s="11"/>
      <c r="FRM24" s="11"/>
      <c r="FRN24" s="11"/>
      <c r="FRO24" s="11"/>
      <c r="FRP24" s="11"/>
      <c r="FRQ24" s="11"/>
      <c r="FRR24" s="11"/>
      <c r="FRS24" s="11"/>
      <c r="FRT24" s="11"/>
      <c r="FRU24" s="11"/>
      <c r="FRV24" s="11"/>
      <c r="FRW24" s="11"/>
      <c r="FRX24" s="11"/>
      <c r="FRY24" s="11"/>
      <c r="FRZ24" s="11"/>
      <c r="FSA24" s="11"/>
      <c r="FSB24" s="11"/>
      <c r="FSC24" s="11"/>
      <c r="FSD24" s="11"/>
      <c r="FSE24" s="11"/>
      <c r="FSF24" s="11"/>
      <c r="FSG24" s="11"/>
      <c r="FSH24" s="11"/>
      <c r="FSI24" s="11"/>
      <c r="FSJ24" s="11"/>
      <c r="FSK24" s="11"/>
      <c r="FSL24" s="11"/>
      <c r="FSM24" s="11"/>
      <c r="FSN24" s="11"/>
      <c r="FSO24" s="11"/>
      <c r="FSP24" s="11"/>
      <c r="FSQ24" s="11"/>
      <c r="FSR24" s="11"/>
      <c r="FSS24" s="11"/>
      <c r="FST24" s="11"/>
      <c r="FSU24" s="11"/>
      <c r="FSV24" s="11"/>
      <c r="FSW24" s="11"/>
      <c r="FSX24" s="11"/>
      <c r="FSY24" s="11"/>
      <c r="FSZ24" s="11"/>
      <c r="FTA24" s="11"/>
      <c r="FTB24" s="11"/>
      <c r="FTC24" s="11"/>
      <c r="FTD24" s="11"/>
      <c r="FTE24" s="11"/>
      <c r="FTF24" s="11"/>
      <c r="FTG24" s="11"/>
      <c r="FTH24" s="11"/>
      <c r="FTI24" s="11"/>
      <c r="FTJ24" s="11"/>
      <c r="FTK24" s="11"/>
      <c r="FTL24" s="11"/>
      <c r="FTM24" s="11"/>
      <c r="FTN24" s="11"/>
      <c r="FTO24" s="11"/>
      <c r="FTP24" s="11"/>
      <c r="FTQ24" s="11"/>
      <c r="FTR24" s="11"/>
      <c r="FTS24" s="11"/>
      <c r="FTT24" s="11"/>
      <c r="FTU24" s="11"/>
      <c r="FTV24" s="11"/>
      <c r="FTW24" s="11"/>
      <c r="FTX24" s="11"/>
      <c r="FTY24" s="11"/>
      <c r="FTZ24" s="11"/>
      <c r="FUA24" s="11"/>
      <c r="FUB24" s="11"/>
      <c r="FUC24" s="11"/>
      <c r="FUD24" s="11"/>
      <c r="FUE24" s="11"/>
      <c r="FUF24" s="11"/>
      <c r="FUG24" s="11"/>
      <c r="FUH24" s="11"/>
      <c r="FUI24" s="11"/>
      <c r="FUJ24" s="11"/>
      <c r="FUK24" s="11"/>
      <c r="FUL24" s="11"/>
      <c r="FUM24" s="11"/>
      <c r="FUN24" s="11"/>
      <c r="FUO24" s="11"/>
      <c r="FUP24" s="11"/>
      <c r="FUQ24" s="11"/>
      <c r="FUR24" s="11"/>
      <c r="FUS24" s="11"/>
      <c r="FUT24" s="11"/>
      <c r="FUU24" s="11"/>
      <c r="FUV24" s="11"/>
      <c r="FUW24" s="11"/>
      <c r="FUX24" s="11"/>
      <c r="FUY24" s="11"/>
      <c r="FUZ24" s="11"/>
      <c r="FVA24" s="11"/>
      <c r="FVB24" s="11"/>
      <c r="FVC24" s="11"/>
      <c r="FVD24" s="11"/>
      <c r="FVE24" s="11"/>
      <c r="FVF24" s="11"/>
      <c r="FVG24" s="11"/>
      <c r="FVH24" s="11"/>
      <c r="FVI24" s="11"/>
      <c r="FVJ24" s="11"/>
      <c r="FVK24" s="11"/>
      <c r="FVL24" s="11"/>
      <c r="FVM24" s="11"/>
      <c r="FVN24" s="11"/>
      <c r="FVO24" s="11"/>
      <c r="FVP24" s="11"/>
      <c r="FVQ24" s="11"/>
      <c r="FVR24" s="11"/>
      <c r="FVS24" s="11"/>
      <c r="FVT24" s="11"/>
      <c r="FVU24" s="11"/>
      <c r="FVV24" s="11"/>
      <c r="FVW24" s="11"/>
      <c r="FVX24" s="11"/>
      <c r="FVY24" s="11"/>
      <c r="FVZ24" s="11"/>
      <c r="FWA24" s="11"/>
      <c r="FWB24" s="11"/>
      <c r="FWC24" s="11"/>
      <c r="FWD24" s="11"/>
      <c r="FWE24" s="11"/>
      <c r="FWF24" s="11"/>
      <c r="FWG24" s="11"/>
      <c r="FWH24" s="11"/>
      <c r="FWI24" s="11"/>
      <c r="FWJ24" s="11"/>
      <c r="FWK24" s="11"/>
      <c r="FWL24" s="11"/>
      <c r="FWM24" s="11"/>
      <c r="FWN24" s="11"/>
      <c r="FWO24" s="11"/>
      <c r="FWP24" s="11"/>
      <c r="FWQ24" s="11"/>
      <c r="FWR24" s="11"/>
      <c r="FWS24" s="11"/>
      <c r="FWT24" s="11"/>
      <c r="FWU24" s="11"/>
      <c r="FWV24" s="11"/>
      <c r="FWW24" s="11"/>
      <c r="FWX24" s="11"/>
      <c r="FWY24" s="11"/>
      <c r="FWZ24" s="11"/>
      <c r="FXA24" s="11"/>
      <c r="FXB24" s="11"/>
      <c r="FXC24" s="11"/>
      <c r="FXD24" s="11"/>
      <c r="FXE24" s="11"/>
      <c r="FXF24" s="11"/>
      <c r="FXG24" s="11"/>
      <c r="FXH24" s="11"/>
      <c r="FXI24" s="11"/>
      <c r="FXJ24" s="11"/>
      <c r="FXK24" s="11"/>
      <c r="FXL24" s="11"/>
      <c r="FXM24" s="11"/>
      <c r="FXN24" s="11"/>
      <c r="FXO24" s="11"/>
      <c r="FXP24" s="11"/>
      <c r="FXQ24" s="11"/>
      <c r="FXR24" s="11"/>
      <c r="FXS24" s="11"/>
      <c r="FXT24" s="11"/>
      <c r="FXU24" s="11"/>
      <c r="FXV24" s="11"/>
      <c r="FXW24" s="11"/>
      <c r="FXX24" s="11"/>
      <c r="FXY24" s="11"/>
      <c r="FXZ24" s="11"/>
      <c r="FYA24" s="11"/>
      <c r="FYB24" s="11"/>
      <c r="FYC24" s="11"/>
      <c r="FYD24" s="11"/>
      <c r="FYE24" s="11"/>
      <c r="FYF24" s="11"/>
      <c r="FYG24" s="11"/>
      <c r="FYH24" s="11"/>
      <c r="FYI24" s="11"/>
      <c r="FYJ24" s="11"/>
      <c r="FYK24" s="11"/>
      <c r="FYL24" s="11"/>
      <c r="FYM24" s="11"/>
      <c r="FYN24" s="11"/>
      <c r="FYO24" s="11"/>
      <c r="FYP24" s="11"/>
      <c r="FYQ24" s="11"/>
      <c r="FYR24" s="11"/>
      <c r="FYS24" s="11"/>
      <c r="FYT24" s="11"/>
      <c r="FYU24" s="11"/>
      <c r="FYV24" s="11"/>
      <c r="FYW24" s="11"/>
      <c r="FYX24" s="11"/>
      <c r="FYY24" s="11"/>
      <c r="FYZ24" s="11"/>
      <c r="FZA24" s="11"/>
      <c r="FZB24" s="11"/>
      <c r="FZC24" s="11"/>
      <c r="FZD24" s="11"/>
      <c r="FZE24" s="11"/>
      <c r="FZF24" s="11"/>
      <c r="FZG24" s="11"/>
      <c r="FZH24" s="11"/>
      <c r="FZI24" s="11"/>
      <c r="FZJ24" s="11"/>
      <c r="FZK24" s="11"/>
      <c r="FZL24" s="11"/>
      <c r="FZM24" s="11"/>
      <c r="FZN24" s="11"/>
      <c r="FZO24" s="11"/>
      <c r="FZP24" s="11"/>
      <c r="FZQ24" s="11"/>
      <c r="FZR24" s="11"/>
      <c r="FZS24" s="11"/>
      <c r="FZT24" s="11"/>
      <c r="FZU24" s="11"/>
      <c r="FZV24" s="11"/>
      <c r="FZW24" s="11"/>
      <c r="FZX24" s="11"/>
      <c r="FZY24" s="11"/>
      <c r="FZZ24" s="11"/>
      <c r="GAA24" s="11"/>
      <c r="GAB24" s="11"/>
      <c r="GAC24" s="11"/>
      <c r="GAD24" s="11"/>
      <c r="GAE24" s="11"/>
      <c r="GAF24" s="11"/>
      <c r="GAG24" s="11"/>
      <c r="GAH24" s="11"/>
      <c r="GAI24" s="11"/>
      <c r="GAJ24" s="11"/>
      <c r="GAK24" s="11"/>
      <c r="GAL24" s="11"/>
      <c r="GAM24" s="11"/>
      <c r="GAN24" s="11"/>
      <c r="GAO24" s="11"/>
      <c r="GAP24" s="11"/>
      <c r="GAQ24" s="11"/>
      <c r="GAR24" s="11"/>
      <c r="GAS24" s="11"/>
      <c r="GAT24" s="11"/>
      <c r="GAU24" s="11"/>
      <c r="GAV24" s="11"/>
      <c r="GAW24" s="11"/>
      <c r="GAX24" s="11"/>
      <c r="GAY24" s="11"/>
      <c r="GAZ24" s="11"/>
      <c r="GBA24" s="11"/>
      <c r="GBB24" s="11"/>
      <c r="GBC24" s="11"/>
      <c r="GBD24" s="11"/>
      <c r="GBE24" s="11"/>
      <c r="GBF24" s="11"/>
      <c r="GBG24" s="11"/>
      <c r="GBH24" s="11"/>
      <c r="GBI24" s="11"/>
      <c r="GBJ24" s="11"/>
      <c r="GBK24" s="11"/>
      <c r="GBL24" s="11"/>
      <c r="GBM24" s="11"/>
      <c r="GBN24" s="11"/>
      <c r="GBO24" s="11"/>
      <c r="GBP24" s="11"/>
      <c r="GBQ24" s="11"/>
      <c r="GBR24" s="11"/>
      <c r="GBS24" s="11"/>
      <c r="GBT24" s="11"/>
      <c r="GBU24" s="11"/>
      <c r="GBV24" s="11"/>
      <c r="GBW24" s="11"/>
      <c r="GBX24" s="11"/>
      <c r="GBY24" s="11"/>
      <c r="GBZ24" s="11"/>
      <c r="GCA24" s="11"/>
      <c r="GCB24" s="11"/>
      <c r="GCC24" s="11"/>
      <c r="GCD24" s="11"/>
      <c r="GCE24" s="11"/>
      <c r="GCF24" s="11"/>
      <c r="GCG24" s="11"/>
      <c r="GCH24" s="11"/>
      <c r="GCI24" s="11"/>
      <c r="GCJ24" s="11"/>
      <c r="GCK24" s="11"/>
      <c r="GCL24" s="11"/>
      <c r="GCM24" s="11"/>
      <c r="GCN24" s="11"/>
      <c r="GCO24" s="11"/>
      <c r="GCP24" s="11"/>
      <c r="GCQ24" s="11"/>
      <c r="GCR24" s="11"/>
      <c r="GCS24" s="11"/>
      <c r="GCT24" s="11"/>
      <c r="GCU24" s="11"/>
      <c r="GCV24" s="11"/>
      <c r="GCW24" s="11"/>
      <c r="GCX24" s="11"/>
      <c r="GCY24" s="11"/>
      <c r="GCZ24" s="11"/>
      <c r="GDA24" s="11"/>
      <c r="GDB24" s="11"/>
      <c r="GDC24" s="11"/>
      <c r="GDD24" s="11"/>
      <c r="GDE24" s="11"/>
      <c r="GDF24" s="11"/>
      <c r="GDG24" s="11"/>
      <c r="GDH24" s="11"/>
      <c r="GDI24" s="11"/>
      <c r="GDJ24" s="11"/>
      <c r="GDK24" s="11"/>
      <c r="GDL24" s="11"/>
      <c r="GDM24" s="11"/>
      <c r="GDN24" s="11"/>
      <c r="GDO24" s="11"/>
      <c r="GDP24" s="11"/>
      <c r="GDQ24" s="11"/>
      <c r="GDR24" s="11"/>
      <c r="GDS24" s="11"/>
      <c r="GDT24" s="11"/>
      <c r="GDU24" s="11"/>
      <c r="GDV24" s="11"/>
      <c r="GDW24" s="11"/>
      <c r="GDX24" s="11"/>
      <c r="GDY24" s="11"/>
      <c r="GDZ24" s="11"/>
      <c r="GEA24" s="11"/>
      <c r="GEB24" s="11"/>
      <c r="GEC24" s="11"/>
      <c r="GED24" s="11"/>
      <c r="GEE24" s="11"/>
      <c r="GEF24" s="11"/>
      <c r="GEG24" s="11"/>
      <c r="GEH24" s="11"/>
      <c r="GEI24" s="11"/>
      <c r="GEJ24" s="11"/>
      <c r="GEK24" s="11"/>
      <c r="GEL24" s="11"/>
      <c r="GEM24" s="11"/>
      <c r="GEN24" s="11"/>
      <c r="GEO24" s="11"/>
      <c r="GEP24" s="11"/>
      <c r="GEQ24" s="11"/>
      <c r="GER24" s="11"/>
      <c r="GES24" s="11"/>
      <c r="GET24" s="11"/>
      <c r="GEU24" s="11"/>
      <c r="GEV24" s="11"/>
      <c r="GEW24" s="11"/>
      <c r="GEX24" s="11"/>
      <c r="GEY24" s="11"/>
      <c r="GEZ24" s="11"/>
      <c r="GFA24" s="11"/>
      <c r="GFB24" s="11"/>
      <c r="GFC24" s="11"/>
      <c r="GFD24" s="11"/>
      <c r="GFE24" s="11"/>
      <c r="GFF24" s="11"/>
      <c r="GFG24" s="11"/>
      <c r="GFH24" s="11"/>
      <c r="GFI24" s="11"/>
      <c r="GFJ24" s="11"/>
      <c r="GFK24" s="11"/>
      <c r="GFL24" s="11"/>
      <c r="GFM24" s="11"/>
      <c r="GFN24" s="11"/>
      <c r="GFO24" s="11"/>
      <c r="GFP24" s="11"/>
      <c r="GFQ24" s="11"/>
      <c r="GFR24" s="11"/>
      <c r="GFS24" s="11"/>
      <c r="GFT24" s="11"/>
      <c r="GFU24" s="11"/>
      <c r="GFV24" s="11"/>
      <c r="GFW24" s="11"/>
      <c r="GFX24" s="11"/>
      <c r="GFY24" s="11"/>
      <c r="GFZ24" s="11"/>
      <c r="GGA24" s="11"/>
      <c r="GGB24" s="11"/>
      <c r="GGC24" s="11"/>
      <c r="GGD24" s="11"/>
      <c r="GGE24" s="11"/>
      <c r="GGF24" s="11"/>
      <c r="GGG24" s="11"/>
      <c r="GGH24" s="11"/>
      <c r="GGI24" s="11"/>
      <c r="GGJ24" s="11"/>
      <c r="GGK24" s="11"/>
      <c r="GGL24" s="11"/>
      <c r="GGM24" s="11"/>
      <c r="GGN24" s="11"/>
      <c r="GGO24" s="11"/>
      <c r="GGP24" s="11"/>
      <c r="GGQ24" s="11"/>
      <c r="GGR24" s="11"/>
      <c r="GGS24" s="11"/>
      <c r="GGT24" s="11"/>
      <c r="GGU24" s="11"/>
      <c r="GGV24" s="11"/>
      <c r="GGW24" s="11"/>
      <c r="GGX24" s="11"/>
      <c r="GGY24" s="11"/>
      <c r="GGZ24" s="11"/>
      <c r="GHA24" s="11"/>
      <c r="GHB24" s="11"/>
      <c r="GHC24" s="11"/>
      <c r="GHD24" s="11"/>
      <c r="GHE24" s="11"/>
      <c r="GHF24" s="11"/>
      <c r="GHG24" s="11"/>
      <c r="GHH24" s="11"/>
      <c r="GHI24" s="11"/>
      <c r="GHJ24" s="11"/>
      <c r="GHK24" s="11"/>
      <c r="GHL24" s="11"/>
      <c r="GHM24" s="11"/>
      <c r="GHN24" s="11"/>
      <c r="GHO24" s="11"/>
      <c r="GHP24" s="11"/>
      <c r="GHQ24" s="11"/>
      <c r="GHR24" s="11"/>
      <c r="GHS24" s="11"/>
      <c r="GHT24" s="11"/>
      <c r="GHU24" s="11"/>
      <c r="GHV24" s="11"/>
      <c r="GHW24" s="11"/>
      <c r="GHX24" s="11"/>
      <c r="GHY24" s="11"/>
      <c r="GHZ24" s="11"/>
      <c r="GIA24" s="11"/>
      <c r="GIB24" s="11"/>
      <c r="GIC24" s="11"/>
      <c r="GID24" s="11"/>
      <c r="GIE24" s="11"/>
      <c r="GIF24" s="11"/>
      <c r="GIG24" s="11"/>
      <c r="GIH24" s="11"/>
      <c r="GII24" s="11"/>
      <c r="GIJ24" s="11"/>
      <c r="GIK24" s="11"/>
      <c r="GIL24" s="11"/>
      <c r="GIM24" s="11"/>
      <c r="GIN24" s="11"/>
      <c r="GIO24" s="11"/>
      <c r="GIP24" s="11"/>
      <c r="GIQ24" s="11"/>
      <c r="GIR24" s="11"/>
      <c r="GIS24" s="11"/>
      <c r="GIT24" s="11"/>
      <c r="GIU24" s="11"/>
      <c r="GIV24" s="11"/>
      <c r="GIW24" s="11"/>
      <c r="GIX24" s="11"/>
      <c r="GIY24" s="11"/>
      <c r="GIZ24" s="11"/>
      <c r="GJA24" s="11"/>
      <c r="GJB24" s="11"/>
      <c r="GJC24" s="11"/>
      <c r="GJD24" s="11"/>
      <c r="GJE24" s="11"/>
      <c r="GJF24" s="11"/>
      <c r="GJG24" s="11"/>
      <c r="GJH24" s="11"/>
      <c r="GJI24" s="11"/>
      <c r="GJJ24" s="11"/>
      <c r="GJK24" s="11"/>
      <c r="GJL24" s="11"/>
      <c r="GJM24" s="11"/>
      <c r="GJN24" s="11"/>
      <c r="GJO24" s="11"/>
      <c r="GJP24" s="11"/>
      <c r="GJQ24" s="11"/>
      <c r="GJR24" s="11"/>
      <c r="GJS24" s="11"/>
      <c r="GJT24" s="11"/>
      <c r="GJU24" s="11"/>
      <c r="GJV24" s="11"/>
      <c r="GJW24" s="11"/>
      <c r="GJX24" s="11"/>
      <c r="GJY24" s="11"/>
      <c r="GJZ24" s="11"/>
      <c r="GKA24" s="11"/>
      <c r="GKB24" s="11"/>
      <c r="GKC24" s="11"/>
      <c r="GKD24" s="11"/>
      <c r="GKE24" s="11"/>
      <c r="GKF24" s="11"/>
      <c r="GKG24" s="11"/>
      <c r="GKH24" s="11"/>
      <c r="GKI24" s="11"/>
      <c r="GKJ24" s="11"/>
      <c r="GKK24" s="11"/>
      <c r="GKL24" s="11"/>
      <c r="GKM24" s="11"/>
      <c r="GKN24" s="11"/>
      <c r="GKO24" s="11"/>
      <c r="GKP24" s="11"/>
      <c r="GKQ24" s="11"/>
      <c r="GKR24" s="11"/>
      <c r="GKS24" s="11"/>
      <c r="GKT24" s="11"/>
      <c r="GKU24" s="11"/>
      <c r="GKV24" s="11"/>
      <c r="GKW24" s="11"/>
      <c r="GKX24" s="11"/>
      <c r="GKY24" s="11"/>
      <c r="GKZ24" s="11"/>
      <c r="GLA24" s="11"/>
      <c r="GLB24" s="11"/>
      <c r="GLC24" s="11"/>
      <c r="GLD24" s="11"/>
      <c r="GLE24" s="11"/>
      <c r="GLF24" s="11"/>
      <c r="GLG24" s="11"/>
      <c r="GLH24" s="11"/>
      <c r="GLI24" s="11"/>
      <c r="GLJ24" s="11"/>
      <c r="GLK24" s="11"/>
      <c r="GLL24" s="11"/>
      <c r="GLM24" s="11"/>
      <c r="GLN24" s="11"/>
      <c r="GLO24" s="11"/>
      <c r="GLP24" s="11"/>
      <c r="GLQ24" s="11"/>
      <c r="GLR24" s="11"/>
      <c r="GLS24" s="11"/>
      <c r="GLT24" s="11"/>
      <c r="GLU24" s="11"/>
      <c r="GLV24" s="11"/>
      <c r="GLW24" s="11"/>
      <c r="GLX24" s="11"/>
      <c r="GLY24" s="11"/>
      <c r="GLZ24" s="11"/>
      <c r="GMA24" s="11"/>
      <c r="GMB24" s="11"/>
      <c r="GMC24" s="11"/>
      <c r="GMD24" s="11"/>
      <c r="GME24" s="11"/>
      <c r="GMF24" s="11"/>
      <c r="GMG24" s="11"/>
      <c r="GMH24" s="11"/>
      <c r="GMI24" s="11"/>
      <c r="GMJ24" s="11"/>
      <c r="GMK24" s="11"/>
      <c r="GML24" s="11"/>
      <c r="GMM24" s="11"/>
      <c r="GMN24" s="11"/>
      <c r="GMO24" s="11"/>
      <c r="GMP24" s="11"/>
      <c r="GMQ24" s="11"/>
      <c r="GMR24" s="11"/>
      <c r="GMS24" s="11"/>
      <c r="GMT24" s="11"/>
      <c r="GMU24" s="11"/>
      <c r="GMV24" s="11"/>
      <c r="GMW24" s="11"/>
      <c r="GMX24" s="11"/>
      <c r="GMY24" s="11"/>
      <c r="GMZ24" s="11"/>
      <c r="GNA24" s="11"/>
      <c r="GNB24" s="11"/>
      <c r="GNC24" s="11"/>
      <c r="GND24" s="11"/>
      <c r="GNE24" s="11"/>
      <c r="GNF24" s="11"/>
      <c r="GNG24" s="11"/>
      <c r="GNH24" s="11"/>
      <c r="GNI24" s="11"/>
      <c r="GNJ24" s="11"/>
      <c r="GNK24" s="11"/>
      <c r="GNL24" s="11"/>
      <c r="GNM24" s="11"/>
      <c r="GNN24" s="11"/>
      <c r="GNO24" s="11"/>
      <c r="GNP24" s="11"/>
      <c r="GNQ24" s="11"/>
      <c r="GNR24" s="11"/>
      <c r="GNS24" s="11"/>
      <c r="GNT24" s="11"/>
      <c r="GNU24" s="11"/>
      <c r="GNV24" s="11"/>
      <c r="GNW24" s="11"/>
      <c r="GNX24" s="11"/>
      <c r="GNY24" s="11"/>
      <c r="GNZ24" s="11"/>
      <c r="GOA24" s="11"/>
      <c r="GOB24" s="11"/>
      <c r="GOC24" s="11"/>
      <c r="GOD24" s="11"/>
      <c r="GOE24" s="11"/>
      <c r="GOF24" s="11"/>
      <c r="GOG24" s="11"/>
      <c r="GOH24" s="11"/>
      <c r="GOI24" s="11"/>
      <c r="GOJ24" s="11"/>
      <c r="GOK24" s="11"/>
      <c r="GOL24" s="11"/>
      <c r="GOM24" s="11"/>
      <c r="GON24" s="11"/>
      <c r="GOO24" s="11"/>
      <c r="GOP24" s="11"/>
      <c r="GOQ24" s="11"/>
      <c r="GOR24" s="11"/>
      <c r="GOS24" s="11"/>
      <c r="GOT24" s="11"/>
      <c r="GOU24" s="11"/>
      <c r="GOV24" s="11"/>
      <c r="GOW24" s="11"/>
      <c r="GOX24" s="11"/>
      <c r="GOY24" s="11"/>
      <c r="GOZ24" s="11"/>
      <c r="GPA24" s="11"/>
      <c r="GPB24" s="11"/>
      <c r="GPC24" s="11"/>
      <c r="GPD24" s="11"/>
      <c r="GPE24" s="11"/>
      <c r="GPF24" s="11"/>
      <c r="GPG24" s="11"/>
      <c r="GPH24" s="11"/>
      <c r="GPI24" s="11"/>
      <c r="GPJ24" s="11"/>
      <c r="GPK24" s="11"/>
      <c r="GPL24" s="11"/>
      <c r="GPM24" s="11"/>
      <c r="GPN24" s="11"/>
      <c r="GPO24" s="11"/>
      <c r="GPP24" s="11"/>
      <c r="GPQ24" s="11"/>
      <c r="GPR24" s="11"/>
      <c r="GPS24" s="11"/>
      <c r="GPT24" s="11"/>
      <c r="GPU24" s="11"/>
      <c r="GPV24" s="11"/>
      <c r="GPW24" s="11"/>
      <c r="GPX24" s="11"/>
      <c r="GPY24" s="11"/>
      <c r="GPZ24" s="11"/>
      <c r="GQA24" s="11"/>
      <c r="GQB24" s="11"/>
      <c r="GQC24" s="11"/>
      <c r="GQD24" s="11"/>
      <c r="GQE24" s="11"/>
      <c r="GQF24" s="11"/>
      <c r="GQG24" s="11"/>
      <c r="GQH24" s="11"/>
      <c r="GQI24" s="11"/>
      <c r="GQJ24" s="11"/>
      <c r="GQK24" s="11"/>
      <c r="GQL24" s="11"/>
      <c r="GQM24" s="11"/>
      <c r="GQN24" s="11"/>
      <c r="GQO24" s="11"/>
      <c r="GQP24" s="11"/>
      <c r="GQQ24" s="11"/>
      <c r="GQR24" s="11"/>
      <c r="GQS24" s="11"/>
      <c r="GQT24" s="11"/>
      <c r="GQU24" s="11"/>
      <c r="GQV24" s="11"/>
      <c r="GQW24" s="11"/>
      <c r="GQX24" s="11"/>
      <c r="GQY24" s="11"/>
      <c r="GQZ24" s="11"/>
      <c r="GRA24" s="11"/>
      <c r="GRB24" s="11"/>
      <c r="GRC24" s="11"/>
      <c r="GRD24" s="11"/>
      <c r="GRE24" s="11"/>
      <c r="GRF24" s="11"/>
      <c r="GRG24" s="11"/>
      <c r="GRH24" s="11"/>
      <c r="GRI24" s="11"/>
      <c r="GRJ24" s="11"/>
      <c r="GRK24" s="11"/>
      <c r="GRL24" s="11"/>
      <c r="GRM24" s="11"/>
      <c r="GRN24" s="11"/>
      <c r="GRO24" s="11"/>
      <c r="GRP24" s="11"/>
      <c r="GRQ24" s="11"/>
      <c r="GRR24" s="11"/>
      <c r="GRS24" s="11"/>
      <c r="GRT24" s="11"/>
      <c r="GRU24" s="11"/>
      <c r="GRV24" s="11"/>
      <c r="GRW24" s="11"/>
      <c r="GRX24" s="11"/>
      <c r="GRY24" s="11"/>
      <c r="GRZ24" s="11"/>
      <c r="GSA24" s="11"/>
      <c r="GSB24" s="11"/>
      <c r="GSC24" s="11"/>
      <c r="GSD24" s="11"/>
      <c r="GSE24" s="11"/>
      <c r="GSF24" s="11"/>
      <c r="GSG24" s="11"/>
      <c r="GSH24" s="11"/>
      <c r="GSI24" s="11"/>
      <c r="GSJ24" s="11"/>
      <c r="GSK24" s="11"/>
      <c r="GSL24" s="11"/>
      <c r="GSM24" s="11"/>
      <c r="GSN24" s="11"/>
      <c r="GSO24" s="11"/>
      <c r="GSP24" s="11"/>
      <c r="GSQ24" s="11"/>
      <c r="GSR24" s="11"/>
      <c r="GSS24" s="11"/>
      <c r="GST24" s="11"/>
      <c r="GSU24" s="11"/>
      <c r="GSV24" s="11"/>
      <c r="GSW24" s="11"/>
      <c r="GSX24" s="11"/>
      <c r="GSY24" s="11"/>
      <c r="GSZ24" s="11"/>
      <c r="GTA24" s="11"/>
      <c r="GTB24" s="11"/>
      <c r="GTC24" s="11"/>
      <c r="GTD24" s="11"/>
      <c r="GTE24" s="11"/>
      <c r="GTF24" s="11"/>
      <c r="GTG24" s="11"/>
      <c r="GTH24" s="11"/>
      <c r="GTI24" s="11"/>
      <c r="GTJ24" s="11"/>
      <c r="GTK24" s="11"/>
      <c r="GTL24" s="11"/>
      <c r="GTM24" s="11"/>
      <c r="GTN24" s="11"/>
      <c r="GTO24" s="11"/>
      <c r="GTP24" s="11"/>
      <c r="GTQ24" s="11"/>
      <c r="GTR24" s="11"/>
      <c r="GTS24" s="11"/>
      <c r="GTT24" s="11"/>
      <c r="GTU24" s="11"/>
      <c r="GTV24" s="11"/>
      <c r="GTW24" s="11"/>
      <c r="GTX24" s="11"/>
      <c r="GTY24" s="11"/>
      <c r="GTZ24" s="11"/>
      <c r="GUA24" s="11"/>
      <c r="GUB24" s="11"/>
      <c r="GUC24" s="11"/>
      <c r="GUD24" s="11"/>
      <c r="GUE24" s="11"/>
      <c r="GUF24" s="11"/>
      <c r="GUG24" s="11"/>
      <c r="GUH24" s="11"/>
      <c r="GUI24" s="11"/>
      <c r="GUJ24" s="11"/>
      <c r="GUK24" s="11"/>
      <c r="GUL24" s="11"/>
      <c r="GUM24" s="11"/>
      <c r="GUN24" s="11"/>
      <c r="GUO24" s="11"/>
      <c r="GUP24" s="11"/>
      <c r="GUQ24" s="11"/>
      <c r="GUR24" s="11"/>
      <c r="GUS24" s="11"/>
      <c r="GUT24" s="11"/>
      <c r="GUU24" s="11"/>
      <c r="GUV24" s="11"/>
      <c r="GUW24" s="11"/>
      <c r="GUX24" s="11"/>
      <c r="GUY24" s="11"/>
      <c r="GUZ24" s="11"/>
      <c r="GVA24" s="11"/>
      <c r="GVB24" s="11"/>
      <c r="GVC24" s="11"/>
      <c r="GVD24" s="11"/>
      <c r="GVE24" s="11"/>
      <c r="GVF24" s="11"/>
      <c r="GVG24" s="11"/>
      <c r="GVH24" s="11"/>
      <c r="GVI24" s="11"/>
      <c r="GVJ24" s="11"/>
      <c r="GVK24" s="11"/>
      <c r="GVL24" s="11"/>
      <c r="GVM24" s="11"/>
      <c r="GVN24" s="11"/>
      <c r="GVO24" s="11"/>
      <c r="GVP24" s="11"/>
      <c r="GVQ24" s="11"/>
      <c r="GVR24" s="11"/>
      <c r="GVS24" s="11"/>
      <c r="GVT24" s="11"/>
      <c r="GVU24" s="11"/>
      <c r="GVV24" s="11"/>
      <c r="GVW24" s="11"/>
      <c r="GVX24" s="11"/>
      <c r="GVY24" s="11"/>
      <c r="GVZ24" s="11"/>
      <c r="GWA24" s="11"/>
      <c r="GWB24" s="11"/>
      <c r="GWC24" s="11"/>
      <c r="GWD24" s="11"/>
      <c r="GWE24" s="11"/>
      <c r="GWF24" s="11"/>
      <c r="GWG24" s="11"/>
      <c r="GWH24" s="11"/>
      <c r="GWI24" s="11"/>
      <c r="GWJ24" s="11"/>
      <c r="GWK24" s="11"/>
      <c r="GWL24" s="11"/>
      <c r="GWM24" s="11"/>
      <c r="GWN24" s="11"/>
      <c r="GWO24" s="11"/>
      <c r="GWP24" s="11"/>
      <c r="GWQ24" s="11"/>
      <c r="GWR24" s="11"/>
      <c r="GWS24" s="11"/>
      <c r="GWT24" s="11"/>
      <c r="GWU24" s="11"/>
      <c r="GWV24" s="11"/>
      <c r="GWW24" s="11"/>
      <c r="GWX24" s="11"/>
      <c r="GWY24" s="11"/>
      <c r="GWZ24" s="11"/>
      <c r="GXA24" s="11"/>
      <c r="GXB24" s="11"/>
      <c r="GXC24" s="11"/>
      <c r="GXD24" s="11"/>
      <c r="GXE24" s="11"/>
      <c r="GXF24" s="11"/>
      <c r="GXG24" s="11"/>
      <c r="GXH24" s="11"/>
      <c r="GXI24" s="11"/>
      <c r="GXJ24" s="11"/>
      <c r="GXK24" s="11"/>
      <c r="GXL24" s="11"/>
      <c r="GXM24" s="11"/>
      <c r="GXN24" s="11"/>
      <c r="GXO24" s="11"/>
      <c r="GXP24" s="11"/>
      <c r="GXQ24" s="11"/>
      <c r="GXR24" s="11"/>
      <c r="GXS24" s="11"/>
      <c r="GXT24" s="11"/>
      <c r="GXU24" s="11"/>
      <c r="GXV24" s="11"/>
      <c r="GXW24" s="11"/>
      <c r="GXX24" s="11"/>
      <c r="GXY24" s="11"/>
      <c r="GXZ24" s="11"/>
      <c r="GYA24" s="11"/>
      <c r="GYB24" s="11"/>
      <c r="GYC24" s="11"/>
      <c r="GYD24" s="11"/>
      <c r="GYE24" s="11"/>
      <c r="GYF24" s="11"/>
      <c r="GYG24" s="11"/>
      <c r="GYH24" s="11"/>
      <c r="GYI24" s="11"/>
      <c r="GYJ24" s="11"/>
      <c r="GYK24" s="11"/>
      <c r="GYL24" s="11"/>
      <c r="GYM24" s="11"/>
      <c r="GYN24" s="11"/>
      <c r="GYO24" s="11"/>
      <c r="GYP24" s="11"/>
      <c r="GYQ24" s="11"/>
      <c r="GYR24" s="11"/>
      <c r="GYS24" s="11"/>
      <c r="GYT24" s="11"/>
      <c r="GYU24" s="11"/>
      <c r="GYV24" s="11"/>
      <c r="GYW24" s="11"/>
      <c r="GYX24" s="11"/>
      <c r="GYY24" s="11"/>
      <c r="GYZ24" s="11"/>
      <c r="GZA24" s="11"/>
      <c r="GZB24" s="11"/>
      <c r="GZC24" s="11"/>
      <c r="GZD24" s="11"/>
      <c r="GZE24" s="11"/>
      <c r="GZF24" s="11"/>
      <c r="GZG24" s="11"/>
      <c r="GZH24" s="11"/>
      <c r="GZI24" s="11"/>
      <c r="GZJ24" s="11"/>
      <c r="GZK24" s="11"/>
      <c r="GZL24" s="11"/>
      <c r="GZM24" s="11"/>
      <c r="GZN24" s="11"/>
      <c r="GZO24" s="11"/>
      <c r="GZP24" s="11"/>
      <c r="GZQ24" s="11"/>
      <c r="GZR24" s="11"/>
      <c r="GZS24" s="11"/>
      <c r="GZT24" s="11"/>
      <c r="GZU24" s="11"/>
      <c r="GZV24" s="11"/>
      <c r="GZW24" s="11"/>
      <c r="GZX24" s="11"/>
      <c r="GZY24" s="11"/>
      <c r="GZZ24" s="11"/>
      <c r="HAA24" s="11"/>
      <c r="HAB24" s="11"/>
      <c r="HAC24" s="11"/>
      <c r="HAD24" s="11"/>
      <c r="HAE24" s="11"/>
      <c r="HAF24" s="11"/>
      <c r="HAG24" s="11"/>
      <c r="HAH24" s="11"/>
      <c r="HAI24" s="11"/>
      <c r="HAJ24" s="11"/>
      <c r="HAK24" s="11"/>
      <c r="HAL24" s="11"/>
      <c r="HAM24" s="11"/>
      <c r="HAN24" s="11"/>
      <c r="HAO24" s="11"/>
      <c r="HAP24" s="11"/>
      <c r="HAQ24" s="11"/>
      <c r="HAR24" s="11"/>
      <c r="HAS24" s="11"/>
      <c r="HAT24" s="11"/>
      <c r="HAU24" s="11"/>
      <c r="HAV24" s="11"/>
      <c r="HAW24" s="11"/>
      <c r="HAX24" s="11"/>
      <c r="HAY24" s="11"/>
      <c r="HAZ24" s="11"/>
      <c r="HBA24" s="11"/>
      <c r="HBB24" s="11"/>
      <c r="HBC24" s="11"/>
      <c r="HBD24" s="11"/>
      <c r="HBE24" s="11"/>
      <c r="HBF24" s="11"/>
      <c r="HBG24" s="11"/>
      <c r="HBH24" s="11"/>
      <c r="HBI24" s="11"/>
      <c r="HBJ24" s="11"/>
      <c r="HBK24" s="11"/>
      <c r="HBL24" s="11"/>
      <c r="HBM24" s="11"/>
      <c r="HBN24" s="11"/>
      <c r="HBO24" s="11"/>
      <c r="HBP24" s="11"/>
      <c r="HBQ24" s="11"/>
      <c r="HBR24" s="11"/>
      <c r="HBS24" s="11"/>
      <c r="HBT24" s="11"/>
      <c r="HBU24" s="11"/>
      <c r="HBV24" s="11"/>
      <c r="HBW24" s="11"/>
      <c r="HBX24" s="11"/>
      <c r="HBY24" s="11"/>
      <c r="HBZ24" s="11"/>
      <c r="HCA24" s="11"/>
      <c r="HCB24" s="11"/>
      <c r="HCC24" s="11"/>
      <c r="HCD24" s="11"/>
      <c r="HCE24" s="11"/>
      <c r="HCF24" s="11"/>
      <c r="HCG24" s="11"/>
      <c r="HCH24" s="11"/>
      <c r="HCI24" s="11"/>
      <c r="HCJ24" s="11"/>
      <c r="HCK24" s="11"/>
      <c r="HCL24" s="11"/>
      <c r="HCM24" s="11"/>
      <c r="HCN24" s="11"/>
      <c r="HCO24" s="11"/>
      <c r="HCP24" s="11"/>
      <c r="HCQ24" s="11"/>
      <c r="HCR24" s="11"/>
      <c r="HCS24" s="11"/>
      <c r="HCT24" s="11"/>
      <c r="HCU24" s="11"/>
      <c r="HCV24" s="11"/>
      <c r="HCW24" s="11"/>
      <c r="HCX24" s="11"/>
      <c r="HCY24" s="11"/>
      <c r="HCZ24" s="11"/>
      <c r="HDA24" s="11"/>
      <c r="HDB24" s="11"/>
      <c r="HDC24" s="11"/>
      <c r="HDD24" s="11"/>
      <c r="HDE24" s="11"/>
      <c r="HDF24" s="11"/>
      <c r="HDG24" s="11"/>
      <c r="HDH24" s="11"/>
      <c r="HDI24" s="11"/>
      <c r="HDJ24" s="11"/>
      <c r="HDK24" s="11"/>
      <c r="HDL24" s="11"/>
      <c r="HDM24" s="11"/>
      <c r="HDN24" s="11"/>
      <c r="HDO24" s="11"/>
      <c r="HDP24" s="11"/>
      <c r="HDQ24" s="11"/>
      <c r="HDR24" s="11"/>
      <c r="HDS24" s="11"/>
      <c r="HDT24" s="11"/>
      <c r="HDU24" s="11"/>
      <c r="HDV24" s="11"/>
      <c r="HDW24" s="11"/>
      <c r="HDX24" s="11"/>
      <c r="HDY24" s="11"/>
      <c r="HDZ24" s="11"/>
      <c r="HEA24" s="11"/>
      <c r="HEB24" s="11"/>
      <c r="HEC24" s="11"/>
      <c r="HED24" s="11"/>
      <c r="HEE24" s="11"/>
      <c r="HEF24" s="11"/>
      <c r="HEG24" s="11"/>
      <c r="HEH24" s="11"/>
      <c r="HEI24" s="11"/>
      <c r="HEJ24" s="11"/>
      <c r="HEK24" s="11"/>
      <c r="HEL24" s="11"/>
      <c r="HEM24" s="11"/>
      <c r="HEN24" s="11"/>
      <c r="HEO24" s="11"/>
      <c r="HEP24" s="11"/>
      <c r="HEQ24" s="11"/>
      <c r="HER24" s="11"/>
      <c r="HES24" s="11"/>
      <c r="HET24" s="11"/>
      <c r="HEU24" s="11"/>
      <c r="HEV24" s="11"/>
      <c r="HEW24" s="11"/>
      <c r="HEX24" s="11"/>
      <c r="HEY24" s="11"/>
      <c r="HEZ24" s="11"/>
      <c r="HFA24" s="11"/>
      <c r="HFB24" s="11"/>
      <c r="HFC24" s="11"/>
      <c r="HFD24" s="11"/>
      <c r="HFE24" s="11"/>
      <c r="HFF24" s="11"/>
      <c r="HFG24" s="11"/>
      <c r="HFH24" s="11"/>
      <c r="HFI24" s="11"/>
      <c r="HFJ24" s="11"/>
      <c r="HFK24" s="11"/>
      <c r="HFL24" s="11"/>
      <c r="HFM24" s="11"/>
      <c r="HFN24" s="11"/>
      <c r="HFO24" s="11"/>
      <c r="HFP24" s="11"/>
      <c r="HFQ24" s="11"/>
      <c r="HFR24" s="11"/>
      <c r="HFS24" s="11"/>
      <c r="HFT24" s="11"/>
      <c r="HFU24" s="11"/>
      <c r="HFV24" s="11"/>
      <c r="HFW24" s="11"/>
      <c r="HFX24" s="11"/>
      <c r="HFY24" s="11"/>
      <c r="HFZ24" s="11"/>
      <c r="HGA24" s="11"/>
      <c r="HGB24" s="11"/>
      <c r="HGC24" s="11"/>
      <c r="HGD24" s="11"/>
      <c r="HGE24" s="11"/>
      <c r="HGF24" s="11"/>
      <c r="HGG24" s="11"/>
      <c r="HGH24" s="11"/>
      <c r="HGI24" s="11"/>
      <c r="HGJ24" s="11"/>
      <c r="HGK24" s="11"/>
      <c r="HGL24" s="11"/>
      <c r="HGM24" s="11"/>
      <c r="HGN24" s="11"/>
      <c r="HGO24" s="11"/>
      <c r="HGP24" s="11"/>
      <c r="HGQ24" s="11"/>
      <c r="HGR24" s="11"/>
      <c r="HGS24" s="11"/>
      <c r="HGT24" s="11"/>
      <c r="HGU24" s="11"/>
      <c r="HGV24" s="11"/>
      <c r="HGW24" s="11"/>
      <c r="HGX24" s="11"/>
      <c r="HGY24" s="11"/>
      <c r="HGZ24" s="11"/>
      <c r="HHA24" s="11"/>
      <c r="HHB24" s="11"/>
      <c r="HHC24" s="11"/>
      <c r="HHD24" s="11"/>
      <c r="HHE24" s="11"/>
      <c r="HHF24" s="11"/>
      <c r="HHG24" s="11"/>
      <c r="HHH24" s="11"/>
      <c r="HHI24" s="11"/>
      <c r="HHJ24" s="11"/>
      <c r="HHK24" s="11"/>
      <c r="HHL24" s="11"/>
      <c r="HHM24" s="11"/>
      <c r="HHN24" s="11"/>
      <c r="HHO24" s="11"/>
      <c r="HHP24" s="11"/>
      <c r="HHQ24" s="11"/>
      <c r="HHR24" s="11"/>
      <c r="HHS24" s="11"/>
      <c r="HHT24" s="11"/>
      <c r="HHU24" s="11"/>
      <c r="HHV24" s="11"/>
      <c r="HHW24" s="11"/>
      <c r="HHX24" s="11"/>
      <c r="HHY24" s="11"/>
      <c r="HHZ24" s="11"/>
      <c r="HIA24" s="11"/>
      <c r="HIB24" s="11"/>
      <c r="HIC24" s="11"/>
      <c r="HID24" s="11"/>
      <c r="HIE24" s="11"/>
      <c r="HIF24" s="11"/>
      <c r="HIG24" s="11"/>
      <c r="HIH24" s="11"/>
      <c r="HII24" s="11"/>
      <c r="HIJ24" s="11"/>
      <c r="HIK24" s="11"/>
      <c r="HIL24" s="11"/>
      <c r="HIM24" s="11"/>
      <c r="HIN24" s="11"/>
      <c r="HIO24" s="11"/>
      <c r="HIP24" s="11"/>
      <c r="HIQ24" s="11"/>
      <c r="HIR24" s="11"/>
      <c r="HIS24" s="11"/>
      <c r="HIT24" s="11"/>
      <c r="HIU24" s="11"/>
      <c r="HIV24" s="11"/>
      <c r="HIW24" s="11"/>
      <c r="HIX24" s="11"/>
      <c r="HIY24" s="11"/>
      <c r="HIZ24" s="11"/>
      <c r="HJA24" s="11"/>
      <c r="HJB24" s="11"/>
      <c r="HJC24" s="11"/>
      <c r="HJD24" s="11"/>
      <c r="HJE24" s="11"/>
      <c r="HJF24" s="11"/>
      <c r="HJG24" s="11"/>
      <c r="HJH24" s="11"/>
      <c r="HJI24" s="11"/>
      <c r="HJJ24" s="11"/>
      <c r="HJK24" s="11"/>
      <c r="HJL24" s="11"/>
      <c r="HJM24" s="11"/>
      <c r="HJN24" s="11"/>
      <c r="HJO24" s="11"/>
      <c r="HJP24" s="11"/>
      <c r="HJQ24" s="11"/>
      <c r="HJR24" s="11"/>
      <c r="HJS24" s="11"/>
      <c r="HJT24" s="11"/>
      <c r="HJU24" s="11"/>
      <c r="HJV24" s="11"/>
      <c r="HJW24" s="11"/>
      <c r="HJX24" s="11"/>
      <c r="HJY24" s="11"/>
      <c r="HJZ24" s="11"/>
      <c r="HKA24" s="11"/>
      <c r="HKB24" s="11"/>
      <c r="HKC24" s="11"/>
      <c r="HKD24" s="11"/>
      <c r="HKE24" s="11"/>
      <c r="HKF24" s="11"/>
      <c r="HKG24" s="11"/>
      <c r="HKH24" s="11"/>
      <c r="HKI24" s="11"/>
      <c r="HKJ24" s="11"/>
      <c r="HKK24" s="11"/>
      <c r="HKL24" s="11"/>
      <c r="HKM24" s="11"/>
      <c r="HKN24" s="11"/>
      <c r="HKO24" s="11"/>
      <c r="HKP24" s="11"/>
      <c r="HKQ24" s="11"/>
      <c r="HKR24" s="11"/>
      <c r="HKS24" s="11"/>
      <c r="HKT24" s="11"/>
      <c r="HKU24" s="11"/>
      <c r="HKV24" s="11"/>
      <c r="HKW24" s="11"/>
      <c r="HKX24" s="11"/>
      <c r="HKY24" s="11"/>
      <c r="HKZ24" s="11"/>
      <c r="HLA24" s="11"/>
      <c r="HLB24" s="11"/>
      <c r="HLC24" s="11"/>
      <c r="HLD24" s="11"/>
      <c r="HLE24" s="11"/>
      <c r="HLF24" s="11"/>
      <c r="HLG24" s="11"/>
      <c r="HLH24" s="11"/>
      <c r="HLI24" s="11"/>
      <c r="HLJ24" s="11"/>
      <c r="HLK24" s="11"/>
      <c r="HLL24" s="11"/>
      <c r="HLM24" s="11"/>
      <c r="HLN24" s="11"/>
      <c r="HLO24" s="11"/>
      <c r="HLP24" s="11"/>
      <c r="HLQ24" s="11"/>
      <c r="HLR24" s="11"/>
      <c r="HLS24" s="11"/>
      <c r="HLT24" s="11"/>
      <c r="HLU24" s="11"/>
      <c r="HLV24" s="11"/>
      <c r="HLW24" s="11"/>
      <c r="HLX24" s="11"/>
      <c r="HLY24" s="11"/>
      <c r="HLZ24" s="11"/>
      <c r="HMA24" s="11"/>
      <c r="HMB24" s="11"/>
      <c r="HMC24" s="11"/>
      <c r="HMD24" s="11"/>
      <c r="HME24" s="11"/>
      <c r="HMF24" s="11"/>
      <c r="HMG24" s="11"/>
      <c r="HMH24" s="11"/>
      <c r="HMI24" s="11"/>
      <c r="HMJ24" s="11"/>
      <c r="HMK24" s="11"/>
      <c r="HML24" s="11"/>
      <c r="HMM24" s="11"/>
      <c r="HMN24" s="11"/>
      <c r="HMO24" s="11"/>
      <c r="HMP24" s="11"/>
      <c r="HMQ24" s="11"/>
      <c r="HMR24" s="11"/>
      <c r="HMS24" s="11"/>
      <c r="HMT24" s="11"/>
      <c r="HMU24" s="11"/>
      <c r="HMV24" s="11"/>
      <c r="HMW24" s="11"/>
      <c r="HMX24" s="11"/>
      <c r="HMY24" s="11"/>
      <c r="HMZ24" s="11"/>
      <c r="HNA24" s="11"/>
      <c r="HNB24" s="11"/>
      <c r="HNC24" s="11"/>
      <c r="HND24" s="11"/>
      <c r="HNE24" s="11"/>
      <c r="HNF24" s="11"/>
      <c r="HNG24" s="11"/>
      <c r="HNH24" s="11"/>
      <c r="HNI24" s="11"/>
      <c r="HNJ24" s="11"/>
      <c r="HNK24" s="11"/>
      <c r="HNL24" s="11"/>
      <c r="HNM24" s="11"/>
      <c r="HNN24" s="11"/>
      <c r="HNO24" s="11"/>
      <c r="HNP24" s="11"/>
      <c r="HNQ24" s="11"/>
      <c r="HNR24" s="11"/>
      <c r="HNS24" s="11"/>
      <c r="HNT24" s="11"/>
      <c r="HNU24" s="11"/>
      <c r="HNV24" s="11"/>
      <c r="HNW24" s="11"/>
      <c r="HNX24" s="11"/>
      <c r="HNY24" s="11"/>
      <c r="HNZ24" s="11"/>
      <c r="HOA24" s="11"/>
      <c r="HOB24" s="11"/>
      <c r="HOC24" s="11"/>
      <c r="HOD24" s="11"/>
      <c r="HOE24" s="11"/>
      <c r="HOF24" s="11"/>
      <c r="HOG24" s="11"/>
      <c r="HOH24" s="11"/>
      <c r="HOI24" s="11"/>
      <c r="HOJ24" s="11"/>
      <c r="HOK24" s="11"/>
      <c r="HOL24" s="11"/>
      <c r="HOM24" s="11"/>
      <c r="HON24" s="11"/>
      <c r="HOO24" s="11"/>
      <c r="HOP24" s="11"/>
      <c r="HOQ24" s="11"/>
      <c r="HOR24" s="11"/>
      <c r="HOS24" s="11"/>
      <c r="HOT24" s="11"/>
      <c r="HOU24" s="11"/>
      <c r="HOV24" s="11"/>
      <c r="HOW24" s="11"/>
      <c r="HOX24" s="11"/>
      <c r="HOY24" s="11"/>
      <c r="HOZ24" s="11"/>
      <c r="HPA24" s="11"/>
      <c r="HPB24" s="11"/>
      <c r="HPC24" s="11"/>
      <c r="HPD24" s="11"/>
      <c r="HPE24" s="11"/>
      <c r="HPF24" s="11"/>
      <c r="HPG24" s="11"/>
      <c r="HPH24" s="11"/>
      <c r="HPI24" s="11"/>
      <c r="HPJ24" s="11"/>
      <c r="HPK24" s="11"/>
      <c r="HPL24" s="11"/>
      <c r="HPM24" s="11"/>
      <c r="HPN24" s="11"/>
      <c r="HPO24" s="11"/>
      <c r="HPP24" s="11"/>
      <c r="HPQ24" s="11"/>
      <c r="HPR24" s="11"/>
      <c r="HPS24" s="11"/>
      <c r="HPT24" s="11"/>
      <c r="HPU24" s="11"/>
      <c r="HPV24" s="11"/>
      <c r="HPW24" s="11"/>
      <c r="HPX24" s="11"/>
      <c r="HPY24" s="11"/>
      <c r="HPZ24" s="11"/>
      <c r="HQA24" s="11"/>
      <c r="HQB24" s="11"/>
      <c r="HQC24" s="11"/>
      <c r="HQD24" s="11"/>
      <c r="HQE24" s="11"/>
      <c r="HQF24" s="11"/>
      <c r="HQG24" s="11"/>
      <c r="HQH24" s="11"/>
      <c r="HQI24" s="11"/>
      <c r="HQJ24" s="11"/>
      <c r="HQK24" s="11"/>
      <c r="HQL24" s="11"/>
      <c r="HQM24" s="11"/>
      <c r="HQN24" s="11"/>
      <c r="HQO24" s="11"/>
      <c r="HQP24" s="11"/>
      <c r="HQQ24" s="11"/>
      <c r="HQR24" s="11"/>
      <c r="HQS24" s="11"/>
      <c r="HQT24" s="11"/>
      <c r="HQU24" s="11"/>
      <c r="HQV24" s="11"/>
      <c r="HQW24" s="11"/>
      <c r="HQX24" s="11"/>
      <c r="HQY24" s="11"/>
      <c r="HQZ24" s="11"/>
      <c r="HRA24" s="11"/>
      <c r="HRB24" s="11"/>
      <c r="HRC24" s="11"/>
      <c r="HRD24" s="11"/>
      <c r="HRE24" s="11"/>
      <c r="HRF24" s="11"/>
      <c r="HRG24" s="11"/>
      <c r="HRH24" s="11"/>
      <c r="HRI24" s="11"/>
      <c r="HRJ24" s="11"/>
      <c r="HRK24" s="11"/>
      <c r="HRL24" s="11"/>
      <c r="HRM24" s="11"/>
      <c r="HRN24" s="11"/>
      <c r="HRO24" s="11"/>
      <c r="HRP24" s="11"/>
      <c r="HRQ24" s="11"/>
      <c r="HRR24" s="11"/>
      <c r="HRS24" s="11"/>
      <c r="HRT24" s="11"/>
      <c r="HRU24" s="11"/>
      <c r="HRV24" s="11"/>
      <c r="HRW24" s="11"/>
      <c r="HRX24" s="11"/>
      <c r="HRY24" s="11"/>
      <c r="HRZ24" s="11"/>
      <c r="HSA24" s="11"/>
      <c r="HSB24" s="11"/>
      <c r="HSC24" s="11"/>
      <c r="HSD24" s="11"/>
      <c r="HSE24" s="11"/>
      <c r="HSF24" s="11"/>
      <c r="HSG24" s="11"/>
      <c r="HSH24" s="11"/>
      <c r="HSI24" s="11"/>
      <c r="HSJ24" s="11"/>
      <c r="HSK24" s="11"/>
      <c r="HSL24" s="11"/>
      <c r="HSM24" s="11"/>
      <c r="HSN24" s="11"/>
      <c r="HSO24" s="11"/>
      <c r="HSP24" s="11"/>
      <c r="HSQ24" s="11"/>
      <c r="HSR24" s="11"/>
      <c r="HSS24" s="11"/>
      <c r="HST24" s="11"/>
      <c r="HSU24" s="11"/>
      <c r="HSV24" s="11"/>
      <c r="HSW24" s="11"/>
      <c r="HSX24" s="11"/>
      <c r="HSY24" s="11"/>
      <c r="HSZ24" s="11"/>
      <c r="HTA24" s="11"/>
      <c r="HTB24" s="11"/>
      <c r="HTC24" s="11"/>
      <c r="HTD24" s="11"/>
      <c r="HTE24" s="11"/>
      <c r="HTF24" s="11"/>
      <c r="HTG24" s="11"/>
      <c r="HTH24" s="11"/>
      <c r="HTI24" s="11"/>
      <c r="HTJ24" s="11"/>
      <c r="HTK24" s="11"/>
      <c r="HTL24" s="11"/>
      <c r="HTM24" s="11"/>
      <c r="HTN24" s="11"/>
      <c r="HTO24" s="11"/>
      <c r="HTP24" s="11"/>
      <c r="HTQ24" s="11"/>
      <c r="HTR24" s="11"/>
      <c r="HTS24" s="11"/>
      <c r="HTT24" s="11"/>
      <c r="HTU24" s="11"/>
      <c r="HTV24" s="11"/>
      <c r="HTW24" s="11"/>
      <c r="HTX24" s="11"/>
      <c r="HTY24" s="11"/>
      <c r="HTZ24" s="11"/>
      <c r="HUA24" s="11"/>
      <c r="HUB24" s="11"/>
      <c r="HUC24" s="11"/>
      <c r="HUD24" s="11"/>
      <c r="HUE24" s="11"/>
      <c r="HUF24" s="11"/>
      <c r="HUG24" s="11"/>
      <c r="HUH24" s="11"/>
      <c r="HUI24" s="11"/>
      <c r="HUJ24" s="11"/>
      <c r="HUK24" s="11"/>
      <c r="HUL24" s="11"/>
      <c r="HUM24" s="11"/>
      <c r="HUN24" s="11"/>
      <c r="HUO24" s="11"/>
      <c r="HUP24" s="11"/>
      <c r="HUQ24" s="11"/>
      <c r="HUR24" s="11"/>
      <c r="HUS24" s="11"/>
      <c r="HUT24" s="11"/>
      <c r="HUU24" s="11"/>
      <c r="HUV24" s="11"/>
      <c r="HUW24" s="11"/>
      <c r="HUX24" s="11"/>
      <c r="HUY24" s="11"/>
      <c r="HUZ24" s="11"/>
      <c r="HVA24" s="11"/>
      <c r="HVB24" s="11"/>
      <c r="HVC24" s="11"/>
      <c r="HVD24" s="11"/>
      <c r="HVE24" s="11"/>
      <c r="HVF24" s="11"/>
      <c r="HVG24" s="11"/>
      <c r="HVH24" s="11"/>
      <c r="HVI24" s="11"/>
      <c r="HVJ24" s="11"/>
      <c r="HVK24" s="11"/>
      <c r="HVL24" s="11"/>
      <c r="HVM24" s="11"/>
      <c r="HVN24" s="11"/>
      <c r="HVO24" s="11"/>
      <c r="HVP24" s="11"/>
      <c r="HVQ24" s="11"/>
      <c r="HVR24" s="11"/>
      <c r="HVS24" s="11"/>
      <c r="HVT24" s="11"/>
      <c r="HVU24" s="11"/>
      <c r="HVV24" s="11"/>
      <c r="HVW24" s="11"/>
      <c r="HVX24" s="11"/>
      <c r="HVY24" s="11"/>
      <c r="HVZ24" s="11"/>
      <c r="HWA24" s="11"/>
      <c r="HWB24" s="11"/>
      <c r="HWC24" s="11"/>
      <c r="HWD24" s="11"/>
      <c r="HWE24" s="11"/>
      <c r="HWF24" s="11"/>
      <c r="HWG24" s="11"/>
      <c r="HWH24" s="11"/>
      <c r="HWI24" s="11"/>
      <c r="HWJ24" s="11"/>
      <c r="HWK24" s="11"/>
      <c r="HWL24" s="11"/>
      <c r="HWM24" s="11"/>
      <c r="HWN24" s="11"/>
      <c r="HWO24" s="11"/>
      <c r="HWP24" s="11"/>
      <c r="HWQ24" s="11"/>
      <c r="HWR24" s="11"/>
      <c r="HWS24" s="11"/>
      <c r="HWT24" s="11"/>
      <c r="HWU24" s="11"/>
      <c r="HWV24" s="11"/>
      <c r="HWW24" s="11"/>
      <c r="HWX24" s="11"/>
      <c r="HWY24" s="11"/>
      <c r="HWZ24" s="11"/>
      <c r="HXA24" s="11"/>
      <c r="HXB24" s="11"/>
      <c r="HXC24" s="11"/>
      <c r="HXD24" s="11"/>
      <c r="HXE24" s="11"/>
      <c r="HXF24" s="11"/>
      <c r="HXG24" s="11"/>
      <c r="HXH24" s="11"/>
      <c r="HXI24" s="11"/>
      <c r="HXJ24" s="11"/>
      <c r="HXK24" s="11"/>
      <c r="HXL24" s="11"/>
      <c r="HXM24" s="11"/>
      <c r="HXN24" s="11"/>
      <c r="HXO24" s="11"/>
      <c r="HXP24" s="11"/>
      <c r="HXQ24" s="11"/>
      <c r="HXR24" s="11"/>
      <c r="HXS24" s="11"/>
      <c r="HXT24" s="11"/>
      <c r="HXU24" s="11"/>
      <c r="HXV24" s="11"/>
      <c r="HXW24" s="11"/>
      <c r="HXX24" s="11"/>
      <c r="HXY24" s="11"/>
      <c r="HXZ24" s="11"/>
      <c r="HYA24" s="11"/>
      <c r="HYB24" s="11"/>
      <c r="HYC24" s="11"/>
      <c r="HYD24" s="11"/>
      <c r="HYE24" s="11"/>
      <c r="HYF24" s="11"/>
      <c r="HYG24" s="11"/>
      <c r="HYH24" s="11"/>
      <c r="HYI24" s="11"/>
      <c r="HYJ24" s="11"/>
      <c r="HYK24" s="11"/>
      <c r="HYL24" s="11"/>
      <c r="HYM24" s="11"/>
      <c r="HYN24" s="11"/>
      <c r="HYO24" s="11"/>
      <c r="HYP24" s="11"/>
      <c r="HYQ24" s="11"/>
      <c r="HYR24" s="11"/>
      <c r="HYS24" s="11"/>
      <c r="HYT24" s="11"/>
      <c r="HYU24" s="11"/>
      <c r="HYV24" s="11"/>
      <c r="HYW24" s="11"/>
      <c r="HYX24" s="11"/>
      <c r="HYY24" s="11"/>
      <c r="HYZ24" s="11"/>
      <c r="HZA24" s="11"/>
      <c r="HZB24" s="11"/>
      <c r="HZC24" s="11"/>
      <c r="HZD24" s="11"/>
      <c r="HZE24" s="11"/>
      <c r="HZF24" s="11"/>
      <c r="HZG24" s="11"/>
      <c r="HZH24" s="11"/>
      <c r="HZI24" s="11"/>
      <c r="HZJ24" s="11"/>
      <c r="HZK24" s="11"/>
      <c r="HZL24" s="11"/>
      <c r="HZM24" s="11"/>
      <c r="HZN24" s="11"/>
      <c r="HZO24" s="11"/>
      <c r="HZP24" s="11"/>
      <c r="HZQ24" s="11"/>
      <c r="HZR24" s="11"/>
      <c r="HZS24" s="11"/>
      <c r="HZT24" s="11"/>
      <c r="HZU24" s="11"/>
      <c r="HZV24" s="11"/>
      <c r="HZW24" s="11"/>
      <c r="HZX24" s="11"/>
      <c r="HZY24" s="11"/>
      <c r="HZZ24" s="11"/>
      <c r="IAA24" s="11"/>
      <c r="IAB24" s="11"/>
      <c r="IAC24" s="11"/>
      <c r="IAD24" s="11"/>
      <c r="IAE24" s="11"/>
      <c r="IAF24" s="11"/>
      <c r="IAG24" s="11"/>
      <c r="IAH24" s="11"/>
      <c r="IAI24" s="11"/>
      <c r="IAJ24" s="11"/>
      <c r="IAK24" s="11"/>
      <c r="IAL24" s="11"/>
      <c r="IAM24" s="11"/>
      <c r="IAN24" s="11"/>
      <c r="IAO24" s="11"/>
      <c r="IAP24" s="11"/>
      <c r="IAQ24" s="11"/>
      <c r="IAR24" s="11"/>
      <c r="IAS24" s="11"/>
      <c r="IAT24" s="11"/>
      <c r="IAU24" s="11"/>
      <c r="IAV24" s="11"/>
      <c r="IAW24" s="11"/>
      <c r="IAX24" s="11"/>
      <c r="IAY24" s="11"/>
      <c r="IAZ24" s="11"/>
      <c r="IBA24" s="11"/>
      <c r="IBB24" s="11"/>
      <c r="IBC24" s="11"/>
      <c r="IBD24" s="11"/>
      <c r="IBE24" s="11"/>
      <c r="IBF24" s="11"/>
      <c r="IBG24" s="11"/>
      <c r="IBH24" s="11"/>
      <c r="IBI24" s="11"/>
      <c r="IBJ24" s="11"/>
      <c r="IBK24" s="11"/>
      <c r="IBL24" s="11"/>
      <c r="IBM24" s="11"/>
      <c r="IBN24" s="11"/>
      <c r="IBO24" s="11"/>
      <c r="IBP24" s="11"/>
      <c r="IBQ24" s="11"/>
      <c r="IBR24" s="11"/>
      <c r="IBS24" s="11"/>
      <c r="IBT24" s="11"/>
      <c r="IBU24" s="11"/>
      <c r="IBV24" s="11"/>
      <c r="IBW24" s="11"/>
      <c r="IBX24" s="11"/>
      <c r="IBY24" s="11"/>
      <c r="IBZ24" s="11"/>
      <c r="ICA24" s="11"/>
      <c r="ICB24" s="11"/>
      <c r="ICC24" s="11"/>
      <c r="ICD24" s="11"/>
      <c r="ICE24" s="11"/>
      <c r="ICF24" s="11"/>
      <c r="ICG24" s="11"/>
      <c r="ICH24" s="11"/>
      <c r="ICI24" s="11"/>
      <c r="ICJ24" s="11"/>
      <c r="ICK24" s="11"/>
      <c r="ICL24" s="11"/>
      <c r="ICM24" s="11"/>
      <c r="ICN24" s="11"/>
      <c r="ICO24" s="11"/>
      <c r="ICP24" s="11"/>
      <c r="ICQ24" s="11"/>
      <c r="ICR24" s="11"/>
      <c r="ICS24" s="11"/>
      <c r="ICT24" s="11"/>
      <c r="ICU24" s="11"/>
      <c r="ICV24" s="11"/>
      <c r="ICW24" s="11"/>
      <c r="ICX24" s="11"/>
      <c r="ICY24" s="11"/>
      <c r="ICZ24" s="11"/>
      <c r="IDA24" s="11"/>
      <c r="IDB24" s="11"/>
      <c r="IDC24" s="11"/>
      <c r="IDD24" s="11"/>
      <c r="IDE24" s="11"/>
      <c r="IDF24" s="11"/>
      <c r="IDG24" s="11"/>
      <c r="IDH24" s="11"/>
      <c r="IDI24" s="11"/>
      <c r="IDJ24" s="11"/>
      <c r="IDK24" s="11"/>
      <c r="IDL24" s="11"/>
      <c r="IDM24" s="11"/>
      <c r="IDN24" s="11"/>
      <c r="IDO24" s="11"/>
      <c r="IDP24" s="11"/>
      <c r="IDQ24" s="11"/>
      <c r="IDR24" s="11"/>
      <c r="IDS24" s="11"/>
      <c r="IDT24" s="11"/>
      <c r="IDU24" s="11"/>
      <c r="IDV24" s="11"/>
      <c r="IDW24" s="11"/>
      <c r="IDX24" s="11"/>
      <c r="IDY24" s="11"/>
      <c r="IDZ24" s="11"/>
      <c r="IEA24" s="11"/>
      <c r="IEB24" s="11"/>
      <c r="IEC24" s="11"/>
      <c r="IED24" s="11"/>
      <c r="IEE24" s="11"/>
      <c r="IEF24" s="11"/>
      <c r="IEG24" s="11"/>
      <c r="IEH24" s="11"/>
      <c r="IEI24" s="11"/>
      <c r="IEJ24" s="11"/>
      <c r="IEK24" s="11"/>
      <c r="IEL24" s="11"/>
      <c r="IEM24" s="11"/>
      <c r="IEN24" s="11"/>
      <c r="IEO24" s="11"/>
      <c r="IEP24" s="11"/>
      <c r="IEQ24" s="11"/>
      <c r="IER24" s="11"/>
      <c r="IES24" s="11"/>
      <c r="IET24" s="11"/>
      <c r="IEU24" s="11"/>
      <c r="IEV24" s="11"/>
      <c r="IEW24" s="11"/>
      <c r="IEX24" s="11"/>
      <c r="IEY24" s="11"/>
      <c r="IEZ24" s="11"/>
      <c r="IFA24" s="11"/>
      <c r="IFB24" s="11"/>
      <c r="IFC24" s="11"/>
      <c r="IFD24" s="11"/>
      <c r="IFE24" s="11"/>
      <c r="IFF24" s="11"/>
      <c r="IFG24" s="11"/>
      <c r="IFH24" s="11"/>
      <c r="IFI24" s="11"/>
      <c r="IFJ24" s="11"/>
      <c r="IFK24" s="11"/>
      <c r="IFL24" s="11"/>
      <c r="IFM24" s="11"/>
      <c r="IFN24" s="11"/>
      <c r="IFO24" s="11"/>
      <c r="IFP24" s="11"/>
      <c r="IFQ24" s="11"/>
      <c r="IFR24" s="11"/>
      <c r="IFS24" s="11"/>
      <c r="IFT24" s="11"/>
      <c r="IFU24" s="11"/>
      <c r="IFV24" s="11"/>
      <c r="IFW24" s="11"/>
      <c r="IFX24" s="11"/>
      <c r="IFY24" s="11"/>
      <c r="IFZ24" s="11"/>
      <c r="IGA24" s="11"/>
      <c r="IGB24" s="11"/>
      <c r="IGC24" s="11"/>
      <c r="IGD24" s="11"/>
      <c r="IGE24" s="11"/>
      <c r="IGF24" s="11"/>
      <c r="IGG24" s="11"/>
      <c r="IGH24" s="11"/>
      <c r="IGI24" s="11"/>
      <c r="IGJ24" s="11"/>
      <c r="IGK24" s="11"/>
      <c r="IGL24" s="11"/>
      <c r="IGM24" s="11"/>
      <c r="IGN24" s="11"/>
      <c r="IGO24" s="11"/>
      <c r="IGP24" s="11"/>
      <c r="IGQ24" s="11"/>
      <c r="IGR24" s="11"/>
      <c r="IGS24" s="11"/>
      <c r="IGT24" s="11"/>
      <c r="IGU24" s="11"/>
      <c r="IGV24" s="11"/>
      <c r="IGW24" s="11"/>
      <c r="IGX24" s="11"/>
      <c r="IGY24" s="11"/>
      <c r="IGZ24" s="11"/>
      <c r="IHA24" s="11"/>
      <c r="IHB24" s="11"/>
      <c r="IHC24" s="11"/>
      <c r="IHD24" s="11"/>
      <c r="IHE24" s="11"/>
      <c r="IHF24" s="11"/>
      <c r="IHG24" s="11"/>
      <c r="IHH24" s="11"/>
      <c r="IHI24" s="11"/>
      <c r="IHJ24" s="11"/>
      <c r="IHK24" s="11"/>
      <c r="IHL24" s="11"/>
      <c r="IHM24" s="11"/>
      <c r="IHN24" s="11"/>
      <c r="IHO24" s="11"/>
      <c r="IHP24" s="11"/>
      <c r="IHQ24" s="11"/>
      <c r="IHR24" s="11"/>
      <c r="IHS24" s="11"/>
      <c r="IHT24" s="11"/>
      <c r="IHU24" s="11"/>
      <c r="IHV24" s="11"/>
      <c r="IHW24" s="11"/>
      <c r="IHX24" s="11"/>
      <c r="IHY24" s="11"/>
      <c r="IHZ24" s="11"/>
      <c r="IIA24" s="11"/>
      <c r="IIB24" s="11"/>
      <c r="IIC24" s="11"/>
      <c r="IID24" s="11"/>
      <c r="IIE24" s="11"/>
      <c r="IIF24" s="11"/>
      <c r="IIG24" s="11"/>
      <c r="IIH24" s="11"/>
      <c r="III24" s="11"/>
      <c r="IIJ24" s="11"/>
      <c r="IIK24" s="11"/>
      <c r="IIL24" s="11"/>
      <c r="IIM24" s="11"/>
      <c r="IIN24" s="11"/>
      <c r="IIO24" s="11"/>
      <c r="IIP24" s="11"/>
      <c r="IIQ24" s="11"/>
      <c r="IIR24" s="11"/>
      <c r="IIS24" s="11"/>
      <c r="IIT24" s="11"/>
      <c r="IIU24" s="11"/>
      <c r="IIV24" s="11"/>
      <c r="IIW24" s="11"/>
      <c r="IIX24" s="11"/>
      <c r="IIY24" s="11"/>
      <c r="IIZ24" s="11"/>
      <c r="IJA24" s="11"/>
      <c r="IJB24" s="11"/>
      <c r="IJC24" s="11"/>
      <c r="IJD24" s="11"/>
      <c r="IJE24" s="11"/>
      <c r="IJF24" s="11"/>
      <c r="IJG24" s="11"/>
      <c r="IJH24" s="11"/>
      <c r="IJI24" s="11"/>
      <c r="IJJ24" s="11"/>
      <c r="IJK24" s="11"/>
      <c r="IJL24" s="11"/>
      <c r="IJM24" s="11"/>
      <c r="IJN24" s="11"/>
      <c r="IJO24" s="11"/>
      <c r="IJP24" s="11"/>
      <c r="IJQ24" s="11"/>
      <c r="IJR24" s="11"/>
      <c r="IJS24" s="11"/>
      <c r="IJT24" s="11"/>
      <c r="IJU24" s="11"/>
      <c r="IJV24" s="11"/>
      <c r="IJW24" s="11"/>
      <c r="IJX24" s="11"/>
      <c r="IJY24" s="11"/>
      <c r="IJZ24" s="11"/>
      <c r="IKA24" s="11"/>
      <c r="IKB24" s="11"/>
      <c r="IKC24" s="11"/>
      <c r="IKD24" s="11"/>
      <c r="IKE24" s="11"/>
      <c r="IKF24" s="11"/>
      <c r="IKG24" s="11"/>
      <c r="IKH24" s="11"/>
      <c r="IKI24" s="11"/>
      <c r="IKJ24" s="11"/>
      <c r="IKK24" s="11"/>
      <c r="IKL24" s="11"/>
      <c r="IKM24" s="11"/>
      <c r="IKN24" s="11"/>
      <c r="IKO24" s="11"/>
      <c r="IKP24" s="11"/>
      <c r="IKQ24" s="11"/>
      <c r="IKR24" s="11"/>
      <c r="IKS24" s="11"/>
      <c r="IKT24" s="11"/>
      <c r="IKU24" s="11"/>
      <c r="IKV24" s="11"/>
      <c r="IKW24" s="11"/>
      <c r="IKX24" s="11"/>
      <c r="IKY24" s="11"/>
      <c r="IKZ24" s="11"/>
      <c r="ILA24" s="11"/>
      <c r="ILB24" s="11"/>
      <c r="ILC24" s="11"/>
      <c r="ILD24" s="11"/>
      <c r="ILE24" s="11"/>
      <c r="ILF24" s="11"/>
      <c r="ILG24" s="11"/>
      <c r="ILH24" s="11"/>
      <c r="ILI24" s="11"/>
      <c r="ILJ24" s="11"/>
      <c r="ILK24" s="11"/>
      <c r="ILL24" s="11"/>
      <c r="ILM24" s="11"/>
      <c r="ILN24" s="11"/>
      <c r="ILO24" s="11"/>
      <c r="ILP24" s="11"/>
      <c r="ILQ24" s="11"/>
      <c r="ILR24" s="11"/>
      <c r="ILS24" s="11"/>
      <c r="ILT24" s="11"/>
      <c r="ILU24" s="11"/>
      <c r="ILV24" s="11"/>
      <c r="ILW24" s="11"/>
      <c r="ILX24" s="11"/>
      <c r="ILY24" s="11"/>
      <c r="ILZ24" s="11"/>
      <c r="IMA24" s="11"/>
      <c r="IMB24" s="11"/>
      <c r="IMC24" s="11"/>
      <c r="IMD24" s="11"/>
      <c r="IME24" s="11"/>
      <c r="IMF24" s="11"/>
      <c r="IMG24" s="11"/>
      <c r="IMH24" s="11"/>
      <c r="IMI24" s="11"/>
      <c r="IMJ24" s="11"/>
      <c r="IMK24" s="11"/>
      <c r="IML24" s="11"/>
      <c r="IMM24" s="11"/>
      <c r="IMN24" s="11"/>
      <c r="IMO24" s="11"/>
      <c r="IMP24" s="11"/>
      <c r="IMQ24" s="11"/>
      <c r="IMR24" s="11"/>
      <c r="IMS24" s="11"/>
      <c r="IMT24" s="11"/>
      <c r="IMU24" s="11"/>
      <c r="IMV24" s="11"/>
      <c r="IMW24" s="11"/>
      <c r="IMX24" s="11"/>
      <c r="IMY24" s="11"/>
      <c r="IMZ24" s="11"/>
      <c r="INA24" s="11"/>
      <c r="INB24" s="11"/>
      <c r="INC24" s="11"/>
      <c r="IND24" s="11"/>
      <c r="INE24" s="11"/>
      <c r="INF24" s="11"/>
      <c r="ING24" s="11"/>
      <c r="INH24" s="11"/>
      <c r="INI24" s="11"/>
      <c r="INJ24" s="11"/>
      <c r="INK24" s="11"/>
      <c r="INL24" s="11"/>
      <c r="INM24" s="11"/>
      <c r="INN24" s="11"/>
      <c r="INO24" s="11"/>
      <c r="INP24" s="11"/>
      <c r="INQ24" s="11"/>
      <c r="INR24" s="11"/>
      <c r="INS24" s="11"/>
      <c r="INT24" s="11"/>
      <c r="INU24" s="11"/>
      <c r="INV24" s="11"/>
      <c r="INW24" s="11"/>
      <c r="INX24" s="11"/>
      <c r="INY24" s="11"/>
      <c r="INZ24" s="11"/>
      <c r="IOA24" s="11"/>
      <c r="IOB24" s="11"/>
      <c r="IOC24" s="11"/>
      <c r="IOD24" s="11"/>
      <c r="IOE24" s="11"/>
      <c r="IOF24" s="11"/>
      <c r="IOG24" s="11"/>
      <c r="IOH24" s="11"/>
      <c r="IOI24" s="11"/>
      <c r="IOJ24" s="11"/>
      <c r="IOK24" s="11"/>
      <c r="IOL24" s="11"/>
      <c r="IOM24" s="11"/>
      <c r="ION24" s="11"/>
      <c r="IOO24" s="11"/>
      <c r="IOP24" s="11"/>
      <c r="IOQ24" s="11"/>
      <c r="IOR24" s="11"/>
      <c r="IOS24" s="11"/>
      <c r="IOT24" s="11"/>
      <c r="IOU24" s="11"/>
      <c r="IOV24" s="11"/>
      <c r="IOW24" s="11"/>
      <c r="IOX24" s="11"/>
      <c r="IOY24" s="11"/>
      <c r="IOZ24" s="11"/>
      <c r="IPA24" s="11"/>
      <c r="IPB24" s="11"/>
      <c r="IPC24" s="11"/>
      <c r="IPD24" s="11"/>
      <c r="IPE24" s="11"/>
      <c r="IPF24" s="11"/>
      <c r="IPG24" s="11"/>
      <c r="IPH24" s="11"/>
      <c r="IPI24" s="11"/>
      <c r="IPJ24" s="11"/>
      <c r="IPK24" s="11"/>
      <c r="IPL24" s="11"/>
      <c r="IPM24" s="11"/>
      <c r="IPN24" s="11"/>
      <c r="IPO24" s="11"/>
      <c r="IPP24" s="11"/>
      <c r="IPQ24" s="11"/>
      <c r="IPR24" s="11"/>
      <c r="IPS24" s="11"/>
      <c r="IPT24" s="11"/>
      <c r="IPU24" s="11"/>
      <c r="IPV24" s="11"/>
      <c r="IPW24" s="11"/>
      <c r="IPX24" s="11"/>
      <c r="IPY24" s="11"/>
      <c r="IPZ24" s="11"/>
      <c r="IQA24" s="11"/>
      <c r="IQB24" s="11"/>
      <c r="IQC24" s="11"/>
      <c r="IQD24" s="11"/>
      <c r="IQE24" s="11"/>
      <c r="IQF24" s="11"/>
      <c r="IQG24" s="11"/>
      <c r="IQH24" s="11"/>
      <c r="IQI24" s="11"/>
      <c r="IQJ24" s="11"/>
      <c r="IQK24" s="11"/>
      <c r="IQL24" s="11"/>
      <c r="IQM24" s="11"/>
      <c r="IQN24" s="11"/>
      <c r="IQO24" s="11"/>
      <c r="IQP24" s="11"/>
      <c r="IQQ24" s="11"/>
      <c r="IQR24" s="11"/>
      <c r="IQS24" s="11"/>
      <c r="IQT24" s="11"/>
      <c r="IQU24" s="11"/>
      <c r="IQV24" s="11"/>
      <c r="IQW24" s="11"/>
      <c r="IQX24" s="11"/>
      <c r="IQY24" s="11"/>
      <c r="IQZ24" s="11"/>
      <c r="IRA24" s="11"/>
      <c r="IRB24" s="11"/>
      <c r="IRC24" s="11"/>
      <c r="IRD24" s="11"/>
      <c r="IRE24" s="11"/>
      <c r="IRF24" s="11"/>
      <c r="IRG24" s="11"/>
      <c r="IRH24" s="11"/>
      <c r="IRI24" s="11"/>
      <c r="IRJ24" s="11"/>
      <c r="IRK24" s="11"/>
      <c r="IRL24" s="11"/>
      <c r="IRM24" s="11"/>
      <c r="IRN24" s="11"/>
      <c r="IRO24" s="11"/>
      <c r="IRP24" s="11"/>
      <c r="IRQ24" s="11"/>
      <c r="IRR24" s="11"/>
      <c r="IRS24" s="11"/>
      <c r="IRT24" s="11"/>
      <c r="IRU24" s="11"/>
      <c r="IRV24" s="11"/>
      <c r="IRW24" s="11"/>
      <c r="IRX24" s="11"/>
      <c r="IRY24" s="11"/>
      <c r="IRZ24" s="11"/>
      <c r="ISA24" s="11"/>
      <c r="ISB24" s="11"/>
      <c r="ISC24" s="11"/>
      <c r="ISD24" s="11"/>
      <c r="ISE24" s="11"/>
      <c r="ISF24" s="11"/>
      <c r="ISG24" s="11"/>
      <c r="ISH24" s="11"/>
      <c r="ISI24" s="11"/>
      <c r="ISJ24" s="11"/>
      <c r="ISK24" s="11"/>
      <c r="ISL24" s="11"/>
      <c r="ISM24" s="11"/>
      <c r="ISN24" s="11"/>
      <c r="ISO24" s="11"/>
      <c r="ISP24" s="11"/>
      <c r="ISQ24" s="11"/>
      <c r="ISR24" s="11"/>
      <c r="ISS24" s="11"/>
      <c r="IST24" s="11"/>
      <c r="ISU24" s="11"/>
      <c r="ISV24" s="11"/>
      <c r="ISW24" s="11"/>
      <c r="ISX24" s="11"/>
      <c r="ISY24" s="11"/>
      <c r="ISZ24" s="11"/>
      <c r="ITA24" s="11"/>
      <c r="ITB24" s="11"/>
      <c r="ITC24" s="11"/>
      <c r="ITD24" s="11"/>
      <c r="ITE24" s="11"/>
      <c r="ITF24" s="11"/>
      <c r="ITG24" s="11"/>
      <c r="ITH24" s="11"/>
      <c r="ITI24" s="11"/>
      <c r="ITJ24" s="11"/>
      <c r="ITK24" s="11"/>
      <c r="ITL24" s="11"/>
      <c r="ITM24" s="11"/>
      <c r="ITN24" s="11"/>
      <c r="ITO24" s="11"/>
      <c r="ITP24" s="11"/>
      <c r="ITQ24" s="11"/>
      <c r="ITR24" s="11"/>
      <c r="ITS24" s="11"/>
      <c r="ITT24" s="11"/>
      <c r="ITU24" s="11"/>
      <c r="ITV24" s="11"/>
      <c r="ITW24" s="11"/>
      <c r="ITX24" s="11"/>
      <c r="ITY24" s="11"/>
      <c r="ITZ24" s="11"/>
      <c r="IUA24" s="11"/>
      <c r="IUB24" s="11"/>
      <c r="IUC24" s="11"/>
      <c r="IUD24" s="11"/>
      <c r="IUE24" s="11"/>
      <c r="IUF24" s="11"/>
      <c r="IUG24" s="11"/>
      <c r="IUH24" s="11"/>
      <c r="IUI24" s="11"/>
      <c r="IUJ24" s="11"/>
      <c r="IUK24" s="11"/>
      <c r="IUL24" s="11"/>
      <c r="IUM24" s="11"/>
      <c r="IUN24" s="11"/>
      <c r="IUO24" s="11"/>
      <c r="IUP24" s="11"/>
      <c r="IUQ24" s="11"/>
      <c r="IUR24" s="11"/>
      <c r="IUS24" s="11"/>
      <c r="IUT24" s="11"/>
      <c r="IUU24" s="11"/>
      <c r="IUV24" s="11"/>
      <c r="IUW24" s="11"/>
      <c r="IUX24" s="11"/>
      <c r="IUY24" s="11"/>
      <c r="IUZ24" s="11"/>
      <c r="IVA24" s="11"/>
      <c r="IVB24" s="11"/>
      <c r="IVC24" s="11"/>
      <c r="IVD24" s="11"/>
      <c r="IVE24" s="11"/>
      <c r="IVF24" s="11"/>
      <c r="IVG24" s="11"/>
      <c r="IVH24" s="11"/>
      <c r="IVI24" s="11"/>
      <c r="IVJ24" s="11"/>
      <c r="IVK24" s="11"/>
      <c r="IVL24" s="11"/>
      <c r="IVM24" s="11"/>
      <c r="IVN24" s="11"/>
      <c r="IVO24" s="11"/>
      <c r="IVP24" s="11"/>
      <c r="IVQ24" s="11"/>
      <c r="IVR24" s="11"/>
      <c r="IVS24" s="11"/>
      <c r="IVT24" s="11"/>
      <c r="IVU24" s="11"/>
      <c r="IVV24" s="11"/>
      <c r="IVW24" s="11"/>
      <c r="IVX24" s="11"/>
      <c r="IVY24" s="11"/>
      <c r="IVZ24" s="11"/>
      <c r="IWA24" s="11"/>
      <c r="IWB24" s="11"/>
      <c r="IWC24" s="11"/>
      <c r="IWD24" s="11"/>
      <c r="IWE24" s="11"/>
      <c r="IWF24" s="11"/>
      <c r="IWG24" s="11"/>
      <c r="IWH24" s="11"/>
      <c r="IWI24" s="11"/>
      <c r="IWJ24" s="11"/>
      <c r="IWK24" s="11"/>
      <c r="IWL24" s="11"/>
      <c r="IWM24" s="11"/>
      <c r="IWN24" s="11"/>
      <c r="IWO24" s="11"/>
      <c r="IWP24" s="11"/>
      <c r="IWQ24" s="11"/>
      <c r="IWR24" s="11"/>
      <c r="IWS24" s="11"/>
      <c r="IWT24" s="11"/>
      <c r="IWU24" s="11"/>
      <c r="IWV24" s="11"/>
      <c r="IWW24" s="11"/>
      <c r="IWX24" s="11"/>
      <c r="IWY24" s="11"/>
      <c r="IWZ24" s="11"/>
      <c r="IXA24" s="11"/>
      <c r="IXB24" s="11"/>
      <c r="IXC24" s="11"/>
      <c r="IXD24" s="11"/>
      <c r="IXE24" s="11"/>
      <c r="IXF24" s="11"/>
      <c r="IXG24" s="11"/>
      <c r="IXH24" s="11"/>
      <c r="IXI24" s="11"/>
      <c r="IXJ24" s="11"/>
      <c r="IXK24" s="11"/>
      <c r="IXL24" s="11"/>
      <c r="IXM24" s="11"/>
      <c r="IXN24" s="11"/>
      <c r="IXO24" s="11"/>
      <c r="IXP24" s="11"/>
      <c r="IXQ24" s="11"/>
      <c r="IXR24" s="11"/>
      <c r="IXS24" s="11"/>
      <c r="IXT24" s="11"/>
      <c r="IXU24" s="11"/>
      <c r="IXV24" s="11"/>
      <c r="IXW24" s="11"/>
      <c r="IXX24" s="11"/>
      <c r="IXY24" s="11"/>
      <c r="IXZ24" s="11"/>
      <c r="IYA24" s="11"/>
      <c r="IYB24" s="11"/>
      <c r="IYC24" s="11"/>
      <c r="IYD24" s="11"/>
      <c r="IYE24" s="11"/>
      <c r="IYF24" s="11"/>
      <c r="IYG24" s="11"/>
      <c r="IYH24" s="11"/>
      <c r="IYI24" s="11"/>
      <c r="IYJ24" s="11"/>
      <c r="IYK24" s="11"/>
      <c r="IYL24" s="11"/>
      <c r="IYM24" s="11"/>
      <c r="IYN24" s="11"/>
      <c r="IYO24" s="11"/>
      <c r="IYP24" s="11"/>
      <c r="IYQ24" s="11"/>
      <c r="IYR24" s="11"/>
      <c r="IYS24" s="11"/>
      <c r="IYT24" s="11"/>
      <c r="IYU24" s="11"/>
      <c r="IYV24" s="11"/>
      <c r="IYW24" s="11"/>
      <c r="IYX24" s="11"/>
      <c r="IYY24" s="11"/>
      <c r="IYZ24" s="11"/>
      <c r="IZA24" s="11"/>
      <c r="IZB24" s="11"/>
      <c r="IZC24" s="11"/>
      <c r="IZD24" s="11"/>
      <c r="IZE24" s="11"/>
      <c r="IZF24" s="11"/>
      <c r="IZG24" s="11"/>
      <c r="IZH24" s="11"/>
      <c r="IZI24" s="11"/>
      <c r="IZJ24" s="11"/>
      <c r="IZK24" s="11"/>
      <c r="IZL24" s="11"/>
      <c r="IZM24" s="11"/>
      <c r="IZN24" s="11"/>
      <c r="IZO24" s="11"/>
      <c r="IZP24" s="11"/>
      <c r="IZQ24" s="11"/>
      <c r="IZR24" s="11"/>
      <c r="IZS24" s="11"/>
      <c r="IZT24" s="11"/>
      <c r="IZU24" s="11"/>
      <c r="IZV24" s="11"/>
      <c r="IZW24" s="11"/>
      <c r="IZX24" s="11"/>
      <c r="IZY24" s="11"/>
      <c r="IZZ24" s="11"/>
      <c r="JAA24" s="11"/>
      <c r="JAB24" s="11"/>
      <c r="JAC24" s="11"/>
      <c r="JAD24" s="11"/>
      <c r="JAE24" s="11"/>
      <c r="JAF24" s="11"/>
      <c r="JAG24" s="11"/>
      <c r="JAH24" s="11"/>
      <c r="JAI24" s="11"/>
      <c r="JAJ24" s="11"/>
      <c r="JAK24" s="11"/>
      <c r="JAL24" s="11"/>
      <c r="JAM24" s="11"/>
      <c r="JAN24" s="11"/>
      <c r="JAO24" s="11"/>
      <c r="JAP24" s="11"/>
      <c r="JAQ24" s="11"/>
      <c r="JAR24" s="11"/>
      <c r="JAS24" s="11"/>
      <c r="JAT24" s="11"/>
      <c r="JAU24" s="11"/>
      <c r="JAV24" s="11"/>
      <c r="JAW24" s="11"/>
      <c r="JAX24" s="11"/>
      <c r="JAY24" s="11"/>
      <c r="JAZ24" s="11"/>
      <c r="JBA24" s="11"/>
      <c r="JBB24" s="11"/>
      <c r="JBC24" s="11"/>
      <c r="JBD24" s="11"/>
      <c r="JBE24" s="11"/>
      <c r="JBF24" s="11"/>
      <c r="JBG24" s="11"/>
      <c r="JBH24" s="11"/>
      <c r="JBI24" s="11"/>
      <c r="JBJ24" s="11"/>
      <c r="JBK24" s="11"/>
      <c r="JBL24" s="11"/>
      <c r="JBM24" s="11"/>
      <c r="JBN24" s="11"/>
      <c r="JBO24" s="11"/>
      <c r="JBP24" s="11"/>
      <c r="JBQ24" s="11"/>
      <c r="JBR24" s="11"/>
      <c r="JBS24" s="11"/>
      <c r="JBT24" s="11"/>
      <c r="JBU24" s="11"/>
      <c r="JBV24" s="11"/>
      <c r="JBW24" s="11"/>
      <c r="JBX24" s="11"/>
      <c r="JBY24" s="11"/>
      <c r="JBZ24" s="11"/>
      <c r="JCA24" s="11"/>
      <c r="JCB24" s="11"/>
      <c r="JCC24" s="11"/>
      <c r="JCD24" s="11"/>
      <c r="JCE24" s="11"/>
      <c r="JCF24" s="11"/>
      <c r="JCG24" s="11"/>
      <c r="JCH24" s="11"/>
      <c r="JCI24" s="11"/>
      <c r="JCJ24" s="11"/>
      <c r="JCK24" s="11"/>
      <c r="JCL24" s="11"/>
      <c r="JCM24" s="11"/>
      <c r="JCN24" s="11"/>
      <c r="JCO24" s="11"/>
      <c r="JCP24" s="11"/>
      <c r="JCQ24" s="11"/>
      <c r="JCR24" s="11"/>
      <c r="JCS24" s="11"/>
      <c r="JCT24" s="11"/>
      <c r="JCU24" s="11"/>
      <c r="JCV24" s="11"/>
      <c r="JCW24" s="11"/>
      <c r="JCX24" s="11"/>
      <c r="JCY24" s="11"/>
      <c r="JCZ24" s="11"/>
      <c r="JDA24" s="11"/>
      <c r="JDB24" s="11"/>
      <c r="JDC24" s="11"/>
      <c r="JDD24" s="11"/>
      <c r="JDE24" s="11"/>
      <c r="JDF24" s="11"/>
      <c r="JDG24" s="11"/>
      <c r="JDH24" s="11"/>
      <c r="JDI24" s="11"/>
      <c r="JDJ24" s="11"/>
      <c r="JDK24" s="11"/>
      <c r="JDL24" s="11"/>
      <c r="JDM24" s="11"/>
      <c r="JDN24" s="11"/>
      <c r="JDO24" s="11"/>
      <c r="JDP24" s="11"/>
      <c r="JDQ24" s="11"/>
      <c r="JDR24" s="11"/>
      <c r="JDS24" s="11"/>
      <c r="JDT24" s="11"/>
      <c r="JDU24" s="11"/>
      <c r="JDV24" s="11"/>
      <c r="JDW24" s="11"/>
      <c r="JDX24" s="11"/>
      <c r="JDY24" s="11"/>
      <c r="JDZ24" s="11"/>
      <c r="JEA24" s="11"/>
      <c r="JEB24" s="11"/>
      <c r="JEC24" s="11"/>
      <c r="JED24" s="11"/>
      <c r="JEE24" s="11"/>
      <c r="JEF24" s="11"/>
      <c r="JEG24" s="11"/>
      <c r="JEH24" s="11"/>
      <c r="JEI24" s="11"/>
      <c r="JEJ24" s="11"/>
      <c r="JEK24" s="11"/>
      <c r="JEL24" s="11"/>
      <c r="JEM24" s="11"/>
      <c r="JEN24" s="11"/>
      <c r="JEO24" s="11"/>
      <c r="JEP24" s="11"/>
      <c r="JEQ24" s="11"/>
      <c r="JER24" s="11"/>
      <c r="JES24" s="11"/>
      <c r="JET24" s="11"/>
      <c r="JEU24" s="11"/>
      <c r="JEV24" s="11"/>
      <c r="JEW24" s="11"/>
      <c r="JEX24" s="11"/>
      <c r="JEY24" s="11"/>
      <c r="JEZ24" s="11"/>
      <c r="JFA24" s="11"/>
      <c r="JFB24" s="11"/>
      <c r="JFC24" s="11"/>
      <c r="JFD24" s="11"/>
      <c r="JFE24" s="11"/>
      <c r="JFF24" s="11"/>
      <c r="JFG24" s="11"/>
      <c r="JFH24" s="11"/>
      <c r="JFI24" s="11"/>
      <c r="JFJ24" s="11"/>
      <c r="JFK24" s="11"/>
      <c r="JFL24" s="11"/>
      <c r="JFM24" s="11"/>
      <c r="JFN24" s="11"/>
      <c r="JFO24" s="11"/>
      <c r="JFP24" s="11"/>
      <c r="JFQ24" s="11"/>
      <c r="JFR24" s="11"/>
      <c r="JFS24" s="11"/>
      <c r="JFT24" s="11"/>
      <c r="JFU24" s="11"/>
      <c r="JFV24" s="11"/>
      <c r="JFW24" s="11"/>
      <c r="JFX24" s="11"/>
      <c r="JFY24" s="11"/>
      <c r="JFZ24" s="11"/>
      <c r="JGA24" s="11"/>
      <c r="JGB24" s="11"/>
      <c r="JGC24" s="11"/>
      <c r="JGD24" s="11"/>
      <c r="JGE24" s="11"/>
      <c r="JGF24" s="11"/>
      <c r="JGG24" s="11"/>
      <c r="JGH24" s="11"/>
      <c r="JGI24" s="11"/>
      <c r="JGJ24" s="11"/>
      <c r="JGK24" s="11"/>
      <c r="JGL24" s="11"/>
      <c r="JGM24" s="11"/>
      <c r="JGN24" s="11"/>
      <c r="JGO24" s="11"/>
      <c r="JGP24" s="11"/>
      <c r="JGQ24" s="11"/>
      <c r="JGR24" s="11"/>
      <c r="JGS24" s="11"/>
      <c r="JGT24" s="11"/>
      <c r="JGU24" s="11"/>
      <c r="JGV24" s="11"/>
      <c r="JGW24" s="11"/>
      <c r="JGX24" s="11"/>
      <c r="JGY24" s="11"/>
      <c r="JGZ24" s="11"/>
      <c r="JHA24" s="11"/>
      <c r="JHB24" s="11"/>
      <c r="JHC24" s="11"/>
      <c r="JHD24" s="11"/>
      <c r="JHE24" s="11"/>
      <c r="JHF24" s="11"/>
      <c r="JHG24" s="11"/>
      <c r="JHH24" s="11"/>
      <c r="JHI24" s="11"/>
      <c r="JHJ24" s="11"/>
      <c r="JHK24" s="11"/>
      <c r="JHL24" s="11"/>
      <c r="JHM24" s="11"/>
      <c r="JHN24" s="11"/>
      <c r="JHO24" s="11"/>
      <c r="JHP24" s="11"/>
      <c r="JHQ24" s="11"/>
      <c r="JHR24" s="11"/>
      <c r="JHS24" s="11"/>
      <c r="JHT24" s="11"/>
      <c r="JHU24" s="11"/>
      <c r="JHV24" s="11"/>
      <c r="JHW24" s="11"/>
      <c r="JHX24" s="11"/>
      <c r="JHY24" s="11"/>
      <c r="JHZ24" s="11"/>
      <c r="JIA24" s="11"/>
      <c r="JIB24" s="11"/>
      <c r="JIC24" s="11"/>
      <c r="JID24" s="11"/>
      <c r="JIE24" s="11"/>
      <c r="JIF24" s="11"/>
      <c r="JIG24" s="11"/>
      <c r="JIH24" s="11"/>
      <c r="JII24" s="11"/>
      <c r="JIJ24" s="11"/>
      <c r="JIK24" s="11"/>
      <c r="JIL24" s="11"/>
      <c r="JIM24" s="11"/>
      <c r="JIN24" s="11"/>
      <c r="JIO24" s="11"/>
      <c r="JIP24" s="11"/>
      <c r="JIQ24" s="11"/>
      <c r="JIR24" s="11"/>
      <c r="JIS24" s="11"/>
      <c r="JIT24" s="11"/>
      <c r="JIU24" s="11"/>
      <c r="JIV24" s="11"/>
      <c r="JIW24" s="11"/>
      <c r="JIX24" s="11"/>
      <c r="JIY24" s="11"/>
      <c r="JIZ24" s="11"/>
      <c r="JJA24" s="11"/>
      <c r="JJB24" s="11"/>
      <c r="JJC24" s="11"/>
      <c r="JJD24" s="11"/>
      <c r="JJE24" s="11"/>
      <c r="JJF24" s="11"/>
      <c r="JJG24" s="11"/>
      <c r="JJH24" s="11"/>
      <c r="JJI24" s="11"/>
      <c r="JJJ24" s="11"/>
      <c r="JJK24" s="11"/>
      <c r="JJL24" s="11"/>
      <c r="JJM24" s="11"/>
      <c r="JJN24" s="11"/>
      <c r="JJO24" s="11"/>
      <c r="JJP24" s="11"/>
      <c r="JJQ24" s="11"/>
      <c r="JJR24" s="11"/>
      <c r="JJS24" s="11"/>
      <c r="JJT24" s="11"/>
      <c r="JJU24" s="11"/>
      <c r="JJV24" s="11"/>
      <c r="JJW24" s="11"/>
      <c r="JJX24" s="11"/>
      <c r="JJY24" s="11"/>
      <c r="JJZ24" s="11"/>
      <c r="JKA24" s="11"/>
      <c r="JKB24" s="11"/>
      <c r="JKC24" s="11"/>
      <c r="JKD24" s="11"/>
      <c r="JKE24" s="11"/>
      <c r="JKF24" s="11"/>
      <c r="JKG24" s="11"/>
      <c r="JKH24" s="11"/>
      <c r="JKI24" s="11"/>
      <c r="JKJ24" s="11"/>
      <c r="JKK24" s="11"/>
      <c r="JKL24" s="11"/>
      <c r="JKM24" s="11"/>
      <c r="JKN24" s="11"/>
      <c r="JKO24" s="11"/>
      <c r="JKP24" s="11"/>
      <c r="JKQ24" s="11"/>
      <c r="JKR24" s="11"/>
      <c r="JKS24" s="11"/>
      <c r="JKT24" s="11"/>
      <c r="JKU24" s="11"/>
      <c r="JKV24" s="11"/>
      <c r="JKW24" s="11"/>
      <c r="JKX24" s="11"/>
      <c r="JKY24" s="11"/>
      <c r="JKZ24" s="11"/>
      <c r="JLA24" s="11"/>
      <c r="JLB24" s="11"/>
      <c r="JLC24" s="11"/>
      <c r="JLD24" s="11"/>
      <c r="JLE24" s="11"/>
      <c r="JLF24" s="11"/>
      <c r="JLG24" s="11"/>
      <c r="JLH24" s="11"/>
      <c r="JLI24" s="11"/>
      <c r="JLJ24" s="11"/>
      <c r="JLK24" s="11"/>
      <c r="JLL24" s="11"/>
      <c r="JLM24" s="11"/>
      <c r="JLN24" s="11"/>
      <c r="JLO24" s="11"/>
      <c r="JLP24" s="11"/>
      <c r="JLQ24" s="11"/>
      <c r="JLR24" s="11"/>
      <c r="JLS24" s="11"/>
      <c r="JLT24" s="11"/>
      <c r="JLU24" s="11"/>
      <c r="JLV24" s="11"/>
      <c r="JLW24" s="11"/>
      <c r="JLX24" s="11"/>
      <c r="JLY24" s="11"/>
      <c r="JLZ24" s="11"/>
      <c r="JMA24" s="11"/>
      <c r="JMB24" s="11"/>
      <c r="JMC24" s="11"/>
      <c r="JMD24" s="11"/>
      <c r="JME24" s="11"/>
      <c r="JMF24" s="11"/>
      <c r="JMG24" s="11"/>
      <c r="JMH24" s="11"/>
      <c r="JMI24" s="11"/>
      <c r="JMJ24" s="11"/>
      <c r="JMK24" s="11"/>
      <c r="JML24" s="11"/>
      <c r="JMM24" s="11"/>
      <c r="JMN24" s="11"/>
      <c r="JMO24" s="11"/>
      <c r="JMP24" s="11"/>
      <c r="JMQ24" s="11"/>
      <c r="JMR24" s="11"/>
      <c r="JMS24" s="11"/>
      <c r="JMT24" s="11"/>
      <c r="JMU24" s="11"/>
      <c r="JMV24" s="11"/>
      <c r="JMW24" s="11"/>
      <c r="JMX24" s="11"/>
      <c r="JMY24" s="11"/>
      <c r="JMZ24" s="11"/>
      <c r="JNA24" s="11"/>
      <c r="JNB24" s="11"/>
      <c r="JNC24" s="11"/>
      <c r="JND24" s="11"/>
      <c r="JNE24" s="11"/>
      <c r="JNF24" s="11"/>
      <c r="JNG24" s="11"/>
      <c r="JNH24" s="11"/>
      <c r="JNI24" s="11"/>
      <c r="JNJ24" s="11"/>
      <c r="JNK24" s="11"/>
      <c r="JNL24" s="11"/>
      <c r="JNM24" s="11"/>
      <c r="JNN24" s="11"/>
      <c r="JNO24" s="11"/>
      <c r="JNP24" s="11"/>
      <c r="JNQ24" s="11"/>
      <c r="JNR24" s="11"/>
      <c r="JNS24" s="11"/>
      <c r="JNT24" s="11"/>
      <c r="JNU24" s="11"/>
      <c r="JNV24" s="11"/>
      <c r="JNW24" s="11"/>
      <c r="JNX24" s="11"/>
      <c r="JNY24" s="11"/>
      <c r="JNZ24" s="11"/>
      <c r="JOA24" s="11"/>
      <c r="JOB24" s="11"/>
      <c r="JOC24" s="11"/>
      <c r="JOD24" s="11"/>
      <c r="JOE24" s="11"/>
      <c r="JOF24" s="11"/>
      <c r="JOG24" s="11"/>
      <c r="JOH24" s="11"/>
      <c r="JOI24" s="11"/>
      <c r="JOJ24" s="11"/>
      <c r="JOK24" s="11"/>
      <c r="JOL24" s="11"/>
      <c r="JOM24" s="11"/>
      <c r="JON24" s="11"/>
      <c r="JOO24" s="11"/>
      <c r="JOP24" s="11"/>
      <c r="JOQ24" s="11"/>
      <c r="JOR24" s="11"/>
      <c r="JOS24" s="11"/>
      <c r="JOT24" s="11"/>
      <c r="JOU24" s="11"/>
      <c r="JOV24" s="11"/>
      <c r="JOW24" s="11"/>
      <c r="JOX24" s="11"/>
      <c r="JOY24" s="11"/>
      <c r="JOZ24" s="11"/>
      <c r="JPA24" s="11"/>
      <c r="JPB24" s="11"/>
      <c r="JPC24" s="11"/>
      <c r="JPD24" s="11"/>
      <c r="JPE24" s="11"/>
      <c r="JPF24" s="11"/>
      <c r="JPG24" s="11"/>
      <c r="JPH24" s="11"/>
      <c r="JPI24" s="11"/>
      <c r="JPJ24" s="11"/>
      <c r="JPK24" s="11"/>
      <c r="JPL24" s="11"/>
      <c r="JPM24" s="11"/>
      <c r="JPN24" s="11"/>
      <c r="JPO24" s="11"/>
      <c r="JPP24" s="11"/>
      <c r="JPQ24" s="11"/>
      <c r="JPR24" s="11"/>
      <c r="JPS24" s="11"/>
      <c r="JPT24" s="11"/>
      <c r="JPU24" s="11"/>
      <c r="JPV24" s="11"/>
      <c r="JPW24" s="11"/>
      <c r="JPX24" s="11"/>
      <c r="JPY24" s="11"/>
      <c r="JPZ24" s="11"/>
      <c r="JQA24" s="11"/>
      <c r="JQB24" s="11"/>
      <c r="JQC24" s="11"/>
      <c r="JQD24" s="11"/>
      <c r="JQE24" s="11"/>
      <c r="JQF24" s="11"/>
      <c r="JQG24" s="11"/>
      <c r="JQH24" s="11"/>
      <c r="JQI24" s="11"/>
      <c r="JQJ24" s="11"/>
      <c r="JQK24" s="11"/>
      <c r="JQL24" s="11"/>
      <c r="JQM24" s="11"/>
      <c r="JQN24" s="11"/>
      <c r="JQO24" s="11"/>
      <c r="JQP24" s="11"/>
      <c r="JQQ24" s="11"/>
      <c r="JQR24" s="11"/>
      <c r="JQS24" s="11"/>
      <c r="JQT24" s="11"/>
      <c r="JQU24" s="11"/>
      <c r="JQV24" s="11"/>
      <c r="JQW24" s="11"/>
      <c r="JQX24" s="11"/>
      <c r="JQY24" s="11"/>
      <c r="JQZ24" s="11"/>
      <c r="JRA24" s="11"/>
      <c r="JRB24" s="11"/>
      <c r="JRC24" s="11"/>
      <c r="JRD24" s="11"/>
      <c r="JRE24" s="11"/>
      <c r="JRF24" s="11"/>
      <c r="JRG24" s="11"/>
      <c r="JRH24" s="11"/>
      <c r="JRI24" s="11"/>
      <c r="JRJ24" s="11"/>
      <c r="JRK24" s="11"/>
      <c r="JRL24" s="11"/>
      <c r="JRM24" s="11"/>
      <c r="JRN24" s="11"/>
      <c r="JRO24" s="11"/>
      <c r="JRP24" s="11"/>
      <c r="JRQ24" s="11"/>
      <c r="JRR24" s="11"/>
      <c r="JRS24" s="11"/>
      <c r="JRT24" s="11"/>
      <c r="JRU24" s="11"/>
      <c r="JRV24" s="11"/>
      <c r="JRW24" s="11"/>
      <c r="JRX24" s="11"/>
      <c r="JRY24" s="11"/>
      <c r="JRZ24" s="11"/>
      <c r="JSA24" s="11"/>
      <c r="JSB24" s="11"/>
      <c r="JSC24" s="11"/>
      <c r="JSD24" s="11"/>
      <c r="JSE24" s="11"/>
      <c r="JSF24" s="11"/>
      <c r="JSG24" s="11"/>
      <c r="JSH24" s="11"/>
      <c r="JSI24" s="11"/>
      <c r="JSJ24" s="11"/>
      <c r="JSK24" s="11"/>
      <c r="JSL24" s="11"/>
      <c r="JSM24" s="11"/>
      <c r="JSN24" s="11"/>
      <c r="JSO24" s="11"/>
      <c r="JSP24" s="11"/>
      <c r="JSQ24" s="11"/>
      <c r="JSR24" s="11"/>
      <c r="JSS24" s="11"/>
      <c r="JST24" s="11"/>
      <c r="JSU24" s="11"/>
      <c r="JSV24" s="11"/>
      <c r="JSW24" s="11"/>
      <c r="JSX24" s="11"/>
      <c r="JSY24" s="11"/>
      <c r="JSZ24" s="11"/>
      <c r="JTA24" s="11"/>
      <c r="JTB24" s="11"/>
      <c r="JTC24" s="11"/>
      <c r="JTD24" s="11"/>
      <c r="JTE24" s="11"/>
      <c r="JTF24" s="11"/>
      <c r="JTG24" s="11"/>
      <c r="JTH24" s="11"/>
      <c r="JTI24" s="11"/>
      <c r="JTJ24" s="11"/>
      <c r="JTK24" s="11"/>
      <c r="JTL24" s="11"/>
      <c r="JTM24" s="11"/>
      <c r="JTN24" s="11"/>
      <c r="JTO24" s="11"/>
      <c r="JTP24" s="11"/>
      <c r="JTQ24" s="11"/>
      <c r="JTR24" s="11"/>
      <c r="JTS24" s="11"/>
      <c r="JTT24" s="11"/>
      <c r="JTU24" s="11"/>
      <c r="JTV24" s="11"/>
      <c r="JTW24" s="11"/>
      <c r="JTX24" s="11"/>
      <c r="JTY24" s="11"/>
      <c r="JTZ24" s="11"/>
      <c r="JUA24" s="11"/>
      <c r="JUB24" s="11"/>
      <c r="JUC24" s="11"/>
      <c r="JUD24" s="11"/>
      <c r="JUE24" s="11"/>
      <c r="JUF24" s="11"/>
      <c r="JUG24" s="11"/>
      <c r="JUH24" s="11"/>
      <c r="JUI24" s="11"/>
      <c r="JUJ24" s="11"/>
      <c r="JUK24" s="11"/>
      <c r="JUL24" s="11"/>
      <c r="JUM24" s="11"/>
      <c r="JUN24" s="11"/>
      <c r="JUO24" s="11"/>
      <c r="JUP24" s="11"/>
      <c r="JUQ24" s="11"/>
      <c r="JUR24" s="11"/>
      <c r="JUS24" s="11"/>
      <c r="JUT24" s="11"/>
      <c r="JUU24" s="11"/>
      <c r="JUV24" s="11"/>
      <c r="JUW24" s="11"/>
      <c r="JUX24" s="11"/>
      <c r="JUY24" s="11"/>
      <c r="JUZ24" s="11"/>
      <c r="JVA24" s="11"/>
      <c r="JVB24" s="11"/>
      <c r="JVC24" s="11"/>
      <c r="JVD24" s="11"/>
      <c r="JVE24" s="11"/>
      <c r="JVF24" s="11"/>
      <c r="JVG24" s="11"/>
      <c r="JVH24" s="11"/>
      <c r="JVI24" s="11"/>
      <c r="JVJ24" s="11"/>
      <c r="JVK24" s="11"/>
      <c r="JVL24" s="11"/>
      <c r="JVM24" s="11"/>
      <c r="JVN24" s="11"/>
      <c r="JVO24" s="11"/>
      <c r="JVP24" s="11"/>
      <c r="JVQ24" s="11"/>
      <c r="JVR24" s="11"/>
      <c r="JVS24" s="11"/>
      <c r="JVT24" s="11"/>
      <c r="JVU24" s="11"/>
      <c r="JVV24" s="11"/>
      <c r="JVW24" s="11"/>
      <c r="JVX24" s="11"/>
      <c r="JVY24" s="11"/>
      <c r="JVZ24" s="11"/>
      <c r="JWA24" s="11"/>
      <c r="JWB24" s="11"/>
      <c r="JWC24" s="11"/>
      <c r="JWD24" s="11"/>
      <c r="JWE24" s="11"/>
      <c r="JWF24" s="11"/>
      <c r="JWG24" s="11"/>
      <c r="JWH24" s="11"/>
      <c r="JWI24" s="11"/>
      <c r="JWJ24" s="11"/>
      <c r="JWK24" s="11"/>
      <c r="JWL24" s="11"/>
      <c r="JWM24" s="11"/>
      <c r="JWN24" s="11"/>
      <c r="JWO24" s="11"/>
      <c r="JWP24" s="11"/>
      <c r="JWQ24" s="11"/>
      <c r="JWR24" s="11"/>
      <c r="JWS24" s="11"/>
      <c r="JWT24" s="11"/>
      <c r="JWU24" s="11"/>
      <c r="JWV24" s="11"/>
      <c r="JWW24" s="11"/>
      <c r="JWX24" s="11"/>
      <c r="JWY24" s="11"/>
      <c r="JWZ24" s="11"/>
      <c r="JXA24" s="11"/>
      <c r="JXB24" s="11"/>
      <c r="JXC24" s="11"/>
      <c r="JXD24" s="11"/>
      <c r="JXE24" s="11"/>
      <c r="JXF24" s="11"/>
      <c r="JXG24" s="11"/>
      <c r="JXH24" s="11"/>
      <c r="JXI24" s="11"/>
      <c r="JXJ24" s="11"/>
      <c r="JXK24" s="11"/>
      <c r="JXL24" s="11"/>
      <c r="JXM24" s="11"/>
      <c r="JXN24" s="11"/>
      <c r="JXO24" s="11"/>
      <c r="JXP24" s="11"/>
      <c r="JXQ24" s="11"/>
      <c r="JXR24" s="11"/>
      <c r="JXS24" s="11"/>
      <c r="JXT24" s="11"/>
      <c r="JXU24" s="11"/>
      <c r="JXV24" s="11"/>
      <c r="JXW24" s="11"/>
      <c r="JXX24" s="11"/>
      <c r="JXY24" s="11"/>
      <c r="JXZ24" s="11"/>
      <c r="JYA24" s="11"/>
      <c r="JYB24" s="11"/>
      <c r="JYC24" s="11"/>
      <c r="JYD24" s="11"/>
      <c r="JYE24" s="11"/>
      <c r="JYF24" s="11"/>
      <c r="JYG24" s="11"/>
      <c r="JYH24" s="11"/>
      <c r="JYI24" s="11"/>
      <c r="JYJ24" s="11"/>
      <c r="JYK24" s="11"/>
      <c r="JYL24" s="11"/>
      <c r="JYM24" s="11"/>
      <c r="JYN24" s="11"/>
      <c r="JYO24" s="11"/>
      <c r="JYP24" s="11"/>
      <c r="JYQ24" s="11"/>
      <c r="JYR24" s="11"/>
      <c r="JYS24" s="11"/>
      <c r="JYT24" s="11"/>
      <c r="JYU24" s="11"/>
      <c r="JYV24" s="11"/>
      <c r="JYW24" s="11"/>
      <c r="JYX24" s="11"/>
      <c r="JYY24" s="11"/>
      <c r="JYZ24" s="11"/>
      <c r="JZA24" s="11"/>
      <c r="JZB24" s="11"/>
      <c r="JZC24" s="11"/>
      <c r="JZD24" s="11"/>
      <c r="JZE24" s="11"/>
      <c r="JZF24" s="11"/>
      <c r="JZG24" s="11"/>
      <c r="JZH24" s="11"/>
      <c r="JZI24" s="11"/>
      <c r="JZJ24" s="11"/>
      <c r="JZK24" s="11"/>
      <c r="JZL24" s="11"/>
      <c r="JZM24" s="11"/>
      <c r="JZN24" s="11"/>
      <c r="JZO24" s="11"/>
      <c r="JZP24" s="11"/>
      <c r="JZQ24" s="11"/>
      <c r="JZR24" s="11"/>
      <c r="JZS24" s="11"/>
      <c r="JZT24" s="11"/>
      <c r="JZU24" s="11"/>
      <c r="JZV24" s="11"/>
      <c r="JZW24" s="11"/>
      <c r="JZX24" s="11"/>
      <c r="JZY24" s="11"/>
      <c r="JZZ24" s="11"/>
      <c r="KAA24" s="11"/>
      <c r="KAB24" s="11"/>
      <c r="KAC24" s="11"/>
      <c r="KAD24" s="11"/>
      <c r="KAE24" s="11"/>
      <c r="KAF24" s="11"/>
      <c r="KAG24" s="11"/>
      <c r="KAH24" s="11"/>
      <c r="KAI24" s="11"/>
      <c r="KAJ24" s="11"/>
      <c r="KAK24" s="11"/>
      <c r="KAL24" s="11"/>
      <c r="KAM24" s="11"/>
      <c r="KAN24" s="11"/>
      <c r="KAO24" s="11"/>
      <c r="KAP24" s="11"/>
      <c r="KAQ24" s="11"/>
      <c r="KAR24" s="11"/>
      <c r="KAS24" s="11"/>
      <c r="KAT24" s="11"/>
      <c r="KAU24" s="11"/>
      <c r="KAV24" s="11"/>
      <c r="KAW24" s="11"/>
      <c r="KAX24" s="11"/>
      <c r="KAY24" s="11"/>
      <c r="KAZ24" s="11"/>
      <c r="KBA24" s="11"/>
      <c r="KBB24" s="11"/>
      <c r="KBC24" s="11"/>
      <c r="KBD24" s="11"/>
      <c r="KBE24" s="11"/>
      <c r="KBF24" s="11"/>
      <c r="KBG24" s="11"/>
      <c r="KBH24" s="11"/>
      <c r="KBI24" s="11"/>
      <c r="KBJ24" s="11"/>
      <c r="KBK24" s="11"/>
      <c r="KBL24" s="11"/>
      <c r="KBM24" s="11"/>
      <c r="KBN24" s="11"/>
      <c r="KBO24" s="11"/>
      <c r="KBP24" s="11"/>
      <c r="KBQ24" s="11"/>
      <c r="KBR24" s="11"/>
      <c r="KBS24" s="11"/>
      <c r="KBT24" s="11"/>
      <c r="KBU24" s="11"/>
      <c r="KBV24" s="11"/>
      <c r="KBW24" s="11"/>
      <c r="KBX24" s="11"/>
      <c r="KBY24" s="11"/>
      <c r="KBZ24" s="11"/>
      <c r="KCA24" s="11"/>
      <c r="KCB24" s="11"/>
      <c r="KCC24" s="11"/>
      <c r="KCD24" s="11"/>
      <c r="KCE24" s="11"/>
      <c r="KCF24" s="11"/>
      <c r="KCG24" s="11"/>
      <c r="KCH24" s="11"/>
      <c r="KCI24" s="11"/>
      <c r="KCJ24" s="11"/>
      <c r="KCK24" s="11"/>
      <c r="KCL24" s="11"/>
      <c r="KCM24" s="11"/>
      <c r="KCN24" s="11"/>
      <c r="KCO24" s="11"/>
      <c r="KCP24" s="11"/>
      <c r="KCQ24" s="11"/>
      <c r="KCR24" s="11"/>
      <c r="KCS24" s="11"/>
      <c r="KCT24" s="11"/>
      <c r="KCU24" s="11"/>
      <c r="KCV24" s="11"/>
      <c r="KCW24" s="11"/>
      <c r="KCX24" s="11"/>
      <c r="KCY24" s="11"/>
      <c r="KCZ24" s="11"/>
      <c r="KDA24" s="11"/>
      <c r="KDB24" s="11"/>
      <c r="KDC24" s="11"/>
      <c r="KDD24" s="11"/>
      <c r="KDE24" s="11"/>
      <c r="KDF24" s="11"/>
      <c r="KDG24" s="11"/>
      <c r="KDH24" s="11"/>
      <c r="KDI24" s="11"/>
      <c r="KDJ24" s="11"/>
      <c r="KDK24" s="11"/>
      <c r="KDL24" s="11"/>
      <c r="KDM24" s="11"/>
      <c r="KDN24" s="11"/>
      <c r="KDO24" s="11"/>
      <c r="KDP24" s="11"/>
      <c r="KDQ24" s="11"/>
      <c r="KDR24" s="11"/>
      <c r="KDS24" s="11"/>
      <c r="KDT24" s="11"/>
      <c r="KDU24" s="11"/>
      <c r="KDV24" s="11"/>
      <c r="KDW24" s="11"/>
      <c r="KDX24" s="11"/>
      <c r="KDY24" s="11"/>
      <c r="KDZ24" s="11"/>
      <c r="KEA24" s="11"/>
      <c r="KEB24" s="11"/>
      <c r="KEC24" s="11"/>
      <c r="KED24" s="11"/>
      <c r="KEE24" s="11"/>
      <c r="KEF24" s="11"/>
      <c r="KEG24" s="11"/>
      <c r="KEH24" s="11"/>
      <c r="KEI24" s="11"/>
      <c r="KEJ24" s="11"/>
      <c r="KEK24" s="11"/>
      <c r="KEL24" s="11"/>
      <c r="KEM24" s="11"/>
      <c r="KEN24" s="11"/>
      <c r="KEO24" s="11"/>
      <c r="KEP24" s="11"/>
      <c r="KEQ24" s="11"/>
      <c r="KER24" s="11"/>
      <c r="KES24" s="11"/>
      <c r="KET24" s="11"/>
      <c r="KEU24" s="11"/>
      <c r="KEV24" s="11"/>
      <c r="KEW24" s="11"/>
      <c r="KEX24" s="11"/>
      <c r="KEY24" s="11"/>
      <c r="KEZ24" s="11"/>
      <c r="KFA24" s="11"/>
      <c r="KFB24" s="11"/>
      <c r="KFC24" s="11"/>
      <c r="KFD24" s="11"/>
      <c r="KFE24" s="11"/>
      <c r="KFF24" s="11"/>
      <c r="KFG24" s="11"/>
      <c r="KFH24" s="11"/>
      <c r="KFI24" s="11"/>
      <c r="KFJ24" s="11"/>
      <c r="KFK24" s="11"/>
      <c r="KFL24" s="11"/>
      <c r="KFM24" s="11"/>
      <c r="KFN24" s="11"/>
      <c r="KFO24" s="11"/>
      <c r="KFP24" s="11"/>
      <c r="KFQ24" s="11"/>
      <c r="KFR24" s="11"/>
      <c r="KFS24" s="11"/>
      <c r="KFT24" s="11"/>
      <c r="KFU24" s="11"/>
      <c r="KFV24" s="11"/>
      <c r="KFW24" s="11"/>
      <c r="KFX24" s="11"/>
      <c r="KFY24" s="11"/>
      <c r="KFZ24" s="11"/>
      <c r="KGA24" s="11"/>
      <c r="KGB24" s="11"/>
      <c r="KGC24" s="11"/>
      <c r="KGD24" s="11"/>
      <c r="KGE24" s="11"/>
      <c r="KGF24" s="11"/>
      <c r="KGG24" s="11"/>
      <c r="KGH24" s="11"/>
      <c r="KGI24" s="11"/>
      <c r="KGJ24" s="11"/>
      <c r="KGK24" s="11"/>
      <c r="KGL24" s="11"/>
      <c r="KGM24" s="11"/>
      <c r="KGN24" s="11"/>
      <c r="KGO24" s="11"/>
      <c r="KGP24" s="11"/>
      <c r="KGQ24" s="11"/>
      <c r="KGR24" s="11"/>
      <c r="KGS24" s="11"/>
      <c r="KGT24" s="11"/>
      <c r="KGU24" s="11"/>
      <c r="KGV24" s="11"/>
      <c r="KGW24" s="11"/>
      <c r="KGX24" s="11"/>
      <c r="KGY24" s="11"/>
      <c r="KGZ24" s="11"/>
      <c r="KHA24" s="11"/>
      <c r="KHB24" s="11"/>
      <c r="KHC24" s="11"/>
      <c r="KHD24" s="11"/>
      <c r="KHE24" s="11"/>
      <c r="KHF24" s="11"/>
      <c r="KHG24" s="11"/>
      <c r="KHH24" s="11"/>
      <c r="KHI24" s="11"/>
      <c r="KHJ24" s="11"/>
      <c r="KHK24" s="11"/>
      <c r="KHL24" s="11"/>
      <c r="KHM24" s="11"/>
      <c r="KHN24" s="11"/>
      <c r="KHO24" s="11"/>
      <c r="KHP24" s="11"/>
      <c r="KHQ24" s="11"/>
      <c r="KHR24" s="11"/>
      <c r="KHS24" s="11"/>
      <c r="KHT24" s="11"/>
      <c r="KHU24" s="11"/>
      <c r="KHV24" s="11"/>
      <c r="KHW24" s="11"/>
      <c r="KHX24" s="11"/>
      <c r="KHY24" s="11"/>
      <c r="KHZ24" s="11"/>
      <c r="KIA24" s="11"/>
      <c r="KIB24" s="11"/>
      <c r="KIC24" s="11"/>
      <c r="KID24" s="11"/>
      <c r="KIE24" s="11"/>
      <c r="KIF24" s="11"/>
      <c r="KIG24" s="11"/>
      <c r="KIH24" s="11"/>
      <c r="KII24" s="11"/>
      <c r="KIJ24" s="11"/>
      <c r="KIK24" s="11"/>
      <c r="KIL24" s="11"/>
      <c r="KIM24" s="11"/>
      <c r="KIN24" s="11"/>
      <c r="KIO24" s="11"/>
      <c r="KIP24" s="11"/>
      <c r="KIQ24" s="11"/>
      <c r="KIR24" s="11"/>
      <c r="KIS24" s="11"/>
      <c r="KIT24" s="11"/>
      <c r="KIU24" s="11"/>
      <c r="KIV24" s="11"/>
      <c r="KIW24" s="11"/>
      <c r="KIX24" s="11"/>
      <c r="KIY24" s="11"/>
      <c r="KIZ24" s="11"/>
      <c r="KJA24" s="11"/>
      <c r="KJB24" s="11"/>
      <c r="KJC24" s="11"/>
      <c r="KJD24" s="11"/>
      <c r="KJE24" s="11"/>
      <c r="KJF24" s="11"/>
      <c r="KJG24" s="11"/>
      <c r="KJH24" s="11"/>
      <c r="KJI24" s="11"/>
      <c r="KJJ24" s="11"/>
      <c r="KJK24" s="11"/>
      <c r="KJL24" s="11"/>
      <c r="KJM24" s="11"/>
      <c r="KJN24" s="11"/>
      <c r="KJO24" s="11"/>
      <c r="KJP24" s="11"/>
      <c r="KJQ24" s="11"/>
      <c r="KJR24" s="11"/>
      <c r="KJS24" s="11"/>
      <c r="KJT24" s="11"/>
      <c r="KJU24" s="11"/>
      <c r="KJV24" s="11"/>
      <c r="KJW24" s="11"/>
      <c r="KJX24" s="11"/>
      <c r="KJY24" s="11"/>
      <c r="KJZ24" s="11"/>
      <c r="KKA24" s="11"/>
      <c r="KKB24" s="11"/>
      <c r="KKC24" s="11"/>
      <c r="KKD24" s="11"/>
      <c r="KKE24" s="11"/>
      <c r="KKF24" s="11"/>
      <c r="KKG24" s="11"/>
      <c r="KKH24" s="11"/>
      <c r="KKI24" s="11"/>
      <c r="KKJ24" s="11"/>
      <c r="KKK24" s="11"/>
      <c r="KKL24" s="11"/>
      <c r="KKM24" s="11"/>
      <c r="KKN24" s="11"/>
      <c r="KKO24" s="11"/>
      <c r="KKP24" s="11"/>
      <c r="KKQ24" s="11"/>
      <c r="KKR24" s="11"/>
      <c r="KKS24" s="11"/>
      <c r="KKT24" s="11"/>
      <c r="KKU24" s="11"/>
      <c r="KKV24" s="11"/>
      <c r="KKW24" s="11"/>
      <c r="KKX24" s="11"/>
      <c r="KKY24" s="11"/>
      <c r="KKZ24" s="11"/>
      <c r="KLA24" s="11"/>
      <c r="KLB24" s="11"/>
      <c r="KLC24" s="11"/>
      <c r="KLD24" s="11"/>
      <c r="KLE24" s="11"/>
      <c r="KLF24" s="11"/>
      <c r="KLG24" s="11"/>
      <c r="KLH24" s="11"/>
      <c r="KLI24" s="11"/>
      <c r="KLJ24" s="11"/>
      <c r="KLK24" s="11"/>
      <c r="KLL24" s="11"/>
      <c r="KLM24" s="11"/>
      <c r="KLN24" s="11"/>
      <c r="KLO24" s="11"/>
      <c r="KLP24" s="11"/>
      <c r="KLQ24" s="11"/>
      <c r="KLR24" s="11"/>
      <c r="KLS24" s="11"/>
      <c r="KLT24" s="11"/>
      <c r="KLU24" s="11"/>
      <c r="KLV24" s="11"/>
      <c r="KLW24" s="11"/>
      <c r="KLX24" s="11"/>
      <c r="KLY24" s="11"/>
      <c r="KLZ24" s="11"/>
      <c r="KMA24" s="11"/>
      <c r="KMB24" s="11"/>
      <c r="KMC24" s="11"/>
      <c r="KMD24" s="11"/>
      <c r="KME24" s="11"/>
      <c r="KMF24" s="11"/>
      <c r="KMG24" s="11"/>
      <c r="KMH24" s="11"/>
      <c r="KMI24" s="11"/>
      <c r="KMJ24" s="11"/>
      <c r="KMK24" s="11"/>
      <c r="KML24" s="11"/>
      <c r="KMM24" s="11"/>
      <c r="KMN24" s="11"/>
      <c r="KMO24" s="11"/>
      <c r="KMP24" s="11"/>
      <c r="KMQ24" s="11"/>
      <c r="KMR24" s="11"/>
      <c r="KMS24" s="11"/>
      <c r="KMT24" s="11"/>
      <c r="KMU24" s="11"/>
      <c r="KMV24" s="11"/>
      <c r="KMW24" s="11"/>
      <c r="KMX24" s="11"/>
      <c r="KMY24" s="11"/>
      <c r="KMZ24" s="11"/>
      <c r="KNA24" s="11"/>
      <c r="KNB24" s="11"/>
      <c r="KNC24" s="11"/>
      <c r="KND24" s="11"/>
      <c r="KNE24" s="11"/>
      <c r="KNF24" s="11"/>
      <c r="KNG24" s="11"/>
      <c r="KNH24" s="11"/>
      <c r="KNI24" s="11"/>
      <c r="KNJ24" s="11"/>
      <c r="KNK24" s="11"/>
      <c r="KNL24" s="11"/>
      <c r="KNM24" s="11"/>
      <c r="KNN24" s="11"/>
      <c r="KNO24" s="11"/>
      <c r="KNP24" s="11"/>
      <c r="KNQ24" s="11"/>
      <c r="KNR24" s="11"/>
      <c r="KNS24" s="11"/>
      <c r="KNT24" s="11"/>
      <c r="KNU24" s="11"/>
      <c r="KNV24" s="11"/>
      <c r="KNW24" s="11"/>
      <c r="KNX24" s="11"/>
      <c r="KNY24" s="11"/>
      <c r="KNZ24" s="11"/>
      <c r="KOA24" s="11"/>
      <c r="KOB24" s="11"/>
      <c r="KOC24" s="11"/>
      <c r="KOD24" s="11"/>
      <c r="KOE24" s="11"/>
      <c r="KOF24" s="11"/>
      <c r="KOG24" s="11"/>
      <c r="KOH24" s="11"/>
      <c r="KOI24" s="11"/>
      <c r="KOJ24" s="11"/>
      <c r="KOK24" s="11"/>
      <c r="KOL24" s="11"/>
      <c r="KOM24" s="11"/>
      <c r="KON24" s="11"/>
      <c r="KOO24" s="11"/>
      <c r="KOP24" s="11"/>
      <c r="KOQ24" s="11"/>
      <c r="KOR24" s="11"/>
      <c r="KOS24" s="11"/>
      <c r="KOT24" s="11"/>
      <c r="KOU24" s="11"/>
      <c r="KOV24" s="11"/>
      <c r="KOW24" s="11"/>
      <c r="KOX24" s="11"/>
      <c r="KOY24" s="11"/>
      <c r="KOZ24" s="11"/>
      <c r="KPA24" s="11"/>
      <c r="KPB24" s="11"/>
      <c r="KPC24" s="11"/>
      <c r="KPD24" s="11"/>
      <c r="KPE24" s="11"/>
      <c r="KPF24" s="11"/>
      <c r="KPG24" s="11"/>
      <c r="KPH24" s="11"/>
      <c r="KPI24" s="11"/>
      <c r="KPJ24" s="11"/>
      <c r="KPK24" s="11"/>
      <c r="KPL24" s="11"/>
      <c r="KPM24" s="11"/>
      <c r="KPN24" s="11"/>
      <c r="KPO24" s="11"/>
      <c r="KPP24" s="11"/>
      <c r="KPQ24" s="11"/>
      <c r="KPR24" s="11"/>
      <c r="KPS24" s="11"/>
      <c r="KPT24" s="11"/>
      <c r="KPU24" s="11"/>
      <c r="KPV24" s="11"/>
      <c r="KPW24" s="11"/>
      <c r="KPX24" s="11"/>
      <c r="KPY24" s="11"/>
      <c r="KPZ24" s="11"/>
      <c r="KQA24" s="11"/>
      <c r="KQB24" s="11"/>
      <c r="KQC24" s="11"/>
      <c r="KQD24" s="11"/>
      <c r="KQE24" s="11"/>
      <c r="KQF24" s="11"/>
      <c r="KQG24" s="11"/>
      <c r="KQH24" s="11"/>
      <c r="KQI24" s="11"/>
      <c r="KQJ24" s="11"/>
      <c r="KQK24" s="11"/>
      <c r="KQL24" s="11"/>
      <c r="KQM24" s="11"/>
      <c r="KQN24" s="11"/>
      <c r="KQO24" s="11"/>
      <c r="KQP24" s="11"/>
      <c r="KQQ24" s="11"/>
      <c r="KQR24" s="11"/>
      <c r="KQS24" s="11"/>
      <c r="KQT24" s="11"/>
      <c r="KQU24" s="11"/>
      <c r="KQV24" s="11"/>
      <c r="KQW24" s="11"/>
      <c r="KQX24" s="11"/>
      <c r="KQY24" s="11"/>
      <c r="KQZ24" s="11"/>
      <c r="KRA24" s="11"/>
      <c r="KRB24" s="11"/>
      <c r="KRC24" s="11"/>
      <c r="KRD24" s="11"/>
      <c r="KRE24" s="11"/>
      <c r="KRF24" s="11"/>
      <c r="KRG24" s="11"/>
      <c r="KRH24" s="11"/>
      <c r="KRI24" s="11"/>
      <c r="KRJ24" s="11"/>
      <c r="KRK24" s="11"/>
      <c r="KRL24" s="11"/>
      <c r="KRM24" s="11"/>
      <c r="KRN24" s="11"/>
      <c r="KRO24" s="11"/>
      <c r="KRP24" s="11"/>
      <c r="KRQ24" s="11"/>
      <c r="KRR24" s="11"/>
      <c r="KRS24" s="11"/>
      <c r="KRT24" s="11"/>
      <c r="KRU24" s="11"/>
      <c r="KRV24" s="11"/>
      <c r="KRW24" s="11"/>
      <c r="KRX24" s="11"/>
      <c r="KRY24" s="11"/>
      <c r="KRZ24" s="11"/>
      <c r="KSA24" s="11"/>
      <c r="KSB24" s="11"/>
      <c r="KSC24" s="11"/>
      <c r="KSD24" s="11"/>
      <c r="KSE24" s="11"/>
      <c r="KSF24" s="11"/>
      <c r="KSG24" s="11"/>
      <c r="KSH24" s="11"/>
      <c r="KSI24" s="11"/>
      <c r="KSJ24" s="11"/>
      <c r="KSK24" s="11"/>
      <c r="KSL24" s="11"/>
      <c r="KSM24" s="11"/>
      <c r="KSN24" s="11"/>
      <c r="KSO24" s="11"/>
      <c r="KSP24" s="11"/>
      <c r="KSQ24" s="11"/>
      <c r="KSR24" s="11"/>
      <c r="KSS24" s="11"/>
      <c r="KST24" s="11"/>
      <c r="KSU24" s="11"/>
      <c r="KSV24" s="11"/>
      <c r="KSW24" s="11"/>
      <c r="KSX24" s="11"/>
      <c r="KSY24" s="11"/>
      <c r="KSZ24" s="11"/>
      <c r="KTA24" s="11"/>
      <c r="KTB24" s="11"/>
      <c r="KTC24" s="11"/>
      <c r="KTD24" s="11"/>
      <c r="KTE24" s="11"/>
      <c r="KTF24" s="11"/>
      <c r="KTG24" s="11"/>
      <c r="KTH24" s="11"/>
      <c r="KTI24" s="11"/>
      <c r="KTJ24" s="11"/>
      <c r="KTK24" s="11"/>
      <c r="KTL24" s="11"/>
      <c r="KTM24" s="11"/>
      <c r="KTN24" s="11"/>
      <c r="KTO24" s="11"/>
      <c r="KTP24" s="11"/>
      <c r="KTQ24" s="11"/>
      <c r="KTR24" s="11"/>
      <c r="KTS24" s="11"/>
      <c r="KTT24" s="11"/>
      <c r="KTU24" s="11"/>
      <c r="KTV24" s="11"/>
      <c r="KTW24" s="11"/>
      <c r="KTX24" s="11"/>
      <c r="KTY24" s="11"/>
      <c r="KTZ24" s="11"/>
      <c r="KUA24" s="11"/>
      <c r="KUB24" s="11"/>
      <c r="KUC24" s="11"/>
      <c r="KUD24" s="11"/>
      <c r="KUE24" s="11"/>
      <c r="KUF24" s="11"/>
      <c r="KUG24" s="11"/>
      <c r="KUH24" s="11"/>
      <c r="KUI24" s="11"/>
      <c r="KUJ24" s="11"/>
      <c r="KUK24" s="11"/>
      <c r="KUL24" s="11"/>
      <c r="KUM24" s="11"/>
      <c r="KUN24" s="11"/>
      <c r="KUO24" s="11"/>
      <c r="KUP24" s="11"/>
      <c r="KUQ24" s="11"/>
      <c r="KUR24" s="11"/>
      <c r="KUS24" s="11"/>
      <c r="KUT24" s="11"/>
      <c r="KUU24" s="11"/>
      <c r="KUV24" s="11"/>
      <c r="KUW24" s="11"/>
      <c r="KUX24" s="11"/>
      <c r="KUY24" s="11"/>
      <c r="KUZ24" s="11"/>
      <c r="KVA24" s="11"/>
      <c r="KVB24" s="11"/>
      <c r="KVC24" s="11"/>
      <c r="KVD24" s="11"/>
      <c r="KVE24" s="11"/>
      <c r="KVF24" s="11"/>
      <c r="KVG24" s="11"/>
      <c r="KVH24" s="11"/>
      <c r="KVI24" s="11"/>
      <c r="KVJ24" s="11"/>
      <c r="KVK24" s="11"/>
      <c r="KVL24" s="11"/>
      <c r="KVM24" s="11"/>
      <c r="KVN24" s="11"/>
      <c r="KVO24" s="11"/>
      <c r="KVP24" s="11"/>
      <c r="KVQ24" s="11"/>
      <c r="KVR24" s="11"/>
      <c r="KVS24" s="11"/>
      <c r="KVT24" s="11"/>
      <c r="KVU24" s="11"/>
      <c r="KVV24" s="11"/>
      <c r="KVW24" s="11"/>
      <c r="KVX24" s="11"/>
      <c r="KVY24" s="11"/>
      <c r="KVZ24" s="11"/>
      <c r="KWA24" s="11"/>
      <c r="KWB24" s="11"/>
      <c r="KWC24" s="11"/>
      <c r="KWD24" s="11"/>
      <c r="KWE24" s="11"/>
      <c r="KWF24" s="11"/>
      <c r="KWG24" s="11"/>
      <c r="KWH24" s="11"/>
      <c r="KWI24" s="11"/>
      <c r="KWJ24" s="11"/>
      <c r="KWK24" s="11"/>
      <c r="KWL24" s="11"/>
      <c r="KWM24" s="11"/>
      <c r="KWN24" s="11"/>
      <c r="KWO24" s="11"/>
      <c r="KWP24" s="11"/>
      <c r="KWQ24" s="11"/>
      <c r="KWR24" s="11"/>
      <c r="KWS24" s="11"/>
      <c r="KWT24" s="11"/>
      <c r="KWU24" s="11"/>
      <c r="KWV24" s="11"/>
      <c r="KWW24" s="11"/>
      <c r="KWX24" s="11"/>
      <c r="KWY24" s="11"/>
      <c r="KWZ24" s="11"/>
      <c r="KXA24" s="11"/>
      <c r="KXB24" s="11"/>
      <c r="KXC24" s="11"/>
      <c r="KXD24" s="11"/>
      <c r="KXE24" s="11"/>
      <c r="KXF24" s="11"/>
      <c r="KXG24" s="11"/>
      <c r="KXH24" s="11"/>
      <c r="KXI24" s="11"/>
      <c r="KXJ24" s="11"/>
      <c r="KXK24" s="11"/>
      <c r="KXL24" s="11"/>
      <c r="KXM24" s="11"/>
      <c r="KXN24" s="11"/>
      <c r="KXO24" s="11"/>
      <c r="KXP24" s="11"/>
      <c r="KXQ24" s="11"/>
      <c r="KXR24" s="11"/>
      <c r="KXS24" s="11"/>
      <c r="KXT24" s="11"/>
      <c r="KXU24" s="11"/>
      <c r="KXV24" s="11"/>
      <c r="KXW24" s="11"/>
      <c r="KXX24" s="11"/>
      <c r="KXY24" s="11"/>
      <c r="KXZ24" s="11"/>
      <c r="KYA24" s="11"/>
      <c r="KYB24" s="11"/>
      <c r="KYC24" s="11"/>
      <c r="KYD24" s="11"/>
      <c r="KYE24" s="11"/>
      <c r="KYF24" s="11"/>
      <c r="KYG24" s="11"/>
      <c r="KYH24" s="11"/>
      <c r="KYI24" s="11"/>
      <c r="KYJ24" s="11"/>
      <c r="KYK24" s="11"/>
      <c r="KYL24" s="11"/>
      <c r="KYM24" s="11"/>
      <c r="KYN24" s="11"/>
      <c r="KYO24" s="11"/>
      <c r="KYP24" s="11"/>
      <c r="KYQ24" s="11"/>
      <c r="KYR24" s="11"/>
      <c r="KYS24" s="11"/>
      <c r="KYT24" s="11"/>
      <c r="KYU24" s="11"/>
      <c r="KYV24" s="11"/>
      <c r="KYW24" s="11"/>
      <c r="KYX24" s="11"/>
      <c r="KYY24" s="11"/>
      <c r="KYZ24" s="11"/>
      <c r="KZA24" s="11"/>
      <c r="KZB24" s="11"/>
      <c r="KZC24" s="11"/>
      <c r="KZD24" s="11"/>
      <c r="KZE24" s="11"/>
      <c r="KZF24" s="11"/>
      <c r="KZG24" s="11"/>
      <c r="KZH24" s="11"/>
      <c r="KZI24" s="11"/>
      <c r="KZJ24" s="11"/>
      <c r="KZK24" s="11"/>
      <c r="KZL24" s="11"/>
      <c r="KZM24" s="11"/>
      <c r="KZN24" s="11"/>
      <c r="KZO24" s="11"/>
      <c r="KZP24" s="11"/>
      <c r="KZQ24" s="11"/>
      <c r="KZR24" s="11"/>
      <c r="KZS24" s="11"/>
      <c r="KZT24" s="11"/>
      <c r="KZU24" s="11"/>
      <c r="KZV24" s="11"/>
      <c r="KZW24" s="11"/>
      <c r="KZX24" s="11"/>
      <c r="KZY24" s="11"/>
      <c r="KZZ24" s="11"/>
      <c r="LAA24" s="11"/>
      <c r="LAB24" s="11"/>
      <c r="LAC24" s="11"/>
      <c r="LAD24" s="11"/>
      <c r="LAE24" s="11"/>
      <c r="LAF24" s="11"/>
      <c r="LAG24" s="11"/>
      <c r="LAH24" s="11"/>
      <c r="LAI24" s="11"/>
      <c r="LAJ24" s="11"/>
      <c r="LAK24" s="11"/>
      <c r="LAL24" s="11"/>
      <c r="LAM24" s="11"/>
      <c r="LAN24" s="11"/>
      <c r="LAO24" s="11"/>
      <c r="LAP24" s="11"/>
      <c r="LAQ24" s="11"/>
      <c r="LAR24" s="11"/>
      <c r="LAS24" s="11"/>
      <c r="LAT24" s="11"/>
      <c r="LAU24" s="11"/>
      <c r="LAV24" s="11"/>
      <c r="LAW24" s="11"/>
      <c r="LAX24" s="11"/>
      <c r="LAY24" s="11"/>
      <c r="LAZ24" s="11"/>
      <c r="LBA24" s="11"/>
      <c r="LBB24" s="11"/>
      <c r="LBC24" s="11"/>
      <c r="LBD24" s="11"/>
      <c r="LBE24" s="11"/>
      <c r="LBF24" s="11"/>
      <c r="LBG24" s="11"/>
      <c r="LBH24" s="11"/>
      <c r="LBI24" s="11"/>
      <c r="LBJ24" s="11"/>
      <c r="LBK24" s="11"/>
      <c r="LBL24" s="11"/>
      <c r="LBM24" s="11"/>
      <c r="LBN24" s="11"/>
      <c r="LBO24" s="11"/>
      <c r="LBP24" s="11"/>
      <c r="LBQ24" s="11"/>
      <c r="LBR24" s="11"/>
      <c r="LBS24" s="11"/>
      <c r="LBT24" s="11"/>
      <c r="LBU24" s="11"/>
      <c r="LBV24" s="11"/>
      <c r="LBW24" s="11"/>
      <c r="LBX24" s="11"/>
      <c r="LBY24" s="11"/>
      <c r="LBZ24" s="11"/>
      <c r="LCA24" s="11"/>
      <c r="LCB24" s="11"/>
      <c r="LCC24" s="11"/>
      <c r="LCD24" s="11"/>
      <c r="LCE24" s="11"/>
      <c r="LCF24" s="11"/>
      <c r="LCG24" s="11"/>
      <c r="LCH24" s="11"/>
      <c r="LCI24" s="11"/>
      <c r="LCJ24" s="11"/>
      <c r="LCK24" s="11"/>
      <c r="LCL24" s="11"/>
      <c r="LCM24" s="11"/>
      <c r="LCN24" s="11"/>
      <c r="LCO24" s="11"/>
      <c r="LCP24" s="11"/>
      <c r="LCQ24" s="11"/>
      <c r="LCR24" s="11"/>
      <c r="LCS24" s="11"/>
      <c r="LCT24" s="11"/>
      <c r="LCU24" s="11"/>
      <c r="LCV24" s="11"/>
      <c r="LCW24" s="11"/>
      <c r="LCX24" s="11"/>
      <c r="LCY24" s="11"/>
      <c r="LCZ24" s="11"/>
      <c r="LDA24" s="11"/>
      <c r="LDB24" s="11"/>
      <c r="LDC24" s="11"/>
      <c r="LDD24" s="11"/>
      <c r="LDE24" s="11"/>
      <c r="LDF24" s="11"/>
      <c r="LDG24" s="11"/>
      <c r="LDH24" s="11"/>
      <c r="LDI24" s="11"/>
      <c r="LDJ24" s="11"/>
      <c r="LDK24" s="11"/>
      <c r="LDL24" s="11"/>
      <c r="LDM24" s="11"/>
      <c r="LDN24" s="11"/>
      <c r="LDO24" s="11"/>
      <c r="LDP24" s="11"/>
      <c r="LDQ24" s="11"/>
      <c r="LDR24" s="11"/>
      <c r="LDS24" s="11"/>
      <c r="LDT24" s="11"/>
      <c r="LDU24" s="11"/>
      <c r="LDV24" s="11"/>
      <c r="LDW24" s="11"/>
      <c r="LDX24" s="11"/>
      <c r="LDY24" s="11"/>
      <c r="LDZ24" s="11"/>
      <c r="LEA24" s="11"/>
      <c r="LEB24" s="11"/>
      <c r="LEC24" s="11"/>
      <c r="LED24" s="11"/>
      <c r="LEE24" s="11"/>
      <c r="LEF24" s="11"/>
      <c r="LEG24" s="11"/>
      <c r="LEH24" s="11"/>
      <c r="LEI24" s="11"/>
      <c r="LEJ24" s="11"/>
      <c r="LEK24" s="11"/>
      <c r="LEL24" s="11"/>
      <c r="LEM24" s="11"/>
      <c r="LEN24" s="11"/>
      <c r="LEO24" s="11"/>
      <c r="LEP24" s="11"/>
      <c r="LEQ24" s="11"/>
      <c r="LER24" s="11"/>
      <c r="LES24" s="11"/>
      <c r="LET24" s="11"/>
      <c r="LEU24" s="11"/>
      <c r="LEV24" s="11"/>
      <c r="LEW24" s="11"/>
      <c r="LEX24" s="11"/>
      <c r="LEY24" s="11"/>
      <c r="LEZ24" s="11"/>
      <c r="LFA24" s="11"/>
      <c r="LFB24" s="11"/>
      <c r="LFC24" s="11"/>
      <c r="LFD24" s="11"/>
      <c r="LFE24" s="11"/>
      <c r="LFF24" s="11"/>
      <c r="LFG24" s="11"/>
      <c r="LFH24" s="11"/>
      <c r="LFI24" s="11"/>
      <c r="LFJ24" s="11"/>
      <c r="LFK24" s="11"/>
      <c r="LFL24" s="11"/>
      <c r="LFM24" s="11"/>
      <c r="LFN24" s="11"/>
      <c r="LFO24" s="11"/>
      <c r="LFP24" s="11"/>
      <c r="LFQ24" s="11"/>
      <c r="LFR24" s="11"/>
      <c r="LFS24" s="11"/>
      <c r="LFT24" s="11"/>
      <c r="LFU24" s="11"/>
      <c r="LFV24" s="11"/>
      <c r="LFW24" s="11"/>
      <c r="LFX24" s="11"/>
      <c r="LFY24" s="11"/>
      <c r="LFZ24" s="11"/>
      <c r="LGA24" s="11"/>
      <c r="LGB24" s="11"/>
      <c r="LGC24" s="11"/>
      <c r="LGD24" s="11"/>
      <c r="LGE24" s="11"/>
      <c r="LGF24" s="11"/>
      <c r="LGG24" s="11"/>
      <c r="LGH24" s="11"/>
      <c r="LGI24" s="11"/>
      <c r="LGJ24" s="11"/>
      <c r="LGK24" s="11"/>
      <c r="LGL24" s="11"/>
      <c r="LGM24" s="11"/>
      <c r="LGN24" s="11"/>
      <c r="LGO24" s="11"/>
      <c r="LGP24" s="11"/>
      <c r="LGQ24" s="11"/>
      <c r="LGR24" s="11"/>
      <c r="LGS24" s="11"/>
      <c r="LGT24" s="11"/>
      <c r="LGU24" s="11"/>
      <c r="LGV24" s="11"/>
      <c r="LGW24" s="11"/>
      <c r="LGX24" s="11"/>
      <c r="LGY24" s="11"/>
      <c r="LGZ24" s="11"/>
      <c r="LHA24" s="11"/>
      <c r="LHB24" s="11"/>
      <c r="LHC24" s="11"/>
      <c r="LHD24" s="11"/>
      <c r="LHE24" s="11"/>
      <c r="LHF24" s="11"/>
      <c r="LHG24" s="11"/>
      <c r="LHH24" s="11"/>
      <c r="LHI24" s="11"/>
      <c r="LHJ24" s="11"/>
      <c r="LHK24" s="11"/>
      <c r="LHL24" s="11"/>
      <c r="LHM24" s="11"/>
      <c r="LHN24" s="11"/>
      <c r="LHO24" s="11"/>
      <c r="LHP24" s="11"/>
      <c r="LHQ24" s="11"/>
      <c r="LHR24" s="11"/>
      <c r="LHS24" s="11"/>
      <c r="LHT24" s="11"/>
      <c r="LHU24" s="11"/>
      <c r="LHV24" s="11"/>
      <c r="LHW24" s="11"/>
      <c r="LHX24" s="11"/>
      <c r="LHY24" s="11"/>
      <c r="LHZ24" s="11"/>
      <c r="LIA24" s="11"/>
      <c r="LIB24" s="11"/>
      <c r="LIC24" s="11"/>
      <c r="LID24" s="11"/>
      <c r="LIE24" s="11"/>
      <c r="LIF24" s="11"/>
      <c r="LIG24" s="11"/>
      <c r="LIH24" s="11"/>
      <c r="LII24" s="11"/>
      <c r="LIJ24" s="11"/>
      <c r="LIK24" s="11"/>
      <c r="LIL24" s="11"/>
      <c r="LIM24" s="11"/>
      <c r="LIN24" s="11"/>
      <c r="LIO24" s="11"/>
      <c r="LIP24" s="11"/>
      <c r="LIQ24" s="11"/>
      <c r="LIR24" s="11"/>
      <c r="LIS24" s="11"/>
      <c r="LIT24" s="11"/>
      <c r="LIU24" s="11"/>
      <c r="LIV24" s="11"/>
      <c r="LIW24" s="11"/>
      <c r="LIX24" s="11"/>
      <c r="LIY24" s="11"/>
      <c r="LIZ24" s="11"/>
      <c r="LJA24" s="11"/>
      <c r="LJB24" s="11"/>
      <c r="LJC24" s="11"/>
      <c r="LJD24" s="11"/>
      <c r="LJE24" s="11"/>
      <c r="LJF24" s="11"/>
      <c r="LJG24" s="11"/>
      <c r="LJH24" s="11"/>
      <c r="LJI24" s="11"/>
      <c r="LJJ24" s="11"/>
      <c r="LJK24" s="11"/>
      <c r="LJL24" s="11"/>
      <c r="LJM24" s="11"/>
      <c r="LJN24" s="11"/>
      <c r="LJO24" s="11"/>
      <c r="LJP24" s="11"/>
      <c r="LJQ24" s="11"/>
      <c r="LJR24" s="11"/>
      <c r="LJS24" s="11"/>
      <c r="LJT24" s="11"/>
      <c r="LJU24" s="11"/>
      <c r="LJV24" s="11"/>
      <c r="LJW24" s="11"/>
      <c r="LJX24" s="11"/>
      <c r="LJY24" s="11"/>
      <c r="LJZ24" s="11"/>
      <c r="LKA24" s="11"/>
      <c r="LKB24" s="11"/>
      <c r="LKC24" s="11"/>
      <c r="LKD24" s="11"/>
      <c r="LKE24" s="11"/>
      <c r="LKF24" s="11"/>
      <c r="LKG24" s="11"/>
      <c r="LKH24" s="11"/>
      <c r="LKI24" s="11"/>
      <c r="LKJ24" s="11"/>
      <c r="LKK24" s="11"/>
      <c r="LKL24" s="11"/>
      <c r="LKM24" s="11"/>
      <c r="LKN24" s="11"/>
      <c r="LKO24" s="11"/>
      <c r="LKP24" s="11"/>
      <c r="LKQ24" s="11"/>
      <c r="LKR24" s="11"/>
      <c r="LKS24" s="11"/>
      <c r="LKT24" s="11"/>
      <c r="LKU24" s="11"/>
      <c r="LKV24" s="11"/>
      <c r="LKW24" s="11"/>
      <c r="LKX24" s="11"/>
      <c r="LKY24" s="11"/>
      <c r="LKZ24" s="11"/>
      <c r="LLA24" s="11"/>
      <c r="LLB24" s="11"/>
      <c r="LLC24" s="11"/>
      <c r="LLD24" s="11"/>
      <c r="LLE24" s="11"/>
      <c r="LLF24" s="11"/>
      <c r="LLG24" s="11"/>
      <c r="LLH24" s="11"/>
      <c r="LLI24" s="11"/>
      <c r="LLJ24" s="11"/>
      <c r="LLK24" s="11"/>
      <c r="LLL24" s="11"/>
      <c r="LLM24" s="11"/>
      <c r="LLN24" s="11"/>
      <c r="LLO24" s="11"/>
      <c r="LLP24" s="11"/>
      <c r="LLQ24" s="11"/>
      <c r="LLR24" s="11"/>
      <c r="LLS24" s="11"/>
      <c r="LLT24" s="11"/>
      <c r="LLU24" s="11"/>
      <c r="LLV24" s="11"/>
      <c r="LLW24" s="11"/>
      <c r="LLX24" s="11"/>
      <c r="LLY24" s="11"/>
      <c r="LLZ24" s="11"/>
      <c r="LMA24" s="11"/>
      <c r="LMB24" s="11"/>
      <c r="LMC24" s="11"/>
      <c r="LMD24" s="11"/>
      <c r="LME24" s="11"/>
      <c r="LMF24" s="11"/>
      <c r="LMG24" s="11"/>
      <c r="LMH24" s="11"/>
      <c r="LMI24" s="11"/>
      <c r="LMJ24" s="11"/>
      <c r="LMK24" s="11"/>
      <c r="LML24" s="11"/>
      <c r="LMM24" s="11"/>
      <c r="LMN24" s="11"/>
      <c r="LMO24" s="11"/>
      <c r="LMP24" s="11"/>
      <c r="LMQ24" s="11"/>
      <c r="LMR24" s="11"/>
      <c r="LMS24" s="11"/>
      <c r="LMT24" s="11"/>
      <c r="LMU24" s="11"/>
      <c r="LMV24" s="11"/>
      <c r="LMW24" s="11"/>
      <c r="LMX24" s="11"/>
      <c r="LMY24" s="11"/>
      <c r="LMZ24" s="11"/>
      <c r="LNA24" s="11"/>
      <c r="LNB24" s="11"/>
      <c r="LNC24" s="11"/>
      <c r="LND24" s="11"/>
      <c r="LNE24" s="11"/>
      <c r="LNF24" s="11"/>
      <c r="LNG24" s="11"/>
      <c r="LNH24" s="11"/>
      <c r="LNI24" s="11"/>
      <c r="LNJ24" s="11"/>
      <c r="LNK24" s="11"/>
      <c r="LNL24" s="11"/>
      <c r="LNM24" s="11"/>
      <c r="LNN24" s="11"/>
      <c r="LNO24" s="11"/>
      <c r="LNP24" s="11"/>
      <c r="LNQ24" s="11"/>
      <c r="LNR24" s="11"/>
      <c r="LNS24" s="11"/>
      <c r="LNT24" s="11"/>
      <c r="LNU24" s="11"/>
      <c r="LNV24" s="11"/>
      <c r="LNW24" s="11"/>
      <c r="LNX24" s="11"/>
      <c r="LNY24" s="11"/>
      <c r="LNZ24" s="11"/>
      <c r="LOA24" s="11"/>
      <c r="LOB24" s="11"/>
      <c r="LOC24" s="11"/>
      <c r="LOD24" s="11"/>
      <c r="LOE24" s="11"/>
      <c r="LOF24" s="11"/>
      <c r="LOG24" s="11"/>
      <c r="LOH24" s="11"/>
      <c r="LOI24" s="11"/>
      <c r="LOJ24" s="11"/>
      <c r="LOK24" s="11"/>
      <c r="LOL24" s="11"/>
      <c r="LOM24" s="11"/>
      <c r="LON24" s="11"/>
      <c r="LOO24" s="11"/>
      <c r="LOP24" s="11"/>
      <c r="LOQ24" s="11"/>
      <c r="LOR24" s="11"/>
      <c r="LOS24" s="11"/>
      <c r="LOT24" s="11"/>
      <c r="LOU24" s="11"/>
      <c r="LOV24" s="11"/>
      <c r="LOW24" s="11"/>
      <c r="LOX24" s="11"/>
      <c r="LOY24" s="11"/>
      <c r="LOZ24" s="11"/>
      <c r="LPA24" s="11"/>
      <c r="LPB24" s="11"/>
      <c r="LPC24" s="11"/>
      <c r="LPD24" s="11"/>
      <c r="LPE24" s="11"/>
      <c r="LPF24" s="11"/>
      <c r="LPG24" s="11"/>
      <c r="LPH24" s="11"/>
      <c r="LPI24" s="11"/>
      <c r="LPJ24" s="11"/>
      <c r="LPK24" s="11"/>
      <c r="LPL24" s="11"/>
      <c r="LPM24" s="11"/>
      <c r="LPN24" s="11"/>
      <c r="LPO24" s="11"/>
      <c r="LPP24" s="11"/>
      <c r="LPQ24" s="11"/>
      <c r="LPR24" s="11"/>
      <c r="LPS24" s="11"/>
      <c r="LPT24" s="11"/>
      <c r="LPU24" s="11"/>
      <c r="LPV24" s="11"/>
      <c r="LPW24" s="11"/>
      <c r="LPX24" s="11"/>
      <c r="LPY24" s="11"/>
      <c r="LPZ24" s="11"/>
      <c r="LQA24" s="11"/>
      <c r="LQB24" s="11"/>
      <c r="LQC24" s="11"/>
      <c r="LQD24" s="11"/>
      <c r="LQE24" s="11"/>
      <c r="LQF24" s="11"/>
      <c r="LQG24" s="11"/>
      <c r="LQH24" s="11"/>
      <c r="LQI24" s="11"/>
      <c r="LQJ24" s="11"/>
      <c r="LQK24" s="11"/>
      <c r="LQL24" s="11"/>
      <c r="LQM24" s="11"/>
      <c r="LQN24" s="11"/>
      <c r="LQO24" s="11"/>
      <c r="LQP24" s="11"/>
      <c r="LQQ24" s="11"/>
      <c r="LQR24" s="11"/>
      <c r="LQS24" s="11"/>
      <c r="LQT24" s="11"/>
      <c r="LQU24" s="11"/>
      <c r="LQV24" s="11"/>
      <c r="LQW24" s="11"/>
      <c r="LQX24" s="11"/>
      <c r="LQY24" s="11"/>
      <c r="LQZ24" s="11"/>
      <c r="LRA24" s="11"/>
      <c r="LRB24" s="11"/>
      <c r="LRC24" s="11"/>
      <c r="LRD24" s="11"/>
      <c r="LRE24" s="11"/>
      <c r="LRF24" s="11"/>
      <c r="LRG24" s="11"/>
      <c r="LRH24" s="11"/>
      <c r="LRI24" s="11"/>
      <c r="LRJ24" s="11"/>
      <c r="LRK24" s="11"/>
      <c r="LRL24" s="11"/>
      <c r="LRM24" s="11"/>
      <c r="LRN24" s="11"/>
      <c r="LRO24" s="11"/>
      <c r="LRP24" s="11"/>
      <c r="LRQ24" s="11"/>
      <c r="LRR24" s="11"/>
      <c r="LRS24" s="11"/>
      <c r="LRT24" s="11"/>
      <c r="LRU24" s="11"/>
      <c r="LRV24" s="11"/>
      <c r="LRW24" s="11"/>
      <c r="LRX24" s="11"/>
      <c r="LRY24" s="11"/>
      <c r="LRZ24" s="11"/>
      <c r="LSA24" s="11"/>
      <c r="LSB24" s="11"/>
      <c r="LSC24" s="11"/>
      <c r="LSD24" s="11"/>
      <c r="LSE24" s="11"/>
      <c r="LSF24" s="11"/>
      <c r="LSG24" s="11"/>
      <c r="LSH24" s="11"/>
      <c r="LSI24" s="11"/>
      <c r="LSJ24" s="11"/>
      <c r="LSK24" s="11"/>
      <c r="LSL24" s="11"/>
      <c r="LSM24" s="11"/>
      <c r="LSN24" s="11"/>
      <c r="LSO24" s="11"/>
      <c r="LSP24" s="11"/>
      <c r="LSQ24" s="11"/>
      <c r="LSR24" s="11"/>
      <c r="LSS24" s="11"/>
      <c r="LST24" s="11"/>
      <c r="LSU24" s="11"/>
      <c r="LSV24" s="11"/>
      <c r="LSW24" s="11"/>
      <c r="LSX24" s="11"/>
      <c r="LSY24" s="11"/>
      <c r="LSZ24" s="11"/>
      <c r="LTA24" s="11"/>
      <c r="LTB24" s="11"/>
      <c r="LTC24" s="11"/>
      <c r="LTD24" s="11"/>
      <c r="LTE24" s="11"/>
      <c r="LTF24" s="11"/>
      <c r="LTG24" s="11"/>
      <c r="LTH24" s="11"/>
      <c r="LTI24" s="11"/>
      <c r="LTJ24" s="11"/>
      <c r="LTK24" s="11"/>
      <c r="LTL24" s="11"/>
      <c r="LTM24" s="11"/>
      <c r="LTN24" s="11"/>
      <c r="LTO24" s="11"/>
      <c r="LTP24" s="11"/>
      <c r="LTQ24" s="11"/>
      <c r="LTR24" s="11"/>
      <c r="LTS24" s="11"/>
      <c r="LTT24" s="11"/>
      <c r="LTU24" s="11"/>
      <c r="LTV24" s="11"/>
      <c r="LTW24" s="11"/>
      <c r="LTX24" s="11"/>
      <c r="LTY24" s="11"/>
      <c r="LTZ24" s="11"/>
      <c r="LUA24" s="11"/>
      <c r="LUB24" s="11"/>
      <c r="LUC24" s="11"/>
      <c r="LUD24" s="11"/>
      <c r="LUE24" s="11"/>
      <c r="LUF24" s="11"/>
      <c r="LUG24" s="11"/>
      <c r="LUH24" s="11"/>
      <c r="LUI24" s="11"/>
      <c r="LUJ24" s="11"/>
      <c r="LUK24" s="11"/>
      <c r="LUL24" s="11"/>
      <c r="LUM24" s="11"/>
      <c r="LUN24" s="11"/>
      <c r="LUO24" s="11"/>
      <c r="LUP24" s="11"/>
      <c r="LUQ24" s="11"/>
      <c r="LUR24" s="11"/>
      <c r="LUS24" s="11"/>
      <c r="LUT24" s="11"/>
      <c r="LUU24" s="11"/>
      <c r="LUV24" s="11"/>
      <c r="LUW24" s="11"/>
      <c r="LUX24" s="11"/>
      <c r="LUY24" s="11"/>
      <c r="LUZ24" s="11"/>
      <c r="LVA24" s="11"/>
      <c r="LVB24" s="11"/>
      <c r="LVC24" s="11"/>
      <c r="LVD24" s="11"/>
      <c r="LVE24" s="11"/>
      <c r="LVF24" s="11"/>
      <c r="LVG24" s="11"/>
      <c r="LVH24" s="11"/>
      <c r="LVI24" s="11"/>
      <c r="LVJ24" s="11"/>
      <c r="LVK24" s="11"/>
      <c r="LVL24" s="11"/>
      <c r="LVM24" s="11"/>
      <c r="LVN24" s="11"/>
      <c r="LVO24" s="11"/>
      <c r="LVP24" s="11"/>
      <c r="LVQ24" s="11"/>
      <c r="LVR24" s="11"/>
      <c r="LVS24" s="11"/>
      <c r="LVT24" s="11"/>
      <c r="LVU24" s="11"/>
      <c r="LVV24" s="11"/>
      <c r="LVW24" s="11"/>
      <c r="LVX24" s="11"/>
      <c r="LVY24" s="11"/>
      <c r="LVZ24" s="11"/>
      <c r="LWA24" s="11"/>
      <c r="LWB24" s="11"/>
      <c r="LWC24" s="11"/>
      <c r="LWD24" s="11"/>
      <c r="LWE24" s="11"/>
      <c r="LWF24" s="11"/>
      <c r="LWG24" s="11"/>
      <c r="LWH24" s="11"/>
      <c r="LWI24" s="11"/>
      <c r="LWJ24" s="11"/>
      <c r="LWK24" s="11"/>
      <c r="LWL24" s="11"/>
      <c r="LWM24" s="11"/>
      <c r="LWN24" s="11"/>
      <c r="LWO24" s="11"/>
      <c r="LWP24" s="11"/>
      <c r="LWQ24" s="11"/>
      <c r="LWR24" s="11"/>
      <c r="LWS24" s="11"/>
      <c r="LWT24" s="11"/>
      <c r="LWU24" s="11"/>
      <c r="LWV24" s="11"/>
      <c r="LWW24" s="11"/>
      <c r="LWX24" s="11"/>
      <c r="LWY24" s="11"/>
      <c r="LWZ24" s="11"/>
      <c r="LXA24" s="11"/>
      <c r="LXB24" s="11"/>
      <c r="LXC24" s="11"/>
      <c r="LXD24" s="11"/>
      <c r="LXE24" s="11"/>
      <c r="LXF24" s="11"/>
      <c r="LXG24" s="11"/>
      <c r="LXH24" s="11"/>
      <c r="LXI24" s="11"/>
      <c r="LXJ24" s="11"/>
      <c r="LXK24" s="11"/>
      <c r="LXL24" s="11"/>
      <c r="LXM24" s="11"/>
      <c r="LXN24" s="11"/>
      <c r="LXO24" s="11"/>
      <c r="LXP24" s="11"/>
      <c r="LXQ24" s="11"/>
      <c r="LXR24" s="11"/>
      <c r="LXS24" s="11"/>
      <c r="LXT24" s="11"/>
      <c r="LXU24" s="11"/>
      <c r="LXV24" s="11"/>
      <c r="LXW24" s="11"/>
      <c r="LXX24" s="11"/>
      <c r="LXY24" s="11"/>
      <c r="LXZ24" s="11"/>
      <c r="LYA24" s="11"/>
      <c r="LYB24" s="11"/>
      <c r="LYC24" s="11"/>
      <c r="LYD24" s="11"/>
      <c r="LYE24" s="11"/>
      <c r="LYF24" s="11"/>
      <c r="LYG24" s="11"/>
      <c r="LYH24" s="11"/>
      <c r="LYI24" s="11"/>
      <c r="LYJ24" s="11"/>
      <c r="LYK24" s="11"/>
      <c r="LYL24" s="11"/>
      <c r="LYM24" s="11"/>
      <c r="LYN24" s="11"/>
      <c r="LYO24" s="11"/>
      <c r="LYP24" s="11"/>
      <c r="LYQ24" s="11"/>
      <c r="LYR24" s="11"/>
      <c r="LYS24" s="11"/>
      <c r="LYT24" s="11"/>
      <c r="LYU24" s="11"/>
      <c r="LYV24" s="11"/>
      <c r="LYW24" s="11"/>
      <c r="LYX24" s="11"/>
      <c r="LYY24" s="11"/>
      <c r="LYZ24" s="11"/>
      <c r="LZA24" s="11"/>
      <c r="LZB24" s="11"/>
      <c r="LZC24" s="11"/>
      <c r="LZD24" s="11"/>
      <c r="LZE24" s="11"/>
      <c r="LZF24" s="11"/>
      <c r="LZG24" s="11"/>
      <c r="LZH24" s="11"/>
      <c r="LZI24" s="11"/>
      <c r="LZJ24" s="11"/>
      <c r="LZK24" s="11"/>
      <c r="LZL24" s="11"/>
      <c r="LZM24" s="11"/>
      <c r="LZN24" s="11"/>
      <c r="LZO24" s="11"/>
      <c r="LZP24" s="11"/>
      <c r="LZQ24" s="11"/>
      <c r="LZR24" s="11"/>
      <c r="LZS24" s="11"/>
      <c r="LZT24" s="11"/>
      <c r="LZU24" s="11"/>
      <c r="LZV24" s="11"/>
      <c r="LZW24" s="11"/>
      <c r="LZX24" s="11"/>
      <c r="LZY24" s="11"/>
      <c r="LZZ24" s="11"/>
      <c r="MAA24" s="11"/>
      <c r="MAB24" s="11"/>
      <c r="MAC24" s="11"/>
      <c r="MAD24" s="11"/>
      <c r="MAE24" s="11"/>
      <c r="MAF24" s="11"/>
      <c r="MAG24" s="11"/>
      <c r="MAH24" s="11"/>
      <c r="MAI24" s="11"/>
      <c r="MAJ24" s="11"/>
      <c r="MAK24" s="11"/>
      <c r="MAL24" s="11"/>
      <c r="MAM24" s="11"/>
      <c r="MAN24" s="11"/>
      <c r="MAO24" s="11"/>
      <c r="MAP24" s="11"/>
      <c r="MAQ24" s="11"/>
      <c r="MAR24" s="11"/>
      <c r="MAS24" s="11"/>
      <c r="MAT24" s="11"/>
      <c r="MAU24" s="11"/>
      <c r="MAV24" s="11"/>
      <c r="MAW24" s="11"/>
      <c r="MAX24" s="11"/>
      <c r="MAY24" s="11"/>
      <c r="MAZ24" s="11"/>
      <c r="MBA24" s="11"/>
      <c r="MBB24" s="11"/>
      <c r="MBC24" s="11"/>
      <c r="MBD24" s="11"/>
      <c r="MBE24" s="11"/>
      <c r="MBF24" s="11"/>
      <c r="MBG24" s="11"/>
      <c r="MBH24" s="11"/>
      <c r="MBI24" s="11"/>
      <c r="MBJ24" s="11"/>
      <c r="MBK24" s="11"/>
      <c r="MBL24" s="11"/>
      <c r="MBM24" s="11"/>
      <c r="MBN24" s="11"/>
      <c r="MBO24" s="11"/>
      <c r="MBP24" s="11"/>
      <c r="MBQ24" s="11"/>
      <c r="MBR24" s="11"/>
      <c r="MBS24" s="11"/>
      <c r="MBT24" s="11"/>
      <c r="MBU24" s="11"/>
      <c r="MBV24" s="11"/>
      <c r="MBW24" s="11"/>
      <c r="MBX24" s="11"/>
      <c r="MBY24" s="11"/>
      <c r="MBZ24" s="11"/>
      <c r="MCA24" s="11"/>
      <c r="MCB24" s="11"/>
      <c r="MCC24" s="11"/>
      <c r="MCD24" s="11"/>
      <c r="MCE24" s="11"/>
      <c r="MCF24" s="11"/>
      <c r="MCG24" s="11"/>
      <c r="MCH24" s="11"/>
      <c r="MCI24" s="11"/>
      <c r="MCJ24" s="11"/>
      <c r="MCK24" s="11"/>
      <c r="MCL24" s="11"/>
      <c r="MCM24" s="11"/>
      <c r="MCN24" s="11"/>
      <c r="MCO24" s="11"/>
      <c r="MCP24" s="11"/>
      <c r="MCQ24" s="11"/>
      <c r="MCR24" s="11"/>
      <c r="MCS24" s="11"/>
      <c r="MCT24" s="11"/>
      <c r="MCU24" s="11"/>
      <c r="MCV24" s="11"/>
      <c r="MCW24" s="11"/>
      <c r="MCX24" s="11"/>
      <c r="MCY24" s="11"/>
      <c r="MCZ24" s="11"/>
      <c r="MDA24" s="11"/>
      <c r="MDB24" s="11"/>
      <c r="MDC24" s="11"/>
      <c r="MDD24" s="11"/>
      <c r="MDE24" s="11"/>
      <c r="MDF24" s="11"/>
      <c r="MDG24" s="11"/>
      <c r="MDH24" s="11"/>
      <c r="MDI24" s="11"/>
      <c r="MDJ24" s="11"/>
      <c r="MDK24" s="11"/>
      <c r="MDL24" s="11"/>
      <c r="MDM24" s="11"/>
      <c r="MDN24" s="11"/>
      <c r="MDO24" s="11"/>
      <c r="MDP24" s="11"/>
      <c r="MDQ24" s="11"/>
      <c r="MDR24" s="11"/>
      <c r="MDS24" s="11"/>
      <c r="MDT24" s="11"/>
      <c r="MDU24" s="11"/>
      <c r="MDV24" s="11"/>
      <c r="MDW24" s="11"/>
      <c r="MDX24" s="11"/>
      <c r="MDY24" s="11"/>
      <c r="MDZ24" s="11"/>
      <c r="MEA24" s="11"/>
      <c r="MEB24" s="11"/>
      <c r="MEC24" s="11"/>
      <c r="MED24" s="11"/>
      <c r="MEE24" s="11"/>
      <c r="MEF24" s="11"/>
      <c r="MEG24" s="11"/>
      <c r="MEH24" s="11"/>
      <c r="MEI24" s="11"/>
      <c r="MEJ24" s="11"/>
      <c r="MEK24" s="11"/>
      <c r="MEL24" s="11"/>
      <c r="MEM24" s="11"/>
      <c r="MEN24" s="11"/>
      <c r="MEO24" s="11"/>
      <c r="MEP24" s="11"/>
      <c r="MEQ24" s="11"/>
      <c r="MER24" s="11"/>
      <c r="MES24" s="11"/>
      <c r="MET24" s="11"/>
      <c r="MEU24" s="11"/>
      <c r="MEV24" s="11"/>
      <c r="MEW24" s="11"/>
      <c r="MEX24" s="11"/>
      <c r="MEY24" s="11"/>
      <c r="MEZ24" s="11"/>
      <c r="MFA24" s="11"/>
      <c r="MFB24" s="11"/>
      <c r="MFC24" s="11"/>
      <c r="MFD24" s="11"/>
      <c r="MFE24" s="11"/>
      <c r="MFF24" s="11"/>
      <c r="MFG24" s="11"/>
      <c r="MFH24" s="11"/>
      <c r="MFI24" s="11"/>
      <c r="MFJ24" s="11"/>
      <c r="MFK24" s="11"/>
      <c r="MFL24" s="11"/>
      <c r="MFM24" s="11"/>
      <c r="MFN24" s="11"/>
      <c r="MFO24" s="11"/>
      <c r="MFP24" s="11"/>
      <c r="MFQ24" s="11"/>
      <c r="MFR24" s="11"/>
      <c r="MFS24" s="11"/>
      <c r="MFT24" s="11"/>
      <c r="MFU24" s="11"/>
      <c r="MFV24" s="11"/>
      <c r="MFW24" s="11"/>
      <c r="MFX24" s="11"/>
      <c r="MFY24" s="11"/>
      <c r="MFZ24" s="11"/>
      <c r="MGA24" s="11"/>
      <c r="MGB24" s="11"/>
      <c r="MGC24" s="11"/>
      <c r="MGD24" s="11"/>
      <c r="MGE24" s="11"/>
      <c r="MGF24" s="11"/>
      <c r="MGG24" s="11"/>
      <c r="MGH24" s="11"/>
      <c r="MGI24" s="11"/>
      <c r="MGJ24" s="11"/>
      <c r="MGK24" s="11"/>
      <c r="MGL24" s="11"/>
      <c r="MGM24" s="11"/>
      <c r="MGN24" s="11"/>
      <c r="MGO24" s="11"/>
      <c r="MGP24" s="11"/>
      <c r="MGQ24" s="11"/>
      <c r="MGR24" s="11"/>
      <c r="MGS24" s="11"/>
      <c r="MGT24" s="11"/>
      <c r="MGU24" s="11"/>
      <c r="MGV24" s="11"/>
      <c r="MGW24" s="11"/>
      <c r="MGX24" s="11"/>
      <c r="MGY24" s="11"/>
      <c r="MGZ24" s="11"/>
      <c r="MHA24" s="11"/>
      <c r="MHB24" s="11"/>
      <c r="MHC24" s="11"/>
      <c r="MHD24" s="11"/>
      <c r="MHE24" s="11"/>
      <c r="MHF24" s="11"/>
      <c r="MHG24" s="11"/>
      <c r="MHH24" s="11"/>
      <c r="MHI24" s="11"/>
      <c r="MHJ24" s="11"/>
      <c r="MHK24" s="11"/>
      <c r="MHL24" s="11"/>
      <c r="MHM24" s="11"/>
      <c r="MHN24" s="11"/>
      <c r="MHO24" s="11"/>
      <c r="MHP24" s="11"/>
      <c r="MHQ24" s="11"/>
      <c r="MHR24" s="11"/>
      <c r="MHS24" s="11"/>
      <c r="MHT24" s="11"/>
      <c r="MHU24" s="11"/>
      <c r="MHV24" s="11"/>
      <c r="MHW24" s="11"/>
      <c r="MHX24" s="11"/>
      <c r="MHY24" s="11"/>
      <c r="MHZ24" s="11"/>
      <c r="MIA24" s="11"/>
      <c r="MIB24" s="11"/>
      <c r="MIC24" s="11"/>
      <c r="MID24" s="11"/>
      <c r="MIE24" s="11"/>
      <c r="MIF24" s="11"/>
      <c r="MIG24" s="11"/>
      <c r="MIH24" s="11"/>
      <c r="MII24" s="11"/>
      <c r="MIJ24" s="11"/>
      <c r="MIK24" s="11"/>
      <c r="MIL24" s="11"/>
      <c r="MIM24" s="11"/>
      <c r="MIN24" s="11"/>
      <c r="MIO24" s="11"/>
      <c r="MIP24" s="11"/>
      <c r="MIQ24" s="11"/>
      <c r="MIR24" s="11"/>
      <c r="MIS24" s="11"/>
      <c r="MIT24" s="11"/>
      <c r="MIU24" s="11"/>
      <c r="MIV24" s="11"/>
      <c r="MIW24" s="11"/>
      <c r="MIX24" s="11"/>
      <c r="MIY24" s="11"/>
      <c r="MIZ24" s="11"/>
      <c r="MJA24" s="11"/>
      <c r="MJB24" s="11"/>
      <c r="MJC24" s="11"/>
      <c r="MJD24" s="11"/>
      <c r="MJE24" s="11"/>
      <c r="MJF24" s="11"/>
      <c r="MJG24" s="11"/>
      <c r="MJH24" s="11"/>
      <c r="MJI24" s="11"/>
      <c r="MJJ24" s="11"/>
      <c r="MJK24" s="11"/>
      <c r="MJL24" s="11"/>
      <c r="MJM24" s="11"/>
      <c r="MJN24" s="11"/>
      <c r="MJO24" s="11"/>
      <c r="MJP24" s="11"/>
      <c r="MJQ24" s="11"/>
      <c r="MJR24" s="11"/>
      <c r="MJS24" s="11"/>
      <c r="MJT24" s="11"/>
      <c r="MJU24" s="11"/>
      <c r="MJV24" s="11"/>
      <c r="MJW24" s="11"/>
      <c r="MJX24" s="11"/>
      <c r="MJY24" s="11"/>
      <c r="MJZ24" s="11"/>
      <c r="MKA24" s="11"/>
      <c r="MKB24" s="11"/>
      <c r="MKC24" s="11"/>
      <c r="MKD24" s="11"/>
      <c r="MKE24" s="11"/>
      <c r="MKF24" s="11"/>
      <c r="MKG24" s="11"/>
      <c r="MKH24" s="11"/>
      <c r="MKI24" s="11"/>
      <c r="MKJ24" s="11"/>
      <c r="MKK24" s="11"/>
      <c r="MKL24" s="11"/>
      <c r="MKM24" s="11"/>
      <c r="MKN24" s="11"/>
      <c r="MKO24" s="11"/>
      <c r="MKP24" s="11"/>
      <c r="MKQ24" s="11"/>
      <c r="MKR24" s="11"/>
      <c r="MKS24" s="11"/>
      <c r="MKT24" s="11"/>
      <c r="MKU24" s="11"/>
      <c r="MKV24" s="11"/>
      <c r="MKW24" s="11"/>
      <c r="MKX24" s="11"/>
      <c r="MKY24" s="11"/>
      <c r="MKZ24" s="11"/>
      <c r="MLA24" s="11"/>
      <c r="MLB24" s="11"/>
      <c r="MLC24" s="11"/>
      <c r="MLD24" s="11"/>
      <c r="MLE24" s="11"/>
      <c r="MLF24" s="11"/>
      <c r="MLG24" s="11"/>
      <c r="MLH24" s="11"/>
      <c r="MLI24" s="11"/>
      <c r="MLJ24" s="11"/>
      <c r="MLK24" s="11"/>
      <c r="MLL24" s="11"/>
      <c r="MLM24" s="11"/>
      <c r="MLN24" s="11"/>
      <c r="MLO24" s="11"/>
      <c r="MLP24" s="11"/>
      <c r="MLQ24" s="11"/>
      <c r="MLR24" s="11"/>
      <c r="MLS24" s="11"/>
      <c r="MLT24" s="11"/>
      <c r="MLU24" s="11"/>
      <c r="MLV24" s="11"/>
      <c r="MLW24" s="11"/>
      <c r="MLX24" s="11"/>
      <c r="MLY24" s="11"/>
      <c r="MLZ24" s="11"/>
      <c r="MMA24" s="11"/>
      <c r="MMB24" s="11"/>
      <c r="MMC24" s="11"/>
      <c r="MMD24" s="11"/>
      <c r="MME24" s="11"/>
      <c r="MMF24" s="11"/>
      <c r="MMG24" s="11"/>
      <c r="MMH24" s="11"/>
      <c r="MMI24" s="11"/>
      <c r="MMJ24" s="11"/>
      <c r="MMK24" s="11"/>
      <c r="MML24" s="11"/>
      <c r="MMM24" s="11"/>
      <c r="MMN24" s="11"/>
      <c r="MMO24" s="11"/>
      <c r="MMP24" s="11"/>
      <c r="MMQ24" s="11"/>
      <c r="MMR24" s="11"/>
      <c r="MMS24" s="11"/>
      <c r="MMT24" s="11"/>
      <c r="MMU24" s="11"/>
      <c r="MMV24" s="11"/>
      <c r="MMW24" s="11"/>
      <c r="MMX24" s="11"/>
      <c r="MMY24" s="11"/>
      <c r="MMZ24" s="11"/>
      <c r="MNA24" s="11"/>
      <c r="MNB24" s="11"/>
      <c r="MNC24" s="11"/>
      <c r="MND24" s="11"/>
      <c r="MNE24" s="11"/>
      <c r="MNF24" s="11"/>
      <c r="MNG24" s="11"/>
      <c r="MNH24" s="11"/>
      <c r="MNI24" s="11"/>
      <c r="MNJ24" s="11"/>
      <c r="MNK24" s="11"/>
      <c r="MNL24" s="11"/>
      <c r="MNM24" s="11"/>
      <c r="MNN24" s="11"/>
      <c r="MNO24" s="11"/>
      <c r="MNP24" s="11"/>
      <c r="MNQ24" s="11"/>
      <c r="MNR24" s="11"/>
      <c r="MNS24" s="11"/>
      <c r="MNT24" s="11"/>
      <c r="MNU24" s="11"/>
      <c r="MNV24" s="11"/>
      <c r="MNW24" s="11"/>
      <c r="MNX24" s="11"/>
      <c r="MNY24" s="11"/>
      <c r="MNZ24" s="11"/>
      <c r="MOA24" s="11"/>
      <c r="MOB24" s="11"/>
      <c r="MOC24" s="11"/>
      <c r="MOD24" s="11"/>
      <c r="MOE24" s="11"/>
      <c r="MOF24" s="11"/>
      <c r="MOG24" s="11"/>
      <c r="MOH24" s="11"/>
      <c r="MOI24" s="11"/>
      <c r="MOJ24" s="11"/>
      <c r="MOK24" s="11"/>
      <c r="MOL24" s="11"/>
      <c r="MOM24" s="11"/>
      <c r="MON24" s="11"/>
      <c r="MOO24" s="11"/>
      <c r="MOP24" s="11"/>
      <c r="MOQ24" s="11"/>
      <c r="MOR24" s="11"/>
      <c r="MOS24" s="11"/>
      <c r="MOT24" s="11"/>
      <c r="MOU24" s="11"/>
      <c r="MOV24" s="11"/>
      <c r="MOW24" s="11"/>
      <c r="MOX24" s="11"/>
      <c r="MOY24" s="11"/>
      <c r="MOZ24" s="11"/>
      <c r="MPA24" s="11"/>
      <c r="MPB24" s="11"/>
      <c r="MPC24" s="11"/>
      <c r="MPD24" s="11"/>
      <c r="MPE24" s="11"/>
      <c r="MPF24" s="11"/>
      <c r="MPG24" s="11"/>
      <c r="MPH24" s="11"/>
      <c r="MPI24" s="11"/>
      <c r="MPJ24" s="11"/>
      <c r="MPK24" s="11"/>
      <c r="MPL24" s="11"/>
      <c r="MPM24" s="11"/>
      <c r="MPN24" s="11"/>
      <c r="MPO24" s="11"/>
      <c r="MPP24" s="11"/>
      <c r="MPQ24" s="11"/>
      <c r="MPR24" s="11"/>
      <c r="MPS24" s="11"/>
      <c r="MPT24" s="11"/>
      <c r="MPU24" s="11"/>
      <c r="MPV24" s="11"/>
      <c r="MPW24" s="11"/>
      <c r="MPX24" s="11"/>
      <c r="MPY24" s="11"/>
      <c r="MPZ24" s="11"/>
      <c r="MQA24" s="11"/>
      <c r="MQB24" s="11"/>
      <c r="MQC24" s="11"/>
      <c r="MQD24" s="11"/>
      <c r="MQE24" s="11"/>
      <c r="MQF24" s="11"/>
      <c r="MQG24" s="11"/>
      <c r="MQH24" s="11"/>
      <c r="MQI24" s="11"/>
      <c r="MQJ24" s="11"/>
      <c r="MQK24" s="11"/>
      <c r="MQL24" s="11"/>
      <c r="MQM24" s="11"/>
      <c r="MQN24" s="11"/>
      <c r="MQO24" s="11"/>
      <c r="MQP24" s="11"/>
      <c r="MQQ24" s="11"/>
      <c r="MQR24" s="11"/>
      <c r="MQS24" s="11"/>
      <c r="MQT24" s="11"/>
      <c r="MQU24" s="11"/>
      <c r="MQV24" s="11"/>
      <c r="MQW24" s="11"/>
      <c r="MQX24" s="11"/>
      <c r="MQY24" s="11"/>
      <c r="MQZ24" s="11"/>
      <c r="MRA24" s="11"/>
      <c r="MRB24" s="11"/>
      <c r="MRC24" s="11"/>
      <c r="MRD24" s="11"/>
      <c r="MRE24" s="11"/>
      <c r="MRF24" s="11"/>
      <c r="MRG24" s="11"/>
      <c r="MRH24" s="11"/>
      <c r="MRI24" s="11"/>
      <c r="MRJ24" s="11"/>
      <c r="MRK24" s="11"/>
      <c r="MRL24" s="11"/>
      <c r="MRM24" s="11"/>
      <c r="MRN24" s="11"/>
      <c r="MRO24" s="11"/>
      <c r="MRP24" s="11"/>
      <c r="MRQ24" s="11"/>
      <c r="MRR24" s="11"/>
      <c r="MRS24" s="11"/>
      <c r="MRT24" s="11"/>
      <c r="MRU24" s="11"/>
      <c r="MRV24" s="11"/>
      <c r="MRW24" s="11"/>
      <c r="MRX24" s="11"/>
      <c r="MRY24" s="11"/>
      <c r="MRZ24" s="11"/>
      <c r="MSA24" s="11"/>
      <c r="MSB24" s="11"/>
      <c r="MSC24" s="11"/>
      <c r="MSD24" s="11"/>
      <c r="MSE24" s="11"/>
      <c r="MSF24" s="11"/>
      <c r="MSG24" s="11"/>
      <c r="MSH24" s="11"/>
      <c r="MSI24" s="11"/>
      <c r="MSJ24" s="11"/>
      <c r="MSK24" s="11"/>
      <c r="MSL24" s="11"/>
      <c r="MSM24" s="11"/>
      <c r="MSN24" s="11"/>
      <c r="MSO24" s="11"/>
      <c r="MSP24" s="11"/>
      <c r="MSQ24" s="11"/>
      <c r="MSR24" s="11"/>
      <c r="MSS24" s="11"/>
      <c r="MST24" s="11"/>
      <c r="MSU24" s="11"/>
      <c r="MSV24" s="11"/>
      <c r="MSW24" s="11"/>
      <c r="MSX24" s="11"/>
      <c r="MSY24" s="11"/>
      <c r="MSZ24" s="11"/>
      <c r="MTA24" s="11"/>
      <c r="MTB24" s="11"/>
      <c r="MTC24" s="11"/>
      <c r="MTD24" s="11"/>
      <c r="MTE24" s="11"/>
      <c r="MTF24" s="11"/>
      <c r="MTG24" s="11"/>
      <c r="MTH24" s="11"/>
      <c r="MTI24" s="11"/>
      <c r="MTJ24" s="11"/>
      <c r="MTK24" s="11"/>
      <c r="MTL24" s="11"/>
      <c r="MTM24" s="11"/>
      <c r="MTN24" s="11"/>
      <c r="MTO24" s="11"/>
      <c r="MTP24" s="11"/>
      <c r="MTQ24" s="11"/>
      <c r="MTR24" s="11"/>
      <c r="MTS24" s="11"/>
      <c r="MTT24" s="11"/>
      <c r="MTU24" s="11"/>
      <c r="MTV24" s="11"/>
      <c r="MTW24" s="11"/>
      <c r="MTX24" s="11"/>
      <c r="MTY24" s="11"/>
      <c r="MTZ24" s="11"/>
      <c r="MUA24" s="11"/>
      <c r="MUB24" s="11"/>
      <c r="MUC24" s="11"/>
      <c r="MUD24" s="11"/>
      <c r="MUE24" s="11"/>
      <c r="MUF24" s="11"/>
      <c r="MUG24" s="11"/>
      <c r="MUH24" s="11"/>
      <c r="MUI24" s="11"/>
      <c r="MUJ24" s="11"/>
      <c r="MUK24" s="11"/>
      <c r="MUL24" s="11"/>
      <c r="MUM24" s="11"/>
      <c r="MUN24" s="11"/>
      <c r="MUO24" s="11"/>
      <c r="MUP24" s="11"/>
      <c r="MUQ24" s="11"/>
      <c r="MUR24" s="11"/>
      <c r="MUS24" s="11"/>
      <c r="MUT24" s="11"/>
      <c r="MUU24" s="11"/>
      <c r="MUV24" s="11"/>
      <c r="MUW24" s="11"/>
      <c r="MUX24" s="11"/>
      <c r="MUY24" s="11"/>
      <c r="MUZ24" s="11"/>
      <c r="MVA24" s="11"/>
      <c r="MVB24" s="11"/>
      <c r="MVC24" s="11"/>
      <c r="MVD24" s="11"/>
      <c r="MVE24" s="11"/>
      <c r="MVF24" s="11"/>
      <c r="MVG24" s="11"/>
      <c r="MVH24" s="11"/>
      <c r="MVI24" s="11"/>
      <c r="MVJ24" s="11"/>
      <c r="MVK24" s="11"/>
      <c r="MVL24" s="11"/>
      <c r="MVM24" s="11"/>
      <c r="MVN24" s="11"/>
      <c r="MVO24" s="11"/>
      <c r="MVP24" s="11"/>
      <c r="MVQ24" s="11"/>
      <c r="MVR24" s="11"/>
      <c r="MVS24" s="11"/>
      <c r="MVT24" s="11"/>
      <c r="MVU24" s="11"/>
      <c r="MVV24" s="11"/>
      <c r="MVW24" s="11"/>
      <c r="MVX24" s="11"/>
      <c r="MVY24" s="11"/>
      <c r="MVZ24" s="11"/>
      <c r="MWA24" s="11"/>
      <c r="MWB24" s="11"/>
      <c r="MWC24" s="11"/>
      <c r="MWD24" s="11"/>
      <c r="MWE24" s="11"/>
      <c r="MWF24" s="11"/>
      <c r="MWG24" s="11"/>
      <c r="MWH24" s="11"/>
      <c r="MWI24" s="11"/>
      <c r="MWJ24" s="11"/>
      <c r="MWK24" s="11"/>
      <c r="MWL24" s="11"/>
      <c r="MWM24" s="11"/>
      <c r="MWN24" s="11"/>
      <c r="MWO24" s="11"/>
      <c r="MWP24" s="11"/>
      <c r="MWQ24" s="11"/>
      <c r="MWR24" s="11"/>
      <c r="MWS24" s="11"/>
      <c r="MWT24" s="11"/>
      <c r="MWU24" s="11"/>
      <c r="MWV24" s="11"/>
      <c r="MWW24" s="11"/>
      <c r="MWX24" s="11"/>
      <c r="MWY24" s="11"/>
      <c r="MWZ24" s="11"/>
      <c r="MXA24" s="11"/>
      <c r="MXB24" s="11"/>
      <c r="MXC24" s="11"/>
      <c r="MXD24" s="11"/>
      <c r="MXE24" s="11"/>
      <c r="MXF24" s="11"/>
      <c r="MXG24" s="11"/>
      <c r="MXH24" s="11"/>
      <c r="MXI24" s="11"/>
      <c r="MXJ24" s="11"/>
      <c r="MXK24" s="11"/>
      <c r="MXL24" s="11"/>
      <c r="MXM24" s="11"/>
      <c r="MXN24" s="11"/>
      <c r="MXO24" s="11"/>
      <c r="MXP24" s="11"/>
      <c r="MXQ24" s="11"/>
      <c r="MXR24" s="11"/>
      <c r="MXS24" s="11"/>
      <c r="MXT24" s="11"/>
      <c r="MXU24" s="11"/>
      <c r="MXV24" s="11"/>
      <c r="MXW24" s="11"/>
      <c r="MXX24" s="11"/>
      <c r="MXY24" s="11"/>
      <c r="MXZ24" s="11"/>
      <c r="MYA24" s="11"/>
      <c r="MYB24" s="11"/>
      <c r="MYC24" s="11"/>
      <c r="MYD24" s="11"/>
      <c r="MYE24" s="11"/>
      <c r="MYF24" s="11"/>
      <c r="MYG24" s="11"/>
      <c r="MYH24" s="11"/>
      <c r="MYI24" s="11"/>
      <c r="MYJ24" s="11"/>
      <c r="MYK24" s="11"/>
      <c r="MYL24" s="11"/>
      <c r="MYM24" s="11"/>
      <c r="MYN24" s="11"/>
      <c r="MYO24" s="11"/>
      <c r="MYP24" s="11"/>
      <c r="MYQ24" s="11"/>
      <c r="MYR24" s="11"/>
      <c r="MYS24" s="11"/>
      <c r="MYT24" s="11"/>
      <c r="MYU24" s="11"/>
      <c r="MYV24" s="11"/>
      <c r="MYW24" s="11"/>
      <c r="MYX24" s="11"/>
      <c r="MYY24" s="11"/>
      <c r="MYZ24" s="11"/>
      <c r="MZA24" s="11"/>
      <c r="MZB24" s="11"/>
      <c r="MZC24" s="11"/>
      <c r="MZD24" s="11"/>
      <c r="MZE24" s="11"/>
      <c r="MZF24" s="11"/>
      <c r="MZG24" s="11"/>
      <c r="MZH24" s="11"/>
      <c r="MZI24" s="11"/>
      <c r="MZJ24" s="11"/>
      <c r="MZK24" s="11"/>
      <c r="MZL24" s="11"/>
      <c r="MZM24" s="11"/>
      <c r="MZN24" s="11"/>
      <c r="MZO24" s="11"/>
      <c r="MZP24" s="11"/>
      <c r="MZQ24" s="11"/>
      <c r="MZR24" s="11"/>
      <c r="MZS24" s="11"/>
      <c r="MZT24" s="11"/>
      <c r="MZU24" s="11"/>
      <c r="MZV24" s="11"/>
      <c r="MZW24" s="11"/>
      <c r="MZX24" s="11"/>
      <c r="MZY24" s="11"/>
      <c r="MZZ24" s="11"/>
      <c r="NAA24" s="11"/>
      <c r="NAB24" s="11"/>
      <c r="NAC24" s="11"/>
      <c r="NAD24" s="11"/>
      <c r="NAE24" s="11"/>
      <c r="NAF24" s="11"/>
      <c r="NAG24" s="11"/>
      <c r="NAH24" s="11"/>
      <c r="NAI24" s="11"/>
      <c r="NAJ24" s="11"/>
      <c r="NAK24" s="11"/>
      <c r="NAL24" s="11"/>
      <c r="NAM24" s="11"/>
      <c r="NAN24" s="11"/>
      <c r="NAO24" s="11"/>
      <c r="NAP24" s="11"/>
      <c r="NAQ24" s="11"/>
      <c r="NAR24" s="11"/>
      <c r="NAS24" s="11"/>
      <c r="NAT24" s="11"/>
      <c r="NAU24" s="11"/>
      <c r="NAV24" s="11"/>
      <c r="NAW24" s="11"/>
      <c r="NAX24" s="11"/>
      <c r="NAY24" s="11"/>
      <c r="NAZ24" s="11"/>
      <c r="NBA24" s="11"/>
      <c r="NBB24" s="11"/>
      <c r="NBC24" s="11"/>
      <c r="NBD24" s="11"/>
      <c r="NBE24" s="11"/>
      <c r="NBF24" s="11"/>
      <c r="NBG24" s="11"/>
      <c r="NBH24" s="11"/>
      <c r="NBI24" s="11"/>
      <c r="NBJ24" s="11"/>
      <c r="NBK24" s="11"/>
      <c r="NBL24" s="11"/>
      <c r="NBM24" s="11"/>
      <c r="NBN24" s="11"/>
      <c r="NBO24" s="11"/>
      <c r="NBP24" s="11"/>
      <c r="NBQ24" s="11"/>
      <c r="NBR24" s="11"/>
      <c r="NBS24" s="11"/>
      <c r="NBT24" s="11"/>
      <c r="NBU24" s="11"/>
      <c r="NBV24" s="11"/>
      <c r="NBW24" s="11"/>
      <c r="NBX24" s="11"/>
      <c r="NBY24" s="11"/>
      <c r="NBZ24" s="11"/>
      <c r="NCA24" s="11"/>
      <c r="NCB24" s="11"/>
      <c r="NCC24" s="11"/>
      <c r="NCD24" s="11"/>
      <c r="NCE24" s="11"/>
      <c r="NCF24" s="11"/>
      <c r="NCG24" s="11"/>
      <c r="NCH24" s="11"/>
      <c r="NCI24" s="11"/>
      <c r="NCJ24" s="11"/>
      <c r="NCK24" s="11"/>
      <c r="NCL24" s="11"/>
      <c r="NCM24" s="11"/>
      <c r="NCN24" s="11"/>
      <c r="NCO24" s="11"/>
      <c r="NCP24" s="11"/>
      <c r="NCQ24" s="11"/>
      <c r="NCR24" s="11"/>
      <c r="NCS24" s="11"/>
      <c r="NCT24" s="11"/>
      <c r="NCU24" s="11"/>
      <c r="NCV24" s="11"/>
      <c r="NCW24" s="11"/>
      <c r="NCX24" s="11"/>
      <c r="NCY24" s="11"/>
      <c r="NCZ24" s="11"/>
      <c r="NDA24" s="11"/>
      <c r="NDB24" s="11"/>
      <c r="NDC24" s="11"/>
      <c r="NDD24" s="11"/>
      <c r="NDE24" s="11"/>
      <c r="NDF24" s="11"/>
      <c r="NDG24" s="11"/>
      <c r="NDH24" s="11"/>
      <c r="NDI24" s="11"/>
      <c r="NDJ24" s="11"/>
      <c r="NDK24" s="11"/>
      <c r="NDL24" s="11"/>
      <c r="NDM24" s="11"/>
      <c r="NDN24" s="11"/>
      <c r="NDO24" s="11"/>
      <c r="NDP24" s="11"/>
      <c r="NDQ24" s="11"/>
      <c r="NDR24" s="11"/>
      <c r="NDS24" s="11"/>
      <c r="NDT24" s="11"/>
      <c r="NDU24" s="11"/>
      <c r="NDV24" s="11"/>
      <c r="NDW24" s="11"/>
      <c r="NDX24" s="11"/>
      <c r="NDY24" s="11"/>
      <c r="NDZ24" s="11"/>
      <c r="NEA24" s="11"/>
      <c r="NEB24" s="11"/>
      <c r="NEC24" s="11"/>
      <c r="NED24" s="11"/>
      <c r="NEE24" s="11"/>
      <c r="NEF24" s="11"/>
      <c r="NEG24" s="11"/>
      <c r="NEH24" s="11"/>
      <c r="NEI24" s="11"/>
      <c r="NEJ24" s="11"/>
      <c r="NEK24" s="11"/>
      <c r="NEL24" s="11"/>
      <c r="NEM24" s="11"/>
      <c r="NEN24" s="11"/>
      <c r="NEO24" s="11"/>
      <c r="NEP24" s="11"/>
      <c r="NEQ24" s="11"/>
      <c r="NER24" s="11"/>
      <c r="NES24" s="11"/>
      <c r="NET24" s="11"/>
      <c r="NEU24" s="11"/>
      <c r="NEV24" s="11"/>
      <c r="NEW24" s="11"/>
      <c r="NEX24" s="11"/>
      <c r="NEY24" s="11"/>
      <c r="NEZ24" s="11"/>
      <c r="NFA24" s="11"/>
      <c r="NFB24" s="11"/>
      <c r="NFC24" s="11"/>
      <c r="NFD24" s="11"/>
      <c r="NFE24" s="11"/>
      <c r="NFF24" s="11"/>
      <c r="NFG24" s="11"/>
      <c r="NFH24" s="11"/>
      <c r="NFI24" s="11"/>
      <c r="NFJ24" s="11"/>
      <c r="NFK24" s="11"/>
      <c r="NFL24" s="11"/>
      <c r="NFM24" s="11"/>
      <c r="NFN24" s="11"/>
      <c r="NFO24" s="11"/>
      <c r="NFP24" s="11"/>
      <c r="NFQ24" s="11"/>
      <c r="NFR24" s="11"/>
      <c r="NFS24" s="11"/>
      <c r="NFT24" s="11"/>
      <c r="NFU24" s="11"/>
      <c r="NFV24" s="11"/>
      <c r="NFW24" s="11"/>
      <c r="NFX24" s="11"/>
      <c r="NFY24" s="11"/>
      <c r="NFZ24" s="11"/>
      <c r="NGA24" s="11"/>
      <c r="NGB24" s="11"/>
      <c r="NGC24" s="11"/>
      <c r="NGD24" s="11"/>
      <c r="NGE24" s="11"/>
      <c r="NGF24" s="11"/>
      <c r="NGG24" s="11"/>
      <c r="NGH24" s="11"/>
      <c r="NGI24" s="11"/>
      <c r="NGJ24" s="11"/>
      <c r="NGK24" s="11"/>
      <c r="NGL24" s="11"/>
      <c r="NGM24" s="11"/>
      <c r="NGN24" s="11"/>
      <c r="NGO24" s="11"/>
      <c r="NGP24" s="11"/>
      <c r="NGQ24" s="11"/>
      <c r="NGR24" s="11"/>
      <c r="NGS24" s="11"/>
      <c r="NGT24" s="11"/>
      <c r="NGU24" s="11"/>
      <c r="NGV24" s="11"/>
      <c r="NGW24" s="11"/>
      <c r="NGX24" s="11"/>
      <c r="NGY24" s="11"/>
      <c r="NGZ24" s="11"/>
      <c r="NHA24" s="11"/>
      <c r="NHB24" s="11"/>
      <c r="NHC24" s="11"/>
      <c r="NHD24" s="11"/>
      <c r="NHE24" s="11"/>
      <c r="NHF24" s="11"/>
      <c r="NHG24" s="11"/>
      <c r="NHH24" s="11"/>
      <c r="NHI24" s="11"/>
      <c r="NHJ24" s="11"/>
      <c r="NHK24" s="11"/>
      <c r="NHL24" s="11"/>
      <c r="NHM24" s="11"/>
      <c r="NHN24" s="11"/>
      <c r="NHO24" s="11"/>
      <c r="NHP24" s="11"/>
      <c r="NHQ24" s="11"/>
      <c r="NHR24" s="11"/>
      <c r="NHS24" s="11"/>
      <c r="NHT24" s="11"/>
      <c r="NHU24" s="11"/>
      <c r="NHV24" s="11"/>
      <c r="NHW24" s="11"/>
      <c r="NHX24" s="11"/>
      <c r="NHY24" s="11"/>
      <c r="NHZ24" s="11"/>
      <c r="NIA24" s="11"/>
      <c r="NIB24" s="11"/>
      <c r="NIC24" s="11"/>
      <c r="NID24" s="11"/>
      <c r="NIE24" s="11"/>
      <c r="NIF24" s="11"/>
      <c r="NIG24" s="11"/>
      <c r="NIH24" s="11"/>
      <c r="NII24" s="11"/>
      <c r="NIJ24" s="11"/>
      <c r="NIK24" s="11"/>
      <c r="NIL24" s="11"/>
      <c r="NIM24" s="11"/>
      <c r="NIN24" s="11"/>
      <c r="NIO24" s="11"/>
      <c r="NIP24" s="11"/>
      <c r="NIQ24" s="11"/>
      <c r="NIR24" s="11"/>
      <c r="NIS24" s="11"/>
      <c r="NIT24" s="11"/>
      <c r="NIU24" s="11"/>
      <c r="NIV24" s="11"/>
      <c r="NIW24" s="11"/>
      <c r="NIX24" s="11"/>
      <c r="NIY24" s="11"/>
      <c r="NIZ24" s="11"/>
      <c r="NJA24" s="11"/>
      <c r="NJB24" s="11"/>
      <c r="NJC24" s="11"/>
      <c r="NJD24" s="11"/>
      <c r="NJE24" s="11"/>
      <c r="NJF24" s="11"/>
      <c r="NJG24" s="11"/>
      <c r="NJH24" s="11"/>
      <c r="NJI24" s="11"/>
      <c r="NJJ24" s="11"/>
      <c r="NJK24" s="11"/>
      <c r="NJL24" s="11"/>
      <c r="NJM24" s="11"/>
      <c r="NJN24" s="11"/>
      <c r="NJO24" s="11"/>
      <c r="NJP24" s="11"/>
      <c r="NJQ24" s="11"/>
      <c r="NJR24" s="11"/>
      <c r="NJS24" s="11"/>
      <c r="NJT24" s="11"/>
      <c r="NJU24" s="11"/>
      <c r="NJV24" s="11"/>
      <c r="NJW24" s="11"/>
      <c r="NJX24" s="11"/>
      <c r="NJY24" s="11"/>
      <c r="NJZ24" s="11"/>
      <c r="NKA24" s="11"/>
      <c r="NKB24" s="11"/>
      <c r="NKC24" s="11"/>
      <c r="NKD24" s="11"/>
      <c r="NKE24" s="11"/>
      <c r="NKF24" s="11"/>
      <c r="NKG24" s="11"/>
      <c r="NKH24" s="11"/>
      <c r="NKI24" s="11"/>
      <c r="NKJ24" s="11"/>
      <c r="NKK24" s="11"/>
      <c r="NKL24" s="11"/>
      <c r="NKM24" s="11"/>
      <c r="NKN24" s="11"/>
      <c r="NKO24" s="11"/>
      <c r="NKP24" s="11"/>
      <c r="NKQ24" s="11"/>
      <c r="NKR24" s="11"/>
      <c r="NKS24" s="11"/>
      <c r="NKT24" s="11"/>
      <c r="NKU24" s="11"/>
      <c r="NKV24" s="11"/>
      <c r="NKW24" s="11"/>
      <c r="NKX24" s="11"/>
      <c r="NKY24" s="11"/>
      <c r="NKZ24" s="11"/>
      <c r="NLA24" s="11"/>
      <c r="NLB24" s="11"/>
      <c r="NLC24" s="11"/>
      <c r="NLD24" s="11"/>
      <c r="NLE24" s="11"/>
      <c r="NLF24" s="11"/>
      <c r="NLG24" s="11"/>
      <c r="NLH24" s="11"/>
      <c r="NLI24" s="11"/>
      <c r="NLJ24" s="11"/>
      <c r="NLK24" s="11"/>
      <c r="NLL24" s="11"/>
      <c r="NLM24" s="11"/>
      <c r="NLN24" s="11"/>
      <c r="NLO24" s="11"/>
      <c r="NLP24" s="11"/>
      <c r="NLQ24" s="11"/>
      <c r="NLR24" s="11"/>
      <c r="NLS24" s="11"/>
      <c r="NLT24" s="11"/>
      <c r="NLU24" s="11"/>
      <c r="NLV24" s="11"/>
      <c r="NLW24" s="11"/>
      <c r="NLX24" s="11"/>
      <c r="NLY24" s="11"/>
      <c r="NLZ24" s="11"/>
      <c r="NMA24" s="11"/>
      <c r="NMB24" s="11"/>
      <c r="NMC24" s="11"/>
      <c r="NMD24" s="11"/>
      <c r="NME24" s="11"/>
      <c r="NMF24" s="11"/>
      <c r="NMG24" s="11"/>
      <c r="NMH24" s="11"/>
      <c r="NMI24" s="11"/>
      <c r="NMJ24" s="11"/>
      <c r="NMK24" s="11"/>
      <c r="NML24" s="11"/>
      <c r="NMM24" s="11"/>
      <c r="NMN24" s="11"/>
      <c r="NMO24" s="11"/>
      <c r="NMP24" s="11"/>
      <c r="NMQ24" s="11"/>
      <c r="NMR24" s="11"/>
      <c r="NMS24" s="11"/>
      <c r="NMT24" s="11"/>
      <c r="NMU24" s="11"/>
      <c r="NMV24" s="11"/>
      <c r="NMW24" s="11"/>
      <c r="NMX24" s="11"/>
      <c r="NMY24" s="11"/>
      <c r="NMZ24" s="11"/>
      <c r="NNA24" s="11"/>
      <c r="NNB24" s="11"/>
      <c r="NNC24" s="11"/>
      <c r="NND24" s="11"/>
      <c r="NNE24" s="11"/>
      <c r="NNF24" s="11"/>
      <c r="NNG24" s="11"/>
      <c r="NNH24" s="11"/>
      <c r="NNI24" s="11"/>
      <c r="NNJ24" s="11"/>
      <c r="NNK24" s="11"/>
      <c r="NNL24" s="11"/>
      <c r="NNM24" s="11"/>
      <c r="NNN24" s="11"/>
      <c r="NNO24" s="11"/>
      <c r="NNP24" s="11"/>
      <c r="NNQ24" s="11"/>
      <c r="NNR24" s="11"/>
      <c r="NNS24" s="11"/>
      <c r="NNT24" s="11"/>
      <c r="NNU24" s="11"/>
      <c r="NNV24" s="11"/>
      <c r="NNW24" s="11"/>
      <c r="NNX24" s="11"/>
      <c r="NNY24" s="11"/>
      <c r="NNZ24" s="11"/>
      <c r="NOA24" s="11"/>
      <c r="NOB24" s="11"/>
      <c r="NOC24" s="11"/>
      <c r="NOD24" s="11"/>
      <c r="NOE24" s="11"/>
      <c r="NOF24" s="11"/>
      <c r="NOG24" s="11"/>
      <c r="NOH24" s="11"/>
      <c r="NOI24" s="11"/>
      <c r="NOJ24" s="11"/>
      <c r="NOK24" s="11"/>
      <c r="NOL24" s="11"/>
      <c r="NOM24" s="11"/>
      <c r="NON24" s="11"/>
      <c r="NOO24" s="11"/>
      <c r="NOP24" s="11"/>
      <c r="NOQ24" s="11"/>
      <c r="NOR24" s="11"/>
      <c r="NOS24" s="11"/>
      <c r="NOT24" s="11"/>
      <c r="NOU24" s="11"/>
      <c r="NOV24" s="11"/>
      <c r="NOW24" s="11"/>
      <c r="NOX24" s="11"/>
      <c r="NOY24" s="11"/>
      <c r="NOZ24" s="11"/>
      <c r="NPA24" s="11"/>
      <c r="NPB24" s="11"/>
      <c r="NPC24" s="11"/>
      <c r="NPD24" s="11"/>
      <c r="NPE24" s="11"/>
      <c r="NPF24" s="11"/>
      <c r="NPG24" s="11"/>
      <c r="NPH24" s="11"/>
      <c r="NPI24" s="11"/>
      <c r="NPJ24" s="11"/>
      <c r="NPK24" s="11"/>
      <c r="NPL24" s="11"/>
      <c r="NPM24" s="11"/>
      <c r="NPN24" s="11"/>
      <c r="NPO24" s="11"/>
      <c r="NPP24" s="11"/>
      <c r="NPQ24" s="11"/>
      <c r="NPR24" s="11"/>
      <c r="NPS24" s="11"/>
      <c r="NPT24" s="11"/>
      <c r="NPU24" s="11"/>
      <c r="NPV24" s="11"/>
      <c r="NPW24" s="11"/>
      <c r="NPX24" s="11"/>
      <c r="NPY24" s="11"/>
      <c r="NPZ24" s="11"/>
      <c r="NQA24" s="11"/>
      <c r="NQB24" s="11"/>
      <c r="NQC24" s="11"/>
      <c r="NQD24" s="11"/>
      <c r="NQE24" s="11"/>
      <c r="NQF24" s="11"/>
      <c r="NQG24" s="11"/>
      <c r="NQH24" s="11"/>
      <c r="NQI24" s="11"/>
      <c r="NQJ24" s="11"/>
      <c r="NQK24" s="11"/>
      <c r="NQL24" s="11"/>
      <c r="NQM24" s="11"/>
      <c r="NQN24" s="11"/>
      <c r="NQO24" s="11"/>
      <c r="NQP24" s="11"/>
      <c r="NQQ24" s="11"/>
      <c r="NQR24" s="11"/>
      <c r="NQS24" s="11"/>
      <c r="NQT24" s="11"/>
      <c r="NQU24" s="11"/>
      <c r="NQV24" s="11"/>
      <c r="NQW24" s="11"/>
      <c r="NQX24" s="11"/>
      <c r="NQY24" s="11"/>
      <c r="NQZ24" s="11"/>
      <c r="NRA24" s="11"/>
      <c r="NRB24" s="11"/>
      <c r="NRC24" s="11"/>
      <c r="NRD24" s="11"/>
      <c r="NRE24" s="11"/>
      <c r="NRF24" s="11"/>
      <c r="NRG24" s="11"/>
      <c r="NRH24" s="11"/>
      <c r="NRI24" s="11"/>
      <c r="NRJ24" s="11"/>
      <c r="NRK24" s="11"/>
      <c r="NRL24" s="11"/>
      <c r="NRM24" s="11"/>
      <c r="NRN24" s="11"/>
      <c r="NRO24" s="11"/>
      <c r="NRP24" s="11"/>
      <c r="NRQ24" s="11"/>
      <c r="NRR24" s="11"/>
      <c r="NRS24" s="11"/>
      <c r="NRT24" s="11"/>
      <c r="NRU24" s="11"/>
      <c r="NRV24" s="11"/>
      <c r="NRW24" s="11"/>
      <c r="NRX24" s="11"/>
      <c r="NRY24" s="11"/>
      <c r="NRZ24" s="11"/>
      <c r="NSA24" s="11"/>
      <c r="NSB24" s="11"/>
      <c r="NSC24" s="11"/>
      <c r="NSD24" s="11"/>
      <c r="NSE24" s="11"/>
      <c r="NSF24" s="11"/>
      <c r="NSG24" s="11"/>
      <c r="NSH24" s="11"/>
      <c r="NSI24" s="11"/>
      <c r="NSJ24" s="11"/>
      <c r="NSK24" s="11"/>
      <c r="NSL24" s="11"/>
      <c r="NSM24" s="11"/>
      <c r="NSN24" s="11"/>
      <c r="NSO24" s="11"/>
      <c r="NSP24" s="11"/>
      <c r="NSQ24" s="11"/>
      <c r="NSR24" s="11"/>
      <c r="NSS24" s="11"/>
      <c r="NST24" s="11"/>
      <c r="NSU24" s="11"/>
      <c r="NSV24" s="11"/>
      <c r="NSW24" s="11"/>
      <c r="NSX24" s="11"/>
      <c r="NSY24" s="11"/>
      <c r="NSZ24" s="11"/>
      <c r="NTA24" s="11"/>
      <c r="NTB24" s="11"/>
      <c r="NTC24" s="11"/>
      <c r="NTD24" s="11"/>
      <c r="NTE24" s="11"/>
      <c r="NTF24" s="11"/>
      <c r="NTG24" s="11"/>
      <c r="NTH24" s="11"/>
      <c r="NTI24" s="11"/>
      <c r="NTJ24" s="11"/>
      <c r="NTK24" s="11"/>
      <c r="NTL24" s="11"/>
      <c r="NTM24" s="11"/>
      <c r="NTN24" s="11"/>
      <c r="NTO24" s="11"/>
      <c r="NTP24" s="11"/>
      <c r="NTQ24" s="11"/>
      <c r="NTR24" s="11"/>
      <c r="NTS24" s="11"/>
      <c r="NTT24" s="11"/>
      <c r="NTU24" s="11"/>
      <c r="NTV24" s="11"/>
      <c r="NTW24" s="11"/>
      <c r="NTX24" s="11"/>
      <c r="NTY24" s="11"/>
      <c r="NTZ24" s="11"/>
      <c r="NUA24" s="11"/>
      <c r="NUB24" s="11"/>
      <c r="NUC24" s="11"/>
      <c r="NUD24" s="11"/>
      <c r="NUE24" s="11"/>
      <c r="NUF24" s="11"/>
      <c r="NUG24" s="11"/>
      <c r="NUH24" s="11"/>
      <c r="NUI24" s="11"/>
      <c r="NUJ24" s="11"/>
      <c r="NUK24" s="11"/>
      <c r="NUL24" s="11"/>
      <c r="NUM24" s="11"/>
      <c r="NUN24" s="11"/>
      <c r="NUO24" s="11"/>
      <c r="NUP24" s="11"/>
      <c r="NUQ24" s="11"/>
      <c r="NUR24" s="11"/>
      <c r="NUS24" s="11"/>
      <c r="NUT24" s="11"/>
      <c r="NUU24" s="11"/>
      <c r="NUV24" s="11"/>
      <c r="NUW24" s="11"/>
      <c r="NUX24" s="11"/>
      <c r="NUY24" s="11"/>
      <c r="NUZ24" s="11"/>
      <c r="NVA24" s="11"/>
      <c r="NVB24" s="11"/>
      <c r="NVC24" s="11"/>
      <c r="NVD24" s="11"/>
      <c r="NVE24" s="11"/>
      <c r="NVF24" s="11"/>
      <c r="NVG24" s="11"/>
      <c r="NVH24" s="11"/>
      <c r="NVI24" s="11"/>
      <c r="NVJ24" s="11"/>
      <c r="NVK24" s="11"/>
      <c r="NVL24" s="11"/>
      <c r="NVM24" s="11"/>
      <c r="NVN24" s="11"/>
      <c r="NVO24" s="11"/>
      <c r="NVP24" s="11"/>
      <c r="NVQ24" s="11"/>
      <c r="NVR24" s="11"/>
      <c r="NVS24" s="11"/>
      <c r="NVT24" s="11"/>
      <c r="NVU24" s="11"/>
      <c r="NVV24" s="11"/>
      <c r="NVW24" s="11"/>
      <c r="NVX24" s="11"/>
      <c r="NVY24" s="11"/>
      <c r="NVZ24" s="11"/>
      <c r="NWA24" s="11"/>
      <c r="NWB24" s="11"/>
      <c r="NWC24" s="11"/>
      <c r="NWD24" s="11"/>
      <c r="NWE24" s="11"/>
      <c r="NWF24" s="11"/>
      <c r="NWG24" s="11"/>
      <c r="NWH24" s="11"/>
      <c r="NWI24" s="11"/>
      <c r="NWJ24" s="11"/>
      <c r="NWK24" s="11"/>
      <c r="NWL24" s="11"/>
      <c r="NWM24" s="11"/>
      <c r="NWN24" s="11"/>
      <c r="NWO24" s="11"/>
      <c r="NWP24" s="11"/>
      <c r="NWQ24" s="11"/>
      <c r="NWR24" s="11"/>
      <c r="NWS24" s="11"/>
      <c r="NWT24" s="11"/>
      <c r="NWU24" s="11"/>
      <c r="NWV24" s="11"/>
      <c r="NWW24" s="11"/>
      <c r="NWX24" s="11"/>
      <c r="NWY24" s="11"/>
      <c r="NWZ24" s="11"/>
      <c r="NXA24" s="11"/>
      <c r="NXB24" s="11"/>
      <c r="NXC24" s="11"/>
      <c r="NXD24" s="11"/>
      <c r="NXE24" s="11"/>
      <c r="NXF24" s="11"/>
      <c r="NXG24" s="11"/>
      <c r="NXH24" s="11"/>
      <c r="NXI24" s="11"/>
      <c r="NXJ24" s="11"/>
      <c r="NXK24" s="11"/>
      <c r="NXL24" s="11"/>
      <c r="NXM24" s="11"/>
      <c r="NXN24" s="11"/>
      <c r="NXO24" s="11"/>
      <c r="NXP24" s="11"/>
      <c r="NXQ24" s="11"/>
      <c r="NXR24" s="11"/>
      <c r="NXS24" s="11"/>
      <c r="NXT24" s="11"/>
      <c r="NXU24" s="11"/>
      <c r="NXV24" s="11"/>
      <c r="NXW24" s="11"/>
      <c r="NXX24" s="11"/>
      <c r="NXY24" s="11"/>
      <c r="NXZ24" s="11"/>
      <c r="NYA24" s="11"/>
      <c r="NYB24" s="11"/>
      <c r="NYC24" s="11"/>
      <c r="NYD24" s="11"/>
      <c r="NYE24" s="11"/>
      <c r="NYF24" s="11"/>
      <c r="NYG24" s="11"/>
      <c r="NYH24" s="11"/>
      <c r="NYI24" s="11"/>
      <c r="NYJ24" s="11"/>
      <c r="NYK24" s="11"/>
      <c r="NYL24" s="11"/>
      <c r="NYM24" s="11"/>
      <c r="NYN24" s="11"/>
      <c r="NYO24" s="11"/>
      <c r="NYP24" s="11"/>
      <c r="NYQ24" s="11"/>
      <c r="NYR24" s="11"/>
      <c r="NYS24" s="11"/>
      <c r="NYT24" s="11"/>
      <c r="NYU24" s="11"/>
      <c r="NYV24" s="11"/>
      <c r="NYW24" s="11"/>
      <c r="NYX24" s="11"/>
      <c r="NYY24" s="11"/>
      <c r="NYZ24" s="11"/>
      <c r="NZA24" s="11"/>
      <c r="NZB24" s="11"/>
      <c r="NZC24" s="11"/>
      <c r="NZD24" s="11"/>
      <c r="NZE24" s="11"/>
      <c r="NZF24" s="11"/>
      <c r="NZG24" s="11"/>
      <c r="NZH24" s="11"/>
      <c r="NZI24" s="11"/>
      <c r="NZJ24" s="11"/>
      <c r="NZK24" s="11"/>
      <c r="NZL24" s="11"/>
      <c r="NZM24" s="11"/>
      <c r="NZN24" s="11"/>
      <c r="NZO24" s="11"/>
      <c r="NZP24" s="11"/>
      <c r="NZQ24" s="11"/>
      <c r="NZR24" s="11"/>
      <c r="NZS24" s="11"/>
      <c r="NZT24" s="11"/>
      <c r="NZU24" s="11"/>
      <c r="NZV24" s="11"/>
      <c r="NZW24" s="11"/>
      <c r="NZX24" s="11"/>
      <c r="NZY24" s="11"/>
      <c r="NZZ24" s="11"/>
      <c r="OAA24" s="11"/>
      <c r="OAB24" s="11"/>
      <c r="OAC24" s="11"/>
      <c r="OAD24" s="11"/>
      <c r="OAE24" s="11"/>
      <c r="OAF24" s="11"/>
      <c r="OAG24" s="11"/>
      <c r="OAH24" s="11"/>
      <c r="OAI24" s="11"/>
      <c r="OAJ24" s="11"/>
      <c r="OAK24" s="11"/>
      <c r="OAL24" s="11"/>
      <c r="OAM24" s="11"/>
      <c r="OAN24" s="11"/>
      <c r="OAO24" s="11"/>
      <c r="OAP24" s="11"/>
      <c r="OAQ24" s="11"/>
      <c r="OAR24" s="11"/>
      <c r="OAS24" s="11"/>
      <c r="OAT24" s="11"/>
      <c r="OAU24" s="11"/>
      <c r="OAV24" s="11"/>
      <c r="OAW24" s="11"/>
      <c r="OAX24" s="11"/>
      <c r="OAY24" s="11"/>
      <c r="OAZ24" s="11"/>
      <c r="OBA24" s="11"/>
      <c r="OBB24" s="11"/>
      <c r="OBC24" s="11"/>
      <c r="OBD24" s="11"/>
      <c r="OBE24" s="11"/>
      <c r="OBF24" s="11"/>
      <c r="OBG24" s="11"/>
      <c r="OBH24" s="11"/>
      <c r="OBI24" s="11"/>
      <c r="OBJ24" s="11"/>
      <c r="OBK24" s="11"/>
      <c r="OBL24" s="11"/>
      <c r="OBM24" s="11"/>
      <c r="OBN24" s="11"/>
      <c r="OBO24" s="11"/>
      <c r="OBP24" s="11"/>
      <c r="OBQ24" s="11"/>
      <c r="OBR24" s="11"/>
      <c r="OBS24" s="11"/>
      <c r="OBT24" s="11"/>
      <c r="OBU24" s="11"/>
      <c r="OBV24" s="11"/>
      <c r="OBW24" s="11"/>
      <c r="OBX24" s="11"/>
      <c r="OBY24" s="11"/>
      <c r="OBZ24" s="11"/>
      <c r="OCA24" s="11"/>
      <c r="OCB24" s="11"/>
      <c r="OCC24" s="11"/>
      <c r="OCD24" s="11"/>
      <c r="OCE24" s="11"/>
      <c r="OCF24" s="11"/>
      <c r="OCG24" s="11"/>
      <c r="OCH24" s="11"/>
      <c r="OCI24" s="11"/>
      <c r="OCJ24" s="11"/>
      <c r="OCK24" s="11"/>
      <c r="OCL24" s="11"/>
      <c r="OCM24" s="11"/>
      <c r="OCN24" s="11"/>
      <c r="OCO24" s="11"/>
      <c r="OCP24" s="11"/>
      <c r="OCQ24" s="11"/>
      <c r="OCR24" s="11"/>
      <c r="OCS24" s="11"/>
      <c r="OCT24" s="11"/>
      <c r="OCU24" s="11"/>
      <c r="OCV24" s="11"/>
      <c r="OCW24" s="11"/>
      <c r="OCX24" s="11"/>
      <c r="OCY24" s="11"/>
      <c r="OCZ24" s="11"/>
      <c r="ODA24" s="11"/>
      <c r="ODB24" s="11"/>
      <c r="ODC24" s="11"/>
      <c r="ODD24" s="11"/>
      <c r="ODE24" s="11"/>
      <c r="ODF24" s="11"/>
      <c r="ODG24" s="11"/>
      <c r="ODH24" s="11"/>
      <c r="ODI24" s="11"/>
      <c r="ODJ24" s="11"/>
      <c r="ODK24" s="11"/>
      <c r="ODL24" s="11"/>
      <c r="ODM24" s="11"/>
      <c r="ODN24" s="11"/>
      <c r="ODO24" s="11"/>
      <c r="ODP24" s="11"/>
      <c r="ODQ24" s="11"/>
      <c r="ODR24" s="11"/>
      <c r="ODS24" s="11"/>
      <c r="ODT24" s="11"/>
      <c r="ODU24" s="11"/>
      <c r="ODV24" s="11"/>
      <c r="ODW24" s="11"/>
      <c r="ODX24" s="11"/>
      <c r="ODY24" s="11"/>
      <c r="ODZ24" s="11"/>
      <c r="OEA24" s="11"/>
      <c r="OEB24" s="11"/>
      <c r="OEC24" s="11"/>
      <c r="OED24" s="11"/>
      <c r="OEE24" s="11"/>
      <c r="OEF24" s="11"/>
      <c r="OEG24" s="11"/>
      <c r="OEH24" s="11"/>
      <c r="OEI24" s="11"/>
      <c r="OEJ24" s="11"/>
      <c r="OEK24" s="11"/>
      <c r="OEL24" s="11"/>
      <c r="OEM24" s="11"/>
      <c r="OEN24" s="11"/>
      <c r="OEO24" s="11"/>
      <c r="OEP24" s="11"/>
      <c r="OEQ24" s="11"/>
      <c r="OER24" s="11"/>
      <c r="OES24" s="11"/>
      <c r="OET24" s="11"/>
      <c r="OEU24" s="11"/>
      <c r="OEV24" s="11"/>
      <c r="OEW24" s="11"/>
      <c r="OEX24" s="11"/>
      <c r="OEY24" s="11"/>
      <c r="OEZ24" s="11"/>
      <c r="OFA24" s="11"/>
      <c r="OFB24" s="11"/>
      <c r="OFC24" s="11"/>
      <c r="OFD24" s="11"/>
      <c r="OFE24" s="11"/>
      <c r="OFF24" s="11"/>
      <c r="OFG24" s="11"/>
      <c r="OFH24" s="11"/>
      <c r="OFI24" s="11"/>
      <c r="OFJ24" s="11"/>
      <c r="OFK24" s="11"/>
      <c r="OFL24" s="11"/>
      <c r="OFM24" s="11"/>
      <c r="OFN24" s="11"/>
      <c r="OFO24" s="11"/>
      <c r="OFP24" s="11"/>
      <c r="OFQ24" s="11"/>
      <c r="OFR24" s="11"/>
      <c r="OFS24" s="11"/>
      <c r="OFT24" s="11"/>
      <c r="OFU24" s="11"/>
      <c r="OFV24" s="11"/>
      <c r="OFW24" s="11"/>
      <c r="OFX24" s="11"/>
      <c r="OFY24" s="11"/>
      <c r="OFZ24" s="11"/>
      <c r="OGA24" s="11"/>
      <c r="OGB24" s="11"/>
      <c r="OGC24" s="11"/>
      <c r="OGD24" s="11"/>
      <c r="OGE24" s="11"/>
      <c r="OGF24" s="11"/>
      <c r="OGG24" s="11"/>
      <c r="OGH24" s="11"/>
      <c r="OGI24" s="11"/>
      <c r="OGJ24" s="11"/>
      <c r="OGK24" s="11"/>
      <c r="OGL24" s="11"/>
      <c r="OGM24" s="11"/>
      <c r="OGN24" s="11"/>
      <c r="OGO24" s="11"/>
      <c r="OGP24" s="11"/>
      <c r="OGQ24" s="11"/>
      <c r="OGR24" s="11"/>
      <c r="OGS24" s="11"/>
      <c r="OGT24" s="11"/>
      <c r="OGU24" s="11"/>
      <c r="OGV24" s="11"/>
      <c r="OGW24" s="11"/>
      <c r="OGX24" s="11"/>
      <c r="OGY24" s="11"/>
      <c r="OGZ24" s="11"/>
      <c r="OHA24" s="11"/>
      <c r="OHB24" s="11"/>
      <c r="OHC24" s="11"/>
      <c r="OHD24" s="11"/>
      <c r="OHE24" s="11"/>
      <c r="OHF24" s="11"/>
      <c r="OHG24" s="11"/>
      <c r="OHH24" s="11"/>
      <c r="OHI24" s="11"/>
      <c r="OHJ24" s="11"/>
      <c r="OHK24" s="11"/>
      <c r="OHL24" s="11"/>
      <c r="OHM24" s="11"/>
      <c r="OHN24" s="11"/>
      <c r="OHO24" s="11"/>
      <c r="OHP24" s="11"/>
      <c r="OHQ24" s="11"/>
      <c r="OHR24" s="11"/>
      <c r="OHS24" s="11"/>
      <c r="OHT24" s="11"/>
      <c r="OHU24" s="11"/>
      <c r="OHV24" s="11"/>
      <c r="OHW24" s="11"/>
      <c r="OHX24" s="11"/>
      <c r="OHY24" s="11"/>
      <c r="OHZ24" s="11"/>
      <c r="OIA24" s="11"/>
      <c r="OIB24" s="11"/>
      <c r="OIC24" s="11"/>
      <c r="OID24" s="11"/>
      <c r="OIE24" s="11"/>
      <c r="OIF24" s="11"/>
      <c r="OIG24" s="11"/>
      <c r="OIH24" s="11"/>
      <c r="OII24" s="11"/>
      <c r="OIJ24" s="11"/>
      <c r="OIK24" s="11"/>
      <c r="OIL24" s="11"/>
      <c r="OIM24" s="11"/>
      <c r="OIN24" s="11"/>
      <c r="OIO24" s="11"/>
      <c r="OIP24" s="11"/>
      <c r="OIQ24" s="11"/>
      <c r="OIR24" s="11"/>
      <c r="OIS24" s="11"/>
      <c r="OIT24" s="11"/>
      <c r="OIU24" s="11"/>
      <c r="OIV24" s="11"/>
      <c r="OIW24" s="11"/>
      <c r="OIX24" s="11"/>
      <c r="OIY24" s="11"/>
      <c r="OIZ24" s="11"/>
      <c r="OJA24" s="11"/>
      <c r="OJB24" s="11"/>
      <c r="OJC24" s="11"/>
      <c r="OJD24" s="11"/>
      <c r="OJE24" s="11"/>
      <c r="OJF24" s="11"/>
      <c r="OJG24" s="11"/>
      <c r="OJH24" s="11"/>
      <c r="OJI24" s="11"/>
      <c r="OJJ24" s="11"/>
      <c r="OJK24" s="11"/>
      <c r="OJL24" s="11"/>
      <c r="OJM24" s="11"/>
      <c r="OJN24" s="11"/>
      <c r="OJO24" s="11"/>
      <c r="OJP24" s="11"/>
      <c r="OJQ24" s="11"/>
      <c r="OJR24" s="11"/>
      <c r="OJS24" s="11"/>
      <c r="OJT24" s="11"/>
      <c r="OJU24" s="11"/>
      <c r="OJV24" s="11"/>
      <c r="OJW24" s="11"/>
      <c r="OJX24" s="11"/>
      <c r="OJY24" s="11"/>
      <c r="OJZ24" s="11"/>
      <c r="OKA24" s="11"/>
      <c r="OKB24" s="11"/>
      <c r="OKC24" s="11"/>
      <c r="OKD24" s="11"/>
      <c r="OKE24" s="11"/>
      <c r="OKF24" s="11"/>
      <c r="OKG24" s="11"/>
      <c r="OKH24" s="11"/>
      <c r="OKI24" s="11"/>
      <c r="OKJ24" s="11"/>
      <c r="OKK24" s="11"/>
      <c r="OKL24" s="11"/>
      <c r="OKM24" s="11"/>
      <c r="OKN24" s="11"/>
      <c r="OKO24" s="11"/>
      <c r="OKP24" s="11"/>
      <c r="OKQ24" s="11"/>
      <c r="OKR24" s="11"/>
      <c r="OKS24" s="11"/>
      <c r="OKT24" s="11"/>
      <c r="OKU24" s="11"/>
      <c r="OKV24" s="11"/>
      <c r="OKW24" s="11"/>
      <c r="OKX24" s="11"/>
      <c r="OKY24" s="11"/>
      <c r="OKZ24" s="11"/>
      <c r="OLA24" s="11"/>
      <c r="OLB24" s="11"/>
      <c r="OLC24" s="11"/>
      <c r="OLD24" s="11"/>
      <c r="OLE24" s="11"/>
      <c r="OLF24" s="11"/>
      <c r="OLG24" s="11"/>
      <c r="OLH24" s="11"/>
      <c r="OLI24" s="11"/>
      <c r="OLJ24" s="11"/>
      <c r="OLK24" s="11"/>
      <c r="OLL24" s="11"/>
      <c r="OLM24" s="11"/>
      <c r="OLN24" s="11"/>
      <c r="OLO24" s="11"/>
      <c r="OLP24" s="11"/>
      <c r="OLQ24" s="11"/>
      <c r="OLR24" s="11"/>
      <c r="OLS24" s="11"/>
      <c r="OLT24" s="11"/>
      <c r="OLU24" s="11"/>
      <c r="OLV24" s="11"/>
      <c r="OLW24" s="11"/>
      <c r="OLX24" s="11"/>
      <c r="OLY24" s="11"/>
      <c r="OLZ24" s="11"/>
      <c r="OMA24" s="11"/>
      <c r="OMB24" s="11"/>
      <c r="OMC24" s="11"/>
      <c r="OMD24" s="11"/>
      <c r="OME24" s="11"/>
      <c r="OMF24" s="11"/>
      <c r="OMG24" s="11"/>
      <c r="OMH24" s="11"/>
      <c r="OMI24" s="11"/>
      <c r="OMJ24" s="11"/>
      <c r="OMK24" s="11"/>
      <c r="OML24" s="11"/>
      <c r="OMM24" s="11"/>
      <c r="OMN24" s="11"/>
      <c r="OMO24" s="11"/>
      <c r="OMP24" s="11"/>
      <c r="OMQ24" s="11"/>
      <c r="OMR24" s="11"/>
      <c r="OMS24" s="11"/>
      <c r="OMT24" s="11"/>
      <c r="OMU24" s="11"/>
      <c r="OMV24" s="11"/>
      <c r="OMW24" s="11"/>
      <c r="OMX24" s="11"/>
      <c r="OMY24" s="11"/>
      <c r="OMZ24" s="11"/>
      <c r="ONA24" s="11"/>
      <c r="ONB24" s="11"/>
      <c r="ONC24" s="11"/>
      <c r="OND24" s="11"/>
      <c r="ONE24" s="11"/>
      <c r="ONF24" s="11"/>
      <c r="ONG24" s="11"/>
      <c r="ONH24" s="11"/>
      <c r="ONI24" s="11"/>
      <c r="ONJ24" s="11"/>
      <c r="ONK24" s="11"/>
      <c r="ONL24" s="11"/>
      <c r="ONM24" s="11"/>
      <c r="ONN24" s="11"/>
      <c r="ONO24" s="11"/>
      <c r="ONP24" s="11"/>
      <c r="ONQ24" s="11"/>
      <c r="ONR24" s="11"/>
      <c r="ONS24" s="11"/>
      <c r="ONT24" s="11"/>
      <c r="ONU24" s="11"/>
      <c r="ONV24" s="11"/>
      <c r="ONW24" s="11"/>
      <c r="ONX24" s="11"/>
      <c r="ONY24" s="11"/>
      <c r="ONZ24" s="11"/>
      <c r="OOA24" s="11"/>
      <c r="OOB24" s="11"/>
      <c r="OOC24" s="11"/>
      <c r="OOD24" s="11"/>
      <c r="OOE24" s="11"/>
      <c r="OOF24" s="11"/>
      <c r="OOG24" s="11"/>
      <c r="OOH24" s="11"/>
      <c r="OOI24" s="11"/>
      <c r="OOJ24" s="11"/>
      <c r="OOK24" s="11"/>
      <c r="OOL24" s="11"/>
      <c r="OOM24" s="11"/>
      <c r="OON24" s="11"/>
      <c r="OOO24" s="11"/>
      <c r="OOP24" s="11"/>
      <c r="OOQ24" s="11"/>
      <c r="OOR24" s="11"/>
      <c r="OOS24" s="11"/>
      <c r="OOT24" s="11"/>
      <c r="OOU24" s="11"/>
      <c r="OOV24" s="11"/>
      <c r="OOW24" s="11"/>
      <c r="OOX24" s="11"/>
      <c r="OOY24" s="11"/>
      <c r="OOZ24" s="11"/>
      <c r="OPA24" s="11"/>
      <c r="OPB24" s="11"/>
      <c r="OPC24" s="11"/>
      <c r="OPD24" s="11"/>
      <c r="OPE24" s="11"/>
      <c r="OPF24" s="11"/>
      <c r="OPG24" s="11"/>
      <c r="OPH24" s="11"/>
      <c r="OPI24" s="11"/>
      <c r="OPJ24" s="11"/>
      <c r="OPK24" s="11"/>
      <c r="OPL24" s="11"/>
      <c r="OPM24" s="11"/>
      <c r="OPN24" s="11"/>
      <c r="OPO24" s="11"/>
      <c r="OPP24" s="11"/>
      <c r="OPQ24" s="11"/>
      <c r="OPR24" s="11"/>
      <c r="OPS24" s="11"/>
      <c r="OPT24" s="11"/>
      <c r="OPU24" s="11"/>
      <c r="OPV24" s="11"/>
      <c r="OPW24" s="11"/>
      <c r="OPX24" s="11"/>
      <c r="OPY24" s="11"/>
      <c r="OPZ24" s="11"/>
      <c r="OQA24" s="11"/>
      <c r="OQB24" s="11"/>
      <c r="OQC24" s="11"/>
      <c r="OQD24" s="11"/>
      <c r="OQE24" s="11"/>
      <c r="OQF24" s="11"/>
      <c r="OQG24" s="11"/>
      <c r="OQH24" s="11"/>
      <c r="OQI24" s="11"/>
      <c r="OQJ24" s="11"/>
      <c r="OQK24" s="11"/>
      <c r="OQL24" s="11"/>
      <c r="OQM24" s="11"/>
      <c r="OQN24" s="11"/>
      <c r="OQO24" s="11"/>
      <c r="OQP24" s="11"/>
      <c r="OQQ24" s="11"/>
      <c r="OQR24" s="11"/>
      <c r="OQS24" s="11"/>
      <c r="OQT24" s="11"/>
      <c r="OQU24" s="11"/>
      <c r="OQV24" s="11"/>
      <c r="OQW24" s="11"/>
      <c r="OQX24" s="11"/>
      <c r="OQY24" s="11"/>
      <c r="OQZ24" s="11"/>
      <c r="ORA24" s="11"/>
      <c r="ORB24" s="11"/>
      <c r="ORC24" s="11"/>
      <c r="ORD24" s="11"/>
      <c r="ORE24" s="11"/>
      <c r="ORF24" s="11"/>
      <c r="ORG24" s="11"/>
      <c r="ORH24" s="11"/>
      <c r="ORI24" s="11"/>
      <c r="ORJ24" s="11"/>
      <c r="ORK24" s="11"/>
      <c r="ORL24" s="11"/>
      <c r="ORM24" s="11"/>
      <c r="ORN24" s="11"/>
      <c r="ORO24" s="11"/>
      <c r="ORP24" s="11"/>
      <c r="ORQ24" s="11"/>
      <c r="ORR24" s="11"/>
      <c r="ORS24" s="11"/>
      <c r="ORT24" s="11"/>
      <c r="ORU24" s="11"/>
      <c r="ORV24" s="11"/>
      <c r="ORW24" s="11"/>
      <c r="ORX24" s="11"/>
      <c r="ORY24" s="11"/>
      <c r="ORZ24" s="11"/>
      <c r="OSA24" s="11"/>
      <c r="OSB24" s="11"/>
      <c r="OSC24" s="11"/>
      <c r="OSD24" s="11"/>
      <c r="OSE24" s="11"/>
      <c r="OSF24" s="11"/>
      <c r="OSG24" s="11"/>
      <c r="OSH24" s="11"/>
      <c r="OSI24" s="11"/>
      <c r="OSJ24" s="11"/>
      <c r="OSK24" s="11"/>
      <c r="OSL24" s="11"/>
      <c r="OSM24" s="11"/>
      <c r="OSN24" s="11"/>
      <c r="OSO24" s="11"/>
      <c r="OSP24" s="11"/>
      <c r="OSQ24" s="11"/>
      <c r="OSR24" s="11"/>
      <c r="OSS24" s="11"/>
      <c r="OST24" s="11"/>
      <c r="OSU24" s="11"/>
      <c r="OSV24" s="11"/>
      <c r="OSW24" s="11"/>
      <c r="OSX24" s="11"/>
      <c r="OSY24" s="11"/>
      <c r="OSZ24" s="11"/>
      <c r="OTA24" s="11"/>
      <c r="OTB24" s="11"/>
      <c r="OTC24" s="11"/>
      <c r="OTD24" s="11"/>
      <c r="OTE24" s="11"/>
      <c r="OTF24" s="11"/>
      <c r="OTG24" s="11"/>
      <c r="OTH24" s="11"/>
      <c r="OTI24" s="11"/>
      <c r="OTJ24" s="11"/>
      <c r="OTK24" s="11"/>
      <c r="OTL24" s="11"/>
      <c r="OTM24" s="11"/>
      <c r="OTN24" s="11"/>
      <c r="OTO24" s="11"/>
      <c r="OTP24" s="11"/>
      <c r="OTQ24" s="11"/>
      <c r="OTR24" s="11"/>
      <c r="OTS24" s="11"/>
      <c r="OTT24" s="11"/>
      <c r="OTU24" s="11"/>
      <c r="OTV24" s="11"/>
      <c r="OTW24" s="11"/>
      <c r="OTX24" s="11"/>
      <c r="OTY24" s="11"/>
      <c r="OTZ24" s="11"/>
      <c r="OUA24" s="11"/>
      <c r="OUB24" s="11"/>
      <c r="OUC24" s="11"/>
      <c r="OUD24" s="11"/>
      <c r="OUE24" s="11"/>
      <c r="OUF24" s="11"/>
      <c r="OUG24" s="11"/>
      <c r="OUH24" s="11"/>
      <c r="OUI24" s="11"/>
      <c r="OUJ24" s="11"/>
      <c r="OUK24" s="11"/>
      <c r="OUL24" s="11"/>
      <c r="OUM24" s="11"/>
      <c r="OUN24" s="11"/>
      <c r="OUO24" s="11"/>
      <c r="OUP24" s="11"/>
      <c r="OUQ24" s="11"/>
      <c r="OUR24" s="11"/>
      <c r="OUS24" s="11"/>
      <c r="OUT24" s="11"/>
      <c r="OUU24" s="11"/>
      <c r="OUV24" s="11"/>
      <c r="OUW24" s="11"/>
      <c r="OUX24" s="11"/>
      <c r="OUY24" s="11"/>
      <c r="OUZ24" s="11"/>
      <c r="OVA24" s="11"/>
      <c r="OVB24" s="11"/>
      <c r="OVC24" s="11"/>
      <c r="OVD24" s="11"/>
      <c r="OVE24" s="11"/>
      <c r="OVF24" s="11"/>
      <c r="OVG24" s="11"/>
      <c r="OVH24" s="11"/>
      <c r="OVI24" s="11"/>
      <c r="OVJ24" s="11"/>
      <c r="OVK24" s="11"/>
      <c r="OVL24" s="11"/>
      <c r="OVM24" s="11"/>
      <c r="OVN24" s="11"/>
      <c r="OVO24" s="11"/>
      <c r="OVP24" s="11"/>
      <c r="OVQ24" s="11"/>
      <c r="OVR24" s="11"/>
      <c r="OVS24" s="11"/>
      <c r="OVT24" s="11"/>
      <c r="OVU24" s="11"/>
      <c r="OVV24" s="11"/>
      <c r="OVW24" s="11"/>
      <c r="OVX24" s="11"/>
      <c r="OVY24" s="11"/>
      <c r="OVZ24" s="11"/>
      <c r="OWA24" s="11"/>
      <c r="OWB24" s="11"/>
      <c r="OWC24" s="11"/>
      <c r="OWD24" s="11"/>
      <c r="OWE24" s="11"/>
      <c r="OWF24" s="11"/>
      <c r="OWG24" s="11"/>
      <c r="OWH24" s="11"/>
      <c r="OWI24" s="11"/>
      <c r="OWJ24" s="11"/>
      <c r="OWK24" s="11"/>
      <c r="OWL24" s="11"/>
      <c r="OWM24" s="11"/>
      <c r="OWN24" s="11"/>
      <c r="OWO24" s="11"/>
      <c r="OWP24" s="11"/>
      <c r="OWQ24" s="11"/>
      <c r="OWR24" s="11"/>
      <c r="OWS24" s="11"/>
      <c r="OWT24" s="11"/>
      <c r="OWU24" s="11"/>
      <c r="OWV24" s="11"/>
      <c r="OWW24" s="11"/>
      <c r="OWX24" s="11"/>
      <c r="OWY24" s="11"/>
      <c r="OWZ24" s="11"/>
      <c r="OXA24" s="11"/>
      <c r="OXB24" s="11"/>
      <c r="OXC24" s="11"/>
      <c r="OXD24" s="11"/>
      <c r="OXE24" s="11"/>
      <c r="OXF24" s="11"/>
      <c r="OXG24" s="11"/>
      <c r="OXH24" s="11"/>
      <c r="OXI24" s="11"/>
      <c r="OXJ24" s="11"/>
      <c r="OXK24" s="11"/>
      <c r="OXL24" s="11"/>
      <c r="OXM24" s="11"/>
      <c r="OXN24" s="11"/>
      <c r="OXO24" s="11"/>
      <c r="OXP24" s="11"/>
      <c r="OXQ24" s="11"/>
      <c r="OXR24" s="11"/>
      <c r="OXS24" s="11"/>
      <c r="OXT24" s="11"/>
      <c r="OXU24" s="11"/>
      <c r="OXV24" s="11"/>
      <c r="OXW24" s="11"/>
      <c r="OXX24" s="11"/>
      <c r="OXY24" s="11"/>
      <c r="OXZ24" s="11"/>
      <c r="OYA24" s="11"/>
      <c r="OYB24" s="11"/>
      <c r="OYC24" s="11"/>
      <c r="OYD24" s="11"/>
      <c r="OYE24" s="11"/>
      <c r="OYF24" s="11"/>
      <c r="OYG24" s="11"/>
      <c r="OYH24" s="11"/>
      <c r="OYI24" s="11"/>
      <c r="OYJ24" s="11"/>
      <c r="OYK24" s="11"/>
      <c r="OYL24" s="11"/>
      <c r="OYM24" s="11"/>
      <c r="OYN24" s="11"/>
      <c r="OYO24" s="11"/>
      <c r="OYP24" s="11"/>
      <c r="OYQ24" s="11"/>
      <c r="OYR24" s="11"/>
      <c r="OYS24" s="11"/>
      <c r="OYT24" s="11"/>
      <c r="OYU24" s="11"/>
      <c r="OYV24" s="11"/>
      <c r="OYW24" s="11"/>
      <c r="OYX24" s="11"/>
      <c r="OYY24" s="11"/>
      <c r="OYZ24" s="11"/>
      <c r="OZA24" s="11"/>
      <c r="OZB24" s="11"/>
      <c r="OZC24" s="11"/>
      <c r="OZD24" s="11"/>
      <c r="OZE24" s="11"/>
      <c r="OZF24" s="11"/>
      <c r="OZG24" s="11"/>
      <c r="OZH24" s="11"/>
      <c r="OZI24" s="11"/>
      <c r="OZJ24" s="11"/>
      <c r="OZK24" s="11"/>
      <c r="OZL24" s="11"/>
      <c r="OZM24" s="11"/>
      <c r="OZN24" s="11"/>
      <c r="OZO24" s="11"/>
      <c r="OZP24" s="11"/>
      <c r="OZQ24" s="11"/>
      <c r="OZR24" s="11"/>
      <c r="OZS24" s="11"/>
      <c r="OZT24" s="11"/>
      <c r="OZU24" s="11"/>
      <c r="OZV24" s="11"/>
      <c r="OZW24" s="11"/>
      <c r="OZX24" s="11"/>
      <c r="OZY24" s="11"/>
      <c r="OZZ24" s="11"/>
      <c r="PAA24" s="11"/>
      <c r="PAB24" s="11"/>
      <c r="PAC24" s="11"/>
      <c r="PAD24" s="11"/>
      <c r="PAE24" s="11"/>
      <c r="PAF24" s="11"/>
      <c r="PAG24" s="11"/>
      <c r="PAH24" s="11"/>
      <c r="PAI24" s="11"/>
      <c r="PAJ24" s="11"/>
      <c r="PAK24" s="11"/>
      <c r="PAL24" s="11"/>
      <c r="PAM24" s="11"/>
      <c r="PAN24" s="11"/>
      <c r="PAO24" s="11"/>
      <c r="PAP24" s="11"/>
      <c r="PAQ24" s="11"/>
      <c r="PAR24" s="11"/>
      <c r="PAS24" s="11"/>
      <c r="PAT24" s="11"/>
      <c r="PAU24" s="11"/>
      <c r="PAV24" s="11"/>
      <c r="PAW24" s="11"/>
      <c r="PAX24" s="11"/>
      <c r="PAY24" s="11"/>
      <c r="PAZ24" s="11"/>
      <c r="PBA24" s="11"/>
      <c r="PBB24" s="11"/>
      <c r="PBC24" s="11"/>
      <c r="PBD24" s="11"/>
      <c r="PBE24" s="11"/>
      <c r="PBF24" s="11"/>
      <c r="PBG24" s="11"/>
      <c r="PBH24" s="11"/>
      <c r="PBI24" s="11"/>
      <c r="PBJ24" s="11"/>
      <c r="PBK24" s="11"/>
      <c r="PBL24" s="11"/>
      <c r="PBM24" s="11"/>
      <c r="PBN24" s="11"/>
      <c r="PBO24" s="11"/>
      <c r="PBP24" s="11"/>
      <c r="PBQ24" s="11"/>
      <c r="PBR24" s="11"/>
      <c r="PBS24" s="11"/>
      <c r="PBT24" s="11"/>
      <c r="PBU24" s="11"/>
      <c r="PBV24" s="11"/>
      <c r="PBW24" s="11"/>
      <c r="PBX24" s="11"/>
      <c r="PBY24" s="11"/>
      <c r="PBZ24" s="11"/>
      <c r="PCA24" s="11"/>
      <c r="PCB24" s="11"/>
      <c r="PCC24" s="11"/>
      <c r="PCD24" s="11"/>
      <c r="PCE24" s="11"/>
      <c r="PCF24" s="11"/>
      <c r="PCG24" s="11"/>
      <c r="PCH24" s="11"/>
      <c r="PCI24" s="11"/>
      <c r="PCJ24" s="11"/>
      <c r="PCK24" s="11"/>
      <c r="PCL24" s="11"/>
      <c r="PCM24" s="11"/>
      <c r="PCN24" s="11"/>
      <c r="PCO24" s="11"/>
      <c r="PCP24" s="11"/>
      <c r="PCQ24" s="11"/>
      <c r="PCR24" s="11"/>
      <c r="PCS24" s="11"/>
      <c r="PCT24" s="11"/>
      <c r="PCU24" s="11"/>
      <c r="PCV24" s="11"/>
      <c r="PCW24" s="11"/>
      <c r="PCX24" s="11"/>
      <c r="PCY24" s="11"/>
      <c r="PCZ24" s="11"/>
      <c r="PDA24" s="11"/>
      <c r="PDB24" s="11"/>
      <c r="PDC24" s="11"/>
      <c r="PDD24" s="11"/>
      <c r="PDE24" s="11"/>
      <c r="PDF24" s="11"/>
      <c r="PDG24" s="11"/>
      <c r="PDH24" s="11"/>
      <c r="PDI24" s="11"/>
      <c r="PDJ24" s="11"/>
      <c r="PDK24" s="11"/>
      <c r="PDL24" s="11"/>
      <c r="PDM24" s="11"/>
      <c r="PDN24" s="11"/>
      <c r="PDO24" s="11"/>
      <c r="PDP24" s="11"/>
      <c r="PDQ24" s="11"/>
      <c r="PDR24" s="11"/>
      <c r="PDS24" s="11"/>
      <c r="PDT24" s="11"/>
      <c r="PDU24" s="11"/>
      <c r="PDV24" s="11"/>
      <c r="PDW24" s="11"/>
      <c r="PDX24" s="11"/>
      <c r="PDY24" s="11"/>
      <c r="PDZ24" s="11"/>
      <c r="PEA24" s="11"/>
      <c r="PEB24" s="11"/>
      <c r="PEC24" s="11"/>
      <c r="PED24" s="11"/>
      <c r="PEE24" s="11"/>
      <c r="PEF24" s="11"/>
      <c r="PEG24" s="11"/>
      <c r="PEH24" s="11"/>
      <c r="PEI24" s="11"/>
      <c r="PEJ24" s="11"/>
      <c r="PEK24" s="11"/>
      <c r="PEL24" s="11"/>
      <c r="PEM24" s="11"/>
      <c r="PEN24" s="11"/>
      <c r="PEO24" s="11"/>
      <c r="PEP24" s="11"/>
      <c r="PEQ24" s="11"/>
      <c r="PER24" s="11"/>
      <c r="PES24" s="11"/>
      <c r="PET24" s="11"/>
      <c r="PEU24" s="11"/>
      <c r="PEV24" s="11"/>
      <c r="PEW24" s="11"/>
      <c r="PEX24" s="11"/>
      <c r="PEY24" s="11"/>
      <c r="PEZ24" s="11"/>
      <c r="PFA24" s="11"/>
      <c r="PFB24" s="11"/>
      <c r="PFC24" s="11"/>
      <c r="PFD24" s="11"/>
      <c r="PFE24" s="11"/>
      <c r="PFF24" s="11"/>
      <c r="PFG24" s="11"/>
      <c r="PFH24" s="11"/>
      <c r="PFI24" s="11"/>
      <c r="PFJ24" s="11"/>
      <c r="PFK24" s="11"/>
      <c r="PFL24" s="11"/>
      <c r="PFM24" s="11"/>
      <c r="PFN24" s="11"/>
      <c r="PFO24" s="11"/>
      <c r="PFP24" s="11"/>
      <c r="PFQ24" s="11"/>
      <c r="PFR24" s="11"/>
      <c r="PFS24" s="11"/>
      <c r="PFT24" s="11"/>
      <c r="PFU24" s="11"/>
      <c r="PFV24" s="11"/>
      <c r="PFW24" s="11"/>
      <c r="PFX24" s="11"/>
      <c r="PFY24" s="11"/>
      <c r="PFZ24" s="11"/>
      <c r="PGA24" s="11"/>
      <c r="PGB24" s="11"/>
      <c r="PGC24" s="11"/>
      <c r="PGD24" s="11"/>
      <c r="PGE24" s="11"/>
      <c r="PGF24" s="11"/>
      <c r="PGG24" s="11"/>
      <c r="PGH24" s="11"/>
      <c r="PGI24" s="11"/>
      <c r="PGJ24" s="11"/>
      <c r="PGK24" s="11"/>
      <c r="PGL24" s="11"/>
      <c r="PGM24" s="11"/>
      <c r="PGN24" s="11"/>
      <c r="PGO24" s="11"/>
      <c r="PGP24" s="11"/>
      <c r="PGQ24" s="11"/>
      <c r="PGR24" s="11"/>
      <c r="PGS24" s="11"/>
      <c r="PGT24" s="11"/>
      <c r="PGU24" s="11"/>
      <c r="PGV24" s="11"/>
      <c r="PGW24" s="11"/>
      <c r="PGX24" s="11"/>
      <c r="PGY24" s="11"/>
      <c r="PGZ24" s="11"/>
      <c r="PHA24" s="11"/>
      <c r="PHB24" s="11"/>
      <c r="PHC24" s="11"/>
      <c r="PHD24" s="11"/>
      <c r="PHE24" s="11"/>
      <c r="PHF24" s="11"/>
      <c r="PHG24" s="11"/>
      <c r="PHH24" s="11"/>
      <c r="PHI24" s="11"/>
      <c r="PHJ24" s="11"/>
      <c r="PHK24" s="11"/>
      <c r="PHL24" s="11"/>
      <c r="PHM24" s="11"/>
      <c r="PHN24" s="11"/>
      <c r="PHO24" s="11"/>
      <c r="PHP24" s="11"/>
      <c r="PHQ24" s="11"/>
      <c r="PHR24" s="11"/>
      <c r="PHS24" s="11"/>
      <c r="PHT24" s="11"/>
      <c r="PHU24" s="11"/>
      <c r="PHV24" s="11"/>
      <c r="PHW24" s="11"/>
      <c r="PHX24" s="11"/>
      <c r="PHY24" s="11"/>
      <c r="PHZ24" s="11"/>
      <c r="PIA24" s="11"/>
      <c r="PIB24" s="11"/>
      <c r="PIC24" s="11"/>
      <c r="PID24" s="11"/>
      <c r="PIE24" s="11"/>
      <c r="PIF24" s="11"/>
      <c r="PIG24" s="11"/>
      <c r="PIH24" s="11"/>
      <c r="PII24" s="11"/>
      <c r="PIJ24" s="11"/>
      <c r="PIK24" s="11"/>
      <c r="PIL24" s="11"/>
      <c r="PIM24" s="11"/>
      <c r="PIN24" s="11"/>
      <c r="PIO24" s="11"/>
      <c r="PIP24" s="11"/>
      <c r="PIQ24" s="11"/>
      <c r="PIR24" s="11"/>
      <c r="PIS24" s="11"/>
      <c r="PIT24" s="11"/>
      <c r="PIU24" s="11"/>
      <c r="PIV24" s="11"/>
      <c r="PIW24" s="11"/>
      <c r="PIX24" s="11"/>
      <c r="PIY24" s="11"/>
      <c r="PIZ24" s="11"/>
      <c r="PJA24" s="11"/>
      <c r="PJB24" s="11"/>
      <c r="PJC24" s="11"/>
      <c r="PJD24" s="11"/>
      <c r="PJE24" s="11"/>
      <c r="PJF24" s="11"/>
      <c r="PJG24" s="11"/>
      <c r="PJH24" s="11"/>
      <c r="PJI24" s="11"/>
      <c r="PJJ24" s="11"/>
      <c r="PJK24" s="11"/>
      <c r="PJL24" s="11"/>
      <c r="PJM24" s="11"/>
      <c r="PJN24" s="11"/>
      <c r="PJO24" s="11"/>
      <c r="PJP24" s="11"/>
      <c r="PJQ24" s="11"/>
      <c r="PJR24" s="11"/>
      <c r="PJS24" s="11"/>
      <c r="PJT24" s="11"/>
      <c r="PJU24" s="11"/>
      <c r="PJV24" s="11"/>
      <c r="PJW24" s="11"/>
      <c r="PJX24" s="11"/>
      <c r="PJY24" s="11"/>
      <c r="PJZ24" s="11"/>
      <c r="PKA24" s="11"/>
      <c r="PKB24" s="11"/>
      <c r="PKC24" s="11"/>
      <c r="PKD24" s="11"/>
      <c r="PKE24" s="11"/>
      <c r="PKF24" s="11"/>
      <c r="PKG24" s="11"/>
      <c r="PKH24" s="11"/>
      <c r="PKI24" s="11"/>
      <c r="PKJ24" s="11"/>
      <c r="PKK24" s="11"/>
      <c r="PKL24" s="11"/>
      <c r="PKM24" s="11"/>
      <c r="PKN24" s="11"/>
      <c r="PKO24" s="11"/>
      <c r="PKP24" s="11"/>
      <c r="PKQ24" s="11"/>
      <c r="PKR24" s="11"/>
      <c r="PKS24" s="11"/>
      <c r="PKT24" s="11"/>
      <c r="PKU24" s="11"/>
      <c r="PKV24" s="11"/>
      <c r="PKW24" s="11"/>
      <c r="PKX24" s="11"/>
      <c r="PKY24" s="11"/>
      <c r="PKZ24" s="11"/>
      <c r="PLA24" s="11"/>
      <c r="PLB24" s="11"/>
      <c r="PLC24" s="11"/>
      <c r="PLD24" s="11"/>
      <c r="PLE24" s="11"/>
      <c r="PLF24" s="11"/>
      <c r="PLG24" s="11"/>
      <c r="PLH24" s="11"/>
      <c r="PLI24" s="11"/>
      <c r="PLJ24" s="11"/>
      <c r="PLK24" s="11"/>
      <c r="PLL24" s="11"/>
      <c r="PLM24" s="11"/>
      <c r="PLN24" s="11"/>
      <c r="PLO24" s="11"/>
      <c r="PLP24" s="11"/>
      <c r="PLQ24" s="11"/>
      <c r="PLR24" s="11"/>
      <c r="PLS24" s="11"/>
      <c r="PLT24" s="11"/>
      <c r="PLU24" s="11"/>
      <c r="PLV24" s="11"/>
      <c r="PLW24" s="11"/>
      <c r="PLX24" s="11"/>
      <c r="PLY24" s="11"/>
      <c r="PLZ24" s="11"/>
      <c r="PMA24" s="11"/>
      <c r="PMB24" s="11"/>
      <c r="PMC24" s="11"/>
      <c r="PMD24" s="11"/>
      <c r="PME24" s="11"/>
      <c r="PMF24" s="11"/>
      <c r="PMG24" s="11"/>
      <c r="PMH24" s="11"/>
      <c r="PMI24" s="11"/>
      <c r="PMJ24" s="11"/>
      <c r="PMK24" s="11"/>
      <c r="PML24" s="11"/>
      <c r="PMM24" s="11"/>
      <c r="PMN24" s="11"/>
      <c r="PMO24" s="11"/>
      <c r="PMP24" s="11"/>
      <c r="PMQ24" s="11"/>
      <c r="PMR24" s="11"/>
      <c r="PMS24" s="11"/>
      <c r="PMT24" s="11"/>
      <c r="PMU24" s="11"/>
      <c r="PMV24" s="11"/>
      <c r="PMW24" s="11"/>
      <c r="PMX24" s="11"/>
      <c r="PMY24" s="11"/>
      <c r="PMZ24" s="11"/>
      <c r="PNA24" s="11"/>
      <c r="PNB24" s="11"/>
      <c r="PNC24" s="11"/>
      <c r="PND24" s="11"/>
      <c r="PNE24" s="11"/>
      <c r="PNF24" s="11"/>
      <c r="PNG24" s="11"/>
      <c r="PNH24" s="11"/>
      <c r="PNI24" s="11"/>
      <c r="PNJ24" s="11"/>
      <c r="PNK24" s="11"/>
      <c r="PNL24" s="11"/>
      <c r="PNM24" s="11"/>
      <c r="PNN24" s="11"/>
      <c r="PNO24" s="11"/>
      <c r="PNP24" s="11"/>
      <c r="PNQ24" s="11"/>
      <c r="PNR24" s="11"/>
      <c r="PNS24" s="11"/>
      <c r="PNT24" s="11"/>
      <c r="PNU24" s="11"/>
      <c r="PNV24" s="11"/>
      <c r="PNW24" s="11"/>
      <c r="PNX24" s="11"/>
      <c r="PNY24" s="11"/>
      <c r="PNZ24" s="11"/>
      <c r="POA24" s="11"/>
      <c r="POB24" s="11"/>
      <c r="POC24" s="11"/>
      <c r="POD24" s="11"/>
      <c r="POE24" s="11"/>
      <c r="POF24" s="11"/>
      <c r="POG24" s="11"/>
      <c r="POH24" s="11"/>
      <c r="POI24" s="11"/>
      <c r="POJ24" s="11"/>
      <c r="POK24" s="11"/>
      <c r="POL24" s="11"/>
      <c r="POM24" s="11"/>
      <c r="PON24" s="11"/>
      <c r="POO24" s="11"/>
      <c r="POP24" s="11"/>
      <c r="POQ24" s="11"/>
      <c r="POR24" s="11"/>
      <c r="POS24" s="11"/>
      <c r="POT24" s="11"/>
      <c r="POU24" s="11"/>
      <c r="POV24" s="11"/>
      <c r="POW24" s="11"/>
      <c r="POX24" s="11"/>
      <c r="POY24" s="11"/>
      <c r="POZ24" s="11"/>
      <c r="PPA24" s="11"/>
      <c r="PPB24" s="11"/>
      <c r="PPC24" s="11"/>
      <c r="PPD24" s="11"/>
      <c r="PPE24" s="11"/>
      <c r="PPF24" s="11"/>
      <c r="PPG24" s="11"/>
      <c r="PPH24" s="11"/>
      <c r="PPI24" s="11"/>
      <c r="PPJ24" s="11"/>
      <c r="PPK24" s="11"/>
      <c r="PPL24" s="11"/>
      <c r="PPM24" s="11"/>
      <c r="PPN24" s="11"/>
      <c r="PPO24" s="11"/>
      <c r="PPP24" s="11"/>
      <c r="PPQ24" s="11"/>
      <c r="PPR24" s="11"/>
      <c r="PPS24" s="11"/>
      <c r="PPT24" s="11"/>
      <c r="PPU24" s="11"/>
      <c r="PPV24" s="11"/>
      <c r="PPW24" s="11"/>
      <c r="PPX24" s="11"/>
      <c r="PPY24" s="11"/>
      <c r="PPZ24" s="11"/>
      <c r="PQA24" s="11"/>
      <c r="PQB24" s="11"/>
      <c r="PQC24" s="11"/>
      <c r="PQD24" s="11"/>
      <c r="PQE24" s="11"/>
      <c r="PQF24" s="11"/>
      <c r="PQG24" s="11"/>
      <c r="PQH24" s="11"/>
      <c r="PQI24" s="11"/>
      <c r="PQJ24" s="11"/>
      <c r="PQK24" s="11"/>
      <c r="PQL24" s="11"/>
      <c r="PQM24" s="11"/>
      <c r="PQN24" s="11"/>
      <c r="PQO24" s="11"/>
      <c r="PQP24" s="11"/>
      <c r="PQQ24" s="11"/>
      <c r="PQR24" s="11"/>
      <c r="PQS24" s="11"/>
      <c r="PQT24" s="11"/>
      <c r="PQU24" s="11"/>
      <c r="PQV24" s="11"/>
      <c r="PQW24" s="11"/>
      <c r="PQX24" s="11"/>
      <c r="PQY24" s="11"/>
      <c r="PQZ24" s="11"/>
      <c r="PRA24" s="11"/>
      <c r="PRB24" s="11"/>
      <c r="PRC24" s="11"/>
      <c r="PRD24" s="11"/>
      <c r="PRE24" s="11"/>
      <c r="PRF24" s="11"/>
      <c r="PRG24" s="11"/>
      <c r="PRH24" s="11"/>
      <c r="PRI24" s="11"/>
      <c r="PRJ24" s="11"/>
      <c r="PRK24" s="11"/>
      <c r="PRL24" s="11"/>
      <c r="PRM24" s="11"/>
      <c r="PRN24" s="11"/>
      <c r="PRO24" s="11"/>
      <c r="PRP24" s="11"/>
      <c r="PRQ24" s="11"/>
      <c r="PRR24" s="11"/>
      <c r="PRS24" s="11"/>
      <c r="PRT24" s="11"/>
      <c r="PRU24" s="11"/>
      <c r="PRV24" s="11"/>
      <c r="PRW24" s="11"/>
      <c r="PRX24" s="11"/>
      <c r="PRY24" s="11"/>
      <c r="PRZ24" s="11"/>
      <c r="PSA24" s="11"/>
      <c r="PSB24" s="11"/>
      <c r="PSC24" s="11"/>
      <c r="PSD24" s="11"/>
      <c r="PSE24" s="11"/>
      <c r="PSF24" s="11"/>
      <c r="PSG24" s="11"/>
      <c r="PSH24" s="11"/>
      <c r="PSI24" s="11"/>
      <c r="PSJ24" s="11"/>
      <c r="PSK24" s="11"/>
      <c r="PSL24" s="11"/>
      <c r="PSM24" s="11"/>
      <c r="PSN24" s="11"/>
      <c r="PSO24" s="11"/>
      <c r="PSP24" s="11"/>
      <c r="PSQ24" s="11"/>
      <c r="PSR24" s="11"/>
      <c r="PSS24" s="11"/>
      <c r="PST24" s="11"/>
      <c r="PSU24" s="11"/>
      <c r="PSV24" s="11"/>
      <c r="PSW24" s="11"/>
      <c r="PSX24" s="11"/>
      <c r="PSY24" s="11"/>
      <c r="PSZ24" s="11"/>
      <c r="PTA24" s="11"/>
      <c r="PTB24" s="11"/>
      <c r="PTC24" s="11"/>
      <c r="PTD24" s="11"/>
      <c r="PTE24" s="11"/>
      <c r="PTF24" s="11"/>
      <c r="PTG24" s="11"/>
      <c r="PTH24" s="11"/>
      <c r="PTI24" s="11"/>
      <c r="PTJ24" s="11"/>
      <c r="PTK24" s="11"/>
      <c r="PTL24" s="11"/>
      <c r="PTM24" s="11"/>
      <c r="PTN24" s="11"/>
      <c r="PTO24" s="11"/>
      <c r="PTP24" s="11"/>
      <c r="PTQ24" s="11"/>
      <c r="PTR24" s="11"/>
      <c r="PTS24" s="11"/>
      <c r="PTT24" s="11"/>
      <c r="PTU24" s="11"/>
      <c r="PTV24" s="11"/>
      <c r="PTW24" s="11"/>
      <c r="PTX24" s="11"/>
      <c r="PTY24" s="11"/>
      <c r="PTZ24" s="11"/>
      <c r="PUA24" s="11"/>
      <c r="PUB24" s="11"/>
      <c r="PUC24" s="11"/>
      <c r="PUD24" s="11"/>
      <c r="PUE24" s="11"/>
      <c r="PUF24" s="11"/>
      <c r="PUG24" s="11"/>
      <c r="PUH24" s="11"/>
      <c r="PUI24" s="11"/>
      <c r="PUJ24" s="11"/>
      <c r="PUK24" s="11"/>
      <c r="PUL24" s="11"/>
      <c r="PUM24" s="11"/>
      <c r="PUN24" s="11"/>
      <c r="PUO24" s="11"/>
      <c r="PUP24" s="11"/>
      <c r="PUQ24" s="11"/>
      <c r="PUR24" s="11"/>
      <c r="PUS24" s="11"/>
      <c r="PUT24" s="11"/>
      <c r="PUU24" s="11"/>
      <c r="PUV24" s="11"/>
      <c r="PUW24" s="11"/>
      <c r="PUX24" s="11"/>
      <c r="PUY24" s="11"/>
      <c r="PUZ24" s="11"/>
      <c r="PVA24" s="11"/>
      <c r="PVB24" s="11"/>
      <c r="PVC24" s="11"/>
      <c r="PVD24" s="11"/>
      <c r="PVE24" s="11"/>
      <c r="PVF24" s="11"/>
      <c r="PVG24" s="11"/>
      <c r="PVH24" s="11"/>
      <c r="PVI24" s="11"/>
      <c r="PVJ24" s="11"/>
      <c r="PVK24" s="11"/>
      <c r="PVL24" s="11"/>
      <c r="PVM24" s="11"/>
      <c r="PVN24" s="11"/>
      <c r="PVO24" s="11"/>
      <c r="PVP24" s="11"/>
      <c r="PVQ24" s="11"/>
      <c r="PVR24" s="11"/>
      <c r="PVS24" s="11"/>
      <c r="PVT24" s="11"/>
      <c r="PVU24" s="11"/>
      <c r="PVV24" s="11"/>
      <c r="PVW24" s="11"/>
      <c r="PVX24" s="11"/>
      <c r="PVY24" s="11"/>
      <c r="PVZ24" s="11"/>
      <c r="PWA24" s="11"/>
      <c r="PWB24" s="11"/>
      <c r="PWC24" s="11"/>
      <c r="PWD24" s="11"/>
      <c r="PWE24" s="11"/>
      <c r="PWF24" s="11"/>
      <c r="PWG24" s="11"/>
      <c r="PWH24" s="11"/>
      <c r="PWI24" s="11"/>
      <c r="PWJ24" s="11"/>
      <c r="PWK24" s="11"/>
      <c r="PWL24" s="11"/>
      <c r="PWM24" s="11"/>
      <c r="PWN24" s="11"/>
      <c r="PWO24" s="11"/>
      <c r="PWP24" s="11"/>
      <c r="PWQ24" s="11"/>
      <c r="PWR24" s="11"/>
      <c r="PWS24" s="11"/>
      <c r="PWT24" s="11"/>
      <c r="PWU24" s="11"/>
      <c r="PWV24" s="11"/>
      <c r="PWW24" s="11"/>
      <c r="PWX24" s="11"/>
      <c r="PWY24" s="11"/>
      <c r="PWZ24" s="11"/>
      <c r="PXA24" s="11"/>
      <c r="PXB24" s="11"/>
      <c r="PXC24" s="11"/>
      <c r="PXD24" s="11"/>
      <c r="PXE24" s="11"/>
      <c r="PXF24" s="11"/>
      <c r="PXG24" s="11"/>
      <c r="PXH24" s="11"/>
      <c r="PXI24" s="11"/>
      <c r="PXJ24" s="11"/>
      <c r="PXK24" s="11"/>
      <c r="PXL24" s="11"/>
      <c r="PXM24" s="11"/>
      <c r="PXN24" s="11"/>
      <c r="PXO24" s="11"/>
      <c r="PXP24" s="11"/>
      <c r="PXQ24" s="11"/>
      <c r="PXR24" s="11"/>
      <c r="PXS24" s="11"/>
      <c r="PXT24" s="11"/>
      <c r="PXU24" s="11"/>
      <c r="PXV24" s="11"/>
      <c r="PXW24" s="11"/>
      <c r="PXX24" s="11"/>
      <c r="PXY24" s="11"/>
      <c r="PXZ24" s="11"/>
      <c r="PYA24" s="11"/>
      <c r="PYB24" s="11"/>
      <c r="PYC24" s="11"/>
      <c r="PYD24" s="11"/>
      <c r="PYE24" s="11"/>
      <c r="PYF24" s="11"/>
      <c r="PYG24" s="11"/>
      <c r="PYH24" s="11"/>
      <c r="PYI24" s="11"/>
      <c r="PYJ24" s="11"/>
      <c r="PYK24" s="11"/>
      <c r="PYL24" s="11"/>
      <c r="PYM24" s="11"/>
      <c r="PYN24" s="11"/>
      <c r="PYO24" s="11"/>
      <c r="PYP24" s="11"/>
      <c r="PYQ24" s="11"/>
      <c r="PYR24" s="11"/>
      <c r="PYS24" s="11"/>
      <c r="PYT24" s="11"/>
      <c r="PYU24" s="11"/>
      <c r="PYV24" s="11"/>
      <c r="PYW24" s="11"/>
      <c r="PYX24" s="11"/>
      <c r="PYY24" s="11"/>
      <c r="PYZ24" s="11"/>
      <c r="PZA24" s="11"/>
      <c r="PZB24" s="11"/>
      <c r="PZC24" s="11"/>
      <c r="PZD24" s="11"/>
      <c r="PZE24" s="11"/>
      <c r="PZF24" s="11"/>
      <c r="PZG24" s="11"/>
      <c r="PZH24" s="11"/>
      <c r="PZI24" s="11"/>
      <c r="PZJ24" s="11"/>
      <c r="PZK24" s="11"/>
      <c r="PZL24" s="11"/>
      <c r="PZM24" s="11"/>
      <c r="PZN24" s="11"/>
      <c r="PZO24" s="11"/>
      <c r="PZP24" s="11"/>
      <c r="PZQ24" s="11"/>
      <c r="PZR24" s="11"/>
      <c r="PZS24" s="11"/>
      <c r="PZT24" s="11"/>
      <c r="PZU24" s="11"/>
      <c r="PZV24" s="11"/>
      <c r="PZW24" s="11"/>
      <c r="PZX24" s="11"/>
      <c r="PZY24" s="11"/>
      <c r="PZZ24" s="11"/>
      <c r="QAA24" s="11"/>
      <c r="QAB24" s="11"/>
      <c r="QAC24" s="11"/>
      <c r="QAD24" s="11"/>
      <c r="QAE24" s="11"/>
      <c r="QAF24" s="11"/>
      <c r="QAG24" s="11"/>
      <c r="QAH24" s="11"/>
      <c r="QAI24" s="11"/>
      <c r="QAJ24" s="11"/>
      <c r="QAK24" s="11"/>
      <c r="QAL24" s="11"/>
      <c r="QAM24" s="11"/>
      <c r="QAN24" s="11"/>
      <c r="QAO24" s="11"/>
      <c r="QAP24" s="11"/>
      <c r="QAQ24" s="11"/>
      <c r="QAR24" s="11"/>
      <c r="QAS24" s="11"/>
      <c r="QAT24" s="11"/>
      <c r="QAU24" s="11"/>
      <c r="QAV24" s="11"/>
      <c r="QAW24" s="11"/>
      <c r="QAX24" s="11"/>
      <c r="QAY24" s="11"/>
      <c r="QAZ24" s="11"/>
      <c r="QBA24" s="11"/>
      <c r="QBB24" s="11"/>
      <c r="QBC24" s="11"/>
      <c r="QBD24" s="11"/>
      <c r="QBE24" s="11"/>
      <c r="QBF24" s="11"/>
      <c r="QBG24" s="11"/>
      <c r="QBH24" s="11"/>
      <c r="QBI24" s="11"/>
      <c r="QBJ24" s="11"/>
      <c r="QBK24" s="11"/>
      <c r="QBL24" s="11"/>
      <c r="QBM24" s="11"/>
      <c r="QBN24" s="11"/>
      <c r="QBO24" s="11"/>
      <c r="QBP24" s="11"/>
      <c r="QBQ24" s="11"/>
      <c r="QBR24" s="11"/>
      <c r="QBS24" s="11"/>
      <c r="QBT24" s="11"/>
      <c r="QBU24" s="11"/>
      <c r="QBV24" s="11"/>
      <c r="QBW24" s="11"/>
      <c r="QBX24" s="11"/>
      <c r="QBY24" s="11"/>
      <c r="QBZ24" s="11"/>
      <c r="QCA24" s="11"/>
      <c r="QCB24" s="11"/>
      <c r="QCC24" s="11"/>
      <c r="QCD24" s="11"/>
      <c r="QCE24" s="11"/>
      <c r="QCF24" s="11"/>
      <c r="QCG24" s="11"/>
      <c r="QCH24" s="11"/>
      <c r="QCI24" s="11"/>
      <c r="QCJ24" s="11"/>
      <c r="QCK24" s="11"/>
      <c r="QCL24" s="11"/>
      <c r="QCM24" s="11"/>
      <c r="QCN24" s="11"/>
      <c r="QCO24" s="11"/>
      <c r="QCP24" s="11"/>
      <c r="QCQ24" s="11"/>
      <c r="QCR24" s="11"/>
      <c r="QCS24" s="11"/>
      <c r="QCT24" s="11"/>
      <c r="QCU24" s="11"/>
      <c r="QCV24" s="11"/>
      <c r="QCW24" s="11"/>
      <c r="QCX24" s="11"/>
      <c r="QCY24" s="11"/>
      <c r="QCZ24" s="11"/>
      <c r="QDA24" s="11"/>
      <c r="QDB24" s="11"/>
      <c r="QDC24" s="11"/>
      <c r="QDD24" s="11"/>
      <c r="QDE24" s="11"/>
      <c r="QDF24" s="11"/>
      <c r="QDG24" s="11"/>
      <c r="QDH24" s="11"/>
      <c r="QDI24" s="11"/>
      <c r="QDJ24" s="11"/>
      <c r="QDK24" s="11"/>
      <c r="QDL24" s="11"/>
      <c r="QDM24" s="11"/>
      <c r="QDN24" s="11"/>
      <c r="QDO24" s="11"/>
      <c r="QDP24" s="11"/>
      <c r="QDQ24" s="11"/>
      <c r="QDR24" s="11"/>
      <c r="QDS24" s="11"/>
      <c r="QDT24" s="11"/>
      <c r="QDU24" s="11"/>
      <c r="QDV24" s="11"/>
      <c r="QDW24" s="11"/>
      <c r="QDX24" s="11"/>
      <c r="QDY24" s="11"/>
      <c r="QDZ24" s="11"/>
      <c r="QEA24" s="11"/>
      <c r="QEB24" s="11"/>
      <c r="QEC24" s="11"/>
      <c r="QED24" s="11"/>
      <c r="QEE24" s="11"/>
      <c r="QEF24" s="11"/>
      <c r="QEG24" s="11"/>
      <c r="QEH24" s="11"/>
      <c r="QEI24" s="11"/>
      <c r="QEJ24" s="11"/>
      <c r="QEK24" s="11"/>
      <c r="QEL24" s="11"/>
      <c r="QEM24" s="11"/>
      <c r="QEN24" s="11"/>
      <c r="QEO24" s="11"/>
      <c r="QEP24" s="11"/>
      <c r="QEQ24" s="11"/>
      <c r="QER24" s="11"/>
      <c r="QES24" s="11"/>
      <c r="QET24" s="11"/>
      <c r="QEU24" s="11"/>
      <c r="QEV24" s="11"/>
      <c r="QEW24" s="11"/>
      <c r="QEX24" s="11"/>
      <c r="QEY24" s="11"/>
      <c r="QEZ24" s="11"/>
      <c r="QFA24" s="11"/>
      <c r="QFB24" s="11"/>
      <c r="QFC24" s="11"/>
      <c r="QFD24" s="11"/>
      <c r="QFE24" s="11"/>
      <c r="QFF24" s="11"/>
      <c r="QFG24" s="11"/>
      <c r="QFH24" s="11"/>
      <c r="QFI24" s="11"/>
      <c r="QFJ24" s="11"/>
      <c r="QFK24" s="11"/>
      <c r="QFL24" s="11"/>
      <c r="QFM24" s="11"/>
      <c r="QFN24" s="11"/>
      <c r="QFO24" s="11"/>
      <c r="QFP24" s="11"/>
      <c r="QFQ24" s="11"/>
      <c r="QFR24" s="11"/>
      <c r="QFS24" s="11"/>
      <c r="QFT24" s="11"/>
      <c r="QFU24" s="11"/>
      <c r="QFV24" s="11"/>
      <c r="QFW24" s="11"/>
      <c r="QFX24" s="11"/>
      <c r="QFY24" s="11"/>
      <c r="QFZ24" s="11"/>
      <c r="QGA24" s="11"/>
      <c r="QGB24" s="11"/>
      <c r="QGC24" s="11"/>
      <c r="QGD24" s="11"/>
      <c r="QGE24" s="11"/>
      <c r="QGF24" s="11"/>
      <c r="QGG24" s="11"/>
      <c r="QGH24" s="11"/>
      <c r="QGI24" s="11"/>
      <c r="QGJ24" s="11"/>
      <c r="QGK24" s="11"/>
      <c r="QGL24" s="11"/>
      <c r="QGM24" s="11"/>
      <c r="QGN24" s="11"/>
      <c r="QGO24" s="11"/>
      <c r="QGP24" s="11"/>
      <c r="QGQ24" s="11"/>
      <c r="QGR24" s="11"/>
      <c r="QGS24" s="11"/>
      <c r="QGT24" s="11"/>
      <c r="QGU24" s="11"/>
      <c r="QGV24" s="11"/>
      <c r="QGW24" s="11"/>
      <c r="QGX24" s="11"/>
      <c r="QGY24" s="11"/>
      <c r="QGZ24" s="11"/>
      <c r="QHA24" s="11"/>
      <c r="QHB24" s="11"/>
      <c r="QHC24" s="11"/>
      <c r="QHD24" s="11"/>
      <c r="QHE24" s="11"/>
      <c r="QHF24" s="11"/>
      <c r="QHG24" s="11"/>
      <c r="QHH24" s="11"/>
      <c r="QHI24" s="11"/>
      <c r="QHJ24" s="11"/>
      <c r="QHK24" s="11"/>
      <c r="QHL24" s="11"/>
      <c r="QHM24" s="11"/>
      <c r="QHN24" s="11"/>
      <c r="QHO24" s="11"/>
      <c r="QHP24" s="11"/>
      <c r="QHQ24" s="11"/>
      <c r="QHR24" s="11"/>
      <c r="QHS24" s="11"/>
      <c r="QHT24" s="11"/>
      <c r="QHU24" s="11"/>
      <c r="QHV24" s="11"/>
      <c r="QHW24" s="11"/>
      <c r="QHX24" s="11"/>
      <c r="QHY24" s="11"/>
      <c r="QHZ24" s="11"/>
      <c r="QIA24" s="11"/>
      <c r="QIB24" s="11"/>
      <c r="QIC24" s="11"/>
      <c r="QID24" s="11"/>
      <c r="QIE24" s="11"/>
      <c r="QIF24" s="11"/>
      <c r="QIG24" s="11"/>
      <c r="QIH24" s="11"/>
      <c r="QII24" s="11"/>
      <c r="QIJ24" s="11"/>
      <c r="QIK24" s="11"/>
      <c r="QIL24" s="11"/>
      <c r="QIM24" s="11"/>
      <c r="QIN24" s="11"/>
      <c r="QIO24" s="11"/>
      <c r="QIP24" s="11"/>
      <c r="QIQ24" s="11"/>
      <c r="QIR24" s="11"/>
      <c r="QIS24" s="11"/>
      <c r="QIT24" s="11"/>
      <c r="QIU24" s="11"/>
      <c r="QIV24" s="11"/>
      <c r="QIW24" s="11"/>
      <c r="QIX24" s="11"/>
      <c r="QIY24" s="11"/>
      <c r="QIZ24" s="11"/>
      <c r="QJA24" s="11"/>
      <c r="QJB24" s="11"/>
      <c r="QJC24" s="11"/>
      <c r="QJD24" s="11"/>
      <c r="QJE24" s="11"/>
      <c r="QJF24" s="11"/>
      <c r="QJG24" s="11"/>
      <c r="QJH24" s="11"/>
      <c r="QJI24" s="11"/>
      <c r="QJJ24" s="11"/>
      <c r="QJK24" s="11"/>
      <c r="QJL24" s="11"/>
      <c r="QJM24" s="11"/>
      <c r="QJN24" s="11"/>
      <c r="QJO24" s="11"/>
      <c r="QJP24" s="11"/>
      <c r="QJQ24" s="11"/>
      <c r="QJR24" s="11"/>
      <c r="QJS24" s="11"/>
      <c r="QJT24" s="11"/>
      <c r="QJU24" s="11"/>
      <c r="QJV24" s="11"/>
      <c r="QJW24" s="11"/>
      <c r="QJX24" s="11"/>
      <c r="QJY24" s="11"/>
      <c r="QJZ24" s="11"/>
      <c r="QKA24" s="11"/>
      <c r="QKB24" s="11"/>
      <c r="QKC24" s="11"/>
      <c r="QKD24" s="11"/>
      <c r="QKE24" s="11"/>
      <c r="QKF24" s="11"/>
      <c r="QKG24" s="11"/>
      <c r="QKH24" s="11"/>
      <c r="QKI24" s="11"/>
      <c r="QKJ24" s="11"/>
      <c r="QKK24" s="11"/>
      <c r="QKL24" s="11"/>
      <c r="QKM24" s="11"/>
      <c r="QKN24" s="11"/>
      <c r="QKO24" s="11"/>
      <c r="QKP24" s="11"/>
      <c r="QKQ24" s="11"/>
      <c r="QKR24" s="11"/>
      <c r="QKS24" s="11"/>
      <c r="QKT24" s="11"/>
      <c r="QKU24" s="11"/>
      <c r="QKV24" s="11"/>
      <c r="QKW24" s="11"/>
      <c r="QKX24" s="11"/>
      <c r="QKY24" s="11"/>
      <c r="QKZ24" s="11"/>
      <c r="QLA24" s="11"/>
      <c r="QLB24" s="11"/>
      <c r="QLC24" s="11"/>
      <c r="QLD24" s="11"/>
      <c r="QLE24" s="11"/>
      <c r="QLF24" s="11"/>
      <c r="QLG24" s="11"/>
      <c r="QLH24" s="11"/>
      <c r="QLI24" s="11"/>
      <c r="QLJ24" s="11"/>
      <c r="QLK24" s="11"/>
      <c r="QLL24" s="11"/>
      <c r="QLM24" s="11"/>
      <c r="QLN24" s="11"/>
      <c r="QLO24" s="11"/>
      <c r="QLP24" s="11"/>
      <c r="QLQ24" s="11"/>
      <c r="QLR24" s="11"/>
      <c r="QLS24" s="11"/>
      <c r="QLT24" s="11"/>
      <c r="QLU24" s="11"/>
      <c r="QLV24" s="11"/>
      <c r="QLW24" s="11"/>
      <c r="QLX24" s="11"/>
      <c r="QLY24" s="11"/>
      <c r="QLZ24" s="11"/>
      <c r="QMA24" s="11"/>
      <c r="QMB24" s="11"/>
      <c r="QMC24" s="11"/>
      <c r="QMD24" s="11"/>
      <c r="QME24" s="11"/>
      <c r="QMF24" s="11"/>
      <c r="QMG24" s="11"/>
      <c r="QMH24" s="11"/>
      <c r="QMI24" s="11"/>
      <c r="QMJ24" s="11"/>
      <c r="QMK24" s="11"/>
      <c r="QML24" s="11"/>
      <c r="QMM24" s="11"/>
      <c r="QMN24" s="11"/>
      <c r="QMO24" s="11"/>
      <c r="QMP24" s="11"/>
      <c r="QMQ24" s="11"/>
      <c r="QMR24" s="11"/>
      <c r="QMS24" s="11"/>
      <c r="QMT24" s="11"/>
      <c r="QMU24" s="11"/>
      <c r="QMV24" s="11"/>
      <c r="QMW24" s="11"/>
      <c r="QMX24" s="11"/>
      <c r="QMY24" s="11"/>
      <c r="QMZ24" s="11"/>
      <c r="QNA24" s="11"/>
      <c r="QNB24" s="11"/>
      <c r="QNC24" s="11"/>
      <c r="QND24" s="11"/>
      <c r="QNE24" s="11"/>
      <c r="QNF24" s="11"/>
      <c r="QNG24" s="11"/>
      <c r="QNH24" s="11"/>
      <c r="QNI24" s="11"/>
      <c r="QNJ24" s="11"/>
      <c r="QNK24" s="11"/>
      <c r="QNL24" s="11"/>
      <c r="QNM24" s="11"/>
      <c r="QNN24" s="11"/>
      <c r="QNO24" s="11"/>
      <c r="QNP24" s="11"/>
      <c r="QNQ24" s="11"/>
      <c r="QNR24" s="11"/>
      <c r="QNS24" s="11"/>
      <c r="QNT24" s="11"/>
      <c r="QNU24" s="11"/>
      <c r="QNV24" s="11"/>
      <c r="QNW24" s="11"/>
      <c r="QNX24" s="11"/>
      <c r="QNY24" s="11"/>
      <c r="QNZ24" s="11"/>
      <c r="QOA24" s="11"/>
      <c r="QOB24" s="11"/>
      <c r="QOC24" s="11"/>
      <c r="QOD24" s="11"/>
      <c r="QOE24" s="11"/>
      <c r="QOF24" s="11"/>
      <c r="QOG24" s="11"/>
      <c r="QOH24" s="11"/>
      <c r="QOI24" s="11"/>
      <c r="QOJ24" s="11"/>
      <c r="QOK24" s="11"/>
      <c r="QOL24" s="11"/>
      <c r="QOM24" s="11"/>
      <c r="QON24" s="11"/>
      <c r="QOO24" s="11"/>
      <c r="QOP24" s="11"/>
      <c r="QOQ24" s="11"/>
      <c r="QOR24" s="11"/>
      <c r="QOS24" s="11"/>
      <c r="QOT24" s="11"/>
      <c r="QOU24" s="11"/>
      <c r="QOV24" s="11"/>
      <c r="QOW24" s="11"/>
      <c r="QOX24" s="11"/>
      <c r="QOY24" s="11"/>
      <c r="QOZ24" s="11"/>
      <c r="QPA24" s="11"/>
      <c r="QPB24" s="11"/>
      <c r="QPC24" s="11"/>
      <c r="QPD24" s="11"/>
      <c r="QPE24" s="11"/>
      <c r="QPF24" s="11"/>
      <c r="QPG24" s="11"/>
      <c r="QPH24" s="11"/>
      <c r="QPI24" s="11"/>
      <c r="QPJ24" s="11"/>
      <c r="QPK24" s="11"/>
      <c r="QPL24" s="11"/>
      <c r="QPM24" s="11"/>
      <c r="QPN24" s="11"/>
      <c r="QPO24" s="11"/>
      <c r="QPP24" s="11"/>
      <c r="QPQ24" s="11"/>
      <c r="QPR24" s="11"/>
      <c r="QPS24" s="11"/>
      <c r="QPT24" s="11"/>
      <c r="QPU24" s="11"/>
      <c r="QPV24" s="11"/>
      <c r="QPW24" s="11"/>
      <c r="QPX24" s="11"/>
      <c r="QPY24" s="11"/>
      <c r="QPZ24" s="11"/>
      <c r="QQA24" s="11"/>
      <c r="QQB24" s="11"/>
      <c r="QQC24" s="11"/>
      <c r="QQD24" s="11"/>
      <c r="QQE24" s="11"/>
      <c r="QQF24" s="11"/>
      <c r="QQG24" s="11"/>
      <c r="QQH24" s="11"/>
      <c r="QQI24" s="11"/>
      <c r="QQJ24" s="11"/>
      <c r="QQK24" s="11"/>
      <c r="QQL24" s="11"/>
      <c r="QQM24" s="11"/>
      <c r="QQN24" s="11"/>
      <c r="QQO24" s="11"/>
      <c r="QQP24" s="11"/>
      <c r="QQQ24" s="11"/>
      <c r="QQR24" s="11"/>
      <c r="QQS24" s="11"/>
      <c r="QQT24" s="11"/>
      <c r="QQU24" s="11"/>
      <c r="QQV24" s="11"/>
      <c r="QQW24" s="11"/>
      <c r="QQX24" s="11"/>
      <c r="QQY24" s="11"/>
      <c r="QQZ24" s="11"/>
      <c r="QRA24" s="11"/>
      <c r="QRB24" s="11"/>
      <c r="QRC24" s="11"/>
      <c r="QRD24" s="11"/>
      <c r="QRE24" s="11"/>
      <c r="QRF24" s="11"/>
      <c r="QRG24" s="11"/>
      <c r="QRH24" s="11"/>
      <c r="QRI24" s="11"/>
      <c r="QRJ24" s="11"/>
      <c r="QRK24" s="11"/>
      <c r="QRL24" s="11"/>
      <c r="QRM24" s="11"/>
      <c r="QRN24" s="11"/>
      <c r="QRO24" s="11"/>
      <c r="QRP24" s="11"/>
      <c r="QRQ24" s="11"/>
      <c r="QRR24" s="11"/>
      <c r="QRS24" s="11"/>
      <c r="QRT24" s="11"/>
      <c r="QRU24" s="11"/>
      <c r="QRV24" s="11"/>
      <c r="QRW24" s="11"/>
      <c r="QRX24" s="11"/>
      <c r="QRY24" s="11"/>
      <c r="QRZ24" s="11"/>
      <c r="QSA24" s="11"/>
      <c r="QSB24" s="11"/>
      <c r="QSC24" s="11"/>
      <c r="QSD24" s="11"/>
      <c r="QSE24" s="11"/>
      <c r="QSF24" s="11"/>
      <c r="QSG24" s="11"/>
      <c r="QSH24" s="11"/>
      <c r="QSI24" s="11"/>
      <c r="QSJ24" s="11"/>
      <c r="QSK24" s="11"/>
      <c r="QSL24" s="11"/>
      <c r="QSM24" s="11"/>
      <c r="QSN24" s="11"/>
      <c r="QSO24" s="11"/>
      <c r="QSP24" s="11"/>
      <c r="QSQ24" s="11"/>
      <c r="QSR24" s="11"/>
      <c r="QSS24" s="11"/>
      <c r="QST24" s="11"/>
      <c r="QSU24" s="11"/>
      <c r="QSV24" s="11"/>
      <c r="QSW24" s="11"/>
      <c r="QSX24" s="11"/>
      <c r="QSY24" s="11"/>
      <c r="QSZ24" s="11"/>
      <c r="QTA24" s="11"/>
      <c r="QTB24" s="11"/>
      <c r="QTC24" s="11"/>
      <c r="QTD24" s="11"/>
      <c r="QTE24" s="11"/>
      <c r="QTF24" s="11"/>
      <c r="QTG24" s="11"/>
      <c r="QTH24" s="11"/>
      <c r="QTI24" s="11"/>
      <c r="QTJ24" s="11"/>
      <c r="QTK24" s="11"/>
      <c r="QTL24" s="11"/>
      <c r="QTM24" s="11"/>
      <c r="QTN24" s="11"/>
      <c r="QTO24" s="11"/>
      <c r="QTP24" s="11"/>
      <c r="QTQ24" s="11"/>
      <c r="QTR24" s="11"/>
      <c r="QTS24" s="11"/>
      <c r="QTT24" s="11"/>
      <c r="QTU24" s="11"/>
      <c r="QTV24" s="11"/>
      <c r="QTW24" s="11"/>
      <c r="QTX24" s="11"/>
      <c r="QTY24" s="11"/>
      <c r="QTZ24" s="11"/>
      <c r="QUA24" s="11"/>
      <c r="QUB24" s="11"/>
      <c r="QUC24" s="11"/>
      <c r="QUD24" s="11"/>
      <c r="QUE24" s="11"/>
      <c r="QUF24" s="11"/>
      <c r="QUG24" s="11"/>
      <c r="QUH24" s="11"/>
      <c r="QUI24" s="11"/>
      <c r="QUJ24" s="11"/>
      <c r="QUK24" s="11"/>
      <c r="QUL24" s="11"/>
      <c r="QUM24" s="11"/>
      <c r="QUN24" s="11"/>
      <c r="QUO24" s="11"/>
      <c r="QUP24" s="11"/>
      <c r="QUQ24" s="11"/>
      <c r="QUR24" s="11"/>
      <c r="QUS24" s="11"/>
      <c r="QUT24" s="11"/>
      <c r="QUU24" s="11"/>
      <c r="QUV24" s="11"/>
      <c r="QUW24" s="11"/>
      <c r="QUX24" s="11"/>
      <c r="QUY24" s="11"/>
      <c r="QUZ24" s="11"/>
      <c r="QVA24" s="11"/>
      <c r="QVB24" s="11"/>
      <c r="QVC24" s="11"/>
      <c r="QVD24" s="11"/>
      <c r="QVE24" s="11"/>
      <c r="QVF24" s="11"/>
      <c r="QVG24" s="11"/>
      <c r="QVH24" s="11"/>
      <c r="QVI24" s="11"/>
      <c r="QVJ24" s="11"/>
      <c r="QVK24" s="11"/>
      <c r="QVL24" s="11"/>
      <c r="QVM24" s="11"/>
      <c r="QVN24" s="11"/>
      <c r="QVO24" s="11"/>
      <c r="QVP24" s="11"/>
      <c r="QVQ24" s="11"/>
      <c r="QVR24" s="11"/>
      <c r="QVS24" s="11"/>
      <c r="QVT24" s="11"/>
      <c r="QVU24" s="11"/>
      <c r="QVV24" s="11"/>
      <c r="QVW24" s="11"/>
      <c r="QVX24" s="11"/>
      <c r="QVY24" s="11"/>
      <c r="QVZ24" s="11"/>
      <c r="QWA24" s="11"/>
      <c r="QWB24" s="11"/>
      <c r="QWC24" s="11"/>
      <c r="QWD24" s="11"/>
      <c r="QWE24" s="11"/>
      <c r="QWF24" s="11"/>
      <c r="QWG24" s="11"/>
      <c r="QWH24" s="11"/>
      <c r="QWI24" s="11"/>
      <c r="QWJ24" s="11"/>
      <c r="QWK24" s="11"/>
      <c r="QWL24" s="11"/>
      <c r="QWM24" s="11"/>
      <c r="QWN24" s="11"/>
      <c r="QWO24" s="11"/>
      <c r="QWP24" s="11"/>
      <c r="QWQ24" s="11"/>
      <c r="QWR24" s="11"/>
      <c r="QWS24" s="11"/>
      <c r="QWT24" s="11"/>
      <c r="QWU24" s="11"/>
      <c r="QWV24" s="11"/>
      <c r="QWW24" s="11"/>
      <c r="QWX24" s="11"/>
      <c r="QWY24" s="11"/>
      <c r="QWZ24" s="11"/>
      <c r="QXA24" s="11"/>
      <c r="QXB24" s="11"/>
      <c r="QXC24" s="11"/>
      <c r="QXD24" s="11"/>
      <c r="QXE24" s="11"/>
      <c r="QXF24" s="11"/>
      <c r="QXG24" s="11"/>
      <c r="QXH24" s="11"/>
      <c r="QXI24" s="11"/>
      <c r="QXJ24" s="11"/>
      <c r="QXK24" s="11"/>
      <c r="QXL24" s="11"/>
      <c r="QXM24" s="11"/>
      <c r="QXN24" s="11"/>
      <c r="QXO24" s="11"/>
      <c r="QXP24" s="11"/>
      <c r="QXQ24" s="11"/>
      <c r="QXR24" s="11"/>
      <c r="QXS24" s="11"/>
      <c r="QXT24" s="11"/>
      <c r="QXU24" s="11"/>
      <c r="QXV24" s="11"/>
      <c r="QXW24" s="11"/>
      <c r="QXX24" s="11"/>
      <c r="QXY24" s="11"/>
      <c r="QXZ24" s="11"/>
      <c r="QYA24" s="11"/>
      <c r="QYB24" s="11"/>
      <c r="QYC24" s="11"/>
      <c r="QYD24" s="11"/>
      <c r="QYE24" s="11"/>
      <c r="QYF24" s="11"/>
      <c r="QYG24" s="11"/>
      <c r="QYH24" s="11"/>
      <c r="QYI24" s="11"/>
      <c r="QYJ24" s="11"/>
      <c r="QYK24" s="11"/>
      <c r="QYL24" s="11"/>
      <c r="QYM24" s="11"/>
      <c r="QYN24" s="11"/>
      <c r="QYO24" s="11"/>
      <c r="QYP24" s="11"/>
      <c r="QYQ24" s="11"/>
      <c r="QYR24" s="11"/>
      <c r="QYS24" s="11"/>
      <c r="QYT24" s="11"/>
      <c r="QYU24" s="11"/>
      <c r="QYV24" s="11"/>
      <c r="QYW24" s="11"/>
      <c r="QYX24" s="11"/>
      <c r="QYY24" s="11"/>
      <c r="QYZ24" s="11"/>
      <c r="QZA24" s="11"/>
      <c r="QZB24" s="11"/>
      <c r="QZC24" s="11"/>
      <c r="QZD24" s="11"/>
      <c r="QZE24" s="11"/>
      <c r="QZF24" s="11"/>
      <c r="QZG24" s="11"/>
      <c r="QZH24" s="11"/>
      <c r="QZI24" s="11"/>
      <c r="QZJ24" s="11"/>
      <c r="QZK24" s="11"/>
      <c r="QZL24" s="11"/>
      <c r="QZM24" s="11"/>
      <c r="QZN24" s="11"/>
      <c r="QZO24" s="11"/>
      <c r="QZP24" s="11"/>
      <c r="QZQ24" s="11"/>
      <c r="QZR24" s="11"/>
      <c r="QZS24" s="11"/>
      <c r="QZT24" s="11"/>
      <c r="QZU24" s="11"/>
      <c r="QZV24" s="11"/>
      <c r="QZW24" s="11"/>
      <c r="QZX24" s="11"/>
      <c r="QZY24" s="11"/>
      <c r="QZZ24" s="11"/>
      <c r="RAA24" s="11"/>
      <c r="RAB24" s="11"/>
      <c r="RAC24" s="11"/>
      <c r="RAD24" s="11"/>
      <c r="RAE24" s="11"/>
      <c r="RAF24" s="11"/>
      <c r="RAG24" s="11"/>
      <c r="RAH24" s="11"/>
      <c r="RAI24" s="11"/>
      <c r="RAJ24" s="11"/>
      <c r="RAK24" s="11"/>
      <c r="RAL24" s="11"/>
      <c r="RAM24" s="11"/>
      <c r="RAN24" s="11"/>
      <c r="RAO24" s="11"/>
      <c r="RAP24" s="11"/>
      <c r="RAQ24" s="11"/>
      <c r="RAR24" s="11"/>
      <c r="RAS24" s="11"/>
      <c r="RAT24" s="11"/>
      <c r="RAU24" s="11"/>
      <c r="RAV24" s="11"/>
      <c r="RAW24" s="11"/>
      <c r="RAX24" s="11"/>
      <c r="RAY24" s="11"/>
      <c r="RAZ24" s="11"/>
      <c r="RBA24" s="11"/>
      <c r="RBB24" s="11"/>
      <c r="RBC24" s="11"/>
      <c r="RBD24" s="11"/>
      <c r="RBE24" s="11"/>
      <c r="RBF24" s="11"/>
      <c r="RBG24" s="11"/>
      <c r="RBH24" s="11"/>
      <c r="RBI24" s="11"/>
      <c r="RBJ24" s="11"/>
      <c r="RBK24" s="11"/>
      <c r="RBL24" s="11"/>
      <c r="RBM24" s="11"/>
      <c r="RBN24" s="11"/>
      <c r="RBO24" s="11"/>
      <c r="RBP24" s="11"/>
      <c r="RBQ24" s="11"/>
      <c r="RBR24" s="11"/>
      <c r="RBS24" s="11"/>
      <c r="RBT24" s="11"/>
      <c r="RBU24" s="11"/>
      <c r="RBV24" s="11"/>
      <c r="RBW24" s="11"/>
      <c r="RBX24" s="11"/>
      <c r="RBY24" s="11"/>
      <c r="RBZ24" s="11"/>
      <c r="RCA24" s="11"/>
      <c r="RCB24" s="11"/>
      <c r="RCC24" s="11"/>
      <c r="RCD24" s="11"/>
      <c r="RCE24" s="11"/>
      <c r="RCF24" s="11"/>
      <c r="RCG24" s="11"/>
      <c r="RCH24" s="11"/>
      <c r="RCI24" s="11"/>
      <c r="RCJ24" s="11"/>
      <c r="RCK24" s="11"/>
      <c r="RCL24" s="11"/>
      <c r="RCM24" s="11"/>
      <c r="RCN24" s="11"/>
      <c r="RCO24" s="11"/>
      <c r="RCP24" s="11"/>
      <c r="RCQ24" s="11"/>
      <c r="RCR24" s="11"/>
      <c r="RCS24" s="11"/>
      <c r="RCT24" s="11"/>
      <c r="RCU24" s="11"/>
      <c r="RCV24" s="11"/>
      <c r="RCW24" s="11"/>
      <c r="RCX24" s="11"/>
      <c r="RCY24" s="11"/>
      <c r="RCZ24" s="11"/>
      <c r="RDA24" s="11"/>
      <c r="RDB24" s="11"/>
      <c r="RDC24" s="11"/>
      <c r="RDD24" s="11"/>
      <c r="RDE24" s="11"/>
      <c r="RDF24" s="11"/>
      <c r="RDG24" s="11"/>
      <c r="RDH24" s="11"/>
      <c r="RDI24" s="11"/>
      <c r="RDJ24" s="11"/>
      <c r="RDK24" s="11"/>
      <c r="RDL24" s="11"/>
      <c r="RDM24" s="11"/>
      <c r="RDN24" s="11"/>
      <c r="RDO24" s="11"/>
      <c r="RDP24" s="11"/>
      <c r="RDQ24" s="11"/>
      <c r="RDR24" s="11"/>
      <c r="RDS24" s="11"/>
      <c r="RDT24" s="11"/>
      <c r="RDU24" s="11"/>
      <c r="RDV24" s="11"/>
      <c r="RDW24" s="11"/>
      <c r="RDX24" s="11"/>
      <c r="RDY24" s="11"/>
      <c r="RDZ24" s="11"/>
      <c r="REA24" s="11"/>
      <c r="REB24" s="11"/>
      <c r="REC24" s="11"/>
      <c r="RED24" s="11"/>
      <c r="REE24" s="11"/>
      <c r="REF24" s="11"/>
      <c r="REG24" s="11"/>
      <c r="REH24" s="11"/>
      <c r="REI24" s="11"/>
      <c r="REJ24" s="11"/>
      <c r="REK24" s="11"/>
      <c r="REL24" s="11"/>
      <c r="REM24" s="11"/>
      <c r="REN24" s="11"/>
      <c r="REO24" s="11"/>
      <c r="REP24" s="11"/>
      <c r="REQ24" s="11"/>
      <c r="RER24" s="11"/>
      <c r="RES24" s="11"/>
      <c r="RET24" s="11"/>
      <c r="REU24" s="11"/>
      <c r="REV24" s="11"/>
      <c r="REW24" s="11"/>
      <c r="REX24" s="11"/>
      <c r="REY24" s="11"/>
      <c r="REZ24" s="11"/>
      <c r="RFA24" s="11"/>
      <c r="RFB24" s="11"/>
      <c r="RFC24" s="11"/>
      <c r="RFD24" s="11"/>
      <c r="RFE24" s="11"/>
      <c r="RFF24" s="11"/>
      <c r="RFG24" s="11"/>
      <c r="RFH24" s="11"/>
      <c r="RFI24" s="11"/>
      <c r="RFJ24" s="11"/>
      <c r="RFK24" s="11"/>
      <c r="RFL24" s="11"/>
      <c r="RFM24" s="11"/>
      <c r="RFN24" s="11"/>
      <c r="RFO24" s="11"/>
      <c r="RFP24" s="11"/>
      <c r="RFQ24" s="11"/>
      <c r="RFR24" s="11"/>
      <c r="RFS24" s="11"/>
      <c r="RFT24" s="11"/>
      <c r="RFU24" s="11"/>
      <c r="RFV24" s="11"/>
      <c r="RFW24" s="11"/>
      <c r="RFX24" s="11"/>
      <c r="RFY24" s="11"/>
      <c r="RFZ24" s="11"/>
      <c r="RGA24" s="11"/>
      <c r="RGB24" s="11"/>
      <c r="RGC24" s="11"/>
      <c r="RGD24" s="11"/>
      <c r="RGE24" s="11"/>
      <c r="RGF24" s="11"/>
      <c r="RGG24" s="11"/>
      <c r="RGH24" s="11"/>
      <c r="RGI24" s="11"/>
      <c r="RGJ24" s="11"/>
      <c r="RGK24" s="11"/>
      <c r="RGL24" s="11"/>
      <c r="RGM24" s="11"/>
      <c r="RGN24" s="11"/>
      <c r="RGO24" s="11"/>
      <c r="RGP24" s="11"/>
      <c r="RGQ24" s="11"/>
      <c r="RGR24" s="11"/>
      <c r="RGS24" s="11"/>
      <c r="RGT24" s="11"/>
      <c r="RGU24" s="11"/>
      <c r="RGV24" s="11"/>
      <c r="RGW24" s="11"/>
      <c r="RGX24" s="11"/>
      <c r="RGY24" s="11"/>
      <c r="RGZ24" s="11"/>
      <c r="RHA24" s="11"/>
      <c r="RHB24" s="11"/>
      <c r="RHC24" s="11"/>
      <c r="RHD24" s="11"/>
      <c r="RHE24" s="11"/>
      <c r="RHF24" s="11"/>
      <c r="RHG24" s="11"/>
      <c r="RHH24" s="11"/>
      <c r="RHI24" s="11"/>
      <c r="RHJ24" s="11"/>
      <c r="RHK24" s="11"/>
      <c r="RHL24" s="11"/>
      <c r="RHM24" s="11"/>
      <c r="RHN24" s="11"/>
      <c r="RHO24" s="11"/>
      <c r="RHP24" s="11"/>
      <c r="RHQ24" s="11"/>
      <c r="RHR24" s="11"/>
      <c r="RHS24" s="11"/>
      <c r="RHT24" s="11"/>
      <c r="RHU24" s="11"/>
      <c r="RHV24" s="11"/>
      <c r="RHW24" s="11"/>
      <c r="RHX24" s="11"/>
      <c r="RHY24" s="11"/>
      <c r="RHZ24" s="11"/>
      <c r="RIA24" s="11"/>
      <c r="RIB24" s="11"/>
      <c r="RIC24" s="11"/>
      <c r="RID24" s="11"/>
      <c r="RIE24" s="11"/>
      <c r="RIF24" s="11"/>
      <c r="RIG24" s="11"/>
      <c r="RIH24" s="11"/>
      <c r="RII24" s="11"/>
      <c r="RIJ24" s="11"/>
      <c r="RIK24" s="11"/>
      <c r="RIL24" s="11"/>
      <c r="RIM24" s="11"/>
      <c r="RIN24" s="11"/>
      <c r="RIO24" s="11"/>
      <c r="RIP24" s="11"/>
      <c r="RIQ24" s="11"/>
      <c r="RIR24" s="11"/>
      <c r="RIS24" s="11"/>
      <c r="RIT24" s="11"/>
      <c r="RIU24" s="11"/>
      <c r="RIV24" s="11"/>
      <c r="RIW24" s="11"/>
      <c r="RIX24" s="11"/>
      <c r="RIY24" s="11"/>
      <c r="RIZ24" s="11"/>
      <c r="RJA24" s="11"/>
      <c r="RJB24" s="11"/>
      <c r="RJC24" s="11"/>
      <c r="RJD24" s="11"/>
      <c r="RJE24" s="11"/>
      <c r="RJF24" s="11"/>
      <c r="RJG24" s="11"/>
      <c r="RJH24" s="11"/>
      <c r="RJI24" s="11"/>
      <c r="RJJ24" s="11"/>
      <c r="RJK24" s="11"/>
      <c r="RJL24" s="11"/>
      <c r="RJM24" s="11"/>
      <c r="RJN24" s="11"/>
      <c r="RJO24" s="11"/>
      <c r="RJP24" s="11"/>
      <c r="RJQ24" s="11"/>
      <c r="RJR24" s="11"/>
      <c r="RJS24" s="11"/>
      <c r="RJT24" s="11"/>
      <c r="RJU24" s="11"/>
      <c r="RJV24" s="11"/>
      <c r="RJW24" s="11"/>
      <c r="RJX24" s="11"/>
      <c r="RJY24" s="11"/>
      <c r="RJZ24" s="11"/>
      <c r="RKA24" s="11"/>
      <c r="RKB24" s="11"/>
      <c r="RKC24" s="11"/>
      <c r="RKD24" s="11"/>
      <c r="RKE24" s="11"/>
      <c r="RKF24" s="11"/>
      <c r="RKG24" s="11"/>
      <c r="RKH24" s="11"/>
      <c r="RKI24" s="11"/>
      <c r="RKJ24" s="11"/>
      <c r="RKK24" s="11"/>
      <c r="RKL24" s="11"/>
      <c r="RKM24" s="11"/>
      <c r="RKN24" s="11"/>
      <c r="RKO24" s="11"/>
      <c r="RKP24" s="11"/>
      <c r="RKQ24" s="11"/>
      <c r="RKR24" s="11"/>
      <c r="RKS24" s="11"/>
      <c r="RKT24" s="11"/>
      <c r="RKU24" s="11"/>
      <c r="RKV24" s="11"/>
      <c r="RKW24" s="11"/>
      <c r="RKX24" s="11"/>
      <c r="RKY24" s="11"/>
      <c r="RKZ24" s="11"/>
      <c r="RLA24" s="11"/>
      <c r="RLB24" s="11"/>
      <c r="RLC24" s="11"/>
      <c r="RLD24" s="11"/>
      <c r="RLE24" s="11"/>
      <c r="RLF24" s="11"/>
      <c r="RLG24" s="11"/>
      <c r="RLH24" s="11"/>
      <c r="RLI24" s="11"/>
      <c r="RLJ24" s="11"/>
      <c r="RLK24" s="11"/>
      <c r="RLL24" s="11"/>
      <c r="RLM24" s="11"/>
      <c r="RLN24" s="11"/>
      <c r="RLO24" s="11"/>
      <c r="RLP24" s="11"/>
      <c r="RLQ24" s="11"/>
      <c r="RLR24" s="11"/>
      <c r="RLS24" s="11"/>
      <c r="RLT24" s="11"/>
      <c r="RLU24" s="11"/>
      <c r="RLV24" s="11"/>
      <c r="RLW24" s="11"/>
      <c r="RLX24" s="11"/>
      <c r="RLY24" s="11"/>
      <c r="RLZ24" s="11"/>
      <c r="RMA24" s="11"/>
      <c r="RMB24" s="11"/>
      <c r="RMC24" s="11"/>
      <c r="RMD24" s="11"/>
      <c r="RME24" s="11"/>
      <c r="RMF24" s="11"/>
      <c r="RMG24" s="11"/>
      <c r="RMH24" s="11"/>
      <c r="RMI24" s="11"/>
      <c r="RMJ24" s="11"/>
      <c r="RMK24" s="11"/>
      <c r="RML24" s="11"/>
      <c r="RMM24" s="11"/>
      <c r="RMN24" s="11"/>
      <c r="RMO24" s="11"/>
      <c r="RMP24" s="11"/>
      <c r="RMQ24" s="11"/>
      <c r="RMR24" s="11"/>
      <c r="RMS24" s="11"/>
      <c r="RMT24" s="11"/>
      <c r="RMU24" s="11"/>
      <c r="RMV24" s="11"/>
      <c r="RMW24" s="11"/>
      <c r="RMX24" s="11"/>
      <c r="RMY24" s="11"/>
      <c r="RMZ24" s="11"/>
      <c r="RNA24" s="11"/>
      <c r="RNB24" s="11"/>
      <c r="RNC24" s="11"/>
      <c r="RND24" s="11"/>
      <c r="RNE24" s="11"/>
      <c r="RNF24" s="11"/>
      <c r="RNG24" s="11"/>
      <c r="RNH24" s="11"/>
      <c r="RNI24" s="11"/>
      <c r="RNJ24" s="11"/>
      <c r="RNK24" s="11"/>
      <c r="RNL24" s="11"/>
      <c r="RNM24" s="11"/>
      <c r="RNN24" s="11"/>
      <c r="RNO24" s="11"/>
      <c r="RNP24" s="11"/>
      <c r="RNQ24" s="11"/>
      <c r="RNR24" s="11"/>
      <c r="RNS24" s="11"/>
      <c r="RNT24" s="11"/>
      <c r="RNU24" s="11"/>
      <c r="RNV24" s="11"/>
      <c r="RNW24" s="11"/>
      <c r="RNX24" s="11"/>
      <c r="RNY24" s="11"/>
      <c r="RNZ24" s="11"/>
      <c r="ROA24" s="11"/>
      <c r="ROB24" s="11"/>
      <c r="ROC24" s="11"/>
      <c r="ROD24" s="11"/>
      <c r="ROE24" s="11"/>
      <c r="ROF24" s="11"/>
      <c r="ROG24" s="11"/>
      <c r="ROH24" s="11"/>
      <c r="ROI24" s="11"/>
      <c r="ROJ24" s="11"/>
      <c r="ROK24" s="11"/>
      <c r="ROL24" s="11"/>
      <c r="ROM24" s="11"/>
      <c r="RON24" s="11"/>
      <c r="ROO24" s="11"/>
      <c r="ROP24" s="11"/>
      <c r="ROQ24" s="11"/>
      <c r="ROR24" s="11"/>
      <c r="ROS24" s="11"/>
      <c r="ROT24" s="11"/>
      <c r="ROU24" s="11"/>
      <c r="ROV24" s="11"/>
      <c r="ROW24" s="11"/>
      <c r="ROX24" s="11"/>
      <c r="ROY24" s="11"/>
      <c r="ROZ24" s="11"/>
      <c r="RPA24" s="11"/>
      <c r="RPB24" s="11"/>
      <c r="RPC24" s="11"/>
      <c r="RPD24" s="11"/>
      <c r="RPE24" s="11"/>
      <c r="RPF24" s="11"/>
      <c r="RPG24" s="11"/>
      <c r="RPH24" s="11"/>
      <c r="RPI24" s="11"/>
      <c r="RPJ24" s="11"/>
      <c r="RPK24" s="11"/>
      <c r="RPL24" s="11"/>
      <c r="RPM24" s="11"/>
      <c r="RPN24" s="11"/>
      <c r="RPO24" s="11"/>
      <c r="RPP24" s="11"/>
      <c r="RPQ24" s="11"/>
      <c r="RPR24" s="11"/>
      <c r="RPS24" s="11"/>
      <c r="RPT24" s="11"/>
      <c r="RPU24" s="11"/>
      <c r="RPV24" s="11"/>
      <c r="RPW24" s="11"/>
      <c r="RPX24" s="11"/>
      <c r="RPY24" s="11"/>
      <c r="RPZ24" s="11"/>
      <c r="RQA24" s="11"/>
      <c r="RQB24" s="11"/>
      <c r="RQC24" s="11"/>
      <c r="RQD24" s="11"/>
      <c r="RQE24" s="11"/>
      <c r="RQF24" s="11"/>
      <c r="RQG24" s="11"/>
      <c r="RQH24" s="11"/>
      <c r="RQI24" s="11"/>
      <c r="RQJ24" s="11"/>
      <c r="RQK24" s="11"/>
      <c r="RQL24" s="11"/>
      <c r="RQM24" s="11"/>
      <c r="RQN24" s="11"/>
      <c r="RQO24" s="11"/>
      <c r="RQP24" s="11"/>
      <c r="RQQ24" s="11"/>
      <c r="RQR24" s="11"/>
      <c r="RQS24" s="11"/>
      <c r="RQT24" s="11"/>
      <c r="RQU24" s="11"/>
      <c r="RQV24" s="11"/>
      <c r="RQW24" s="11"/>
      <c r="RQX24" s="11"/>
      <c r="RQY24" s="11"/>
      <c r="RQZ24" s="11"/>
      <c r="RRA24" s="11"/>
      <c r="RRB24" s="11"/>
      <c r="RRC24" s="11"/>
      <c r="RRD24" s="11"/>
      <c r="RRE24" s="11"/>
      <c r="RRF24" s="11"/>
      <c r="RRG24" s="11"/>
      <c r="RRH24" s="11"/>
      <c r="RRI24" s="11"/>
      <c r="RRJ24" s="11"/>
      <c r="RRK24" s="11"/>
      <c r="RRL24" s="11"/>
      <c r="RRM24" s="11"/>
      <c r="RRN24" s="11"/>
      <c r="RRO24" s="11"/>
      <c r="RRP24" s="11"/>
      <c r="RRQ24" s="11"/>
      <c r="RRR24" s="11"/>
      <c r="RRS24" s="11"/>
      <c r="RRT24" s="11"/>
      <c r="RRU24" s="11"/>
      <c r="RRV24" s="11"/>
      <c r="RRW24" s="11"/>
      <c r="RRX24" s="11"/>
      <c r="RRY24" s="11"/>
      <c r="RRZ24" s="11"/>
      <c r="RSA24" s="11"/>
      <c r="RSB24" s="11"/>
      <c r="RSC24" s="11"/>
      <c r="RSD24" s="11"/>
      <c r="RSE24" s="11"/>
      <c r="RSF24" s="11"/>
      <c r="RSG24" s="11"/>
      <c r="RSH24" s="11"/>
      <c r="RSI24" s="11"/>
      <c r="RSJ24" s="11"/>
      <c r="RSK24" s="11"/>
      <c r="RSL24" s="11"/>
      <c r="RSM24" s="11"/>
      <c r="RSN24" s="11"/>
      <c r="RSO24" s="11"/>
      <c r="RSP24" s="11"/>
      <c r="RSQ24" s="11"/>
      <c r="RSR24" s="11"/>
      <c r="RSS24" s="11"/>
      <c r="RST24" s="11"/>
      <c r="RSU24" s="11"/>
      <c r="RSV24" s="11"/>
      <c r="RSW24" s="11"/>
      <c r="RSX24" s="11"/>
      <c r="RSY24" s="11"/>
      <c r="RSZ24" s="11"/>
      <c r="RTA24" s="11"/>
      <c r="RTB24" s="11"/>
      <c r="RTC24" s="11"/>
      <c r="RTD24" s="11"/>
      <c r="RTE24" s="11"/>
      <c r="RTF24" s="11"/>
      <c r="RTG24" s="11"/>
      <c r="RTH24" s="11"/>
      <c r="RTI24" s="11"/>
      <c r="RTJ24" s="11"/>
      <c r="RTK24" s="11"/>
      <c r="RTL24" s="11"/>
      <c r="RTM24" s="11"/>
      <c r="RTN24" s="11"/>
      <c r="RTO24" s="11"/>
      <c r="RTP24" s="11"/>
      <c r="RTQ24" s="11"/>
      <c r="RTR24" s="11"/>
      <c r="RTS24" s="11"/>
      <c r="RTT24" s="11"/>
      <c r="RTU24" s="11"/>
      <c r="RTV24" s="11"/>
      <c r="RTW24" s="11"/>
      <c r="RTX24" s="11"/>
      <c r="RTY24" s="11"/>
      <c r="RTZ24" s="11"/>
      <c r="RUA24" s="11"/>
      <c r="RUB24" s="11"/>
      <c r="RUC24" s="11"/>
      <c r="RUD24" s="11"/>
      <c r="RUE24" s="11"/>
      <c r="RUF24" s="11"/>
      <c r="RUG24" s="11"/>
      <c r="RUH24" s="11"/>
      <c r="RUI24" s="11"/>
      <c r="RUJ24" s="11"/>
      <c r="RUK24" s="11"/>
      <c r="RUL24" s="11"/>
      <c r="RUM24" s="11"/>
      <c r="RUN24" s="11"/>
      <c r="RUO24" s="11"/>
      <c r="RUP24" s="11"/>
      <c r="RUQ24" s="11"/>
      <c r="RUR24" s="11"/>
      <c r="RUS24" s="11"/>
      <c r="RUT24" s="11"/>
      <c r="RUU24" s="11"/>
      <c r="RUV24" s="11"/>
      <c r="RUW24" s="11"/>
      <c r="RUX24" s="11"/>
      <c r="RUY24" s="11"/>
      <c r="RUZ24" s="11"/>
      <c r="RVA24" s="11"/>
      <c r="RVB24" s="11"/>
      <c r="RVC24" s="11"/>
      <c r="RVD24" s="11"/>
      <c r="RVE24" s="11"/>
      <c r="RVF24" s="11"/>
      <c r="RVG24" s="11"/>
      <c r="RVH24" s="11"/>
      <c r="RVI24" s="11"/>
      <c r="RVJ24" s="11"/>
      <c r="RVK24" s="11"/>
      <c r="RVL24" s="11"/>
      <c r="RVM24" s="11"/>
      <c r="RVN24" s="11"/>
      <c r="RVO24" s="11"/>
      <c r="RVP24" s="11"/>
      <c r="RVQ24" s="11"/>
      <c r="RVR24" s="11"/>
      <c r="RVS24" s="11"/>
      <c r="RVT24" s="11"/>
      <c r="RVU24" s="11"/>
      <c r="RVV24" s="11"/>
      <c r="RVW24" s="11"/>
      <c r="RVX24" s="11"/>
      <c r="RVY24" s="11"/>
      <c r="RVZ24" s="11"/>
      <c r="RWA24" s="11"/>
      <c r="RWB24" s="11"/>
      <c r="RWC24" s="11"/>
      <c r="RWD24" s="11"/>
      <c r="RWE24" s="11"/>
      <c r="RWF24" s="11"/>
      <c r="RWG24" s="11"/>
      <c r="RWH24" s="11"/>
      <c r="RWI24" s="11"/>
      <c r="RWJ24" s="11"/>
      <c r="RWK24" s="11"/>
      <c r="RWL24" s="11"/>
      <c r="RWM24" s="11"/>
      <c r="RWN24" s="11"/>
      <c r="RWO24" s="11"/>
      <c r="RWP24" s="11"/>
      <c r="RWQ24" s="11"/>
      <c r="RWR24" s="11"/>
      <c r="RWS24" s="11"/>
      <c r="RWT24" s="11"/>
      <c r="RWU24" s="11"/>
      <c r="RWV24" s="11"/>
      <c r="RWW24" s="11"/>
      <c r="RWX24" s="11"/>
      <c r="RWY24" s="11"/>
      <c r="RWZ24" s="11"/>
      <c r="RXA24" s="11"/>
      <c r="RXB24" s="11"/>
      <c r="RXC24" s="11"/>
      <c r="RXD24" s="11"/>
      <c r="RXE24" s="11"/>
      <c r="RXF24" s="11"/>
      <c r="RXG24" s="11"/>
      <c r="RXH24" s="11"/>
      <c r="RXI24" s="11"/>
      <c r="RXJ24" s="11"/>
      <c r="RXK24" s="11"/>
      <c r="RXL24" s="11"/>
      <c r="RXM24" s="11"/>
      <c r="RXN24" s="11"/>
      <c r="RXO24" s="11"/>
      <c r="RXP24" s="11"/>
      <c r="RXQ24" s="11"/>
      <c r="RXR24" s="11"/>
      <c r="RXS24" s="11"/>
      <c r="RXT24" s="11"/>
      <c r="RXU24" s="11"/>
      <c r="RXV24" s="11"/>
      <c r="RXW24" s="11"/>
      <c r="RXX24" s="11"/>
      <c r="RXY24" s="11"/>
      <c r="RXZ24" s="11"/>
      <c r="RYA24" s="11"/>
      <c r="RYB24" s="11"/>
      <c r="RYC24" s="11"/>
      <c r="RYD24" s="11"/>
      <c r="RYE24" s="11"/>
      <c r="RYF24" s="11"/>
      <c r="RYG24" s="11"/>
      <c r="RYH24" s="11"/>
      <c r="RYI24" s="11"/>
      <c r="RYJ24" s="11"/>
      <c r="RYK24" s="11"/>
      <c r="RYL24" s="11"/>
      <c r="RYM24" s="11"/>
      <c r="RYN24" s="11"/>
      <c r="RYO24" s="11"/>
      <c r="RYP24" s="11"/>
      <c r="RYQ24" s="11"/>
      <c r="RYR24" s="11"/>
      <c r="RYS24" s="11"/>
      <c r="RYT24" s="11"/>
      <c r="RYU24" s="11"/>
      <c r="RYV24" s="11"/>
      <c r="RYW24" s="11"/>
      <c r="RYX24" s="11"/>
      <c r="RYY24" s="11"/>
      <c r="RYZ24" s="11"/>
      <c r="RZA24" s="11"/>
      <c r="RZB24" s="11"/>
      <c r="RZC24" s="11"/>
      <c r="RZD24" s="11"/>
      <c r="RZE24" s="11"/>
      <c r="RZF24" s="11"/>
      <c r="RZG24" s="11"/>
      <c r="RZH24" s="11"/>
      <c r="RZI24" s="11"/>
      <c r="RZJ24" s="11"/>
      <c r="RZK24" s="11"/>
      <c r="RZL24" s="11"/>
      <c r="RZM24" s="11"/>
      <c r="RZN24" s="11"/>
      <c r="RZO24" s="11"/>
      <c r="RZP24" s="11"/>
      <c r="RZQ24" s="11"/>
      <c r="RZR24" s="11"/>
      <c r="RZS24" s="11"/>
      <c r="RZT24" s="11"/>
      <c r="RZU24" s="11"/>
      <c r="RZV24" s="11"/>
      <c r="RZW24" s="11"/>
      <c r="RZX24" s="11"/>
      <c r="RZY24" s="11"/>
      <c r="RZZ24" s="11"/>
      <c r="SAA24" s="11"/>
      <c r="SAB24" s="11"/>
      <c r="SAC24" s="11"/>
      <c r="SAD24" s="11"/>
      <c r="SAE24" s="11"/>
      <c r="SAF24" s="11"/>
      <c r="SAG24" s="11"/>
      <c r="SAH24" s="11"/>
      <c r="SAI24" s="11"/>
      <c r="SAJ24" s="11"/>
      <c r="SAK24" s="11"/>
      <c r="SAL24" s="11"/>
      <c r="SAM24" s="11"/>
      <c r="SAN24" s="11"/>
      <c r="SAO24" s="11"/>
      <c r="SAP24" s="11"/>
      <c r="SAQ24" s="11"/>
      <c r="SAR24" s="11"/>
      <c r="SAS24" s="11"/>
      <c r="SAT24" s="11"/>
      <c r="SAU24" s="11"/>
      <c r="SAV24" s="11"/>
      <c r="SAW24" s="11"/>
      <c r="SAX24" s="11"/>
      <c r="SAY24" s="11"/>
      <c r="SAZ24" s="11"/>
      <c r="SBA24" s="11"/>
      <c r="SBB24" s="11"/>
      <c r="SBC24" s="11"/>
      <c r="SBD24" s="11"/>
      <c r="SBE24" s="11"/>
      <c r="SBF24" s="11"/>
      <c r="SBG24" s="11"/>
      <c r="SBH24" s="11"/>
      <c r="SBI24" s="11"/>
      <c r="SBJ24" s="11"/>
      <c r="SBK24" s="11"/>
      <c r="SBL24" s="11"/>
      <c r="SBM24" s="11"/>
      <c r="SBN24" s="11"/>
      <c r="SBO24" s="11"/>
      <c r="SBP24" s="11"/>
      <c r="SBQ24" s="11"/>
      <c r="SBR24" s="11"/>
      <c r="SBS24" s="11"/>
      <c r="SBT24" s="11"/>
      <c r="SBU24" s="11"/>
      <c r="SBV24" s="11"/>
      <c r="SBW24" s="11"/>
      <c r="SBX24" s="11"/>
      <c r="SBY24" s="11"/>
      <c r="SBZ24" s="11"/>
      <c r="SCA24" s="11"/>
      <c r="SCB24" s="11"/>
      <c r="SCC24" s="11"/>
      <c r="SCD24" s="11"/>
      <c r="SCE24" s="11"/>
      <c r="SCF24" s="11"/>
      <c r="SCG24" s="11"/>
      <c r="SCH24" s="11"/>
      <c r="SCI24" s="11"/>
      <c r="SCJ24" s="11"/>
      <c r="SCK24" s="11"/>
      <c r="SCL24" s="11"/>
      <c r="SCM24" s="11"/>
      <c r="SCN24" s="11"/>
      <c r="SCO24" s="11"/>
      <c r="SCP24" s="11"/>
      <c r="SCQ24" s="11"/>
      <c r="SCR24" s="11"/>
      <c r="SCS24" s="11"/>
      <c r="SCT24" s="11"/>
      <c r="SCU24" s="11"/>
      <c r="SCV24" s="11"/>
      <c r="SCW24" s="11"/>
      <c r="SCX24" s="11"/>
      <c r="SCY24" s="11"/>
      <c r="SCZ24" s="11"/>
      <c r="SDA24" s="11"/>
      <c r="SDB24" s="11"/>
      <c r="SDC24" s="11"/>
      <c r="SDD24" s="11"/>
      <c r="SDE24" s="11"/>
      <c r="SDF24" s="11"/>
      <c r="SDG24" s="11"/>
      <c r="SDH24" s="11"/>
      <c r="SDI24" s="11"/>
      <c r="SDJ24" s="11"/>
      <c r="SDK24" s="11"/>
      <c r="SDL24" s="11"/>
      <c r="SDM24" s="11"/>
      <c r="SDN24" s="11"/>
      <c r="SDO24" s="11"/>
      <c r="SDP24" s="11"/>
      <c r="SDQ24" s="11"/>
      <c r="SDR24" s="11"/>
      <c r="SDS24" s="11"/>
      <c r="SDT24" s="11"/>
      <c r="SDU24" s="11"/>
      <c r="SDV24" s="11"/>
      <c r="SDW24" s="11"/>
      <c r="SDX24" s="11"/>
      <c r="SDY24" s="11"/>
      <c r="SDZ24" s="11"/>
      <c r="SEA24" s="11"/>
      <c r="SEB24" s="11"/>
      <c r="SEC24" s="11"/>
      <c r="SED24" s="11"/>
      <c r="SEE24" s="11"/>
      <c r="SEF24" s="11"/>
      <c r="SEG24" s="11"/>
      <c r="SEH24" s="11"/>
      <c r="SEI24" s="11"/>
      <c r="SEJ24" s="11"/>
      <c r="SEK24" s="11"/>
      <c r="SEL24" s="11"/>
      <c r="SEM24" s="11"/>
      <c r="SEN24" s="11"/>
      <c r="SEO24" s="11"/>
      <c r="SEP24" s="11"/>
      <c r="SEQ24" s="11"/>
      <c r="SER24" s="11"/>
      <c r="SES24" s="11"/>
      <c r="SET24" s="11"/>
      <c r="SEU24" s="11"/>
      <c r="SEV24" s="11"/>
      <c r="SEW24" s="11"/>
      <c r="SEX24" s="11"/>
      <c r="SEY24" s="11"/>
      <c r="SEZ24" s="11"/>
      <c r="SFA24" s="11"/>
      <c r="SFB24" s="11"/>
      <c r="SFC24" s="11"/>
      <c r="SFD24" s="11"/>
      <c r="SFE24" s="11"/>
      <c r="SFF24" s="11"/>
      <c r="SFG24" s="11"/>
      <c r="SFH24" s="11"/>
      <c r="SFI24" s="11"/>
      <c r="SFJ24" s="11"/>
      <c r="SFK24" s="11"/>
      <c r="SFL24" s="11"/>
      <c r="SFM24" s="11"/>
      <c r="SFN24" s="11"/>
      <c r="SFO24" s="11"/>
      <c r="SFP24" s="11"/>
      <c r="SFQ24" s="11"/>
      <c r="SFR24" s="11"/>
      <c r="SFS24" s="11"/>
      <c r="SFT24" s="11"/>
      <c r="SFU24" s="11"/>
      <c r="SFV24" s="11"/>
      <c r="SFW24" s="11"/>
      <c r="SFX24" s="11"/>
      <c r="SFY24" s="11"/>
      <c r="SFZ24" s="11"/>
      <c r="SGA24" s="11"/>
      <c r="SGB24" s="11"/>
      <c r="SGC24" s="11"/>
      <c r="SGD24" s="11"/>
      <c r="SGE24" s="11"/>
      <c r="SGF24" s="11"/>
      <c r="SGG24" s="11"/>
      <c r="SGH24" s="11"/>
      <c r="SGI24" s="11"/>
      <c r="SGJ24" s="11"/>
      <c r="SGK24" s="11"/>
      <c r="SGL24" s="11"/>
      <c r="SGM24" s="11"/>
      <c r="SGN24" s="11"/>
      <c r="SGO24" s="11"/>
      <c r="SGP24" s="11"/>
      <c r="SGQ24" s="11"/>
      <c r="SGR24" s="11"/>
      <c r="SGS24" s="11"/>
      <c r="SGT24" s="11"/>
      <c r="SGU24" s="11"/>
      <c r="SGV24" s="11"/>
      <c r="SGW24" s="11"/>
      <c r="SGX24" s="11"/>
      <c r="SGY24" s="11"/>
      <c r="SGZ24" s="11"/>
      <c r="SHA24" s="11"/>
      <c r="SHB24" s="11"/>
      <c r="SHC24" s="11"/>
      <c r="SHD24" s="11"/>
      <c r="SHE24" s="11"/>
      <c r="SHF24" s="11"/>
      <c r="SHG24" s="11"/>
      <c r="SHH24" s="11"/>
      <c r="SHI24" s="11"/>
      <c r="SHJ24" s="11"/>
      <c r="SHK24" s="11"/>
      <c r="SHL24" s="11"/>
      <c r="SHM24" s="11"/>
      <c r="SHN24" s="11"/>
      <c r="SHO24" s="11"/>
      <c r="SHP24" s="11"/>
      <c r="SHQ24" s="11"/>
      <c r="SHR24" s="11"/>
      <c r="SHS24" s="11"/>
      <c r="SHT24" s="11"/>
      <c r="SHU24" s="11"/>
      <c r="SHV24" s="11"/>
      <c r="SHW24" s="11"/>
      <c r="SHX24" s="11"/>
      <c r="SHY24" s="11"/>
      <c r="SHZ24" s="11"/>
      <c r="SIA24" s="11"/>
      <c r="SIB24" s="11"/>
      <c r="SIC24" s="11"/>
      <c r="SID24" s="11"/>
      <c r="SIE24" s="11"/>
      <c r="SIF24" s="11"/>
      <c r="SIG24" s="11"/>
      <c r="SIH24" s="11"/>
      <c r="SII24" s="11"/>
      <c r="SIJ24" s="11"/>
      <c r="SIK24" s="11"/>
      <c r="SIL24" s="11"/>
      <c r="SIM24" s="11"/>
      <c r="SIN24" s="11"/>
      <c r="SIO24" s="11"/>
      <c r="SIP24" s="11"/>
      <c r="SIQ24" s="11"/>
      <c r="SIR24" s="11"/>
      <c r="SIS24" s="11"/>
      <c r="SIT24" s="11"/>
      <c r="SIU24" s="11"/>
      <c r="SIV24" s="11"/>
      <c r="SIW24" s="11"/>
      <c r="SIX24" s="11"/>
      <c r="SIY24" s="11"/>
      <c r="SIZ24" s="11"/>
      <c r="SJA24" s="11"/>
      <c r="SJB24" s="11"/>
      <c r="SJC24" s="11"/>
      <c r="SJD24" s="11"/>
      <c r="SJE24" s="11"/>
      <c r="SJF24" s="11"/>
      <c r="SJG24" s="11"/>
      <c r="SJH24" s="11"/>
      <c r="SJI24" s="11"/>
      <c r="SJJ24" s="11"/>
      <c r="SJK24" s="11"/>
      <c r="SJL24" s="11"/>
      <c r="SJM24" s="11"/>
      <c r="SJN24" s="11"/>
      <c r="SJO24" s="11"/>
      <c r="SJP24" s="11"/>
      <c r="SJQ24" s="11"/>
      <c r="SJR24" s="11"/>
      <c r="SJS24" s="11"/>
      <c r="SJT24" s="11"/>
      <c r="SJU24" s="11"/>
      <c r="SJV24" s="11"/>
      <c r="SJW24" s="11"/>
      <c r="SJX24" s="11"/>
      <c r="SJY24" s="11"/>
      <c r="SJZ24" s="11"/>
      <c r="SKA24" s="11"/>
      <c r="SKB24" s="11"/>
      <c r="SKC24" s="11"/>
      <c r="SKD24" s="11"/>
      <c r="SKE24" s="11"/>
      <c r="SKF24" s="11"/>
      <c r="SKG24" s="11"/>
      <c r="SKH24" s="11"/>
      <c r="SKI24" s="11"/>
      <c r="SKJ24" s="11"/>
      <c r="SKK24" s="11"/>
      <c r="SKL24" s="11"/>
      <c r="SKM24" s="11"/>
      <c r="SKN24" s="11"/>
      <c r="SKO24" s="11"/>
      <c r="SKP24" s="11"/>
      <c r="SKQ24" s="11"/>
      <c r="SKR24" s="11"/>
      <c r="SKS24" s="11"/>
      <c r="SKT24" s="11"/>
      <c r="SKU24" s="11"/>
      <c r="SKV24" s="11"/>
      <c r="SKW24" s="11"/>
      <c r="SKX24" s="11"/>
      <c r="SKY24" s="11"/>
      <c r="SKZ24" s="11"/>
      <c r="SLA24" s="11"/>
      <c r="SLB24" s="11"/>
      <c r="SLC24" s="11"/>
      <c r="SLD24" s="11"/>
      <c r="SLE24" s="11"/>
      <c r="SLF24" s="11"/>
      <c r="SLG24" s="11"/>
      <c r="SLH24" s="11"/>
      <c r="SLI24" s="11"/>
      <c r="SLJ24" s="11"/>
      <c r="SLK24" s="11"/>
      <c r="SLL24" s="11"/>
      <c r="SLM24" s="11"/>
      <c r="SLN24" s="11"/>
      <c r="SLO24" s="11"/>
      <c r="SLP24" s="11"/>
      <c r="SLQ24" s="11"/>
      <c r="SLR24" s="11"/>
      <c r="SLS24" s="11"/>
      <c r="SLT24" s="11"/>
      <c r="SLU24" s="11"/>
      <c r="SLV24" s="11"/>
      <c r="SLW24" s="11"/>
      <c r="SLX24" s="11"/>
      <c r="SLY24" s="11"/>
      <c r="SLZ24" s="11"/>
      <c r="SMA24" s="11"/>
      <c r="SMB24" s="11"/>
      <c r="SMC24" s="11"/>
      <c r="SMD24" s="11"/>
      <c r="SME24" s="11"/>
      <c r="SMF24" s="11"/>
      <c r="SMG24" s="11"/>
      <c r="SMH24" s="11"/>
      <c r="SMI24" s="11"/>
      <c r="SMJ24" s="11"/>
      <c r="SMK24" s="11"/>
      <c r="SML24" s="11"/>
      <c r="SMM24" s="11"/>
      <c r="SMN24" s="11"/>
      <c r="SMO24" s="11"/>
      <c r="SMP24" s="11"/>
      <c r="SMQ24" s="11"/>
      <c r="SMR24" s="11"/>
      <c r="SMS24" s="11"/>
      <c r="SMT24" s="11"/>
      <c r="SMU24" s="11"/>
      <c r="SMV24" s="11"/>
      <c r="SMW24" s="11"/>
      <c r="SMX24" s="11"/>
      <c r="SMY24" s="11"/>
      <c r="SMZ24" s="11"/>
      <c r="SNA24" s="11"/>
      <c r="SNB24" s="11"/>
      <c r="SNC24" s="11"/>
      <c r="SND24" s="11"/>
      <c r="SNE24" s="11"/>
      <c r="SNF24" s="11"/>
      <c r="SNG24" s="11"/>
      <c r="SNH24" s="11"/>
      <c r="SNI24" s="11"/>
      <c r="SNJ24" s="11"/>
      <c r="SNK24" s="11"/>
      <c r="SNL24" s="11"/>
      <c r="SNM24" s="11"/>
      <c r="SNN24" s="11"/>
      <c r="SNO24" s="11"/>
      <c r="SNP24" s="11"/>
      <c r="SNQ24" s="11"/>
      <c r="SNR24" s="11"/>
      <c r="SNS24" s="11"/>
      <c r="SNT24" s="11"/>
      <c r="SNU24" s="11"/>
      <c r="SNV24" s="11"/>
      <c r="SNW24" s="11"/>
      <c r="SNX24" s="11"/>
      <c r="SNY24" s="11"/>
      <c r="SNZ24" s="11"/>
      <c r="SOA24" s="11"/>
      <c r="SOB24" s="11"/>
      <c r="SOC24" s="11"/>
      <c r="SOD24" s="11"/>
      <c r="SOE24" s="11"/>
      <c r="SOF24" s="11"/>
      <c r="SOG24" s="11"/>
      <c r="SOH24" s="11"/>
      <c r="SOI24" s="11"/>
      <c r="SOJ24" s="11"/>
      <c r="SOK24" s="11"/>
      <c r="SOL24" s="11"/>
      <c r="SOM24" s="11"/>
      <c r="SON24" s="11"/>
      <c r="SOO24" s="11"/>
      <c r="SOP24" s="11"/>
      <c r="SOQ24" s="11"/>
      <c r="SOR24" s="11"/>
      <c r="SOS24" s="11"/>
      <c r="SOT24" s="11"/>
      <c r="SOU24" s="11"/>
      <c r="SOV24" s="11"/>
      <c r="SOW24" s="11"/>
      <c r="SOX24" s="11"/>
      <c r="SOY24" s="11"/>
      <c r="SOZ24" s="11"/>
      <c r="SPA24" s="11"/>
      <c r="SPB24" s="11"/>
      <c r="SPC24" s="11"/>
      <c r="SPD24" s="11"/>
      <c r="SPE24" s="11"/>
      <c r="SPF24" s="11"/>
      <c r="SPG24" s="11"/>
      <c r="SPH24" s="11"/>
      <c r="SPI24" s="11"/>
      <c r="SPJ24" s="11"/>
      <c r="SPK24" s="11"/>
      <c r="SPL24" s="11"/>
      <c r="SPM24" s="11"/>
      <c r="SPN24" s="11"/>
      <c r="SPO24" s="11"/>
      <c r="SPP24" s="11"/>
      <c r="SPQ24" s="11"/>
      <c r="SPR24" s="11"/>
      <c r="SPS24" s="11"/>
      <c r="SPT24" s="11"/>
      <c r="SPU24" s="11"/>
      <c r="SPV24" s="11"/>
      <c r="SPW24" s="11"/>
      <c r="SPX24" s="11"/>
      <c r="SPY24" s="11"/>
      <c r="SPZ24" s="11"/>
      <c r="SQA24" s="11"/>
      <c r="SQB24" s="11"/>
      <c r="SQC24" s="11"/>
      <c r="SQD24" s="11"/>
      <c r="SQE24" s="11"/>
      <c r="SQF24" s="11"/>
      <c r="SQG24" s="11"/>
      <c r="SQH24" s="11"/>
      <c r="SQI24" s="11"/>
      <c r="SQJ24" s="11"/>
      <c r="SQK24" s="11"/>
      <c r="SQL24" s="11"/>
      <c r="SQM24" s="11"/>
      <c r="SQN24" s="11"/>
      <c r="SQO24" s="11"/>
      <c r="SQP24" s="11"/>
      <c r="SQQ24" s="11"/>
      <c r="SQR24" s="11"/>
      <c r="SQS24" s="11"/>
      <c r="SQT24" s="11"/>
      <c r="SQU24" s="11"/>
      <c r="SQV24" s="11"/>
      <c r="SQW24" s="11"/>
      <c r="SQX24" s="11"/>
      <c r="SQY24" s="11"/>
      <c r="SQZ24" s="11"/>
      <c r="SRA24" s="11"/>
      <c r="SRB24" s="11"/>
      <c r="SRC24" s="11"/>
      <c r="SRD24" s="11"/>
      <c r="SRE24" s="11"/>
      <c r="SRF24" s="11"/>
      <c r="SRG24" s="11"/>
      <c r="SRH24" s="11"/>
      <c r="SRI24" s="11"/>
      <c r="SRJ24" s="11"/>
      <c r="SRK24" s="11"/>
      <c r="SRL24" s="11"/>
      <c r="SRM24" s="11"/>
      <c r="SRN24" s="11"/>
      <c r="SRO24" s="11"/>
      <c r="SRP24" s="11"/>
      <c r="SRQ24" s="11"/>
      <c r="SRR24" s="11"/>
      <c r="SRS24" s="11"/>
      <c r="SRT24" s="11"/>
      <c r="SRU24" s="11"/>
      <c r="SRV24" s="11"/>
      <c r="SRW24" s="11"/>
      <c r="SRX24" s="11"/>
      <c r="SRY24" s="11"/>
      <c r="SRZ24" s="11"/>
      <c r="SSA24" s="11"/>
      <c r="SSB24" s="11"/>
      <c r="SSC24" s="11"/>
      <c r="SSD24" s="11"/>
      <c r="SSE24" s="11"/>
      <c r="SSF24" s="11"/>
      <c r="SSG24" s="11"/>
      <c r="SSH24" s="11"/>
      <c r="SSI24" s="11"/>
      <c r="SSJ24" s="11"/>
      <c r="SSK24" s="11"/>
      <c r="SSL24" s="11"/>
      <c r="SSM24" s="11"/>
      <c r="SSN24" s="11"/>
      <c r="SSO24" s="11"/>
      <c r="SSP24" s="11"/>
      <c r="SSQ24" s="11"/>
      <c r="SSR24" s="11"/>
      <c r="SSS24" s="11"/>
      <c r="SST24" s="11"/>
      <c r="SSU24" s="11"/>
      <c r="SSV24" s="11"/>
      <c r="SSW24" s="11"/>
      <c r="SSX24" s="11"/>
      <c r="SSY24" s="11"/>
      <c r="SSZ24" s="11"/>
      <c r="STA24" s="11"/>
      <c r="STB24" s="11"/>
      <c r="STC24" s="11"/>
      <c r="STD24" s="11"/>
      <c r="STE24" s="11"/>
      <c r="STF24" s="11"/>
      <c r="STG24" s="11"/>
      <c r="STH24" s="11"/>
      <c r="STI24" s="11"/>
      <c r="STJ24" s="11"/>
      <c r="STK24" s="11"/>
      <c r="STL24" s="11"/>
      <c r="STM24" s="11"/>
      <c r="STN24" s="11"/>
      <c r="STO24" s="11"/>
      <c r="STP24" s="11"/>
      <c r="STQ24" s="11"/>
      <c r="STR24" s="11"/>
      <c r="STS24" s="11"/>
      <c r="STT24" s="11"/>
      <c r="STU24" s="11"/>
      <c r="STV24" s="11"/>
      <c r="STW24" s="11"/>
      <c r="STX24" s="11"/>
      <c r="STY24" s="11"/>
      <c r="STZ24" s="11"/>
      <c r="SUA24" s="11"/>
      <c r="SUB24" s="11"/>
      <c r="SUC24" s="11"/>
      <c r="SUD24" s="11"/>
      <c r="SUE24" s="11"/>
      <c r="SUF24" s="11"/>
      <c r="SUG24" s="11"/>
      <c r="SUH24" s="11"/>
      <c r="SUI24" s="11"/>
      <c r="SUJ24" s="11"/>
      <c r="SUK24" s="11"/>
      <c r="SUL24" s="11"/>
      <c r="SUM24" s="11"/>
      <c r="SUN24" s="11"/>
      <c r="SUO24" s="11"/>
      <c r="SUP24" s="11"/>
      <c r="SUQ24" s="11"/>
      <c r="SUR24" s="11"/>
      <c r="SUS24" s="11"/>
      <c r="SUT24" s="11"/>
      <c r="SUU24" s="11"/>
      <c r="SUV24" s="11"/>
      <c r="SUW24" s="11"/>
      <c r="SUX24" s="11"/>
      <c r="SUY24" s="11"/>
      <c r="SUZ24" s="11"/>
      <c r="SVA24" s="11"/>
      <c r="SVB24" s="11"/>
      <c r="SVC24" s="11"/>
      <c r="SVD24" s="11"/>
      <c r="SVE24" s="11"/>
      <c r="SVF24" s="11"/>
      <c r="SVG24" s="11"/>
      <c r="SVH24" s="11"/>
      <c r="SVI24" s="11"/>
      <c r="SVJ24" s="11"/>
      <c r="SVK24" s="11"/>
      <c r="SVL24" s="11"/>
      <c r="SVM24" s="11"/>
      <c r="SVN24" s="11"/>
      <c r="SVO24" s="11"/>
      <c r="SVP24" s="11"/>
      <c r="SVQ24" s="11"/>
      <c r="SVR24" s="11"/>
      <c r="SVS24" s="11"/>
      <c r="SVT24" s="11"/>
      <c r="SVU24" s="11"/>
      <c r="SVV24" s="11"/>
      <c r="SVW24" s="11"/>
      <c r="SVX24" s="11"/>
      <c r="SVY24" s="11"/>
      <c r="SVZ24" s="11"/>
      <c r="SWA24" s="11"/>
      <c r="SWB24" s="11"/>
      <c r="SWC24" s="11"/>
      <c r="SWD24" s="11"/>
      <c r="SWE24" s="11"/>
      <c r="SWF24" s="11"/>
      <c r="SWG24" s="11"/>
      <c r="SWH24" s="11"/>
      <c r="SWI24" s="11"/>
      <c r="SWJ24" s="11"/>
      <c r="SWK24" s="11"/>
      <c r="SWL24" s="11"/>
      <c r="SWM24" s="11"/>
      <c r="SWN24" s="11"/>
      <c r="SWO24" s="11"/>
      <c r="SWP24" s="11"/>
      <c r="SWQ24" s="11"/>
      <c r="SWR24" s="11"/>
      <c r="SWS24" s="11"/>
      <c r="SWT24" s="11"/>
      <c r="SWU24" s="11"/>
      <c r="SWV24" s="11"/>
      <c r="SWW24" s="11"/>
      <c r="SWX24" s="11"/>
      <c r="SWY24" s="11"/>
      <c r="SWZ24" s="11"/>
      <c r="SXA24" s="11"/>
      <c r="SXB24" s="11"/>
      <c r="SXC24" s="11"/>
      <c r="SXD24" s="11"/>
      <c r="SXE24" s="11"/>
      <c r="SXF24" s="11"/>
      <c r="SXG24" s="11"/>
      <c r="SXH24" s="11"/>
      <c r="SXI24" s="11"/>
      <c r="SXJ24" s="11"/>
      <c r="SXK24" s="11"/>
      <c r="SXL24" s="11"/>
      <c r="SXM24" s="11"/>
      <c r="SXN24" s="11"/>
      <c r="SXO24" s="11"/>
      <c r="SXP24" s="11"/>
      <c r="SXQ24" s="11"/>
      <c r="SXR24" s="11"/>
      <c r="SXS24" s="11"/>
      <c r="SXT24" s="11"/>
      <c r="SXU24" s="11"/>
      <c r="SXV24" s="11"/>
      <c r="SXW24" s="11"/>
      <c r="SXX24" s="11"/>
      <c r="SXY24" s="11"/>
      <c r="SXZ24" s="11"/>
      <c r="SYA24" s="11"/>
      <c r="SYB24" s="11"/>
      <c r="SYC24" s="11"/>
      <c r="SYD24" s="11"/>
      <c r="SYE24" s="11"/>
      <c r="SYF24" s="11"/>
      <c r="SYG24" s="11"/>
      <c r="SYH24" s="11"/>
      <c r="SYI24" s="11"/>
      <c r="SYJ24" s="11"/>
      <c r="SYK24" s="11"/>
      <c r="SYL24" s="11"/>
      <c r="SYM24" s="11"/>
      <c r="SYN24" s="11"/>
      <c r="SYO24" s="11"/>
      <c r="SYP24" s="11"/>
      <c r="SYQ24" s="11"/>
      <c r="SYR24" s="11"/>
      <c r="SYS24" s="11"/>
      <c r="SYT24" s="11"/>
      <c r="SYU24" s="11"/>
      <c r="SYV24" s="11"/>
      <c r="SYW24" s="11"/>
      <c r="SYX24" s="11"/>
      <c r="SYY24" s="11"/>
      <c r="SYZ24" s="11"/>
      <c r="SZA24" s="11"/>
      <c r="SZB24" s="11"/>
      <c r="SZC24" s="11"/>
      <c r="SZD24" s="11"/>
      <c r="SZE24" s="11"/>
      <c r="SZF24" s="11"/>
      <c r="SZG24" s="11"/>
      <c r="SZH24" s="11"/>
      <c r="SZI24" s="11"/>
      <c r="SZJ24" s="11"/>
      <c r="SZK24" s="11"/>
      <c r="SZL24" s="11"/>
      <c r="SZM24" s="11"/>
      <c r="SZN24" s="11"/>
      <c r="SZO24" s="11"/>
      <c r="SZP24" s="11"/>
      <c r="SZQ24" s="11"/>
      <c r="SZR24" s="11"/>
      <c r="SZS24" s="11"/>
      <c r="SZT24" s="11"/>
      <c r="SZU24" s="11"/>
      <c r="SZV24" s="11"/>
      <c r="SZW24" s="11"/>
      <c r="SZX24" s="11"/>
      <c r="SZY24" s="11"/>
      <c r="SZZ24" s="11"/>
      <c r="TAA24" s="11"/>
      <c r="TAB24" s="11"/>
      <c r="TAC24" s="11"/>
      <c r="TAD24" s="11"/>
      <c r="TAE24" s="11"/>
      <c r="TAF24" s="11"/>
      <c r="TAG24" s="11"/>
      <c r="TAH24" s="11"/>
      <c r="TAI24" s="11"/>
      <c r="TAJ24" s="11"/>
      <c r="TAK24" s="11"/>
      <c r="TAL24" s="11"/>
      <c r="TAM24" s="11"/>
      <c r="TAN24" s="11"/>
      <c r="TAO24" s="11"/>
      <c r="TAP24" s="11"/>
      <c r="TAQ24" s="11"/>
      <c r="TAR24" s="11"/>
      <c r="TAS24" s="11"/>
      <c r="TAT24" s="11"/>
      <c r="TAU24" s="11"/>
      <c r="TAV24" s="11"/>
      <c r="TAW24" s="11"/>
      <c r="TAX24" s="11"/>
      <c r="TAY24" s="11"/>
      <c r="TAZ24" s="11"/>
      <c r="TBA24" s="11"/>
      <c r="TBB24" s="11"/>
      <c r="TBC24" s="11"/>
      <c r="TBD24" s="11"/>
      <c r="TBE24" s="11"/>
      <c r="TBF24" s="11"/>
      <c r="TBG24" s="11"/>
      <c r="TBH24" s="11"/>
      <c r="TBI24" s="11"/>
      <c r="TBJ24" s="11"/>
      <c r="TBK24" s="11"/>
      <c r="TBL24" s="11"/>
      <c r="TBM24" s="11"/>
      <c r="TBN24" s="11"/>
      <c r="TBO24" s="11"/>
      <c r="TBP24" s="11"/>
      <c r="TBQ24" s="11"/>
      <c r="TBR24" s="11"/>
      <c r="TBS24" s="11"/>
      <c r="TBT24" s="11"/>
      <c r="TBU24" s="11"/>
      <c r="TBV24" s="11"/>
      <c r="TBW24" s="11"/>
      <c r="TBX24" s="11"/>
      <c r="TBY24" s="11"/>
      <c r="TBZ24" s="11"/>
      <c r="TCA24" s="11"/>
      <c r="TCB24" s="11"/>
      <c r="TCC24" s="11"/>
      <c r="TCD24" s="11"/>
      <c r="TCE24" s="11"/>
      <c r="TCF24" s="11"/>
      <c r="TCG24" s="11"/>
      <c r="TCH24" s="11"/>
      <c r="TCI24" s="11"/>
      <c r="TCJ24" s="11"/>
      <c r="TCK24" s="11"/>
      <c r="TCL24" s="11"/>
      <c r="TCM24" s="11"/>
      <c r="TCN24" s="11"/>
      <c r="TCO24" s="11"/>
      <c r="TCP24" s="11"/>
      <c r="TCQ24" s="11"/>
      <c r="TCR24" s="11"/>
      <c r="TCS24" s="11"/>
      <c r="TCT24" s="11"/>
      <c r="TCU24" s="11"/>
      <c r="TCV24" s="11"/>
      <c r="TCW24" s="11"/>
      <c r="TCX24" s="11"/>
      <c r="TCY24" s="11"/>
      <c r="TCZ24" s="11"/>
      <c r="TDA24" s="11"/>
      <c r="TDB24" s="11"/>
      <c r="TDC24" s="11"/>
      <c r="TDD24" s="11"/>
      <c r="TDE24" s="11"/>
      <c r="TDF24" s="11"/>
      <c r="TDG24" s="11"/>
      <c r="TDH24" s="11"/>
      <c r="TDI24" s="11"/>
      <c r="TDJ24" s="11"/>
      <c r="TDK24" s="11"/>
      <c r="TDL24" s="11"/>
      <c r="TDM24" s="11"/>
      <c r="TDN24" s="11"/>
      <c r="TDO24" s="11"/>
      <c r="TDP24" s="11"/>
      <c r="TDQ24" s="11"/>
      <c r="TDR24" s="11"/>
      <c r="TDS24" s="11"/>
      <c r="TDT24" s="11"/>
      <c r="TDU24" s="11"/>
      <c r="TDV24" s="11"/>
      <c r="TDW24" s="11"/>
      <c r="TDX24" s="11"/>
      <c r="TDY24" s="11"/>
      <c r="TDZ24" s="11"/>
      <c r="TEA24" s="11"/>
      <c r="TEB24" s="11"/>
      <c r="TEC24" s="11"/>
      <c r="TED24" s="11"/>
      <c r="TEE24" s="11"/>
      <c r="TEF24" s="11"/>
      <c r="TEG24" s="11"/>
      <c r="TEH24" s="11"/>
      <c r="TEI24" s="11"/>
      <c r="TEJ24" s="11"/>
      <c r="TEK24" s="11"/>
      <c r="TEL24" s="11"/>
      <c r="TEM24" s="11"/>
      <c r="TEN24" s="11"/>
      <c r="TEO24" s="11"/>
      <c r="TEP24" s="11"/>
      <c r="TEQ24" s="11"/>
      <c r="TER24" s="11"/>
      <c r="TES24" s="11"/>
      <c r="TET24" s="11"/>
      <c r="TEU24" s="11"/>
      <c r="TEV24" s="11"/>
      <c r="TEW24" s="11"/>
      <c r="TEX24" s="11"/>
      <c r="TEY24" s="11"/>
      <c r="TEZ24" s="11"/>
      <c r="TFA24" s="11"/>
      <c r="TFB24" s="11"/>
      <c r="TFC24" s="11"/>
      <c r="TFD24" s="11"/>
      <c r="TFE24" s="11"/>
      <c r="TFF24" s="11"/>
      <c r="TFG24" s="11"/>
      <c r="TFH24" s="11"/>
      <c r="TFI24" s="11"/>
      <c r="TFJ24" s="11"/>
      <c r="TFK24" s="11"/>
      <c r="TFL24" s="11"/>
      <c r="TFM24" s="11"/>
      <c r="TFN24" s="11"/>
      <c r="TFO24" s="11"/>
      <c r="TFP24" s="11"/>
      <c r="TFQ24" s="11"/>
      <c r="TFR24" s="11"/>
      <c r="TFS24" s="11"/>
      <c r="TFT24" s="11"/>
      <c r="TFU24" s="11"/>
      <c r="TFV24" s="11"/>
      <c r="TFW24" s="11"/>
      <c r="TFX24" s="11"/>
      <c r="TFY24" s="11"/>
      <c r="TFZ24" s="11"/>
      <c r="TGA24" s="11"/>
      <c r="TGB24" s="11"/>
      <c r="TGC24" s="11"/>
      <c r="TGD24" s="11"/>
      <c r="TGE24" s="11"/>
      <c r="TGF24" s="11"/>
      <c r="TGG24" s="11"/>
      <c r="TGH24" s="11"/>
      <c r="TGI24" s="11"/>
      <c r="TGJ24" s="11"/>
      <c r="TGK24" s="11"/>
      <c r="TGL24" s="11"/>
      <c r="TGM24" s="11"/>
      <c r="TGN24" s="11"/>
      <c r="TGO24" s="11"/>
      <c r="TGP24" s="11"/>
      <c r="TGQ24" s="11"/>
      <c r="TGR24" s="11"/>
      <c r="TGS24" s="11"/>
      <c r="TGT24" s="11"/>
      <c r="TGU24" s="11"/>
      <c r="TGV24" s="11"/>
      <c r="TGW24" s="11"/>
      <c r="TGX24" s="11"/>
      <c r="TGY24" s="11"/>
      <c r="TGZ24" s="11"/>
      <c r="THA24" s="11"/>
      <c r="THB24" s="11"/>
      <c r="THC24" s="11"/>
      <c r="THD24" s="11"/>
      <c r="THE24" s="11"/>
      <c r="THF24" s="11"/>
      <c r="THG24" s="11"/>
      <c r="THH24" s="11"/>
      <c r="THI24" s="11"/>
      <c r="THJ24" s="11"/>
      <c r="THK24" s="11"/>
      <c r="THL24" s="11"/>
      <c r="THM24" s="11"/>
      <c r="THN24" s="11"/>
      <c r="THO24" s="11"/>
      <c r="THP24" s="11"/>
      <c r="THQ24" s="11"/>
      <c r="THR24" s="11"/>
      <c r="THS24" s="11"/>
      <c r="THT24" s="11"/>
      <c r="THU24" s="11"/>
      <c r="THV24" s="11"/>
      <c r="THW24" s="11"/>
      <c r="THX24" s="11"/>
      <c r="THY24" s="11"/>
      <c r="THZ24" s="11"/>
      <c r="TIA24" s="11"/>
      <c r="TIB24" s="11"/>
      <c r="TIC24" s="11"/>
      <c r="TID24" s="11"/>
      <c r="TIE24" s="11"/>
      <c r="TIF24" s="11"/>
      <c r="TIG24" s="11"/>
      <c r="TIH24" s="11"/>
      <c r="TII24" s="11"/>
      <c r="TIJ24" s="11"/>
      <c r="TIK24" s="11"/>
      <c r="TIL24" s="11"/>
      <c r="TIM24" s="11"/>
      <c r="TIN24" s="11"/>
      <c r="TIO24" s="11"/>
      <c r="TIP24" s="11"/>
      <c r="TIQ24" s="11"/>
      <c r="TIR24" s="11"/>
      <c r="TIS24" s="11"/>
      <c r="TIT24" s="11"/>
      <c r="TIU24" s="11"/>
      <c r="TIV24" s="11"/>
      <c r="TIW24" s="11"/>
      <c r="TIX24" s="11"/>
      <c r="TIY24" s="11"/>
      <c r="TIZ24" s="11"/>
      <c r="TJA24" s="11"/>
      <c r="TJB24" s="11"/>
      <c r="TJC24" s="11"/>
      <c r="TJD24" s="11"/>
      <c r="TJE24" s="11"/>
      <c r="TJF24" s="11"/>
      <c r="TJG24" s="11"/>
      <c r="TJH24" s="11"/>
      <c r="TJI24" s="11"/>
      <c r="TJJ24" s="11"/>
      <c r="TJK24" s="11"/>
      <c r="TJL24" s="11"/>
      <c r="TJM24" s="11"/>
      <c r="TJN24" s="11"/>
      <c r="TJO24" s="11"/>
      <c r="TJP24" s="11"/>
      <c r="TJQ24" s="11"/>
      <c r="TJR24" s="11"/>
      <c r="TJS24" s="11"/>
      <c r="TJT24" s="11"/>
      <c r="TJU24" s="11"/>
      <c r="TJV24" s="11"/>
      <c r="TJW24" s="11"/>
      <c r="TJX24" s="11"/>
      <c r="TJY24" s="11"/>
      <c r="TJZ24" s="11"/>
      <c r="TKA24" s="11"/>
      <c r="TKB24" s="11"/>
      <c r="TKC24" s="11"/>
      <c r="TKD24" s="11"/>
      <c r="TKE24" s="11"/>
      <c r="TKF24" s="11"/>
      <c r="TKG24" s="11"/>
      <c r="TKH24" s="11"/>
      <c r="TKI24" s="11"/>
      <c r="TKJ24" s="11"/>
      <c r="TKK24" s="11"/>
      <c r="TKL24" s="11"/>
      <c r="TKM24" s="11"/>
      <c r="TKN24" s="11"/>
      <c r="TKO24" s="11"/>
      <c r="TKP24" s="11"/>
      <c r="TKQ24" s="11"/>
      <c r="TKR24" s="11"/>
      <c r="TKS24" s="11"/>
      <c r="TKT24" s="11"/>
      <c r="TKU24" s="11"/>
      <c r="TKV24" s="11"/>
      <c r="TKW24" s="11"/>
      <c r="TKX24" s="11"/>
      <c r="TKY24" s="11"/>
      <c r="TKZ24" s="11"/>
      <c r="TLA24" s="11"/>
      <c r="TLB24" s="11"/>
      <c r="TLC24" s="11"/>
      <c r="TLD24" s="11"/>
      <c r="TLE24" s="11"/>
      <c r="TLF24" s="11"/>
      <c r="TLG24" s="11"/>
      <c r="TLH24" s="11"/>
      <c r="TLI24" s="11"/>
      <c r="TLJ24" s="11"/>
      <c r="TLK24" s="11"/>
      <c r="TLL24" s="11"/>
      <c r="TLM24" s="11"/>
      <c r="TLN24" s="11"/>
      <c r="TLO24" s="11"/>
      <c r="TLP24" s="11"/>
      <c r="TLQ24" s="11"/>
      <c r="TLR24" s="11"/>
      <c r="TLS24" s="11"/>
      <c r="TLT24" s="11"/>
      <c r="TLU24" s="11"/>
      <c r="TLV24" s="11"/>
      <c r="TLW24" s="11"/>
      <c r="TLX24" s="11"/>
      <c r="TLY24" s="11"/>
      <c r="TLZ24" s="11"/>
      <c r="TMA24" s="11"/>
      <c r="TMB24" s="11"/>
      <c r="TMC24" s="11"/>
      <c r="TMD24" s="11"/>
      <c r="TME24" s="11"/>
      <c r="TMF24" s="11"/>
      <c r="TMG24" s="11"/>
      <c r="TMH24" s="11"/>
      <c r="TMI24" s="11"/>
      <c r="TMJ24" s="11"/>
      <c r="TMK24" s="11"/>
      <c r="TML24" s="11"/>
      <c r="TMM24" s="11"/>
      <c r="TMN24" s="11"/>
      <c r="TMO24" s="11"/>
      <c r="TMP24" s="11"/>
      <c r="TMQ24" s="11"/>
      <c r="TMR24" s="11"/>
      <c r="TMS24" s="11"/>
      <c r="TMT24" s="11"/>
      <c r="TMU24" s="11"/>
      <c r="TMV24" s="11"/>
      <c r="TMW24" s="11"/>
      <c r="TMX24" s="11"/>
      <c r="TMY24" s="11"/>
      <c r="TMZ24" s="11"/>
      <c r="TNA24" s="11"/>
      <c r="TNB24" s="11"/>
      <c r="TNC24" s="11"/>
      <c r="TND24" s="11"/>
      <c r="TNE24" s="11"/>
      <c r="TNF24" s="11"/>
      <c r="TNG24" s="11"/>
      <c r="TNH24" s="11"/>
      <c r="TNI24" s="11"/>
      <c r="TNJ24" s="11"/>
      <c r="TNK24" s="11"/>
      <c r="TNL24" s="11"/>
      <c r="TNM24" s="11"/>
      <c r="TNN24" s="11"/>
      <c r="TNO24" s="11"/>
      <c r="TNP24" s="11"/>
      <c r="TNQ24" s="11"/>
      <c r="TNR24" s="11"/>
      <c r="TNS24" s="11"/>
      <c r="TNT24" s="11"/>
      <c r="TNU24" s="11"/>
      <c r="TNV24" s="11"/>
      <c r="TNW24" s="11"/>
      <c r="TNX24" s="11"/>
      <c r="TNY24" s="11"/>
      <c r="TNZ24" s="11"/>
      <c r="TOA24" s="11"/>
      <c r="TOB24" s="11"/>
      <c r="TOC24" s="11"/>
      <c r="TOD24" s="11"/>
      <c r="TOE24" s="11"/>
      <c r="TOF24" s="11"/>
      <c r="TOG24" s="11"/>
      <c r="TOH24" s="11"/>
      <c r="TOI24" s="11"/>
      <c r="TOJ24" s="11"/>
      <c r="TOK24" s="11"/>
      <c r="TOL24" s="11"/>
      <c r="TOM24" s="11"/>
      <c r="TON24" s="11"/>
      <c r="TOO24" s="11"/>
      <c r="TOP24" s="11"/>
      <c r="TOQ24" s="11"/>
      <c r="TOR24" s="11"/>
      <c r="TOS24" s="11"/>
      <c r="TOT24" s="11"/>
      <c r="TOU24" s="11"/>
      <c r="TOV24" s="11"/>
      <c r="TOW24" s="11"/>
      <c r="TOX24" s="11"/>
      <c r="TOY24" s="11"/>
      <c r="TOZ24" s="11"/>
      <c r="TPA24" s="11"/>
      <c r="TPB24" s="11"/>
      <c r="TPC24" s="11"/>
      <c r="TPD24" s="11"/>
      <c r="TPE24" s="11"/>
      <c r="TPF24" s="11"/>
      <c r="TPG24" s="11"/>
      <c r="TPH24" s="11"/>
      <c r="TPI24" s="11"/>
      <c r="TPJ24" s="11"/>
      <c r="TPK24" s="11"/>
      <c r="TPL24" s="11"/>
      <c r="TPM24" s="11"/>
      <c r="TPN24" s="11"/>
      <c r="TPO24" s="11"/>
      <c r="TPP24" s="11"/>
      <c r="TPQ24" s="11"/>
      <c r="TPR24" s="11"/>
      <c r="TPS24" s="11"/>
      <c r="TPT24" s="11"/>
      <c r="TPU24" s="11"/>
      <c r="TPV24" s="11"/>
      <c r="TPW24" s="11"/>
      <c r="TPX24" s="11"/>
      <c r="TPY24" s="11"/>
      <c r="TPZ24" s="11"/>
      <c r="TQA24" s="11"/>
      <c r="TQB24" s="11"/>
      <c r="TQC24" s="11"/>
      <c r="TQD24" s="11"/>
      <c r="TQE24" s="11"/>
      <c r="TQF24" s="11"/>
      <c r="TQG24" s="11"/>
      <c r="TQH24" s="11"/>
      <c r="TQI24" s="11"/>
      <c r="TQJ24" s="11"/>
      <c r="TQK24" s="11"/>
      <c r="TQL24" s="11"/>
      <c r="TQM24" s="11"/>
      <c r="TQN24" s="11"/>
      <c r="TQO24" s="11"/>
      <c r="TQP24" s="11"/>
      <c r="TQQ24" s="11"/>
      <c r="TQR24" s="11"/>
      <c r="TQS24" s="11"/>
      <c r="TQT24" s="11"/>
      <c r="TQU24" s="11"/>
      <c r="TQV24" s="11"/>
      <c r="TQW24" s="11"/>
      <c r="TQX24" s="11"/>
      <c r="TQY24" s="11"/>
      <c r="TQZ24" s="11"/>
      <c r="TRA24" s="11"/>
      <c r="TRB24" s="11"/>
      <c r="TRC24" s="11"/>
      <c r="TRD24" s="11"/>
      <c r="TRE24" s="11"/>
      <c r="TRF24" s="11"/>
      <c r="TRG24" s="11"/>
      <c r="TRH24" s="11"/>
      <c r="TRI24" s="11"/>
      <c r="TRJ24" s="11"/>
      <c r="TRK24" s="11"/>
      <c r="TRL24" s="11"/>
      <c r="TRM24" s="11"/>
      <c r="TRN24" s="11"/>
      <c r="TRO24" s="11"/>
      <c r="TRP24" s="11"/>
      <c r="TRQ24" s="11"/>
      <c r="TRR24" s="11"/>
      <c r="TRS24" s="11"/>
      <c r="TRT24" s="11"/>
      <c r="TRU24" s="11"/>
      <c r="TRV24" s="11"/>
      <c r="TRW24" s="11"/>
      <c r="TRX24" s="11"/>
      <c r="TRY24" s="11"/>
      <c r="TRZ24" s="11"/>
      <c r="TSA24" s="11"/>
      <c r="TSB24" s="11"/>
      <c r="TSC24" s="11"/>
      <c r="TSD24" s="11"/>
      <c r="TSE24" s="11"/>
      <c r="TSF24" s="11"/>
      <c r="TSG24" s="11"/>
      <c r="TSH24" s="11"/>
      <c r="TSI24" s="11"/>
      <c r="TSJ24" s="11"/>
      <c r="TSK24" s="11"/>
      <c r="TSL24" s="11"/>
      <c r="TSM24" s="11"/>
      <c r="TSN24" s="11"/>
      <c r="TSO24" s="11"/>
      <c r="TSP24" s="11"/>
      <c r="TSQ24" s="11"/>
      <c r="TSR24" s="11"/>
      <c r="TSS24" s="11"/>
      <c r="TST24" s="11"/>
      <c r="TSU24" s="11"/>
      <c r="TSV24" s="11"/>
      <c r="TSW24" s="11"/>
      <c r="TSX24" s="11"/>
      <c r="TSY24" s="11"/>
      <c r="TSZ24" s="11"/>
      <c r="TTA24" s="11"/>
      <c r="TTB24" s="11"/>
      <c r="TTC24" s="11"/>
      <c r="TTD24" s="11"/>
      <c r="TTE24" s="11"/>
      <c r="TTF24" s="11"/>
      <c r="TTG24" s="11"/>
      <c r="TTH24" s="11"/>
      <c r="TTI24" s="11"/>
      <c r="TTJ24" s="11"/>
      <c r="TTK24" s="11"/>
      <c r="TTL24" s="11"/>
      <c r="TTM24" s="11"/>
      <c r="TTN24" s="11"/>
      <c r="TTO24" s="11"/>
      <c r="TTP24" s="11"/>
      <c r="TTQ24" s="11"/>
      <c r="TTR24" s="11"/>
      <c r="TTS24" s="11"/>
      <c r="TTT24" s="11"/>
      <c r="TTU24" s="11"/>
      <c r="TTV24" s="11"/>
      <c r="TTW24" s="11"/>
      <c r="TTX24" s="11"/>
      <c r="TTY24" s="11"/>
      <c r="TTZ24" s="11"/>
      <c r="TUA24" s="11"/>
      <c r="TUB24" s="11"/>
      <c r="TUC24" s="11"/>
      <c r="TUD24" s="11"/>
      <c r="TUE24" s="11"/>
      <c r="TUF24" s="11"/>
      <c r="TUG24" s="11"/>
      <c r="TUH24" s="11"/>
      <c r="TUI24" s="11"/>
      <c r="TUJ24" s="11"/>
      <c r="TUK24" s="11"/>
      <c r="TUL24" s="11"/>
      <c r="TUM24" s="11"/>
      <c r="TUN24" s="11"/>
      <c r="TUO24" s="11"/>
      <c r="TUP24" s="11"/>
      <c r="TUQ24" s="11"/>
      <c r="TUR24" s="11"/>
      <c r="TUS24" s="11"/>
      <c r="TUT24" s="11"/>
      <c r="TUU24" s="11"/>
      <c r="TUV24" s="11"/>
      <c r="TUW24" s="11"/>
      <c r="TUX24" s="11"/>
      <c r="TUY24" s="11"/>
      <c r="TUZ24" s="11"/>
      <c r="TVA24" s="11"/>
      <c r="TVB24" s="11"/>
      <c r="TVC24" s="11"/>
      <c r="TVD24" s="11"/>
      <c r="TVE24" s="11"/>
      <c r="TVF24" s="11"/>
      <c r="TVG24" s="11"/>
      <c r="TVH24" s="11"/>
      <c r="TVI24" s="11"/>
      <c r="TVJ24" s="11"/>
      <c r="TVK24" s="11"/>
      <c r="TVL24" s="11"/>
      <c r="TVM24" s="11"/>
      <c r="TVN24" s="11"/>
      <c r="TVO24" s="11"/>
      <c r="TVP24" s="11"/>
      <c r="TVQ24" s="11"/>
      <c r="TVR24" s="11"/>
      <c r="TVS24" s="11"/>
      <c r="TVT24" s="11"/>
      <c r="TVU24" s="11"/>
      <c r="TVV24" s="11"/>
      <c r="TVW24" s="11"/>
      <c r="TVX24" s="11"/>
      <c r="TVY24" s="11"/>
      <c r="TVZ24" s="11"/>
      <c r="TWA24" s="11"/>
      <c r="TWB24" s="11"/>
      <c r="TWC24" s="11"/>
      <c r="TWD24" s="11"/>
      <c r="TWE24" s="11"/>
      <c r="TWF24" s="11"/>
      <c r="TWG24" s="11"/>
      <c r="TWH24" s="11"/>
      <c r="TWI24" s="11"/>
      <c r="TWJ24" s="11"/>
      <c r="TWK24" s="11"/>
      <c r="TWL24" s="11"/>
      <c r="TWM24" s="11"/>
      <c r="TWN24" s="11"/>
      <c r="TWO24" s="11"/>
      <c r="TWP24" s="11"/>
      <c r="TWQ24" s="11"/>
      <c r="TWR24" s="11"/>
      <c r="TWS24" s="11"/>
      <c r="TWT24" s="11"/>
      <c r="TWU24" s="11"/>
      <c r="TWV24" s="11"/>
      <c r="TWW24" s="11"/>
      <c r="TWX24" s="11"/>
      <c r="TWY24" s="11"/>
      <c r="TWZ24" s="11"/>
      <c r="TXA24" s="11"/>
      <c r="TXB24" s="11"/>
      <c r="TXC24" s="11"/>
      <c r="TXD24" s="11"/>
      <c r="TXE24" s="11"/>
      <c r="TXF24" s="11"/>
      <c r="TXG24" s="11"/>
      <c r="TXH24" s="11"/>
      <c r="TXI24" s="11"/>
      <c r="TXJ24" s="11"/>
      <c r="TXK24" s="11"/>
      <c r="TXL24" s="11"/>
      <c r="TXM24" s="11"/>
      <c r="TXN24" s="11"/>
      <c r="TXO24" s="11"/>
      <c r="TXP24" s="11"/>
      <c r="TXQ24" s="11"/>
      <c r="TXR24" s="11"/>
      <c r="TXS24" s="11"/>
      <c r="TXT24" s="11"/>
      <c r="TXU24" s="11"/>
      <c r="TXV24" s="11"/>
      <c r="TXW24" s="11"/>
      <c r="TXX24" s="11"/>
      <c r="TXY24" s="11"/>
      <c r="TXZ24" s="11"/>
      <c r="TYA24" s="11"/>
      <c r="TYB24" s="11"/>
      <c r="TYC24" s="11"/>
      <c r="TYD24" s="11"/>
      <c r="TYE24" s="11"/>
      <c r="TYF24" s="11"/>
      <c r="TYG24" s="11"/>
      <c r="TYH24" s="11"/>
      <c r="TYI24" s="11"/>
      <c r="TYJ24" s="11"/>
      <c r="TYK24" s="11"/>
      <c r="TYL24" s="11"/>
      <c r="TYM24" s="11"/>
      <c r="TYN24" s="11"/>
      <c r="TYO24" s="11"/>
      <c r="TYP24" s="11"/>
      <c r="TYQ24" s="11"/>
      <c r="TYR24" s="11"/>
      <c r="TYS24" s="11"/>
      <c r="TYT24" s="11"/>
      <c r="TYU24" s="11"/>
      <c r="TYV24" s="11"/>
      <c r="TYW24" s="11"/>
      <c r="TYX24" s="11"/>
      <c r="TYY24" s="11"/>
      <c r="TYZ24" s="11"/>
      <c r="TZA24" s="11"/>
      <c r="TZB24" s="11"/>
      <c r="TZC24" s="11"/>
      <c r="TZD24" s="11"/>
      <c r="TZE24" s="11"/>
      <c r="TZF24" s="11"/>
      <c r="TZG24" s="11"/>
      <c r="TZH24" s="11"/>
      <c r="TZI24" s="11"/>
      <c r="TZJ24" s="11"/>
      <c r="TZK24" s="11"/>
      <c r="TZL24" s="11"/>
      <c r="TZM24" s="11"/>
      <c r="TZN24" s="11"/>
      <c r="TZO24" s="11"/>
      <c r="TZP24" s="11"/>
      <c r="TZQ24" s="11"/>
      <c r="TZR24" s="11"/>
      <c r="TZS24" s="11"/>
      <c r="TZT24" s="11"/>
      <c r="TZU24" s="11"/>
      <c r="TZV24" s="11"/>
      <c r="TZW24" s="11"/>
      <c r="TZX24" s="11"/>
      <c r="TZY24" s="11"/>
      <c r="TZZ24" s="11"/>
      <c r="UAA24" s="11"/>
      <c r="UAB24" s="11"/>
      <c r="UAC24" s="11"/>
      <c r="UAD24" s="11"/>
      <c r="UAE24" s="11"/>
      <c r="UAF24" s="11"/>
      <c r="UAG24" s="11"/>
      <c r="UAH24" s="11"/>
      <c r="UAI24" s="11"/>
      <c r="UAJ24" s="11"/>
      <c r="UAK24" s="11"/>
      <c r="UAL24" s="11"/>
      <c r="UAM24" s="11"/>
      <c r="UAN24" s="11"/>
      <c r="UAO24" s="11"/>
      <c r="UAP24" s="11"/>
      <c r="UAQ24" s="11"/>
      <c r="UAR24" s="11"/>
      <c r="UAS24" s="11"/>
      <c r="UAT24" s="11"/>
      <c r="UAU24" s="11"/>
      <c r="UAV24" s="11"/>
      <c r="UAW24" s="11"/>
      <c r="UAX24" s="11"/>
      <c r="UAY24" s="11"/>
      <c r="UAZ24" s="11"/>
      <c r="UBA24" s="11"/>
      <c r="UBB24" s="11"/>
      <c r="UBC24" s="11"/>
      <c r="UBD24" s="11"/>
      <c r="UBE24" s="11"/>
      <c r="UBF24" s="11"/>
      <c r="UBG24" s="11"/>
      <c r="UBH24" s="11"/>
      <c r="UBI24" s="11"/>
      <c r="UBJ24" s="11"/>
      <c r="UBK24" s="11"/>
      <c r="UBL24" s="11"/>
      <c r="UBM24" s="11"/>
      <c r="UBN24" s="11"/>
      <c r="UBO24" s="11"/>
      <c r="UBP24" s="11"/>
      <c r="UBQ24" s="11"/>
      <c r="UBR24" s="11"/>
      <c r="UBS24" s="11"/>
      <c r="UBT24" s="11"/>
      <c r="UBU24" s="11"/>
      <c r="UBV24" s="11"/>
      <c r="UBW24" s="11"/>
      <c r="UBX24" s="11"/>
      <c r="UBY24" s="11"/>
      <c r="UBZ24" s="11"/>
      <c r="UCA24" s="11"/>
      <c r="UCB24" s="11"/>
      <c r="UCC24" s="11"/>
      <c r="UCD24" s="11"/>
      <c r="UCE24" s="11"/>
      <c r="UCF24" s="11"/>
      <c r="UCG24" s="11"/>
      <c r="UCH24" s="11"/>
      <c r="UCI24" s="11"/>
      <c r="UCJ24" s="11"/>
      <c r="UCK24" s="11"/>
      <c r="UCL24" s="11"/>
      <c r="UCM24" s="11"/>
      <c r="UCN24" s="11"/>
      <c r="UCO24" s="11"/>
      <c r="UCP24" s="11"/>
      <c r="UCQ24" s="11"/>
      <c r="UCR24" s="11"/>
      <c r="UCS24" s="11"/>
      <c r="UCT24" s="11"/>
      <c r="UCU24" s="11"/>
      <c r="UCV24" s="11"/>
      <c r="UCW24" s="11"/>
      <c r="UCX24" s="11"/>
      <c r="UCY24" s="11"/>
      <c r="UCZ24" s="11"/>
      <c r="UDA24" s="11"/>
      <c r="UDB24" s="11"/>
      <c r="UDC24" s="11"/>
      <c r="UDD24" s="11"/>
      <c r="UDE24" s="11"/>
      <c r="UDF24" s="11"/>
      <c r="UDG24" s="11"/>
      <c r="UDH24" s="11"/>
      <c r="UDI24" s="11"/>
      <c r="UDJ24" s="11"/>
      <c r="UDK24" s="11"/>
      <c r="UDL24" s="11"/>
      <c r="UDM24" s="11"/>
      <c r="UDN24" s="11"/>
      <c r="UDO24" s="11"/>
      <c r="UDP24" s="11"/>
      <c r="UDQ24" s="11"/>
      <c r="UDR24" s="11"/>
      <c r="UDS24" s="11"/>
      <c r="UDT24" s="11"/>
      <c r="UDU24" s="11"/>
      <c r="UDV24" s="11"/>
      <c r="UDW24" s="11"/>
      <c r="UDX24" s="11"/>
      <c r="UDY24" s="11"/>
      <c r="UDZ24" s="11"/>
      <c r="UEA24" s="11"/>
      <c r="UEB24" s="11"/>
      <c r="UEC24" s="11"/>
      <c r="UED24" s="11"/>
      <c r="UEE24" s="11"/>
      <c r="UEF24" s="11"/>
      <c r="UEG24" s="11"/>
      <c r="UEH24" s="11"/>
      <c r="UEI24" s="11"/>
      <c r="UEJ24" s="11"/>
      <c r="UEK24" s="11"/>
      <c r="UEL24" s="11"/>
      <c r="UEM24" s="11"/>
      <c r="UEN24" s="11"/>
      <c r="UEO24" s="11"/>
      <c r="UEP24" s="11"/>
      <c r="UEQ24" s="11"/>
      <c r="UER24" s="11"/>
      <c r="UES24" s="11"/>
      <c r="UET24" s="11"/>
      <c r="UEU24" s="11"/>
      <c r="UEV24" s="11"/>
      <c r="UEW24" s="11"/>
      <c r="UEX24" s="11"/>
      <c r="UEY24" s="11"/>
      <c r="UEZ24" s="11"/>
      <c r="UFA24" s="11"/>
      <c r="UFB24" s="11"/>
      <c r="UFC24" s="11"/>
      <c r="UFD24" s="11"/>
      <c r="UFE24" s="11"/>
      <c r="UFF24" s="11"/>
      <c r="UFG24" s="11"/>
      <c r="UFH24" s="11"/>
      <c r="UFI24" s="11"/>
      <c r="UFJ24" s="11"/>
      <c r="UFK24" s="11"/>
      <c r="UFL24" s="11"/>
      <c r="UFM24" s="11"/>
      <c r="UFN24" s="11"/>
      <c r="UFO24" s="11"/>
      <c r="UFP24" s="11"/>
      <c r="UFQ24" s="11"/>
      <c r="UFR24" s="11"/>
      <c r="UFS24" s="11"/>
      <c r="UFT24" s="11"/>
      <c r="UFU24" s="11"/>
      <c r="UFV24" s="11"/>
      <c r="UFW24" s="11"/>
      <c r="UFX24" s="11"/>
      <c r="UFY24" s="11"/>
      <c r="UFZ24" s="11"/>
      <c r="UGA24" s="11"/>
      <c r="UGB24" s="11"/>
      <c r="UGC24" s="11"/>
      <c r="UGD24" s="11"/>
      <c r="UGE24" s="11"/>
      <c r="UGF24" s="11"/>
      <c r="UGG24" s="11"/>
      <c r="UGH24" s="11"/>
      <c r="UGI24" s="11"/>
      <c r="UGJ24" s="11"/>
      <c r="UGK24" s="11"/>
      <c r="UGL24" s="11"/>
      <c r="UGM24" s="11"/>
      <c r="UGN24" s="11"/>
      <c r="UGO24" s="11"/>
      <c r="UGP24" s="11"/>
      <c r="UGQ24" s="11"/>
      <c r="UGR24" s="11"/>
      <c r="UGS24" s="11"/>
      <c r="UGT24" s="11"/>
      <c r="UGU24" s="11"/>
      <c r="UGV24" s="11"/>
      <c r="UGW24" s="11"/>
      <c r="UGX24" s="11"/>
      <c r="UGY24" s="11"/>
      <c r="UGZ24" s="11"/>
      <c r="UHA24" s="11"/>
      <c r="UHB24" s="11"/>
      <c r="UHC24" s="11"/>
      <c r="UHD24" s="11"/>
      <c r="UHE24" s="11"/>
      <c r="UHF24" s="11"/>
      <c r="UHG24" s="11"/>
      <c r="UHH24" s="11"/>
      <c r="UHI24" s="11"/>
      <c r="UHJ24" s="11"/>
      <c r="UHK24" s="11"/>
      <c r="UHL24" s="11"/>
      <c r="UHM24" s="11"/>
      <c r="UHN24" s="11"/>
      <c r="UHO24" s="11"/>
      <c r="UHP24" s="11"/>
      <c r="UHQ24" s="11"/>
      <c r="UHR24" s="11"/>
      <c r="UHS24" s="11"/>
      <c r="UHT24" s="11"/>
      <c r="UHU24" s="11"/>
      <c r="UHV24" s="11"/>
      <c r="UHW24" s="11"/>
      <c r="UHX24" s="11"/>
      <c r="UHY24" s="11"/>
      <c r="UHZ24" s="11"/>
      <c r="UIA24" s="11"/>
      <c r="UIB24" s="11"/>
      <c r="UIC24" s="11"/>
      <c r="UID24" s="11"/>
      <c r="UIE24" s="11"/>
      <c r="UIF24" s="11"/>
      <c r="UIG24" s="11"/>
      <c r="UIH24" s="11"/>
      <c r="UII24" s="11"/>
      <c r="UIJ24" s="11"/>
      <c r="UIK24" s="11"/>
      <c r="UIL24" s="11"/>
      <c r="UIM24" s="11"/>
      <c r="UIN24" s="11"/>
      <c r="UIO24" s="11"/>
      <c r="UIP24" s="11"/>
      <c r="UIQ24" s="11"/>
      <c r="UIR24" s="11"/>
      <c r="UIS24" s="11"/>
      <c r="UIT24" s="11"/>
      <c r="UIU24" s="11"/>
      <c r="UIV24" s="11"/>
      <c r="UIW24" s="11"/>
      <c r="UIX24" s="11"/>
      <c r="UIY24" s="11"/>
      <c r="UIZ24" s="11"/>
      <c r="UJA24" s="11"/>
      <c r="UJB24" s="11"/>
      <c r="UJC24" s="11"/>
      <c r="UJD24" s="11"/>
      <c r="UJE24" s="11"/>
      <c r="UJF24" s="11"/>
      <c r="UJG24" s="11"/>
      <c r="UJH24" s="11"/>
      <c r="UJI24" s="11"/>
      <c r="UJJ24" s="11"/>
      <c r="UJK24" s="11"/>
      <c r="UJL24" s="11"/>
      <c r="UJM24" s="11"/>
      <c r="UJN24" s="11"/>
      <c r="UJO24" s="11"/>
      <c r="UJP24" s="11"/>
      <c r="UJQ24" s="11"/>
      <c r="UJR24" s="11"/>
      <c r="UJS24" s="11"/>
      <c r="UJT24" s="11"/>
      <c r="UJU24" s="11"/>
      <c r="UJV24" s="11"/>
      <c r="UJW24" s="11"/>
      <c r="UJX24" s="11"/>
      <c r="UJY24" s="11"/>
      <c r="UJZ24" s="11"/>
      <c r="UKA24" s="11"/>
      <c r="UKB24" s="11"/>
      <c r="UKC24" s="11"/>
      <c r="UKD24" s="11"/>
      <c r="UKE24" s="11"/>
      <c r="UKF24" s="11"/>
      <c r="UKG24" s="11"/>
      <c r="UKH24" s="11"/>
      <c r="UKI24" s="11"/>
      <c r="UKJ24" s="11"/>
      <c r="UKK24" s="11"/>
      <c r="UKL24" s="11"/>
      <c r="UKM24" s="11"/>
      <c r="UKN24" s="11"/>
      <c r="UKO24" s="11"/>
      <c r="UKP24" s="11"/>
      <c r="UKQ24" s="11"/>
      <c r="UKR24" s="11"/>
      <c r="UKS24" s="11"/>
      <c r="UKT24" s="11"/>
      <c r="UKU24" s="11"/>
      <c r="UKV24" s="11"/>
      <c r="UKW24" s="11"/>
      <c r="UKX24" s="11"/>
      <c r="UKY24" s="11"/>
      <c r="UKZ24" s="11"/>
      <c r="ULA24" s="11"/>
      <c r="ULB24" s="11"/>
      <c r="ULC24" s="11"/>
      <c r="ULD24" s="11"/>
      <c r="ULE24" s="11"/>
      <c r="ULF24" s="11"/>
      <c r="ULG24" s="11"/>
      <c r="ULH24" s="11"/>
      <c r="ULI24" s="11"/>
      <c r="ULJ24" s="11"/>
      <c r="ULK24" s="11"/>
      <c r="ULL24" s="11"/>
      <c r="ULM24" s="11"/>
      <c r="ULN24" s="11"/>
      <c r="ULO24" s="11"/>
      <c r="ULP24" s="11"/>
      <c r="ULQ24" s="11"/>
      <c r="ULR24" s="11"/>
      <c r="ULS24" s="11"/>
      <c r="ULT24" s="11"/>
      <c r="ULU24" s="11"/>
      <c r="ULV24" s="11"/>
      <c r="ULW24" s="11"/>
      <c r="ULX24" s="11"/>
      <c r="ULY24" s="11"/>
      <c r="ULZ24" s="11"/>
      <c r="UMA24" s="11"/>
      <c r="UMB24" s="11"/>
      <c r="UMC24" s="11"/>
      <c r="UMD24" s="11"/>
      <c r="UME24" s="11"/>
      <c r="UMF24" s="11"/>
      <c r="UMG24" s="11"/>
      <c r="UMH24" s="11"/>
      <c r="UMI24" s="11"/>
      <c r="UMJ24" s="11"/>
      <c r="UMK24" s="11"/>
      <c r="UML24" s="11"/>
      <c r="UMM24" s="11"/>
      <c r="UMN24" s="11"/>
      <c r="UMO24" s="11"/>
      <c r="UMP24" s="11"/>
      <c r="UMQ24" s="11"/>
      <c r="UMR24" s="11"/>
      <c r="UMS24" s="11"/>
      <c r="UMT24" s="11"/>
      <c r="UMU24" s="11"/>
      <c r="UMV24" s="11"/>
      <c r="UMW24" s="11"/>
      <c r="UMX24" s="11"/>
      <c r="UMY24" s="11"/>
      <c r="UMZ24" s="11"/>
      <c r="UNA24" s="11"/>
      <c r="UNB24" s="11"/>
      <c r="UNC24" s="11"/>
      <c r="UND24" s="11"/>
      <c r="UNE24" s="11"/>
      <c r="UNF24" s="11"/>
      <c r="UNG24" s="11"/>
      <c r="UNH24" s="11"/>
      <c r="UNI24" s="11"/>
      <c r="UNJ24" s="11"/>
      <c r="UNK24" s="11"/>
      <c r="UNL24" s="11"/>
      <c r="UNM24" s="11"/>
      <c r="UNN24" s="11"/>
      <c r="UNO24" s="11"/>
      <c r="UNP24" s="11"/>
      <c r="UNQ24" s="11"/>
      <c r="UNR24" s="11"/>
      <c r="UNS24" s="11"/>
      <c r="UNT24" s="11"/>
      <c r="UNU24" s="11"/>
      <c r="UNV24" s="11"/>
      <c r="UNW24" s="11"/>
      <c r="UNX24" s="11"/>
      <c r="UNY24" s="11"/>
      <c r="UNZ24" s="11"/>
      <c r="UOA24" s="11"/>
      <c r="UOB24" s="11"/>
      <c r="UOC24" s="11"/>
      <c r="UOD24" s="11"/>
      <c r="UOE24" s="11"/>
      <c r="UOF24" s="11"/>
      <c r="UOG24" s="11"/>
      <c r="UOH24" s="11"/>
      <c r="UOI24" s="11"/>
      <c r="UOJ24" s="11"/>
      <c r="UOK24" s="11"/>
      <c r="UOL24" s="11"/>
      <c r="UOM24" s="11"/>
      <c r="UON24" s="11"/>
      <c r="UOO24" s="11"/>
      <c r="UOP24" s="11"/>
      <c r="UOQ24" s="11"/>
      <c r="UOR24" s="11"/>
      <c r="UOS24" s="11"/>
      <c r="UOT24" s="11"/>
      <c r="UOU24" s="11"/>
      <c r="UOV24" s="11"/>
      <c r="UOW24" s="11"/>
      <c r="UOX24" s="11"/>
      <c r="UOY24" s="11"/>
      <c r="UOZ24" s="11"/>
      <c r="UPA24" s="11"/>
      <c r="UPB24" s="11"/>
      <c r="UPC24" s="11"/>
      <c r="UPD24" s="11"/>
      <c r="UPE24" s="11"/>
      <c r="UPF24" s="11"/>
      <c r="UPG24" s="11"/>
      <c r="UPH24" s="11"/>
      <c r="UPI24" s="11"/>
      <c r="UPJ24" s="11"/>
      <c r="UPK24" s="11"/>
      <c r="UPL24" s="11"/>
      <c r="UPM24" s="11"/>
      <c r="UPN24" s="11"/>
      <c r="UPO24" s="11"/>
      <c r="UPP24" s="11"/>
      <c r="UPQ24" s="11"/>
      <c r="UPR24" s="11"/>
      <c r="UPS24" s="11"/>
      <c r="UPT24" s="11"/>
      <c r="UPU24" s="11"/>
      <c r="UPV24" s="11"/>
      <c r="UPW24" s="11"/>
      <c r="UPX24" s="11"/>
      <c r="UPY24" s="11"/>
      <c r="UPZ24" s="11"/>
      <c r="UQA24" s="11"/>
      <c r="UQB24" s="11"/>
      <c r="UQC24" s="11"/>
      <c r="UQD24" s="11"/>
      <c r="UQE24" s="11"/>
      <c r="UQF24" s="11"/>
      <c r="UQG24" s="11"/>
      <c r="UQH24" s="11"/>
      <c r="UQI24" s="11"/>
      <c r="UQJ24" s="11"/>
      <c r="UQK24" s="11"/>
      <c r="UQL24" s="11"/>
      <c r="UQM24" s="11"/>
      <c r="UQN24" s="11"/>
      <c r="UQO24" s="11"/>
      <c r="UQP24" s="11"/>
      <c r="UQQ24" s="11"/>
      <c r="UQR24" s="11"/>
      <c r="UQS24" s="11"/>
      <c r="UQT24" s="11"/>
      <c r="UQU24" s="11"/>
      <c r="UQV24" s="11"/>
      <c r="UQW24" s="11"/>
      <c r="UQX24" s="11"/>
      <c r="UQY24" s="11"/>
      <c r="UQZ24" s="11"/>
      <c r="URA24" s="11"/>
      <c r="URB24" s="11"/>
      <c r="URC24" s="11"/>
      <c r="URD24" s="11"/>
      <c r="URE24" s="11"/>
      <c r="URF24" s="11"/>
      <c r="URG24" s="11"/>
      <c r="URH24" s="11"/>
      <c r="URI24" s="11"/>
      <c r="URJ24" s="11"/>
      <c r="URK24" s="11"/>
      <c r="URL24" s="11"/>
      <c r="URM24" s="11"/>
      <c r="URN24" s="11"/>
      <c r="URO24" s="11"/>
      <c r="URP24" s="11"/>
      <c r="URQ24" s="11"/>
      <c r="URR24" s="11"/>
      <c r="URS24" s="11"/>
      <c r="URT24" s="11"/>
      <c r="URU24" s="11"/>
      <c r="URV24" s="11"/>
      <c r="URW24" s="11"/>
      <c r="URX24" s="11"/>
      <c r="URY24" s="11"/>
      <c r="URZ24" s="11"/>
      <c r="USA24" s="11"/>
      <c r="USB24" s="11"/>
      <c r="USC24" s="11"/>
      <c r="USD24" s="11"/>
      <c r="USE24" s="11"/>
      <c r="USF24" s="11"/>
      <c r="USG24" s="11"/>
      <c r="USH24" s="11"/>
      <c r="USI24" s="11"/>
      <c r="USJ24" s="11"/>
      <c r="USK24" s="11"/>
      <c r="USL24" s="11"/>
      <c r="USM24" s="11"/>
      <c r="USN24" s="11"/>
      <c r="USO24" s="11"/>
      <c r="USP24" s="11"/>
      <c r="USQ24" s="11"/>
      <c r="USR24" s="11"/>
      <c r="USS24" s="11"/>
      <c r="UST24" s="11"/>
      <c r="USU24" s="11"/>
      <c r="USV24" s="11"/>
      <c r="USW24" s="11"/>
      <c r="USX24" s="11"/>
      <c r="USY24" s="11"/>
      <c r="USZ24" s="11"/>
      <c r="UTA24" s="11"/>
      <c r="UTB24" s="11"/>
      <c r="UTC24" s="11"/>
      <c r="UTD24" s="11"/>
      <c r="UTE24" s="11"/>
      <c r="UTF24" s="11"/>
      <c r="UTG24" s="11"/>
      <c r="UTH24" s="11"/>
      <c r="UTI24" s="11"/>
      <c r="UTJ24" s="11"/>
      <c r="UTK24" s="11"/>
      <c r="UTL24" s="11"/>
      <c r="UTM24" s="11"/>
      <c r="UTN24" s="11"/>
      <c r="UTO24" s="11"/>
      <c r="UTP24" s="11"/>
      <c r="UTQ24" s="11"/>
      <c r="UTR24" s="11"/>
      <c r="UTS24" s="11"/>
      <c r="UTT24" s="11"/>
      <c r="UTU24" s="11"/>
      <c r="UTV24" s="11"/>
      <c r="UTW24" s="11"/>
      <c r="UTX24" s="11"/>
      <c r="UTY24" s="11"/>
      <c r="UTZ24" s="11"/>
      <c r="UUA24" s="11"/>
      <c r="UUB24" s="11"/>
      <c r="UUC24" s="11"/>
      <c r="UUD24" s="11"/>
      <c r="UUE24" s="11"/>
      <c r="UUF24" s="11"/>
      <c r="UUG24" s="11"/>
      <c r="UUH24" s="11"/>
      <c r="UUI24" s="11"/>
      <c r="UUJ24" s="11"/>
      <c r="UUK24" s="11"/>
      <c r="UUL24" s="11"/>
      <c r="UUM24" s="11"/>
      <c r="UUN24" s="11"/>
      <c r="UUO24" s="11"/>
      <c r="UUP24" s="11"/>
      <c r="UUQ24" s="11"/>
      <c r="UUR24" s="11"/>
      <c r="UUS24" s="11"/>
      <c r="UUT24" s="11"/>
      <c r="UUU24" s="11"/>
      <c r="UUV24" s="11"/>
      <c r="UUW24" s="11"/>
      <c r="UUX24" s="11"/>
      <c r="UUY24" s="11"/>
      <c r="UUZ24" s="11"/>
      <c r="UVA24" s="11"/>
      <c r="UVB24" s="11"/>
      <c r="UVC24" s="11"/>
      <c r="UVD24" s="11"/>
      <c r="UVE24" s="11"/>
      <c r="UVF24" s="11"/>
      <c r="UVG24" s="11"/>
      <c r="UVH24" s="11"/>
      <c r="UVI24" s="11"/>
      <c r="UVJ24" s="11"/>
      <c r="UVK24" s="11"/>
      <c r="UVL24" s="11"/>
      <c r="UVM24" s="11"/>
      <c r="UVN24" s="11"/>
      <c r="UVO24" s="11"/>
      <c r="UVP24" s="11"/>
      <c r="UVQ24" s="11"/>
      <c r="UVR24" s="11"/>
      <c r="UVS24" s="11"/>
      <c r="UVT24" s="11"/>
      <c r="UVU24" s="11"/>
      <c r="UVV24" s="11"/>
      <c r="UVW24" s="11"/>
      <c r="UVX24" s="11"/>
      <c r="UVY24" s="11"/>
      <c r="UVZ24" s="11"/>
      <c r="UWA24" s="11"/>
      <c r="UWB24" s="11"/>
      <c r="UWC24" s="11"/>
      <c r="UWD24" s="11"/>
      <c r="UWE24" s="11"/>
      <c r="UWF24" s="11"/>
      <c r="UWG24" s="11"/>
      <c r="UWH24" s="11"/>
      <c r="UWI24" s="11"/>
      <c r="UWJ24" s="11"/>
      <c r="UWK24" s="11"/>
      <c r="UWL24" s="11"/>
      <c r="UWM24" s="11"/>
      <c r="UWN24" s="11"/>
      <c r="UWO24" s="11"/>
      <c r="UWP24" s="11"/>
      <c r="UWQ24" s="11"/>
      <c r="UWR24" s="11"/>
      <c r="UWS24" s="11"/>
      <c r="UWT24" s="11"/>
      <c r="UWU24" s="11"/>
      <c r="UWV24" s="11"/>
      <c r="UWW24" s="11"/>
      <c r="UWX24" s="11"/>
      <c r="UWY24" s="11"/>
      <c r="UWZ24" s="11"/>
      <c r="UXA24" s="11"/>
      <c r="UXB24" s="11"/>
      <c r="UXC24" s="11"/>
      <c r="UXD24" s="11"/>
      <c r="UXE24" s="11"/>
      <c r="UXF24" s="11"/>
      <c r="UXG24" s="11"/>
      <c r="UXH24" s="11"/>
      <c r="UXI24" s="11"/>
      <c r="UXJ24" s="11"/>
      <c r="UXK24" s="11"/>
      <c r="UXL24" s="11"/>
      <c r="UXM24" s="11"/>
      <c r="UXN24" s="11"/>
      <c r="UXO24" s="11"/>
      <c r="UXP24" s="11"/>
      <c r="UXQ24" s="11"/>
      <c r="UXR24" s="11"/>
      <c r="UXS24" s="11"/>
      <c r="UXT24" s="11"/>
      <c r="UXU24" s="11"/>
      <c r="UXV24" s="11"/>
      <c r="UXW24" s="11"/>
      <c r="UXX24" s="11"/>
      <c r="UXY24" s="11"/>
      <c r="UXZ24" s="11"/>
      <c r="UYA24" s="11"/>
      <c r="UYB24" s="11"/>
      <c r="UYC24" s="11"/>
      <c r="UYD24" s="11"/>
      <c r="UYE24" s="11"/>
      <c r="UYF24" s="11"/>
      <c r="UYG24" s="11"/>
      <c r="UYH24" s="11"/>
      <c r="UYI24" s="11"/>
      <c r="UYJ24" s="11"/>
      <c r="UYK24" s="11"/>
      <c r="UYL24" s="11"/>
      <c r="UYM24" s="11"/>
      <c r="UYN24" s="11"/>
      <c r="UYO24" s="11"/>
      <c r="UYP24" s="11"/>
      <c r="UYQ24" s="11"/>
      <c r="UYR24" s="11"/>
      <c r="UYS24" s="11"/>
      <c r="UYT24" s="11"/>
      <c r="UYU24" s="11"/>
      <c r="UYV24" s="11"/>
      <c r="UYW24" s="11"/>
      <c r="UYX24" s="11"/>
      <c r="UYY24" s="11"/>
      <c r="UYZ24" s="11"/>
      <c r="UZA24" s="11"/>
      <c r="UZB24" s="11"/>
      <c r="UZC24" s="11"/>
      <c r="UZD24" s="11"/>
      <c r="UZE24" s="11"/>
      <c r="UZF24" s="11"/>
      <c r="UZG24" s="11"/>
      <c r="UZH24" s="11"/>
      <c r="UZI24" s="11"/>
      <c r="UZJ24" s="11"/>
      <c r="UZK24" s="11"/>
      <c r="UZL24" s="11"/>
      <c r="UZM24" s="11"/>
      <c r="UZN24" s="11"/>
      <c r="UZO24" s="11"/>
      <c r="UZP24" s="11"/>
      <c r="UZQ24" s="11"/>
      <c r="UZR24" s="11"/>
      <c r="UZS24" s="11"/>
      <c r="UZT24" s="11"/>
      <c r="UZU24" s="11"/>
      <c r="UZV24" s="11"/>
      <c r="UZW24" s="11"/>
      <c r="UZX24" s="11"/>
      <c r="UZY24" s="11"/>
      <c r="UZZ24" s="11"/>
      <c r="VAA24" s="11"/>
      <c r="VAB24" s="11"/>
      <c r="VAC24" s="11"/>
      <c r="VAD24" s="11"/>
      <c r="VAE24" s="11"/>
      <c r="VAF24" s="11"/>
      <c r="VAG24" s="11"/>
      <c r="VAH24" s="11"/>
      <c r="VAI24" s="11"/>
      <c r="VAJ24" s="11"/>
      <c r="VAK24" s="11"/>
      <c r="VAL24" s="11"/>
      <c r="VAM24" s="11"/>
      <c r="VAN24" s="11"/>
      <c r="VAO24" s="11"/>
      <c r="VAP24" s="11"/>
      <c r="VAQ24" s="11"/>
      <c r="VAR24" s="11"/>
      <c r="VAS24" s="11"/>
      <c r="VAT24" s="11"/>
      <c r="VAU24" s="11"/>
      <c r="VAV24" s="11"/>
      <c r="VAW24" s="11"/>
      <c r="VAX24" s="11"/>
      <c r="VAY24" s="11"/>
      <c r="VAZ24" s="11"/>
      <c r="VBA24" s="11"/>
      <c r="VBB24" s="11"/>
      <c r="VBC24" s="11"/>
      <c r="VBD24" s="11"/>
      <c r="VBE24" s="11"/>
      <c r="VBF24" s="11"/>
      <c r="VBG24" s="11"/>
      <c r="VBH24" s="11"/>
      <c r="VBI24" s="11"/>
      <c r="VBJ24" s="11"/>
      <c r="VBK24" s="11"/>
      <c r="VBL24" s="11"/>
      <c r="VBM24" s="11"/>
      <c r="VBN24" s="11"/>
      <c r="VBO24" s="11"/>
      <c r="VBP24" s="11"/>
      <c r="VBQ24" s="11"/>
      <c r="VBR24" s="11"/>
      <c r="VBS24" s="11"/>
      <c r="VBT24" s="11"/>
      <c r="VBU24" s="11"/>
      <c r="VBV24" s="11"/>
      <c r="VBW24" s="11"/>
      <c r="VBX24" s="11"/>
      <c r="VBY24" s="11"/>
      <c r="VBZ24" s="11"/>
      <c r="VCA24" s="11"/>
      <c r="VCB24" s="11"/>
      <c r="VCC24" s="11"/>
      <c r="VCD24" s="11"/>
      <c r="VCE24" s="11"/>
      <c r="VCF24" s="11"/>
      <c r="VCG24" s="11"/>
      <c r="VCH24" s="11"/>
      <c r="VCI24" s="11"/>
      <c r="VCJ24" s="11"/>
      <c r="VCK24" s="11"/>
      <c r="VCL24" s="11"/>
      <c r="VCM24" s="11"/>
      <c r="VCN24" s="11"/>
      <c r="VCO24" s="11"/>
      <c r="VCP24" s="11"/>
      <c r="VCQ24" s="11"/>
      <c r="VCR24" s="11"/>
      <c r="VCS24" s="11"/>
      <c r="VCT24" s="11"/>
      <c r="VCU24" s="11"/>
      <c r="VCV24" s="11"/>
      <c r="VCW24" s="11"/>
      <c r="VCX24" s="11"/>
      <c r="VCY24" s="11"/>
      <c r="VCZ24" s="11"/>
      <c r="VDA24" s="11"/>
      <c r="VDB24" s="11"/>
      <c r="VDC24" s="11"/>
      <c r="VDD24" s="11"/>
      <c r="VDE24" s="11"/>
      <c r="VDF24" s="11"/>
      <c r="VDG24" s="11"/>
      <c r="VDH24" s="11"/>
      <c r="VDI24" s="11"/>
      <c r="VDJ24" s="11"/>
      <c r="VDK24" s="11"/>
      <c r="VDL24" s="11"/>
      <c r="VDM24" s="11"/>
      <c r="VDN24" s="11"/>
      <c r="VDO24" s="11"/>
      <c r="VDP24" s="11"/>
      <c r="VDQ24" s="11"/>
      <c r="VDR24" s="11"/>
      <c r="VDS24" s="11"/>
      <c r="VDT24" s="11"/>
      <c r="VDU24" s="11"/>
      <c r="VDV24" s="11"/>
      <c r="VDW24" s="11"/>
      <c r="VDX24" s="11"/>
      <c r="VDY24" s="11"/>
      <c r="VDZ24" s="11"/>
      <c r="VEA24" s="11"/>
      <c r="VEB24" s="11"/>
      <c r="VEC24" s="11"/>
      <c r="VED24" s="11"/>
      <c r="VEE24" s="11"/>
      <c r="VEF24" s="11"/>
      <c r="VEG24" s="11"/>
      <c r="VEH24" s="11"/>
      <c r="VEI24" s="11"/>
      <c r="VEJ24" s="11"/>
      <c r="VEK24" s="11"/>
      <c r="VEL24" s="11"/>
      <c r="VEM24" s="11"/>
      <c r="VEN24" s="11"/>
      <c r="VEO24" s="11"/>
      <c r="VEP24" s="11"/>
      <c r="VEQ24" s="11"/>
      <c r="VER24" s="11"/>
      <c r="VES24" s="11"/>
      <c r="VET24" s="11"/>
      <c r="VEU24" s="11"/>
      <c r="VEV24" s="11"/>
      <c r="VEW24" s="11"/>
      <c r="VEX24" s="11"/>
      <c r="VEY24" s="11"/>
      <c r="VEZ24" s="11"/>
      <c r="VFA24" s="11"/>
      <c r="VFB24" s="11"/>
      <c r="VFC24" s="11"/>
      <c r="VFD24" s="11"/>
      <c r="VFE24" s="11"/>
      <c r="VFF24" s="11"/>
      <c r="VFG24" s="11"/>
      <c r="VFH24" s="11"/>
      <c r="VFI24" s="11"/>
      <c r="VFJ24" s="11"/>
      <c r="VFK24" s="11"/>
      <c r="VFL24" s="11"/>
      <c r="VFM24" s="11"/>
      <c r="VFN24" s="11"/>
      <c r="VFO24" s="11"/>
      <c r="VFP24" s="11"/>
      <c r="VFQ24" s="11"/>
      <c r="VFR24" s="11"/>
      <c r="VFS24" s="11"/>
      <c r="VFT24" s="11"/>
      <c r="VFU24" s="11"/>
      <c r="VFV24" s="11"/>
      <c r="VFW24" s="11"/>
      <c r="VFX24" s="11"/>
      <c r="VFY24" s="11"/>
      <c r="VFZ24" s="11"/>
      <c r="VGA24" s="11"/>
      <c r="VGB24" s="11"/>
      <c r="VGC24" s="11"/>
      <c r="VGD24" s="11"/>
      <c r="VGE24" s="11"/>
      <c r="VGF24" s="11"/>
      <c r="VGG24" s="11"/>
      <c r="VGH24" s="11"/>
      <c r="VGI24" s="11"/>
      <c r="VGJ24" s="11"/>
      <c r="VGK24" s="11"/>
      <c r="VGL24" s="11"/>
      <c r="VGM24" s="11"/>
      <c r="VGN24" s="11"/>
      <c r="VGO24" s="11"/>
      <c r="VGP24" s="11"/>
      <c r="VGQ24" s="11"/>
      <c r="VGR24" s="11"/>
      <c r="VGS24" s="11"/>
      <c r="VGT24" s="11"/>
      <c r="VGU24" s="11"/>
      <c r="VGV24" s="11"/>
      <c r="VGW24" s="11"/>
      <c r="VGX24" s="11"/>
      <c r="VGY24" s="11"/>
      <c r="VGZ24" s="11"/>
      <c r="VHA24" s="11"/>
      <c r="VHB24" s="11"/>
      <c r="VHC24" s="11"/>
      <c r="VHD24" s="11"/>
      <c r="VHE24" s="11"/>
      <c r="VHF24" s="11"/>
      <c r="VHG24" s="11"/>
      <c r="VHH24" s="11"/>
      <c r="VHI24" s="11"/>
      <c r="VHJ24" s="11"/>
      <c r="VHK24" s="11"/>
      <c r="VHL24" s="11"/>
      <c r="VHM24" s="11"/>
      <c r="VHN24" s="11"/>
      <c r="VHO24" s="11"/>
      <c r="VHP24" s="11"/>
      <c r="VHQ24" s="11"/>
      <c r="VHR24" s="11"/>
      <c r="VHS24" s="11"/>
      <c r="VHT24" s="11"/>
      <c r="VHU24" s="11"/>
      <c r="VHV24" s="11"/>
      <c r="VHW24" s="11"/>
      <c r="VHX24" s="11"/>
      <c r="VHY24" s="11"/>
      <c r="VHZ24" s="11"/>
      <c r="VIA24" s="11"/>
      <c r="VIB24" s="11"/>
      <c r="VIC24" s="11"/>
      <c r="VID24" s="11"/>
      <c r="VIE24" s="11"/>
      <c r="VIF24" s="11"/>
      <c r="VIG24" s="11"/>
      <c r="VIH24" s="11"/>
      <c r="VII24" s="11"/>
      <c r="VIJ24" s="11"/>
      <c r="VIK24" s="11"/>
      <c r="VIL24" s="11"/>
      <c r="VIM24" s="11"/>
      <c r="VIN24" s="11"/>
      <c r="VIO24" s="11"/>
      <c r="VIP24" s="11"/>
      <c r="VIQ24" s="11"/>
      <c r="VIR24" s="11"/>
      <c r="VIS24" s="11"/>
      <c r="VIT24" s="11"/>
      <c r="VIU24" s="11"/>
      <c r="VIV24" s="11"/>
      <c r="VIW24" s="11"/>
      <c r="VIX24" s="11"/>
      <c r="VIY24" s="11"/>
      <c r="VIZ24" s="11"/>
      <c r="VJA24" s="11"/>
      <c r="VJB24" s="11"/>
      <c r="VJC24" s="11"/>
      <c r="VJD24" s="11"/>
      <c r="VJE24" s="11"/>
      <c r="VJF24" s="11"/>
      <c r="VJG24" s="11"/>
      <c r="VJH24" s="11"/>
      <c r="VJI24" s="11"/>
      <c r="VJJ24" s="11"/>
      <c r="VJK24" s="11"/>
      <c r="VJL24" s="11"/>
      <c r="VJM24" s="11"/>
      <c r="VJN24" s="11"/>
      <c r="VJO24" s="11"/>
      <c r="VJP24" s="11"/>
      <c r="VJQ24" s="11"/>
      <c r="VJR24" s="11"/>
      <c r="VJS24" s="11"/>
      <c r="VJT24" s="11"/>
      <c r="VJU24" s="11"/>
      <c r="VJV24" s="11"/>
      <c r="VJW24" s="11"/>
      <c r="VJX24" s="11"/>
      <c r="VJY24" s="11"/>
      <c r="VJZ24" s="11"/>
      <c r="VKA24" s="11"/>
      <c r="VKB24" s="11"/>
      <c r="VKC24" s="11"/>
      <c r="VKD24" s="11"/>
      <c r="VKE24" s="11"/>
      <c r="VKF24" s="11"/>
      <c r="VKG24" s="11"/>
      <c r="VKH24" s="11"/>
      <c r="VKI24" s="11"/>
      <c r="VKJ24" s="11"/>
      <c r="VKK24" s="11"/>
      <c r="VKL24" s="11"/>
      <c r="VKM24" s="11"/>
      <c r="VKN24" s="11"/>
      <c r="VKO24" s="11"/>
      <c r="VKP24" s="11"/>
      <c r="VKQ24" s="11"/>
      <c r="VKR24" s="11"/>
      <c r="VKS24" s="11"/>
      <c r="VKT24" s="11"/>
      <c r="VKU24" s="11"/>
      <c r="VKV24" s="11"/>
      <c r="VKW24" s="11"/>
      <c r="VKX24" s="11"/>
      <c r="VKY24" s="11"/>
      <c r="VKZ24" s="11"/>
      <c r="VLA24" s="11"/>
      <c r="VLB24" s="11"/>
      <c r="VLC24" s="11"/>
      <c r="VLD24" s="11"/>
      <c r="VLE24" s="11"/>
      <c r="VLF24" s="11"/>
      <c r="VLG24" s="11"/>
      <c r="VLH24" s="11"/>
      <c r="VLI24" s="11"/>
      <c r="VLJ24" s="11"/>
      <c r="VLK24" s="11"/>
      <c r="VLL24" s="11"/>
      <c r="VLM24" s="11"/>
      <c r="VLN24" s="11"/>
      <c r="VLO24" s="11"/>
      <c r="VLP24" s="11"/>
      <c r="VLQ24" s="11"/>
      <c r="VLR24" s="11"/>
      <c r="VLS24" s="11"/>
      <c r="VLT24" s="11"/>
      <c r="VLU24" s="11"/>
      <c r="VLV24" s="11"/>
      <c r="VLW24" s="11"/>
      <c r="VLX24" s="11"/>
      <c r="VLY24" s="11"/>
      <c r="VLZ24" s="11"/>
      <c r="VMA24" s="11"/>
      <c r="VMB24" s="11"/>
      <c r="VMC24" s="11"/>
      <c r="VMD24" s="11"/>
      <c r="VME24" s="11"/>
      <c r="VMF24" s="11"/>
      <c r="VMG24" s="11"/>
      <c r="VMH24" s="11"/>
      <c r="VMI24" s="11"/>
      <c r="VMJ24" s="11"/>
      <c r="VMK24" s="11"/>
      <c r="VML24" s="11"/>
      <c r="VMM24" s="11"/>
      <c r="VMN24" s="11"/>
      <c r="VMO24" s="11"/>
      <c r="VMP24" s="11"/>
      <c r="VMQ24" s="11"/>
      <c r="VMR24" s="11"/>
      <c r="VMS24" s="11"/>
      <c r="VMT24" s="11"/>
      <c r="VMU24" s="11"/>
      <c r="VMV24" s="11"/>
      <c r="VMW24" s="11"/>
      <c r="VMX24" s="11"/>
      <c r="VMY24" s="11"/>
      <c r="VMZ24" s="11"/>
      <c r="VNA24" s="11"/>
      <c r="VNB24" s="11"/>
      <c r="VNC24" s="11"/>
      <c r="VND24" s="11"/>
      <c r="VNE24" s="11"/>
      <c r="VNF24" s="11"/>
      <c r="VNG24" s="11"/>
      <c r="VNH24" s="11"/>
      <c r="VNI24" s="11"/>
      <c r="VNJ24" s="11"/>
      <c r="VNK24" s="11"/>
      <c r="VNL24" s="11"/>
      <c r="VNM24" s="11"/>
      <c r="VNN24" s="11"/>
      <c r="VNO24" s="11"/>
      <c r="VNP24" s="11"/>
      <c r="VNQ24" s="11"/>
      <c r="VNR24" s="11"/>
      <c r="VNS24" s="11"/>
      <c r="VNT24" s="11"/>
      <c r="VNU24" s="11"/>
      <c r="VNV24" s="11"/>
      <c r="VNW24" s="11"/>
      <c r="VNX24" s="11"/>
      <c r="VNY24" s="11"/>
      <c r="VNZ24" s="11"/>
      <c r="VOA24" s="11"/>
      <c r="VOB24" s="11"/>
      <c r="VOC24" s="11"/>
      <c r="VOD24" s="11"/>
      <c r="VOE24" s="11"/>
      <c r="VOF24" s="11"/>
      <c r="VOG24" s="11"/>
      <c r="VOH24" s="11"/>
      <c r="VOI24" s="11"/>
      <c r="VOJ24" s="11"/>
      <c r="VOK24" s="11"/>
      <c r="VOL24" s="11"/>
      <c r="VOM24" s="11"/>
      <c r="VON24" s="11"/>
      <c r="VOO24" s="11"/>
      <c r="VOP24" s="11"/>
      <c r="VOQ24" s="11"/>
      <c r="VOR24" s="11"/>
      <c r="VOS24" s="11"/>
      <c r="VOT24" s="11"/>
      <c r="VOU24" s="11"/>
      <c r="VOV24" s="11"/>
      <c r="VOW24" s="11"/>
      <c r="VOX24" s="11"/>
      <c r="VOY24" s="11"/>
      <c r="VOZ24" s="11"/>
      <c r="VPA24" s="11"/>
      <c r="VPB24" s="11"/>
      <c r="VPC24" s="11"/>
      <c r="VPD24" s="11"/>
      <c r="VPE24" s="11"/>
      <c r="VPF24" s="11"/>
      <c r="VPG24" s="11"/>
      <c r="VPH24" s="11"/>
      <c r="VPI24" s="11"/>
      <c r="VPJ24" s="11"/>
      <c r="VPK24" s="11"/>
      <c r="VPL24" s="11"/>
      <c r="VPM24" s="11"/>
      <c r="VPN24" s="11"/>
      <c r="VPO24" s="11"/>
      <c r="VPP24" s="11"/>
      <c r="VPQ24" s="11"/>
      <c r="VPR24" s="11"/>
      <c r="VPS24" s="11"/>
      <c r="VPT24" s="11"/>
      <c r="VPU24" s="11"/>
      <c r="VPV24" s="11"/>
      <c r="VPW24" s="11"/>
      <c r="VPX24" s="11"/>
      <c r="VPY24" s="11"/>
      <c r="VPZ24" s="11"/>
      <c r="VQA24" s="11"/>
      <c r="VQB24" s="11"/>
      <c r="VQC24" s="11"/>
      <c r="VQD24" s="11"/>
      <c r="VQE24" s="11"/>
      <c r="VQF24" s="11"/>
      <c r="VQG24" s="11"/>
      <c r="VQH24" s="11"/>
      <c r="VQI24" s="11"/>
      <c r="VQJ24" s="11"/>
      <c r="VQK24" s="11"/>
      <c r="VQL24" s="11"/>
      <c r="VQM24" s="11"/>
      <c r="VQN24" s="11"/>
      <c r="VQO24" s="11"/>
      <c r="VQP24" s="11"/>
      <c r="VQQ24" s="11"/>
      <c r="VQR24" s="11"/>
      <c r="VQS24" s="11"/>
      <c r="VQT24" s="11"/>
      <c r="VQU24" s="11"/>
      <c r="VQV24" s="11"/>
      <c r="VQW24" s="11"/>
      <c r="VQX24" s="11"/>
      <c r="VQY24" s="11"/>
      <c r="VQZ24" s="11"/>
      <c r="VRA24" s="11"/>
      <c r="VRB24" s="11"/>
      <c r="VRC24" s="11"/>
      <c r="VRD24" s="11"/>
      <c r="VRE24" s="11"/>
      <c r="VRF24" s="11"/>
      <c r="VRG24" s="11"/>
      <c r="VRH24" s="11"/>
      <c r="VRI24" s="11"/>
      <c r="VRJ24" s="11"/>
      <c r="VRK24" s="11"/>
      <c r="VRL24" s="11"/>
      <c r="VRM24" s="11"/>
      <c r="VRN24" s="11"/>
      <c r="VRO24" s="11"/>
      <c r="VRP24" s="11"/>
      <c r="VRQ24" s="11"/>
      <c r="VRR24" s="11"/>
      <c r="VRS24" s="11"/>
      <c r="VRT24" s="11"/>
      <c r="VRU24" s="11"/>
      <c r="VRV24" s="11"/>
      <c r="VRW24" s="11"/>
      <c r="VRX24" s="11"/>
      <c r="VRY24" s="11"/>
      <c r="VRZ24" s="11"/>
      <c r="VSA24" s="11"/>
      <c r="VSB24" s="11"/>
      <c r="VSC24" s="11"/>
      <c r="VSD24" s="11"/>
      <c r="VSE24" s="11"/>
      <c r="VSF24" s="11"/>
      <c r="VSG24" s="11"/>
      <c r="VSH24" s="11"/>
      <c r="VSI24" s="11"/>
      <c r="VSJ24" s="11"/>
      <c r="VSK24" s="11"/>
      <c r="VSL24" s="11"/>
      <c r="VSM24" s="11"/>
      <c r="VSN24" s="11"/>
      <c r="VSO24" s="11"/>
      <c r="VSP24" s="11"/>
      <c r="VSQ24" s="11"/>
      <c r="VSR24" s="11"/>
      <c r="VSS24" s="11"/>
      <c r="VST24" s="11"/>
      <c r="VSU24" s="11"/>
      <c r="VSV24" s="11"/>
      <c r="VSW24" s="11"/>
      <c r="VSX24" s="11"/>
      <c r="VSY24" s="11"/>
      <c r="VSZ24" s="11"/>
      <c r="VTA24" s="11"/>
      <c r="VTB24" s="11"/>
      <c r="VTC24" s="11"/>
      <c r="VTD24" s="11"/>
      <c r="VTE24" s="11"/>
      <c r="VTF24" s="11"/>
      <c r="VTG24" s="11"/>
      <c r="VTH24" s="11"/>
      <c r="VTI24" s="11"/>
      <c r="VTJ24" s="11"/>
      <c r="VTK24" s="11"/>
      <c r="VTL24" s="11"/>
      <c r="VTM24" s="11"/>
      <c r="VTN24" s="11"/>
      <c r="VTO24" s="11"/>
      <c r="VTP24" s="11"/>
      <c r="VTQ24" s="11"/>
      <c r="VTR24" s="11"/>
      <c r="VTS24" s="11"/>
      <c r="VTT24" s="11"/>
      <c r="VTU24" s="11"/>
      <c r="VTV24" s="11"/>
      <c r="VTW24" s="11"/>
      <c r="VTX24" s="11"/>
      <c r="VTY24" s="11"/>
      <c r="VTZ24" s="11"/>
      <c r="VUA24" s="11"/>
      <c r="VUB24" s="11"/>
      <c r="VUC24" s="11"/>
      <c r="VUD24" s="11"/>
      <c r="VUE24" s="11"/>
      <c r="VUF24" s="11"/>
      <c r="VUG24" s="11"/>
      <c r="VUH24" s="11"/>
      <c r="VUI24" s="11"/>
      <c r="VUJ24" s="11"/>
      <c r="VUK24" s="11"/>
      <c r="VUL24" s="11"/>
      <c r="VUM24" s="11"/>
      <c r="VUN24" s="11"/>
      <c r="VUO24" s="11"/>
      <c r="VUP24" s="11"/>
      <c r="VUQ24" s="11"/>
      <c r="VUR24" s="11"/>
      <c r="VUS24" s="11"/>
      <c r="VUT24" s="11"/>
      <c r="VUU24" s="11"/>
      <c r="VUV24" s="11"/>
      <c r="VUW24" s="11"/>
      <c r="VUX24" s="11"/>
      <c r="VUY24" s="11"/>
      <c r="VUZ24" s="11"/>
      <c r="VVA24" s="11"/>
      <c r="VVB24" s="11"/>
      <c r="VVC24" s="11"/>
      <c r="VVD24" s="11"/>
      <c r="VVE24" s="11"/>
      <c r="VVF24" s="11"/>
      <c r="VVG24" s="11"/>
      <c r="VVH24" s="11"/>
      <c r="VVI24" s="11"/>
      <c r="VVJ24" s="11"/>
      <c r="VVK24" s="11"/>
      <c r="VVL24" s="11"/>
      <c r="VVM24" s="11"/>
      <c r="VVN24" s="11"/>
      <c r="VVO24" s="11"/>
      <c r="VVP24" s="11"/>
      <c r="VVQ24" s="11"/>
      <c r="VVR24" s="11"/>
      <c r="VVS24" s="11"/>
      <c r="VVT24" s="11"/>
      <c r="VVU24" s="11"/>
      <c r="VVV24" s="11"/>
      <c r="VVW24" s="11"/>
      <c r="VVX24" s="11"/>
      <c r="VVY24" s="11"/>
      <c r="VVZ24" s="11"/>
      <c r="VWA24" s="11"/>
      <c r="VWB24" s="11"/>
      <c r="VWC24" s="11"/>
      <c r="VWD24" s="11"/>
      <c r="VWE24" s="11"/>
      <c r="VWF24" s="11"/>
      <c r="VWG24" s="11"/>
      <c r="VWH24" s="11"/>
      <c r="VWI24" s="11"/>
      <c r="VWJ24" s="11"/>
      <c r="VWK24" s="11"/>
      <c r="VWL24" s="11"/>
      <c r="VWM24" s="11"/>
      <c r="VWN24" s="11"/>
      <c r="VWO24" s="11"/>
      <c r="VWP24" s="11"/>
      <c r="VWQ24" s="11"/>
      <c r="VWR24" s="11"/>
      <c r="VWS24" s="11"/>
      <c r="VWT24" s="11"/>
      <c r="VWU24" s="11"/>
      <c r="VWV24" s="11"/>
      <c r="VWW24" s="11"/>
      <c r="VWX24" s="11"/>
      <c r="VWY24" s="11"/>
      <c r="VWZ24" s="11"/>
      <c r="VXA24" s="11"/>
      <c r="VXB24" s="11"/>
      <c r="VXC24" s="11"/>
      <c r="VXD24" s="11"/>
      <c r="VXE24" s="11"/>
      <c r="VXF24" s="11"/>
      <c r="VXG24" s="11"/>
      <c r="VXH24" s="11"/>
      <c r="VXI24" s="11"/>
      <c r="VXJ24" s="11"/>
      <c r="VXK24" s="11"/>
      <c r="VXL24" s="11"/>
      <c r="VXM24" s="11"/>
      <c r="VXN24" s="11"/>
      <c r="VXO24" s="11"/>
      <c r="VXP24" s="11"/>
      <c r="VXQ24" s="11"/>
      <c r="VXR24" s="11"/>
      <c r="VXS24" s="11"/>
      <c r="VXT24" s="11"/>
      <c r="VXU24" s="11"/>
      <c r="VXV24" s="11"/>
      <c r="VXW24" s="11"/>
      <c r="VXX24" s="11"/>
      <c r="VXY24" s="11"/>
      <c r="VXZ24" s="11"/>
      <c r="VYA24" s="11"/>
      <c r="VYB24" s="11"/>
      <c r="VYC24" s="11"/>
      <c r="VYD24" s="11"/>
      <c r="VYE24" s="11"/>
      <c r="VYF24" s="11"/>
      <c r="VYG24" s="11"/>
      <c r="VYH24" s="11"/>
      <c r="VYI24" s="11"/>
      <c r="VYJ24" s="11"/>
      <c r="VYK24" s="11"/>
      <c r="VYL24" s="11"/>
      <c r="VYM24" s="11"/>
      <c r="VYN24" s="11"/>
      <c r="VYO24" s="11"/>
      <c r="VYP24" s="11"/>
      <c r="VYQ24" s="11"/>
      <c r="VYR24" s="11"/>
      <c r="VYS24" s="11"/>
      <c r="VYT24" s="11"/>
      <c r="VYU24" s="11"/>
      <c r="VYV24" s="11"/>
      <c r="VYW24" s="11"/>
      <c r="VYX24" s="11"/>
      <c r="VYY24" s="11"/>
      <c r="VYZ24" s="11"/>
      <c r="VZA24" s="11"/>
      <c r="VZB24" s="11"/>
      <c r="VZC24" s="11"/>
      <c r="VZD24" s="11"/>
      <c r="VZE24" s="11"/>
      <c r="VZF24" s="11"/>
      <c r="VZG24" s="11"/>
      <c r="VZH24" s="11"/>
      <c r="VZI24" s="11"/>
      <c r="VZJ24" s="11"/>
      <c r="VZK24" s="11"/>
      <c r="VZL24" s="11"/>
      <c r="VZM24" s="11"/>
      <c r="VZN24" s="11"/>
      <c r="VZO24" s="11"/>
      <c r="VZP24" s="11"/>
      <c r="VZQ24" s="11"/>
      <c r="VZR24" s="11"/>
      <c r="VZS24" s="11"/>
      <c r="VZT24" s="11"/>
      <c r="VZU24" s="11"/>
      <c r="VZV24" s="11"/>
      <c r="VZW24" s="11"/>
      <c r="VZX24" s="11"/>
      <c r="VZY24" s="11"/>
      <c r="VZZ24" s="11"/>
      <c r="WAA24" s="11"/>
      <c r="WAB24" s="11"/>
      <c r="WAC24" s="11"/>
      <c r="WAD24" s="11"/>
      <c r="WAE24" s="11"/>
      <c r="WAF24" s="11"/>
      <c r="WAG24" s="11"/>
      <c r="WAH24" s="11"/>
      <c r="WAI24" s="11"/>
      <c r="WAJ24" s="11"/>
      <c r="WAK24" s="11"/>
      <c r="WAL24" s="11"/>
      <c r="WAM24" s="11"/>
      <c r="WAN24" s="11"/>
      <c r="WAO24" s="11"/>
      <c r="WAP24" s="11"/>
      <c r="WAQ24" s="11"/>
      <c r="WAR24" s="11"/>
      <c r="WAS24" s="11"/>
      <c r="WAT24" s="11"/>
      <c r="WAU24" s="11"/>
      <c r="WAV24" s="11"/>
      <c r="WAW24" s="11"/>
      <c r="WAX24" s="11"/>
      <c r="WAY24" s="11"/>
      <c r="WAZ24" s="11"/>
      <c r="WBA24" s="11"/>
      <c r="WBB24" s="11"/>
      <c r="WBC24" s="11"/>
      <c r="WBD24" s="11"/>
      <c r="WBE24" s="11"/>
      <c r="WBF24" s="11"/>
      <c r="WBG24" s="11"/>
      <c r="WBH24" s="11"/>
      <c r="WBI24" s="11"/>
      <c r="WBJ24" s="11"/>
      <c r="WBK24" s="11"/>
      <c r="WBL24" s="11"/>
      <c r="WBM24" s="11"/>
      <c r="WBN24" s="11"/>
      <c r="WBO24" s="11"/>
      <c r="WBP24" s="11"/>
      <c r="WBQ24" s="11"/>
      <c r="WBR24" s="11"/>
      <c r="WBS24" s="11"/>
      <c r="WBT24" s="11"/>
      <c r="WBU24" s="11"/>
      <c r="WBV24" s="11"/>
      <c r="WBW24" s="11"/>
      <c r="WBX24" s="11"/>
      <c r="WBY24" s="11"/>
      <c r="WBZ24" s="11"/>
      <c r="WCA24" s="11"/>
      <c r="WCB24" s="11"/>
      <c r="WCC24" s="11"/>
      <c r="WCD24" s="11"/>
      <c r="WCE24" s="11"/>
      <c r="WCF24" s="11"/>
      <c r="WCG24" s="11"/>
      <c r="WCH24" s="11"/>
      <c r="WCI24" s="11"/>
      <c r="WCJ24" s="11"/>
      <c r="WCK24" s="11"/>
      <c r="WCL24" s="11"/>
      <c r="WCM24" s="11"/>
      <c r="WCN24" s="11"/>
      <c r="WCO24" s="11"/>
      <c r="WCP24" s="11"/>
      <c r="WCQ24" s="11"/>
      <c r="WCR24" s="11"/>
      <c r="WCS24" s="11"/>
      <c r="WCT24" s="11"/>
      <c r="WCU24" s="11"/>
      <c r="WCV24" s="11"/>
      <c r="WCW24" s="11"/>
      <c r="WCX24" s="11"/>
      <c r="WCY24" s="11"/>
      <c r="WCZ24" s="11"/>
      <c r="WDA24" s="11"/>
      <c r="WDB24" s="11"/>
      <c r="WDC24" s="11"/>
      <c r="WDD24" s="11"/>
      <c r="WDE24" s="11"/>
      <c r="WDF24" s="11"/>
      <c r="WDG24" s="11"/>
      <c r="WDH24" s="11"/>
      <c r="WDI24" s="11"/>
      <c r="WDJ24" s="11"/>
      <c r="WDK24" s="11"/>
      <c r="WDL24" s="11"/>
      <c r="WDM24" s="11"/>
      <c r="WDN24" s="11"/>
      <c r="WDO24" s="11"/>
      <c r="WDP24" s="11"/>
      <c r="WDQ24" s="11"/>
      <c r="WDR24" s="11"/>
      <c r="WDS24" s="11"/>
      <c r="WDT24" s="11"/>
      <c r="WDU24" s="11"/>
      <c r="WDV24" s="11"/>
      <c r="WDW24" s="11"/>
      <c r="WDX24" s="11"/>
      <c r="WDY24" s="11"/>
      <c r="WDZ24" s="11"/>
      <c r="WEA24" s="11"/>
      <c r="WEB24" s="11"/>
      <c r="WEC24" s="11"/>
      <c r="WED24" s="11"/>
      <c r="WEE24" s="11"/>
      <c r="WEF24" s="11"/>
      <c r="WEG24" s="11"/>
      <c r="WEH24" s="11"/>
      <c r="WEI24" s="11"/>
      <c r="WEJ24" s="11"/>
      <c r="WEK24" s="11"/>
      <c r="WEL24" s="11"/>
      <c r="WEM24" s="11"/>
      <c r="WEN24" s="11"/>
      <c r="WEO24" s="11"/>
      <c r="WEP24" s="11"/>
      <c r="WEQ24" s="11"/>
      <c r="WER24" s="11"/>
      <c r="WES24" s="11"/>
      <c r="WET24" s="11"/>
      <c r="WEU24" s="11"/>
      <c r="WEV24" s="11"/>
      <c r="WEW24" s="11"/>
      <c r="WEX24" s="11"/>
      <c r="WEY24" s="11"/>
      <c r="WEZ24" s="11"/>
      <c r="WFA24" s="11"/>
      <c r="WFB24" s="11"/>
      <c r="WFC24" s="11"/>
      <c r="WFD24" s="11"/>
      <c r="WFE24" s="11"/>
      <c r="WFF24" s="11"/>
      <c r="WFG24" s="11"/>
      <c r="WFH24" s="11"/>
      <c r="WFI24" s="11"/>
      <c r="WFJ24" s="11"/>
      <c r="WFK24" s="11"/>
      <c r="WFL24" s="11"/>
      <c r="WFM24" s="11"/>
      <c r="WFN24" s="11"/>
      <c r="WFO24" s="11"/>
      <c r="WFP24" s="11"/>
      <c r="WFQ24" s="11"/>
      <c r="WFR24" s="11"/>
      <c r="WFS24" s="11"/>
      <c r="WFT24" s="11"/>
      <c r="WFU24" s="11"/>
      <c r="WFV24" s="11"/>
      <c r="WFW24" s="11"/>
      <c r="WFX24" s="11"/>
      <c r="WFY24" s="11"/>
      <c r="WFZ24" s="11"/>
      <c r="WGA24" s="11"/>
      <c r="WGB24" s="11"/>
      <c r="WGC24" s="11"/>
      <c r="WGD24" s="11"/>
      <c r="WGE24" s="11"/>
      <c r="WGF24" s="11"/>
      <c r="WGG24" s="11"/>
      <c r="WGH24" s="11"/>
      <c r="WGI24" s="11"/>
      <c r="WGJ24" s="11"/>
      <c r="WGK24" s="11"/>
      <c r="WGL24" s="11"/>
      <c r="WGM24" s="11"/>
      <c r="WGN24" s="11"/>
      <c r="WGO24" s="11"/>
      <c r="WGP24" s="11"/>
      <c r="WGQ24" s="11"/>
      <c r="WGR24" s="11"/>
      <c r="WGS24" s="11"/>
      <c r="WGT24" s="11"/>
      <c r="WGU24" s="11"/>
      <c r="WGV24" s="11"/>
      <c r="WGW24" s="11"/>
      <c r="WGX24" s="11"/>
      <c r="WGY24" s="11"/>
      <c r="WGZ24" s="11"/>
      <c r="WHA24" s="11"/>
      <c r="WHB24" s="11"/>
      <c r="WHC24" s="11"/>
      <c r="WHD24" s="11"/>
      <c r="WHE24" s="11"/>
      <c r="WHF24" s="11"/>
      <c r="WHG24" s="11"/>
      <c r="WHH24" s="11"/>
      <c r="WHI24" s="11"/>
      <c r="WHJ24" s="11"/>
      <c r="WHK24" s="11"/>
      <c r="WHL24" s="11"/>
      <c r="WHM24" s="11"/>
      <c r="WHN24" s="11"/>
      <c r="WHO24" s="11"/>
      <c r="WHP24" s="11"/>
      <c r="WHQ24" s="11"/>
      <c r="WHR24" s="11"/>
      <c r="WHS24" s="11"/>
      <c r="WHT24" s="11"/>
      <c r="WHU24" s="11"/>
      <c r="WHV24" s="11"/>
      <c r="WHW24" s="11"/>
      <c r="WHX24" s="11"/>
      <c r="WHY24" s="11"/>
      <c r="WHZ24" s="11"/>
      <c r="WIA24" s="11"/>
      <c r="WIB24" s="11"/>
      <c r="WIC24" s="11"/>
      <c r="WID24" s="11"/>
      <c r="WIE24" s="11"/>
      <c r="WIF24" s="11"/>
      <c r="WIG24" s="11"/>
      <c r="WIH24" s="11"/>
      <c r="WII24" s="11"/>
      <c r="WIJ24" s="11"/>
      <c r="WIK24" s="11"/>
      <c r="WIL24" s="11"/>
      <c r="WIM24" s="11"/>
      <c r="WIN24" s="11"/>
      <c r="WIO24" s="11"/>
      <c r="WIP24" s="11"/>
      <c r="WIQ24" s="11"/>
      <c r="WIR24" s="11"/>
      <c r="WIS24" s="11"/>
      <c r="WIT24" s="11"/>
      <c r="WIU24" s="11"/>
      <c r="WIV24" s="11"/>
      <c r="WIW24" s="11"/>
      <c r="WIX24" s="11"/>
      <c r="WIY24" s="11"/>
      <c r="WIZ24" s="11"/>
      <c r="WJA24" s="11"/>
      <c r="WJB24" s="11"/>
      <c r="WJC24" s="11"/>
      <c r="WJD24" s="11"/>
      <c r="WJE24" s="11"/>
      <c r="WJF24" s="11"/>
      <c r="WJG24" s="11"/>
      <c r="WJH24" s="11"/>
      <c r="WJI24" s="11"/>
      <c r="WJJ24" s="11"/>
      <c r="WJK24" s="11"/>
      <c r="WJL24" s="11"/>
      <c r="WJM24" s="11"/>
      <c r="WJN24" s="11"/>
      <c r="WJO24" s="11"/>
      <c r="WJP24" s="11"/>
      <c r="WJQ24" s="11"/>
      <c r="WJR24" s="11"/>
      <c r="WJS24" s="11"/>
      <c r="WJT24" s="11"/>
      <c r="WJU24" s="11"/>
      <c r="WJV24" s="11"/>
      <c r="WJW24" s="11"/>
      <c r="WJX24" s="11"/>
      <c r="WJY24" s="11"/>
      <c r="WJZ24" s="11"/>
      <c r="WKA24" s="11"/>
      <c r="WKB24" s="11"/>
      <c r="WKC24" s="11"/>
      <c r="WKD24" s="11"/>
      <c r="WKE24" s="11"/>
      <c r="WKF24" s="11"/>
      <c r="WKG24" s="11"/>
      <c r="WKH24" s="11"/>
      <c r="WKI24" s="11"/>
      <c r="WKJ24" s="11"/>
      <c r="WKK24" s="11"/>
      <c r="WKL24" s="11"/>
      <c r="WKM24" s="11"/>
      <c r="WKN24" s="11"/>
      <c r="WKO24" s="11"/>
      <c r="WKP24" s="11"/>
      <c r="WKQ24" s="11"/>
      <c r="WKR24" s="11"/>
      <c r="WKS24" s="11"/>
      <c r="WKT24" s="11"/>
      <c r="WKU24" s="11"/>
      <c r="WKV24" s="11"/>
      <c r="WKW24" s="11"/>
      <c r="WKX24" s="11"/>
      <c r="WKY24" s="11"/>
      <c r="WKZ24" s="11"/>
      <c r="WLA24" s="11"/>
      <c r="WLB24" s="11"/>
      <c r="WLC24" s="11"/>
      <c r="WLD24" s="11"/>
      <c r="WLE24" s="11"/>
      <c r="WLF24" s="11"/>
      <c r="WLG24" s="11"/>
      <c r="WLH24" s="11"/>
      <c r="WLI24" s="11"/>
      <c r="WLJ24" s="11"/>
      <c r="WLK24" s="11"/>
      <c r="WLL24" s="11"/>
      <c r="WLM24" s="11"/>
      <c r="WLN24" s="11"/>
      <c r="WLO24" s="11"/>
      <c r="WLP24" s="11"/>
      <c r="WLQ24" s="11"/>
      <c r="WLR24" s="11"/>
      <c r="WLS24" s="11"/>
      <c r="WLT24" s="11"/>
      <c r="WLU24" s="11"/>
      <c r="WLV24" s="11"/>
      <c r="WLW24" s="11"/>
      <c r="WLX24" s="11"/>
      <c r="WLY24" s="11"/>
      <c r="WLZ24" s="11"/>
      <c r="WMA24" s="11"/>
      <c r="WMB24" s="11"/>
      <c r="WMC24" s="11"/>
      <c r="WMD24" s="11"/>
      <c r="WME24" s="11"/>
      <c r="WMF24" s="11"/>
      <c r="WMG24" s="11"/>
      <c r="WMH24" s="11"/>
      <c r="WMI24" s="11"/>
      <c r="WMJ24" s="11"/>
      <c r="WMK24" s="11"/>
      <c r="WML24" s="11"/>
      <c r="WMM24" s="11"/>
      <c r="WMN24" s="11"/>
      <c r="WMO24" s="11"/>
      <c r="WMP24" s="11"/>
      <c r="WMQ24" s="11"/>
      <c r="WMR24" s="11"/>
      <c r="WMS24" s="11"/>
      <c r="WMT24" s="11"/>
      <c r="WMU24" s="11"/>
      <c r="WMV24" s="11"/>
      <c r="WMW24" s="11"/>
      <c r="WMX24" s="11"/>
      <c r="WMY24" s="11"/>
      <c r="WMZ24" s="11"/>
      <c r="WNA24" s="11"/>
      <c r="WNB24" s="11"/>
      <c r="WNC24" s="11"/>
      <c r="WND24" s="11"/>
      <c r="WNE24" s="11"/>
      <c r="WNF24" s="11"/>
      <c r="WNG24" s="11"/>
      <c r="WNH24" s="11"/>
      <c r="WNI24" s="11"/>
      <c r="WNJ24" s="11"/>
      <c r="WNK24" s="11"/>
      <c r="WNL24" s="11"/>
      <c r="WNM24" s="11"/>
      <c r="WNN24" s="11"/>
      <c r="WNO24" s="11"/>
      <c r="WNP24" s="11"/>
      <c r="WNQ24" s="11"/>
      <c r="WNR24" s="11"/>
      <c r="WNS24" s="11"/>
      <c r="WNT24" s="11"/>
      <c r="WNU24" s="11"/>
      <c r="WNV24" s="11"/>
      <c r="WNW24" s="11"/>
      <c r="WNX24" s="11"/>
      <c r="WNY24" s="11"/>
      <c r="WNZ24" s="11"/>
      <c r="WOA24" s="11"/>
      <c r="WOB24" s="11"/>
      <c r="WOC24" s="11"/>
      <c r="WOD24" s="11"/>
      <c r="WOE24" s="11"/>
      <c r="WOF24" s="11"/>
      <c r="WOG24" s="11"/>
      <c r="WOH24" s="11"/>
      <c r="WOI24" s="11"/>
      <c r="WOJ24" s="11"/>
      <c r="WOK24" s="11"/>
      <c r="WOL24" s="11"/>
      <c r="WOM24" s="11"/>
      <c r="WON24" s="11"/>
      <c r="WOO24" s="11"/>
      <c r="WOP24" s="11"/>
      <c r="WOQ24" s="11"/>
      <c r="WOR24" s="11"/>
      <c r="WOS24" s="11"/>
      <c r="WOT24" s="11"/>
      <c r="WOU24" s="11"/>
      <c r="WOV24" s="11"/>
      <c r="WOW24" s="11"/>
      <c r="WOX24" s="11"/>
      <c r="WOY24" s="11"/>
      <c r="WOZ24" s="11"/>
      <c r="WPA24" s="11"/>
      <c r="WPB24" s="11"/>
      <c r="WPC24" s="11"/>
      <c r="WPD24" s="11"/>
      <c r="WPE24" s="11"/>
      <c r="WPF24" s="11"/>
      <c r="WPG24" s="11"/>
      <c r="WPH24" s="11"/>
      <c r="WPI24" s="11"/>
      <c r="WPJ24" s="11"/>
      <c r="WPK24" s="11"/>
      <c r="WPL24" s="11"/>
      <c r="WPM24" s="11"/>
      <c r="WPN24" s="11"/>
      <c r="WPO24" s="11"/>
      <c r="WPP24" s="11"/>
      <c r="WPQ24" s="11"/>
      <c r="WPR24" s="11"/>
      <c r="WPS24" s="11"/>
      <c r="WPT24" s="11"/>
      <c r="WPU24" s="11"/>
      <c r="WPV24" s="11"/>
      <c r="WPW24" s="11"/>
      <c r="WPX24" s="11"/>
      <c r="WPY24" s="11"/>
      <c r="WPZ24" s="11"/>
      <c r="WQA24" s="11"/>
      <c r="WQB24" s="11"/>
      <c r="WQC24" s="11"/>
      <c r="WQD24" s="11"/>
      <c r="WQE24" s="11"/>
      <c r="WQF24" s="11"/>
      <c r="WQG24" s="11"/>
      <c r="WQH24" s="11"/>
      <c r="WQI24" s="11"/>
      <c r="WQJ24" s="11"/>
      <c r="WQK24" s="11"/>
      <c r="WQL24" s="11"/>
      <c r="WQM24" s="11"/>
      <c r="WQN24" s="11"/>
      <c r="WQO24" s="11"/>
      <c r="WQP24" s="11"/>
      <c r="WQQ24" s="11"/>
      <c r="WQR24" s="11"/>
      <c r="WQS24" s="11"/>
      <c r="WQT24" s="11"/>
      <c r="WQU24" s="11"/>
      <c r="WQV24" s="11"/>
      <c r="WQW24" s="11"/>
      <c r="WQX24" s="11"/>
      <c r="WQY24" s="11"/>
      <c r="WQZ24" s="11"/>
      <c r="WRA24" s="11"/>
      <c r="WRB24" s="11"/>
      <c r="WRC24" s="11"/>
      <c r="WRD24" s="11"/>
      <c r="WRE24" s="11"/>
      <c r="WRF24" s="11"/>
      <c r="WRG24" s="11"/>
      <c r="WRH24" s="11"/>
      <c r="WRI24" s="11"/>
      <c r="WRJ24" s="11"/>
      <c r="WRK24" s="11"/>
      <c r="WRL24" s="11"/>
      <c r="WRM24" s="11"/>
      <c r="WRN24" s="11"/>
      <c r="WRO24" s="11"/>
      <c r="WRP24" s="11"/>
      <c r="WRQ24" s="11"/>
      <c r="WRR24" s="11"/>
      <c r="WRS24" s="11"/>
      <c r="WRT24" s="11"/>
      <c r="WRU24" s="11"/>
      <c r="WRV24" s="11"/>
      <c r="WRW24" s="11"/>
      <c r="WRX24" s="11"/>
      <c r="WRY24" s="11"/>
      <c r="WRZ24" s="11"/>
      <c r="WSA24" s="11"/>
      <c r="WSB24" s="11"/>
      <c r="WSC24" s="11"/>
      <c r="WSD24" s="11"/>
      <c r="WSE24" s="11"/>
      <c r="WSF24" s="11"/>
      <c r="WSG24" s="11"/>
      <c r="WSH24" s="11"/>
      <c r="WSI24" s="11"/>
      <c r="WSJ24" s="11"/>
      <c r="WSK24" s="11"/>
      <c r="WSL24" s="11"/>
      <c r="WSM24" s="11"/>
      <c r="WSN24" s="11"/>
      <c r="WSO24" s="11"/>
      <c r="WSP24" s="11"/>
      <c r="WSQ24" s="11"/>
      <c r="WSR24" s="11"/>
      <c r="WSS24" s="11"/>
      <c r="WST24" s="11"/>
      <c r="WSU24" s="11"/>
      <c r="WSV24" s="11"/>
      <c r="WSW24" s="11"/>
      <c r="WSX24" s="11"/>
      <c r="WSY24" s="11"/>
      <c r="WSZ24" s="11"/>
      <c r="WTA24" s="11"/>
      <c r="WTB24" s="11"/>
      <c r="WTC24" s="11"/>
      <c r="WTD24" s="11"/>
      <c r="WTE24" s="11"/>
      <c r="WTF24" s="11"/>
      <c r="WTG24" s="11"/>
      <c r="WTH24" s="11"/>
      <c r="WTI24" s="11"/>
      <c r="WTJ24" s="11"/>
      <c r="WTK24" s="11"/>
      <c r="WTL24" s="11"/>
      <c r="WTM24" s="11"/>
      <c r="WTN24" s="11"/>
      <c r="WTO24" s="11"/>
      <c r="WTP24" s="11"/>
      <c r="WTQ24" s="11"/>
      <c r="WTR24" s="11"/>
      <c r="WTS24" s="11"/>
      <c r="WTT24" s="11"/>
      <c r="WTU24" s="11"/>
      <c r="WTV24" s="11"/>
      <c r="WTW24" s="11"/>
      <c r="WTX24" s="11"/>
      <c r="WTY24" s="11"/>
      <c r="WTZ24" s="11"/>
      <c r="WUA24" s="11"/>
      <c r="WUB24" s="11"/>
      <c r="WUC24" s="11"/>
      <c r="WUD24" s="11"/>
      <c r="WUE24" s="11"/>
      <c r="WUF24" s="11"/>
      <c r="WUG24" s="11"/>
      <c r="WUH24" s="11"/>
      <c r="WUI24" s="11"/>
      <c r="WUJ24" s="11"/>
      <c r="WUK24" s="11"/>
      <c r="WUL24" s="11"/>
      <c r="WUM24" s="11"/>
      <c r="WUN24" s="11"/>
      <c r="WUO24" s="11"/>
      <c r="WUP24" s="11"/>
      <c r="WUQ24" s="11"/>
      <c r="WUR24" s="11"/>
      <c r="WUS24" s="11"/>
      <c r="WUT24" s="11"/>
      <c r="WUU24" s="11"/>
      <c r="WUV24" s="11"/>
      <c r="WUW24" s="11"/>
      <c r="WUX24" s="11"/>
      <c r="WUY24" s="11"/>
      <c r="WUZ24" s="11"/>
      <c r="WVA24" s="11"/>
      <c r="WVB24" s="11"/>
      <c r="WVC24" s="11"/>
      <c r="WVD24" s="11"/>
      <c r="WVE24" s="11"/>
      <c r="WVF24" s="11"/>
      <c r="WVG24" s="11"/>
      <c r="WVH24" s="11"/>
      <c r="WVI24" s="11"/>
      <c r="WVJ24" s="11"/>
      <c r="WVK24" s="11"/>
      <c r="WVL24" s="11"/>
      <c r="WVM24" s="11"/>
      <c r="WVN24" s="11"/>
      <c r="WVO24" s="11"/>
      <c r="WVP24" s="11"/>
      <c r="WVQ24" s="11"/>
      <c r="WVR24" s="11"/>
      <c r="WVS24" s="11"/>
      <c r="WVT24" s="11"/>
      <c r="WVU24" s="11"/>
      <c r="WVV24" s="11"/>
      <c r="WVW24" s="11"/>
      <c r="WVX24" s="11"/>
      <c r="WVY24" s="11"/>
      <c r="WVZ24" s="11"/>
      <c r="WWA24" s="11"/>
      <c r="WWB24" s="11"/>
      <c r="WWC24" s="11"/>
      <c r="WWD24" s="11"/>
      <c r="WWE24" s="11"/>
      <c r="WWF24" s="11"/>
      <c r="WWG24" s="11"/>
      <c r="WWH24" s="11"/>
      <c r="WWI24" s="11"/>
      <c r="WWJ24" s="11"/>
      <c r="WWK24" s="11"/>
      <c r="WWL24" s="11"/>
      <c r="WWM24" s="11"/>
      <c r="WWN24" s="11"/>
      <c r="WWO24" s="11"/>
      <c r="WWP24" s="11"/>
      <c r="WWQ24" s="11"/>
      <c r="WWR24" s="11"/>
      <c r="WWS24" s="11"/>
      <c r="WWT24" s="11"/>
      <c r="WWU24" s="11"/>
      <c r="WWV24" s="11"/>
      <c r="WWW24" s="11"/>
      <c r="WWX24" s="11"/>
      <c r="WWY24" s="11"/>
      <c r="WWZ24" s="11"/>
      <c r="WXA24" s="11"/>
      <c r="WXB24" s="11"/>
      <c r="WXC24" s="11"/>
      <c r="WXD24" s="11"/>
      <c r="WXE24" s="11"/>
      <c r="WXF24" s="11"/>
      <c r="WXG24" s="11"/>
      <c r="WXH24" s="11"/>
      <c r="WXI24" s="11"/>
      <c r="WXJ24" s="11"/>
      <c r="WXK24" s="11"/>
      <c r="WXL24" s="11"/>
      <c r="WXM24" s="11"/>
      <c r="WXN24" s="11"/>
      <c r="WXO24" s="11"/>
      <c r="WXP24" s="11"/>
      <c r="WXQ24" s="11"/>
      <c r="WXR24" s="11"/>
      <c r="WXS24" s="11"/>
      <c r="WXT24" s="11"/>
      <c r="WXU24" s="11"/>
      <c r="WXV24" s="11"/>
      <c r="WXW24" s="11"/>
      <c r="WXX24" s="11"/>
      <c r="WXY24" s="11"/>
      <c r="WXZ24" s="11"/>
      <c r="WYA24" s="11"/>
      <c r="WYB24" s="11"/>
      <c r="WYC24" s="11"/>
      <c r="WYD24" s="11"/>
      <c r="WYE24" s="11"/>
      <c r="WYF24" s="11"/>
      <c r="WYG24" s="11"/>
      <c r="WYH24" s="11"/>
      <c r="WYI24" s="11"/>
      <c r="WYJ24" s="11"/>
      <c r="WYK24" s="11"/>
      <c r="WYL24" s="11"/>
      <c r="WYM24" s="11"/>
      <c r="WYN24" s="11"/>
      <c r="WYO24" s="11"/>
      <c r="WYP24" s="11"/>
      <c r="WYQ24" s="11"/>
      <c r="WYR24" s="11"/>
      <c r="WYS24" s="11"/>
      <c r="WYT24" s="11"/>
      <c r="WYU24" s="11"/>
      <c r="WYV24" s="11"/>
      <c r="WYW24" s="11"/>
      <c r="WYX24" s="11"/>
      <c r="WYY24" s="11"/>
      <c r="WYZ24" s="11"/>
      <c r="WZA24" s="11"/>
      <c r="WZB24" s="11"/>
      <c r="WZC24" s="11"/>
      <c r="WZD24" s="11"/>
      <c r="WZE24" s="11"/>
      <c r="WZF24" s="11"/>
      <c r="WZG24" s="11"/>
      <c r="WZH24" s="11"/>
      <c r="WZI24" s="11"/>
      <c r="WZJ24" s="11"/>
      <c r="WZK24" s="11"/>
      <c r="WZL24" s="11"/>
      <c r="WZM24" s="11"/>
      <c r="WZN24" s="11"/>
      <c r="WZO24" s="11"/>
      <c r="WZP24" s="11"/>
      <c r="WZQ24" s="11"/>
      <c r="WZR24" s="11"/>
      <c r="WZS24" s="11"/>
      <c r="WZT24" s="11"/>
      <c r="WZU24" s="11"/>
      <c r="WZV24" s="11"/>
      <c r="WZW24" s="11"/>
      <c r="WZX24" s="11"/>
      <c r="WZY24" s="11"/>
      <c r="WZZ24" s="11"/>
      <c r="XAA24" s="11"/>
      <c r="XAB24" s="11"/>
      <c r="XAC24" s="11"/>
      <c r="XAD24" s="11"/>
      <c r="XAE24" s="11"/>
      <c r="XAF24" s="11"/>
      <c r="XAG24" s="11"/>
      <c r="XAH24" s="11"/>
      <c r="XAI24" s="11"/>
      <c r="XAJ24" s="11"/>
      <c r="XAK24" s="11"/>
      <c r="XAL24" s="11"/>
      <c r="XAM24" s="11"/>
      <c r="XAN24" s="11"/>
      <c r="XAO24" s="11"/>
      <c r="XAP24" s="11"/>
      <c r="XAQ24" s="11"/>
      <c r="XAR24" s="11"/>
      <c r="XAS24" s="11"/>
      <c r="XAT24" s="11"/>
      <c r="XAU24" s="11"/>
      <c r="XAV24" s="11"/>
      <c r="XAW24" s="11"/>
      <c r="XAX24" s="11"/>
      <c r="XAY24" s="11"/>
      <c r="XAZ24" s="11"/>
      <c r="XBA24" s="11"/>
      <c r="XBB24" s="11"/>
      <c r="XBC24" s="11"/>
      <c r="XBD24" s="11"/>
      <c r="XBE24" s="11"/>
      <c r="XBF24" s="11"/>
      <c r="XBG24" s="11"/>
      <c r="XBH24" s="11"/>
      <c r="XBI24" s="11"/>
      <c r="XBJ24" s="11"/>
      <c r="XBK24" s="11"/>
      <c r="XBL24" s="11"/>
      <c r="XBM24" s="11"/>
      <c r="XBN24" s="11"/>
      <c r="XBO24" s="11"/>
      <c r="XBP24" s="11"/>
      <c r="XBQ24" s="11"/>
      <c r="XBR24" s="11"/>
      <c r="XBS24" s="11"/>
      <c r="XBT24" s="11"/>
      <c r="XBU24" s="11"/>
      <c r="XBV24" s="11"/>
      <c r="XBW24" s="11"/>
      <c r="XBX24" s="11"/>
      <c r="XBY24" s="11"/>
      <c r="XBZ24" s="11"/>
      <c r="XCA24" s="11"/>
      <c r="XCB24" s="11"/>
      <c r="XCC24" s="11"/>
      <c r="XCD24" s="11"/>
      <c r="XCE24" s="11"/>
      <c r="XCF24" s="11"/>
      <c r="XCG24" s="11"/>
      <c r="XCH24" s="11"/>
      <c r="XCI24" s="11"/>
      <c r="XCJ24" s="11"/>
      <c r="XCK24" s="11"/>
      <c r="XCL24" s="11"/>
      <c r="XCM24" s="11"/>
      <c r="XCN24" s="11"/>
      <c r="XCO24" s="11"/>
      <c r="XCP24" s="11"/>
      <c r="XCQ24" s="11"/>
      <c r="XCR24" s="11"/>
      <c r="XCS24" s="11"/>
      <c r="XCT24" s="11"/>
      <c r="XCU24" s="11"/>
      <c r="XCV24" s="11"/>
      <c r="XCW24" s="11"/>
      <c r="XCX24" s="11"/>
      <c r="XCY24" s="11"/>
      <c r="XCZ24" s="11"/>
      <c r="XDA24" s="11"/>
      <c r="XDB24" s="11"/>
      <c r="XDC24" s="11"/>
      <c r="XDD24" s="11"/>
      <c r="XDE24" s="11"/>
      <c r="XDF24" s="11"/>
      <c r="XDG24" s="11"/>
      <c r="XDH24" s="11"/>
      <c r="XDI24" s="11"/>
      <c r="XDJ24" s="11"/>
      <c r="XDK24" s="11"/>
      <c r="XDL24" s="11"/>
      <c r="XDM24" s="11"/>
      <c r="XDN24" s="11"/>
      <c r="XDO24" s="11"/>
      <c r="XDP24" s="11"/>
      <c r="XDQ24" s="11"/>
      <c r="XDR24" s="11"/>
      <c r="XDS24" s="11"/>
      <c r="XDT24" s="11"/>
      <c r="XDU24" s="11"/>
      <c r="XDV24" s="11"/>
      <c r="XDW24" s="11"/>
      <c r="XDX24" s="11"/>
      <c r="XDY24" s="11"/>
      <c r="XDZ24" s="11"/>
      <c r="XEA24" s="11"/>
      <c r="XEB24" s="11"/>
      <c r="XEC24" s="11"/>
      <c r="XED24" s="11"/>
      <c r="XEE24" s="11"/>
      <c r="XEF24" s="11"/>
      <c r="XEG24" s="11"/>
      <c r="XEH24" s="11"/>
      <c r="XEI24" s="11"/>
      <c r="XEJ24" s="11"/>
      <c r="XEK24" s="11"/>
      <c r="XEL24" s="11"/>
      <c r="XEM24" s="11"/>
      <c r="XEN24" s="11"/>
      <c r="XEO24" s="11"/>
      <c r="XEP24" s="11"/>
      <c r="XEQ24" s="11"/>
      <c r="XER24" s="11"/>
      <c r="XES24" s="11"/>
      <c r="XET24" s="11"/>
      <c r="XEU24" s="11"/>
      <c r="XEV24" s="11"/>
      <c r="XEW24" s="11"/>
      <c r="XEX24" s="11"/>
      <c r="XEY24" s="11"/>
      <c r="XEZ24" s="11"/>
      <c r="XFA24" s="11"/>
      <c r="XFB24" s="11"/>
      <c r="XFC24" s="11"/>
    </row>
    <row r="25" spans="1:16383" x14ac:dyDescent="0.2">
      <c r="A25" s="12" t="s">
        <v>11364</v>
      </c>
      <c r="B25" s="12">
        <v>2619</v>
      </c>
      <c r="C25" s="9" t="s">
        <v>11458</v>
      </c>
      <c r="D25" s="9">
        <v>2020</v>
      </c>
      <c r="E25" s="5" t="s">
        <v>9313</v>
      </c>
      <c r="F25" s="8" t="s">
        <v>11310</v>
      </c>
      <c r="G25" s="5" t="s">
        <v>11089</v>
      </c>
      <c r="H25" s="5" t="s">
        <v>9329</v>
      </c>
      <c r="I25" s="5" t="s">
        <v>9347</v>
      </c>
      <c r="J25" s="5" t="s">
        <v>9345</v>
      </c>
      <c r="K25" s="9">
        <v>1</v>
      </c>
      <c r="L25" s="5" t="s">
        <v>11236</v>
      </c>
      <c r="M25" s="9">
        <v>52</v>
      </c>
      <c r="N25" s="5" t="s">
        <v>11459</v>
      </c>
      <c r="O25" s="5"/>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c r="IH25" s="11"/>
      <c r="II25" s="11"/>
      <c r="IJ25" s="11"/>
      <c r="IK25" s="11"/>
      <c r="IL25" s="11"/>
      <c r="IM25" s="11"/>
      <c r="IN25" s="11"/>
      <c r="IO25" s="11"/>
      <c r="IP25" s="11"/>
      <c r="IQ25" s="11"/>
      <c r="IR25" s="11"/>
      <c r="IS25" s="11"/>
      <c r="IT25" s="11"/>
      <c r="IU25" s="11"/>
      <c r="IV25" s="11"/>
      <c r="IW25" s="11"/>
      <c r="IX25" s="11"/>
      <c r="IY25" s="11"/>
      <c r="IZ25" s="11"/>
      <c r="JA25" s="11"/>
      <c r="JB25" s="11"/>
      <c r="JC25" s="11"/>
      <c r="JD25" s="11"/>
      <c r="JE25" s="11"/>
      <c r="JF25" s="11"/>
      <c r="JG25" s="11"/>
      <c r="JH25" s="11"/>
      <c r="JI25" s="11"/>
      <c r="JJ25" s="11"/>
      <c r="JK25" s="11"/>
      <c r="JL25" s="11"/>
      <c r="JM25" s="11"/>
      <c r="JN25" s="11"/>
      <c r="JO25" s="11"/>
      <c r="JP25" s="11"/>
      <c r="JQ25" s="11"/>
      <c r="JR25" s="11"/>
      <c r="JS25" s="11"/>
      <c r="JT25" s="11"/>
      <c r="JU25" s="11"/>
      <c r="JV25" s="11"/>
      <c r="JW25" s="11"/>
      <c r="JX25" s="11"/>
      <c r="JY25" s="11"/>
      <c r="JZ25" s="11"/>
      <c r="KA25" s="11"/>
      <c r="KB25" s="11"/>
      <c r="KC25" s="11"/>
      <c r="KD25" s="11"/>
      <c r="KE25" s="11"/>
      <c r="KF25" s="11"/>
      <c r="KG25" s="11"/>
      <c r="KH25" s="11"/>
      <c r="KI25" s="11"/>
      <c r="KJ25" s="11"/>
      <c r="KK25" s="11"/>
      <c r="KL25" s="11"/>
      <c r="KM25" s="11"/>
      <c r="KN25" s="11"/>
      <c r="KO25" s="11"/>
      <c r="KP25" s="11"/>
      <c r="KQ25" s="11"/>
      <c r="KR25" s="11"/>
      <c r="KS25" s="11"/>
      <c r="KT25" s="11"/>
      <c r="KU25" s="11"/>
      <c r="KV25" s="11"/>
      <c r="KW25" s="11"/>
      <c r="KX25" s="11"/>
      <c r="KY25" s="11"/>
      <c r="KZ25" s="11"/>
      <c r="LA25" s="11"/>
      <c r="LB25" s="11"/>
      <c r="LC25" s="11"/>
      <c r="LD25" s="11"/>
      <c r="LE25" s="11"/>
      <c r="LF25" s="11"/>
      <c r="LG25" s="11"/>
      <c r="LH25" s="11"/>
      <c r="LI25" s="11"/>
      <c r="LJ25" s="11"/>
      <c r="LK25" s="11"/>
      <c r="LL25" s="11"/>
      <c r="LM25" s="11"/>
      <c r="LN25" s="11"/>
      <c r="LO25" s="11"/>
      <c r="LP25" s="11"/>
      <c r="LQ25" s="11"/>
      <c r="LR25" s="11"/>
      <c r="LS25" s="11"/>
      <c r="LT25" s="11"/>
      <c r="LU25" s="11"/>
      <c r="LV25" s="11"/>
      <c r="LW25" s="11"/>
      <c r="LX25" s="11"/>
      <c r="LY25" s="11"/>
      <c r="LZ25" s="11"/>
      <c r="MA25" s="11"/>
      <c r="MB25" s="11"/>
      <c r="MC25" s="11"/>
      <c r="MD25" s="11"/>
      <c r="ME25" s="11"/>
      <c r="MF25" s="11"/>
      <c r="MG25" s="11"/>
      <c r="MH25" s="11"/>
      <c r="MI25" s="11"/>
      <c r="MJ25" s="11"/>
      <c r="MK25" s="11"/>
      <c r="ML25" s="11"/>
      <c r="MM25" s="11"/>
      <c r="MN25" s="11"/>
      <c r="MO25" s="11"/>
      <c r="MP25" s="11"/>
      <c r="MQ25" s="11"/>
      <c r="MR25" s="11"/>
      <c r="MS25" s="11"/>
      <c r="MT25" s="11"/>
      <c r="MU25" s="11"/>
      <c r="MV25" s="11"/>
      <c r="MW25" s="11"/>
      <c r="MX25" s="11"/>
      <c r="MY25" s="11"/>
      <c r="MZ25" s="11"/>
      <c r="NA25" s="11"/>
      <c r="NB25" s="11"/>
      <c r="NC25" s="11"/>
      <c r="ND25" s="11"/>
      <c r="NE25" s="11"/>
      <c r="NF25" s="11"/>
      <c r="NG25" s="11"/>
      <c r="NH25" s="11"/>
      <c r="NI25" s="11"/>
      <c r="NJ25" s="11"/>
      <c r="NK25" s="11"/>
      <c r="NL25" s="11"/>
      <c r="NM25" s="11"/>
      <c r="NN25" s="11"/>
      <c r="NO25" s="11"/>
      <c r="NP25" s="11"/>
      <c r="NQ25" s="11"/>
      <c r="NR25" s="11"/>
      <c r="NS25" s="11"/>
      <c r="NT25" s="11"/>
      <c r="NU25" s="11"/>
      <c r="NV25" s="11"/>
      <c r="NW25" s="11"/>
      <c r="NX25" s="11"/>
      <c r="NY25" s="11"/>
      <c r="NZ25" s="11"/>
      <c r="OA25" s="11"/>
      <c r="OB25" s="11"/>
      <c r="OC25" s="11"/>
      <c r="OD25" s="11"/>
      <c r="OE25" s="11"/>
      <c r="OF25" s="11"/>
      <c r="OG25" s="11"/>
      <c r="OH25" s="11"/>
      <c r="OI25" s="11"/>
      <c r="OJ25" s="11"/>
      <c r="OK25" s="11"/>
      <c r="OL25" s="11"/>
      <c r="OM25" s="11"/>
      <c r="ON25" s="11"/>
      <c r="OO25" s="11"/>
      <c r="OP25" s="11"/>
      <c r="OQ25" s="11"/>
      <c r="OR25" s="11"/>
      <c r="OS25" s="11"/>
      <c r="OT25" s="11"/>
      <c r="OU25" s="11"/>
      <c r="OV25" s="11"/>
      <c r="OW25" s="11"/>
      <c r="OX25" s="11"/>
      <c r="OY25" s="11"/>
      <c r="OZ25" s="11"/>
      <c r="PA25" s="11"/>
      <c r="PB25" s="11"/>
      <c r="PC25" s="11"/>
      <c r="PD25" s="11"/>
      <c r="PE25" s="11"/>
      <c r="PF25" s="11"/>
      <c r="PG25" s="11"/>
      <c r="PH25" s="11"/>
      <c r="PI25" s="11"/>
      <c r="PJ25" s="11"/>
      <c r="PK25" s="11"/>
      <c r="PL25" s="11"/>
      <c r="PM25" s="11"/>
      <c r="PN25" s="11"/>
      <c r="PO25" s="11"/>
      <c r="PP25" s="11"/>
      <c r="PQ25" s="11"/>
      <c r="PR25" s="11"/>
      <c r="PS25" s="11"/>
      <c r="PT25" s="11"/>
      <c r="PU25" s="11"/>
      <c r="PV25" s="11"/>
      <c r="PW25" s="11"/>
      <c r="PX25" s="11"/>
      <c r="PY25" s="11"/>
      <c r="PZ25" s="11"/>
      <c r="QA25" s="11"/>
      <c r="QB25" s="11"/>
      <c r="QC25" s="11"/>
      <c r="QD25" s="11"/>
      <c r="QE25" s="11"/>
      <c r="QF25" s="11"/>
      <c r="QG25" s="11"/>
      <c r="QH25" s="11"/>
      <c r="QI25" s="11"/>
      <c r="QJ25" s="11"/>
      <c r="QK25" s="11"/>
      <c r="QL25" s="11"/>
      <c r="QM25" s="11"/>
      <c r="QN25" s="11"/>
      <c r="QO25" s="11"/>
      <c r="QP25" s="11"/>
      <c r="QQ25" s="11"/>
      <c r="QR25" s="11"/>
      <c r="QS25" s="11"/>
      <c r="QT25" s="11"/>
      <c r="QU25" s="11"/>
      <c r="QV25" s="11"/>
      <c r="QW25" s="11"/>
      <c r="QX25" s="11"/>
      <c r="QY25" s="11"/>
      <c r="QZ25" s="11"/>
      <c r="RA25" s="11"/>
      <c r="RB25" s="11"/>
      <c r="RC25" s="11"/>
      <c r="RD25" s="11"/>
      <c r="RE25" s="11"/>
      <c r="RF25" s="11"/>
      <c r="RG25" s="11"/>
      <c r="RH25" s="11"/>
      <c r="RI25" s="11"/>
      <c r="RJ25" s="11"/>
      <c r="RK25" s="11"/>
      <c r="RL25" s="11"/>
      <c r="RM25" s="11"/>
      <c r="RN25" s="11"/>
      <c r="RO25" s="11"/>
      <c r="RP25" s="11"/>
      <c r="RQ25" s="11"/>
      <c r="RR25" s="11"/>
      <c r="RS25" s="11"/>
      <c r="RT25" s="11"/>
      <c r="RU25" s="11"/>
      <c r="RV25" s="11"/>
      <c r="RW25" s="11"/>
      <c r="RX25" s="11"/>
      <c r="RY25" s="11"/>
      <c r="RZ25" s="11"/>
      <c r="SA25" s="11"/>
      <c r="SB25" s="11"/>
      <c r="SC25" s="11"/>
      <c r="SD25" s="11"/>
      <c r="SE25" s="11"/>
      <c r="SF25" s="11"/>
      <c r="SG25" s="11"/>
      <c r="SH25" s="11"/>
      <c r="SI25" s="11"/>
      <c r="SJ25" s="11"/>
      <c r="SK25" s="11"/>
      <c r="SL25" s="11"/>
      <c r="SM25" s="11"/>
      <c r="SN25" s="11"/>
      <c r="SO25" s="11"/>
      <c r="SP25" s="11"/>
      <c r="SQ25" s="11"/>
      <c r="SR25" s="11"/>
      <c r="SS25" s="11"/>
      <c r="ST25" s="11"/>
      <c r="SU25" s="11"/>
      <c r="SV25" s="11"/>
      <c r="SW25" s="11"/>
      <c r="SX25" s="11"/>
      <c r="SY25" s="11"/>
      <c r="SZ25" s="11"/>
      <c r="TA25" s="11"/>
      <c r="TB25" s="11"/>
      <c r="TC25" s="11"/>
      <c r="TD25" s="11"/>
      <c r="TE25" s="11"/>
      <c r="TF25" s="11"/>
      <c r="TG25" s="11"/>
      <c r="TH25" s="11"/>
      <c r="TI25" s="11"/>
      <c r="TJ25" s="11"/>
      <c r="TK25" s="11"/>
      <c r="TL25" s="11"/>
      <c r="TM25" s="11"/>
      <c r="TN25" s="11"/>
      <c r="TO25" s="11"/>
      <c r="TP25" s="11"/>
      <c r="TQ25" s="11"/>
      <c r="TR25" s="11"/>
      <c r="TS25" s="11"/>
      <c r="TT25" s="11"/>
      <c r="TU25" s="11"/>
      <c r="TV25" s="11"/>
      <c r="TW25" s="11"/>
      <c r="TX25" s="11"/>
      <c r="TY25" s="11"/>
      <c r="TZ25" s="11"/>
      <c r="UA25" s="11"/>
      <c r="UB25" s="11"/>
      <c r="UC25" s="11"/>
      <c r="UD25" s="11"/>
      <c r="UE25" s="11"/>
      <c r="UF25" s="11"/>
      <c r="UG25" s="11"/>
      <c r="UH25" s="11"/>
      <c r="UI25" s="11"/>
      <c r="UJ25" s="11"/>
      <c r="UK25" s="11"/>
      <c r="UL25" s="11"/>
      <c r="UM25" s="11"/>
      <c r="UN25" s="11"/>
      <c r="UO25" s="11"/>
      <c r="UP25" s="11"/>
      <c r="UQ25" s="11"/>
      <c r="UR25" s="11"/>
      <c r="US25" s="11"/>
      <c r="UT25" s="11"/>
      <c r="UU25" s="11"/>
      <c r="UV25" s="11"/>
      <c r="UW25" s="11"/>
      <c r="UX25" s="11"/>
      <c r="UY25" s="11"/>
      <c r="UZ25" s="11"/>
      <c r="VA25" s="11"/>
      <c r="VB25" s="11"/>
      <c r="VC25" s="11"/>
      <c r="VD25" s="11"/>
      <c r="VE25" s="11"/>
      <c r="VF25" s="11"/>
      <c r="VG25" s="11"/>
      <c r="VH25" s="11"/>
      <c r="VI25" s="11"/>
      <c r="VJ25" s="11"/>
      <c r="VK25" s="11"/>
      <c r="VL25" s="11"/>
      <c r="VM25" s="11"/>
      <c r="VN25" s="11"/>
      <c r="VO25" s="11"/>
      <c r="VP25" s="11"/>
      <c r="VQ25" s="11"/>
      <c r="VR25" s="11"/>
      <c r="VS25" s="11"/>
      <c r="VT25" s="11"/>
      <c r="VU25" s="11"/>
      <c r="VV25" s="11"/>
      <c r="VW25" s="11"/>
      <c r="VX25" s="11"/>
      <c r="VY25" s="11"/>
      <c r="VZ25" s="11"/>
      <c r="WA25" s="11"/>
      <c r="WB25" s="11"/>
      <c r="WC25" s="11"/>
      <c r="WD25" s="11"/>
      <c r="WE25" s="11"/>
      <c r="WF25" s="11"/>
      <c r="WG25" s="11"/>
      <c r="WH25" s="11"/>
      <c r="WI25" s="11"/>
      <c r="WJ25" s="11"/>
      <c r="WK25" s="11"/>
      <c r="WL25" s="11"/>
      <c r="WM25" s="11"/>
      <c r="WN25" s="11"/>
      <c r="WO25" s="11"/>
      <c r="WP25" s="11"/>
      <c r="WQ25" s="11"/>
      <c r="WR25" s="11"/>
      <c r="WS25" s="11"/>
      <c r="WT25" s="11"/>
      <c r="WU25" s="11"/>
      <c r="WV25" s="11"/>
      <c r="WW25" s="11"/>
      <c r="WX25" s="11"/>
      <c r="WY25" s="11"/>
      <c r="WZ25" s="11"/>
      <c r="XA25" s="11"/>
      <c r="XB25" s="11"/>
      <c r="XC25" s="11"/>
      <c r="XD25" s="11"/>
      <c r="XE25" s="11"/>
      <c r="XF25" s="11"/>
      <c r="XG25" s="11"/>
      <c r="XH25" s="11"/>
      <c r="XI25" s="11"/>
      <c r="XJ25" s="11"/>
      <c r="XK25" s="11"/>
      <c r="XL25" s="11"/>
      <c r="XM25" s="11"/>
      <c r="XN25" s="11"/>
      <c r="XO25" s="11"/>
      <c r="XP25" s="11"/>
      <c r="XQ25" s="11"/>
      <c r="XR25" s="11"/>
      <c r="XS25" s="11"/>
      <c r="XT25" s="11"/>
      <c r="XU25" s="11"/>
      <c r="XV25" s="11"/>
      <c r="XW25" s="11"/>
      <c r="XX25" s="11"/>
      <c r="XY25" s="11"/>
      <c r="XZ25" s="11"/>
      <c r="YA25" s="11"/>
      <c r="YB25" s="11"/>
      <c r="YC25" s="11"/>
      <c r="YD25" s="11"/>
      <c r="YE25" s="11"/>
      <c r="YF25" s="11"/>
      <c r="YG25" s="11"/>
      <c r="YH25" s="11"/>
      <c r="YI25" s="11"/>
      <c r="YJ25" s="11"/>
      <c r="YK25" s="11"/>
      <c r="YL25" s="11"/>
      <c r="YM25" s="11"/>
      <c r="YN25" s="11"/>
      <c r="YO25" s="11"/>
      <c r="YP25" s="11"/>
      <c r="YQ25" s="11"/>
      <c r="YR25" s="11"/>
      <c r="YS25" s="11"/>
      <c r="YT25" s="11"/>
      <c r="YU25" s="11"/>
      <c r="YV25" s="11"/>
      <c r="YW25" s="11"/>
      <c r="YX25" s="11"/>
      <c r="YY25" s="11"/>
      <c r="YZ25" s="11"/>
      <c r="ZA25" s="11"/>
      <c r="ZB25" s="11"/>
      <c r="ZC25" s="11"/>
      <c r="ZD25" s="11"/>
      <c r="ZE25" s="11"/>
      <c r="ZF25" s="11"/>
      <c r="ZG25" s="11"/>
      <c r="ZH25" s="11"/>
      <c r="ZI25" s="11"/>
      <c r="ZJ25" s="11"/>
      <c r="ZK25" s="11"/>
      <c r="ZL25" s="11"/>
      <c r="ZM25" s="11"/>
      <c r="ZN25" s="11"/>
      <c r="ZO25" s="11"/>
      <c r="ZP25" s="11"/>
      <c r="ZQ25" s="11"/>
      <c r="ZR25" s="11"/>
      <c r="ZS25" s="11"/>
      <c r="ZT25" s="11"/>
      <c r="ZU25" s="11"/>
      <c r="ZV25" s="11"/>
      <c r="ZW25" s="11"/>
      <c r="ZX25" s="11"/>
      <c r="ZY25" s="11"/>
      <c r="ZZ25" s="11"/>
      <c r="AAA25" s="11"/>
      <c r="AAB25" s="11"/>
      <c r="AAC25" s="11"/>
      <c r="AAD25" s="11"/>
      <c r="AAE25" s="11"/>
      <c r="AAF25" s="11"/>
      <c r="AAG25" s="11"/>
      <c r="AAH25" s="11"/>
      <c r="AAI25" s="11"/>
      <c r="AAJ25" s="11"/>
      <c r="AAK25" s="11"/>
      <c r="AAL25" s="11"/>
      <c r="AAM25" s="11"/>
      <c r="AAN25" s="11"/>
      <c r="AAO25" s="11"/>
      <c r="AAP25" s="11"/>
      <c r="AAQ25" s="11"/>
      <c r="AAR25" s="11"/>
      <c r="AAS25" s="11"/>
      <c r="AAT25" s="11"/>
      <c r="AAU25" s="11"/>
      <c r="AAV25" s="11"/>
      <c r="AAW25" s="11"/>
      <c r="AAX25" s="11"/>
      <c r="AAY25" s="11"/>
      <c r="AAZ25" s="11"/>
      <c r="ABA25" s="11"/>
      <c r="ABB25" s="11"/>
      <c r="ABC25" s="11"/>
      <c r="ABD25" s="11"/>
      <c r="ABE25" s="11"/>
      <c r="ABF25" s="11"/>
      <c r="ABG25" s="11"/>
      <c r="ABH25" s="11"/>
      <c r="ABI25" s="11"/>
      <c r="ABJ25" s="11"/>
      <c r="ABK25" s="11"/>
      <c r="ABL25" s="11"/>
      <c r="ABM25" s="11"/>
      <c r="ABN25" s="11"/>
      <c r="ABO25" s="11"/>
      <c r="ABP25" s="11"/>
      <c r="ABQ25" s="11"/>
      <c r="ABR25" s="11"/>
      <c r="ABS25" s="11"/>
      <c r="ABT25" s="11"/>
      <c r="ABU25" s="11"/>
      <c r="ABV25" s="11"/>
      <c r="ABW25" s="11"/>
      <c r="ABX25" s="11"/>
      <c r="ABY25" s="11"/>
      <c r="ABZ25" s="11"/>
      <c r="ACA25" s="11"/>
      <c r="ACB25" s="11"/>
      <c r="ACC25" s="11"/>
      <c r="ACD25" s="11"/>
      <c r="ACE25" s="11"/>
      <c r="ACF25" s="11"/>
      <c r="ACG25" s="11"/>
      <c r="ACH25" s="11"/>
      <c r="ACI25" s="11"/>
      <c r="ACJ25" s="11"/>
      <c r="ACK25" s="11"/>
      <c r="ACL25" s="11"/>
      <c r="ACM25" s="11"/>
      <c r="ACN25" s="11"/>
      <c r="ACO25" s="11"/>
      <c r="ACP25" s="11"/>
      <c r="ACQ25" s="11"/>
      <c r="ACR25" s="11"/>
      <c r="ACS25" s="11"/>
      <c r="ACT25" s="11"/>
      <c r="ACU25" s="11"/>
      <c r="ACV25" s="11"/>
      <c r="ACW25" s="11"/>
      <c r="ACX25" s="11"/>
      <c r="ACY25" s="11"/>
      <c r="ACZ25" s="11"/>
      <c r="ADA25" s="11"/>
      <c r="ADB25" s="11"/>
      <c r="ADC25" s="11"/>
      <c r="ADD25" s="11"/>
      <c r="ADE25" s="11"/>
      <c r="ADF25" s="11"/>
      <c r="ADG25" s="11"/>
      <c r="ADH25" s="11"/>
      <c r="ADI25" s="11"/>
      <c r="ADJ25" s="11"/>
      <c r="ADK25" s="11"/>
      <c r="ADL25" s="11"/>
      <c r="ADM25" s="11"/>
      <c r="ADN25" s="11"/>
      <c r="ADO25" s="11"/>
      <c r="ADP25" s="11"/>
      <c r="ADQ25" s="11"/>
      <c r="ADR25" s="11"/>
      <c r="ADS25" s="11"/>
      <c r="ADT25" s="11"/>
      <c r="ADU25" s="11"/>
      <c r="ADV25" s="11"/>
      <c r="ADW25" s="11"/>
      <c r="ADX25" s="11"/>
      <c r="ADY25" s="11"/>
      <c r="ADZ25" s="11"/>
      <c r="AEA25" s="11"/>
      <c r="AEB25" s="11"/>
      <c r="AEC25" s="11"/>
      <c r="AED25" s="11"/>
      <c r="AEE25" s="11"/>
      <c r="AEF25" s="11"/>
      <c r="AEG25" s="11"/>
      <c r="AEH25" s="11"/>
      <c r="AEI25" s="11"/>
      <c r="AEJ25" s="11"/>
      <c r="AEK25" s="11"/>
      <c r="AEL25" s="11"/>
      <c r="AEM25" s="11"/>
      <c r="AEN25" s="11"/>
      <c r="AEO25" s="11"/>
      <c r="AEP25" s="11"/>
      <c r="AEQ25" s="11"/>
      <c r="AER25" s="11"/>
      <c r="AES25" s="11"/>
      <c r="AET25" s="11"/>
      <c r="AEU25" s="11"/>
      <c r="AEV25" s="11"/>
      <c r="AEW25" s="11"/>
      <c r="AEX25" s="11"/>
      <c r="AEY25" s="11"/>
      <c r="AEZ25" s="11"/>
      <c r="AFA25" s="11"/>
      <c r="AFB25" s="11"/>
      <c r="AFC25" s="11"/>
      <c r="AFD25" s="11"/>
      <c r="AFE25" s="11"/>
      <c r="AFF25" s="11"/>
      <c r="AFG25" s="11"/>
      <c r="AFH25" s="11"/>
      <c r="AFI25" s="11"/>
      <c r="AFJ25" s="11"/>
      <c r="AFK25" s="11"/>
      <c r="AFL25" s="11"/>
      <c r="AFM25" s="11"/>
      <c r="AFN25" s="11"/>
      <c r="AFO25" s="11"/>
      <c r="AFP25" s="11"/>
      <c r="AFQ25" s="11"/>
      <c r="AFR25" s="11"/>
      <c r="AFS25" s="11"/>
      <c r="AFT25" s="11"/>
      <c r="AFU25" s="11"/>
      <c r="AFV25" s="11"/>
      <c r="AFW25" s="11"/>
      <c r="AFX25" s="11"/>
      <c r="AFY25" s="11"/>
      <c r="AFZ25" s="11"/>
      <c r="AGA25" s="11"/>
      <c r="AGB25" s="11"/>
      <c r="AGC25" s="11"/>
      <c r="AGD25" s="11"/>
      <c r="AGE25" s="11"/>
      <c r="AGF25" s="11"/>
      <c r="AGG25" s="11"/>
      <c r="AGH25" s="11"/>
      <c r="AGI25" s="11"/>
      <c r="AGJ25" s="11"/>
      <c r="AGK25" s="11"/>
      <c r="AGL25" s="11"/>
      <c r="AGM25" s="11"/>
      <c r="AGN25" s="11"/>
      <c r="AGO25" s="11"/>
      <c r="AGP25" s="11"/>
      <c r="AGQ25" s="11"/>
      <c r="AGR25" s="11"/>
      <c r="AGS25" s="11"/>
      <c r="AGT25" s="11"/>
      <c r="AGU25" s="11"/>
      <c r="AGV25" s="11"/>
      <c r="AGW25" s="11"/>
      <c r="AGX25" s="11"/>
      <c r="AGY25" s="11"/>
      <c r="AGZ25" s="11"/>
      <c r="AHA25" s="11"/>
      <c r="AHB25" s="11"/>
      <c r="AHC25" s="11"/>
      <c r="AHD25" s="11"/>
      <c r="AHE25" s="11"/>
      <c r="AHF25" s="11"/>
      <c r="AHG25" s="11"/>
      <c r="AHH25" s="11"/>
      <c r="AHI25" s="11"/>
      <c r="AHJ25" s="11"/>
      <c r="AHK25" s="11"/>
      <c r="AHL25" s="11"/>
      <c r="AHM25" s="11"/>
      <c r="AHN25" s="11"/>
      <c r="AHO25" s="11"/>
      <c r="AHP25" s="11"/>
      <c r="AHQ25" s="11"/>
      <c r="AHR25" s="11"/>
      <c r="AHS25" s="11"/>
      <c r="AHT25" s="11"/>
      <c r="AHU25" s="11"/>
      <c r="AHV25" s="11"/>
      <c r="AHW25" s="11"/>
      <c r="AHX25" s="11"/>
      <c r="AHY25" s="11"/>
      <c r="AHZ25" s="11"/>
      <c r="AIA25" s="11"/>
      <c r="AIB25" s="11"/>
      <c r="AIC25" s="11"/>
      <c r="AID25" s="11"/>
      <c r="AIE25" s="11"/>
      <c r="AIF25" s="11"/>
      <c r="AIG25" s="11"/>
      <c r="AIH25" s="11"/>
      <c r="AII25" s="11"/>
      <c r="AIJ25" s="11"/>
      <c r="AIK25" s="11"/>
      <c r="AIL25" s="11"/>
      <c r="AIM25" s="11"/>
      <c r="AIN25" s="11"/>
      <c r="AIO25" s="11"/>
      <c r="AIP25" s="11"/>
      <c r="AIQ25" s="11"/>
      <c r="AIR25" s="11"/>
      <c r="AIS25" s="11"/>
      <c r="AIT25" s="11"/>
      <c r="AIU25" s="11"/>
      <c r="AIV25" s="11"/>
      <c r="AIW25" s="11"/>
      <c r="AIX25" s="11"/>
      <c r="AIY25" s="11"/>
      <c r="AIZ25" s="11"/>
      <c r="AJA25" s="11"/>
      <c r="AJB25" s="11"/>
      <c r="AJC25" s="11"/>
      <c r="AJD25" s="11"/>
      <c r="AJE25" s="11"/>
      <c r="AJF25" s="11"/>
      <c r="AJG25" s="11"/>
      <c r="AJH25" s="11"/>
      <c r="AJI25" s="11"/>
      <c r="AJJ25" s="11"/>
      <c r="AJK25" s="11"/>
      <c r="AJL25" s="11"/>
      <c r="AJM25" s="11"/>
      <c r="AJN25" s="11"/>
      <c r="AJO25" s="11"/>
      <c r="AJP25" s="11"/>
      <c r="AJQ25" s="11"/>
      <c r="AJR25" s="11"/>
      <c r="AJS25" s="11"/>
      <c r="AJT25" s="11"/>
      <c r="AJU25" s="11"/>
      <c r="AJV25" s="11"/>
      <c r="AJW25" s="11"/>
      <c r="AJX25" s="11"/>
      <c r="AJY25" s="11"/>
      <c r="AJZ25" s="11"/>
      <c r="AKA25" s="11"/>
      <c r="AKB25" s="11"/>
      <c r="AKC25" s="11"/>
      <c r="AKD25" s="11"/>
      <c r="AKE25" s="11"/>
      <c r="AKF25" s="11"/>
      <c r="AKG25" s="11"/>
      <c r="AKH25" s="11"/>
      <c r="AKI25" s="11"/>
      <c r="AKJ25" s="11"/>
      <c r="AKK25" s="11"/>
      <c r="AKL25" s="11"/>
      <c r="AKM25" s="11"/>
      <c r="AKN25" s="11"/>
      <c r="AKO25" s="11"/>
      <c r="AKP25" s="11"/>
      <c r="AKQ25" s="11"/>
      <c r="AKR25" s="11"/>
      <c r="AKS25" s="11"/>
      <c r="AKT25" s="11"/>
      <c r="AKU25" s="11"/>
      <c r="AKV25" s="11"/>
      <c r="AKW25" s="11"/>
      <c r="AKX25" s="11"/>
      <c r="AKY25" s="11"/>
      <c r="AKZ25" s="11"/>
      <c r="ALA25" s="11"/>
      <c r="ALB25" s="11"/>
      <c r="ALC25" s="11"/>
      <c r="ALD25" s="11"/>
      <c r="ALE25" s="11"/>
      <c r="ALF25" s="11"/>
      <c r="ALG25" s="11"/>
      <c r="ALH25" s="11"/>
      <c r="ALI25" s="11"/>
      <c r="ALJ25" s="11"/>
      <c r="ALK25" s="11"/>
      <c r="ALL25" s="11"/>
      <c r="ALM25" s="11"/>
      <c r="ALN25" s="11"/>
      <c r="ALO25" s="11"/>
      <c r="ALP25" s="11"/>
      <c r="ALQ25" s="11"/>
      <c r="ALR25" s="11"/>
      <c r="ALS25" s="11"/>
      <c r="ALT25" s="11"/>
      <c r="ALU25" s="11"/>
      <c r="ALV25" s="11"/>
      <c r="ALW25" s="11"/>
      <c r="ALX25" s="11"/>
      <c r="ALY25" s="11"/>
      <c r="ALZ25" s="11"/>
      <c r="AMA25" s="11"/>
      <c r="AMB25" s="11"/>
      <c r="AMC25" s="11"/>
      <c r="AMD25" s="11"/>
      <c r="AME25" s="11"/>
      <c r="AMF25" s="11"/>
      <c r="AMG25" s="11"/>
      <c r="AMH25" s="11"/>
      <c r="AMI25" s="11"/>
      <c r="AMJ25" s="11"/>
      <c r="AMK25" s="11"/>
      <c r="AML25" s="11"/>
      <c r="AMM25" s="11"/>
      <c r="AMN25" s="11"/>
      <c r="AMO25" s="11"/>
      <c r="AMP25" s="11"/>
      <c r="AMQ25" s="11"/>
      <c r="AMR25" s="11"/>
      <c r="AMS25" s="11"/>
      <c r="AMT25" s="11"/>
      <c r="AMU25" s="11"/>
      <c r="AMV25" s="11"/>
      <c r="AMW25" s="11"/>
      <c r="AMX25" s="11"/>
      <c r="AMY25" s="11"/>
      <c r="AMZ25" s="11"/>
      <c r="ANA25" s="11"/>
      <c r="ANB25" s="11"/>
      <c r="ANC25" s="11"/>
      <c r="AND25" s="11"/>
      <c r="ANE25" s="11"/>
      <c r="ANF25" s="11"/>
      <c r="ANG25" s="11"/>
      <c r="ANH25" s="11"/>
      <c r="ANI25" s="11"/>
      <c r="ANJ25" s="11"/>
      <c r="ANK25" s="11"/>
      <c r="ANL25" s="11"/>
      <c r="ANM25" s="11"/>
      <c r="ANN25" s="11"/>
      <c r="ANO25" s="11"/>
      <c r="ANP25" s="11"/>
      <c r="ANQ25" s="11"/>
      <c r="ANR25" s="11"/>
      <c r="ANS25" s="11"/>
      <c r="ANT25" s="11"/>
      <c r="ANU25" s="11"/>
      <c r="ANV25" s="11"/>
      <c r="ANW25" s="11"/>
      <c r="ANX25" s="11"/>
      <c r="ANY25" s="11"/>
      <c r="ANZ25" s="11"/>
      <c r="AOA25" s="11"/>
      <c r="AOB25" s="11"/>
      <c r="AOC25" s="11"/>
      <c r="AOD25" s="11"/>
      <c r="AOE25" s="11"/>
      <c r="AOF25" s="11"/>
      <c r="AOG25" s="11"/>
      <c r="AOH25" s="11"/>
      <c r="AOI25" s="11"/>
      <c r="AOJ25" s="11"/>
      <c r="AOK25" s="11"/>
      <c r="AOL25" s="11"/>
      <c r="AOM25" s="11"/>
      <c r="AON25" s="11"/>
      <c r="AOO25" s="11"/>
      <c r="AOP25" s="11"/>
      <c r="AOQ25" s="11"/>
      <c r="AOR25" s="11"/>
      <c r="AOS25" s="11"/>
      <c r="AOT25" s="11"/>
      <c r="AOU25" s="11"/>
      <c r="AOV25" s="11"/>
      <c r="AOW25" s="11"/>
      <c r="AOX25" s="11"/>
      <c r="AOY25" s="11"/>
      <c r="AOZ25" s="11"/>
      <c r="APA25" s="11"/>
      <c r="APB25" s="11"/>
      <c r="APC25" s="11"/>
      <c r="APD25" s="11"/>
      <c r="APE25" s="11"/>
      <c r="APF25" s="11"/>
      <c r="APG25" s="11"/>
      <c r="APH25" s="11"/>
      <c r="API25" s="11"/>
      <c r="APJ25" s="11"/>
      <c r="APK25" s="11"/>
      <c r="APL25" s="11"/>
      <c r="APM25" s="11"/>
      <c r="APN25" s="11"/>
      <c r="APO25" s="11"/>
      <c r="APP25" s="11"/>
      <c r="APQ25" s="11"/>
      <c r="APR25" s="11"/>
      <c r="APS25" s="11"/>
      <c r="APT25" s="11"/>
      <c r="APU25" s="11"/>
      <c r="APV25" s="11"/>
      <c r="APW25" s="11"/>
      <c r="APX25" s="11"/>
      <c r="APY25" s="11"/>
      <c r="APZ25" s="11"/>
      <c r="AQA25" s="11"/>
      <c r="AQB25" s="11"/>
      <c r="AQC25" s="11"/>
      <c r="AQD25" s="11"/>
      <c r="AQE25" s="11"/>
      <c r="AQF25" s="11"/>
      <c r="AQG25" s="11"/>
      <c r="AQH25" s="11"/>
      <c r="AQI25" s="11"/>
      <c r="AQJ25" s="11"/>
      <c r="AQK25" s="11"/>
      <c r="AQL25" s="11"/>
      <c r="AQM25" s="11"/>
      <c r="AQN25" s="11"/>
      <c r="AQO25" s="11"/>
      <c r="AQP25" s="11"/>
      <c r="AQQ25" s="11"/>
      <c r="AQR25" s="11"/>
      <c r="AQS25" s="11"/>
      <c r="AQT25" s="11"/>
      <c r="AQU25" s="11"/>
      <c r="AQV25" s="11"/>
      <c r="AQW25" s="11"/>
      <c r="AQX25" s="11"/>
      <c r="AQY25" s="11"/>
      <c r="AQZ25" s="11"/>
      <c r="ARA25" s="11"/>
      <c r="ARB25" s="11"/>
      <c r="ARC25" s="11"/>
      <c r="ARD25" s="11"/>
      <c r="ARE25" s="11"/>
      <c r="ARF25" s="11"/>
      <c r="ARG25" s="11"/>
      <c r="ARH25" s="11"/>
      <c r="ARI25" s="11"/>
      <c r="ARJ25" s="11"/>
      <c r="ARK25" s="11"/>
      <c r="ARL25" s="11"/>
      <c r="ARM25" s="11"/>
      <c r="ARN25" s="11"/>
      <c r="ARO25" s="11"/>
      <c r="ARP25" s="11"/>
      <c r="ARQ25" s="11"/>
      <c r="ARR25" s="11"/>
      <c r="ARS25" s="11"/>
      <c r="ART25" s="11"/>
      <c r="ARU25" s="11"/>
      <c r="ARV25" s="11"/>
      <c r="ARW25" s="11"/>
      <c r="ARX25" s="11"/>
      <c r="ARY25" s="11"/>
      <c r="ARZ25" s="11"/>
      <c r="ASA25" s="11"/>
      <c r="ASB25" s="11"/>
      <c r="ASC25" s="11"/>
      <c r="ASD25" s="11"/>
      <c r="ASE25" s="11"/>
      <c r="ASF25" s="11"/>
      <c r="ASG25" s="11"/>
      <c r="ASH25" s="11"/>
      <c r="ASI25" s="11"/>
      <c r="ASJ25" s="11"/>
      <c r="ASK25" s="11"/>
      <c r="ASL25" s="11"/>
      <c r="ASM25" s="11"/>
      <c r="ASN25" s="11"/>
      <c r="ASO25" s="11"/>
      <c r="ASP25" s="11"/>
      <c r="ASQ25" s="11"/>
      <c r="ASR25" s="11"/>
      <c r="ASS25" s="11"/>
      <c r="AST25" s="11"/>
      <c r="ASU25" s="11"/>
      <c r="ASV25" s="11"/>
      <c r="ASW25" s="11"/>
      <c r="ASX25" s="11"/>
      <c r="ASY25" s="11"/>
      <c r="ASZ25" s="11"/>
      <c r="ATA25" s="11"/>
      <c r="ATB25" s="11"/>
      <c r="ATC25" s="11"/>
      <c r="ATD25" s="11"/>
      <c r="ATE25" s="11"/>
      <c r="ATF25" s="11"/>
      <c r="ATG25" s="11"/>
      <c r="ATH25" s="11"/>
      <c r="ATI25" s="11"/>
      <c r="ATJ25" s="11"/>
      <c r="ATK25" s="11"/>
      <c r="ATL25" s="11"/>
      <c r="ATM25" s="11"/>
      <c r="ATN25" s="11"/>
      <c r="ATO25" s="11"/>
      <c r="ATP25" s="11"/>
      <c r="ATQ25" s="11"/>
      <c r="ATR25" s="11"/>
      <c r="ATS25" s="11"/>
      <c r="ATT25" s="11"/>
      <c r="ATU25" s="11"/>
      <c r="ATV25" s="11"/>
      <c r="ATW25" s="11"/>
      <c r="ATX25" s="11"/>
      <c r="ATY25" s="11"/>
      <c r="ATZ25" s="11"/>
      <c r="AUA25" s="11"/>
      <c r="AUB25" s="11"/>
      <c r="AUC25" s="11"/>
      <c r="AUD25" s="11"/>
      <c r="AUE25" s="11"/>
      <c r="AUF25" s="11"/>
      <c r="AUG25" s="11"/>
      <c r="AUH25" s="11"/>
      <c r="AUI25" s="11"/>
      <c r="AUJ25" s="11"/>
      <c r="AUK25" s="11"/>
      <c r="AUL25" s="11"/>
      <c r="AUM25" s="11"/>
      <c r="AUN25" s="11"/>
      <c r="AUO25" s="11"/>
      <c r="AUP25" s="11"/>
      <c r="AUQ25" s="11"/>
      <c r="AUR25" s="11"/>
      <c r="AUS25" s="11"/>
      <c r="AUT25" s="11"/>
      <c r="AUU25" s="11"/>
      <c r="AUV25" s="11"/>
      <c r="AUW25" s="11"/>
      <c r="AUX25" s="11"/>
      <c r="AUY25" s="11"/>
      <c r="AUZ25" s="11"/>
      <c r="AVA25" s="11"/>
      <c r="AVB25" s="11"/>
      <c r="AVC25" s="11"/>
      <c r="AVD25" s="11"/>
      <c r="AVE25" s="11"/>
      <c r="AVF25" s="11"/>
      <c r="AVG25" s="11"/>
      <c r="AVH25" s="11"/>
      <c r="AVI25" s="11"/>
      <c r="AVJ25" s="11"/>
      <c r="AVK25" s="11"/>
      <c r="AVL25" s="11"/>
      <c r="AVM25" s="11"/>
      <c r="AVN25" s="11"/>
      <c r="AVO25" s="11"/>
      <c r="AVP25" s="11"/>
      <c r="AVQ25" s="11"/>
      <c r="AVR25" s="11"/>
      <c r="AVS25" s="11"/>
      <c r="AVT25" s="11"/>
      <c r="AVU25" s="11"/>
      <c r="AVV25" s="11"/>
      <c r="AVW25" s="11"/>
      <c r="AVX25" s="11"/>
      <c r="AVY25" s="11"/>
      <c r="AVZ25" s="11"/>
      <c r="AWA25" s="11"/>
      <c r="AWB25" s="11"/>
      <c r="AWC25" s="11"/>
      <c r="AWD25" s="11"/>
      <c r="AWE25" s="11"/>
      <c r="AWF25" s="11"/>
      <c r="AWG25" s="11"/>
      <c r="AWH25" s="11"/>
      <c r="AWI25" s="11"/>
      <c r="AWJ25" s="11"/>
      <c r="AWK25" s="11"/>
      <c r="AWL25" s="11"/>
      <c r="AWM25" s="11"/>
      <c r="AWN25" s="11"/>
      <c r="AWO25" s="11"/>
      <c r="AWP25" s="11"/>
      <c r="AWQ25" s="11"/>
      <c r="AWR25" s="11"/>
      <c r="AWS25" s="11"/>
      <c r="AWT25" s="11"/>
      <c r="AWU25" s="11"/>
      <c r="AWV25" s="11"/>
      <c r="AWW25" s="11"/>
      <c r="AWX25" s="11"/>
      <c r="AWY25" s="11"/>
      <c r="AWZ25" s="11"/>
      <c r="AXA25" s="11"/>
      <c r="AXB25" s="11"/>
      <c r="AXC25" s="11"/>
      <c r="AXD25" s="11"/>
      <c r="AXE25" s="11"/>
      <c r="AXF25" s="11"/>
      <c r="AXG25" s="11"/>
      <c r="AXH25" s="11"/>
      <c r="AXI25" s="11"/>
      <c r="AXJ25" s="11"/>
      <c r="AXK25" s="11"/>
      <c r="AXL25" s="11"/>
      <c r="AXM25" s="11"/>
      <c r="AXN25" s="11"/>
      <c r="AXO25" s="11"/>
      <c r="AXP25" s="11"/>
      <c r="AXQ25" s="11"/>
      <c r="AXR25" s="11"/>
      <c r="AXS25" s="11"/>
      <c r="AXT25" s="11"/>
      <c r="AXU25" s="11"/>
      <c r="AXV25" s="11"/>
      <c r="AXW25" s="11"/>
      <c r="AXX25" s="11"/>
      <c r="AXY25" s="11"/>
      <c r="AXZ25" s="11"/>
      <c r="AYA25" s="11"/>
      <c r="AYB25" s="11"/>
      <c r="AYC25" s="11"/>
      <c r="AYD25" s="11"/>
      <c r="AYE25" s="11"/>
      <c r="AYF25" s="11"/>
      <c r="AYG25" s="11"/>
      <c r="AYH25" s="11"/>
      <c r="AYI25" s="11"/>
      <c r="AYJ25" s="11"/>
      <c r="AYK25" s="11"/>
      <c r="AYL25" s="11"/>
      <c r="AYM25" s="11"/>
      <c r="AYN25" s="11"/>
      <c r="AYO25" s="11"/>
      <c r="AYP25" s="11"/>
      <c r="AYQ25" s="11"/>
      <c r="AYR25" s="11"/>
      <c r="AYS25" s="11"/>
      <c r="AYT25" s="11"/>
      <c r="AYU25" s="11"/>
      <c r="AYV25" s="11"/>
      <c r="AYW25" s="11"/>
      <c r="AYX25" s="11"/>
      <c r="AYY25" s="11"/>
      <c r="AYZ25" s="11"/>
      <c r="AZA25" s="11"/>
      <c r="AZB25" s="11"/>
      <c r="AZC25" s="11"/>
      <c r="AZD25" s="11"/>
      <c r="AZE25" s="11"/>
      <c r="AZF25" s="11"/>
      <c r="AZG25" s="11"/>
      <c r="AZH25" s="11"/>
      <c r="AZI25" s="11"/>
      <c r="AZJ25" s="11"/>
      <c r="AZK25" s="11"/>
      <c r="AZL25" s="11"/>
      <c r="AZM25" s="11"/>
      <c r="AZN25" s="11"/>
      <c r="AZO25" s="11"/>
      <c r="AZP25" s="11"/>
      <c r="AZQ25" s="11"/>
      <c r="AZR25" s="11"/>
      <c r="AZS25" s="11"/>
      <c r="AZT25" s="11"/>
      <c r="AZU25" s="11"/>
      <c r="AZV25" s="11"/>
      <c r="AZW25" s="11"/>
      <c r="AZX25" s="11"/>
      <c r="AZY25" s="11"/>
      <c r="AZZ25" s="11"/>
      <c r="BAA25" s="11"/>
      <c r="BAB25" s="11"/>
      <c r="BAC25" s="11"/>
      <c r="BAD25" s="11"/>
      <c r="BAE25" s="11"/>
      <c r="BAF25" s="11"/>
      <c r="BAG25" s="11"/>
      <c r="BAH25" s="11"/>
      <c r="BAI25" s="11"/>
      <c r="BAJ25" s="11"/>
      <c r="BAK25" s="11"/>
      <c r="BAL25" s="11"/>
      <c r="BAM25" s="11"/>
      <c r="BAN25" s="11"/>
      <c r="BAO25" s="11"/>
      <c r="BAP25" s="11"/>
      <c r="BAQ25" s="11"/>
      <c r="BAR25" s="11"/>
      <c r="BAS25" s="11"/>
      <c r="BAT25" s="11"/>
      <c r="BAU25" s="11"/>
      <c r="BAV25" s="11"/>
      <c r="BAW25" s="11"/>
      <c r="BAX25" s="11"/>
      <c r="BAY25" s="11"/>
      <c r="BAZ25" s="11"/>
      <c r="BBA25" s="11"/>
      <c r="BBB25" s="11"/>
      <c r="BBC25" s="11"/>
      <c r="BBD25" s="11"/>
      <c r="BBE25" s="11"/>
      <c r="BBF25" s="11"/>
      <c r="BBG25" s="11"/>
      <c r="BBH25" s="11"/>
      <c r="BBI25" s="11"/>
      <c r="BBJ25" s="11"/>
      <c r="BBK25" s="11"/>
      <c r="BBL25" s="11"/>
      <c r="BBM25" s="11"/>
      <c r="BBN25" s="11"/>
      <c r="BBO25" s="11"/>
      <c r="BBP25" s="11"/>
      <c r="BBQ25" s="11"/>
      <c r="BBR25" s="11"/>
      <c r="BBS25" s="11"/>
      <c r="BBT25" s="11"/>
      <c r="BBU25" s="11"/>
      <c r="BBV25" s="11"/>
      <c r="BBW25" s="11"/>
      <c r="BBX25" s="11"/>
      <c r="BBY25" s="11"/>
      <c r="BBZ25" s="11"/>
      <c r="BCA25" s="11"/>
      <c r="BCB25" s="11"/>
      <c r="BCC25" s="11"/>
      <c r="BCD25" s="11"/>
      <c r="BCE25" s="11"/>
      <c r="BCF25" s="11"/>
      <c r="BCG25" s="11"/>
      <c r="BCH25" s="11"/>
      <c r="BCI25" s="11"/>
      <c r="BCJ25" s="11"/>
      <c r="BCK25" s="11"/>
      <c r="BCL25" s="11"/>
      <c r="BCM25" s="11"/>
      <c r="BCN25" s="11"/>
      <c r="BCO25" s="11"/>
      <c r="BCP25" s="11"/>
      <c r="BCQ25" s="11"/>
      <c r="BCR25" s="11"/>
      <c r="BCS25" s="11"/>
      <c r="BCT25" s="11"/>
      <c r="BCU25" s="11"/>
      <c r="BCV25" s="11"/>
      <c r="BCW25" s="11"/>
      <c r="BCX25" s="11"/>
      <c r="BCY25" s="11"/>
      <c r="BCZ25" s="11"/>
      <c r="BDA25" s="11"/>
      <c r="BDB25" s="11"/>
      <c r="BDC25" s="11"/>
      <c r="BDD25" s="11"/>
      <c r="BDE25" s="11"/>
      <c r="BDF25" s="11"/>
      <c r="BDG25" s="11"/>
      <c r="BDH25" s="11"/>
      <c r="BDI25" s="11"/>
      <c r="BDJ25" s="11"/>
      <c r="BDK25" s="11"/>
      <c r="BDL25" s="11"/>
      <c r="BDM25" s="11"/>
      <c r="BDN25" s="11"/>
      <c r="BDO25" s="11"/>
      <c r="BDP25" s="11"/>
      <c r="BDQ25" s="11"/>
      <c r="BDR25" s="11"/>
      <c r="BDS25" s="11"/>
      <c r="BDT25" s="11"/>
      <c r="BDU25" s="11"/>
      <c r="BDV25" s="11"/>
      <c r="BDW25" s="11"/>
      <c r="BDX25" s="11"/>
      <c r="BDY25" s="11"/>
      <c r="BDZ25" s="11"/>
      <c r="BEA25" s="11"/>
      <c r="BEB25" s="11"/>
      <c r="BEC25" s="11"/>
      <c r="BED25" s="11"/>
      <c r="BEE25" s="11"/>
      <c r="BEF25" s="11"/>
      <c r="BEG25" s="11"/>
      <c r="BEH25" s="11"/>
      <c r="BEI25" s="11"/>
      <c r="BEJ25" s="11"/>
      <c r="BEK25" s="11"/>
      <c r="BEL25" s="11"/>
      <c r="BEM25" s="11"/>
      <c r="BEN25" s="11"/>
      <c r="BEO25" s="11"/>
      <c r="BEP25" s="11"/>
      <c r="BEQ25" s="11"/>
      <c r="BER25" s="11"/>
      <c r="BES25" s="11"/>
      <c r="BET25" s="11"/>
      <c r="BEU25" s="11"/>
      <c r="BEV25" s="11"/>
      <c r="BEW25" s="11"/>
      <c r="BEX25" s="11"/>
      <c r="BEY25" s="11"/>
      <c r="BEZ25" s="11"/>
      <c r="BFA25" s="11"/>
      <c r="BFB25" s="11"/>
      <c r="BFC25" s="11"/>
      <c r="BFD25" s="11"/>
      <c r="BFE25" s="11"/>
      <c r="BFF25" s="11"/>
      <c r="BFG25" s="11"/>
      <c r="BFH25" s="11"/>
      <c r="BFI25" s="11"/>
      <c r="BFJ25" s="11"/>
      <c r="BFK25" s="11"/>
      <c r="BFL25" s="11"/>
      <c r="BFM25" s="11"/>
      <c r="BFN25" s="11"/>
      <c r="BFO25" s="11"/>
      <c r="BFP25" s="11"/>
      <c r="BFQ25" s="11"/>
      <c r="BFR25" s="11"/>
      <c r="BFS25" s="11"/>
      <c r="BFT25" s="11"/>
      <c r="BFU25" s="11"/>
      <c r="BFV25" s="11"/>
      <c r="BFW25" s="11"/>
      <c r="BFX25" s="11"/>
      <c r="BFY25" s="11"/>
      <c r="BFZ25" s="11"/>
      <c r="BGA25" s="11"/>
      <c r="BGB25" s="11"/>
      <c r="BGC25" s="11"/>
      <c r="BGD25" s="11"/>
      <c r="BGE25" s="11"/>
      <c r="BGF25" s="11"/>
      <c r="BGG25" s="11"/>
      <c r="BGH25" s="11"/>
      <c r="BGI25" s="11"/>
      <c r="BGJ25" s="11"/>
      <c r="BGK25" s="11"/>
      <c r="BGL25" s="11"/>
      <c r="BGM25" s="11"/>
      <c r="BGN25" s="11"/>
      <c r="BGO25" s="11"/>
      <c r="BGP25" s="11"/>
      <c r="BGQ25" s="11"/>
      <c r="BGR25" s="11"/>
      <c r="BGS25" s="11"/>
      <c r="BGT25" s="11"/>
      <c r="BGU25" s="11"/>
      <c r="BGV25" s="11"/>
      <c r="BGW25" s="11"/>
      <c r="BGX25" s="11"/>
      <c r="BGY25" s="11"/>
      <c r="BGZ25" s="11"/>
      <c r="BHA25" s="11"/>
      <c r="BHB25" s="11"/>
      <c r="BHC25" s="11"/>
      <c r="BHD25" s="11"/>
      <c r="BHE25" s="11"/>
      <c r="BHF25" s="11"/>
      <c r="BHG25" s="11"/>
      <c r="BHH25" s="11"/>
      <c r="BHI25" s="11"/>
      <c r="BHJ25" s="11"/>
      <c r="BHK25" s="11"/>
      <c r="BHL25" s="11"/>
      <c r="BHM25" s="11"/>
      <c r="BHN25" s="11"/>
      <c r="BHO25" s="11"/>
      <c r="BHP25" s="11"/>
      <c r="BHQ25" s="11"/>
      <c r="BHR25" s="11"/>
      <c r="BHS25" s="11"/>
      <c r="BHT25" s="11"/>
      <c r="BHU25" s="11"/>
      <c r="BHV25" s="11"/>
      <c r="BHW25" s="11"/>
      <c r="BHX25" s="11"/>
      <c r="BHY25" s="11"/>
      <c r="BHZ25" s="11"/>
      <c r="BIA25" s="11"/>
      <c r="BIB25" s="11"/>
      <c r="BIC25" s="11"/>
      <c r="BID25" s="11"/>
      <c r="BIE25" s="11"/>
      <c r="BIF25" s="11"/>
      <c r="BIG25" s="11"/>
      <c r="BIH25" s="11"/>
      <c r="BII25" s="11"/>
      <c r="BIJ25" s="11"/>
      <c r="BIK25" s="11"/>
      <c r="BIL25" s="11"/>
      <c r="BIM25" s="11"/>
      <c r="BIN25" s="11"/>
      <c r="BIO25" s="11"/>
      <c r="BIP25" s="11"/>
      <c r="BIQ25" s="11"/>
      <c r="BIR25" s="11"/>
      <c r="BIS25" s="11"/>
      <c r="BIT25" s="11"/>
      <c r="BIU25" s="11"/>
      <c r="BIV25" s="11"/>
      <c r="BIW25" s="11"/>
      <c r="BIX25" s="11"/>
      <c r="BIY25" s="11"/>
      <c r="BIZ25" s="11"/>
      <c r="BJA25" s="11"/>
      <c r="BJB25" s="11"/>
      <c r="BJC25" s="11"/>
      <c r="BJD25" s="11"/>
      <c r="BJE25" s="11"/>
      <c r="BJF25" s="11"/>
      <c r="BJG25" s="11"/>
      <c r="BJH25" s="11"/>
      <c r="BJI25" s="11"/>
      <c r="BJJ25" s="11"/>
      <c r="BJK25" s="11"/>
      <c r="BJL25" s="11"/>
      <c r="BJM25" s="11"/>
      <c r="BJN25" s="11"/>
      <c r="BJO25" s="11"/>
      <c r="BJP25" s="11"/>
      <c r="BJQ25" s="11"/>
      <c r="BJR25" s="11"/>
      <c r="BJS25" s="11"/>
      <c r="BJT25" s="11"/>
      <c r="BJU25" s="11"/>
      <c r="BJV25" s="11"/>
      <c r="BJW25" s="11"/>
      <c r="BJX25" s="11"/>
      <c r="BJY25" s="11"/>
      <c r="BJZ25" s="11"/>
      <c r="BKA25" s="11"/>
      <c r="BKB25" s="11"/>
      <c r="BKC25" s="11"/>
      <c r="BKD25" s="11"/>
      <c r="BKE25" s="11"/>
      <c r="BKF25" s="11"/>
      <c r="BKG25" s="11"/>
      <c r="BKH25" s="11"/>
      <c r="BKI25" s="11"/>
      <c r="BKJ25" s="11"/>
      <c r="BKK25" s="11"/>
      <c r="BKL25" s="11"/>
      <c r="BKM25" s="11"/>
      <c r="BKN25" s="11"/>
      <c r="BKO25" s="11"/>
      <c r="BKP25" s="11"/>
      <c r="BKQ25" s="11"/>
      <c r="BKR25" s="11"/>
      <c r="BKS25" s="11"/>
      <c r="BKT25" s="11"/>
      <c r="BKU25" s="11"/>
      <c r="BKV25" s="11"/>
      <c r="BKW25" s="11"/>
      <c r="BKX25" s="11"/>
      <c r="BKY25" s="11"/>
      <c r="BKZ25" s="11"/>
      <c r="BLA25" s="11"/>
      <c r="BLB25" s="11"/>
      <c r="BLC25" s="11"/>
      <c r="BLD25" s="11"/>
      <c r="BLE25" s="11"/>
      <c r="BLF25" s="11"/>
      <c r="BLG25" s="11"/>
      <c r="BLH25" s="11"/>
      <c r="BLI25" s="11"/>
      <c r="BLJ25" s="11"/>
      <c r="BLK25" s="11"/>
      <c r="BLL25" s="11"/>
      <c r="BLM25" s="11"/>
      <c r="BLN25" s="11"/>
      <c r="BLO25" s="11"/>
      <c r="BLP25" s="11"/>
      <c r="BLQ25" s="11"/>
      <c r="BLR25" s="11"/>
      <c r="BLS25" s="11"/>
      <c r="BLT25" s="11"/>
      <c r="BLU25" s="11"/>
      <c r="BLV25" s="11"/>
      <c r="BLW25" s="11"/>
      <c r="BLX25" s="11"/>
      <c r="BLY25" s="11"/>
      <c r="BLZ25" s="11"/>
      <c r="BMA25" s="11"/>
      <c r="BMB25" s="11"/>
      <c r="BMC25" s="11"/>
      <c r="BMD25" s="11"/>
      <c r="BME25" s="11"/>
      <c r="BMF25" s="11"/>
      <c r="BMG25" s="11"/>
      <c r="BMH25" s="11"/>
      <c r="BMI25" s="11"/>
      <c r="BMJ25" s="11"/>
      <c r="BMK25" s="11"/>
      <c r="BML25" s="11"/>
      <c r="BMM25" s="11"/>
      <c r="BMN25" s="11"/>
      <c r="BMO25" s="11"/>
      <c r="BMP25" s="11"/>
      <c r="BMQ25" s="11"/>
      <c r="BMR25" s="11"/>
      <c r="BMS25" s="11"/>
      <c r="BMT25" s="11"/>
      <c r="BMU25" s="11"/>
      <c r="BMV25" s="11"/>
      <c r="BMW25" s="11"/>
      <c r="BMX25" s="11"/>
      <c r="BMY25" s="11"/>
      <c r="BMZ25" s="11"/>
      <c r="BNA25" s="11"/>
      <c r="BNB25" s="11"/>
      <c r="BNC25" s="11"/>
      <c r="BND25" s="11"/>
      <c r="BNE25" s="11"/>
      <c r="BNF25" s="11"/>
      <c r="BNG25" s="11"/>
      <c r="BNH25" s="11"/>
      <c r="BNI25" s="11"/>
      <c r="BNJ25" s="11"/>
      <c r="BNK25" s="11"/>
      <c r="BNL25" s="11"/>
      <c r="BNM25" s="11"/>
      <c r="BNN25" s="11"/>
      <c r="BNO25" s="11"/>
      <c r="BNP25" s="11"/>
      <c r="BNQ25" s="11"/>
      <c r="BNR25" s="11"/>
      <c r="BNS25" s="11"/>
      <c r="BNT25" s="11"/>
      <c r="BNU25" s="11"/>
      <c r="BNV25" s="11"/>
      <c r="BNW25" s="11"/>
      <c r="BNX25" s="11"/>
      <c r="BNY25" s="11"/>
      <c r="BNZ25" s="11"/>
      <c r="BOA25" s="11"/>
      <c r="BOB25" s="11"/>
      <c r="BOC25" s="11"/>
      <c r="BOD25" s="11"/>
      <c r="BOE25" s="11"/>
      <c r="BOF25" s="11"/>
      <c r="BOG25" s="11"/>
      <c r="BOH25" s="11"/>
      <c r="BOI25" s="11"/>
      <c r="BOJ25" s="11"/>
      <c r="BOK25" s="11"/>
      <c r="BOL25" s="11"/>
      <c r="BOM25" s="11"/>
      <c r="BON25" s="11"/>
      <c r="BOO25" s="11"/>
      <c r="BOP25" s="11"/>
      <c r="BOQ25" s="11"/>
      <c r="BOR25" s="11"/>
      <c r="BOS25" s="11"/>
      <c r="BOT25" s="11"/>
      <c r="BOU25" s="11"/>
      <c r="BOV25" s="11"/>
      <c r="BOW25" s="11"/>
      <c r="BOX25" s="11"/>
      <c r="BOY25" s="11"/>
      <c r="BOZ25" s="11"/>
      <c r="BPA25" s="11"/>
      <c r="BPB25" s="11"/>
      <c r="BPC25" s="11"/>
      <c r="BPD25" s="11"/>
      <c r="BPE25" s="11"/>
      <c r="BPF25" s="11"/>
      <c r="BPG25" s="11"/>
      <c r="BPH25" s="11"/>
      <c r="BPI25" s="11"/>
      <c r="BPJ25" s="11"/>
      <c r="BPK25" s="11"/>
      <c r="BPL25" s="11"/>
      <c r="BPM25" s="11"/>
      <c r="BPN25" s="11"/>
      <c r="BPO25" s="11"/>
      <c r="BPP25" s="11"/>
      <c r="BPQ25" s="11"/>
      <c r="BPR25" s="11"/>
      <c r="BPS25" s="11"/>
      <c r="BPT25" s="11"/>
      <c r="BPU25" s="11"/>
      <c r="BPV25" s="11"/>
      <c r="BPW25" s="11"/>
      <c r="BPX25" s="11"/>
      <c r="BPY25" s="11"/>
      <c r="BPZ25" s="11"/>
      <c r="BQA25" s="11"/>
      <c r="BQB25" s="11"/>
      <c r="BQC25" s="11"/>
      <c r="BQD25" s="11"/>
      <c r="BQE25" s="11"/>
      <c r="BQF25" s="11"/>
      <c r="BQG25" s="11"/>
      <c r="BQH25" s="11"/>
      <c r="BQI25" s="11"/>
      <c r="BQJ25" s="11"/>
      <c r="BQK25" s="11"/>
      <c r="BQL25" s="11"/>
      <c r="BQM25" s="11"/>
      <c r="BQN25" s="11"/>
      <c r="BQO25" s="11"/>
      <c r="BQP25" s="11"/>
      <c r="BQQ25" s="11"/>
      <c r="BQR25" s="11"/>
      <c r="BQS25" s="11"/>
      <c r="BQT25" s="11"/>
      <c r="BQU25" s="11"/>
      <c r="BQV25" s="11"/>
      <c r="BQW25" s="11"/>
      <c r="BQX25" s="11"/>
      <c r="BQY25" s="11"/>
      <c r="BQZ25" s="11"/>
      <c r="BRA25" s="11"/>
      <c r="BRB25" s="11"/>
      <c r="BRC25" s="11"/>
      <c r="BRD25" s="11"/>
      <c r="BRE25" s="11"/>
      <c r="BRF25" s="11"/>
      <c r="BRG25" s="11"/>
      <c r="BRH25" s="11"/>
      <c r="BRI25" s="11"/>
      <c r="BRJ25" s="11"/>
      <c r="BRK25" s="11"/>
      <c r="BRL25" s="11"/>
      <c r="BRM25" s="11"/>
      <c r="BRN25" s="11"/>
      <c r="BRO25" s="11"/>
      <c r="BRP25" s="11"/>
      <c r="BRQ25" s="11"/>
      <c r="BRR25" s="11"/>
      <c r="BRS25" s="11"/>
      <c r="BRT25" s="11"/>
      <c r="BRU25" s="11"/>
      <c r="BRV25" s="11"/>
      <c r="BRW25" s="11"/>
      <c r="BRX25" s="11"/>
      <c r="BRY25" s="11"/>
      <c r="BRZ25" s="11"/>
      <c r="BSA25" s="11"/>
      <c r="BSB25" s="11"/>
      <c r="BSC25" s="11"/>
      <c r="BSD25" s="11"/>
      <c r="BSE25" s="11"/>
      <c r="BSF25" s="11"/>
      <c r="BSG25" s="11"/>
      <c r="BSH25" s="11"/>
      <c r="BSI25" s="11"/>
      <c r="BSJ25" s="11"/>
      <c r="BSK25" s="11"/>
      <c r="BSL25" s="11"/>
      <c r="BSM25" s="11"/>
      <c r="BSN25" s="11"/>
      <c r="BSO25" s="11"/>
      <c r="BSP25" s="11"/>
      <c r="BSQ25" s="11"/>
      <c r="BSR25" s="11"/>
      <c r="BSS25" s="11"/>
      <c r="BST25" s="11"/>
      <c r="BSU25" s="11"/>
      <c r="BSV25" s="11"/>
      <c r="BSW25" s="11"/>
      <c r="BSX25" s="11"/>
      <c r="BSY25" s="11"/>
      <c r="BSZ25" s="11"/>
      <c r="BTA25" s="11"/>
      <c r="BTB25" s="11"/>
      <c r="BTC25" s="11"/>
      <c r="BTD25" s="11"/>
      <c r="BTE25" s="11"/>
      <c r="BTF25" s="11"/>
      <c r="BTG25" s="11"/>
      <c r="BTH25" s="11"/>
      <c r="BTI25" s="11"/>
      <c r="BTJ25" s="11"/>
      <c r="BTK25" s="11"/>
      <c r="BTL25" s="11"/>
      <c r="BTM25" s="11"/>
      <c r="BTN25" s="11"/>
      <c r="BTO25" s="11"/>
      <c r="BTP25" s="11"/>
      <c r="BTQ25" s="11"/>
      <c r="BTR25" s="11"/>
      <c r="BTS25" s="11"/>
      <c r="BTT25" s="11"/>
      <c r="BTU25" s="11"/>
      <c r="BTV25" s="11"/>
      <c r="BTW25" s="11"/>
      <c r="BTX25" s="11"/>
      <c r="BTY25" s="11"/>
      <c r="BTZ25" s="11"/>
      <c r="BUA25" s="11"/>
      <c r="BUB25" s="11"/>
      <c r="BUC25" s="11"/>
      <c r="BUD25" s="11"/>
      <c r="BUE25" s="11"/>
      <c r="BUF25" s="11"/>
      <c r="BUG25" s="11"/>
      <c r="BUH25" s="11"/>
      <c r="BUI25" s="11"/>
      <c r="BUJ25" s="11"/>
      <c r="BUK25" s="11"/>
      <c r="BUL25" s="11"/>
      <c r="BUM25" s="11"/>
      <c r="BUN25" s="11"/>
      <c r="BUO25" s="11"/>
      <c r="BUP25" s="11"/>
      <c r="BUQ25" s="11"/>
      <c r="BUR25" s="11"/>
      <c r="BUS25" s="11"/>
      <c r="BUT25" s="11"/>
      <c r="BUU25" s="11"/>
      <c r="BUV25" s="11"/>
      <c r="BUW25" s="11"/>
      <c r="BUX25" s="11"/>
      <c r="BUY25" s="11"/>
      <c r="BUZ25" s="11"/>
      <c r="BVA25" s="11"/>
      <c r="BVB25" s="11"/>
      <c r="BVC25" s="11"/>
      <c r="BVD25" s="11"/>
      <c r="BVE25" s="11"/>
      <c r="BVF25" s="11"/>
      <c r="BVG25" s="11"/>
      <c r="BVH25" s="11"/>
      <c r="BVI25" s="11"/>
      <c r="BVJ25" s="11"/>
      <c r="BVK25" s="11"/>
      <c r="BVL25" s="11"/>
      <c r="BVM25" s="11"/>
      <c r="BVN25" s="11"/>
      <c r="BVO25" s="11"/>
      <c r="BVP25" s="11"/>
      <c r="BVQ25" s="11"/>
      <c r="BVR25" s="11"/>
      <c r="BVS25" s="11"/>
      <c r="BVT25" s="11"/>
      <c r="BVU25" s="11"/>
      <c r="BVV25" s="11"/>
      <c r="BVW25" s="11"/>
      <c r="BVX25" s="11"/>
      <c r="BVY25" s="11"/>
      <c r="BVZ25" s="11"/>
      <c r="BWA25" s="11"/>
      <c r="BWB25" s="11"/>
      <c r="BWC25" s="11"/>
      <c r="BWD25" s="11"/>
      <c r="BWE25" s="11"/>
      <c r="BWF25" s="11"/>
      <c r="BWG25" s="11"/>
      <c r="BWH25" s="11"/>
      <c r="BWI25" s="11"/>
      <c r="BWJ25" s="11"/>
      <c r="BWK25" s="11"/>
      <c r="BWL25" s="11"/>
      <c r="BWM25" s="11"/>
      <c r="BWN25" s="11"/>
      <c r="BWO25" s="11"/>
      <c r="BWP25" s="11"/>
      <c r="BWQ25" s="11"/>
      <c r="BWR25" s="11"/>
      <c r="BWS25" s="11"/>
      <c r="BWT25" s="11"/>
      <c r="BWU25" s="11"/>
      <c r="BWV25" s="11"/>
      <c r="BWW25" s="11"/>
      <c r="BWX25" s="11"/>
      <c r="BWY25" s="11"/>
      <c r="BWZ25" s="11"/>
      <c r="BXA25" s="11"/>
      <c r="BXB25" s="11"/>
      <c r="BXC25" s="11"/>
      <c r="BXD25" s="11"/>
      <c r="BXE25" s="11"/>
      <c r="BXF25" s="11"/>
      <c r="BXG25" s="11"/>
      <c r="BXH25" s="11"/>
      <c r="BXI25" s="11"/>
      <c r="BXJ25" s="11"/>
      <c r="BXK25" s="11"/>
      <c r="BXL25" s="11"/>
      <c r="BXM25" s="11"/>
      <c r="BXN25" s="11"/>
      <c r="BXO25" s="11"/>
      <c r="BXP25" s="11"/>
      <c r="BXQ25" s="11"/>
      <c r="BXR25" s="11"/>
      <c r="BXS25" s="11"/>
      <c r="BXT25" s="11"/>
      <c r="BXU25" s="11"/>
      <c r="BXV25" s="11"/>
      <c r="BXW25" s="11"/>
      <c r="BXX25" s="11"/>
      <c r="BXY25" s="11"/>
      <c r="BXZ25" s="11"/>
      <c r="BYA25" s="11"/>
      <c r="BYB25" s="11"/>
      <c r="BYC25" s="11"/>
      <c r="BYD25" s="11"/>
      <c r="BYE25" s="11"/>
      <c r="BYF25" s="11"/>
      <c r="BYG25" s="11"/>
      <c r="BYH25" s="11"/>
      <c r="BYI25" s="11"/>
      <c r="BYJ25" s="11"/>
      <c r="BYK25" s="11"/>
      <c r="BYL25" s="11"/>
      <c r="BYM25" s="11"/>
      <c r="BYN25" s="11"/>
      <c r="BYO25" s="11"/>
      <c r="BYP25" s="11"/>
      <c r="BYQ25" s="11"/>
      <c r="BYR25" s="11"/>
      <c r="BYS25" s="11"/>
      <c r="BYT25" s="11"/>
      <c r="BYU25" s="11"/>
      <c r="BYV25" s="11"/>
      <c r="BYW25" s="11"/>
      <c r="BYX25" s="11"/>
      <c r="BYY25" s="11"/>
      <c r="BYZ25" s="11"/>
      <c r="BZA25" s="11"/>
      <c r="BZB25" s="11"/>
      <c r="BZC25" s="11"/>
      <c r="BZD25" s="11"/>
      <c r="BZE25" s="11"/>
      <c r="BZF25" s="11"/>
      <c r="BZG25" s="11"/>
      <c r="BZH25" s="11"/>
      <c r="BZI25" s="11"/>
      <c r="BZJ25" s="11"/>
      <c r="BZK25" s="11"/>
      <c r="BZL25" s="11"/>
      <c r="BZM25" s="11"/>
      <c r="BZN25" s="11"/>
      <c r="BZO25" s="11"/>
      <c r="BZP25" s="11"/>
      <c r="BZQ25" s="11"/>
      <c r="BZR25" s="11"/>
      <c r="BZS25" s="11"/>
      <c r="BZT25" s="11"/>
      <c r="BZU25" s="11"/>
      <c r="BZV25" s="11"/>
      <c r="BZW25" s="11"/>
      <c r="BZX25" s="11"/>
      <c r="BZY25" s="11"/>
      <c r="BZZ25" s="11"/>
      <c r="CAA25" s="11"/>
      <c r="CAB25" s="11"/>
      <c r="CAC25" s="11"/>
      <c r="CAD25" s="11"/>
      <c r="CAE25" s="11"/>
      <c r="CAF25" s="11"/>
      <c r="CAG25" s="11"/>
      <c r="CAH25" s="11"/>
      <c r="CAI25" s="11"/>
      <c r="CAJ25" s="11"/>
      <c r="CAK25" s="11"/>
      <c r="CAL25" s="11"/>
      <c r="CAM25" s="11"/>
      <c r="CAN25" s="11"/>
      <c r="CAO25" s="11"/>
      <c r="CAP25" s="11"/>
      <c r="CAQ25" s="11"/>
      <c r="CAR25" s="11"/>
      <c r="CAS25" s="11"/>
      <c r="CAT25" s="11"/>
      <c r="CAU25" s="11"/>
      <c r="CAV25" s="11"/>
      <c r="CAW25" s="11"/>
      <c r="CAX25" s="11"/>
      <c r="CAY25" s="11"/>
      <c r="CAZ25" s="11"/>
      <c r="CBA25" s="11"/>
      <c r="CBB25" s="11"/>
      <c r="CBC25" s="11"/>
      <c r="CBD25" s="11"/>
      <c r="CBE25" s="11"/>
      <c r="CBF25" s="11"/>
      <c r="CBG25" s="11"/>
      <c r="CBH25" s="11"/>
      <c r="CBI25" s="11"/>
      <c r="CBJ25" s="11"/>
      <c r="CBK25" s="11"/>
      <c r="CBL25" s="11"/>
      <c r="CBM25" s="11"/>
      <c r="CBN25" s="11"/>
      <c r="CBO25" s="11"/>
      <c r="CBP25" s="11"/>
      <c r="CBQ25" s="11"/>
      <c r="CBR25" s="11"/>
      <c r="CBS25" s="11"/>
      <c r="CBT25" s="11"/>
      <c r="CBU25" s="11"/>
      <c r="CBV25" s="11"/>
      <c r="CBW25" s="11"/>
      <c r="CBX25" s="11"/>
      <c r="CBY25" s="11"/>
      <c r="CBZ25" s="11"/>
      <c r="CCA25" s="11"/>
      <c r="CCB25" s="11"/>
      <c r="CCC25" s="11"/>
      <c r="CCD25" s="11"/>
      <c r="CCE25" s="11"/>
      <c r="CCF25" s="11"/>
      <c r="CCG25" s="11"/>
      <c r="CCH25" s="11"/>
      <c r="CCI25" s="11"/>
      <c r="CCJ25" s="11"/>
      <c r="CCK25" s="11"/>
      <c r="CCL25" s="11"/>
      <c r="CCM25" s="11"/>
      <c r="CCN25" s="11"/>
      <c r="CCO25" s="11"/>
      <c r="CCP25" s="11"/>
      <c r="CCQ25" s="11"/>
      <c r="CCR25" s="11"/>
      <c r="CCS25" s="11"/>
      <c r="CCT25" s="11"/>
      <c r="CCU25" s="11"/>
      <c r="CCV25" s="11"/>
      <c r="CCW25" s="11"/>
      <c r="CCX25" s="11"/>
      <c r="CCY25" s="11"/>
      <c r="CCZ25" s="11"/>
      <c r="CDA25" s="11"/>
      <c r="CDB25" s="11"/>
      <c r="CDC25" s="11"/>
      <c r="CDD25" s="11"/>
      <c r="CDE25" s="11"/>
      <c r="CDF25" s="11"/>
      <c r="CDG25" s="11"/>
      <c r="CDH25" s="11"/>
      <c r="CDI25" s="11"/>
      <c r="CDJ25" s="11"/>
      <c r="CDK25" s="11"/>
      <c r="CDL25" s="11"/>
      <c r="CDM25" s="11"/>
      <c r="CDN25" s="11"/>
      <c r="CDO25" s="11"/>
      <c r="CDP25" s="11"/>
      <c r="CDQ25" s="11"/>
      <c r="CDR25" s="11"/>
      <c r="CDS25" s="11"/>
      <c r="CDT25" s="11"/>
      <c r="CDU25" s="11"/>
      <c r="CDV25" s="11"/>
      <c r="CDW25" s="11"/>
      <c r="CDX25" s="11"/>
      <c r="CDY25" s="11"/>
      <c r="CDZ25" s="11"/>
      <c r="CEA25" s="11"/>
      <c r="CEB25" s="11"/>
      <c r="CEC25" s="11"/>
      <c r="CED25" s="11"/>
      <c r="CEE25" s="11"/>
      <c r="CEF25" s="11"/>
      <c r="CEG25" s="11"/>
      <c r="CEH25" s="11"/>
      <c r="CEI25" s="11"/>
      <c r="CEJ25" s="11"/>
      <c r="CEK25" s="11"/>
      <c r="CEL25" s="11"/>
      <c r="CEM25" s="11"/>
      <c r="CEN25" s="11"/>
      <c r="CEO25" s="11"/>
      <c r="CEP25" s="11"/>
      <c r="CEQ25" s="11"/>
      <c r="CER25" s="11"/>
      <c r="CES25" s="11"/>
      <c r="CET25" s="11"/>
      <c r="CEU25" s="11"/>
      <c r="CEV25" s="11"/>
      <c r="CEW25" s="11"/>
      <c r="CEX25" s="11"/>
      <c r="CEY25" s="11"/>
      <c r="CEZ25" s="11"/>
      <c r="CFA25" s="11"/>
      <c r="CFB25" s="11"/>
      <c r="CFC25" s="11"/>
      <c r="CFD25" s="11"/>
      <c r="CFE25" s="11"/>
      <c r="CFF25" s="11"/>
      <c r="CFG25" s="11"/>
      <c r="CFH25" s="11"/>
      <c r="CFI25" s="11"/>
      <c r="CFJ25" s="11"/>
      <c r="CFK25" s="11"/>
      <c r="CFL25" s="11"/>
      <c r="CFM25" s="11"/>
      <c r="CFN25" s="11"/>
      <c r="CFO25" s="11"/>
      <c r="CFP25" s="11"/>
      <c r="CFQ25" s="11"/>
      <c r="CFR25" s="11"/>
      <c r="CFS25" s="11"/>
      <c r="CFT25" s="11"/>
      <c r="CFU25" s="11"/>
      <c r="CFV25" s="11"/>
      <c r="CFW25" s="11"/>
      <c r="CFX25" s="11"/>
      <c r="CFY25" s="11"/>
      <c r="CFZ25" s="11"/>
      <c r="CGA25" s="11"/>
      <c r="CGB25" s="11"/>
      <c r="CGC25" s="11"/>
      <c r="CGD25" s="11"/>
      <c r="CGE25" s="11"/>
      <c r="CGF25" s="11"/>
      <c r="CGG25" s="11"/>
      <c r="CGH25" s="11"/>
      <c r="CGI25" s="11"/>
      <c r="CGJ25" s="11"/>
      <c r="CGK25" s="11"/>
      <c r="CGL25" s="11"/>
      <c r="CGM25" s="11"/>
      <c r="CGN25" s="11"/>
      <c r="CGO25" s="11"/>
      <c r="CGP25" s="11"/>
      <c r="CGQ25" s="11"/>
      <c r="CGR25" s="11"/>
      <c r="CGS25" s="11"/>
      <c r="CGT25" s="11"/>
      <c r="CGU25" s="11"/>
      <c r="CGV25" s="11"/>
      <c r="CGW25" s="11"/>
      <c r="CGX25" s="11"/>
      <c r="CGY25" s="11"/>
      <c r="CGZ25" s="11"/>
      <c r="CHA25" s="11"/>
      <c r="CHB25" s="11"/>
      <c r="CHC25" s="11"/>
      <c r="CHD25" s="11"/>
      <c r="CHE25" s="11"/>
      <c r="CHF25" s="11"/>
      <c r="CHG25" s="11"/>
      <c r="CHH25" s="11"/>
      <c r="CHI25" s="11"/>
      <c r="CHJ25" s="11"/>
      <c r="CHK25" s="11"/>
      <c r="CHL25" s="11"/>
      <c r="CHM25" s="11"/>
      <c r="CHN25" s="11"/>
      <c r="CHO25" s="11"/>
      <c r="CHP25" s="11"/>
      <c r="CHQ25" s="11"/>
      <c r="CHR25" s="11"/>
      <c r="CHS25" s="11"/>
      <c r="CHT25" s="11"/>
      <c r="CHU25" s="11"/>
      <c r="CHV25" s="11"/>
      <c r="CHW25" s="11"/>
      <c r="CHX25" s="11"/>
      <c r="CHY25" s="11"/>
      <c r="CHZ25" s="11"/>
      <c r="CIA25" s="11"/>
      <c r="CIB25" s="11"/>
      <c r="CIC25" s="11"/>
      <c r="CID25" s="11"/>
      <c r="CIE25" s="11"/>
      <c r="CIF25" s="11"/>
      <c r="CIG25" s="11"/>
      <c r="CIH25" s="11"/>
      <c r="CII25" s="11"/>
      <c r="CIJ25" s="11"/>
      <c r="CIK25" s="11"/>
      <c r="CIL25" s="11"/>
      <c r="CIM25" s="11"/>
      <c r="CIN25" s="11"/>
      <c r="CIO25" s="11"/>
      <c r="CIP25" s="11"/>
      <c r="CIQ25" s="11"/>
      <c r="CIR25" s="11"/>
      <c r="CIS25" s="11"/>
      <c r="CIT25" s="11"/>
      <c r="CIU25" s="11"/>
      <c r="CIV25" s="11"/>
      <c r="CIW25" s="11"/>
      <c r="CIX25" s="11"/>
      <c r="CIY25" s="11"/>
      <c r="CIZ25" s="11"/>
      <c r="CJA25" s="11"/>
      <c r="CJB25" s="11"/>
      <c r="CJC25" s="11"/>
      <c r="CJD25" s="11"/>
      <c r="CJE25" s="11"/>
      <c r="CJF25" s="11"/>
      <c r="CJG25" s="11"/>
      <c r="CJH25" s="11"/>
      <c r="CJI25" s="11"/>
      <c r="CJJ25" s="11"/>
      <c r="CJK25" s="11"/>
      <c r="CJL25" s="11"/>
      <c r="CJM25" s="11"/>
      <c r="CJN25" s="11"/>
      <c r="CJO25" s="11"/>
      <c r="CJP25" s="11"/>
      <c r="CJQ25" s="11"/>
      <c r="CJR25" s="11"/>
      <c r="CJS25" s="11"/>
      <c r="CJT25" s="11"/>
      <c r="CJU25" s="11"/>
      <c r="CJV25" s="11"/>
      <c r="CJW25" s="11"/>
      <c r="CJX25" s="11"/>
      <c r="CJY25" s="11"/>
      <c r="CJZ25" s="11"/>
      <c r="CKA25" s="11"/>
      <c r="CKB25" s="11"/>
      <c r="CKC25" s="11"/>
      <c r="CKD25" s="11"/>
      <c r="CKE25" s="11"/>
      <c r="CKF25" s="11"/>
      <c r="CKG25" s="11"/>
      <c r="CKH25" s="11"/>
      <c r="CKI25" s="11"/>
      <c r="CKJ25" s="11"/>
      <c r="CKK25" s="11"/>
      <c r="CKL25" s="11"/>
      <c r="CKM25" s="11"/>
      <c r="CKN25" s="11"/>
      <c r="CKO25" s="11"/>
      <c r="CKP25" s="11"/>
      <c r="CKQ25" s="11"/>
      <c r="CKR25" s="11"/>
      <c r="CKS25" s="11"/>
      <c r="CKT25" s="11"/>
      <c r="CKU25" s="11"/>
      <c r="CKV25" s="11"/>
      <c r="CKW25" s="11"/>
      <c r="CKX25" s="11"/>
      <c r="CKY25" s="11"/>
      <c r="CKZ25" s="11"/>
      <c r="CLA25" s="11"/>
      <c r="CLB25" s="11"/>
      <c r="CLC25" s="11"/>
      <c r="CLD25" s="11"/>
      <c r="CLE25" s="11"/>
      <c r="CLF25" s="11"/>
      <c r="CLG25" s="11"/>
      <c r="CLH25" s="11"/>
      <c r="CLI25" s="11"/>
      <c r="CLJ25" s="11"/>
      <c r="CLK25" s="11"/>
      <c r="CLL25" s="11"/>
      <c r="CLM25" s="11"/>
      <c r="CLN25" s="11"/>
      <c r="CLO25" s="11"/>
      <c r="CLP25" s="11"/>
      <c r="CLQ25" s="11"/>
      <c r="CLR25" s="11"/>
      <c r="CLS25" s="11"/>
      <c r="CLT25" s="11"/>
      <c r="CLU25" s="11"/>
      <c r="CLV25" s="11"/>
      <c r="CLW25" s="11"/>
      <c r="CLX25" s="11"/>
      <c r="CLY25" s="11"/>
      <c r="CLZ25" s="11"/>
      <c r="CMA25" s="11"/>
      <c r="CMB25" s="11"/>
      <c r="CMC25" s="11"/>
      <c r="CMD25" s="11"/>
      <c r="CME25" s="11"/>
      <c r="CMF25" s="11"/>
      <c r="CMG25" s="11"/>
      <c r="CMH25" s="11"/>
      <c r="CMI25" s="11"/>
      <c r="CMJ25" s="11"/>
      <c r="CMK25" s="11"/>
      <c r="CML25" s="11"/>
      <c r="CMM25" s="11"/>
      <c r="CMN25" s="11"/>
      <c r="CMO25" s="11"/>
      <c r="CMP25" s="11"/>
      <c r="CMQ25" s="11"/>
      <c r="CMR25" s="11"/>
      <c r="CMS25" s="11"/>
      <c r="CMT25" s="11"/>
      <c r="CMU25" s="11"/>
      <c r="CMV25" s="11"/>
      <c r="CMW25" s="11"/>
      <c r="CMX25" s="11"/>
      <c r="CMY25" s="11"/>
      <c r="CMZ25" s="11"/>
      <c r="CNA25" s="11"/>
      <c r="CNB25" s="11"/>
      <c r="CNC25" s="11"/>
      <c r="CND25" s="11"/>
      <c r="CNE25" s="11"/>
      <c r="CNF25" s="11"/>
      <c r="CNG25" s="11"/>
      <c r="CNH25" s="11"/>
      <c r="CNI25" s="11"/>
      <c r="CNJ25" s="11"/>
      <c r="CNK25" s="11"/>
      <c r="CNL25" s="11"/>
      <c r="CNM25" s="11"/>
      <c r="CNN25" s="11"/>
      <c r="CNO25" s="11"/>
      <c r="CNP25" s="11"/>
      <c r="CNQ25" s="11"/>
      <c r="CNR25" s="11"/>
      <c r="CNS25" s="11"/>
      <c r="CNT25" s="11"/>
      <c r="CNU25" s="11"/>
      <c r="CNV25" s="11"/>
      <c r="CNW25" s="11"/>
      <c r="CNX25" s="11"/>
      <c r="CNY25" s="11"/>
      <c r="CNZ25" s="11"/>
      <c r="COA25" s="11"/>
      <c r="COB25" s="11"/>
      <c r="COC25" s="11"/>
      <c r="COD25" s="11"/>
      <c r="COE25" s="11"/>
      <c r="COF25" s="11"/>
      <c r="COG25" s="11"/>
      <c r="COH25" s="11"/>
      <c r="COI25" s="11"/>
      <c r="COJ25" s="11"/>
      <c r="COK25" s="11"/>
      <c r="COL25" s="11"/>
      <c r="COM25" s="11"/>
      <c r="CON25" s="11"/>
      <c r="COO25" s="11"/>
      <c r="COP25" s="11"/>
      <c r="COQ25" s="11"/>
      <c r="COR25" s="11"/>
      <c r="COS25" s="11"/>
      <c r="COT25" s="11"/>
      <c r="COU25" s="11"/>
      <c r="COV25" s="11"/>
      <c r="COW25" s="11"/>
      <c r="COX25" s="11"/>
      <c r="COY25" s="11"/>
      <c r="COZ25" s="11"/>
      <c r="CPA25" s="11"/>
      <c r="CPB25" s="11"/>
      <c r="CPC25" s="11"/>
      <c r="CPD25" s="11"/>
      <c r="CPE25" s="11"/>
      <c r="CPF25" s="11"/>
      <c r="CPG25" s="11"/>
      <c r="CPH25" s="11"/>
      <c r="CPI25" s="11"/>
      <c r="CPJ25" s="11"/>
      <c r="CPK25" s="11"/>
      <c r="CPL25" s="11"/>
      <c r="CPM25" s="11"/>
      <c r="CPN25" s="11"/>
      <c r="CPO25" s="11"/>
      <c r="CPP25" s="11"/>
      <c r="CPQ25" s="11"/>
      <c r="CPR25" s="11"/>
      <c r="CPS25" s="11"/>
      <c r="CPT25" s="11"/>
      <c r="CPU25" s="11"/>
      <c r="CPV25" s="11"/>
      <c r="CPW25" s="11"/>
      <c r="CPX25" s="11"/>
      <c r="CPY25" s="11"/>
      <c r="CPZ25" s="11"/>
      <c r="CQA25" s="11"/>
      <c r="CQB25" s="11"/>
      <c r="CQC25" s="11"/>
      <c r="CQD25" s="11"/>
      <c r="CQE25" s="11"/>
      <c r="CQF25" s="11"/>
      <c r="CQG25" s="11"/>
      <c r="CQH25" s="11"/>
      <c r="CQI25" s="11"/>
      <c r="CQJ25" s="11"/>
      <c r="CQK25" s="11"/>
      <c r="CQL25" s="11"/>
      <c r="CQM25" s="11"/>
      <c r="CQN25" s="11"/>
      <c r="CQO25" s="11"/>
      <c r="CQP25" s="11"/>
      <c r="CQQ25" s="11"/>
      <c r="CQR25" s="11"/>
      <c r="CQS25" s="11"/>
      <c r="CQT25" s="11"/>
      <c r="CQU25" s="11"/>
      <c r="CQV25" s="11"/>
      <c r="CQW25" s="11"/>
      <c r="CQX25" s="11"/>
      <c r="CQY25" s="11"/>
      <c r="CQZ25" s="11"/>
      <c r="CRA25" s="11"/>
      <c r="CRB25" s="11"/>
      <c r="CRC25" s="11"/>
      <c r="CRD25" s="11"/>
      <c r="CRE25" s="11"/>
      <c r="CRF25" s="11"/>
      <c r="CRG25" s="11"/>
      <c r="CRH25" s="11"/>
      <c r="CRI25" s="11"/>
      <c r="CRJ25" s="11"/>
      <c r="CRK25" s="11"/>
      <c r="CRL25" s="11"/>
      <c r="CRM25" s="11"/>
      <c r="CRN25" s="11"/>
      <c r="CRO25" s="11"/>
      <c r="CRP25" s="11"/>
      <c r="CRQ25" s="11"/>
      <c r="CRR25" s="11"/>
      <c r="CRS25" s="11"/>
      <c r="CRT25" s="11"/>
      <c r="CRU25" s="11"/>
      <c r="CRV25" s="11"/>
      <c r="CRW25" s="11"/>
      <c r="CRX25" s="11"/>
      <c r="CRY25" s="11"/>
      <c r="CRZ25" s="11"/>
      <c r="CSA25" s="11"/>
      <c r="CSB25" s="11"/>
      <c r="CSC25" s="11"/>
      <c r="CSD25" s="11"/>
      <c r="CSE25" s="11"/>
      <c r="CSF25" s="11"/>
      <c r="CSG25" s="11"/>
      <c r="CSH25" s="11"/>
      <c r="CSI25" s="11"/>
      <c r="CSJ25" s="11"/>
      <c r="CSK25" s="11"/>
      <c r="CSL25" s="11"/>
      <c r="CSM25" s="11"/>
      <c r="CSN25" s="11"/>
      <c r="CSO25" s="11"/>
      <c r="CSP25" s="11"/>
      <c r="CSQ25" s="11"/>
      <c r="CSR25" s="11"/>
      <c r="CSS25" s="11"/>
      <c r="CST25" s="11"/>
      <c r="CSU25" s="11"/>
      <c r="CSV25" s="11"/>
      <c r="CSW25" s="11"/>
      <c r="CSX25" s="11"/>
      <c r="CSY25" s="11"/>
      <c r="CSZ25" s="11"/>
      <c r="CTA25" s="11"/>
      <c r="CTB25" s="11"/>
      <c r="CTC25" s="11"/>
      <c r="CTD25" s="11"/>
      <c r="CTE25" s="11"/>
      <c r="CTF25" s="11"/>
      <c r="CTG25" s="11"/>
      <c r="CTH25" s="11"/>
      <c r="CTI25" s="11"/>
      <c r="CTJ25" s="11"/>
      <c r="CTK25" s="11"/>
      <c r="CTL25" s="11"/>
      <c r="CTM25" s="11"/>
      <c r="CTN25" s="11"/>
      <c r="CTO25" s="11"/>
      <c r="CTP25" s="11"/>
      <c r="CTQ25" s="11"/>
      <c r="CTR25" s="11"/>
      <c r="CTS25" s="11"/>
      <c r="CTT25" s="11"/>
      <c r="CTU25" s="11"/>
      <c r="CTV25" s="11"/>
      <c r="CTW25" s="11"/>
      <c r="CTX25" s="11"/>
      <c r="CTY25" s="11"/>
      <c r="CTZ25" s="11"/>
      <c r="CUA25" s="11"/>
      <c r="CUB25" s="11"/>
      <c r="CUC25" s="11"/>
      <c r="CUD25" s="11"/>
      <c r="CUE25" s="11"/>
      <c r="CUF25" s="11"/>
      <c r="CUG25" s="11"/>
      <c r="CUH25" s="11"/>
      <c r="CUI25" s="11"/>
      <c r="CUJ25" s="11"/>
      <c r="CUK25" s="11"/>
      <c r="CUL25" s="11"/>
      <c r="CUM25" s="11"/>
      <c r="CUN25" s="11"/>
      <c r="CUO25" s="11"/>
      <c r="CUP25" s="11"/>
      <c r="CUQ25" s="11"/>
      <c r="CUR25" s="11"/>
      <c r="CUS25" s="11"/>
      <c r="CUT25" s="11"/>
      <c r="CUU25" s="11"/>
      <c r="CUV25" s="11"/>
      <c r="CUW25" s="11"/>
      <c r="CUX25" s="11"/>
      <c r="CUY25" s="11"/>
      <c r="CUZ25" s="11"/>
      <c r="CVA25" s="11"/>
      <c r="CVB25" s="11"/>
      <c r="CVC25" s="11"/>
      <c r="CVD25" s="11"/>
      <c r="CVE25" s="11"/>
      <c r="CVF25" s="11"/>
      <c r="CVG25" s="11"/>
      <c r="CVH25" s="11"/>
      <c r="CVI25" s="11"/>
      <c r="CVJ25" s="11"/>
      <c r="CVK25" s="11"/>
      <c r="CVL25" s="11"/>
      <c r="CVM25" s="11"/>
      <c r="CVN25" s="11"/>
      <c r="CVO25" s="11"/>
      <c r="CVP25" s="11"/>
      <c r="CVQ25" s="11"/>
      <c r="CVR25" s="11"/>
      <c r="CVS25" s="11"/>
      <c r="CVT25" s="11"/>
      <c r="CVU25" s="11"/>
      <c r="CVV25" s="11"/>
      <c r="CVW25" s="11"/>
      <c r="CVX25" s="11"/>
      <c r="CVY25" s="11"/>
      <c r="CVZ25" s="11"/>
      <c r="CWA25" s="11"/>
      <c r="CWB25" s="11"/>
      <c r="CWC25" s="11"/>
      <c r="CWD25" s="11"/>
      <c r="CWE25" s="11"/>
      <c r="CWF25" s="11"/>
      <c r="CWG25" s="11"/>
      <c r="CWH25" s="11"/>
      <c r="CWI25" s="11"/>
      <c r="CWJ25" s="11"/>
      <c r="CWK25" s="11"/>
      <c r="CWL25" s="11"/>
      <c r="CWM25" s="11"/>
      <c r="CWN25" s="11"/>
      <c r="CWO25" s="11"/>
      <c r="CWP25" s="11"/>
      <c r="CWQ25" s="11"/>
      <c r="CWR25" s="11"/>
      <c r="CWS25" s="11"/>
      <c r="CWT25" s="11"/>
      <c r="CWU25" s="11"/>
      <c r="CWV25" s="11"/>
      <c r="CWW25" s="11"/>
      <c r="CWX25" s="11"/>
      <c r="CWY25" s="11"/>
      <c r="CWZ25" s="11"/>
      <c r="CXA25" s="11"/>
      <c r="CXB25" s="11"/>
      <c r="CXC25" s="11"/>
      <c r="CXD25" s="11"/>
      <c r="CXE25" s="11"/>
      <c r="CXF25" s="11"/>
      <c r="CXG25" s="11"/>
      <c r="CXH25" s="11"/>
      <c r="CXI25" s="11"/>
      <c r="CXJ25" s="11"/>
      <c r="CXK25" s="11"/>
      <c r="CXL25" s="11"/>
      <c r="CXM25" s="11"/>
      <c r="CXN25" s="11"/>
      <c r="CXO25" s="11"/>
      <c r="CXP25" s="11"/>
      <c r="CXQ25" s="11"/>
      <c r="CXR25" s="11"/>
      <c r="CXS25" s="11"/>
      <c r="CXT25" s="11"/>
      <c r="CXU25" s="11"/>
      <c r="CXV25" s="11"/>
      <c r="CXW25" s="11"/>
      <c r="CXX25" s="11"/>
      <c r="CXY25" s="11"/>
      <c r="CXZ25" s="11"/>
      <c r="CYA25" s="11"/>
      <c r="CYB25" s="11"/>
      <c r="CYC25" s="11"/>
      <c r="CYD25" s="11"/>
      <c r="CYE25" s="11"/>
      <c r="CYF25" s="11"/>
      <c r="CYG25" s="11"/>
      <c r="CYH25" s="11"/>
      <c r="CYI25" s="11"/>
      <c r="CYJ25" s="11"/>
      <c r="CYK25" s="11"/>
      <c r="CYL25" s="11"/>
      <c r="CYM25" s="11"/>
      <c r="CYN25" s="11"/>
      <c r="CYO25" s="11"/>
      <c r="CYP25" s="11"/>
      <c r="CYQ25" s="11"/>
      <c r="CYR25" s="11"/>
      <c r="CYS25" s="11"/>
      <c r="CYT25" s="11"/>
      <c r="CYU25" s="11"/>
      <c r="CYV25" s="11"/>
      <c r="CYW25" s="11"/>
      <c r="CYX25" s="11"/>
      <c r="CYY25" s="11"/>
      <c r="CYZ25" s="11"/>
      <c r="CZA25" s="11"/>
      <c r="CZB25" s="11"/>
      <c r="CZC25" s="11"/>
      <c r="CZD25" s="11"/>
      <c r="CZE25" s="11"/>
      <c r="CZF25" s="11"/>
      <c r="CZG25" s="11"/>
      <c r="CZH25" s="11"/>
      <c r="CZI25" s="11"/>
      <c r="CZJ25" s="11"/>
      <c r="CZK25" s="11"/>
      <c r="CZL25" s="11"/>
      <c r="CZM25" s="11"/>
      <c r="CZN25" s="11"/>
      <c r="CZO25" s="11"/>
      <c r="CZP25" s="11"/>
      <c r="CZQ25" s="11"/>
      <c r="CZR25" s="11"/>
      <c r="CZS25" s="11"/>
      <c r="CZT25" s="11"/>
      <c r="CZU25" s="11"/>
      <c r="CZV25" s="11"/>
      <c r="CZW25" s="11"/>
      <c r="CZX25" s="11"/>
      <c r="CZY25" s="11"/>
      <c r="CZZ25" s="11"/>
      <c r="DAA25" s="11"/>
      <c r="DAB25" s="11"/>
      <c r="DAC25" s="11"/>
      <c r="DAD25" s="11"/>
      <c r="DAE25" s="11"/>
      <c r="DAF25" s="11"/>
      <c r="DAG25" s="11"/>
      <c r="DAH25" s="11"/>
      <c r="DAI25" s="11"/>
      <c r="DAJ25" s="11"/>
      <c r="DAK25" s="11"/>
      <c r="DAL25" s="11"/>
      <c r="DAM25" s="11"/>
      <c r="DAN25" s="11"/>
      <c r="DAO25" s="11"/>
      <c r="DAP25" s="11"/>
      <c r="DAQ25" s="11"/>
      <c r="DAR25" s="11"/>
      <c r="DAS25" s="11"/>
      <c r="DAT25" s="11"/>
      <c r="DAU25" s="11"/>
      <c r="DAV25" s="11"/>
      <c r="DAW25" s="11"/>
      <c r="DAX25" s="11"/>
      <c r="DAY25" s="11"/>
      <c r="DAZ25" s="11"/>
      <c r="DBA25" s="11"/>
      <c r="DBB25" s="11"/>
      <c r="DBC25" s="11"/>
      <c r="DBD25" s="11"/>
      <c r="DBE25" s="11"/>
      <c r="DBF25" s="11"/>
      <c r="DBG25" s="11"/>
      <c r="DBH25" s="11"/>
      <c r="DBI25" s="11"/>
      <c r="DBJ25" s="11"/>
      <c r="DBK25" s="11"/>
      <c r="DBL25" s="11"/>
      <c r="DBM25" s="11"/>
      <c r="DBN25" s="11"/>
      <c r="DBO25" s="11"/>
      <c r="DBP25" s="11"/>
      <c r="DBQ25" s="11"/>
      <c r="DBR25" s="11"/>
      <c r="DBS25" s="11"/>
      <c r="DBT25" s="11"/>
      <c r="DBU25" s="11"/>
      <c r="DBV25" s="11"/>
      <c r="DBW25" s="11"/>
      <c r="DBX25" s="11"/>
      <c r="DBY25" s="11"/>
      <c r="DBZ25" s="11"/>
      <c r="DCA25" s="11"/>
      <c r="DCB25" s="11"/>
      <c r="DCC25" s="11"/>
      <c r="DCD25" s="11"/>
      <c r="DCE25" s="11"/>
      <c r="DCF25" s="11"/>
      <c r="DCG25" s="11"/>
      <c r="DCH25" s="11"/>
      <c r="DCI25" s="11"/>
      <c r="DCJ25" s="11"/>
      <c r="DCK25" s="11"/>
      <c r="DCL25" s="11"/>
      <c r="DCM25" s="11"/>
      <c r="DCN25" s="11"/>
      <c r="DCO25" s="11"/>
      <c r="DCP25" s="11"/>
      <c r="DCQ25" s="11"/>
      <c r="DCR25" s="11"/>
      <c r="DCS25" s="11"/>
      <c r="DCT25" s="11"/>
      <c r="DCU25" s="11"/>
      <c r="DCV25" s="11"/>
      <c r="DCW25" s="11"/>
      <c r="DCX25" s="11"/>
      <c r="DCY25" s="11"/>
      <c r="DCZ25" s="11"/>
      <c r="DDA25" s="11"/>
      <c r="DDB25" s="11"/>
      <c r="DDC25" s="11"/>
      <c r="DDD25" s="11"/>
      <c r="DDE25" s="11"/>
      <c r="DDF25" s="11"/>
      <c r="DDG25" s="11"/>
      <c r="DDH25" s="11"/>
      <c r="DDI25" s="11"/>
      <c r="DDJ25" s="11"/>
      <c r="DDK25" s="11"/>
      <c r="DDL25" s="11"/>
      <c r="DDM25" s="11"/>
      <c r="DDN25" s="11"/>
      <c r="DDO25" s="11"/>
      <c r="DDP25" s="11"/>
      <c r="DDQ25" s="11"/>
      <c r="DDR25" s="11"/>
      <c r="DDS25" s="11"/>
      <c r="DDT25" s="11"/>
      <c r="DDU25" s="11"/>
      <c r="DDV25" s="11"/>
      <c r="DDW25" s="11"/>
      <c r="DDX25" s="11"/>
      <c r="DDY25" s="11"/>
      <c r="DDZ25" s="11"/>
      <c r="DEA25" s="11"/>
      <c r="DEB25" s="11"/>
      <c r="DEC25" s="11"/>
      <c r="DED25" s="11"/>
      <c r="DEE25" s="11"/>
      <c r="DEF25" s="11"/>
      <c r="DEG25" s="11"/>
      <c r="DEH25" s="11"/>
      <c r="DEI25" s="11"/>
      <c r="DEJ25" s="11"/>
      <c r="DEK25" s="11"/>
      <c r="DEL25" s="11"/>
      <c r="DEM25" s="11"/>
      <c r="DEN25" s="11"/>
      <c r="DEO25" s="11"/>
      <c r="DEP25" s="11"/>
      <c r="DEQ25" s="11"/>
      <c r="DER25" s="11"/>
      <c r="DES25" s="11"/>
      <c r="DET25" s="11"/>
      <c r="DEU25" s="11"/>
      <c r="DEV25" s="11"/>
      <c r="DEW25" s="11"/>
      <c r="DEX25" s="11"/>
      <c r="DEY25" s="11"/>
      <c r="DEZ25" s="11"/>
      <c r="DFA25" s="11"/>
      <c r="DFB25" s="11"/>
      <c r="DFC25" s="11"/>
      <c r="DFD25" s="11"/>
      <c r="DFE25" s="11"/>
      <c r="DFF25" s="11"/>
      <c r="DFG25" s="11"/>
      <c r="DFH25" s="11"/>
      <c r="DFI25" s="11"/>
      <c r="DFJ25" s="11"/>
      <c r="DFK25" s="11"/>
      <c r="DFL25" s="11"/>
      <c r="DFM25" s="11"/>
      <c r="DFN25" s="11"/>
      <c r="DFO25" s="11"/>
      <c r="DFP25" s="11"/>
      <c r="DFQ25" s="11"/>
      <c r="DFR25" s="11"/>
      <c r="DFS25" s="11"/>
      <c r="DFT25" s="11"/>
      <c r="DFU25" s="11"/>
      <c r="DFV25" s="11"/>
      <c r="DFW25" s="11"/>
      <c r="DFX25" s="11"/>
      <c r="DFY25" s="11"/>
      <c r="DFZ25" s="11"/>
      <c r="DGA25" s="11"/>
      <c r="DGB25" s="11"/>
      <c r="DGC25" s="11"/>
      <c r="DGD25" s="11"/>
      <c r="DGE25" s="11"/>
      <c r="DGF25" s="11"/>
      <c r="DGG25" s="11"/>
      <c r="DGH25" s="11"/>
      <c r="DGI25" s="11"/>
      <c r="DGJ25" s="11"/>
      <c r="DGK25" s="11"/>
      <c r="DGL25" s="11"/>
      <c r="DGM25" s="11"/>
      <c r="DGN25" s="11"/>
      <c r="DGO25" s="11"/>
      <c r="DGP25" s="11"/>
      <c r="DGQ25" s="11"/>
      <c r="DGR25" s="11"/>
      <c r="DGS25" s="11"/>
      <c r="DGT25" s="11"/>
      <c r="DGU25" s="11"/>
      <c r="DGV25" s="11"/>
      <c r="DGW25" s="11"/>
      <c r="DGX25" s="11"/>
      <c r="DGY25" s="11"/>
      <c r="DGZ25" s="11"/>
      <c r="DHA25" s="11"/>
      <c r="DHB25" s="11"/>
      <c r="DHC25" s="11"/>
      <c r="DHD25" s="11"/>
      <c r="DHE25" s="11"/>
      <c r="DHF25" s="11"/>
      <c r="DHG25" s="11"/>
      <c r="DHH25" s="11"/>
      <c r="DHI25" s="11"/>
      <c r="DHJ25" s="11"/>
      <c r="DHK25" s="11"/>
      <c r="DHL25" s="11"/>
      <c r="DHM25" s="11"/>
      <c r="DHN25" s="11"/>
      <c r="DHO25" s="11"/>
      <c r="DHP25" s="11"/>
      <c r="DHQ25" s="11"/>
      <c r="DHR25" s="11"/>
      <c r="DHS25" s="11"/>
      <c r="DHT25" s="11"/>
      <c r="DHU25" s="11"/>
      <c r="DHV25" s="11"/>
      <c r="DHW25" s="11"/>
      <c r="DHX25" s="11"/>
      <c r="DHY25" s="11"/>
      <c r="DHZ25" s="11"/>
      <c r="DIA25" s="11"/>
      <c r="DIB25" s="11"/>
      <c r="DIC25" s="11"/>
      <c r="DID25" s="11"/>
      <c r="DIE25" s="11"/>
      <c r="DIF25" s="11"/>
      <c r="DIG25" s="11"/>
      <c r="DIH25" s="11"/>
      <c r="DII25" s="11"/>
      <c r="DIJ25" s="11"/>
      <c r="DIK25" s="11"/>
      <c r="DIL25" s="11"/>
      <c r="DIM25" s="11"/>
      <c r="DIN25" s="11"/>
      <c r="DIO25" s="11"/>
      <c r="DIP25" s="11"/>
      <c r="DIQ25" s="11"/>
      <c r="DIR25" s="11"/>
      <c r="DIS25" s="11"/>
      <c r="DIT25" s="11"/>
      <c r="DIU25" s="11"/>
      <c r="DIV25" s="11"/>
      <c r="DIW25" s="11"/>
      <c r="DIX25" s="11"/>
      <c r="DIY25" s="11"/>
      <c r="DIZ25" s="11"/>
      <c r="DJA25" s="11"/>
      <c r="DJB25" s="11"/>
      <c r="DJC25" s="11"/>
      <c r="DJD25" s="11"/>
      <c r="DJE25" s="11"/>
      <c r="DJF25" s="11"/>
      <c r="DJG25" s="11"/>
      <c r="DJH25" s="11"/>
      <c r="DJI25" s="11"/>
      <c r="DJJ25" s="11"/>
      <c r="DJK25" s="11"/>
      <c r="DJL25" s="11"/>
      <c r="DJM25" s="11"/>
      <c r="DJN25" s="11"/>
      <c r="DJO25" s="11"/>
      <c r="DJP25" s="11"/>
      <c r="DJQ25" s="11"/>
      <c r="DJR25" s="11"/>
      <c r="DJS25" s="11"/>
      <c r="DJT25" s="11"/>
      <c r="DJU25" s="11"/>
      <c r="DJV25" s="11"/>
      <c r="DJW25" s="11"/>
      <c r="DJX25" s="11"/>
      <c r="DJY25" s="11"/>
      <c r="DJZ25" s="11"/>
      <c r="DKA25" s="11"/>
      <c r="DKB25" s="11"/>
      <c r="DKC25" s="11"/>
      <c r="DKD25" s="11"/>
      <c r="DKE25" s="11"/>
      <c r="DKF25" s="11"/>
      <c r="DKG25" s="11"/>
      <c r="DKH25" s="11"/>
      <c r="DKI25" s="11"/>
      <c r="DKJ25" s="11"/>
      <c r="DKK25" s="11"/>
      <c r="DKL25" s="11"/>
      <c r="DKM25" s="11"/>
      <c r="DKN25" s="11"/>
      <c r="DKO25" s="11"/>
      <c r="DKP25" s="11"/>
      <c r="DKQ25" s="11"/>
      <c r="DKR25" s="11"/>
      <c r="DKS25" s="11"/>
      <c r="DKT25" s="11"/>
      <c r="DKU25" s="11"/>
      <c r="DKV25" s="11"/>
      <c r="DKW25" s="11"/>
      <c r="DKX25" s="11"/>
      <c r="DKY25" s="11"/>
      <c r="DKZ25" s="11"/>
      <c r="DLA25" s="11"/>
      <c r="DLB25" s="11"/>
      <c r="DLC25" s="11"/>
      <c r="DLD25" s="11"/>
      <c r="DLE25" s="11"/>
      <c r="DLF25" s="11"/>
      <c r="DLG25" s="11"/>
      <c r="DLH25" s="11"/>
      <c r="DLI25" s="11"/>
      <c r="DLJ25" s="11"/>
      <c r="DLK25" s="11"/>
      <c r="DLL25" s="11"/>
      <c r="DLM25" s="11"/>
      <c r="DLN25" s="11"/>
      <c r="DLO25" s="11"/>
      <c r="DLP25" s="11"/>
      <c r="DLQ25" s="11"/>
      <c r="DLR25" s="11"/>
      <c r="DLS25" s="11"/>
      <c r="DLT25" s="11"/>
      <c r="DLU25" s="11"/>
      <c r="DLV25" s="11"/>
      <c r="DLW25" s="11"/>
      <c r="DLX25" s="11"/>
      <c r="DLY25" s="11"/>
      <c r="DLZ25" s="11"/>
      <c r="DMA25" s="11"/>
      <c r="DMB25" s="11"/>
      <c r="DMC25" s="11"/>
      <c r="DMD25" s="11"/>
      <c r="DME25" s="11"/>
      <c r="DMF25" s="11"/>
      <c r="DMG25" s="11"/>
      <c r="DMH25" s="11"/>
      <c r="DMI25" s="11"/>
      <c r="DMJ25" s="11"/>
      <c r="DMK25" s="11"/>
      <c r="DML25" s="11"/>
      <c r="DMM25" s="11"/>
      <c r="DMN25" s="11"/>
      <c r="DMO25" s="11"/>
      <c r="DMP25" s="11"/>
      <c r="DMQ25" s="11"/>
      <c r="DMR25" s="11"/>
      <c r="DMS25" s="11"/>
      <c r="DMT25" s="11"/>
      <c r="DMU25" s="11"/>
      <c r="DMV25" s="11"/>
      <c r="DMW25" s="11"/>
      <c r="DMX25" s="11"/>
      <c r="DMY25" s="11"/>
      <c r="DMZ25" s="11"/>
      <c r="DNA25" s="11"/>
      <c r="DNB25" s="11"/>
      <c r="DNC25" s="11"/>
      <c r="DND25" s="11"/>
      <c r="DNE25" s="11"/>
      <c r="DNF25" s="11"/>
      <c r="DNG25" s="11"/>
      <c r="DNH25" s="11"/>
      <c r="DNI25" s="11"/>
      <c r="DNJ25" s="11"/>
      <c r="DNK25" s="11"/>
      <c r="DNL25" s="11"/>
      <c r="DNM25" s="11"/>
      <c r="DNN25" s="11"/>
      <c r="DNO25" s="11"/>
      <c r="DNP25" s="11"/>
      <c r="DNQ25" s="11"/>
      <c r="DNR25" s="11"/>
      <c r="DNS25" s="11"/>
      <c r="DNT25" s="11"/>
      <c r="DNU25" s="11"/>
      <c r="DNV25" s="11"/>
      <c r="DNW25" s="11"/>
      <c r="DNX25" s="11"/>
      <c r="DNY25" s="11"/>
      <c r="DNZ25" s="11"/>
      <c r="DOA25" s="11"/>
      <c r="DOB25" s="11"/>
      <c r="DOC25" s="11"/>
      <c r="DOD25" s="11"/>
      <c r="DOE25" s="11"/>
      <c r="DOF25" s="11"/>
      <c r="DOG25" s="11"/>
      <c r="DOH25" s="11"/>
      <c r="DOI25" s="11"/>
      <c r="DOJ25" s="11"/>
      <c r="DOK25" s="11"/>
      <c r="DOL25" s="11"/>
      <c r="DOM25" s="11"/>
      <c r="DON25" s="11"/>
      <c r="DOO25" s="11"/>
      <c r="DOP25" s="11"/>
      <c r="DOQ25" s="11"/>
      <c r="DOR25" s="11"/>
      <c r="DOS25" s="11"/>
      <c r="DOT25" s="11"/>
      <c r="DOU25" s="11"/>
      <c r="DOV25" s="11"/>
      <c r="DOW25" s="11"/>
      <c r="DOX25" s="11"/>
      <c r="DOY25" s="11"/>
      <c r="DOZ25" s="11"/>
      <c r="DPA25" s="11"/>
      <c r="DPB25" s="11"/>
      <c r="DPC25" s="11"/>
      <c r="DPD25" s="11"/>
      <c r="DPE25" s="11"/>
      <c r="DPF25" s="11"/>
      <c r="DPG25" s="11"/>
      <c r="DPH25" s="11"/>
      <c r="DPI25" s="11"/>
      <c r="DPJ25" s="11"/>
      <c r="DPK25" s="11"/>
      <c r="DPL25" s="11"/>
      <c r="DPM25" s="11"/>
      <c r="DPN25" s="11"/>
      <c r="DPO25" s="11"/>
      <c r="DPP25" s="11"/>
      <c r="DPQ25" s="11"/>
      <c r="DPR25" s="11"/>
      <c r="DPS25" s="11"/>
      <c r="DPT25" s="11"/>
      <c r="DPU25" s="11"/>
      <c r="DPV25" s="11"/>
      <c r="DPW25" s="11"/>
      <c r="DPX25" s="11"/>
      <c r="DPY25" s="11"/>
      <c r="DPZ25" s="11"/>
      <c r="DQA25" s="11"/>
      <c r="DQB25" s="11"/>
      <c r="DQC25" s="11"/>
      <c r="DQD25" s="11"/>
      <c r="DQE25" s="11"/>
      <c r="DQF25" s="11"/>
      <c r="DQG25" s="11"/>
      <c r="DQH25" s="11"/>
      <c r="DQI25" s="11"/>
      <c r="DQJ25" s="11"/>
      <c r="DQK25" s="11"/>
      <c r="DQL25" s="11"/>
      <c r="DQM25" s="11"/>
      <c r="DQN25" s="11"/>
      <c r="DQO25" s="11"/>
      <c r="DQP25" s="11"/>
      <c r="DQQ25" s="11"/>
      <c r="DQR25" s="11"/>
      <c r="DQS25" s="11"/>
      <c r="DQT25" s="11"/>
      <c r="DQU25" s="11"/>
      <c r="DQV25" s="11"/>
      <c r="DQW25" s="11"/>
      <c r="DQX25" s="11"/>
      <c r="DQY25" s="11"/>
      <c r="DQZ25" s="11"/>
      <c r="DRA25" s="11"/>
      <c r="DRB25" s="11"/>
      <c r="DRC25" s="11"/>
      <c r="DRD25" s="11"/>
      <c r="DRE25" s="11"/>
      <c r="DRF25" s="11"/>
      <c r="DRG25" s="11"/>
      <c r="DRH25" s="11"/>
      <c r="DRI25" s="11"/>
      <c r="DRJ25" s="11"/>
      <c r="DRK25" s="11"/>
      <c r="DRL25" s="11"/>
      <c r="DRM25" s="11"/>
      <c r="DRN25" s="11"/>
      <c r="DRO25" s="11"/>
      <c r="DRP25" s="11"/>
      <c r="DRQ25" s="11"/>
      <c r="DRR25" s="11"/>
      <c r="DRS25" s="11"/>
      <c r="DRT25" s="11"/>
      <c r="DRU25" s="11"/>
      <c r="DRV25" s="11"/>
      <c r="DRW25" s="11"/>
      <c r="DRX25" s="11"/>
      <c r="DRY25" s="11"/>
      <c r="DRZ25" s="11"/>
      <c r="DSA25" s="11"/>
      <c r="DSB25" s="11"/>
      <c r="DSC25" s="11"/>
      <c r="DSD25" s="11"/>
      <c r="DSE25" s="11"/>
      <c r="DSF25" s="11"/>
      <c r="DSG25" s="11"/>
      <c r="DSH25" s="11"/>
      <c r="DSI25" s="11"/>
      <c r="DSJ25" s="11"/>
      <c r="DSK25" s="11"/>
      <c r="DSL25" s="11"/>
      <c r="DSM25" s="11"/>
      <c r="DSN25" s="11"/>
      <c r="DSO25" s="11"/>
      <c r="DSP25" s="11"/>
      <c r="DSQ25" s="11"/>
      <c r="DSR25" s="11"/>
      <c r="DSS25" s="11"/>
      <c r="DST25" s="11"/>
      <c r="DSU25" s="11"/>
      <c r="DSV25" s="11"/>
      <c r="DSW25" s="11"/>
      <c r="DSX25" s="11"/>
      <c r="DSY25" s="11"/>
      <c r="DSZ25" s="11"/>
      <c r="DTA25" s="11"/>
      <c r="DTB25" s="11"/>
      <c r="DTC25" s="11"/>
      <c r="DTD25" s="11"/>
      <c r="DTE25" s="11"/>
      <c r="DTF25" s="11"/>
      <c r="DTG25" s="11"/>
      <c r="DTH25" s="11"/>
      <c r="DTI25" s="11"/>
      <c r="DTJ25" s="11"/>
      <c r="DTK25" s="11"/>
      <c r="DTL25" s="11"/>
      <c r="DTM25" s="11"/>
      <c r="DTN25" s="11"/>
      <c r="DTO25" s="11"/>
      <c r="DTP25" s="11"/>
      <c r="DTQ25" s="11"/>
      <c r="DTR25" s="11"/>
      <c r="DTS25" s="11"/>
      <c r="DTT25" s="11"/>
      <c r="DTU25" s="11"/>
      <c r="DTV25" s="11"/>
      <c r="DTW25" s="11"/>
      <c r="DTX25" s="11"/>
      <c r="DTY25" s="11"/>
      <c r="DTZ25" s="11"/>
      <c r="DUA25" s="11"/>
      <c r="DUB25" s="11"/>
      <c r="DUC25" s="11"/>
      <c r="DUD25" s="11"/>
      <c r="DUE25" s="11"/>
      <c r="DUF25" s="11"/>
      <c r="DUG25" s="11"/>
      <c r="DUH25" s="11"/>
      <c r="DUI25" s="11"/>
      <c r="DUJ25" s="11"/>
      <c r="DUK25" s="11"/>
      <c r="DUL25" s="11"/>
      <c r="DUM25" s="11"/>
      <c r="DUN25" s="11"/>
      <c r="DUO25" s="11"/>
      <c r="DUP25" s="11"/>
      <c r="DUQ25" s="11"/>
      <c r="DUR25" s="11"/>
      <c r="DUS25" s="11"/>
      <c r="DUT25" s="11"/>
      <c r="DUU25" s="11"/>
      <c r="DUV25" s="11"/>
      <c r="DUW25" s="11"/>
      <c r="DUX25" s="11"/>
      <c r="DUY25" s="11"/>
      <c r="DUZ25" s="11"/>
      <c r="DVA25" s="11"/>
      <c r="DVB25" s="11"/>
      <c r="DVC25" s="11"/>
      <c r="DVD25" s="11"/>
      <c r="DVE25" s="11"/>
      <c r="DVF25" s="11"/>
      <c r="DVG25" s="11"/>
      <c r="DVH25" s="11"/>
      <c r="DVI25" s="11"/>
      <c r="DVJ25" s="11"/>
      <c r="DVK25" s="11"/>
      <c r="DVL25" s="11"/>
      <c r="DVM25" s="11"/>
      <c r="DVN25" s="11"/>
      <c r="DVO25" s="11"/>
      <c r="DVP25" s="11"/>
      <c r="DVQ25" s="11"/>
      <c r="DVR25" s="11"/>
      <c r="DVS25" s="11"/>
      <c r="DVT25" s="11"/>
      <c r="DVU25" s="11"/>
      <c r="DVV25" s="11"/>
      <c r="DVW25" s="11"/>
      <c r="DVX25" s="11"/>
      <c r="DVY25" s="11"/>
      <c r="DVZ25" s="11"/>
      <c r="DWA25" s="11"/>
      <c r="DWB25" s="11"/>
      <c r="DWC25" s="11"/>
      <c r="DWD25" s="11"/>
      <c r="DWE25" s="11"/>
      <c r="DWF25" s="11"/>
      <c r="DWG25" s="11"/>
      <c r="DWH25" s="11"/>
      <c r="DWI25" s="11"/>
      <c r="DWJ25" s="11"/>
      <c r="DWK25" s="11"/>
      <c r="DWL25" s="11"/>
      <c r="DWM25" s="11"/>
      <c r="DWN25" s="11"/>
      <c r="DWO25" s="11"/>
      <c r="DWP25" s="11"/>
      <c r="DWQ25" s="11"/>
      <c r="DWR25" s="11"/>
      <c r="DWS25" s="11"/>
      <c r="DWT25" s="11"/>
      <c r="DWU25" s="11"/>
      <c r="DWV25" s="11"/>
      <c r="DWW25" s="11"/>
      <c r="DWX25" s="11"/>
      <c r="DWY25" s="11"/>
      <c r="DWZ25" s="11"/>
      <c r="DXA25" s="11"/>
      <c r="DXB25" s="11"/>
      <c r="DXC25" s="11"/>
      <c r="DXD25" s="11"/>
      <c r="DXE25" s="11"/>
      <c r="DXF25" s="11"/>
      <c r="DXG25" s="11"/>
      <c r="DXH25" s="11"/>
      <c r="DXI25" s="11"/>
      <c r="DXJ25" s="11"/>
      <c r="DXK25" s="11"/>
      <c r="DXL25" s="11"/>
      <c r="DXM25" s="11"/>
      <c r="DXN25" s="11"/>
      <c r="DXO25" s="11"/>
      <c r="DXP25" s="11"/>
      <c r="DXQ25" s="11"/>
      <c r="DXR25" s="11"/>
      <c r="DXS25" s="11"/>
      <c r="DXT25" s="11"/>
      <c r="DXU25" s="11"/>
      <c r="DXV25" s="11"/>
      <c r="DXW25" s="11"/>
      <c r="DXX25" s="11"/>
      <c r="DXY25" s="11"/>
      <c r="DXZ25" s="11"/>
      <c r="DYA25" s="11"/>
      <c r="DYB25" s="11"/>
      <c r="DYC25" s="11"/>
      <c r="DYD25" s="11"/>
      <c r="DYE25" s="11"/>
      <c r="DYF25" s="11"/>
      <c r="DYG25" s="11"/>
      <c r="DYH25" s="11"/>
      <c r="DYI25" s="11"/>
      <c r="DYJ25" s="11"/>
      <c r="DYK25" s="11"/>
      <c r="DYL25" s="11"/>
      <c r="DYM25" s="11"/>
      <c r="DYN25" s="11"/>
      <c r="DYO25" s="11"/>
      <c r="DYP25" s="11"/>
      <c r="DYQ25" s="11"/>
      <c r="DYR25" s="11"/>
      <c r="DYS25" s="11"/>
      <c r="DYT25" s="11"/>
      <c r="DYU25" s="11"/>
      <c r="DYV25" s="11"/>
      <c r="DYW25" s="11"/>
      <c r="DYX25" s="11"/>
      <c r="DYY25" s="11"/>
      <c r="DYZ25" s="11"/>
      <c r="DZA25" s="11"/>
      <c r="DZB25" s="11"/>
      <c r="DZC25" s="11"/>
      <c r="DZD25" s="11"/>
      <c r="DZE25" s="11"/>
      <c r="DZF25" s="11"/>
      <c r="DZG25" s="11"/>
      <c r="DZH25" s="11"/>
      <c r="DZI25" s="11"/>
      <c r="DZJ25" s="11"/>
      <c r="DZK25" s="11"/>
      <c r="DZL25" s="11"/>
      <c r="DZM25" s="11"/>
      <c r="DZN25" s="11"/>
      <c r="DZO25" s="11"/>
      <c r="DZP25" s="11"/>
      <c r="DZQ25" s="11"/>
      <c r="DZR25" s="11"/>
      <c r="DZS25" s="11"/>
      <c r="DZT25" s="11"/>
      <c r="DZU25" s="11"/>
      <c r="DZV25" s="11"/>
      <c r="DZW25" s="11"/>
      <c r="DZX25" s="11"/>
      <c r="DZY25" s="11"/>
      <c r="DZZ25" s="11"/>
      <c r="EAA25" s="11"/>
      <c r="EAB25" s="11"/>
      <c r="EAC25" s="11"/>
      <c r="EAD25" s="11"/>
      <c r="EAE25" s="11"/>
      <c r="EAF25" s="11"/>
      <c r="EAG25" s="11"/>
      <c r="EAH25" s="11"/>
      <c r="EAI25" s="11"/>
      <c r="EAJ25" s="11"/>
      <c r="EAK25" s="11"/>
      <c r="EAL25" s="11"/>
      <c r="EAM25" s="11"/>
      <c r="EAN25" s="11"/>
      <c r="EAO25" s="11"/>
      <c r="EAP25" s="11"/>
      <c r="EAQ25" s="11"/>
      <c r="EAR25" s="11"/>
      <c r="EAS25" s="11"/>
      <c r="EAT25" s="11"/>
      <c r="EAU25" s="11"/>
      <c r="EAV25" s="11"/>
      <c r="EAW25" s="11"/>
      <c r="EAX25" s="11"/>
      <c r="EAY25" s="11"/>
      <c r="EAZ25" s="11"/>
      <c r="EBA25" s="11"/>
      <c r="EBB25" s="11"/>
      <c r="EBC25" s="11"/>
      <c r="EBD25" s="11"/>
      <c r="EBE25" s="11"/>
      <c r="EBF25" s="11"/>
      <c r="EBG25" s="11"/>
      <c r="EBH25" s="11"/>
      <c r="EBI25" s="11"/>
      <c r="EBJ25" s="11"/>
      <c r="EBK25" s="11"/>
      <c r="EBL25" s="11"/>
      <c r="EBM25" s="11"/>
      <c r="EBN25" s="11"/>
      <c r="EBO25" s="11"/>
      <c r="EBP25" s="11"/>
      <c r="EBQ25" s="11"/>
      <c r="EBR25" s="11"/>
      <c r="EBS25" s="11"/>
      <c r="EBT25" s="11"/>
      <c r="EBU25" s="11"/>
      <c r="EBV25" s="11"/>
      <c r="EBW25" s="11"/>
      <c r="EBX25" s="11"/>
      <c r="EBY25" s="11"/>
      <c r="EBZ25" s="11"/>
      <c r="ECA25" s="11"/>
      <c r="ECB25" s="11"/>
      <c r="ECC25" s="11"/>
      <c r="ECD25" s="11"/>
      <c r="ECE25" s="11"/>
      <c r="ECF25" s="11"/>
      <c r="ECG25" s="11"/>
      <c r="ECH25" s="11"/>
      <c r="ECI25" s="11"/>
      <c r="ECJ25" s="11"/>
      <c r="ECK25" s="11"/>
      <c r="ECL25" s="11"/>
      <c r="ECM25" s="11"/>
      <c r="ECN25" s="11"/>
      <c r="ECO25" s="11"/>
      <c r="ECP25" s="11"/>
      <c r="ECQ25" s="11"/>
      <c r="ECR25" s="11"/>
      <c r="ECS25" s="11"/>
      <c r="ECT25" s="11"/>
      <c r="ECU25" s="11"/>
      <c r="ECV25" s="11"/>
      <c r="ECW25" s="11"/>
      <c r="ECX25" s="11"/>
      <c r="ECY25" s="11"/>
      <c r="ECZ25" s="11"/>
      <c r="EDA25" s="11"/>
      <c r="EDB25" s="11"/>
      <c r="EDC25" s="11"/>
      <c r="EDD25" s="11"/>
      <c r="EDE25" s="11"/>
      <c r="EDF25" s="11"/>
      <c r="EDG25" s="11"/>
      <c r="EDH25" s="11"/>
      <c r="EDI25" s="11"/>
      <c r="EDJ25" s="11"/>
      <c r="EDK25" s="11"/>
      <c r="EDL25" s="11"/>
      <c r="EDM25" s="11"/>
      <c r="EDN25" s="11"/>
      <c r="EDO25" s="11"/>
      <c r="EDP25" s="11"/>
      <c r="EDQ25" s="11"/>
      <c r="EDR25" s="11"/>
      <c r="EDS25" s="11"/>
      <c r="EDT25" s="11"/>
      <c r="EDU25" s="11"/>
      <c r="EDV25" s="11"/>
      <c r="EDW25" s="11"/>
      <c r="EDX25" s="11"/>
      <c r="EDY25" s="11"/>
      <c r="EDZ25" s="11"/>
      <c r="EEA25" s="11"/>
      <c r="EEB25" s="11"/>
      <c r="EEC25" s="11"/>
      <c r="EED25" s="11"/>
      <c r="EEE25" s="11"/>
      <c r="EEF25" s="11"/>
      <c r="EEG25" s="11"/>
      <c r="EEH25" s="11"/>
      <c r="EEI25" s="11"/>
      <c r="EEJ25" s="11"/>
      <c r="EEK25" s="11"/>
      <c r="EEL25" s="11"/>
      <c r="EEM25" s="11"/>
      <c r="EEN25" s="11"/>
      <c r="EEO25" s="11"/>
      <c r="EEP25" s="11"/>
      <c r="EEQ25" s="11"/>
      <c r="EER25" s="11"/>
      <c r="EES25" s="11"/>
      <c r="EET25" s="11"/>
      <c r="EEU25" s="11"/>
      <c r="EEV25" s="11"/>
      <c r="EEW25" s="11"/>
      <c r="EEX25" s="11"/>
      <c r="EEY25" s="11"/>
      <c r="EEZ25" s="11"/>
      <c r="EFA25" s="11"/>
      <c r="EFB25" s="11"/>
      <c r="EFC25" s="11"/>
      <c r="EFD25" s="11"/>
      <c r="EFE25" s="11"/>
      <c r="EFF25" s="11"/>
      <c r="EFG25" s="11"/>
      <c r="EFH25" s="11"/>
      <c r="EFI25" s="11"/>
      <c r="EFJ25" s="11"/>
      <c r="EFK25" s="11"/>
      <c r="EFL25" s="11"/>
      <c r="EFM25" s="11"/>
      <c r="EFN25" s="11"/>
      <c r="EFO25" s="11"/>
      <c r="EFP25" s="11"/>
      <c r="EFQ25" s="11"/>
      <c r="EFR25" s="11"/>
      <c r="EFS25" s="11"/>
      <c r="EFT25" s="11"/>
      <c r="EFU25" s="11"/>
      <c r="EFV25" s="11"/>
      <c r="EFW25" s="11"/>
      <c r="EFX25" s="11"/>
      <c r="EFY25" s="11"/>
      <c r="EFZ25" s="11"/>
      <c r="EGA25" s="11"/>
      <c r="EGB25" s="11"/>
      <c r="EGC25" s="11"/>
      <c r="EGD25" s="11"/>
      <c r="EGE25" s="11"/>
      <c r="EGF25" s="11"/>
      <c r="EGG25" s="11"/>
      <c r="EGH25" s="11"/>
      <c r="EGI25" s="11"/>
      <c r="EGJ25" s="11"/>
      <c r="EGK25" s="11"/>
      <c r="EGL25" s="11"/>
      <c r="EGM25" s="11"/>
      <c r="EGN25" s="11"/>
      <c r="EGO25" s="11"/>
      <c r="EGP25" s="11"/>
      <c r="EGQ25" s="11"/>
      <c r="EGR25" s="11"/>
      <c r="EGS25" s="11"/>
      <c r="EGT25" s="11"/>
      <c r="EGU25" s="11"/>
      <c r="EGV25" s="11"/>
      <c r="EGW25" s="11"/>
      <c r="EGX25" s="11"/>
      <c r="EGY25" s="11"/>
      <c r="EGZ25" s="11"/>
      <c r="EHA25" s="11"/>
      <c r="EHB25" s="11"/>
      <c r="EHC25" s="11"/>
      <c r="EHD25" s="11"/>
      <c r="EHE25" s="11"/>
      <c r="EHF25" s="11"/>
      <c r="EHG25" s="11"/>
      <c r="EHH25" s="11"/>
      <c r="EHI25" s="11"/>
      <c r="EHJ25" s="11"/>
      <c r="EHK25" s="11"/>
      <c r="EHL25" s="11"/>
      <c r="EHM25" s="11"/>
      <c r="EHN25" s="11"/>
      <c r="EHO25" s="11"/>
      <c r="EHP25" s="11"/>
      <c r="EHQ25" s="11"/>
      <c r="EHR25" s="11"/>
      <c r="EHS25" s="11"/>
      <c r="EHT25" s="11"/>
      <c r="EHU25" s="11"/>
      <c r="EHV25" s="11"/>
      <c r="EHW25" s="11"/>
      <c r="EHX25" s="11"/>
      <c r="EHY25" s="11"/>
      <c r="EHZ25" s="11"/>
      <c r="EIA25" s="11"/>
      <c r="EIB25" s="11"/>
      <c r="EIC25" s="11"/>
      <c r="EID25" s="11"/>
      <c r="EIE25" s="11"/>
      <c r="EIF25" s="11"/>
      <c r="EIG25" s="11"/>
      <c r="EIH25" s="11"/>
      <c r="EII25" s="11"/>
      <c r="EIJ25" s="11"/>
      <c r="EIK25" s="11"/>
      <c r="EIL25" s="11"/>
      <c r="EIM25" s="11"/>
      <c r="EIN25" s="11"/>
      <c r="EIO25" s="11"/>
      <c r="EIP25" s="11"/>
      <c r="EIQ25" s="11"/>
      <c r="EIR25" s="11"/>
      <c r="EIS25" s="11"/>
      <c r="EIT25" s="11"/>
      <c r="EIU25" s="11"/>
      <c r="EIV25" s="11"/>
      <c r="EIW25" s="11"/>
      <c r="EIX25" s="11"/>
      <c r="EIY25" s="11"/>
      <c r="EIZ25" s="11"/>
      <c r="EJA25" s="11"/>
      <c r="EJB25" s="11"/>
      <c r="EJC25" s="11"/>
      <c r="EJD25" s="11"/>
      <c r="EJE25" s="11"/>
      <c r="EJF25" s="11"/>
      <c r="EJG25" s="11"/>
      <c r="EJH25" s="11"/>
      <c r="EJI25" s="11"/>
      <c r="EJJ25" s="11"/>
      <c r="EJK25" s="11"/>
      <c r="EJL25" s="11"/>
      <c r="EJM25" s="11"/>
      <c r="EJN25" s="11"/>
      <c r="EJO25" s="11"/>
      <c r="EJP25" s="11"/>
      <c r="EJQ25" s="11"/>
      <c r="EJR25" s="11"/>
      <c r="EJS25" s="11"/>
      <c r="EJT25" s="11"/>
      <c r="EJU25" s="11"/>
      <c r="EJV25" s="11"/>
      <c r="EJW25" s="11"/>
      <c r="EJX25" s="11"/>
      <c r="EJY25" s="11"/>
      <c r="EJZ25" s="11"/>
      <c r="EKA25" s="11"/>
      <c r="EKB25" s="11"/>
      <c r="EKC25" s="11"/>
      <c r="EKD25" s="11"/>
      <c r="EKE25" s="11"/>
      <c r="EKF25" s="11"/>
      <c r="EKG25" s="11"/>
      <c r="EKH25" s="11"/>
      <c r="EKI25" s="11"/>
      <c r="EKJ25" s="11"/>
      <c r="EKK25" s="11"/>
      <c r="EKL25" s="11"/>
      <c r="EKM25" s="11"/>
      <c r="EKN25" s="11"/>
      <c r="EKO25" s="11"/>
      <c r="EKP25" s="11"/>
      <c r="EKQ25" s="11"/>
      <c r="EKR25" s="11"/>
      <c r="EKS25" s="11"/>
      <c r="EKT25" s="11"/>
      <c r="EKU25" s="11"/>
      <c r="EKV25" s="11"/>
      <c r="EKW25" s="11"/>
      <c r="EKX25" s="11"/>
      <c r="EKY25" s="11"/>
      <c r="EKZ25" s="11"/>
      <c r="ELA25" s="11"/>
      <c r="ELB25" s="11"/>
      <c r="ELC25" s="11"/>
      <c r="ELD25" s="11"/>
      <c r="ELE25" s="11"/>
      <c r="ELF25" s="11"/>
      <c r="ELG25" s="11"/>
      <c r="ELH25" s="11"/>
      <c r="ELI25" s="11"/>
      <c r="ELJ25" s="11"/>
      <c r="ELK25" s="11"/>
      <c r="ELL25" s="11"/>
      <c r="ELM25" s="11"/>
      <c r="ELN25" s="11"/>
      <c r="ELO25" s="11"/>
      <c r="ELP25" s="11"/>
      <c r="ELQ25" s="11"/>
      <c r="ELR25" s="11"/>
      <c r="ELS25" s="11"/>
      <c r="ELT25" s="11"/>
      <c r="ELU25" s="11"/>
      <c r="ELV25" s="11"/>
      <c r="ELW25" s="11"/>
      <c r="ELX25" s="11"/>
      <c r="ELY25" s="11"/>
      <c r="ELZ25" s="11"/>
      <c r="EMA25" s="11"/>
      <c r="EMB25" s="11"/>
      <c r="EMC25" s="11"/>
      <c r="EMD25" s="11"/>
      <c r="EME25" s="11"/>
      <c r="EMF25" s="11"/>
      <c r="EMG25" s="11"/>
      <c r="EMH25" s="11"/>
      <c r="EMI25" s="11"/>
      <c r="EMJ25" s="11"/>
      <c r="EMK25" s="11"/>
      <c r="EML25" s="11"/>
      <c r="EMM25" s="11"/>
      <c r="EMN25" s="11"/>
      <c r="EMO25" s="11"/>
      <c r="EMP25" s="11"/>
      <c r="EMQ25" s="11"/>
      <c r="EMR25" s="11"/>
      <c r="EMS25" s="11"/>
      <c r="EMT25" s="11"/>
      <c r="EMU25" s="11"/>
      <c r="EMV25" s="11"/>
      <c r="EMW25" s="11"/>
      <c r="EMX25" s="11"/>
      <c r="EMY25" s="11"/>
      <c r="EMZ25" s="11"/>
      <c r="ENA25" s="11"/>
      <c r="ENB25" s="11"/>
      <c r="ENC25" s="11"/>
      <c r="END25" s="11"/>
      <c r="ENE25" s="11"/>
      <c r="ENF25" s="11"/>
      <c r="ENG25" s="11"/>
      <c r="ENH25" s="11"/>
      <c r="ENI25" s="11"/>
      <c r="ENJ25" s="11"/>
      <c r="ENK25" s="11"/>
      <c r="ENL25" s="11"/>
      <c r="ENM25" s="11"/>
      <c r="ENN25" s="11"/>
      <c r="ENO25" s="11"/>
      <c r="ENP25" s="11"/>
      <c r="ENQ25" s="11"/>
      <c r="ENR25" s="11"/>
      <c r="ENS25" s="11"/>
      <c r="ENT25" s="11"/>
      <c r="ENU25" s="11"/>
      <c r="ENV25" s="11"/>
      <c r="ENW25" s="11"/>
      <c r="ENX25" s="11"/>
      <c r="ENY25" s="11"/>
      <c r="ENZ25" s="11"/>
      <c r="EOA25" s="11"/>
      <c r="EOB25" s="11"/>
      <c r="EOC25" s="11"/>
      <c r="EOD25" s="11"/>
      <c r="EOE25" s="11"/>
      <c r="EOF25" s="11"/>
      <c r="EOG25" s="11"/>
      <c r="EOH25" s="11"/>
      <c r="EOI25" s="11"/>
      <c r="EOJ25" s="11"/>
      <c r="EOK25" s="11"/>
      <c r="EOL25" s="11"/>
      <c r="EOM25" s="11"/>
      <c r="EON25" s="11"/>
      <c r="EOO25" s="11"/>
      <c r="EOP25" s="11"/>
      <c r="EOQ25" s="11"/>
      <c r="EOR25" s="11"/>
      <c r="EOS25" s="11"/>
      <c r="EOT25" s="11"/>
      <c r="EOU25" s="11"/>
      <c r="EOV25" s="11"/>
      <c r="EOW25" s="11"/>
      <c r="EOX25" s="11"/>
      <c r="EOY25" s="11"/>
      <c r="EOZ25" s="11"/>
      <c r="EPA25" s="11"/>
      <c r="EPB25" s="11"/>
      <c r="EPC25" s="11"/>
      <c r="EPD25" s="11"/>
      <c r="EPE25" s="11"/>
      <c r="EPF25" s="11"/>
      <c r="EPG25" s="11"/>
      <c r="EPH25" s="11"/>
      <c r="EPI25" s="11"/>
      <c r="EPJ25" s="11"/>
      <c r="EPK25" s="11"/>
      <c r="EPL25" s="11"/>
      <c r="EPM25" s="11"/>
      <c r="EPN25" s="11"/>
      <c r="EPO25" s="11"/>
      <c r="EPP25" s="11"/>
      <c r="EPQ25" s="11"/>
      <c r="EPR25" s="11"/>
      <c r="EPS25" s="11"/>
      <c r="EPT25" s="11"/>
      <c r="EPU25" s="11"/>
      <c r="EPV25" s="11"/>
      <c r="EPW25" s="11"/>
      <c r="EPX25" s="11"/>
      <c r="EPY25" s="11"/>
      <c r="EPZ25" s="11"/>
      <c r="EQA25" s="11"/>
      <c r="EQB25" s="11"/>
      <c r="EQC25" s="11"/>
      <c r="EQD25" s="11"/>
      <c r="EQE25" s="11"/>
      <c r="EQF25" s="11"/>
      <c r="EQG25" s="11"/>
      <c r="EQH25" s="11"/>
      <c r="EQI25" s="11"/>
      <c r="EQJ25" s="11"/>
      <c r="EQK25" s="11"/>
      <c r="EQL25" s="11"/>
      <c r="EQM25" s="11"/>
      <c r="EQN25" s="11"/>
      <c r="EQO25" s="11"/>
      <c r="EQP25" s="11"/>
      <c r="EQQ25" s="11"/>
      <c r="EQR25" s="11"/>
      <c r="EQS25" s="11"/>
      <c r="EQT25" s="11"/>
      <c r="EQU25" s="11"/>
      <c r="EQV25" s="11"/>
      <c r="EQW25" s="11"/>
      <c r="EQX25" s="11"/>
      <c r="EQY25" s="11"/>
      <c r="EQZ25" s="11"/>
      <c r="ERA25" s="11"/>
      <c r="ERB25" s="11"/>
      <c r="ERC25" s="11"/>
      <c r="ERD25" s="11"/>
      <c r="ERE25" s="11"/>
      <c r="ERF25" s="11"/>
      <c r="ERG25" s="11"/>
      <c r="ERH25" s="11"/>
      <c r="ERI25" s="11"/>
      <c r="ERJ25" s="11"/>
      <c r="ERK25" s="11"/>
      <c r="ERL25" s="11"/>
      <c r="ERM25" s="11"/>
      <c r="ERN25" s="11"/>
      <c r="ERO25" s="11"/>
      <c r="ERP25" s="11"/>
      <c r="ERQ25" s="11"/>
      <c r="ERR25" s="11"/>
      <c r="ERS25" s="11"/>
      <c r="ERT25" s="11"/>
      <c r="ERU25" s="11"/>
      <c r="ERV25" s="11"/>
      <c r="ERW25" s="11"/>
      <c r="ERX25" s="11"/>
      <c r="ERY25" s="11"/>
      <c r="ERZ25" s="11"/>
      <c r="ESA25" s="11"/>
      <c r="ESB25" s="11"/>
      <c r="ESC25" s="11"/>
      <c r="ESD25" s="11"/>
      <c r="ESE25" s="11"/>
      <c r="ESF25" s="11"/>
      <c r="ESG25" s="11"/>
      <c r="ESH25" s="11"/>
      <c r="ESI25" s="11"/>
      <c r="ESJ25" s="11"/>
      <c r="ESK25" s="11"/>
      <c r="ESL25" s="11"/>
      <c r="ESM25" s="11"/>
      <c r="ESN25" s="11"/>
      <c r="ESO25" s="11"/>
      <c r="ESP25" s="11"/>
      <c r="ESQ25" s="11"/>
      <c r="ESR25" s="11"/>
      <c r="ESS25" s="11"/>
      <c r="EST25" s="11"/>
      <c r="ESU25" s="11"/>
      <c r="ESV25" s="11"/>
      <c r="ESW25" s="11"/>
      <c r="ESX25" s="11"/>
      <c r="ESY25" s="11"/>
      <c r="ESZ25" s="11"/>
      <c r="ETA25" s="11"/>
      <c r="ETB25" s="11"/>
      <c r="ETC25" s="11"/>
      <c r="ETD25" s="11"/>
      <c r="ETE25" s="11"/>
      <c r="ETF25" s="11"/>
      <c r="ETG25" s="11"/>
      <c r="ETH25" s="11"/>
      <c r="ETI25" s="11"/>
      <c r="ETJ25" s="11"/>
      <c r="ETK25" s="11"/>
      <c r="ETL25" s="11"/>
      <c r="ETM25" s="11"/>
      <c r="ETN25" s="11"/>
      <c r="ETO25" s="11"/>
      <c r="ETP25" s="11"/>
      <c r="ETQ25" s="11"/>
      <c r="ETR25" s="11"/>
      <c r="ETS25" s="11"/>
      <c r="ETT25" s="11"/>
      <c r="ETU25" s="11"/>
      <c r="ETV25" s="11"/>
      <c r="ETW25" s="11"/>
      <c r="ETX25" s="11"/>
      <c r="ETY25" s="11"/>
      <c r="ETZ25" s="11"/>
      <c r="EUA25" s="11"/>
      <c r="EUB25" s="11"/>
      <c r="EUC25" s="11"/>
      <c r="EUD25" s="11"/>
      <c r="EUE25" s="11"/>
      <c r="EUF25" s="11"/>
      <c r="EUG25" s="11"/>
      <c r="EUH25" s="11"/>
      <c r="EUI25" s="11"/>
      <c r="EUJ25" s="11"/>
      <c r="EUK25" s="11"/>
      <c r="EUL25" s="11"/>
      <c r="EUM25" s="11"/>
      <c r="EUN25" s="11"/>
      <c r="EUO25" s="11"/>
      <c r="EUP25" s="11"/>
      <c r="EUQ25" s="11"/>
      <c r="EUR25" s="11"/>
      <c r="EUS25" s="11"/>
      <c r="EUT25" s="11"/>
      <c r="EUU25" s="11"/>
      <c r="EUV25" s="11"/>
      <c r="EUW25" s="11"/>
      <c r="EUX25" s="11"/>
      <c r="EUY25" s="11"/>
      <c r="EUZ25" s="11"/>
      <c r="EVA25" s="11"/>
      <c r="EVB25" s="11"/>
      <c r="EVC25" s="11"/>
      <c r="EVD25" s="11"/>
      <c r="EVE25" s="11"/>
      <c r="EVF25" s="11"/>
      <c r="EVG25" s="11"/>
      <c r="EVH25" s="11"/>
      <c r="EVI25" s="11"/>
      <c r="EVJ25" s="11"/>
      <c r="EVK25" s="11"/>
      <c r="EVL25" s="11"/>
      <c r="EVM25" s="11"/>
      <c r="EVN25" s="11"/>
      <c r="EVO25" s="11"/>
      <c r="EVP25" s="11"/>
      <c r="EVQ25" s="11"/>
      <c r="EVR25" s="11"/>
      <c r="EVS25" s="11"/>
      <c r="EVT25" s="11"/>
      <c r="EVU25" s="11"/>
      <c r="EVV25" s="11"/>
      <c r="EVW25" s="11"/>
      <c r="EVX25" s="11"/>
      <c r="EVY25" s="11"/>
      <c r="EVZ25" s="11"/>
      <c r="EWA25" s="11"/>
      <c r="EWB25" s="11"/>
      <c r="EWC25" s="11"/>
      <c r="EWD25" s="11"/>
      <c r="EWE25" s="11"/>
      <c r="EWF25" s="11"/>
      <c r="EWG25" s="11"/>
      <c r="EWH25" s="11"/>
      <c r="EWI25" s="11"/>
      <c r="EWJ25" s="11"/>
      <c r="EWK25" s="11"/>
      <c r="EWL25" s="11"/>
      <c r="EWM25" s="11"/>
      <c r="EWN25" s="11"/>
      <c r="EWO25" s="11"/>
      <c r="EWP25" s="11"/>
      <c r="EWQ25" s="11"/>
      <c r="EWR25" s="11"/>
      <c r="EWS25" s="11"/>
      <c r="EWT25" s="11"/>
      <c r="EWU25" s="11"/>
      <c r="EWV25" s="11"/>
      <c r="EWW25" s="11"/>
      <c r="EWX25" s="11"/>
      <c r="EWY25" s="11"/>
      <c r="EWZ25" s="11"/>
      <c r="EXA25" s="11"/>
      <c r="EXB25" s="11"/>
      <c r="EXC25" s="11"/>
      <c r="EXD25" s="11"/>
      <c r="EXE25" s="11"/>
      <c r="EXF25" s="11"/>
      <c r="EXG25" s="11"/>
      <c r="EXH25" s="11"/>
      <c r="EXI25" s="11"/>
      <c r="EXJ25" s="11"/>
      <c r="EXK25" s="11"/>
      <c r="EXL25" s="11"/>
      <c r="EXM25" s="11"/>
      <c r="EXN25" s="11"/>
      <c r="EXO25" s="11"/>
      <c r="EXP25" s="11"/>
      <c r="EXQ25" s="11"/>
      <c r="EXR25" s="11"/>
      <c r="EXS25" s="11"/>
      <c r="EXT25" s="11"/>
      <c r="EXU25" s="11"/>
      <c r="EXV25" s="11"/>
      <c r="EXW25" s="11"/>
      <c r="EXX25" s="11"/>
      <c r="EXY25" s="11"/>
      <c r="EXZ25" s="11"/>
      <c r="EYA25" s="11"/>
      <c r="EYB25" s="11"/>
      <c r="EYC25" s="11"/>
      <c r="EYD25" s="11"/>
      <c r="EYE25" s="11"/>
      <c r="EYF25" s="11"/>
      <c r="EYG25" s="11"/>
      <c r="EYH25" s="11"/>
      <c r="EYI25" s="11"/>
      <c r="EYJ25" s="11"/>
      <c r="EYK25" s="11"/>
      <c r="EYL25" s="11"/>
      <c r="EYM25" s="11"/>
      <c r="EYN25" s="11"/>
      <c r="EYO25" s="11"/>
      <c r="EYP25" s="11"/>
      <c r="EYQ25" s="11"/>
      <c r="EYR25" s="11"/>
      <c r="EYS25" s="11"/>
      <c r="EYT25" s="11"/>
      <c r="EYU25" s="11"/>
      <c r="EYV25" s="11"/>
      <c r="EYW25" s="11"/>
      <c r="EYX25" s="11"/>
      <c r="EYY25" s="11"/>
      <c r="EYZ25" s="11"/>
      <c r="EZA25" s="11"/>
      <c r="EZB25" s="11"/>
      <c r="EZC25" s="11"/>
      <c r="EZD25" s="11"/>
      <c r="EZE25" s="11"/>
      <c r="EZF25" s="11"/>
      <c r="EZG25" s="11"/>
      <c r="EZH25" s="11"/>
      <c r="EZI25" s="11"/>
      <c r="EZJ25" s="11"/>
      <c r="EZK25" s="11"/>
      <c r="EZL25" s="11"/>
      <c r="EZM25" s="11"/>
      <c r="EZN25" s="11"/>
      <c r="EZO25" s="11"/>
      <c r="EZP25" s="11"/>
      <c r="EZQ25" s="11"/>
      <c r="EZR25" s="11"/>
      <c r="EZS25" s="11"/>
      <c r="EZT25" s="11"/>
      <c r="EZU25" s="11"/>
      <c r="EZV25" s="11"/>
      <c r="EZW25" s="11"/>
      <c r="EZX25" s="11"/>
      <c r="EZY25" s="11"/>
      <c r="EZZ25" s="11"/>
      <c r="FAA25" s="11"/>
      <c r="FAB25" s="11"/>
      <c r="FAC25" s="11"/>
      <c r="FAD25" s="11"/>
      <c r="FAE25" s="11"/>
      <c r="FAF25" s="11"/>
      <c r="FAG25" s="11"/>
      <c r="FAH25" s="11"/>
      <c r="FAI25" s="11"/>
      <c r="FAJ25" s="11"/>
      <c r="FAK25" s="11"/>
      <c r="FAL25" s="11"/>
      <c r="FAM25" s="11"/>
      <c r="FAN25" s="11"/>
      <c r="FAO25" s="11"/>
      <c r="FAP25" s="11"/>
      <c r="FAQ25" s="11"/>
      <c r="FAR25" s="11"/>
      <c r="FAS25" s="11"/>
      <c r="FAT25" s="11"/>
      <c r="FAU25" s="11"/>
      <c r="FAV25" s="11"/>
      <c r="FAW25" s="11"/>
      <c r="FAX25" s="11"/>
      <c r="FAY25" s="11"/>
      <c r="FAZ25" s="11"/>
      <c r="FBA25" s="11"/>
      <c r="FBB25" s="11"/>
      <c r="FBC25" s="11"/>
      <c r="FBD25" s="11"/>
      <c r="FBE25" s="11"/>
      <c r="FBF25" s="11"/>
      <c r="FBG25" s="11"/>
      <c r="FBH25" s="11"/>
      <c r="FBI25" s="11"/>
      <c r="FBJ25" s="11"/>
      <c r="FBK25" s="11"/>
      <c r="FBL25" s="11"/>
      <c r="FBM25" s="11"/>
      <c r="FBN25" s="11"/>
      <c r="FBO25" s="11"/>
      <c r="FBP25" s="11"/>
      <c r="FBQ25" s="11"/>
      <c r="FBR25" s="11"/>
      <c r="FBS25" s="11"/>
      <c r="FBT25" s="11"/>
      <c r="FBU25" s="11"/>
      <c r="FBV25" s="11"/>
      <c r="FBW25" s="11"/>
      <c r="FBX25" s="11"/>
      <c r="FBY25" s="11"/>
      <c r="FBZ25" s="11"/>
      <c r="FCA25" s="11"/>
      <c r="FCB25" s="11"/>
      <c r="FCC25" s="11"/>
      <c r="FCD25" s="11"/>
      <c r="FCE25" s="11"/>
      <c r="FCF25" s="11"/>
      <c r="FCG25" s="11"/>
      <c r="FCH25" s="11"/>
      <c r="FCI25" s="11"/>
      <c r="FCJ25" s="11"/>
      <c r="FCK25" s="11"/>
      <c r="FCL25" s="11"/>
      <c r="FCM25" s="11"/>
      <c r="FCN25" s="11"/>
      <c r="FCO25" s="11"/>
      <c r="FCP25" s="11"/>
      <c r="FCQ25" s="11"/>
      <c r="FCR25" s="11"/>
      <c r="FCS25" s="11"/>
      <c r="FCT25" s="11"/>
      <c r="FCU25" s="11"/>
      <c r="FCV25" s="11"/>
      <c r="FCW25" s="11"/>
      <c r="FCX25" s="11"/>
      <c r="FCY25" s="11"/>
      <c r="FCZ25" s="11"/>
      <c r="FDA25" s="11"/>
      <c r="FDB25" s="11"/>
      <c r="FDC25" s="11"/>
      <c r="FDD25" s="11"/>
      <c r="FDE25" s="11"/>
      <c r="FDF25" s="11"/>
      <c r="FDG25" s="11"/>
      <c r="FDH25" s="11"/>
      <c r="FDI25" s="11"/>
      <c r="FDJ25" s="11"/>
      <c r="FDK25" s="11"/>
      <c r="FDL25" s="11"/>
      <c r="FDM25" s="11"/>
      <c r="FDN25" s="11"/>
      <c r="FDO25" s="11"/>
      <c r="FDP25" s="11"/>
      <c r="FDQ25" s="11"/>
      <c r="FDR25" s="11"/>
      <c r="FDS25" s="11"/>
      <c r="FDT25" s="11"/>
      <c r="FDU25" s="11"/>
      <c r="FDV25" s="11"/>
      <c r="FDW25" s="11"/>
      <c r="FDX25" s="11"/>
      <c r="FDY25" s="11"/>
      <c r="FDZ25" s="11"/>
      <c r="FEA25" s="11"/>
      <c r="FEB25" s="11"/>
      <c r="FEC25" s="11"/>
      <c r="FED25" s="11"/>
      <c r="FEE25" s="11"/>
      <c r="FEF25" s="11"/>
      <c r="FEG25" s="11"/>
      <c r="FEH25" s="11"/>
      <c r="FEI25" s="11"/>
      <c r="FEJ25" s="11"/>
      <c r="FEK25" s="11"/>
      <c r="FEL25" s="11"/>
      <c r="FEM25" s="11"/>
      <c r="FEN25" s="11"/>
      <c r="FEO25" s="11"/>
      <c r="FEP25" s="11"/>
      <c r="FEQ25" s="11"/>
      <c r="FER25" s="11"/>
      <c r="FES25" s="11"/>
      <c r="FET25" s="11"/>
      <c r="FEU25" s="11"/>
      <c r="FEV25" s="11"/>
      <c r="FEW25" s="11"/>
      <c r="FEX25" s="11"/>
      <c r="FEY25" s="11"/>
      <c r="FEZ25" s="11"/>
      <c r="FFA25" s="11"/>
      <c r="FFB25" s="11"/>
      <c r="FFC25" s="11"/>
      <c r="FFD25" s="11"/>
      <c r="FFE25" s="11"/>
      <c r="FFF25" s="11"/>
      <c r="FFG25" s="11"/>
      <c r="FFH25" s="11"/>
      <c r="FFI25" s="11"/>
      <c r="FFJ25" s="11"/>
      <c r="FFK25" s="11"/>
      <c r="FFL25" s="11"/>
      <c r="FFM25" s="11"/>
      <c r="FFN25" s="11"/>
      <c r="FFO25" s="11"/>
      <c r="FFP25" s="11"/>
      <c r="FFQ25" s="11"/>
      <c r="FFR25" s="11"/>
      <c r="FFS25" s="11"/>
      <c r="FFT25" s="11"/>
      <c r="FFU25" s="11"/>
      <c r="FFV25" s="11"/>
      <c r="FFW25" s="11"/>
      <c r="FFX25" s="11"/>
      <c r="FFY25" s="11"/>
      <c r="FFZ25" s="11"/>
      <c r="FGA25" s="11"/>
      <c r="FGB25" s="11"/>
      <c r="FGC25" s="11"/>
      <c r="FGD25" s="11"/>
      <c r="FGE25" s="11"/>
      <c r="FGF25" s="11"/>
      <c r="FGG25" s="11"/>
      <c r="FGH25" s="11"/>
      <c r="FGI25" s="11"/>
      <c r="FGJ25" s="11"/>
      <c r="FGK25" s="11"/>
      <c r="FGL25" s="11"/>
      <c r="FGM25" s="11"/>
      <c r="FGN25" s="11"/>
      <c r="FGO25" s="11"/>
      <c r="FGP25" s="11"/>
      <c r="FGQ25" s="11"/>
      <c r="FGR25" s="11"/>
      <c r="FGS25" s="11"/>
      <c r="FGT25" s="11"/>
      <c r="FGU25" s="11"/>
      <c r="FGV25" s="11"/>
      <c r="FGW25" s="11"/>
      <c r="FGX25" s="11"/>
      <c r="FGY25" s="11"/>
      <c r="FGZ25" s="11"/>
      <c r="FHA25" s="11"/>
      <c r="FHB25" s="11"/>
      <c r="FHC25" s="11"/>
      <c r="FHD25" s="11"/>
      <c r="FHE25" s="11"/>
      <c r="FHF25" s="11"/>
      <c r="FHG25" s="11"/>
      <c r="FHH25" s="11"/>
      <c r="FHI25" s="11"/>
      <c r="FHJ25" s="11"/>
      <c r="FHK25" s="11"/>
      <c r="FHL25" s="11"/>
      <c r="FHM25" s="11"/>
      <c r="FHN25" s="11"/>
      <c r="FHO25" s="11"/>
      <c r="FHP25" s="11"/>
      <c r="FHQ25" s="11"/>
      <c r="FHR25" s="11"/>
      <c r="FHS25" s="11"/>
      <c r="FHT25" s="11"/>
      <c r="FHU25" s="11"/>
      <c r="FHV25" s="11"/>
      <c r="FHW25" s="11"/>
      <c r="FHX25" s="11"/>
      <c r="FHY25" s="11"/>
      <c r="FHZ25" s="11"/>
      <c r="FIA25" s="11"/>
      <c r="FIB25" s="11"/>
      <c r="FIC25" s="11"/>
      <c r="FID25" s="11"/>
      <c r="FIE25" s="11"/>
      <c r="FIF25" s="11"/>
      <c r="FIG25" s="11"/>
      <c r="FIH25" s="11"/>
      <c r="FII25" s="11"/>
      <c r="FIJ25" s="11"/>
      <c r="FIK25" s="11"/>
      <c r="FIL25" s="11"/>
      <c r="FIM25" s="11"/>
      <c r="FIN25" s="11"/>
      <c r="FIO25" s="11"/>
      <c r="FIP25" s="11"/>
      <c r="FIQ25" s="11"/>
      <c r="FIR25" s="11"/>
      <c r="FIS25" s="11"/>
      <c r="FIT25" s="11"/>
      <c r="FIU25" s="11"/>
      <c r="FIV25" s="11"/>
      <c r="FIW25" s="11"/>
      <c r="FIX25" s="11"/>
      <c r="FIY25" s="11"/>
      <c r="FIZ25" s="11"/>
      <c r="FJA25" s="11"/>
      <c r="FJB25" s="11"/>
      <c r="FJC25" s="11"/>
      <c r="FJD25" s="11"/>
      <c r="FJE25" s="11"/>
      <c r="FJF25" s="11"/>
      <c r="FJG25" s="11"/>
      <c r="FJH25" s="11"/>
      <c r="FJI25" s="11"/>
      <c r="FJJ25" s="11"/>
      <c r="FJK25" s="11"/>
      <c r="FJL25" s="11"/>
      <c r="FJM25" s="11"/>
      <c r="FJN25" s="11"/>
      <c r="FJO25" s="11"/>
      <c r="FJP25" s="11"/>
      <c r="FJQ25" s="11"/>
      <c r="FJR25" s="11"/>
      <c r="FJS25" s="11"/>
      <c r="FJT25" s="11"/>
      <c r="FJU25" s="11"/>
      <c r="FJV25" s="11"/>
      <c r="FJW25" s="11"/>
      <c r="FJX25" s="11"/>
      <c r="FJY25" s="11"/>
      <c r="FJZ25" s="11"/>
      <c r="FKA25" s="11"/>
      <c r="FKB25" s="11"/>
      <c r="FKC25" s="11"/>
      <c r="FKD25" s="11"/>
      <c r="FKE25" s="11"/>
      <c r="FKF25" s="11"/>
      <c r="FKG25" s="11"/>
      <c r="FKH25" s="11"/>
      <c r="FKI25" s="11"/>
      <c r="FKJ25" s="11"/>
      <c r="FKK25" s="11"/>
      <c r="FKL25" s="11"/>
      <c r="FKM25" s="11"/>
      <c r="FKN25" s="11"/>
      <c r="FKO25" s="11"/>
      <c r="FKP25" s="11"/>
      <c r="FKQ25" s="11"/>
      <c r="FKR25" s="11"/>
      <c r="FKS25" s="11"/>
      <c r="FKT25" s="11"/>
      <c r="FKU25" s="11"/>
      <c r="FKV25" s="11"/>
      <c r="FKW25" s="11"/>
      <c r="FKX25" s="11"/>
      <c r="FKY25" s="11"/>
      <c r="FKZ25" s="11"/>
      <c r="FLA25" s="11"/>
      <c r="FLB25" s="11"/>
      <c r="FLC25" s="11"/>
      <c r="FLD25" s="11"/>
      <c r="FLE25" s="11"/>
      <c r="FLF25" s="11"/>
      <c r="FLG25" s="11"/>
      <c r="FLH25" s="11"/>
      <c r="FLI25" s="11"/>
      <c r="FLJ25" s="11"/>
      <c r="FLK25" s="11"/>
      <c r="FLL25" s="11"/>
      <c r="FLM25" s="11"/>
      <c r="FLN25" s="11"/>
      <c r="FLO25" s="11"/>
      <c r="FLP25" s="11"/>
      <c r="FLQ25" s="11"/>
      <c r="FLR25" s="11"/>
      <c r="FLS25" s="11"/>
      <c r="FLT25" s="11"/>
      <c r="FLU25" s="11"/>
      <c r="FLV25" s="11"/>
      <c r="FLW25" s="11"/>
      <c r="FLX25" s="11"/>
      <c r="FLY25" s="11"/>
      <c r="FLZ25" s="11"/>
      <c r="FMA25" s="11"/>
      <c r="FMB25" s="11"/>
      <c r="FMC25" s="11"/>
      <c r="FMD25" s="11"/>
      <c r="FME25" s="11"/>
      <c r="FMF25" s="11"/>
      <c r="FMG25" s="11"/>
      <c r="FMH25" s="11"/>
      <c r="FMI25" s="11"/>
      <c r="FMJ25" s="11"/>
      <c r="FMK25" s="11"/>
      <c r="FML25" s="11"/>
      <c r="FMM25" s="11"/>
      <c r="FMN25" s="11"/>
      <c r="FMO25" s="11"/>
      <c r="FMP25" s="11"/>
      <c r="FMQ25" s="11"/>
      <c r="FMR25" s="11"/>
      <c r="FMS25" s="11"/>
      <c r="FMT25" s="11"/>
      <c r="FMU25" s="11"/>
      <c r="FMV25" s="11"/>
      <c r="FMW25" s="11"/>
      <c r="FMX25" s="11"/>
      <c r="FMY25" s="11"/>
      <c r="FMZ25" s="11"/>
      <c r="FNA25" s="11"/>
      <c r="FNB25" s="11"/>
      <c r="FNC25" s="11"/>
      <c r="FND25" s="11"/>
      <c r="FNE25" s="11"/>
      <c r="FNF25" s="11"/>
      <c r="FNG25" s="11"/>
      <c r="FNH25" s="11"/>
      <c r="FNI25" s="11"/>
      <c r="FNJ25" s="11"/>
      <c r="FNK25" s="11"/>
      <c r="FNL25" s="11"/>
      <c r="FNM25" s="11"/>
      <c r="FNN25" s="11"/>
      <c r="FNO25" s="11"/>
      <c r="FNP25" s="11"/>
      <c r="FNQ25" s="11"/>
      <c r="FNR25" s="11"/>
      <c r="FNS25" s="11"/>
      <c r="FNT25" s="11"/>
      <c r="FNU25" s="11"/>
      <c r="FNV25" s="11"/>
      <c r="FNW25" s="11"/>
      <c r="FNX25" s="11"/>
      <c r="FNY25" s="11"/>
      <c r="FNZ25" s="11"/>
      <c r="FOA25" s="11"/>
      <c r="FOB25" s="11"/>
      <c r="FOC25" s="11"/>
      <c r="FOD25" s="11"/>
      <c r="FOE25" s="11"/>
      <c r="FOF25" s="11"/>
      <c r="FOG25" s="11"/>
      <c r="FOH25" s="11"/>
      <c r="FOI25" s="11"/>
      <c r="FOJ25" s="11"/>
      <c r="FOK25" s="11"/>
      <c r="FOL25" s="11"/>
      <c r="FOM25" s="11"/>
      <c r="FON25" s="11"/>
      <c r="FOO25" s="11"/>
      <c r="FOP25" s="11"/>
      <c r="FOQ25" s="11"/>
      <c r="FOR25" s="11"/>
      <c r="FOS25" s="11"/>
      <c r="FOT25" s="11"/>
      <c r="FOU25" s="11"/>
      <c r="FOV25" s="11"/>
      <c r="FOW25" s="11"/>
      <c r="FOX25" s="11"/>
      <c r="FOY25" s="11"/>
      <c r="FOZ25" s="11"/>
      <c r="FPA25" s="11"/>
      <c r="FPB25" s="11"/>
      <c r="FPC25" s="11"/>
      <c r="FPD25" s="11"/>
      <c r="FPE25" s="11"/>
      <c r="FPF25" s="11"/>
      <c r="FPG25" s="11"/>
      <c r="FPH25" s="11"/>
      <c r="FPI25" s="11"/>
      <c r="FPJ25" s="11"/>
      <c r="FPK25" s="11"/>
      <c r="FPL25" s="11"/>
      <c r="FPM25" s="11"/>
      <c r="FPN25" s="11"/>
      <c r="FPO25" s="11"/>
      <c r="FPP25" s="11"/>
      <c r="FPQ25" s="11"/>
      <c r="FPR25" s="11"/>
      <c r="FPS25" s="11"/>
      <c r="FPT25" s="11"/>
      <c r="FPU25" s="11"/>
      <c r="FPV25" s="11"/>
      <c r="FPW25" s="11"/>
      <c r="FPX25" s="11"/>
      <c r="FPY25" s="11"/>
      <c r="FPZ25" s="11"/>
      <c r="FQA25" s="11"/>
      <c r="FQB25" s="11"/>
      <c r="FQC25" s="11"/>
      <c r="FQD25" s="11"/>
      <c r="FQE25" s="11"/>
      <c r="FQF25" s="11"/>
      <c r="FQG25" s="11"/>
      <c r="FQH25" s="11"/>
      <c r="FQI25" s="11"/>
      <c r="FQJ25" s="11"/>
      <c r="FQK25" s="11"/>
      <c r="FQL25" s="11"/>
      <c r="FQM25" s="11"/>
      <c r="FQN25" s="11"/>
      <c r="FQO25" s="11"/>
      <c r="FQP25" s="11"/>
      <c r="FQQ25" s="11"/>
      <c r="FQR25" s="11"/>
      <c r="FQS25" s="11"/>
      <c r="FQT25" s="11"/>
      <c r="FQU25" s="11"/>
      <c r="FQV25" s="11"/>
      <c r="FQW25" s="11"/>
      <c r="FQX25" s="11"/>
      <c r="FQY25" s="11"/>
      <c r="FQZ25" s="11"/>
      <c r="FRA25" s="11"/>
      <c r="FRB25" s="11"/>
      <c r="FRC25" s="11"/>
      <c r="FRD25" s="11"/>
      <c r="FRE25" s="11"/>
      <c r="FRF25" s="11"/>
      <c r="FRG25" s="11"/>
      <c r="FRH25" s="11"/>
      <c r="FRI25" s="11"/>
      <c r="FRJ25" s="11"/>
      <c r="FRK25" s="11"/>
      <c r="FRL25" s="11"/>
      <c r="FRM25" s="11"/>
      <c r="FRN25" s="11"/>
      <c r="FRO25" s="11"/>
      <c r="FRP25" s="11"/>
      <c r="FRQ25" s="11"/>
      <c r="FRR25" s="11"/>
      <c r="FRS25" s="11"/>
      <c r="FRT25" s="11"/>
      <c r="FRU25" s="11"/>
      <c r="FRV25" s="11"/>
      <c r="FRW25" s="11"/>
      <c r="FRX25" s="11"/>
      <c r="FRY25" s="11"/>
      <c r="FRZ25" s="11"/>
      <c r="FSA25" s="11"/>
      <c r="FSB25" s="11"/>
      <c r="FSC25" s="11"/>
      <c r="FSD25" s="11"/>
      <c r="FSE25" s="11"/>
      <c r="FSF25" s="11"/>
      <c r="FSG25" s="11"/>
      <c r="FSH25" s="11"/>
      <c r="FSI25" s="11"/>
      <c r="FSJ25" s="11"/>
      <c r="FSK25" s="11"/>
      <c r="FSL25" s="11"/>
      <c r="FSM25" s="11"/>
      <c r="FSN25" s="11"/>
      <c r="FSO25" s="11"/>
      <c r="FSP25" s="11"/>
      <c r="FSQ25" s="11"/>
      <c r="FSR25" s="11"/>
      <c r="FSS25" s="11"/>
      <c r="FST25" s="11"/>
      <c r="FSU25" s="11"/>
      <c r="FSV25" s="11"/>
      <c r="FSW25" s="11"/>
      <c r="FSX25" s="11"/>
      <c r="FSY25" s="11"/>
      <c r="FSZ25" s="11"/>
      <c r="FTA25" s="11"/>
      <c r="FTB25" s="11"/>
      <c r="FTC25" s="11"/>
      <c r="FTD25" s="11"/>
      <c r="FTE25" s="11"/>
      <c r="FTF25" s="11"/>
      <c r="FTG25" s="11"/>
      <c r="FTH25" s="11"/>
      <c r="FTI25" s="11"/>
      <c r="FTJ25" s="11"/>
      <c r="FTK25" s="11"/>
      <c r="FTL25" s="11"/>
      <c r="FTM25" s="11"/>
      <c r="FTN25" s="11"/>
      <c r="FTO25" s="11"/>
      <c r="FTP25" s="11"/>
      <c r="FTQ25" s="11"/>
      <c r="FTR25" s="11"/>
      <c r="FTS25" s="11"/>
      <c r="FTT25" s="11"/>
      <c r="FTU25" s="11"/>
      <c r="FTV25" s="11"/>
      <c r="FTW25" s="11"/>
      <c r="FTX25" s="11"/>
      <c r="FTY25" s="11"/>
      <c r="FTZ25" s="11"/>
      <c r="FUA25" s="11"/>
      <c r="FUB25" s="11"/>
      <c r="FUC25" s="11"/>
      <c r="FUD25" s="11"/>
      <c r="FUE25" s="11"/>
      <c r="FUF25" s="11"/>
      <c r="FUG25" s="11"/>
      <c r="FUH25" s="11"/>
      <c r="FUI25" s="11"/>
      <c r="FUJ25" s="11"/>
      <c r="FUK25" s="11"/>
      <c r="FUL25" s="11"/>
      <c r="FUM25" s="11"/>
      <c r="FUN25" s="11"/>
      <c r="FUO25" s="11"/>
      <c r="FUP25" s="11"/>
      <c r="FUQ25" s="11"/>
      <c r="FUR25" s="11"/>
      <c r="FUS25" s="11"/>
      <c r="FUT25" s="11"/>
      <c r="FUU25" s="11"/>
      <c r="FUV25" s="11"/>
      <c r="FUW25" s="11"/>
      <c r="FUX25" s="11"/>
      <c r="FUY25" s="11"/>
      <c r="FUZ25" s="11"/>
      <c r="FVA25" s="11"/>
      <c r="FVB25" s="11"/>
      <c r="FVC25" s="11"/>
      <c r="FVD25" s="11"/>
      <c r="FVE25" s="11"/>
      <c r="FVF25" s="11"/>
      <c r="FVG25" s="11"/>
      <c r="FVH25" s="11"/>
      <c r="FVI25" s="11"/>
      <c r="FVJ25" s="11"/>
      <c r="FVK25" s="11"/>
      <c r="FVL25" s="11"/>
      <c r="FVM25" s="11"/>
      <c r="FVN25" s="11"/>
      <c r="FVO25" s="11"/>
      <c r="FVP25" s="11"/>
      <c r="FVQ25" s="11"/>
      <c r="FVR25" s="11"/>
      <c r="FVS25" s="11"/>
      <c r="FVT25" s="11"/>
      <c r="FVU25" s="11"/>
      <c r="FVV25" s="11"/>
      <c r="FVW25" s="11"/>
      <c r="FVX25" s="11"/>
      <c r="FVY25" s="11"/>
      <c r="FVZ25" s="11"/>
      <c r="FWA25" s="11"/>
      <c r="FWB25" s="11"/>
      <c r="FWC25" s="11"/>
      <c r="FWD25" s="11"/>
      <c r="FWE25" s="11"/>
      <c r="FWF25" s="11"/>
      <c r="FWG25" s="11"/>
      <c r="FWH25" s="11"/>
      <c r="FWI25" s="11"/>
      <c r="FWJ25" s="11"/>
      <c r="FWK25" s="11"/>
      <c r="FWL25" s="11"/>
      <c r="FWM25" s="11"/>
      <c r="FWN25" s="11"/>
      <c r="FWO25" s="11"/>
      <c r="FWP25" s="11"/>
      <c r="FWQ25" s="11"/>
      <c r="FWR25" s="11"/>
      <c r="FWS25" s="11"/>
      <c r="FWT25" s="11"/>
      <c r="FWU25" s="11"/>
      <c r="FWV25" s="11"/>
      <c r="FWW25" s="11"/>
      <c r="FWX25" s="11"/>
      <c r="FWY25" s="11"/>
      <c r="FWZ25" s="11"/>
      <c r="FXA25" s="11"/>
      <c r="FXB25" s="11"/>
      <c r="FXC25" s="11"/>
      <c r="FXD25" s="11"/>
      <c r="FXE25" s="11"/>
      <c r="FXF25" s="11"/>
      <c r="FXG25" s="11"/>
      <c r="FXH25" s="11"/>
      <c r="FXI25" s="11"/>
      <c r="FXJ25" s="11"/>
      <c r="FXK25" s="11"/>
      <c r="FXL25" s="11"/>
      <c r="FXM25" s="11"/>
      <c r="FXN25" s="11"/>
      <c r="FXO25" s="11"/>
      <c r="FXP25" s="11"/>
      <c r="FXQ25" s="11"/>
      <c r="FXR25" s="11"/>
      <c r="FXS25" s="11"/>
      <c r="FXT25" s="11"/>
      <c r="FXU25" s="11"/>
      <c r="FXV25" s="11"/>
      <c r="FXW25" s="11"/>
      <c r="FXX25" s="11"/>
      <c r="FXY25" s="11"/>
      <c r="FXZ25" s="11"/>
      <c r="FYA25" s="11"/>
      <c r="FYB25" s="11"/>
      <c r="FYC25" s="11"/>
      <c r="FYD25" s="11"/>
      <c r="FYE25" s="11"/>
      <c r="FYF25" s="11"/>
      <c r="FYG25" s="11"/>
      <c r="FYH25" s="11"/>
      <c r="FYI25" s="11"/>
      <c r="FYJ25" s="11"/>
      <c r="FYK25" s="11"/>
      <c r="FYL25" s="11"/>
      <c r="FYM25" s="11"/>
      <c r="FYN25" s="11"/>
      <c r="FYO25" s="11"/>
      <c r="FYP25" s="11"/>
      <c r="FYQ25" s="11"/>
      <c r="FYR25" s="11"/>
      <c r="FYS25" s="11"/>
      <c r="FYT25" s="11"/>
      <c r="FYU25" s="11"/>
      <c r="FYV25" s="11"/>
      <c r="FYW25" s="11"/>
      <c r="FYX25" s="11"/>
      <c r="FYY25" s="11"/>
      <c r="FYZ25" s="11"/>
      <c r="FZA25" s="11"/>
      <c r="FZB25" s="11"/>
      <c r="FZC25" s="11"/>
      <c r="FZD25" s="11"/>
      <c r="FZE25" s="11"/>
      <c r="FZF25" s="11"/>
      <c r="FZG25" s="11"/>
      <c r="FZH25" s="11"/>
      <c r="FZI25" s="11"/>
      <c r="FZJ25" s="11"/>
      <c r="FZK25" s="11"/>
      <c r="FZL25" s="11"/>
      <c r="FZM25" s="11"/>
      <c r="FZN25" s="11"/>
      <c r="FZO25" s="11"/>
      <c r="FZP25" s="11"/>
      <c r="FZQ25" s="11"/>
      <c r="FZR25" s="11"/>
      <c r="FZS25" s="11"/>
      <c r="FZT25" s="11"/>
      <c r="FZU25" s="11"/>
      <c r="FZV25" s="11"/>
      <c r="FZW25" s="11"/>
      <c r="FZX25" s="11"/>
      <c r="FZY25" s="11"/>
      <c r="FZZ25" s="11"/>
      <c r="GAA25" s="11"/>
      <c r="GAB25" s="11"/>
      <c r="GAC25" s="11"/>
      <c r="GAD25" s="11"/>
      <c r="GAE25" s="11"/>
      <c r="GAF25" s="11"/>
      <c r="GAG25" s="11"/>
      <c r="GAH25" s="11"/>
      <c r="GAI25" s="11"/>
      <c r="GAJ25" s="11"/>
      <c r="GAK25" s="11"/>
      <c r="GAL25" s="11"/>
      <c r="GAM25" s="11"/>
      <c r="GAN25" s="11"/>
      <c r="GAO25" s="11"/>
      <c r="GAP25" s="11"/>
      <c r="GAQ25" s="11"/>
      <c r="GAR25" s="11"/>
      <c r="GAS25" s="11"/>
      <c r="GAT25" s="11"/>
      <c r="GAU25" s="11"/>
      <c r="GAV25" s="11"/>
      <c r="GAW25" s="11"/>
      <c r="GAX25" s="11"/>
      <c r="GAY25" s="11"/>
      <c r="GAZ25" s="11"/>
      <c r="GBA25" s="11"/>
      <c r="GBB25" s="11"/>
      <c r="GBC25" s="11"/>
      <c r="GBD25" s="11"/>
      <c r="GBE25" s="11"/>
      <c r="GBF25" s="11"/>
      <c r="GBG25" s="11"/>
      <c r="GBH25" s="11"/>
      <c r="GBI25" s="11"/>
      <c r="GBJ25" s="11"/>
      <c r="GBK25" s="11"/>
      <c r="GBL25" s="11"/>
      <c r="GBM25" s="11"/>
      <c r="GBN25" s="11"/>
      <c r="GBO25" s="11"/>
      <c r="GBP25" s="11"/>
      <c r="GBQ25" s="11"/>
      <c r="GBR25" s="11"/>
      <c r="GBS25" s="11"/>
      <c r="GBT25" s="11"/>
      <c r="GBU25" s="11"/>
      <c r="GBV25" s="11"/>
      <c r="GBW25" s="11"/>
      <c r="GBX25" s="11"/>
      <c r="GBY25" s="11"/>
      <c r="GBZ25" s="11"/>
      <c r="GCA25" s="11"/>
      <c r="GCB25" s="11"/>
      <c r="GCC25" s="11"/>
      <c r="GCD25" s="11"/>
      <c r="GCE25" s="11"/>
      <c r="GCF25" s="11"/>
      <c r="GCG25" s="11"/>
      <c r="GCH25" s="11"/>
      <c r="GCI25" s="11"/>
      <c r="GCJ25" s="11"/>
      <c r="GCK25" s="11"/>
      <c r="GCL25" s="11"/>
      <c r="GCM25" s="11"/>
      <c r="GCN25" s="11"/>
      <c r="GCO25" s="11"/>
      <c r="GCP25" s="11"/>
      <c r="GCQ25" s="11"/>
      <c r="GCR25" s="11"/>
      <c r="GCS25" s="11"/>
      <c r="GCT25" s="11"/>
      <c r="GCU25" s="11"/>
      <c r="GCV25" s="11"/>
      <c r="GCW25" s="11"/>
      <c r="GCX25" s="11"/>
      <c r="GCY25" s="11"/>
      <c r="GCZ25" s="11"/>
      <c r="GDA25" s="11"/>
      <c r="GDB25" s="11"/>
      <c r="GDC25" s="11"/>
      <c r="GDD25" s="11"/>
      <c r="GDE25" s="11"/>
      <c r="GDF25" s="11"/>
      <c r="GDG25" s="11"/>
      <c r="GDH25" s="11"/>
      <c r="GDI25" s="11"/>
      <c r="GDJ25" s="11"/>
      <c r="GDK25" s="11"/>
      <c r="GDL25" s="11"/>
      <c r="GDM25" s="11"/>
      <c r="GDN25" s="11"/>
      <c r="GDO25" s="11"/>
      <c r="GDP25" s="11"/>
      <c r="GDQ25" s="11"/>
      <c r="GDR25" s="11"/>
      <c r="GDS25" s="11"/>
      <c r="GDT25" s="11"/>
      <c r="GDU25" s="11"/>
      <c r="GDV25" s="11"/>
      <c r="GDW25" s="11"/>
      <c r="GDX25" s="11"/>
      <c r="GDY25" s="11"/>
      <c r="GDZ25" s="11"/>
      <c r="GEA25" s="11"/>
      <c r="GEB25" s="11"/>
      <c r="GEC25" s="11"/>
      <c r="GED25" s="11"/>
      <c r="GEE25" s="11"/>
      <c r="GEF25" s="11"/>
      <c r="GEG25" s="11"/>
      <c r="GEH25" s="11"/>
      <c r="GEI25" s="11"/>
      <c r="GEJ25" s="11"/>
      <c r="GEK25" s="11"/>
      <c r="GEL25" s="11"/>
      <c r="GEM25" s="11"/>
      <c r="GEN25" s="11"/>
      <c r="GEO25" s="11"/>
      <c r="GEP25" s="11"/>
      <c r="GEQ25" s="11"/>
      <c r="GER25" s="11"/>
      <c r="GES25" s="11"/>
      <c r="GET25" s="11"/>
      <c r="GEU25" s="11"/>
      <c r="GEV25" s="11"/>
      <c r="GEW25" s="11"/>
      <c r="GEX25" s="11"/>
      <c r="GEY25" s="11"/>
      <c r="GEZ25" s="11"/>
      <c r="GFA25" s="11"/>
      <c r="GFB25" s="11"/>
      <c r="GFC25" s="11"/>
      <c r="GFD25" s="11"/>
      <c r="GFE25" s="11"/>
      <c r="GFF25" s="11"/>
      <c r="GFG25" s="11"/>
      <c r="GFH25" s="11"/>
      <c r="GFI25" s="11"/>
      <c r="GFJ25" s="11"/>
      <c r="GFK25" s="11"/>
      <c r="GFL25" s="11"/>
      <c r="GFM25" s="11"/>
      <c r="GFN25" s="11"/>
      <c r="GFO25" s="11"/>
      <c r="GFP25" s="11"/>
      <c r="GFQ25" s="11"/>
      <c r="GFR25" s="11"/>
      <c r="GFS25" s="11"/>
      <c r="GFT25" s="11"/>
      <c r="GFU25" s="11"/>
      <c r="GFV25" s="11"/>
      <c r="GFW25" s="11"/>
      <c r="GFX25" s="11"/>
      <c r="GFY25" s="11"/>
      <c r="GFZ25" s="11"/>
      <c r="GGA25" s="11"/>
      <c r="GGB25" s="11"/>
      <c r="GGC25" s="11"/>
      <c r="GGD25" s="11"/>
      <c r="GGE25" s="11"/>
      <c r="GGF25" s="11"/>
      <c r="GGG25" s="11"/>
      <c r="GGH25" s="11"/>
      <c r="GGI25" s="11"/>
      <c r="GGJ25" s="11"/>
      <c r="GGK25" s="11"/>
      <c r="GGL25" s="11"/>
      <c r="GGM25" s="11"/>
      <c r="GGN25" s="11"/>
      <c r="GGO25" s="11"/>
      <c r="GGP25" s="11"/>
      <c r="GGQ25" s="11"/>
      <c r="GGR25" s="11"/>
      <c r="GGS25" s="11"/>
      <c r="GGT25" s="11"/>
      <c r="GGU25" s="11"/>
      <c r="GGV25" s="11"/>
      <c r="GGW25" s="11"/>
      <c r="GGX25" s="11"/>
      <c r="GGY25" s="11"/>
      <c r="GGZ25" s="11"/>
      <c r="GHA25" s="11"/>
      <c r="GHB25" s="11"/>
      <c r="GHC25" s="11"/>
      <c r="GHD25" s="11"/>
      <c r="GHE25" s="11"/>
      <c r="GHF25" s="11"/>
      <c r="GHG25" s="11"/>
      <c r="GHH25" s="11"/>
      <c r="GHI25" s="11"/>
      <c r="GHJ25" s="11"/>
      <c r="GHK25" s="11"/>
      <c r="GHL25" s="11"/>
      <c r="GHM25" s="11"/>
      <c r="GHN25" s="11"/>
      <c r="GHO25" s="11"/>
      <c r="GHP25" s="11"/>
      <c r="GHQ25" s="11"/>
      <c r="GHR25" s="11"/>
      <c r="GHS25" s="11"/>
      <c r="GHT25" s="11"/>
      <c r="GHU25" s="11"/>
      <c r="GHV25" s="11"/>
      <c r="GHW25" s="11"/>
      <c r="GHX25" s="11"/>
      <c r="GHY25" s="11"/>
      <c r="GHZ25" s="11"/>
      <c r="GIA25" s="11"/>
      <c r="GIB25" s="11"/>
      <c r="GIC25" s="11"/>
      <c r="GID25" s="11"/>
      <c r="GIE25" s="11"/>
      <c r="GIF25" s="11"/>
      <c r="GIG25" s="11"/>
      <c r="GIH25" s="11"/>
      <c r="GII25" s="11"/>
      <c r="GIJ25" s="11"/>
      <c r="GIK25" s="11"/>
      <c r="GIL25" s="11"/>
      <c r="GIM25" s="11"/>
      <c r="GIN25" s="11"/>
      <c r="GIO25" s="11"/>
      <c r="GIP25" s="11"/>
      <c r="GIQ25" s="11"/>
      <c r="GIR25" s="11"/>
      <c r="GIS25" s="11"/>
      <c r="GIT25" s="11"/>
      <c r="GIU25" s="11"/>
      <c r="GIV25" s="11"/>
      <c r="GIW25" s="11"/>
      <c r="GIX25" s="11"/>
      <c r="GIY25" s="11"/>
      <c r="GIZ25" s="11"/>
      <c r="GJA25" s="11"/>
      <c r="GJB25" s="11"/>
      <c r="GJC25" s="11"/>
      <c r="GJD25" s="11"/>
      <c r="GJE25" s="11"/>
      <c r="GJF25" s="11"/>
      <c r="GJG25" s="11"/>
      <c r="GJH25" s="11"/>
      <c r="GJI25" s="11"/>
      <c r="GJJ25" s="11"/>
      <c r="GJK25" s="11"/>
      <c r="GJL25" s="11"/>
      <c r="GJM25" s="11"/>
      <c r="GJN25" s="11"/>
      <c r="GJO25" s="11"/>
      <c r="GJP25" s="11"/>
      <c r="GJQ25" s="11"/>
      <c r="GJR25" s="11"/>
      <c r="GJS25" s="11"/>
      <c r="GJT25" s="11"/>
      <c r="GJU25" s="11"/>
      <c r="GJV25" s="11"/>
      <c r="GJW25" s="11"/>
      <c r="GJX25" s="11"/>
      <c r="GJY25" s="11"/>
      <c r="GJZ25" s="11"/>
      <c r="GKA25" s="11"/>
      <c r="GKB25" s="11"/>
      <c r="GKC25" s="11"/>
      <c r="GKD25" s="11"/>
      <c r="GKE25" s="11"/>
      <c r="GKF25" s="11"/>
      <c r="GKG25" s="11"/>
      <c r="GKH25" s="11"/>
      <c r="GKI25" s="11"/>
      <c r="GKJ25" s="11"/>
      <c r="GKK25" s="11"/>
      <c r="GKL25" s="11"/>
      <c r="GKM25" s="11"/>
      <c r="GKN25" s="11"/>
      <c r="GKO25" s="11"/>
      <c r="GKP25" s="11"/>
      <c r="GKQ25" s="11"/>
      <c r="GKR25" s="11"/>
      <c r="GKS25" s="11"/>
      <c r="GKT25" s="11"/>
      <c r="GKU25" s="11"/>
      <c r="GKV25" s="11"/>
      <c r="GKW25" s="11"/>
      <c r="GKX25" s="11"/>
      <c r="GKY25" s="11"/>
      <c r="GKZ25" s="11"/>
      <c r="GLA25" s="11"/>
      <c r="GLB25" s="11"/>
      <c r="GLC25" s="11"/>
      <c r="GLD25" s="11"/>
      <c r="GLE25" s="11"/>
      <c r="GLF25" s="11"/>
      <c r="GLG25" s="11"/>
      <c r="GLH25" s="11"/>
      <c r="GLI25" s="11"/>
      <c r="GLJ25" s="11"/>
      <c r="GLK25" s="11"/>
      <c r="GLL25" s="11"/>
      <c r="GLM25" s="11"/>
      <c r="GLN25" s="11"/>
      <c r="GLO25" s="11"/>
      <c r="GLP25" s="11"/>
      <c r="GLQ25" s="11"/>
      <c r="GLR25" s="11"/>
      <c r="GLS25" s="11"/>
      <c r="GLT25" s="11"/>
      <c r="GLU25" s="11"/>
      <c r="GLV25" s="11"/>
      <c r="GLW25" s="11"/>
      <c r="GLX25" s="11"/>
      <c r="GLY25" s="11"/>
      <c r="GLZ25" s="11"/>
      <c r="GMA25" s="11"/>
      <c r="GMB25" s="11"/>
      <c r="GMC25" s="11"/>
      <c r="GMD25" s="11"/>
      <c r="GME25" s="11"/>
      <c r="GMF25" s="11"/>
      <c r="GMG25" s="11"/>
      <c r="GMH25" s="11"/>
      <c r="GMI25" s="11"/>
      <c r="GMJ25" s="11"/>
      <c r="GMK25" s="11"/>
      <c r="GML25" s="11"/>
      <c r="GMM25" s="11"/>
      <c r="GMN25" s="11"/>
      <c r="GMO25" s="11"/>
      <c r="GMP25" s="11"/>
      <c r="GMQ25" s="11"/>
      <c r="GMR25" s="11"/>
      <c r="GMS25" s="11"/>
      <c r="GMT25" s="11"/>
      <c r="GMU25" s="11"/>
      <c r="GMV25" s="11"/>
      <c r="GMW25" s="11"/>
      <c r="GMX25" s="11"/>
      <c r="GMY25" s="11"/>
      <c r="GMZ25" s="11"/>
      <c r="GNA25" s="11"/>
      <c r="GNB25" s="11"/>
      <c r="GNC25" s="11"/>
      <c r="GND25" s="11"/>
      <c r="GNE25" s="11"/>
      <c r="GNF25" s="11"/>
      <c r="GNG25" s="11"/>
      <c r="GNH25" s="11"/>
      <c r="GNI25" s="11"/>
      <c r="GNJ25" s="11"/>
      <c r="GNK25" s="11"/>
      <c r="GNL25" s="11"/>
      <c r="GNM25" s="11"/>
      <c r="GNN25" s="11"/>
      <c r="GNO25" s="11"/>
      <c r="GNP25" s="11"/>
      <c r="GNQ25" s="11"/>
      <c r="GNR25" s="11"/>
      <c r="GNS25" s="11"/>
      <c r="GNT25" s="11"/>
      <c r="GNU25" s="11"/>
      <c r="GNV25" s="11"/>
      <c r="GNW25" s="11"/>
      <c r="GNX25" s="11"/>
      <c r="GNY25" s="11"/>
      <c r="GNZ25" s="11"/>
      <c r="GOA25" s="11"/>
      <c r="GOB25" s="11"/>
      <c r="GOC25" s="11"/>
      <c r="GOD25" s="11"/>
      <c r="GOE25" s="11"/>
      <c r="GOF25" s="11"/>
      <c r="GOG25" s="11"/>
      <c r="GOH25" s="11"/>
      <c r="GOI25" s="11"/>
      <c r="GOJ25" s="11"/>
      <c r="GOK25" s="11"/>
      <c r="GOL25" s="11"/>
      <c r="GOM25" s="11"/>
      <c r="GON25" s="11"/>
      <c r="GOO25" s="11"/>
      <c r="GOP25" s="11"/>
      <c r="GOQ25" s="11"/>
      <c r="GOR25" s="11"/>
      <c r="GOS25" s="11"/>
      <c r="GOT25" s="11"/>
      <c r="GOU25" s="11"/>
      <c r="GOV25" s="11"/>
      <c r="GOW25" s="11"/>
      <c r="GOX25" s="11"/>
      <c r="GOY25" s="11"/>
      <c r="GOZ25" s="11"/>
      <c r="GPA25" s="11"/>
      <c r="GPB25" s="11"/>
      <c r="GPC25" s="11"/>
      <c r="GPD25" s="11"/>
      <c r="GPE25" s="11"/>
      <c r="GPF25" s="11"/>
      <c r="GPG25" s="11"/>
      <c r="GPH25" s="11"/>
      <c r="GPI25" s="11"/>
      <c r="GPJ25" s="11"/>
      <c r="GPK25" s="11"/>
      <c r="GPL25" s="11"/>
      <c r="GPM25" s="11"/>
      <c r="GPN25" s="11"/>
      <c r="GPO25" s="11"/>
      <c r="GPP25" s="11"/>
      <c r="GPQ25" s="11"/>
      <c r="GPR25" s="11"/>
      <c r="GPS25" s="11"/>
      <c r="GPT25" s="11"/>
      <c r="GPU25" s="11"/>
      <c r="GPV25" s="11"/>
      <c r="GPW25" s="11"/>
      <c r="GPX25" s="11"/>
      <c r="GPY25" s="11"/>
      <c r="GPZ25" s="11"/>
      <c r="GQA25" s="11"/>
      <c r="GQB25" s="11"/>
      <c r="GQC25" s="11"/>
      <c r="GQD25" s="11"/>
      <c r="GQE25" s="11"/>
      <c r="GQF25" s="11"/>
      <c r="GQG25" s="11"/>
      <c r="GQH25" s="11"/>
      <c r="GQI25" s="11"/>
      <c r="GQJ25" s="11"/>
      <c r="GQK25" s="11"/>
      <c r="GQL25" s="11"/>
      <c r="GQM25" s="11"/>
      <c r="GQN25" s="11"/>
      <c r="GQO25" s="11"/>
      <c r="GQP25" s="11"/>
      <c r="GQQ25" s="11"/>
      <c r="GQR25" s="11"/>
      <c r="GQS25" s="11"/>
      <c r="GQT25" s="11"/>
      <c r="GQU25" s="11"/>
      <c r="GQV25" s="11"/>
      <c r="GQW25" s="11"/>
      <c r="GQX25" s="11"/>
      <c r="GQY25" s="11"/>
      <c r="GQZ25" s="11"/>
      <c r="GRA25" s="11"/>
      <c r="GRB25" s="11"/>
      <c r="GRC25" s="11"/>
      <c r="GRD25" s="11"/>
      <c r="GRE25" s="11"/>
      <c r="GRF25" s="11"/>
      <c r="GRG25" s="11"/>
      <c r="GRH25" s="11"/>
      <c r="GRI25" s="11"/>
      <c r="GRJ25" s="11"/>
      <c r="GRK25" s="11"/>
      <c r="GRL25" s="11"/>
      <c r="GRM25" s="11"/>
      <c r="GRN25" s="11"/>
      <c r="GRO25" s="11"/>
      <c r="GRP25" s="11"/>
      <c r="GRQ25" s="11"/>
      <c r="GRR25" s="11"/>
      <c r="GRS25" s="11"/>
      <c r="GRT25" s="11"/>
      <c r="GRU25" s="11"/>
      <c r="GRV25" s="11"/>
      <c r="GRW25" s="11"/>
      <c r="GRX25" s="11"/>
      <c r="GRY25" s="11"/>
      <c r="GRZ25" s="11"/>
      <c r="GSA25" s="11"/>
      <c r="GSB25" s="11"/>
      <c r="GSC25" s="11"/>
      <c r="GSD25" s="11"/>
      <c r="GSE25" s="11"/>
      <c r="GSF25" s="11"/>
      <c r="GSG25" s="11"/>
      <c r="GSH25" s="11"/>
      <c r="GSI25" s="11"/>
      <c r="GSJ25" s="11"/>
      <c r="GSK25" s="11"/>
      <c r="GSL25" s="11"/>
      <c r="GSM25" s="11"/>
      <c r="GSN25" s="11"/>
      <c r="GSO25" s="11"/>
      <c r="GSP25" s="11"/>
      <c r="GSQ25" s="11"/>
      <c r="GSR25" s="11"/>
      <c r="GSS25" s="11"/>
      <c r="GST25" s="11"/>
      <c r="GSU25" s="11"/>
      <c r="GSV25" s="11"/>
      <c r="GSW25" s="11"/>
      <c r="GSX25" s="11"/>
      <c r="GSY25" s="11"/>
      <c r="GSZ25" s="11"/>
      <c r="GTA25" s="11"/>
      <c r="GTB25" s="11"/>
      <c r="GTC25" s="11"/>
      <c r="GTD25" s="11"/>
      <c r="GTE25" s="11"/>
      <c r="GTF25" s="11"/>
      <c r="GTG25" s="11"/>
      <c r="GTH25" s="11"/>
      <c r="GTI25" s="11"/>
      <c r="GTJ25" s="11"/>
      <c r="GTK25" s="11"/>
      <c r="GTL25" s="11"/>
      <c r="GTM25" s="11"/>
      <c r="GTN25" s="11"/>
      <c r="GTO25" s="11"/>
      <c r="GTP25" s="11"/>
      <c r="GTQ25" s="11"/>
      <c r="GTR25" s="11"/>
      <c r="GTS25" s="11"/>
      <c r="GTT25" s="11"/>
      <c r="GTU25" s="11"/>
      <c r="GTV25" s="11"/>
      <c r="GTW25" s="11"/>
      <c r="GTX25" s="11"/>
      <c r="GTY25" s="11"/>
      <c r="GTZ25" s="11"/>
      <c r="GUA25" s="11"/>
      <c r="GUB25" s="11"/>
      <c r="GUC25" s="11"/>
      <c r="GUD25" s="11"/>
      <c r="GUE25" s="11"/>
      <c r="GUF25" s="11"/>
      <c r="GUG25" s="11"/>
      <c r="GUH25" s="11"/>
      <c r="GUI25" s="11"/>
      <c r="GUJ25" s="11"/>
      <c r="GUK25" s="11"/>
      <c r="GUL25" s="11"/>
      <c r="GUM25" s="11"/>
      <c r="GUN25" s="11"/>
      <c r="GUO25" s="11"/>
      <c r="GUP25" s="11"/>
      <c r="GUQ25" s="11"/>
      <c r="GUR25" s="11"/>
      <c r="GUS25" s="11"/>
      <c r="GUT25" s="11"/>
      <c r="GUU25" s="11"/>
      <c r="GUV25" s="11"/>
      <c r="GUW25" s="11"/>
      <c r="GUX25" s="11"/>
      <c r="GUY25" s="11"/>
      <c r="GUZ25" s="11"/>
      <c r="GVA25" s="11"/>
      <c r="GVB25" s="11"/>
      <c r="GVC25" s="11"/>
      <c r="GVD25" s="11"/>
      <c r="GVE25" s="11"/>
      <c r="GVF25" s="11"/>
      <c r="GVG25" s="11"/>
      <c r="GVH25" s="11"/>
      <c r="GVI25" s="11"/>
      <c r="GVJ25" s="11"/>
      <c r="GVK25" s="11"/>
      <c r="GVL25" s="11"/>
      <c r="GVM25" s="11"/>
      <c r="GVN25" s="11"/>
      <c r="GVO25" s="11"/>
      <c r="GVP25" s="11"/>
      <c r="GVQ25" s="11"/>
      <c r="GVR25" s="11"/>
      <c r="GVS25" s="11"/>
      <c r="GVT25" s="11"/>
      <c r="GVU25" s="11"/>
      <c r="GVV25" s="11"/>
      <c r="GVW25" s="11"/>
      <c r="GVX25" s="11"/>
      <c r="GVY25" s="11"/>
      <c r="GVZ25" s="11"/>
      <c r="GWA25" s="11"/>
      <c r="GWB25" s="11"/>
      <c r="GWC25" s="11"/>
      <c r="GWD25" s="11"/>
      <c r="GWE25" s="11"/>
      <c r="GWF25" s="11"/>
      <c r="GWG25" s="11"/>
      <c r="GWH25" s="11"/>
      <c r="GWI25" s="11"/>
      <c r="GWJ25" s="11"/>
      <c r="GWK25" s="11"/>
      <c r="GWL25" s="11"/>
      <c r="GWM25" s="11"/>
      <c r="GWN25" s="11"/>
      <c r="GWO25" s="11"/>
      <c r="GWP25" s="11"/>
      <c r="GWQ25" s="11"/>
      <c r="GWR25" s="11"/>
      <c r="GWS25" s="11"/>
      <c r="GWT25" s="11"/>
      <c r="GWU25" s="11"/>
      <c r="GWV25" s="11"/>
      <c r="GWW25" s="11"/>
      <c r="GWX25" s="11"/>
      <c r="GWY25" s="11"/>
      <c r="GWZ25" s="11"/>
      <c r="GXA25" s="11"/>
      <c r="GXB25" s="11"/>
      <c r="GXC25" s="11"/>
      <c r="GXD25" s="11"/>
      <c r="GXE25" s="11"/>
      <c r="GXF25" s="11"/>
      <c r="GXG25" s="11"/>
      <c r="GXH25" s="11"/>
      <c r="GXI25" s="11"/>
      <c r="GXJ25" s="11"/>
      <c r="GXK25" s="11"/>
      <c r="GXL25" s="11"/>
      <c r="GXM25" s="11"/>
      <c r="GXN25" s="11"/>
      <c r="GXO25" s="11"/>
      <c r="GXP25" s="11"/>
      <c r="GXQ25" s="11"/>
      <c r="GXR25" s="11"/>
      <c r="GXS25" s="11"/>
      <c r="GXT25" s="11"/>
      <c r="GXU25" s="11"/>
      <c r="GXV25" s="11"/>
      <c r="GXW25" s="11"/>
      <c r="GXX25" s="11"/>
      <c r="GXY25" s="11"/>
      <c r="GXZ25" s="11"/>
      <c r="GYA25" s="11"/>
      <c r="GYB25" s="11"/>
      <c r="GYC25" s="11"/>
      <c r="GYD25" s="11"/>
      <c r="GYE25" s="11"/>
      <c r="GYF25" s="11"/>
      <c r="GYG25" s="11"/>
      <c r="GYH25" s="11"/>
      <c r="GYI25" s="11"/>
      <c r="GYJ25" s="11"/>
      <c r="GYK25" s="11"/>
      <c r="GYL25" s="11"/>
      <c r="GYM25" s="11"/>
      <c r="GYN25" s="11"/>
      <c r="GYO25" s="11"/>
      <c r="GYP25" s="11"/>
      <c r="GYQ25" s="11"/>
      <c r="GYR25" s="11"/>
      <c r="GYS25" s="11"/>
      <c r="GYT25" s="11"/>
      <c r="GYU25" s="11"/>
      <c r="GYV25" s="11"/>
      <c r="GYW25" s="11"/>
      <c r="GYX25" s="11"/>
      <c r="GYY25" s="11"/>
      <c r="GYZ25" s="11"/>
      <c r="GZA25" s="11"/>
      <c r="GZB25" s="11"/>
      <c r="GZC25" s="11"/>
      <c r="GZD25" s="11"/>
      <c r="GZE25" s="11"/>
      <c r="GZF25" s="11"/>
      <c r="GZG25" s="11"/>
      <c r="GZH25" s="11"/>
      <c r="GZI25" s="11"/>
      <c r="GZJ25" s="11"/>
      <c r="GZK25" s="11"/>
      <c r="GZL25" s="11"/>
      <c r="GZM25" s="11"/>
      <c r="GZN25" s="11"/>
      <c r="GZO25" s="11"/>
      <c r="GZP25" s="11"/>
      <c r="GZQ25" s="11"/>
      <c r="GZR25" s="11"/>
      <c r="GZS25" s="11"/>
      <c r="GZT25" s="11"/>
      <c r="GZU25" s="11"/>
      <c r="GZV25" s="11"/>
      <c r="GZW25" s="11"/>
      <c r="GZX25" s="11"/>
      <c r="GZY25" s="11"/>
      <c r="GZZ25" s="11"/>
      <c r="HAA25" s="11"/>
      <c r="HAB25" s="11"/>
      <c r="HAC25" s="11"/>
      <c r="HAD25" s="11"/>
      <c r="HAE25" s="11"/>
      <c r="HAF25" s="11"/>
      <c r="HAG25" s="11"/>
      <c r="HAH25" s="11"/>
      <c r="HAI25" s="11"/>
      <c r="HAJ25" s="11"/>
      <c r="HAK25" s="11"/>
      <c r="HAL25" s="11"/>
      <c r="HAM25" s="11"/>
      <c r="HAN25" s="11"/>
      <c r="HAO25" s="11"/>
      <c r="HAP25" s="11"/>
      <c r="HAQ25" s="11"/>
      <c r="HAR25" s="11"/>
      <c r="HAS25" s="11"/>
      <c r="HAT25" s="11"/>
      <c r="HAU25" s="11"/>
      <c r="HAV25" s="11"/>
      <c r="HAW25" s="11"/>
      <c r="HAX25" s="11"/>
      <c r="HAY25" s="11"/>
      <c r="HAZ25" s="11"/>
      <c r="HBA25" s="11"/>
      <c r="HBB25" s="11"/>
      <c r="HBC25" s="11"/>
      <c r="HBD25" s="11"/>
      <c r="HBE25" s="11"/>
      <c r="HBF25" s="11"/>
      <c r="HBG25" s="11"/>
      <c r="HBH25" s="11"/>
      <c r="HBI25" s="11"/>
      <c r="HBJ25" s="11"/>
      <c r="HBK25" s="11"/>
      <c r="HBL25" s="11"/>
      <c r="HBM25" s="11"/>
      <c r="HBN25" s="11"/>
      <c r="HBO25" s="11"/>
      <c r="HBP25" s="11"/>
      <c r="HBQ25" s="11"/>
      <c r="HBR25" s="11"/>
      <c r="HBS25" s="11"/>
      <c r="HBT25" s="11"/>
      <c r="HBU25" s="11"/>
      <c r="HBV25" s="11"/>
      <c r="HBW25" s="11"/>
      <c r="HBX25" s="11"/>
      <c r="HBY25" s="11"/>
      <c r="HBZ25" s="11"/>
      <c r="HCA25" s="11"/>
      <c r="HCB25" s="11"/>
      <c r="HCC25" s="11"/>
      <c r="HCD25" s="11"/>
      <c r="HCE25" s="11"/>
      <c r="HCF25" s="11"/>
      <c r="HCG25" s="11"/>
      <c r="HCH25" s="11"/>
      <c r="HCI25" s="11"/>
      <c r="HCJ25" s="11"/>
      <c r="HCK25" s="11"/>
      <c r="HCL25" s="11"/>
      <c r="HCM25" s="11"/>
      <c r="HCN25" s="11"/>
      <c r="HCO25" s="11"/>
      <c r="HCP25" s="11"/>
      <c r="HCQ25" s="11"/>
      <c r="HCR25" s="11"/>
      <c r="HCS25" s="11"/>
      <c r="HCT25" s="11"/>
      <c r="HCU25" s="11"/>
      <c r="HCV25" s="11"/>
      <c r="HCW25" s="11"/>
      <c r="HCX25" s="11"/>
      <c r="HCY25" s="11"/>
      <c r="HCZ25" s="11"/>
      <c r="HDA25" s="11"/>
      <c r="HDB25" s="11"/>
      <c r="HDC25" s="11"/>
      <c r="HDD25" s="11"/>
      <c r="HDE25" s="11"/>
      <c r="HDF25" s="11"/>
      <c r="HDG25" s="11"/>
      <c r="HDH25" s="11"/>
      <c r="HDI25" s="11"/>
      <c r="HDJ25" s="11"/>
      <c r="HDK25" s="11"/>
      <c r="HDL25" s="11"/>
      <c r="HDM25" s="11"/>
      <c r="HDN25" s="11"/>
      <c r="HDO25" s="11"/>
      <c r="HDP25" s="11"/>
      <c r="HDQ25" s="11"/>
      <c r="HDR25" s="11"/>
      <c r="HDS25" s="11"/>
      <c r="HDT25" s="11"/>
      <c r="HDU25" s="11"/>
      <c r="HDV25" s="11"/>
      <c r="HDW25" s="11"/>
      <c r="HDX25" s="11"/>
      <c r="HDY25" s="11"/>
      <c r="HDZ25" s="11"/>
      <c r="HEA25" s="11"/>
      <c r="HEB25" s="11"/>
      <c r="HEC25" s="11"/>
      <c r="HED25" s="11"/>
      <c r="HEE25" s="11"/>
      <c r="HEF25" s="11"/>
      <c r="HEG25" s="11"/>
      <c r="HEH25" s="11"/>
      <c r="HEI25" s="11"/>
      <c r="HEJ25" s="11"/>
      <c r="HEK25" s="11"/>
      <c r="HEL25" s="11"/>
      <c r="HEM25" s="11"/>
      <c r="HEN25" s="11"/>
      <c r="HEO25" s="11"/>
      <c r="HEP25" s="11"/>
      <c r="HEQ25" s="11"/>
      <c r="HER25" s="11"/>
      <c r="HES25" s="11"/>
      <c r="HET25" s="11"/>
      <c r="HEU25" s="11"/>
      <c r="HEV25" s="11"/>
      <c r="HEW25" s="11"/>
      <c r="HEX25" s="11"/>
      <c r="HEY25" s="11"/>
      <c r="HEZ25" s="11"/>
      <c r="HFA25" s="11"/>
      <c r="HFB25" s="11"/>
      <c r="HFC25" s="11"/>
      <c r="HFD25" s="11"/>
      <c r="HFE25" s="11"/>
      <c r="HFF25" s="11"/>
      <c r="HFG25" s="11"/>
      <c r="HFH25" s="11"/>
      <c r="HFI25" s="11"/>
      <c r="HFJ25" s="11"/>
      <c r="HFK25" s="11"/>
      <c r="HFL25" s="11"/>
      <c r="HFM25" s="11"/>
      <c r="HFN25" s="11"/>
      <c r="HFO25" s="11"/>
      <c r="HFP25" s="11"/>
      <c r="HFQ25" s="11"/>
      <c r="HFR25" s="11"/>
      <c r="HFS25" s="11"/>
      <c r="HFT25" s="11"/>
      <c r="HFU25" s="11"/>
      <c r="HFV25" s="11"/>
      <c r="HFW25" s="11"/>
      <c r="HFX25" s="11"/>
      <c r="HFY25" s="11"/>
      <c r="HFZ25" s="11"/>
      <c r="HGA25" s="11"/>
      <c r="HGB25" s="11"/>
      <c r="HGC25" s="11"/>
      <c r="HGD25" s="11"/>
      <c r="HGE25" s="11"/>
      <c r="HGF25" s="11"/>
      <c r="HGG25" s="11"/>
      <c r="HGH25" s="11"/>
      <c r="HGI25" s="11"/>
      <c r="HGJ25" s="11"/>
      <c r="HGK25" s="11"/>
      <c r="HGL25" s="11"/>
      <c r="HGM25" s="11"/>
      <c r="HGN25" s="11"/>
      <c r="HGO25" s="11"/>
      <c r="HGP25" s="11"/>
      <c r="HGQ25" s="11"/>
      <c r="HGR25" s="11"/>
      <c r="HGS25" s="11"/>
      <c r="HGT25" s="11"/>
      <c r="HGU25" s="11"/>
      <c r="HGV25" s="11"/>
      <c r="HGW25" s="11"/>
      <c r="HGX25" s="11"/>
      <c r="HGY25" s="11"/>
      <c r="HGZ25" s="11"/>
      <c r="HHA25" s="11"/>
      <c r="HHB25" s="11"/>
      <c r="HHC25" s="11"/>
      <c r="HHD25" s="11"/>
      <c r="HHE25" s="11"/>
      <c r="HHF25" s="11"/>
      <c r="HHG25" s="11"/>
      <c r="HHH25" s="11"/>
      <c r="HHI25" s="11"/>
      <c r="HHJ25" s="11"/>
      <c r="HHK25" s="11"/>
      <c r="HHL25" s="11"/>
      <c r="HHM25" s="11"/>
      <c r="HHN25" s="11"/>
      <c r="HHO25" s="11"/>
      <c r="HHP25" s="11"/>
      <c r="HHQ25" s="11"/>
      <c r="HHR25" s="11"/>
      <c r="HHS25" s="11"/>
      <c r="HHT25" s="11"/>
      <c r="HHU25" s="11"/>
      <c r="HHV25" s="11"/>
      <c r="HHW25" s="11"/>
      <c r="HHX25" s="11"/>
      <c r="HHY25" s="11"/>
      <c r="HHZ25" s="11"/>
      <c r="HIA25" s="11"/>
      <c r="HIB25" s="11"/>
      <c r="HIC25" s="11"/>
      <c r="HID25" s="11"/>
      <c r="HIE25" s="11"/>
      <c r="HIF25" s="11"/>
      <c r="HIG25" s="11"/>
      <c r="HIH25" s="11"/>
      <c r="HII25" s="11"/>
      <c r="HIJ25" s="11"/>
      <c r="HIK25" s="11"/>
      <c r="HIL25" s="11"/>
      <c r="HIM25" s="11"/>
      <c r="HIN25" s="11"/>
      <c r="HIO25" s="11"/>
      <c r="HIP25" s="11"/>
      <c r="HIQ25" s="11"/>
      <c r="HIR25" s="11"/>
      <c r="HIS25" s="11"/>
      <c r="HIT25" s="11"/>
      <c r="HIU25" s="11"/>
      <c r="HIV25" s="11"/>
      <c r="HIW25" s="11"/>
      <c r="HIX25" s="11"/>
      <c r="HIY25" s="11"/>
      <c r="HIZ25" s="11"/>
      <c r="HJA25" s="11"/>
      <c r="HJB25" s="11"/>
      <c r="HJC25" s="11"/>
      <c r="HJD25" s="11"/>
      <c r="HJE25" s="11"/>
      <c r="HJF25" s="11"/>
      <c r="HJG25" s="11"/>
      <c r="HJH25" s="11"/>
      <c r="HJI25" s="11"/>
      <c r="HJJ25" s="11"/>
      <c r="HJK25" s="11"/>
      <c r="HJL25" s="11"/>
      <c r="HJM25" s="11"/>
      <c r="HJN25" s="11"/>
      <c r="HJO25" s="11"/>
      <c r="HJP25" s="11"/>
      <c r="HJQ25" s="11"/>
      <c r="HJR25" s="11"/>
      <c r="HJS25" s="11"/>
      <c r="HJT25" s="11"/>
      <c r="HJU25" s="11"/>
      <c r="HJV25" s="11"/>
      <c r="HJW25" s="11"/>
      <c r="HJX25" s="11"/>
      <c r="HJY25" s="11"/>
      <c r="HJZ25" s="11"/>
      <c r="HKA25" s="11"/>
      <c r="HKB25" s="11"/>
      <c r="HKC25" s="11"/>
      <c r="HKD25" s="11"/>
      <c r="HKE25" s="11"/>
      <c r="HKF25" s="11"/>
      <c r="HKG25" s="11"/>
      <c r="HKH25" s="11"/>
      <c r="HKI25" s="11"/>
      <c r="HKJ25" s="11"/>
      <c r="HKK25" s="11"/>
      <c r="HKL25" s="11"/>
      <c r="HKM25" s="11"/>
      <c r="HKN25" s="11"/>
      <c r="HKO25" s="11"/>
      <c r="HKP25" s="11"/>
      <c r="HKQ25" s="11"/>
      <c r="HKR25" s="11"/>
      <c r="HKS25" s="11"/>
      <c r="HKT25" s="11"/>
      <c r="HKU25" s="11"/>
      <c r="HKV25" s="11"/>
      <c r="HKW25" s="11"/>
      <c r="HKX25" s="11"/>
      <c r="HKY25" s="11"/>
      <c r="HKZ25" s="11"/>
      <c r="HLA25" s="11"/>
      <c r="HLB25" s="11"/>
      <c r="HLC25" s="11"/>
      <c r="HLD25" s="11"/>
      <c r="HLE25" s="11"/>
      <c r="HLF25" s="11"/>
      <c r="HLG25" s="11"/>
      <c r="HLH25" s="11"/>
      <c r="HLI25" s="11"/>
      <c r="HLJ25" s="11"/>
      <c r="HLK25" s="11"/>
      <c r="HLL25" s="11"/>
      <c r="HLM25" s="11"/>
      <c r="HLN25" s="11"/>
      <c r="HLO25" s="11"/>
      <c r="HLP25" s="11"/>
      <c r="HLQ25" s="11"/>
      <c r="HLR25" s="11"/>
      <c r="HLS25" s="11"/>
      <c r="HLT25" s="11"/>
      <c r="HLU25" s="11"/>
      <c r="HLV25" s="11"/>
      <c r="HLW25" s="11"/>
      <c r="HLX25" s="11"/>
      <c r="HLY25" s="11"/>
      <c r="HLZ25" s="11"/>
      <c r="HMA25" s="11"/>
      <c r="HMB25" s="11"/>
      <c r="HMC25" s="11"/>
      <c r="HMD25" s="11"/>
      <c r="HME25" s="11"/>
      <c r="HMF25" s="11"/>
      <c r="HMG25" s="11"/>
      <c r="HMH25" s="11"/>
      <c r="HMI25" s="11"/>
      <c r="HMJ25" s="11"/>
      <c r="HMK25" s="11"/>
      <c r="HML25" s="11"/>
      <c r="HMM25" s="11"/>
      <c r="HMN25" s="11"/>
      <c r="HMO25" s="11"/>
      <c r="HMP25" s="11"/>
      <c r="HMQ25" s="11"/>
      <c r="HMR25" s="11"/>
      <c r="HMS25" s="11"/>
      <c r="HMT25" s="11"/>
      <c r="HMU25" s="11"/>
      <c r="HMV25" s="11"/>
      <c r="HMW25" s="11"/>
      <c r="HMX25" s="11"/>
      <c r="HMY25" s="11"/>
      <c r="HMZ25" s="11"/>
      <c r="HNA25" s="11"/>
      <c r="HNB25" s="11"/>
      <c r="HNC25" s="11"/>
      <c r="HND25" s="11"/>
      <c r="HNE25" s="11"/>
      <c r="HNF25" s="11"/>
      <c r="HNG25" s="11"/>
      <c r="HNH25" s="11"/>
      <c r="HNI25" s="11"/>
      <c r="HNJ25" s="11"/>
      <c r="HNK25" s="11"/>
      <c r="HNL25" s="11"/>
      <c r="HNM25" s="11"/>
      <c r="HNN25" s="11"/>
      <c r="HNO25" s="11"/>
      <c r="HNP25" s="11"/>
      <c r="HNQ25" s="11"/>
      <c r="HNR25" s="11"/>
      <c r="HNS25" s="11"/>
      <c r="HNT25" s="11"/>
      <c r="HNU25" s="11"/>
      <c r="HNV25" s="11"/>
      <c r="HNW25" s="11"/>
      <c r="HNX25" s="11"/>
      <c r="HNY25" s="11"/>
      <c r="HNZ25" s="11"/>
      <c r="HOA25" s="11"/>
      <c r="HOB25" s="11"/>
      <c r="HOC25" s="11"/>
      <c r="HOD25" s="11"/>
      <c r="HOE25" s="11"/>
      <c r="HOF25" s="11"/>
      <c r="HOG25" s="11"/>
      <c r="HOH25" s="11"/>
      <c r="HOI25" s="11"/>
      <c r="HOJ25" s="11"/>
      <c r="HOK25" s="11"/>
      <c r="HOL25" s="11"/>
      <c r="HOM25" s="11"/>
      <c r="HON25" s="11"/>
      <c r="HOO25" s="11"/>
      <c r="HOP25" s="11"/>
      <c r="HOQ25" s="11"/>
      <c r="HOR25" s="11"/>
      <c r="HOS25" s="11"/>
      <c r="HOT25" s="11"/>
      <c r="HOU25" s="11"/>
      <c r="HOV25" s="11"/>
      <c r="HOW25" s="11"/>
      <c r="HOX25" s="11"/>
      <c r="HOY25" s="11"/>
      <c r="HOZ25" s="11"/>
      <c r="HPA25" s="11"/>
      <c r="HPB25" s="11"/>
      <c r="HPC25" s="11"/>
      <c r="HPD25" s="11"/>
      <c r="HPE25" s="11"/>
      <c r="HPF25" s="11"/>
      <c r="HPG25" s="11"/>
      <c r="HPH25" s="11"/>
      <c r="HPI25" s="11"/>
      <c r="HPJ25" s="11"/>
      <c r="HPK25" s="11"/>
      <c r="HPL25" s="11"/>
      <c r="HPM25" s="11"/>
      <c r="HPN25" s="11"/>
      <c r="HPO25" s="11"/>
      <c r="HPP25" s="11"/>
      <c r="HPQ25" s="11"/>
      <c r="HPR25" s="11"/>
      <c r="HPS25" s="11"/>
      <c r="HPT25" s="11"/>
      <c r="HPU25" s="11"/>
      <c r="HPV25" s="11"/>
      <c r="HPW25" s="11"/>
      <c r="HPX25" s="11"/>
      <c r="HPY25" s="11"/>
      <c r="HPZ25" s="11"/>
      <c r="HQA25" s="11"/>
      <c r="HQB25" s="11"/>
      <c r="HQC25" s="11"/>
      <c r="HQD25" s="11"/>
      <c r="HQE25" s="11"/>
      <c r="HQF25" s="11"/>
      <c r="HQG25" s="11"/>
      <c r="HQH25" s="11"/>
      <c r="HQI25" s="11"/>
      <c r="HQJ25" s="11"/>
      <c r="HQK25" s="11"/>
      <c r="HQL25" s="11"/>
      <c r="HQM25" s="11"/>
      <c r="HQN25" s="11"/>
      <c r="HQO25" s="11"/>
      <c r="HQP25" s="11"/>
      <c r="HQQ25" s="11"/>
      <c r="HQR25" s="11"/>
      <c r="HQS25" s="11"/>
      <c r="HQT25" s="11"/>
      <c r="HQU25" s="11"/>
      <c r="HQV25" s="11"/>
      <c r="HQW25" s="11"/>
      <c r="HQX25" s="11"/>
      <c r="HQY25" s="11"/>
      <c r="HQZ25" s="11"/>
      <c r="HRA25" s="11"/>
      <c r="HRB25" s="11"/>
      <c r="HRC25" s="11"/>
      <c r="HRD25" s="11"/>
      <c r="HRE25" s="11"/>
      <c r="HRF25" s="11"/>
      <c r="HRG25" s="11"/>
      <c r="HRH25" s="11"/>
      <c r="HRI25" s="11"/>
      <c r="HRJ25" s="11"/>
      <c r="HRK25" s="11"/>
      <c r="HRL25" s="11"/>
      <c r="HRM25" s="11"/>
      <c r="HRN25" s="11"/>
      <c r="HRO25" s="11"/>
      <c r="HRP25" s="11"/>
      <c r="HRQ25" s="11"/>
      <c r="HRR25" s="11"/>
      <c r="HRS25" s="11"/>
      <c r="HRT25" s="11"/>
      <c r="HRU25" s="11"/>
      <c r="HRV25" s="11"/>
      <c r="HRW25" s="11"/>
      <c r="HRX25" s="11"/>
      <c r="HRY25" s="11"/>
      <c r="HRZ25" s="11"/>
      <c r="HSA25" s="11"/>
      <c r="HSB25" s="11"/>
      <c r="HSC25" s="11"/>
      <c r="HSD25" s="11"/>
      <c r="HSE25" s="11"/>
      <c r="HSF25" s="11"/>
      <c r="HSG25" s="11"/>
      <c r="HSH25" s="11"/>
      <c r="HSI25" s="11"/>
      <c r="HSJ25" s="11"/>
      <c r="HSK25" s="11"/>
      <c r="HSL25" s="11"/>
      <c r="HSM25" s="11"/>
      <c r="HSN25" s="11"/>
      <c r="HSO25" s="11"/>
      <c r="HSP25" s="11"/>
      <c r="HSQ25" s="11"/>
      <c r="HSR25" s="11"/>
      <c r="HSS25" s="11"/>
      <c r="HST25" s="11"/>
      <c r="HSU25" s="11"/>
      <c r="HSV25" s="11"/>
      <c r="HSW25" s="11"/>
      <c r="HSX25" s="11"/>
      <c r="HSY25" s="11"/>
      <c r="HSZ25" s="11"/>
      <c r="HTA25" s="11"/>
      <c r="HTB25" s="11"/>
      <c r="HTC25" s="11"/>
      <c r="HTD25" s="11"/>
      <c r="HTE25" s="11"/>
      <c r="HTF25" s="11"/>
      <c r="HTG25" s="11"/>
      <c r="HTH25" s="11"/>
      <c r="HTI25" s="11"/>
      <c r="HTJ25" s="11"/>
      <c r="HTK25" s="11"/>
      <c r="HTL25" s="11"/>
      <c r="HTM25" s="11"/>
      <c r="HTN25" s="11"/>
      <c r="HTO25" s="11"/>
      <c r="HTP25" s="11"/>
      <c r="HTQ25" s="11"/>
      <c r="HTR25" s="11"/>
      <c r="HTS25" s="11"/>
      <c r="HTT25" s="11"/>
      <c r="HTU25" s="11"/>
      <c r="HTV25" s="11"/>
      <c r="HTW25" s="11"/>
      <c r="HTX25" s="11"/>
      <c r="HTY25" s="11"/>
      <c r="HTZ25" s="11"/>
      <c r="HUA25" s="11"/>
      <c r="HUB25" s="11"/>
      <c r="HUC25" s="11"/>
      <c r="HUD25" s="11"/>
      <c r="HUE25" s="11"/>
      <c r="HUF25" s="11"/>
      <c r="HUG25" s="11"/>
      <c r="HUH25" s="11"/>
      <c r="HUI25" s="11"/>
      <c r="HUJ25" s="11"/>
      <c r="HUK25" s="11"/>
      <c r="HUL25" s="11"/>
      <c r="HUM25" s="11"/>
      <c r="HUN25" s="11"/>
      <c r="HUO25" s="11"/>
      <c r="HUP25" s="11"/>
      <c r="HUQ25" s="11"/>
      <c r="HUR25" s="11"/>
      <c r="HUS25" s="11"/>
      <c r="HUT25" s="11"/>
      <c r="HUU25" s="11"/>
      <c r="HUV25" s="11"/>
      <c r="HUW25" s="11"/>
      <c r="HUX25" s="11"/>
      <c r="HUY25" s="11"/>
      <c r="HUZ25" s="11"/>
      <c r="HVA25" s="11"/>
      <c r="HVB25" s="11"/>
      <c r="HVC25" s="11"/>
      <c r="HVD25" s="11"/>
      <c r="HVE25" s="11"/>
      <c r="HVF25" s="11"/>
      <c r="HVG25" s="11"/>
      <c r="HVH25" s="11"/>
      <c r="HVI25" s="11"/>
      <c r="HVJ25" s="11"/>
      <c r="HVK25" s="11"/>
      <c r="HVL25" s="11"/>
      <c r="HVM25" s="11"/>
      <c r="HVN25" s="11"/>
      <c r="HVO25" s="11"/>
      <c r="HVP25" s="11"/>
      <c r="HVQ25" s="11"/>
      <c r="HVR25" s="11"/>
      <c r="HVS25" s="11"/>
      <c r="HVT25" s="11"/>
      <c r="HVU25" s="11"/>
      <c r="HVV25" s="11"/>
      <c r="HVW25" s="11"/>
      <c r="HVX25" s="11"/>
      <c r="HVY25" s="11"/>
      <c r="HVZ25" s="11"/>
      <c r="HWA25" s="11"/>
      <c r="HWB25" s="11"/>
      <c r="HWC25" s="11"/>
      <c r="HWD25" s="11"/>
      <c r="HWE25" s="11"/>
      <c r="HWF25" s="11"/>
      <c r="HWG25" s="11"/>
      <c r="HWH25" s="11"/>
      <c r="HWI25" s="11"/>
      <c r="HWJ25" s="11"/>
      <c r="HWK25" s="11"/>
      <c r="HWL25" s="11"/>
      <c r="HWM25" s="11"/>
      <c r="HWN25" s="11"/>
      <c r="HWO25" s="11"/>
      <c r="HWP25" s="11"/>
      <c r="HWQ25" s="11"/>
      <c r="HWR25" s="11"/>
      <c r="HWS25" s="11"/>
      <c r="HWT25" s="11"/>
      <c r="HWU25" s="11"/>
      <c r="HWV25" s="11"/>
      <c r="HWW25" s="11"/>
      <c r="HWX25" s="11"/>
      <c r="HWY25" s="11"/>
      <c r="HWZ25" s="11"/>
      <c r="HXA25" s="11"/>
      <c r="HXB25" s="11"/>
      <c r="HXC25" s="11"/>
      <c r="HXD25" s="11"/>
      <c r="HXE25" s="11"/>
      <c r="HXF25" s="11"/>
      <c r="HXG25" s="11"/>
      <c r="HXH25" s="11"/>
      <c r="HXI25" s="11"/>
      <c r="HXJ25" s="11"/>
      <c r="HXK25" s="11"/>
      <c r="HXL25" s="11"/>
      <c r="HXM25" s="11"/>
      <c r="HXN25" s="11"/>
      <c r="HXO25" s="11"/>
      <c r="HXP25" s="11"/>
      <c r="HXQ25" s="11"/>
      <c r="HXR25" s="11"/>
      <c r="HXS25" s="11"/>
      <c r="HXT25" s="11"/>
      <c r="HXU25" s="11"/>
      <c r="HXV25" s="11"/>
      <c r="HXW25" s="11"/>
      <c r="HXX25" s="11"/>
      <c r="HXY25" s="11"/>
      <c r="HXZ25" s="11"/>
      <c r="HYA25" s="11"/>
      <c r="HYB25" s="11"/>
      <c r="HYC25" s="11"/>
      <c r="HYD25" s="11"/>
      <c r="HYE25" s="11"/>
      <c r="HYF25" s="11"/>
      <c r="HYG25" s="11"/>
      <c r="HYH25" s="11"/>
      <c r="HYI25" s="11"/>
      <c r="HYJ25" s="11"/>
      <c r="HYK25" s="11"/>
      <c r="HYL25" s="11"/>
      <c r="HYM25" s="11"/>
      <c r="HYN25" s="11"/>
      <c r="HYO25" s="11"/>
      <c r="HYP25" s="11"/>
      <c r="HYQ25" s="11"/>
      <c r="HYR25" s="11"/>
      <c r="HYS25" s="11"/>
      <c r="HYT25" s="11"/>
      <c r="HYU25" s="11"/>
      <c r="HYV25" s="11"/>
      <c r="HYW25" s="11"/>
      <c r="HYX25" s="11"/>
      <c r="HYY25" s="11"/>
      <c r="HYZ25" s="11"/>
      <c r="HZA25" s="11"/>
      <c r="HZB25" s="11"/>
      <c r="HZC25" s="11"/>
      <c r="HZD25" s="11"/>
      <c r="HZE25" s="11"/>
      <c r="HZF25" s="11"/>
      <c r="HZG25" s="11"/>
      <c r="HZH25" s="11"/>
      <c r="HZI25" s="11"/>
      <c r="HZJ25" s="11"/>
      <c r="HZK25" s="11"/>
      <c r="HZL25" s="11"/>
      <c r="HZM25" s="11"/>
      <c r="HZN25" s="11"/>
      <c r="HZO25" s="11"/>
      <c r="HZP25" s="11"/>
      <c r="HZQ25" s="11"/>
      <c r="HZR25" s="11"/>
      <c r="HZS25" s="11"/>
      <c r="HZT25" s="11"/>
      <c r="HZU25" s="11"/>
      <c r="HZV25" s="11"/>
      <c r="HZW25" s="11"/>
      <c r="HZX25" s="11"/>
      <c r="HZY25" s="11"/>
      <c r="HZZ25" s="11"/>
      <c r="IAA25" s="11"/>
      <c r="IAB25" s="11"/>
      <c r="IAC25" s="11"/>
      <c r="IAD25" s="11"/>
      <c r="IAE25" s="11"/>
      <c r="IAF25" s="11"/>
      <c r="IAG25" s="11"/>
      <c r="IAH25" s="11"/>
      <c r="IAI25" s="11"/>
      <c r="IAJ25" s="11"/>
      <c r="IAK25" s="11"/>
      <c r="IAL25" s="11"/>
      <c r="IAM25" s="11"/>
      <c r="IAN25" s="11"/>
      <c r="IAO25" s="11"/>
      <c r="IAP25" s="11"/>
      <c r="IAQ25" s="11"/>
      <c r="IAR25" s="11"/>
      <c r="IAS25" s="11"/>
      <c r="IAT25" s="11"/>
      <c r="IAU25" s="11"/>
      <c r="IAV25" s="11"/>
      <c r="IAW25" s="11"/>
      <c r="IAX25" s="11"/>
      <c r="IAY25" s="11"/>
      <c r="IAZ25" s="11"/>
      <c r="IBA25" s="11"/>
      <c r="IBB25" s="11"/>
      <c r="IBC25" s="11"/>
      <c r="IBD25" s="11"/>
      <c r="IBE25" s="11"/>
      <c r="IBF25" s="11"/>
      <c r="IBG25" s="11"/>
      <c r="IBH25" s="11"/>
      <c r="IBI25" s="11"/>
      <c r="IBJ25" s="11"/>
      <c r="IBK25" s="11"/>
      <c r="IBL25" s="11"/>
      <c r="IBM25" s="11"/>
      <c r="IBN25" s="11"/>
      <c r="IBO25" s="11"/>
      <c r="IBP25" s="11"/>
      <c r="IBQ25" s="11"/>
      <c r="IBR25" s="11"/>
      <c r="IBS25" s="11"/>
      <c r="IBT25" s="11"/>
      <c r="IBU25" s="11"/>
      <c r="IBV25" s="11"/>
      <c r="IBW25" s="11"/>
      <c r="IBX25" s="11"/>
      <c r="IBY25" s="11"/>
      <c r="IBZ25" s="11"/>
      <c r="ICA25" s="11"/>
      <c r="ICB25" s="11"/>
      <c r="ICC25" s="11"/>
      <c r="ICD25" s="11"/>
      <c r="ICE25" s="11"/>
      <c r="ICF25" s="11"/>
      <c r="ICG25" s="11"/>
      <c r="ICH25" s="11"/>
      <c r="ICI25" s="11"/>
      <c r="ICJ25" s="11"/>
      <c r="ICK25" s="11"/>
      <c r="ICL25" s="11"/>
      <c r="ICM25" s="11"/>
      <c r="ICN25" s="11"/>
      <c r="ICO25" s="11"/>
      <c r="ICP25" s="11"/>
      <c r="ICQ25" s="11"/>
      <c r="ICR25" s="11"/>
      <c r="ICS25" s="11"/>
      <c r="ICT25" s="11"/>
      <c r="ICU25" s="11"/>
      <c r="ICV25" s="11"/>
      <c r="ICW25" s="11"/>
      <c r="ICX25" s="11"/>
      <c r="ICY25" s="11"/>
      <c r="ICZ25" s="11"/>
      <c r="IDA25" s="11"/>
      <c r="IDB25" s="11"/>
      <c r="IDC25" s="11"/>
      <c r="IDD25" s="11"/>
      <c r="IDE25" s="11"/>
      <c r="IDF25" s="11"/>
      <c r="IDG25" s="11"/>
      <c r="IDH25" s="11"/>
      <c r="IDI25" s="11"/>
      <c r="IDJ25" s="11"/>
      <c r="IDK25" s="11"/>
      <c r="IDL25" s="11"/>
      <c r="IDM25" s="11"/>
      <c r="IDN25" s="11"/>
      <c r="IDO25" s="11"/>
      <c r="IDP25" s="11"/>
      <c r="IDQ25" s="11"/>
      <c r="IDR25" s="11"/>
      <c r="IDS25" s="11"/>
      <c r="IDT25" s="11"/>
      <c r="IDU25" s="11"/>
      <c r="IDV25" s="11"/>
      <c r="IDW25" s="11"/>
      <c r="IDX25" s="11"/>
      <c r="IDY25" s="11"/>
      <c r="IDZ25" s="11"/>
      <c r="IEA25" s="11"/>
      <c r="IEB25" s="11"/>
      <c r="IEC25" s="11"/>
      <c r="IED25" s="11"/>
      <c r="IEE25" s="11"/>
      <c r="IEF25" s="11"/>
      <c r="IEG25" s="11"/>
      <c r="IEH25" s="11"/>
      <c r="IEI25" s="11"/>
      <c r="IEJ25" s="11"/>
      <c r="IEK25" s="11"/>
      <c r="IEL25" s="11"/>
      <c r="IEM25" s="11"/>
      <c r="IEN25" s="11"/>
      <c r="IEO25" s="11"/>
      <c r="IEP25" s="11"/>
      <c r="IEQ25" s="11"/>
      <c r="IER25" s="11"/>
      <c r="IES25" s="11"/>
      <c r="IET25" s="11"/>
      <c r="IEU25" s="11"/>
      <c r="IEV25" s="11"/>
      <c r="IEW25" s="11"/>
      <c r="IEX25" s="11"/>
      <c r="IEY25" s="11"/>
      <c r="IEZ25" s="11"/>
      <c r="IFA25" s="11"/>
      <c r="IFB25" s="11"/>
      <c r="IFC25" s="11"/>
      <c r="IFD25" s="11"/>
      <c r="IFE25" s="11"/>
      <c r="IFF25" s="11"/>
      <c r="IFG25" s="11"/>
      <c r="IFH25" s="11"/>
      <c r="IFI25" s="11"/>
      <c r="IFJ25" s="11"/>
      <c r="IFK25" s="11"/>
      <c r="IFL25" s="11"/>
      <c r="IFM25" s="11"/>
      <c r="IFN25" s="11"/>
      <c r="IFO25" s="11"/>
      <c r="IFP25" s="11"/>
      <c r="IFQ25" s="11"/>
      <c r="IFR25" s="11"/>
      <c r="IFS25" s="11"/>
      <c r="IFT25" s="11"/>
      <c r="IFU25" s="11"/>
      <c r="IFV25" s="11"/>
      <c r="IFW25" s="11"/>
      <c r="IFX25" s="11"/>
      <c r="IFY25" s="11"/>
      <c r="IFZ25" s="11"/>
      <c r="IGA25" s="11"/>
      <c r="IGB25" s="11"/>
      <c r="IGC25" s="11"/>
      <c r="IGD25" s="11"/>
      <c r="IGE25" s="11"/>
      <c r="IGF25" s="11"/>
      <c r="IGG25" s="11"/>
      <c r="IGH25" s="11"/>
      <c r="IGI25" s="11"/>
      <c r="IGJ25" s="11"/>
      <c r="IGK25" s="11"/>
      <c r="IGL25" s="11"/>
      <c r="IGM25" s="11"/>
      <c r="IGN25" s="11"/>
      <c r="IGO25" s="11"/>
      <c r="IGP25" s="11"/>
      <c r="IGQ25" s="11"/>
      <c r="IGR25" s="11"/>
      <c r="IGS25" s="11"/>
      <c r="IGT25" s="11"/>
      <c r="IGU25" s="11"/>
      <c r="IGV25" s="11"/>
      <c r="IGW25" s="11"/>
      <c r="IGX25" s="11"/>
      <c r="IGY25" s="11"/>
      <c r="IGZ25" s="11"/>
      <c r="IHA25" s="11"/>
      <c r="IHB25" s="11"/>
      <c r="IHC25" s="11"/>
      <c r="IHD25" s="11"/>
      <c r="IHE25" s="11"/>
      <c r="IHF25" s="11"/>
      <c r="IHG25" s="11"/>
      <c r="IHH25" s="11"/>
      <c r="IHI25" s="11"/>
      <c r="IHJ25" s="11"/>
      <c r="IHK25" s="11"/>
      <c r="IHL25" s="11"/>
      <c r="IHM25" s="11"/>
      <c r="IHN25" s="11"/>
      <c r="IHO25" s="11"/>
      <c r="IHP25" s="11"/>
      <c r="IHQ25" s="11"/>
      <c r="IHR25" s="11"/>
      <c r="IHS25" s="11"/>
      <c r="IHT25" s="11"/>
      <c r="IHU25" s="11"/>
      <c r="IHV25" s="11"/>
      <c r="IHW25" s="11"/>
      <c r="IHX25" s="11"/>
      <c r="IHY25" s="11"/>
      <c r="IHZ25" s="11"/>
      <c r="IIA25" s="11"/>
      <c r="IIB25" s="11"/>
      <c r="IIC25" s="11"/>
      <c r="IID25" s="11"/>
      <c r="IIE25" s="11"/>
      <c r="IIF25" s="11"/>
      <c r="IIG25" s="11"/>
      <c r="IIH25" s="11"/>
      <c r="III25" s="11"/>
      <c r="IIJ25" s="11"/>
      <c r="IIK25" s="11"/>
      <c r="IIL25" s="11"/>
      <c r="IIM25" s="11"/>
      <c r="IIN25" s="11"/>
      <c r="IIO25" s="11"/>
      <c r="IIP25" s="11"/>
      <c r="IIQ25" s="11"/>
      <c r="IIR25" s="11"/>
      <c r="IIS25" s="11"/>
      <c r="IIT25" s="11"/>
      <c r="IIU25" s="11"/>
      <c r="IIV25" s="11"/>
      <c r="IIW25" s="11"/>
      <c r="IIX25" s="11"/>
      <c r="IIY25" s="11"/>
      <c r="IIZ25" s="11"/>
      <c r="IJA25" s="11"/>
      <c r="IJB25" s="11"/>
      <c r="IJC25" s="11"/>
      <c r="IJD25" s="11"/>
      <c r="IJE25" s="11"/>
      <c r="IJF25" s="11"/>
      <c r="IJG25" s="11"/>
      <c r="IJH25" s="11"/>
      <c r="IJI25" s="11"/>
      <c r="IJJ25" s="11"/>
      <c r="IJK25" s="11"/>
      <c r="IJL25" s="11"/>
      <c r="IJM25" s="11"/>
      <c r="IJN25" s="11"/>
      <c r="IJO25" s="11"/>
      <c r="IJP25" s="11"/>
      <c r="IJQ25" s="11"/>
      <c r="IJR25" s="11"/>
      <c r="IJS25" s="11"/>
      <c r="IJT25" s="11"/>
      <c r="IJU25" s="11"/>
      <c r="IJV25" s="11"/>
      <c r="IJW25" s="11"/>
      <c r="IJX25" s="11"/>
      <c r="IJY25" s="11"/>
      <c r="IJZ25" s="11"/>
      <c r="IKA25" s="11"/>
      <c r="IKB25" s="11"/>
      <c r="IKC25" s="11"/>
      <c r="IKD25" s="11"/>
      <c r="IKE25" s="11"/>
      <c r="IKF25" s="11"/>
      <c r="IKG25" s="11"/>
      <c r="IKH25" s="11"/>
      <c r="IKI25" s="11"/>
      <c r="IKJ25" s="11"/>
      <c r="IKK25" s="11"/>
      <c r="IKL25" s="11"/>
      <c r="IKM25" s="11"/>
      <c r="IKN25" s="11"/>
      <c r="IKO25" s="11"/>
      <c r="IKP25" s="11"/>
      <c r="IKQ25" s="11"/>
      <c r="IKR25" s="11"/>
      <c r="IKS25" s="11"/>
      <c r="IKT25" s="11"/>
      <c r="IKU25" s="11"/>
      <c r="IKV25" s="11"/>
      <c r="IKW25" s="11"/>
      <c r="IKX25" s="11"/>
      <c r="IKY25" s="11"/>
      <c r="IKZ25" s="11"/>
      <c r="ILA25" s="11"/>
      <c r="ILB25" s="11"/>
      <c r="ILC25" s="11"/>
      <c r="ILD25" s="11"/>
      <c r="ILE25" s="11"/>
      <c r="ILF25" s="11"/>
      <c r="ILG25" s="11"/>
      <c r="ILH25" s="11"/>
      <c r="ILI25" s="11"/>
      <c r="ILJ25" s="11"/>
      <c r="ILK25" s="11"/>
      <c r="ILL25" s="11"/>
      <c r="ILM25" s="11"/>
      <c r="ILN25" s="11"/>
      <c r="ILO25" s="11"/>
      <c r="ILP25" s="11"/>
      <c r="ILQ25" s="11"/>
      <c r="ILR25" s="11"/>
      <c r="ILS25" s="11"/>
      <c r="ILT25" s="11"/>
      <c r="ILU25" s="11"/>
      <c r="ILV25" s="11"/>
      <c r="ILW25" s="11"/>
      <c r="ILX25" s="11"/>
      <c r="ILY25" s="11"/>
      <c r="ILZ25" s="11"/>
      <c r="IMA25" s="11"/>
      <c r="IMB25" s="11"/>
      <c r="IMC25" s="11"/>
      <c r="IMD25" s="11"/>
      <c r="IME25" s="11"/>
      <c r="IMF25" s="11"/>
      <c r="IMG25" s="11"/>
      <c r="IMH25" s="11"/>
      <c r="IMI25" s="11"/>
      <c r="IMJ25" s="11"/>
      <c r="IMK25" s="11"/>
      <c r="IML25" s="11"/>
      <c r="IMM25" s="11"/>
      <c r="IMN25" s="11"/>
      <c r="IMO25" s="11"/>
      <c r="IMP25" s="11"/>
      <c r="IMQ25" s="11"/>
      <c r="IMR25" s="11"/>
      <c r="IMS25" s="11"/>
      <c r="IMT25" s="11"/>
      <c r="IMU25" s="11"/>
      <c r="IMV25" s="11"/>
      <c r="IMW25" s="11"/>
      <c r="IMX25" s="11"/>
      <c r="IMY25" s="11"/>
      <c r="IMZ25" s="11"/>
      <c r="INA25" s="11"/>
      <c r="INB25" s="11"/>
      <c r="INC25" s="11"/>
      <c r="IND25" s="11"/>
      <c r="INE25" s="11"/>
      <c r="INF25" s="11"/>
      <c r="ING25" s="11"/>
      <c r="INH25" s="11"/>
      <c r="INI25" s="11"/>
      <c r="INJ25" s="11"/>
      <c r="INK25" s="11"/>
      <c r="INL25" s="11"/>
      <c r="INM25" s="11"/>
      <c r="INN25" s="11"/>
      <c r="INO25" s="11"/>
      <c r="INP25" s="11"/>
      <c r="INQ25" s="11"/>
      <c r="INR25" s="11"/>
      <c r="INS25" s="11"/>
      <c r="INT25" s="11"/>
      <c r="INU25" s="11"/>
      <c r="INV25" s="11"/>
      <c r="INW25" s="11"/>
      <c r="INX25" s="11"/>
      <c r="INY25" s="11"/>
      <c r="INZ25" s="11"/>
      <c r="IOA25" s="11"/>
      <c r="IOB25" s="11"/>
      <c r="IOC25" s="11"/>
      <c r="IOD25" s="11"/>
      <c r="IOE25" s="11"/>
      <c r="IOF25" s="11"/>
      <c r="IOG25" s="11"/>
      <c r="IOH25" s="11"/>
      <c r="IOI25" s="11"/>
      <c r="IOJ25" s="11"/>
      <c r="IOK25" s="11"/>
      <c r="IOL25" s="11"/>
      <c r="IOM25" s="11"/>
      <c r="ION25" s="11"/>
      <c r="IOO25" s="11"/>
      <c r="IOP25" s="11"/>
      <c r="IOQ25" s="11"/>
      <c r="IOR25" s="11"/>
      <c r="IOS25" s="11"/>
      <c r="IOT25" s="11"/>
      <c r="IOU25" s="11"/>
      <c r="IOV25" s="11"/>
      <c r="IOW25" s="11"/>
      <c r="IOX25" s="11"/>
      <c r="IOY25" s="11"/>
      <c r="IOZ25" s="11"/>
      <c r="IPA25" s="11"/>
      <c r="IPB25" s="11"/>
      <c r="IPC25" s="11"/>
      <c r="IPD25" s="11"/>
      <c r="IPE25" s="11"/>
      <c r="IPF25" s="11"/>
      <c r="IPG25" s="11"/>
      <c r="IPH25" s="11"/>
      <c r="IPI25" s="11"/>
      <c r="IPJ25" s="11"/>
      <c r="IPK25" s="11"/>
      <c r="IPL25" s="11"/>
      <c r="IPM25" s="11"/>
      <c r="IPN25" s="11"/>
      <c r="IPO25" s="11"/>
      <c r="IPP25" s="11"/>
      <c r="IPQ25" s="11"/>
      <c r="IPR25" s="11"/>
      <c r="IPS25" s="11"/>
      <c r="IPT25" s="11"/>
      <c r="IPU25" s="11"/>
      <c r="IPV25" s="11"/>
      <c r="IPW25" s="11"/>
      <c r="IPX25" s="11"/>
      <c r="IPY25" s="11"/>
      <c r="IPZ25" s="11"/>
      <c r="IQA25" s="11"/>
      <c r="IQB25" s="11"/>
      <c r="IQC25" s="11"/>
      <c r="IQD25" s="11"/>
      <c r="IQE25" s="11"/>
      <c r="IQF25" s="11"/>
      <c r="IQG25" s="11"/>
      <c r="IQH25" s="11"/>
      <c r="IQI25" s="11"/>
      <c r="IQJ25" s="11"/>
      <c r="IQK25" s="11"/>
      <c r="IQL25" s="11"/>
      <c r="IQM25" s="11"/>
      <c r="IQN25" s="11"/>
      <c r="IQO25" s="11"/>
      <c r="IQP25" s="11"/>
      <c r="IQQ25" s="11"/>
      <c r="IQR25" s="11"/>
      <c r="IQS25" s="11"/>
      <c r="IQT25" s="11"/>
      <c r="IQU25" s="11"/>
      <c r="IQV25" s="11"/>
      <c r="IQW25" s="11"/>
      <c r="IQX25" s="11"/>
      <c r="IQY25" s="11"/>
      <c r="IQZ25" s="11"/>
      <c r="IRA25" s="11"/>
      <c r="IRB25" s="11"/>
      <c r="IRC25" s="11"/>
      <c r="IRD25" s="11"/>
      <c r="IRE25" s="11"/>
      <c r="IRF25" s="11"/>
      <c r="IRG25" s="11"/>
      <c r="IRH25" s="11"/>
      <c r="IRI25" s="11"/>
      <c r="IRJ25" s="11"/>
      <c r="IRK25" s="11"/>
      <c r="IRL25" s="11"/>
      <c r="IRM25" s="11"/>
      <c r="IRN25" s="11"/>
      <c r="IRO25" s="11"/>
      <c r="IRP25" s="11"/>
      <c r="IRQ25" s="11"/>
      <c r="IRR25" s="11"/>
      <c r="IRS25" s="11"/>
      <c r="IRT25" s="11"/>
      <c r="IRU25" s="11"/>
      <c r="IRV25" s="11"/>
      <c r="IRW25" s="11"/>
      <c r="IRX25" s="11"/>
      <c r="IRY25" s="11"/>
      <c r="IRZ25" s="11"/>
      <c r="ISA25" s="11"/>
      <c r="ISB25" s="11"/>
      <c r="ISC25" s="11"/>
      <c r="ISD25" s="11"/>
      <c r="ISE25" s="11"/>
      <c r="ISF25" s="11"/>
      <c r="ISG25" s="11"/>
      <c r="ISH25" s="11"/>
      <c r="ISI25" s="11"/>
      <c r="ISJ25" s="11"/>
      <c r="ISK25" s="11"/>
      <c r="ISL25" s="11"/>
      <c r="ISM25" s="11"/>
      <c r="ISN25" s="11"/>
      <c r="ISO25" s="11"/>
      <c r="ISP25" s="11"/>
      <c r="ISQ25" s="11"/>
      <c r="ISR25" s="11"/>
      <c r="ISS25" s="11"/>
      <c r="IST25" s="11"/>
      <c r="ISU25" s="11"/>
      <c r="ISV25" s="11"/>
      <c r="ISW25" s="11"/>
      <c r="ISX25" s="11"/>
      <c r="ISY25" s="11"/>
      <c r="ISZ25" s="11"/>
      <c r="ITA25" s="11"/>
      <c r="ITB25" s="11"/>
      <c r="ITC25" s="11"/>
      <c r="ITD25" s="11"/>
      <c r="ITE25" s="11"/>
      <c r="ITF25" s="11"/>
      <c r="ITG25" s="11"/>
      <c r="ITH25" s="11"/>
      <c r="ITI25" s="11"/>
      <c r="ITJ25" s="11"/>
      <c r="ITK25" s="11"/>
      <c r="ITL25" s="11"/>
      <c r="ITM25" s="11"/>
      <c r="ITN25" s="11"/>
      <c r="ITO25" s="11"/>
      <c r="ITP25" s="11"/>
      <c r="ITQ25" s="11"/>
      <c r="ITR25" s="11"/>
      <c r="ITS25" s="11"/>
      <c r="ITT25" s="11"/>
      <c r="ITU25" s="11"/>
      <c r="ITV25" s="11"/>
      <c r="ITW25" s="11"/>
      <c r="ITX25" s="11"/>
      <c r="ITY25" s="11"/>
      <c r="ITZ25" s="11"/>
      <c r="IUA25" s="11"/>
      <c r="IUB25" s="11"/>
      <c r="IUC25" s="11"/>
      <c r="IUD25" s="11"/>
      <c r="IUE25" s="11"/>
      <c r="IUF25" s="11"/>
      <c r="IUG25" s="11"/>
      <c r="IUH25" s="11"/>
      <c r="IUI25" s="11"/>
      <c r="IUJ25" s="11"/>
      <c r="IUK25" s="11"/>
      <c r="IUL25" s="11"/>
      <c r="IUM25" s="11"/>
      <c r="IUN25" s="11"/>
      <c r="IUO25" s="11"/>
      <c r="IUP25" s="11"/>
      <c r="IUQ25" s="11"/>
      <c r="IUR25" s="11"/>
      <c r="IUS25" s="11"/>
      <c r="IUT25" s="11"/>
      <c r="IUU25" s="11"/>
      <c r="IUV25" s="11"/>
      <c r="IUW25" s="11"/>
      <c r="IUX25" s="11"/>
      <c r="IUY25" s="11"/>
      <c r="IUZ25" s="11"/>
      <c r="IVA25" s="11"/>
      <c r="IVB25" s="11"/>
      <c r="IVC25" s="11"/>
      <c r="IVD25" s="11"/>
      <c r="IVE25" s="11"/>
      <c r="IVF25" s="11"/>
      <c r="IVG25" s="11"/>
      <c r="IVH25" s="11"/>
      <c r="IVI25" s="11"/>
      <c r="IVJ25" s="11"/>
      <c r="IVK25" s="11"/>
      <c r="IVL25" s="11"/>
      <c r="IVM25" s="11"/>
      <c r="IVN25" s="11"/>
      <c r="IVO25" s="11"/>
      <c r="IVP25" s="11"/>
      <c r="IVQ25" s="11"/>
      <c r="IVR25" s="11"/>
      <c r="IVS25" s="11"/>
      <c r="IVT25" s="11"/>
      <c r="IVU25" s="11"/>
      <c r="IVV25" s="11"/>
      <c r="IVW25" s="11"/>
      <c r="IVX25" s="11"/>
      <c r="IVY25" s="11"/>
      <c r="IVZ25" s="11"/>
      <c r="IWA25" s="11"/>
      <c r="IWB25" s="11"/>
      <c r="IWC25" s="11"/>
      <c r="IWD25" s="11"/>
      <c r="IWE25" s="11"/>
      <c r="IWF25" s="11"/>
      <c r="IWG25" s="11"/>
      <c r="IWH25" s="11"/>
      <c r="IWI25" s="11"/>
      <c r="IWJ25" s="11"/>
      <c r="IWK25" s="11"/>
      <c r="IWL25" s="11"/>
      <c r="IWM25" s="11"/>
      <c r="IWN25" s="11"/>
      <c r="IWO25" s="11"/>
      <c r="IWP25" s="11"/>
      <c r="IWQ25" s="11"/>
      <c r="IWR25" s="11"/>
      <c r="IWS25" s="11"/>
      <c r="IWT25" s="11"/>
      <c r="IWU25" s="11"/>
      <c r="IWV25" s="11"/>
      <c r="IWW25" s="11"/>
      <c r="IWX25" s="11"/>
      <c r="IWY25" s="11"/>
      <c r="IWZ25" s="11"/>
      <c r="IXA25" s="11"/>
      <c r="IXB25" s="11"/>
      <c r="IXC25" s="11"/>
      <c r="IXD25" s="11"/>
      <c r="IXE25" s="11"/>
      <c r="IXF25" s="11"/>
      <c r="IXG25" s="11"/>
      <c r="IXH25" s="11"/>
      <c r="IXI25" s="11"/>
      <c r="IXJ25" s="11"/>
      <c r="IXK25" s="11"/>
      <c r="IXL25" s="11"/>
      <c r="IXM25" s="11"/>
      <c r="IXN25" s="11"/>
      <c r="IXO25" s="11"/>
      <c r="IXP25" s="11"/>
      <c r="IXQ25" s="11"/>
      <c r="IXR25" s="11"/>
      <c r="IXS25" s="11"/>
      <c r="IXT25" s="11"/>
      <c r="IXU25" s="11"/>
      <c r="IXV25" s="11"/>
      <c r="IXW25" s="11"/>
      <c r="IXX25" s="11"/>
      <c r="IXY25" s="11"/>
      <c r="IXZ25" s="11"/>
      <c r="IYA25" s="11"/>
      <c r="IYB25" s="11"/>
      <c r="IYC25" s="11"/>
      <c r="IYD25" s="11"/>
      <c r="IYE25" s="11"/>
      <c r="IYF25" s="11"/>
      <c r="IYG25" s="11"/>
      <c r="IYH25" s="11"/>
      <c r="IYI25" s="11"/>
      <c r="IYJ25" s="11"/>
      <c r="IYK25" s="11"/>
      <c r="IYL25" s="11"/>
      <c r="IYM25" s="11"/>
      <c r="IYN25" s="11"/>
      <c r="IYO25" s="11"/>
      <c r="IYP25" s="11"/>
      <c r="IYQ25" s="11"/>
      <c r="IYR25" s="11"/>
      <c r="IYS25" s="11"/>
      <c r="IYT25" s="11"/>
      <c r="IYU25" s="11"/>
      <c r="IYV25" s="11"/>
      <c r="IYW25" s="11"/>
      <c r="IYX25" s="11"/>
      <c r="IYY25" s="11"/>
      <c r="IYZ25" s="11"/>
      <c r="IZA25" s="11"/>
      <c r="IZB25" s="11"/>
      <c r="IZC25" s="11"/>
      <c r="IZD25" s="11"/>
      <c r="IZE25" s="11"/>
      <c r="IZF25" s="11"/>
      <c r="IZG25" s="11"/>
      <c r="IZH25" s="11"/>
      <c r="IZI25" s="11"/>
      <c r="IZJ25" s="11"/>
      <c r="IZK25" s="11"/>
      <c r="IZL25" s="11"/>
      <c r="IZM25" s="11"/>
      <c r="IZN25" s="11"/>
      <c r="IZO25" s="11"/>
      <c r="IZP25" s="11"/>
      <c r="IZQ25" s="11"/>
      <c r="IZR25" s="11"/>
      <c r="IZS25" s="11"/>
      <c r="IZT25" s="11"/>
      <c r="IZU25" s="11"/>
      <c r="IZV25" s="11"/>
      <c r="IZW25" s="11"/>
      <c r="IZX25" s="11"/>
      <c r="IZY25" s="11"/>
      <c r="IZZ25" s="11"/>
      <c r="JAA25" s="11"/>
      <c r="JAB25" s="11"/>
      <c r="JAC25" s="11"/>
      <c r="JAD25" s="11"/>
      <c r="JAE25" s="11"/>
      <c r="JAF25" s="11"/>
      <c r="JAG25" s="11"/>
      <c r="JAH25" s="11"/>
      <c r="JAI25" s="11"/>
      <c r="JAJ25" s="11"/>
      <c r="JAK25" s="11"/>
      <c r="JAL25" s="11"/>
      <c r="JAM25" s="11"/>
      <c r="JAN25" s="11"/>
      <c r="JAO25" s="11"/>
      <c r="JAP25" s="11"/>
      <c r="JAQ25" s="11"/>
      <c r="JAR25" s="11"/>
      <c r="JAS25" s="11"/>
      <c r="JAT25" s="11"/>
      <c r="JAU25" s="11"/>
      <c r="JAV25" s="11"/>
      <c r="JAW25" s="11"/>
      <c r="JAX25" s="11"/>
      <c r="JAY25" s="11"/>
      <c r="JAZ25" s="11"/>
      <c r="JBA25" s="11"/>
      <c r="JBB25" s="11"/>
      <c r="JBC25" s="11"/>
      <c r="JBD25" s="11"/>
      <c r="JBE25" s="11"/>
      <c r="JBF25" s="11"/>
      <c r="JBG25" s="11"/>
      <c r="JBH25" s="11"/>
      <c r="JBI25" s="11"/>
      <c r="JBJ25" s="11"/>
      <c r="JBK25" s="11"/>
      <c r="JBL25" s="11"/>
      <c r="JBM25" s="11"/>
      <c r="JBN25" s="11"/>
      <c r="JBO25" s="11"/>
      <c r="JBP25" s="11"/>
      <c r="JBQ25" s="11"/>
      <c r="JBR25" s="11"/>
      <c r="JBS25" s="11"/>
      <c r="JBT25" s="11"/>
      <c r="JBU25" s="11"/>
      <c r="JBV25" s="11"/>
      <c r="JBW25" s="11"/>
      <c r="JBX25" s="11"/>
      <c r="JBY25" s="11"/>
      <c r="JBZ25" s="11"/>
      <c r="JCA25" s="11"/>
      <c r="JCB25" s="11"/>
      <c r="JCC25" s="11"/>
      <c r="JCD25" s="11"/>
      <c r="JCE25" s="11"/>
      <c r="JCF25" s="11"/>
      <c r="JCG25" s="11"/>
      <c r="JCH25" s="11"/>
      <c r="JCI25" s="11"/>
      <c r="JCJ25" s="11"/>
      <c r="JCK25" s="11"/>
      <c r="JCL25" s="11"/>
      <c r="JCM25" s="11"/>
      <c r="JCN25" s="11"/>
      <c r="JCO25" s="11"/>
      <c r="JCP25" s="11"/>
      <c r="JCQ25" s="11"/>
      <c r="JCR25" s="11"/>
      <c r="JCS25" s="11"/>
      <c r="JCT25" s="11"/>
      <c r="JCU25" s="11"/>
      <c r="JCV25" s="11"/>
      <c r="JCW25" s="11"/>
      <c r="JCX25" s="11"/>
      <c r="JCY25" s="11"/>
      <c r="JCZ25" s="11"/>
      <c r="JDA25" s="11"/>
      <c r="JDB25" s="11"/>
      <c r="JDC25" s="11"/>
      <c r="JDD25" s="11"/>
      <c r="JDE25" s="11"/>
      <c r="JDF25" s="11"/>
      <c r="JDG25" s="11"/>
      <c r="JDH25" s="11"/>
      <c r="JDI25" s="11"/>
      <c r="JDJ25" s="11"/>
      <c r="JDK25" s="11"/>
      <c r="JDL25" s="11"/>
      <c r="JDM25" s="11"/>
      <c r="JDN25" s="11"/>
      <c r="JDO25" s="11"/>
      <c r="JDP25" s="11"/>
      <c r="JDQ25" s="11"/>
      <c r="JDR25" s="11"/>
      <c r="JDS25" s="11"/>
      <c r="JDT25" s="11"/>
      <c r="JDU25" s="11"/>
      <c r="JDV25" s="11"/>
      <c r="JDW25" s="11"/>
      <c r="JDX25" s="11"/>
      <c r="JDY25" s="11"/>
      <c r="JDZ25" s="11"/>
      <c r="JEA25" s="11"/>
      <c r="JEB25" s="11"/>
      <c r="JEC25" s="11"/>
      <c r="JED25" s="11"/>
      <c r="JEE25" s="11"/>
      <c r="JEF25" s="11"/>
      <c r="JEG25" s="11"/>
      <c r="JEH25" s="11"/>
      <c r="JEI25" s="11"/>
      <c r="JEJ25" s="11"/>
      <c r="JEK25" s="11"/>
      <c r="JEL25" s="11"/>
      <c r="JEM25" s="11"/>
      <c r="JEN25" s="11"/>
      <c r="JEO25" s="11"/>
      <c r="JEP25" s="11"/>
      <c r="JEQ25" s="11"/>
      <c r="JER25" s="11"/>
      <c r="JES25" s="11"/>
      <c r="JET25" s="11"/>
      <c r="JEU25" s="11"/>
      <c r="JEV25" s="11"/>
      <c r="JEW25" s="11"/>
      <c r="JEX25" s="11"/>
      <c r="JEY25" s="11"/>
      <c r="JEZ25" s="11"/>
      <c r="JFA25" s="11"/>
      <c r="JFB25" s="11"/>
      <c r="JFC25" s="11"/>
      <c r="JFD25" s="11"/>
      <c r="JFE25" s="11"/>
      <c r="JFF25" s="11"/>
      <c r="JFG25" s="11"/>
      <c r="JFH25" s="11"/>
      <c r="JFI25" s="11"/>
      <c r="JFJ25" s="11"/>
      <c r="JFK25" s="11"/>
      <c r="JFL25" s="11"/>
      <c r="JFM25" s="11"/>
      <c r="JFN25" s="11"/>
      <c r="JFO25" s="11"/>
      <c r="JFP25" s="11"/>
      <c r="JFQ25" s="11"/>
      <c r="JFR25" s="11"/>
      <c r="JFS25" s="11"/>
      <c r="JFT25" s="11"/>
      <c r="JFU25" s="11"/>
      <c r="JFV25" s="11"/>
      <c r="JFW25" s="11"/>
      <c r="JFX25" s="11"/>
      <c r="JFY25" s="11"/>
      <c r="JFZ25" s="11"/>
      <c r="JGA25" s="11"/>
      <c r="JGB25" s="11"/>
      <c r="JGC25" s="11"/>
      <c r="JGD25" s="11"/>
      <c r="JGE25" s="11"/>
      <c r="JGF25" s="11"/>
      <c r="JGG25" s="11"/>
      <c r="JGH25" s="11"/>
      <c r="JGI25" s="11"/>
      <c r="JGJ25" s="11"/>
      <c r="JGK25" s="11"/>
      <c r="JGL25" s="11"/>
      <c r="JGM25" s="11"/>
      <c r="JGN25" s="11"/>
      <c r="JGO25" s="11"/>
      <c r="JGP25" s="11"/>
      <c r="JGQ25" s="11"/>
      <c r="JGR25" s="11"/>
      <c r="JGS25" s="11"/>
      <c r="JGT25" s="11"/>
      <c r="JGU25" s="11"/>
      <c r="JGV25" s="11"/>
      <c r="JGW25" s="11"/>
      <c r="JGX25" s="11"/>
      <c r="JGY25" s="11"/>
      <c r="JGZ25" s="11"/>
      <c r="JHA25" s="11"/>
      <c r="JHB25" s="11"/>
      <c r="JHC25" s="11"/>
      <c r="JHD25" s="11"/>
      <c r="JHE25" s="11"/>
      <c r="JHF25" s="11"/>
      <c r="JHG25" s="11"/>
      <c r="JHH25" s="11"/>
      <c r="JHI25" s="11"/>
      <c r="JHJ25" s="11"/>
      <c r="JHK25" s="11"/>
      <c r="JHL25" s="11"/>
      <c r="JHM25" s="11"/>
      <c r="JHN25" s="11"/>
      <c r="JHO25" s="11"/>
      <c r="JHP25" s="11"/>
      <c r="JHQ25" s="11"/>
      <c r="JHR25" s="11"/>
      <c r="JHS25" s="11"/>
      <c r="JHT25" s="11"/>
      <c r="JHU25" s="11"/>
      <c r="JHV25" s="11"/>
      <c r="JHW25" s="11"/>
      <c r="JHX25" s="11"/>
      <c r="JHY25" s="11"/>
      <c r="JHZ25" s="11"/>
      <c r="JIA25" s="11"/>
      <c r="JIB25" s="11"/>
      <c r="JIC25" s="11"/>
      <c r="JID25" s="11"/>
      <c r="JIE25" s="11"/>
      <c r="JIF25" s="11"/>
      <c r="JIG25" s="11"/>
      <c r="JIH25" s="11"/>
      <c r="JII25" s="11"/>
      <c r="JIJ25" s="11"/>
      <c r="JIK25" s="11"/>
      <c r="JIL25" s="11"/>
      <c r="JIM25" s="11"/>
      <c r="JIN25" s="11"/>
      <c r="JIO25" s="11"/>
      <c r="JIP25" s="11"/>
      <c r="JIQ25" s="11"/>
      <c r="JIR25" s="11"/>
      <c r="JIS25" s="11"/>
      <c r="JIT25" s="11"/>
      <c r="JIU25" s="11"/>
      <c r="JIV25" s="11"/>
      <c r="JIW25" s="11"/>
      <c r="JIX25" s="11"/>
      <c r="JIY25" s="11"/>
      <c r="JIZ25" s="11"/>
      <c r="JJA25" s="11"/>
      <c r="JJB25" s="11"/>
      <c r="JJC25" s="11"/>
      <c r="JJD25" s="11"/>
      <c r="JJE25" s="11"/>
      <c r="JJF25" s="11"/>
      <c r="JJG25" s="11"/>
      <c r="JJH25" s="11"/>
      <c r="JJI25" s="11"/>
      <c r="JJJ25" s="11"/>
      <c r="JJK25" s="11"/>
      <c r="JJL25" s="11"/>
      <c r="JJM25" s="11"/>
      <c r="JJN25" s="11"/>
      <c r="JJO25" s="11"/>
      <c r="JJP25" s="11"/>
      <c r="JJQ25" s="11"/>
      <c r="JJR25" s="11"/>
      <c r="JJS25" s="11"/>
      <c r="JJT25" s="11"/>
      <c r="JJU25" s="11"/>
      <c r="JJV25" s="11"/>
      <c r="JJW25" s="11"/>
      <c r="JJX25" s="11"/>
      <c r="JJY25" s="11"/>
      <c r="JJZ25" s="11"/>
      <c r="JKA25" s="11"/>
      <c r="JKB25" s="11"/>
      <c r="JKC25" s="11"/>
      <c r="JKD25" s="11"/>
      <c r="JKE25" s="11"/>
      <c r="JKF25" s="11"/>
      <c r="JKG25" s="11"/>
      <c r="JKH25" s="11"/>
      <c r="JKI25" s="11"/>
      <c r="JKJ25" s="11"/>
      <c r="JKK25" s="11"/>
      <c r="JKL25" s="11"/>
      <c r="JKM25" s="11"/>
      <c r="JKN25" s="11"/>
      <c r="JKO25" s="11"/>
      <c r="JKP25" s="11"/>
      <c r="JKQ25" s="11"/>
      <c r="JKR25" s="11"/>
      <c r="JKS25" s="11"/>
      <c r="JKT25" s="11"/>
      <c r="JKU25" s="11"/>
      <c r="JKV25" s="11"/>
      <c r="JKW25" s="11"/>
      <c r="JKX25" s="11"/>
      <c r="JKY25" s="11"/>
      <c r="JKZ25" s="11"/>
      <c r="JLA25" s="11"/>
      <c r="JLB25" s="11"/>
      <c r="JLC25" s="11"/>
      <c r="JLD25" s="11"/>
      <c r="JLE25" s="11"/>
      <c r="JLF25" s="11"/>
      <c r="JLG25" s="11"/>
      <c r="JLH25" s="11"/>
      <c r="JLI25" s="11"/>
      <c r="JLJ25" s="11"/>
      <c r="JLK25" s="11"/>
      <c r="JLL25" s="11"/>
      <c r="JLM25" s="11"/>
      <c r="JLN25" s="11"/>
      <c r="JLO25" s="11"/>
      <c r="JLP25" s="11"/>
      <c r="JLQ25" s="11"/>
      <c r="JLR25" s="11"/>
      <c r="JLS25" s="11"/>
      <c r="JLT25" s="11"/>
      <c r="JLU25" s="11"/>
      <c r="JLV25" s="11"/>
      <c r="JLW25" s="11"/>
      <c r="JLX25" s="11"/>
      <c r="JLY25" s="11"/>
      <c r="JLZ25" s="11"/>
      <c r="JMA25" s="11"/>
      <c r="JMB25" s="11"/>
      <c r="JMC25" s="11"/>
      <c r="JMD25" s="11"/>
      <c r="JME25" s="11"/>
      <c r="JMF25" s="11"/>
      <c r="JMG25" s="11"/>
      <c r="JMH25" s="11"/>
      <c r="JMI25" s="11"/>
      <c r="JMJ25" s="11"/>
      <c r="JMK25" s="11"/>
      <c r="JML25" s="11"/>
      <c r="JMM25" s="11"/>
      <c r="JMN25" s="11"/>
      <c r="JMO25" s="11"/>
      <c r="JMP25" s="11"/>
      <c r="JMQ25" s="11"/>
      <c r="JMR25" s="11"/>
      <c r="JMS25" s="11"/>
      <c r="JMT25" s="11"/>
      <c r="JMU25" s="11"/>
      <c r="JMV25" s="11"/>
      <c r="JMW25" s="11"/>
      <c r="JMX25" s="11"/>
      <c r="JMY25" s="11"/>
      <c r="JMZ25" s="11"/>
      <c r="JNA25" s="11"/>
      <c r="JNB25" s="11"/>
      <c r="JNC25" s="11"/>
      <c r="JND25" s="11"/>
      <c r="JNE25" s="11"/>
      <c r="JNF25" s="11"/>
      <c r="JNG25" s="11"/>
      <c r="JNH25" s="11"/>
      <c r="JNI25" s="11"/>
      <c r="JNJ25" s="11"/>
      <c r="JNK25" s="11"/>
      <c r="JNL25" s="11"/>
      <c r="JNM25" s="11"/>
      <c r="JNN25" s="11"/>
      <c r="JNO25" s="11"/>
      <c r="JNP25" s="11"/>
      <c r="JNQ25" s="11"/>
      <c r="JNR25" s="11"/>
      <c r="JNS25" s="11"/>
      <c r="JNT25" s="11"/>
      <c r="JNU25" s="11"/>
      <c r="JNV25" s="11"/>
      <c r="JNW25" s="11"/>
      <c r="JNX25" s="11"/>
      <c r="JNY25" s="11"/>
      <c r="JNZ25" s="11"/>
      <c r="JOA25" s="11"/>
      <c r="JOB25" s="11"/>
      <c r="JOC25" s="11"/>
      <c r="JOD25" s="11"/>
      <c r="JOE25" s="11"/>
      <c r="JOF25" s="11"/>
      <c r="JOG25" s="11"/>
      <c r="JOH25" s="11"/>
      <c r="JOI25" s="11"/>
      <c r="JOJ25" s="11"/>
      <c r="JOK25" s="11"/>
      <c r="JOL25" s="11"/>
      <c r="JOM25" s="11"/>
      <c r="JON25" s="11"/>
      <c r="JOO25" s="11"/>
      <c r="JOP25" s="11"/>
      <c r="JOQ25" s="11"/>
      <c r="JOR25" s="11"/>
      <c r="JOS25" s="11"/>
      <c r="JOT25" s="11"/>
      <c r="JOU25" s="11"/>
      <c r="JOV25" s="11"/>
      <c r="JOW25" s="11"/>
      <c r="JOX25" s="11"/>
      <c r="JOY25" s="11"/>
      <c r="JOZ25" s="11"/>
      <c r="JPA25" s="11"/>
      <c r="JPB25" s="11"/>
      <c r="JPC25" s="11"/>
      <c r="JPD25" s="11"/>
      <c r="JPE25" s="11"/>
      <c r="JPF25" s="11"/>
      <c r="JPG25" s="11"/>
      <c r="JPH25" s="11"/>
      <c r="JPI25" s="11"/>
      <c r="JPJ25" s="11"/>
      <c r="JPK25" s="11"/>
      <c r="JPL25" s="11"/>
      <c r="JPM25" s="11"/>
      <c r="JPN25" s="11"/>
      <c r="JPO25" s="11"/>
      <c r="JPP25" s="11"/>
      <c r="JPQ25" s="11"/>
      <c r="JPR25" s="11"/>
      <c r="JPS25" s="11"/>
      <c r="JPT25" s="11"/>
      <c r="JPU25" s="11"/>
      <c r="JPV25" s="11"/>
      <c r="JPW25" s="11"/>
      <c r="JPX25" s="11"/>
      <c r="JPY25" s="11"/>
      <c r="JPZ25" s="11"/>
      <c r="JQA25" s="11"/>
      <c r="JQB25" s="11"/>
      <c r="JQC25" s="11"/>
      <c r="JQD25" s="11"/>
      <c r="JQE25" s="11"/>
      <c r="JQF25" s="11"/>
      <c r="JQG25" s="11"/>
      <c r="JQH25" s="11"/>
      <c r="JQI25" s="11"/>
      <c r="JQJ25" s="11"/>
      <c r="JQK25" s="11"/>
      <c r="JQL25" s="11"/>
      <c r="JQM25" s="11"/>
      <c r="JQN25" s="11"/>
      <c r="JQO25" s="11"/>
      <c r="JQP25" s="11"/>
      <c r="JQQ25" s="11"/>
      <c r="JQR25" s="11"/>
      <c r="JQS25" s="11"/>
      <c r="JQT25" s="11"/>
      <c r="JQU25" s="11"/>
      <c r="JQV25" s="11"/>
      <c r="JQW25" s="11"/>
      <c r="JQX25" s="11"/>
      <c r="JQY25" s="11"/>
      <c r="JQZ25" s="11"/>
      <c r="JRA25" s="11"/>
      <c r="JRB25" s="11"/>
      <c r="JRC25" s="11"/>
      <c r="JRD25" s="11"/>
      <c r="JRE25" s="11"/>
      <c r="JRF25" s="11"/>
      <c r="JRG25" s="11"/>
      <c r="JRH25" s="11"/>
      <c r="JRI25" s="11"/>
      <c r="JRJ25" s="11"/>
      <c r="JRK25" s="11"/>
      <c r="JRL25" s="11"/>
      <c r="JRM25" s="11"/>
      <c r="JRN25" s="11"/>
      <c r="JRO25" s="11"/>
      <c r="JRP25" s="11"/>
      <c r="JRQ25" s="11"/>
      <c r="JRR25" s="11"/>
      <c r="JRS25" s="11"/>
      <c r="JRT25" s="11"/>
      <c r="JRU25" s="11"/>
      <c r="JRV25" s="11"/>
      <c r="JRW25" s="11"/>
      <c r="JRX25" s="11"/>
      <c r="JRY25" s="11"/>
      <c r="JRZ25" s="11"/>
      <c r="JSA25" s="11"/>
      <c r="JSB25" s="11"/>
      <c r="JSC25" s="11"/>
      <c r="JSD25" s="11"/>
      <c r="JSE25" s="11"/>
      <c r="JSF25" s="11"/>
      <c r="JSG25" s="11"/>
      <c r="JSH25" s="11"/>
      <c r="JSI25" s="11"/>
      <c r="JSJ25" s="11"/>
      <c r="JSK25" s="11"/>
      <c r="JSL25" s="11"/>
      <c r="JSM25" s="11"/>
      <c r="JSN25" s="11"/>
      <c r="JSO25" s="11"/>
      <c r="JSP25" s="11"/>
      <c r="JSQ25" s="11"/>
      <c r="JSR25" s="11"/>
      <c r="JSS25" s="11"/>
      <c r="JST25" s="11"/>
      <c r="JSU25" s="11"/>
      <c r="JSV25" s="11"/>
      <c r="JSW25" s="11"/>
      <c r="JSX25" s="11"/>
      <c r="JSY25" s="11"/>
      <c r="JSZ25" s="11"/>
      <c r="JTA25" s="11"/>
      <c r="JTB25" s="11"/>
      <c r="JTC25" s="11"/>
      <c r="JTD25" s="11"/>
      <c r="JTE25" s="11"/>
      <c r="JTF25" s="11"/>
      <c r="JTG25" s="11"/>
      <c r="JTH25" s="11"/>
      <c r="JTI25" s="11"/>
      <c r="JTJ25" s="11"/>
      <c r="JTK25" s="11"/>
      <c r="JTL25" s="11"/>
      <c r="JTM25" s="11"/>
      <c r="JTN25" s="11"/>
      <c r="JTO25" s="11"/>
      <c r="JTP25" s="11"/>
      <c r="JTQ25" s="11"/>
      <c r="JTR25" s="11"/>
      <c r="JTS25" s="11"/>
      <c r="JTT25" s="11"/>
      <c r="JTU25" s="11"/>
      <c r="JTV25" s="11"/>
      <c r="JTW25" s="11"/>
      <c r="JTX25" s="11"/>
      <c r="JTY25" s="11"/>
      <c r="JTZ25" s="11"/>
      <c r="JUA25" s="11"/>
      <c r="JUB25" s="11"/>
      <c r="JUC25" s="11"/>
      <c r="JUD25" s="11"/>
      <c r="JUE25" s="11"/>
      <c r="JUF25" s="11"/>
      <c r="JUG25" s="11"/>
      <c r="JUH25" s="11"/>
      <c r="JUI25" s="11"/>
      <c r="JUJ25" s="11"/>
      <c r="JUK25" s="11"/>
      <c r="JUL25" s="11"/>
      <c r="JUM25" s="11"/>
      <c r="JUN25" s="11"/>
      <c r="JUO25" s="11"/>
      <c r="JUP25" s="11"/>
      <c r="JUQ25" s="11"/>
      <c r="JUR25" s="11"/>
      <c r="JUS25" s="11"/>
      <c r="JUT25" s="11"/>
      <c r="JUU25" s="11"/>
      <c r="JUV25" s="11"/>
      <c r="JUW25" s="11"/>
      <c r="JUX25" s="11"/>
      <c r="JUY25" s="11"/>
      <c r="JUZ25" s="11"/>
      <c r="JVA25" s="11"/>
      <c r="JVB25" s="11"/>
      <c r="JVC25" s="11"/>
      <c r="JVD25" s="11"/>
      <c r="JVE25" s="11"/>
      <c r="JVF25" s="11"/>
      <c r="JVG25" s="11"/>
      <c r="JVH25" s="11"/>
      <c r="JVI25" s="11"/>
      <c r="JVJ25" s="11"/>
      <c r="JVK25" s="11"/>
      <c r="JVL25" s="11"/>
      <c r="JVM25" s="11"/>
      <c r="JVN25" s="11"/>
      <c r="JVO25" s="11"/>
      <c r="JVP25" s="11"/>
      <c r="JVQ25" s="11"/>
      <c r="JVR25" s="11"/>
      <c r="JVS25" s="11"/>
      <c r="JVT25" s="11"/>
      <c r="JVU25" s="11"/>
      <c r="JVV25" s="11"/>
      <c r="JVW25" s="11"/>
      <c r="JVX25" s="11"/>
      <c r="JVY25" s="11"/>
      <c r="JVZ25" s="11"/>
      <c r="JWA25" s="11"/>
      <c r="JWB25" s="11"/>
      <c r="JWC25" s="11"/>
      <c r="JWD25" s="11"/>
      <c r="JWE25" s="11"/>
      <c r="JWF25" s="11"/>
      <c r="JWG25" s="11"/>
      <c r="JWH25" s="11"/>
      <c r="JWI25" s="11"/>
      <c r="JWJ25" s="11"/>
      <c r="JWK25" s="11"/>
      <c r="JWL25" s="11"/>
      <c r="JWM25" s="11"/>
      <c r="JWN25" s="11"/>
      <c r="JWO25" s="11"/>
      <c r="JWP25" s="11"/>
      <c r="JWQ25" s="11"/>
      <c r="JWR25" s="11"/>
      <c r="JWS25" s="11"/>
      <c r="JWT25" s="11"/>
      <c r="JWU25" s="11"/>
      <c r="JWV25" s="11"/>
      <c r="JWW25" s="11"/>
      <c r="JWX25" s="11"/>
      <c r="JWY25" s="11"/>
      <c r="JWZ25" s="11"/>
      <c r="JXA25" s="11"/>
      <c r="JXB25" s="11"/>
      <c r="JXC25" s="11"/>
      <c r="JXD25" s="11"/>
      <c r="JXE25" s="11"/>
      <c r="JXF25" s="11"/>
      <c r="JXG25" s="11"/>
      <c r="JXH25" s="11"/>
      <c r="JXI25" s="11"/>
      <c r="JXJ25" s="11"/>
      <c r="JXK25" s="11"/>
      <c r="JXL25" s="11"/>
      <c r="JXM25" s="11"/>
      <c r="JXN25" s="11"/>
      <c r="JXO25" s="11"/>
      <c r="JXP25" s="11"/>
      <c r="JXQ25" s="11"/>
      <c r="JXR25" s="11"/>
      <c r="JXS25" s="11"/>
      <c r="JXT25" s="11"/>
      <c r="JXU25" s="11"/>
      <c r="JXV25" s="11"/>
      <c r="JXW25" s="11"/>
      <c r="JXX25" s="11"/>
      <c r="JXY25" s="11"/>
      <c r="JXZ25" s="11"/>
      <c r="JYA25" s="11"/>
      <c r="JYB25" s="11"/>
      <c r="JYC25" s="11"/>
      <c r="JYD25" s="11"/>
      <c r="JYE25" s="11"/>
      <c r="JYF25" s="11"/>
      <c r="JYG25" s="11"/>
      <c r="JYH25" s="11"/>
      <c r="JYI25" s="11"/>
      <c r="JYJ25" s="11"/>
      <c r="JYK25" s="11"/>
      <c r="JYL25" s="11"/>
      <c r="JYM25" s="11"/>
      <c r="JYN25" s="11"/>
      <c r="JYO25" s="11"/>
      <c r="JYP25" s="11"/>
      <c r="JYQ25" s="11"/>
      <c r="JYR25" s="11"/>
      <c r="JYS25" s="11"/>
      <c r="JYT25" s="11"/>
      <c r="JYU25" s="11"/>
      <c r="JYV25" s="11"/>
      <c r="JYW25" s="11"/>
      <c r="JYX25" s="11"/>
      <c r="JYY25" s="11"/>
      <c r="JYZ25" s="11"/>
      <c r="JZA25" s="11"/>
      <c r="JZB25" s="11"/>
      <c r="JZC25" s="11"/>
      <c r="JZD25" s="11"/>
      <c r="JZE25" s="11"/>
      <c r="JZF25" s="11"/>
      <c r="JZG25" s="11"/>
      <c r="JZH25" s="11"/>
      <c r="JZI25" s="11"/>
      <c r="JZJ25" s="11"/>
      <c r="JZK25" s="11"/>
      <c r="JZL25" s="11"/>
      <c r="JZM25" s="11"/>
      <c r="JZN25" s="11"/>
      <c r="JZO25" s="11"/>
      <c r="JZP25" s="11"/>
      <c r="JZQ25" s="11"/>
      <c r="JZR25" s="11"/>
      <c r="JZS25" s="11"/>
      <c r="JZT25" s="11"/>
      <c r="JZU25" s="11"/>
      <c r="JZV25" s="11"/>
      <c r="JZW25" s="11"/>
      <c r="JZX25" s="11"/>
      <c r="JZY25" s="11"/>
      <c r="JZZ25" s="11"/>
      <c r="KAA25" s="11"/>
      <c r="KAB25" s="11"/>
      <c r="KAC25" s="11"/>
      <c r="KAD25" s="11"/>
      <c r="KAE25" s="11"/>
      <c r="KAF25" s="11"/>
      <c r="KAG25" s="11"/>
      <c r="KAH25" s="11"/>
      <c r="KAI25" s="11"/>
      <c r="KAJ25" s="11"/>
      <c r="KAK25" s="11"/>
      <c r="KAL25" s="11"/>
      <c r="KAM25" s="11"/>
      <c r="KAN25" s="11"/>
      <c r="KAO25" s="11"/>
      <c r="KAP25" s="11"/>
      <c r="KAQ25" s="11"/>
      <c r="KAR25" s="11"/>
      <c r="KAS25" s="11"/>
      <c r="KAT25" s="11"/>
      <c r="KAU25" s="11"/>
      <c r="KAV25" s="11"/>
      <c r="KAW25" s="11"/>
      <c r="KAX25" s="11"/>
      <c r="KAY25" s="11"/>
      <c r="KAZ25" s="11"/>
      <c r="KBA25" s="11"/>
      <c r="KBB25" s="11"/>
      <c r="KBC25" s="11"/>
      <c r="KBD25" s="11"/>
      <c r="KBE25" s="11"/>
      <c r="KBF25" s="11"/>
      <c r="KBG25" s="11"/>
      <c r="KBH25" s="11"/>
      <c r="KBI25" s="11"/>
      <c r="KBJ25" s="11"/>
      <c r="KBK25" s="11"/>
      <c r="KBL25" s="11"/>
      <c r="KBM25" s="11"/>
      <c r="KBN25" s="11"/>
      <c r="KBO25" s="11"/>
      <c r="KBP25" s="11"/>
      <c r="KBQ25" s="11"/>
      <c r="KBR25" s="11"/>
      <c r="KBS25" s="11"/>
      <c r="KBT25" s="11"/>
      <c r="KBU25" s="11"/>
      <c r="KBV25" s="11"/>
      <c r="KBW25" s="11"/>
      <c r="KBX25" s="11"/>
      <c r="KBY25" s="11"/>
      <c r="KBZ25" s="11"/>
      <c r="KCA25" s="11"/>
      <c r="KCB25" s="11"/>
      <c r="KCC25" s="11"/>
      <c r="KCD25" s="11"/>
      <c r="KCE25" s="11"/>
      <c r="KCF25" s="11"/>
      <c r="KCG25" s="11"/>
      <c r="KCH25" s="11"/>
      <c r="KCI25" s="11"/>
      <c r="KCJ25" s="11"/>
      <c r="KCK25" s="11"/>
      <c r="KCL25" s="11"/>
      <c r="KCM25" s="11"/>
      <c r="KCN25" s="11"/>
      <c r="KCO25" s="11"/>
      <c r="KCP25" s="11"/>
      <c r="KCQ25" s="11"/>
      <c r="KCR25" s="11"/>
      <c r="KCS25" s="11"/>
      <c r="KCT25" s="11"/>
      <c r="KCU25" s="11"/>
      <c r="KCV25" s="11"/>
      <c r="KCW25" s="11"/>
      <c r="KCX25" s="11"/>
      <c r="KCY25" s="11"/>
      <c r="KCZ25" s="11"/>
      <c r="KDA25" s="11"/>
      <c r="KDB25" s="11"/>
      <c r="KDC25" s="11"/>
      <c r="KDD25" s="11"/>
      <c r="KDE25" s="11"/>
      <c r="KDF25" s="11"/>
      <c r="KDG25" s="11"/>
      <c r="KDH25" s="11"/>
      <c r="KDI25" s="11"/>
      <c r="KDJ25" s="11"/>
      <c r="KDK25" s="11"/>
      <c r="KDL25" s="11"/>
      <c r="KDM25" s="11"/>
      <c r="KDN25" s="11"/>
      <c r="KDO25" s="11"/>
      <c r="KDP25" s="11"/>
      <c r="KDQ25" s="11"/>
      <c r="KDR25" s="11"/>
      <c r="KDS25" s="11"/>
      <c r="KDT25" s="11"/>
      <c r="KDU25" s="11"/>
      <c r="KDV25" s="11"/>
      <c r="KDW25" s="11"/>
      <c r="KDX25" s="11"/>
      <c r="KDY25" s="11"/>
      <c r="KDZ25" s="11"/>
      <c r="KEA25" s="11"/>
      <c r="KEB25" s="11"/>
      <c r="KEC25" s="11"/>
      <c r="KED25" s="11"/>
      <c r="KEE25" s="11"/>
      <c r="KEF25" s="11"/>
      <c r="KEG25" s="11"/>
      <c r="KEH25" s="11"/>
      <c r="KEI25" s="11"/>
      <c r="KEJ25" s="11"/>
      <c r="KEK25" s="11"/>
      <c r="KEL25" s="11"/>
      <c r="KEM25" s="11"/>
      <c r="KEN25" s="11"/>
      <c r="KEO25" s="11"/>
      <c r="KEP25" s="11"/>
      <c r="KEQ25" s="11"/>
      <c r="KER25" s="11"/>
      <c r="KES25" s="11"/>
      <c r="KET25" s="11"/>
      <c r="KEU25" s="11"/>
      <c r="KEV25" s="11"/>
      <c r="KEW25" s="11"/>
      <c r="KEX25" s="11"/>
      <c r="KEY25" s="11"/>
      <c r="KEZ25" s="11"/>
      <c r="KFA25" s="11"/>
      <c r="KFB25" s="11"/>
      <c r="KFC25" s="11"/>
      <c r="KFD25" s="11"/>
      <c r="KFE25" s="11"/>
      <c r="KFF25" s="11"/>
      <c r="KFG25" s="11"/>
      <c r="KFH25" s="11"/>
      <c r="KFI25" s="11"/>
      <c r="KFJ25" s="11"/>
      <c r="KFK25" s="11"/>
      <c r="KFL25" s="11"/>
      <c r="KFM25" s="11"/>
      <c r="KFN25" s="11"/>
      <c r="KFO25" s="11"/>
      <c r="KFP25" s="11"/>
      <c r="KFQ25" s="11"/>
      <c r="KFR25" s="11"/>
      <c r="KFS25" s="11"/>
      <c r="KFT25" s="11"/>
      <c r="KFU25" s="11"/>
      <c r="KFV25" s="11"/>
      <c r="KFW25" s="11"/>
      <c r="KFX25" s="11"/>
      <c r="KFY25" s="11"/>
      <c r="KFZ25" s="11"/>
      <c r="KGA25" s="11"/>
      <c r="KGB25" s="11"/>
      <c r="KGC25" s="11"/>
      <c r="KGD25" s="11"/>
      <c r="KGE25" s="11"/>
      <c r="KGF25" s="11"/>
      <c r="KGG25" s="11"/>
      <c r="KGH25" s="11"/>
      <c r="KGI25" s="11"/>
      <c r="KGJ25" s="11"/>
      <c r="KGK25" s="11"/>
      <c r="KGL25" s="11"/>
      <c r="KGM25" s="11"/>
      <c r="KGN25" s="11"/>
      <c r="KGO25" s="11"/>
      <c r="KGP25" s="11"/>
      <c r="KGQ25" s="11"/>
      <c r="KGR25" s="11"/>
      <c r="KGS25" s="11"/>
      <c r="KGT25" s="11"/>
      <c r="KGU25" s="11"/>
      <c r="KGV25" s="11"/>
      <c r="KGW25" s="11"/>
      <c r="KGX25" s="11"/>
      <c r="KGY25" s="11"/>
      <c r="KGZ25" s="11"/>
      <c r="KHA25" s="11"/>
      <c r="KHB25" s="11"/>
      <c r="KHC25" s="11"/>
      <c r="KHD25" s="11"/>
      <c r="KHE25" s="11"/>
      <c r="KHF25" s="11"/>
      <c r="KHG25" s="11"/>
      <c r="KHH25" s="11"/>
      <c r="KHI25" s="11"/>
      <c r="KHJ25" s="11"/>
      <c r="KHK25" s="11"/>
      <c r="KHL25" s="11"/>
      <c r="KHM25" s="11"/>
      <c r="KHN25" s="11"/>
      <c r="KHO25" s="11"/>
      <c r="KHP25" s="11"/>
      <c r="KHQ25" s="11"/>
      <c r="KHR25" s="11"/>
      <c r="KHS25" s="11"/>
      <c r="KHT25" s="11"/>
      <c r="KHU25" s="11"/>
      <c r="KHV25" s="11"/>
      <c r="KHW25" s="11"/>
      <c r="KHX25" s="11"/>
      <c r="KHY25" s="11"/>
      <c r="KHZ25" s="11"/>
      <c r="KIA25" s="11"/>
      <c r="KIB25" s="11"/>
      <c r="KIC25" s="11"/>
      <c r="KID25" s="11"/>
      <c r="KIE25" s="11"/>
      <c r="KIF25" s="11"/>
      <c r="KIG25" s="11"/>
      <c r="KIH25" s="11"/>
      <c r="KII25" s="11"/>
      <c r="KIJ25" s="11"/>
      <c r="KIK25" s="11"/>
      <c r="KIL25" s="11"/>
      <c r="KIM25" s="11"/>
      <c r="KIN25" s="11"/>
      <c r="KIO25" s="11"/>
      <c r="KIP25" s="11"/>
      <c r="KIQ25" s="11"/>
      <c r="KIR25" s="11"/>
      <c r="KIS25" s="11"/>
      <c r="KIT25" s="11"/>
      <c r="KIU25" s="11"/>
      <c r="KIV25" s="11"/>
      <c r="KIW25" s="11"/>
      <c r="KIX25" s="11"/>
      <c r="KIY25" s="11"/>
      <c r="KIZ25" s="11"/>
      <c r="KJA25" s="11"/>
      <c r="KJB25" s="11"/>
      <c r="KJC25" s="11"/>
      <c r="KJD25" s="11"/>
      <c r="KJE25" s="11"/>
      <c r="KJF25" s="11"/>
      <c r="KJG25" s="11"/>
      <c r="KJH25" s="11"/>
      <c r="KJI25" s="11"/>
      <c r="KJJ25" s="11"/>
      <c r="KJK25" s="11"/>
      <c r="KJL25" s="11"/>
      <c r="KJM25" s="11"/>
      <c r="KJN25" s="11"/>
      <c r="KJO25" s="11"/>
      <c r="KJP25" s="11"/>
      <c r="KJQ25" s="11"/>
      <c r="KJR25" s="11"/>
      <c r="KJS25" s="11"/>
      <c r="KJT25" s="11"/>
      <c r="KJU25" s="11"/>
      <c r="KJV25" s="11"/>
      <c r="KJW25" s="11"/>
      <c r="KJX25" s="11"/>
      <c r="KJY25" s="11"/>
      <c r="KJZ25" s="11"/>
      <c r="KKA25" s="11"/>
      <c r="KKB25" s="11"/>
      <c r="KKC25" s="11"/>
      <c r="KKD25" s="11"/>
      <c r="KKE25" s="11"/>
      <c r="KKF25" s="11"/>
      <c r="KKG25" s="11"/>
      <c r="KKH25" s="11"/>
      <c r="KKI25" s="11"/>
      <c r="KKJ25" s="11"/>
      <c r="KKK25" s="11"/>
      <c r="KKL25" s="11"/>
      <c r="KKM25" s="11"/>
      <c r="KKN25" s="11"/>
      <c r="KKO25" s="11"/>
      <c r="KKP25" s="11"/>
      <c r="KKQ25" s="11"/>
      <c r="KKR25" s="11"/>
      <c r="KKS25" s="11"/>
      <c r="KKT25" s="11"/>
      <c r="KKU25" s="11"/>
      <c r="KKV25" s="11"/>
      <c r="KKW25" s="11"/>
      <c r="KKX25" s="11"/>
      <c r="KKY25" s="11"/>
      <c r="KKZ25" s="11"/>
      <c r="KLA25" s="11"/>
      <c r="KLB25" s="11"/>
      <c r="KLC25" s="11"/>
      <c r="KLD25" s="11"/>
      <c r="KLE25" s="11"/>
      <c r="KLF25" s="11"/>
      <c r="KLG25" s="11"/>
      <c r="KLH25" s="11"/>
      <c r="KLI25" s="11"/>
      <c r="KLJ25" s="11"/>
      <c r="KLK25" s="11"/>
      <c r="KLL25" s="11"/>
      <c r="KLM25" s="11"/>
      <c r="KLN25" s="11"/>
      <c r="KLO25" s="11"/>
      <c r="KLP25" s="11"/>
      <c r="KLQ25" s="11"/>
      <c r="KLR25" s="11"/>
      <c r="KLS25" s="11"/>
      <c r="KLT25" s="11"/>
      <c r="KLU25" s="11"/>
      <c r="KLV25" s="11"/>
      <c r="KLW25" s="11"/>
      <c r="KLX25" s="11"/>
      <c r="KLY25" s="11"/>
      <c r="KLZ25" s="11"/>
      <c r="KMA25" s="11"/>
      <c r="KMB25" s="11"/>
      <c r="KMC25" s="11"/>
      <c r="KMD25" s="11"/>
      <c r="KME25" s="11"/>
      <c r="KMF25" s="11"/>
      <c r="KMG25" s="11"/>
      <c r="KMH25" s="11"/>
      <c r="KMI25" s="11"/>
      <c r="KMJ25" s="11"/>
      <c r="KMK25" s="11"/>
      <c r="KML25" s="11"/>
      <c r="KMM25" s="11"/>
      <c r="KMN25" s="11"/>
      <c r="KMO25" s="11"/>
      <c r="KMP25" s="11"/>
      <c r="KMQ25" s="11"/>
      <c r="KMR25" s="11"/>
      <c r="KMS25" s="11"/>
      <c r="KMT25" s="11"/>
      <c r="KMU25" s="11"/>
      <c r="KMV25" s="11"/>
      <c r="KMW25" s="11"/>
      <c r="KMX25" s="11"/>
      <c r="KMY25" s="11"/>
      <c r="KMZ25" s="11"/>
      <c r="KNA25" s="11"/>
      <c r="KNB25" s="11"/>
      <c r="KNC25" s="11"/>
      <c r="KND25" s="11"/>
      <c r="KNE25" s="11"/>
      <c r="KNF25" s="11"/>
      <c r="KNG25" s="11"/>
      <c r="KNH25" s="11"/>
      <c r="KNI25" s="11"/>
      <c r="KNJ25" s="11"/>
      <c r="KNK25" s="11"/>
      <c r="KNL25" s="11"/>
      <c r="KNM25" s="11"/>
      <c r="KNN25" s="11"/>
      <c r="KNO25" s="11"/>
      <c r="KNP25" s="11"/>
      <c r="KNQ25" s="11"/>
      <c r="KNR25" s="11"/>
      <c r="KNS25" s="11"/>
      <c r="KNT25" s="11"/>
      <c r="KNU25" s="11"/>
      <c r="KNV25" s="11"/>
      <c r="KNW25" s="11"/>
      <c r="KNX25" s="11"/>
      <c r="KNY25" s="11"/>
      <c r="KNZ25" s="11"/>
      <c r="KOA25" s="11"/>
      <c r="KOB25" s="11"/>
      <c r="KOC25" s="11"/>
      <c r="KOD25" s="11"/>
      <c r="KOE25" s="11"/>
      <c r="KOF25" s="11"/>
      <c r="KOG25" s="11"/>
      <c r="KOH25" s="11"/>
      <c r="KOI25" s="11"/>
      <c r="KOJ25" s="11"/>
      <c r="KOK25" s="11"/>
      <c r="KOL25" s="11"/>
      <c r="KOM25" s="11"/>
      <c r="KON25" s="11"/>
      <c r="KOO25" s="11"/>
      <c r="KOP25" s="11"/>
      <c r="KOQ25" s="11"/>
      <c r="KOR25" s="11"/>
      <c r="KOS25" s="11"/>
      <c r="KOT25" s="11"/>
      <c r="KOU25" s="11"/>
      <c r="KOV25" s="11"/>
      <c r="KOW25" s="11"/>
      <c r="KOX25" s="11"/>
      <c r="KOY25" s="11"/>
      <c r="KOZ25" s="11"/>
      <c r="KPA25" s="11"/>
      <c r="KPB25" s="11"/>
      <c r="KPC25" s="11"/>
      <c r="KPD25" s="11"/>
      <c r="KPE25" s="11"/>
      <c r="KPF25" s="11"/>
      <c r="KPG25" s="11"/>
      <c r="KPH25" s="11"/>
      <c r="KPI25" s="11"/>
      <c r="KPJ25" s="11"/>
      <c r="KPK25" s="11"/>
      <c r="KPL25" s="11"/>
      <c r="KPM25" s="11"/>
      <c r="KPN25" s="11"/>
      <c r="KPO25" s="11"/>
      <c r="KPP25" s="11"/>
      <c r="KPQ25" s="11"/>
      <c r="KPR25" s="11"/>
      <c r="KPS25" s="11"/>
      <c r="KPT25" s="11"/>
      <c r="KPU25" s="11"/>
      <c r="KPV25" s="11"/>
      <c r="KPW25" s="11"/>
      <c r="KPX25" s="11"/>
      <c r="KPY25" s="11"/>
      <c r="KPZ25" s="11"/>
      <c r="KQA25" s="11"/>
      <c r="KQB25" s="11"/>
      <c r="KQC25" s="11"/>
      <c r="KQD25" s="11"/>
      <c r="KQE25" s="11"/>
      <c r="KQF25" s="11"/>
      <c r="KQG25" s="11"/>
      <c r="KQH25" s="11"/>
      <c r="KQI25" s="11"/>
      <c r="KQJ25" s="11"/>
      <c r="KQK25" s="11"/>
      <c r="KQL25" s="11"/>
      <c r="KQM25" s="11"/>
      <c r="KQN25" s="11"/>
      <c r="KQO25" s="11"/>
      <c r="KQP25" s="11"/>
      <c r="KQQ25" s="11"/>
      <c r="KQR25" s="11"/>
      <c r="KQS25" s="11"/>
      <c r="KQT25" s="11"/>
      <c r="KQU25" s="11"/>
      <c r="KQV25" s="11"/>
      <c r="KQW25" s="11"/>
      <c r="KQX25" s="11"/>
      <c r="KQY25" s="11"/>
      <c r="KQZ25" s="11"/>
      <c r="KRA25" s="11"/>
      <c r="KRB25" s="11"/>
      <c r="KRC25" s="11"/>
      <c r="KRD25" s="11"/>
      <c r="KRE25" s="11"/>
      <c r="KRF25" s="11"/>
      <c r="KRG25" s="11"/>
      <c r="KRH25" s="11"/>
      <c r="KRI25" s="11"/>
      <c r="KRJ25" s="11"/>
      <c r="KRK25" s="11"/>
      <c r="KRL25" s="11"/>
      <c r="KRM25" s="11"/>
      <c r="KRN25" s="11"/>
      <c r="KRO25" s="11"/>
      <c r="KRP25" s="11"/>
      <c r="KRQ25" s="11"/>
      <c r="KRR25" s="11"/>
      <c r="KRS25" s="11"/>
      <c r="KRT25" s="11"/>
      <c r="KRU25" s="11"/>
      <c r="KRV25" s="11"/>
      <c r="KRW25" s="11"/>
      <c r="KRX25" s="11"/>
      <c r="KRY25" s="11"/>
      <c r="KRZ25" s="11"/>
      <c r="KSA25" s="11"/>
      <c r="KSB25" s="11"/>
      <c r="KSC25" s="11"/>
      <c r="KSD25" s="11"/>
      <c r="KSE25" s="11"/>
      <c r="KSF25" s="11"/>
      <c r="KSG25" s="11"/>
      <c r="KSH25" s="11"/>
      <c r="KSI25" s="11"/>
      <c r="KSJ25" s="11"/>
      <c r="KSK25" s="11"/>
      <c r="KSL25" s="11"/>
      <c r="KSM25" s="11"/>
      <c r="KSN25" s="11"/>
      <c r="KSO25" s="11"/>
      <c r="KSP25" s="11"/>
      <c r="KSQ25" s="11"/>
      <c r="KSR25" s="11"/>
      <c r="KSS25" s="11"/>
      <c r="KST25" s="11"/>
      <c r="KSU25" s="11"/>
      <c r="KSV25" s="11"/>
      <c r="KSW25" s="11"/>
      <c r="KSX25" s="11"/>
      <c r="KSY25" s="11"/>
      <c r="KSZ25" s="11"/>
      <c r="KTA25" s="11"/>
      <c r="KTB25" s="11"/>
      <c r="KTC25" s="11"/>
      <c r="KTD25" s="11"/>
      <c r="KTE25" s="11"/>
      <c r="KTF25" s="11"/>
      <c r="KTG25" s="11"/>
      <c r="KTH25" s="11"/>
      <c r="KTI25" s="11"/>
      <c r="KTJ25" s="11"/>
      <c r="KTK25" s="11"/>
      <c r="KTL25" s="11"/>
      <c r="KTM25" s="11"/>
      <c r="KTN25" s="11"/>
      <c r="KTO25" s="11"/>
      <c r="KTP25" s="11"/>
      <c r="KTQ25" s="11"/>
      <c r="KTR25" s="11"/>
      <c r="KTS25" s="11"/>
      <c r="KTT25" s="11"/>
      <c r="KTU25" s="11"/>
      <c r="KTV25" s="11"/>
      <c r="KTW25" s="11"/>
      <c r="KTX25" s="11"/>
      <c r="KTY25" s="11"/>
      <c r="KTZ25" s="11"/>
      <c r="KUA25" s="11"/>
      <c r="KUB25" s="11"/>
      <c r="KUC25" s="11"/>
      <c r="KUD25" s="11"/>
      <c r="KUE25" s="11"/>
      <c r="KUF25" s="11"/>
      <c r="KUG25" s="11"/>
      <c r="KUH25" s="11"/>
      <c r="KUI25" s="11"/>
      <c r="KUJ25" s="11"/>
      <c r="KUK25" s="11"/>
      <c r="KUL25" s="11"/>
      <c r="KUM25" s="11"/>
      <c r="KUN25" s="11"/>
      <c r="KUO25" s="11"/>
      <c r="KUP25" s="11"/>
      <c r="KUQ25" s="11"/>
      <c r="KUR25" s="11"/>
      <c r="KUS25" s="11"/>
      <c r="KUT25" s="11"/>
      <c r="KUU25" s="11"/>
      <c r="KUV25" s="11"/>
      <c r="KUW25" s="11"/>
      <c r="KUX25" s="11"/>
      <c r="KUY25" s="11"/>
      <c r="KUZ25" s="11"/>
      <c r="KVA25" s="11"/>
      <c r="KVB25" s="11"/>
      <c r="KVC25" s="11"/>
      <c r="KVD25" s="11"/>
      <c r="KVE25" s="11"/>
      <c r="KVF25" s="11"/>
      <c r="KVG25" s="11"/>
      <c r="KVH25" s="11"/>
      <c r="KVI25" s="11"/>
      <c r="KVJ25" s="11"/>
      <c r="KVK25" s="11"/>
      <c r="KVL25" s="11"/>
      <c r="KVM25" s="11"/>
      <c r="KVN25" s="11"/>
      <c r="KVO25" s="11"/>
      <c r="KVP25" s="11"/>
      <c r="KVQ25" s="11"/>
      <c r="KVR25" s="11"/>
      <c r="KVS25" s="11"/>
      <c r="KVT25" s="11"/>
      <c r="KVU25" s="11"/>
      <c r="KVV25" s="11"/>
      <c r="KVW25" s="11"/>
      <c r="KVX25" s="11"/>
      <c r="KVY25" s="11"/>
      <c r="KVZ25" s="11"/>
      <c r="KWA25" s="11"/>
      <c r="KWB25" s="11"/>
      <c r="KWC25" s="11"/>
      <c r="KWD25" s="11"/>
      <c r="KWE25" s="11"/>
      <c r="KWF25" s="11"/>
      <c r="KWG25" s="11"/>
      <c r="KWH25" s="11"/>
      <c r="KWI25" s="11"/>
      <c r="KWJ25" s="11"/>
      <c r="KWK25" s="11"/>
      <c r="KWL25" s="11"/>
      <c r="KWM25" s="11"/>
      <c r="KWN25" s="11"/>
      <c r="KWO25" s="11"/>
      <c r="KWP25" s="11"/>
      <c r="KWQ25" s="11"/>
      <c r="KWR25" s="11"/>
      <c r="KWS25" s="11"/>
      <c r="KWT25" s="11"/>
      <c r="KWU25" s="11"/>
      <c r="KWV25" s="11"/>
      <c r="KWW25" s="11"/>
      <c r="KWX25" s="11"/>
      <c r="KWY25" s="11"/>
      <c r="KWZ25" s="11"/>
      <c r="KXA25" s="11"/>
      <c r="KXB25" s="11"/>
      <c r="KXC25" s="11"/>
      <c r="KXD25" s="11"/>
      <c r="KXE25" s="11"/>
      <c r="KXF25" s="11"/>
      <c r="KXG25" s="11"/>
      <c r="KXH25" s="11"/>
      <c r="KXI25" s="11"/>
      <c r="KXJ25" s="11"/>
      <c r="KXK25" s="11"/>
      <c r="KXL25" s="11"/>
      <c r="KXM25" s="11"/>
      <c r="KXN25" s="11"/>
      <c r="KXO25" s="11"/>
      <c r="KXP25" s="11"/>
      <c r="KXQ25" s="11"/>
      <c r="KXR25" s="11"/>
      <c r="KXS25" s="11"/>
      <c r="KXT25" s="11"/>
      <c r="KXU25" s="11"/>
      <c r="KXV25" s="11"/>
      <c r="KXW25" s="11"/>
      <c r="KXX25" s="11"/>
      <c r="KXY25" s="11"/>
      <c r="KXZ25" s="11"/>
      <c r="KYA25" s="11"/>
      <c r="KYB25" s="11"/>
      <c r="KYC25" s="11"/>
      <c r="KYD25" s="11"/>
      <c r="KYE25" s="11"/>
      <c r="KYF25" s="11"/>
      <c r="KYG25" s="11"/>
      <c r="KYH25" s="11"/>
      <c r="KYI25" s="11"/>
      <c r="KYJ25" s="11"/>
      <c r="KYK25" s="11"/>
      <c r="KYL25" s="11"/>
      <c r="KYM25" s="11"/>
      <c r="KYN25" s="11"/>
      <c r="KYO25" s="11"/>
      <c r="KYP25" s="11"/>
      <c r="KYQ25" s="11"/>
      <c r="KYR25" s="11"/>
      <c r="KYS25" s="11"/>
      <c r="KYT25" s="11"/>
      <c r="KYU25" s="11"/>
      <c r="KYV25" s="11"/>
      <c r="KYW25" s="11"/>
      <c r="KYX25" s="11"/>
      <c r="KYY25" s="11"/>
      <c r="KYZ25" s="11"/>
      <c r="KZA25" s="11"/>
      <c r="KZB25" s="11"/>
      <c r="KZC25" s="11"/>
      <c r="KZD25" s="11"/>
      <c r="KZE25" s="11"/>
      <c r="KZF25" s="11"/>
      <c r="KZG25" s="11"/>
      <c r="KZH25" s="11"/>
      <c r="KZI25" s="11"/>
      <c r="KZJ25" s="11"/>
      <c r="KZK25" s="11"/>
      <c r="KZL25" s="11"/>
      <c r="KZM25" s="11"/>
      <c r="KZN25" s="11"/>
      <c r="KZO25" s="11"/>
      <c r="KZP25" s="11"/>
      <c r="KZQ25" s="11"/>
      <c r="KZR25" s="11"/>
      <c r="KZS25" s="11"/>
      <c r="KZT25" s="11"/>
      <c r="KZU25" s="11"/>
      <c r="KZV25" s="11"/>
      <c r="KZW25" s="11"/>
      <c r="KZX25" s="11"/>
      <c r="KZY25" s="11"/>
      <c r="KZZ25" s="11"/>
      <c r="LAA25" s="11"/>
      <c r="LAB25" s="11"/>
      <c r="LAC25" s="11"/>
      <c r="LAD25" s="11"/>
      <c r="LAE25" s="11"/>
      <c r="LAF25" s="11"/>
      <c r="LAG25" s="11"/>
      <c r="LAH25" s="11"/>
      <c r="LAI25" s="11"/>
      <c r="LAJ25" s="11"/>
      <c r="LAK25" s="11"/>
      <c r="LAL25" s="11"/>
      <c r="LAM25" s="11"/>
      <c r="LAN25" s="11"/>
      <c r="LAO25" s="11"/>
      <c r="LAP25" s="11"/>
      <c r="LAQ25" s="11"/>
      <c r="LAR25" s="11"/>
      <c r="LAS25" s="11"/>
      <c r="LAT25" s="11"/>
      <c r="LAU25" s="11"/>
      <c r="LAV25" s="11"/>
      <c r="LAW25" s="11"/>
      <c r="LAX25" s="11"/>
      <c r="LAY25" s="11"/>
      <c r="LAZ25" s="11"/>
      <c r="LBA25" s="11"/>
      <c r="LBB25" s="11"/>
      <c r="LBC25" s="11"/>
      <c r="LBD25" s="11"/>
      <c r="LBE25" s="11"/>
      <c r="LBF25" s="11"/>
      <c r="LBG25" s="11"/>
      <c r="LBH25" s="11"/>
      <c r="LBI25" s="11"/>
      <c r="LBJ25" s="11"/>
      <c r="LBK25" s="11"/>
      <c r="LBL25" s="11"/>
      <c r="LBM25" s="11"/>
      <c r="LBN25" s="11"/>
      <c r="LBO25" s="11"/>
      <c r="LBP25" s="11"/>
      <c r="LBQ25" s="11"/>
      <c r="LBR25" s="11"/>
      <c r="LBS25" s="11"/>
      <c r="LBT25" s="11"/>
      <c r="LBU25" s="11"/>
      <c r="LBV25" s="11"/>
      <c r="LBW25" s="11"/>
      <c r="LBX25" s="11"/>
      <c r="LBY25" s="11"/>
      <c r="LBZ25" s="11"/>
      <c r="LCA25" s="11"/>
      <c r="LCB25" s="11"/>
      <c r="LCC25" s="11"/>
      <c r="LCD25" s="11"/>
      <c r="LCE25" s="11"/>
      <c r="LCF25" s="11"/>
      <c r="LCG25" s="11"/>
      <c r="LCH25" s="11"/>
      <c r="LCI25" s="11"/>
      <c r="LCJ25" s="11"/>
      <c r="LCK25" s="11"/>
      <c r="LCL25" s="11"/>
      <c r="LCM25" s="11"/>
      <c r="LCN25" s="11"/>
      <c r="LCO25" s="11"/>
      <c r="LCP25" s="11"/>
      <c r="LCQ25" s="11"/>
      <c r="LCR25" s="11"/>
      <c r="LCS25" s="11"/>
      <c r="LCT25" s="11"/>
      <c r="LCU25" s="11"/>
      <c r="LCV25" s="11"/>
      <c r="LCW25" s="11"/>
      <c r="LCX25" s="11"/>
      <c r="LCY25" s="11"/>
      <c r="LCZ25" s="11"/>
      <c r="LDA25" s="11"/>
      <c r="LDB25" s="11"/>
      <c r="LDC25" s="11"/>
      <c r="LDD25" s="11"/>
      <c r="LDE25" s="11"/>
      <c r="LDF25" s="11"/>
      <c r="LDG25" s="11"/>
      <c r="LDH25" s="11"/>
      <c r="LDI25" s="11"/>
      <c r="LDJ25" s="11"/>
      <c r="LDK25" s="11"/>
      <c r="LDL25" s="11"/>
      <c r="LDM25" s="11"/>
      <c r="LDN25" s="11"/>
      <c r="LDO25" s="11"/>
      <c r="LDP25" s="11"/>
      <c r="LDQ25" s="11"/>
      <c r="LDR25" s="11"/>
      <c r="LDS25" s="11"/>
      <c r="LDT25" s="11"/>
      <c r="LDU25" s="11"/>
      <c r="LDV25" s="11"/>
      <c r="LDW25" s="11"/>
      <c r="LDX25" s="11"/>
      <c r="LDY25" s="11"/>
      <c r="LDZ25" s="11"/>
      <c r="LEA25" s="11"/>
      <c r="LEB25" s="11"/>
      <c r="LEC25" s="11"/>
      <c r="LED25" s="11"/>
      <c r="LEE25" s="11"/>
      <c r="LEF25" s="11"/>
      <c r="LEG25" s="11"/>
      <c r="LEH25" s="11"/>
      <c r="LEI25" s="11"/>
      <c r="LEJ25" s="11"/>
      <c r="LEK25" s="11"/>
      <c r="LEL25" s="11"/>
      <c r="LEM25" s="11"/>
      <c r="LEN25" s="11"/>
      <c r="LEO25" s="11"/>
      <c r="LEP25" s="11"/>
      <c r="LEQ25" s="11"/>
      <c r="LER25" s="11"/>
      <c r="LES25" s="11"/>
      <c r="LET25" s="11"/>
      <c r="LEU25" s="11"/>
      <c r="LEV25" s="11"/>
      <c r="LEW25" s="11"/>
      <c r="LEX25" s="11"/>
      <c r="LEY25" s="11"/>
      <c r="LEZ25" s="11"/>
      <c r="LFA25" s="11"/>
      <c r="LFB25" s="11"/>
      <c r="LFC25" s="11"/>
      <c r="LFD25" s="11"/>
      <c r="LFE25" s="11"/>
      <c r="LFF25" s="11"/>
      <c r="LFG25" s="11"/>
      <c r="LFH25" s="11"/>
      <c r="LFI25" s="11"/>
      <c r="LFJ25" s="11"/>
      <c r="LFK25" s="11"/>
      <c r="LFL25" s="11"/>
      <c r="LFM25" s="11"/>
      <c r="LFN25" s="11"/>
      <c r="LFO25" s="11"/>
      <c r="LFP25" s="11"/>
      <c r="LFQ25" s="11"/>
      <c r="LFR25" s="11"/>
      <c r="LFS25" s="11"/>
      <c r="LFT25" s="11"/>
      <c r="LFU25" s="11"/>
      <c r="LFV25" s="11"/>
      <c r="LFW25" s="11"/>
      <c r="LFX25" s="11"/>
      <c r="LFY25" s="11"/>
      <c r="LFZ25" s="11"/>
      <c r="LGA25" s="11"/>
      <c r="LGB25" s="11"/>
      <c r="LGC25" s="11"/>
      <c r="LGD25" s="11"/>
      <c r="LGE25" s="11"/>
      <c r="LGF25" s="11"/>
      <c r="LGG25" s="11"/>
      <c r="LGH25" s="11"/>
      <c r="LGI25" s="11"/>
      <c r="LGJ25" s="11"/>
      <c r="LGK25" s="11"/>
      <c r="LGL25" s="11"/>
      <c r="LGM25" s="11"/>
      <c r="LGN25" s="11"/>
      <c r="LGO25" s="11"/>
      <c r="LGP25" s="11"/>
      <c r="LGQ25" s="11"/>
      <c r="LGR25" s="11"/>
      <c r="LGS25" s="11"/>
      <c r="LGT25" s="11"/>
      <c r="LGU25" s="11"/>
      <c r="LGV25" s="11"/>
      <c r="LGW25" s="11"/>
      <c r="LGX25" s="11"/>
      <c r="LGY25" s="11"/>
      <c r="LGZ25" s="11"/>
      <c r="LHA25" s="11"/>
      <c r="LHB25" s="11"/>
      <c r="LHC25" s="11"/>
      <c r="LHD25" s="11"/>
      <c r="LHE25" s="11"/>
      <c r="LHF25" s="11"/>
      <c r="LHG25" s="11"/>
      <c r="LHH25" s="11"/>
      <c r="LHI25" s="11"/>
      <c r="LHJ25" s="11"/>
      <c r="LHK25" s="11"/>
      <c r="LHL25" s="11"/>
      <c r="LHM25" s="11"/>
      <c r="LHN25" s="11"/>
      <c r="LHO25" s="11"/>
      <c r="LHP25" s="11"/>
      <c r="LHQ25" s="11"/>
      <c r="LHR25" s="11"/>
      <c r="LHS25" s="11"/>
      <c r="LHT25" s="11"/>
      <c r="LHU25" s="11"/>
      <c r="LHV25" s="11"/>
      <c r="LHW25" s="11"/>
      <c r="LHX25" s="11"/>
      <c r="LHY25" s="11"/>
      <c r="LHZ25" s="11"/>
      <c r="LIA25" s="11"/>
      <c r="LIB25" s="11"/>
      <c r="LIC25" s="11"/>
      <c r="LID25" s="11"/>
      <c r="LIE25" s="11"/>
      <c r="LIF25" s="11"/>
      <c r="LIG25" s="11"/>
      <c r="LIH25" s="11"/>
      <c r="LII25" s="11"/>
      <c r="LIJ25" s="11"/>
      <c r="LIK25" s="11"/>
      <c r="LIL25" s="11"/>
      <c r="LIM25" s="11"/>
      <c r="LIN25" s="11"/>
      <c r="LIO25" s="11"/>
      <c r="LIP25" s="11"/>
      <c r="LIQ25" s="11"/>
      <c r="LIR25" s="11"/>
      <c r="LIS25" s="11"/>
      <c r="LIT25" s="11"/>
      <c r="LIU25" s="11"/>
      <c r="LIV25" s="11"/>
      <c r="LIW25" s="11"/>
      <c r="LIX25" s="11"/>
      <c r="LIY25" s="11"/>
      <c r="LIZ25" s="11"/>
      <c r="LJA25" s="11"/>
      <c r="LJB25" s="11"/>
      <c r="LJC25" s="11"/>
      <c r="LJD25" s="11"/>
      <c r="LJE25" s="11"/>
      <c r="LJF25" s="11"/>
      <c r="LJG25" s="11"/>
      <c r="LJH25" s="11"/>
      <c r="LJI25" s="11"/>
      <c r="LJJ25" s="11"/>
      <c r="LJK25" s="11"/>
      <c r="LJL25" s="11"/>
      <c r="LJM25" s="11"/>
      <c r="LJN25" s="11"/>
      <c r="LJO25" s="11"/>
      <c r="LJP25" s="11"/>
      <c r="LJQ25" s="11"/>
      <c r="LJR25" s="11"/>
      <c r="LJS25" s="11"/>
      <c r="LJT25" s="11"/>
      <c r="LJU25" s="11"/>
      <c r="LJV25" s="11"/>
      <c r="LJW25" s="11"/>
      <c r="LJX25" s="11"/>
      <c r="LJY25" s="11"/>
      <c r="LJZ25" s="11"/>
      <c r="LKA25" s="11"/>
      <c r="LKB25" s="11"/>
      <c r="LKC25" s="11"/>
      <c r="LKD25" s="11"/>
      <c r="LKE25" s="11"/>
      <c r="LKF25" s="11"/>
      <c r="LKG25" s="11"/>
      <c r="LKH25" s="11"/>
      <c r="LKI25" s="11"/>
      <c r="LKJ25" s="11"/>
      <c r="LKK25" s="11"/>
      <c r="LKL25" s="11"/>
      <c r="LKM25" s="11"/>
      <c r="LKN25" s="11"/>
      <c r="LKO25" s="11"/>
      <c r="LKP25" s="11"/>
      <c r="LKQ25" s="11"/>
      <c r="LKR25" s="11"/>
      <c r="LKS25" s="11"/>
      <c r="LKT25" s="11"/>
      <c r="LKU25" s="11"/>
      <c r="LKV25" s="11"/>
      <c r="LKW25" s="11"/>
      <c r="LKX25" s="11"/>
      <c r="LKY25" s="11"/>
      <c r="LKZ25" s="11"/>
      <c r="LLA25" s="11"/>
      <c r="LLB25" s="11"/>
      <c r="LLC25" s="11"/>
      <c r="LLD25" s="11"/>
      <c r="LLE25" s="11"/>
      <c r="LLF25" s="11"/>
      <c r="LLG25" s="11"/>
      <c r="LLH25" s="11"/>
      <c r="LLI25" s="11"/>
      <c r="LLJ25" s="11"/>
      <c r="LLK25" s="11"/>
      <c r="LLL25" s="11"/>
      <c r="LLM25" s="11"/>
      <c r="LLN25" s="11"/>
      <c r="LLO25" s="11"/>
      <c r="LLP25" s="11"/>
      <c r="LLQ25" s="11"/>
      <c r="LLR25" s="11"/>
      <c r="LLS25" s="11"/>
      <c r="LLT25" s="11"/>
      <c r="LLU25" s="11"/>
      <c r="LLV25" s="11"/>
      <c r="LLW25" s="11"/>
      <c r="LLX25" s="11"/>
      <c r="LLY25" s="11"/>
      <c r="LLZ25" s="11"/>
      <c r="LMA25" s="11"/>
      <c r="LMB25" s="11"/>
      <c r="LMC25" s="11"/>
      <c r="LMD25" s="11"/>
      <c r="LME25" s="11"/>
      <c r="LMF25" s="11"/>
      <c r="LMG25" s="11"/>
      <c r="LMH25" s="11"/>
      <c r="LMI25" s="11"/>
      <c r="LMJ25" s="11"/>
      <c r="LMK25" s="11"/>
      <c r="LML25" s="11"/>
      <c r="LMM25" s="11"/>
      <c r="LMN25" s="11"/>
      <c r="LMO25" s="11"/>
      <c r="LMP25" s="11"/>
      <c r="LMQ25" s="11"/>
      <c r="LMR25" s="11"/>
      <c r="LMS25" s="11"/>
      <c r="LMT25" s="11"/>
      <c r="LMU25" s="11"/>
      <c r="LMV25" s="11"/>
      <c r="LMW25" s="11"/>
      <c r="LMX25" s="11"/>
      <c r="LMY25" s="11"/>
      <c r="LMZ25" s="11"/>
      <c r="LNA25" s="11"/>
      <c r="LNB25" s="11"/>
      <c r="LNC25" s="11"/>
      <c r="LND25" s="11"/>
      <c r="LNE25" s="11"/>
      <c r="LNF25" s="11"/>
      <c r="LNG25" s="11"/>
      <c r="LNH25" s="11"/>
      <c r="LNI25" s="11"/>
      <c r="LNJ25" s="11"/>
      <c r="LNK25" s="11"/>
      <c r="LNL25" s="11"/>
      <c r="LNM25" s="11"/>
      <c r="LNN25" s="11"/>
      <c r="LNO25" s="11"/>
      <c r="LNP25" s="11"/>
      <c r="LNQ25" s="11"/>
      <c r="LNR25" s="11"/>
      <c r="LNS25" s="11"/>
      <c r="LNT25" s="11"/>
      <c r="LNU25" s="11"/>
      <c r="LNV25" s="11"/>
      <c r="LNW25" s="11"/>
      <c r="LNX25" s="11"/>
      <c r="LNY25" s="11"/>
      <c r="LNZ25" s="11"/>
      <c r="LOA25" s="11"/>
      <c r="LOB25" s="11"/>
      <c r="LOC25" s="11"/>
      <c r="LOD25" s="11"/>
      <c r="LOE25" s="11"/>
      <c r="LOF25" s="11"/>
      <c r="LOG25" s="11"/>
      <c r="LOH25" s="11"/>
      <c r="LOI25" s="11"/>
      <c r="LOJ25" s="11"/>
      <c r="LOK25" s="11"/>
      <c r="LOL25" s="11"/>
      <c r="LOM25" s="11"/>
      <c r="LON25" s="11"/>
      <c r="LOO25" s="11"/>
      <c r="LOP25" s="11"/>
      <c r="LOQ25" s="11"/>
      <c r="LOR25" s="11"/>
      <c r="LOS25" s="11"/>
      <c r="LOT25" s="11"/>
      <c r="LOU25" s="11"/>
      <c r="LOV25" s="11"/>
      <c r="LOW25" s="11"/>
      <c r="LOX25" s="11"/>
      <c r="LOY25" s="11"/>
      <c r="LOZ25" s="11"/>
      <c r="LPA25" s="11"/>
      <c r="LPB25" s="11"/>
      <c r="LPC25" s="11"/>
      <c r="LPD25" s="11"/>
      <c r="LPE25" s="11"/>
      <c r="LPF25" s="11"/>
      <c r="LPG25" s="11"/>
      <c r="LPH25" s="11"/>
      <c r="LPI25" s="11"/>
      <c r="LPJ25" s="11"/>
      <c r="LPK25" s="11"/>
      <c r="LPL25" s="11"/>
      <c r="LPM25" s="11"/>
      <c r="LPN25" s="11"/>
      <c r="LPO25" s="11"/>
      <c r="LPP25" s="11"/>
      <c r="LPQ25" s="11"/>
      <c r="LPR25" s="11"/>
      <c r="LPS25" s="11"/>
      <c r="LPT25" s="11"/>
      <c r="LPU25" s="11"/>
      <c r="LPV25" s="11"/>
      <c r="LPW25" s="11"/>
      <c r="LPX25" s="11"/>
      <c r="LPY25" s="11"/>
      <c r="LPZ25" s="11"/>
      <c r="LQA25" s="11"/>
      <c r="LQB25" s="11"/>
      <c r="LQC25" s="11"/>
      <c r="LQD25" s="11"/>
      <c r="LQE25" s="11"/>
      <c r="LQF25" s="11"/>
      <c r="LQG25" s="11"/>
      <c r="LQH25" s="11"/>
      <c r="LQI25" s="11"/>
      <c r="LQJ25" s="11"/>
      <c r="LQK25" s="11"/>
      <c r="LQL25" s="11"/>
      <c r="LQM25" s="11"/>
      <c r="LQN25" s="11"/>
      <c r="LQO25" s="11"/>
      <c r="LQP25" s="11"/>
      <c r="LQQ25" s="11"/>
      <c r="LQR25" s="11"/>
      <c r="LQS25" s="11"/>
      <c r="LQT25" s="11"/>
      <c r="LQU25" s="11"/>
      <c r="LQV25" s="11"/>
      <c r="LQW25" s="11"/>
      <c r="LQX25" s="11"/>
      <c r="LQY25" s="11"/>
      <c r="LQZ25" s="11"/>
      <c r="LRA25" s="11"/>
      <c r="LRB25" s="11"/>
      <c r="LRC25" s="11"/>
      <c r="LRD25" s="11"/>
      <c r="LRE25" s="11"/>
      <c r="LRF25" s="11"/>
      <c r="LRG25" s="11"/>
      <c r="LRH25" s="11"/>
      <c r="LRI25" s="11"/>
      <c r="LRJ25" s="11"/>
      <c r="LRK25" s="11"/>
      <c r="LRL25" s="11"/>
      <c r="LRM25" s="11"/>
      <c r="LRN25" s="11"/>
      <c r="LRO25" s="11"/>
      <c r="LRP25" s="11"/>
      <c r="LRQ25" s="11"/>
      <c r="LRR25" s="11"/>
      <c r="LRS25" s="11"/>
      <c r="LRT25" s="11"/>
      <c r="LRU25" s="11"/>
      <c r="LRV25" s="11"/>
      <c r="LRW25" s="11"/>
      <c r="LRX25" s="11"/>
      <c r="LRY25" s="11"/>
      <c r="LRZ25" s="11"/>
      <c r="LSA25" s="11"/>
      <c r="LSB25" s="11"/>
      <c r="LSC25" s="11"/>
      <c r="LSD25" s="11"/>
      <c r="LSE25" s="11"/>
      <c r="LSF25" s="11"/>
      <c r="LSG25" s="11"/>
      <c r="LSH25" s="11"/>
      <c r="LSI25" s="11"/>
      <c r="LSJ25" s="11"/>
      <c r="LSK25" s="11"/>
      <c r="LSL25" s="11"/>
      <c r="LSM25" s="11"/>
      <c r="LSN25" s="11"/>
      <c r="LSO25" s="11"/>
      <c r="LSP25" s="11"/>
      <c r="LSQ25" s="11"/>
      <c r="LSR25" s="11"/>
      <c r="LSS25" s="11"/>
      <c r="LST25" s="11"/>
      <c r="LSU25" s="11"/>
      <c r="LSV25" s="11"/>
      <c r="LSW25" s="11"/>
      <c r="LSX25" s="11"/>
      <c r="LSY25" s="11"/>
      <c r="LSZ25" s="11"/>
      <c r="LTA25" s="11"/>
      <c r="LTB25" s="11"/>
      <c r="LTC25" s="11"/>
      <c r="LTD25" s="11"/>
      <c r="LTE25" s="11"/>
      <c r="LTF25" s="11"/>
      <c r="LTG25" s="11"/>
      <c r="LTH25" s="11"/>
      <c r="LTI25" s="11"/>
      <c r="LTJ25" s="11"/>
      <c r="LTK25" s="11"/>
      <c r="LTL25" s="11"/>
      <c r="LTM25" s="11"/>
      <c r="LTN25" s="11"/>
      <c r="LTO25" s="11"/>
      <c r="LTP25" s="11"/>
      <c r="LTQ25" s="11"/>
      <c r="LTR25" s="11"/>
      <c r="LTS25" s="11"/>
      <c r="LTT25" s="11"/>
      <c r="LTU25" s="11"/>
      <c r="LTV25" s="11"/>
      <c r="LTW25" s="11"/>
      <c r="LTX25" s="11"/>
      <c r="LTY25" s="11"/>
      <c r="LTZ25" s="11"/>
      <c r="LUA25" s="11"/>
      <c r="LUB25" s="11"/>
      <c r="LUC25" s="11"/>
      <c r="LUD25" s="11"/>
      <c r="LUE25" s="11"/>
      <c r="LUF25" s="11"/>
      <c r="LUG25" s="11"/>
      <c r="LUH25" s="11"/>
      <c r="LUI25" s="11"/>
      <c r="LUJ25" s="11"/>
      <c r="LUK25" s="11"/>
      <c r="LUL25" s="11"/>
      <c r="LUM25" s="11"/>
      <c r="LUN25" s="11"/>
      <c r="LUO25" s="11"/>
      <c r="LUP25" s="11"/>
      <c r="LUQ25" s="11"/>
      <c r="LUR25" s="11"/>
      <c r="LUS25" s="11"/>
      <c r="LUT25" s="11"/>
      <c r="LUU25" s="11"/>
      <c r="LUV25" s="11"/>
      <c r="LUW25" s="11"/>
      <c r="LUX25" s="11"/>
      <c r="LUY25" s="11"/>
      <c r="LUZ25" s="11"/>
      <c r="LVA25" s="11"/>
      <c r="LVB25" s="11"/>
      <c r="LVC25" s="11"/>
      <c r="LVD25" s="11"/>
      <c r="LVE25" s="11"/>
      <c r="LVF25" s="11"/>
      <c r="LVG25" s="11"/>
      <c r="LVH25" s="11"/>
      <c r="LVI25" s="11"/>
      <c r="LVJ25" s="11"/>
      <c r="LVK25" s="11"/>
      <c r="LVL25" s="11"/>
      <c r="LVM25" s="11"/>
      <c r="LVN25" s="11"/>
      <c r="LVO25" s="11"/>
      <c r="LVP25" s="11"/>
      <c r="LVQ25" s="11"/>
      <c r="LVR25" s="11"/>
      <c r="LVS25" s="11"/>
      <c r="LVT25" s="11"/>
      <c r="LVU25" s="11"/>
      <c r="LVV25" s="11"/>
      <c r="LVW25" s="11"/>
      <c r="LVX25" s="11"/>
      <c r="LVY25" s="11"/>
      <c r="LVZ25" s="11"/>
      <c r="LWA25" s="11"/>
      <c r="LWB25" s="11"/>
      <c r="LWC25" s="11"/>
      <c r="LWD25" s="11"/>
      <c r="LWE25" s="11"/>
      <c r="LWF25" s="11"/>
      <c r="LWG25" s="11"/>
      <c r="LWH25" s="11"/>
      <c r="LWI25" s="11"/>
      <c r="LWJ25" s="11"/>
      <c r="LWK25" s="11"/>
      <c r="LWL25" s="11"/>
      <c r="LWM25" s="11"/>
      <c r="LWN25" s="11"/>
      <c r="LWO25" s="11"/>
      <c r="LWP25" s="11"/>
      <c r="LWQ25" s="11"/>
      <c r="LWR25" s="11"/>
      <c r="LWS25" s="11"/>
      <c r="LWT25" s="11"/>
      <c r="LWU25" s="11"/>
      <c r="LWV25" s="11"/>
      <c r="LWW25" s="11"/>
      <c r="LWX25" s="11"/>
      <c r="LWY25" s="11"/>
      <c r="LWZ25" s="11"/>
      <c r="LXA25" s="11"/>
      <c r="LXB25" s="11"/>
      <c r="LXC25" s="11"/>
      <c r="LXD25" s="11"/>
      <c r="LXE25" s="11"/>
      <c r="LXF25" s="11"/>
      <c r="LXG25" s="11"/>
      <c r="LXH25" s="11"/>
      <c r="LXI25" s="11"/>
      <c r="LXJ25" s="11"/>
      <c r="LXK25" s="11"/>
      <c r="LXL25" s="11"/>
      <c r="LXM25" s="11"/>
      <c r="LXN25" s="11"/>
      <c r="LXO25" s="11"/>
      <c r="LXP25" s="11"/>
      <c r="LXQ25" s="11"/>
      <c r="LXR25" s="11"/>
      <c r="LXS25" s="11"/>
      <c r="LXT25" s="11"/>
      <c r="LXU25" s="11"/>
      <c r="LXV25" s="11"/>
      <c r="LXW25" s="11"/>
      <c r="LXX25" s="11"/>
      <c r="LXY25" s="11"/>
      <c r="LXZ25" s="11"/>
      <c r="LYA25" s="11"/>
      <c r="LYB25" s="11"/>
      <c r="LYC25" s="11"/>
      <c r="LYD25" s="11"/>
      <c r="LYE25" s="11"/>
      <c r="LYF25" s="11"/>
      <c r="LYG25" s="11"/>
      <c r="LYH25" s="11"/>
      <c r="LYI25" s="11"/>
      <c r="LYJ25" s="11"/>
      <c r="LYK25" s="11"/>
      <c r="LYL25" s="11"/>
      <c r="LYM25" s="11"/>
      <c r="LYN25" s="11"/>
      <c r="LYO25" s="11"/>
      <c r="LYP25" s="11"/>
      <c r="LYQ25" s="11"/>
      <c r="LYR25" s="11"/>
      <c r="LYS25" s="11"/>
      <c r="LYT25" s="11"/>
      <c r="LYU25" s="11"/>
      <c r="LYV25" s="11"/>
      <c r="LYW25" s="11"/>
      <c r="LYX25" s="11"/>
      <c r="LYY25" s="11"/>
      <c r="LYZ25" s="11"/>
      <c r="LZA25" s="11"/>
      <c r="LZB25" s="11"/>
      <c r="LZC25" s="11"/>
      <c r="LZD25" s="11"/>
      <c r="LZE25" s="11"/>
      <c r="LZF25" s="11"/>
      <c r="LZG25" s="11"/>
      <c r="LZH25" s="11"/>
      <c r="LZI25" s="11"/>
      <c r="LZJ25" s="11"/>
      <c r="LZK25" s="11"/>
      <c r="LZL25" s="11"/>
      <c r="LZM25" s="11"/>
      <c r="LZN25" s="11"/>
      <c r="LZO25" s="11"/>
      <c r="LZP25" s="11"/>
      <c r="LZQ25" s="11"/>
      <c r="LZR25" s="11"/>
      <c r="LZS25" s="11"/>
      <c r="LZT25" s="11"/>
      <c r="LZU25" s="11"/>
      <c r="LZV25" s="11"/>
      <c r="LZW25" s="11"/>
      <c r="LZX25" s="11"/>
      <c r="LZY25" s="11"/>
      <c r="LZZ25" s="11"/>
      <c r="MAA25" s="11"/>
      <c r="MAB25" s="11"/>
      <c r="MAC25" s="11"/>
      <c r="MAD25" s="11"/>
      <c r="MAE25" s="11"/>
      <c r="MAF25" s="11"/>
      <c r="MAG25" s="11"/>
      <c r="MAH25" s="11"/>
      <c r="MAI25" s="11"/>
      <c r="MAJ25" s="11"/>
      <c r="MAK25" s="11"/>
      <c r="MAL25" s="11"/>
      <c r="MAM25" s="11"/>
      <c r="MAN25" s="11"/>
      <c r="MAO25" s="11"/>
      <c r="MAP25" s="11"/>
      <c r="MAQ25" s="11"/>
      <c r="MAR25" s="11"/>
      <c r="MAS25" s="11"/>
      <c r="MAT25" s="11"/>
      <c r="MAU25" s="11"/>
      <c r="MAV25" s="11"/>
      <c r="MAW25" s="11"/>
      <c r="MAX25" s="11"/>
      <c r="MAY25" s="11"/>
      <c r="MAZ25" s="11"/>
      <c r="MBA25" s="11"/>
      <c r="MBB25" s="11"/>
      <c r="MBC25" s="11"/>
      <c r="MBD25" s="11"/>
      <c r="MBE25" s="11"/>
      <c r="MBF25" s="11"/>
      <c r="MBG25" s="11"/>
      <c r="MBH25" s="11"/>
      <c r="MBI25" s="11"/>
      <c r="MBJ25" s="11"/>
      <c r="MBK25" s="11"/>
      <c r="MBL25" s="11"/>
      <c r="MBM25" s="11"/>
      <c r="MBN25" s="11"/>
      <c r="MBO25" s="11"/>
      <c r="MBP25" s="11"/>
      <c r="MBQ25" s="11"/>
      <c r="MBR25" s="11"/>
      <c r="MBS25" s="11"/>
      <c r="MBT25" s="11"/>
      <c r="MBU25" s="11"/>
      <c r="MBV25" s="11"/>
      <c r="MBW25" s="11"/>
      <c r="MBX25" s="11"/>
      <c r="MBY25" s="11"/>
      <c r="MBZ25" s="11"/>
      <c r="MCA25" s="11"/>
      <c r="MCB25" s="11"/>
      <c r="MCC25" s="11"/>
      <c r="MCD25" s="11"/>
      <c r="MCE25" s="11"/>
      <c r="MCF25" s="11"/>
      <c r="MCG25" s="11"/>
      <c r="MCH25" s="11"/>
      <c r="MCI25" s="11"/>
      <c r="MCJ25" s="11"/>
      <c r="MCK25" s="11"/>
      <c r="MCL25" s="11"/>
      <c r="MCM25" s="11"/>
      <c r="MCN25" s="11"/>
      <c r="MCO25" s="11"/>
      <c r="MCP25" s="11"/>
      <c r="MCQ25" s="11"/>
      <c r="MCR25" s="11"/>
      <c r="MCS25" s="11"/>
      <c r="MCT25" s="11"/>
      <c r="MCU25" s="11"/>
      <c r="MCV25" s="11"/>
      <c r="MCW25" s="11"/>
      <c r="MCX25" s="11"/>
      <c r="MCY25" s="11"/>
      <c r="MCZ25" s="11"/>
      <c r="MDA25" s="11"/>
      <c r="MDB25" s="11"/>
      <c r="MDC25" s="11"/>
      <c r="MDD25" s="11"/>
      <c r="MDE25" s="11"/>
      <c r="MDF25" s="11"/>
      <c r="MDG25" s="11"/>
      <c r="MDH25" s="11"/>
      <c r="MDI25" s="11"/>
      <c r="MDJ25" s="11"/>
      <c r="MDK25" s="11"/>
      <c r="MDL25" s="11"/>
      <c r="MDM25" s="11"/>
      <c r="MDN25" s="11"/>
      <c r="MDO25" s="11"/>
      <c r="MDP25" s="11"/>
      <c r="MDQ25" s="11"/>
      <c r="MDR25" s="11"/>
      <c r="MDS25" s="11"/>
      <c r="MDT25" s="11"/>
      <c r="MDU25" s="11"/>
      <c r="MDV25" s="11"/>
      <c r="MDW25" s="11"/>
      <c r="MDX25" s="11"/>
      <c r="MDY25" s="11"/>
      <c r="MDZ25" s="11"/>
      <c r="MEA25" s="11"/>
      <c r="MEB25" s="11"/>
      <c r="MEC25" s="11"/>
      <c r="MED25" s="11"/>
      <c r="MEE25" s="11"/>
      <c r="MEF25" s="11"/>
      <c r="MEG25" s="11"/>
      <c r="MEH25" s="11"/>
      <c r="MEI25" s="11"/>
      <c r="MEJ25" s="11"/>
      <c r="MEK25" s="11"/>
      <c r="MEL25" s="11"/>
      <c r="MEM25" s="11"/>
      <c r="MEN25" s="11"/>
      <c r="MEO25" s="11"/>
      <c r="MEP25" s="11"/>
      <c r="MEQ25" s="11"/>
      <c r="MER25" s="11"/>
      <c r="MES25" s="11"/>
      <c r="MET25" s="11"/>
      <c r="MEU25" s="11"/>
      <c r="MEV25" s="11"/>
      <c r="MEW25" s="11"/>
      <c r="MEX25" s="11"/>
      <c r="MEY25" s="11"/>
      <c r="MEZ25" s="11"/>
      <c r="MFA25" s="11"/>
      <c r="MFB25" s="11"/>
      <c r="MFC25" s="11"/>
      <c r="MFD25" s="11"/>
      <c r="MFE25" s="11"/>
      <c r="MFF25" s="11"/>
      <c r="MFG25" s="11"/>
      <c r="MFH25" s="11"/>
      <c r="MFI25" s="11"/>
      <c r="MFJ25" s="11"/>
      <c r="MFK25" s="11"/>
      <c r="MFL25" s="11"/>
      <c r="MFM25" s="11"/>
      <c r="MFN25" s="11"/>
      <c r="MFO25" s="11"/>
      <c r="MFP25" s="11"/>
      <c r="MFQ25" s="11"/>
      <c r="MFR25" s="11"/>
      <c r="MFS25" s="11"/>
      <c r="MFT25" s="11"/>
      <c r="MFU25" s="11"/>
      <c r="MFV25" s="11"/>
      <c r="MFW25" s="11"/>
      <c r="MFX25" s="11"/>
      <c r="MFY25" s="11"/>
      <c r="MFZ25" s="11"/>
      <c r="MGA25" s="11"/>
      <c r="MGB25" s="11"/>
      <c r="MGC25" s="11"/>
      <c r="MGD25" s="11"/>
      <c r="MGE25" s="11"/>
      <c r="MGF25" s="11"/>
      <c r="MGG25" s="11"/>
      <c r="MGH25" s="11"/>
      <c r="MGI25" s="11"/>
      <c r="MGJ25" s="11"/>
      <c r="MGK25" s="11"/>
      <c r="MGL25" s="11"/>
      <c r="MGM25" s="11"/>
      <c r="MGN25" s="11"/>
      <c r="MGO25" s="11"/>
      <c r="MGP25" s="11"/>
      <c r="MGQ25" s="11"/>
      <c r="MGR25" s="11"/>
      <c r="MGS25" s="11"/>
      <c r="MGT25" s="11"/>
      <c r="MGU25" s="11"/>
      <c r="MGV25" s="11"/>
      <c r="MGW25" s="11"/>
      <c r="MGX25" s="11"/>
      <c r="MGY25" s="11"/>
      <c r="MGZ25" s="11"/>
      <c r="MHA25" s="11"/>
      <c r="MHB25" s="11"/>
      <c r="MHC25" s="11"/>
      <c r="MHD25" s="11"/>
      <c r="MHE25" s="11"/>
      <c r="MHF25" s="11"/>
      <c r="MHG25" s="11"/>
      <c r="MHH25" s="11"/>
      <c r="MHI25" s="11"/>
      <c r="MHJ25" s="11"/>
      <c r="MHK25" s="11"/>
      <c r="MHL25" s="11"/>
      <c r="MHM25" s="11"/>
      <c r="MHN25" s="11"/>
      <c r="MHO25" s="11"/>
      <c r="MHP25" s="11"/>
      <c r="MHQ25" s="11"/>
      <c r="MHR25" s="11"/>
      <c r="MHS25" s="11"/>
      <c r="MHT25" s="11"/>
      <c r="MHU25" s="11"/>
      <c r="MHV25" s="11"/>
      <c r="MHW25" s="11"/>
      <c r="MHX25" s="11"/>
      <c r="MHY25" s="11"/>
      <c r="MHZ25" s="11"/>
      <c r="MIA25" s="11"/>
      <c r="MIB25" s="11"/>
      <c r="MIC25" s="11"/>
      <c r="MID25" s="11"/>
      <c r="MIE25" s="11"/>
      <c r="MIF25" s="11"/>
      <c r="MIG25" s="11"/>
      <c r="MIH25" s="11"/>
      <c r="MII25" s="11"/>
      <c r="MIJ25" s="11"/>
      <c r="MIK25" s="11"/>
      <c r="MIL25" s="11"/>
      <c r="MIM25" s="11"/>
      <c r="MIN25" s="11"/>
      <c r="MIO25" s="11"/>
      <c r="MIP25" s="11"/>
      <c r="MIQ25" s="11"/>
      <c r="MIR25" s="11"/>
      <c r="MIS25" s="11"/>
      <c r="MIT25" s="11"/>
      <c r="MIU25" s="11"/>
      <c r="MIV25" s="11"/>
      <c r="MIW25" s="11"/>
      <c r="MIX25" s="11"/>
      <c r="MIY25" s="11"/>
      <c r="MIZ25" s="11"/>
      <c r="MJA25" s="11"/>
      <c r="MJB25" s="11"/>
      <c r="MJC25" s="11"/>
      <c r="MJD25" s="11"/>
      <c r="MJE25" s="11"/>
      <c r="MJF25" s="11"/>
      <c r="MJG25" s="11"/>
      <c r="MJH25" s="11"/>
      <c r="MJI25" s="11"/>
      <c r="MJJ25" s="11"/>
      <c r="MJK25" s="11"/>
      <c r="MJL25" s="11"/>
      <c r="MJM25" s="11"/>
      <c r="MJN25" s="11"/>
      <c r="MJO25" s="11"/>
      <c r="MJP25" s="11"/>
      <c r="MJQ25" s="11"/>
      <c r="MJR25" s="11"/>
      <c r="MJS25" s="11"/>
      <c r="MJT25" s="11"/>
      <c r="MJU25" s="11"/>
      <c r="MJV25" s="11"/>
      <c r="MJW25" s="11"/>
      <c r="MJX25" s="11"/>
      <c r="MJY25" s="11"/>
      <c r="MJZ25" s="11"/>
      <c r="MKA25" s="11"/>
      <c r="MKB25" s="11"/>
      <c r="MKC25" s="11"/>
      <c r="MKD25" s="11"/>
      <c r="MKE25" s="11"/>
      <c r="MKF25" s="11"/>
      <c r="MKG25" s="11"/>
      <c r="MKH25" s="11"/>
      <c r="MKI25" s="11"/>
      <c r="MKJ25" s="11"/>
      <c r="MKK25" s="11"/>
      <c r="MKL25" s="11"/>
      <c r="MKM25" s="11"/>
      <c r="MKN25" s="11"/>
      <c r="MKO25" s="11"/>
      <c r="MKP25" s="11"/>
      <c r="MKQ25" s="11"/>
      <c r="MKR25" s="11"/>
      <c r="MKS25" s="11"/>
      <c r="MKT25" s="11"/>
      <c r="MKU25" s="11"/>
      <c r="MKV25" s="11"/>
      <c r="MKW25" s="11"/>
      <c r="MKX25" s="11"/>
      <c r="MKY25" s="11"/>
      <c r="MKZ25" s="11"/>
      <c r="MLA25" s="11"/>
      <c r="MLB25" s="11"/>
      <c r="MLC25" s="11"/>
      <c r="MLD25" s="11"/>
      <c r="MLE25" s="11"/>
      <c r="MLF25" s="11"/>
      <c r="MLG25" s="11"/>
      <c r="MLH25" s="11"/>
      <c r="MLI25" s="11"/>
      <c r="MLJ25" s="11"/>
      <c r="MLK25" s="11"/>
      <c r="MLL25" s="11"/>
      <c r="MLM25" s="11"/>
      <c r="MLN25" s="11"/>
      <c r="MLO25" s="11"/>
      <c r="MLP25" s="11"/>
      <c r="MLQ25" s="11"/>
      <c r="MLR25" s="11"/>
      <c r="MLS25" s="11"/>
      <c r="MLT25" s="11"/>
      <c r="MLU25" s="11"/>
      <c r="MLV25" s="11"/>
      <c r="MLW25" s="11"/>
      <c r="MLX25" s="11"/>
      <c r="MLY25" s="11"/>
      <c r="MLZ25" s="11"/>
      <c r="MMA25" s="11"/>
      <c r="MMB25" s="11"/>
      <c r="MMC25" s="11"/>
      <c r="MMD25" s="11"/>
      <c r="MME25" s="11"/>
      <c r="MMF25" s="11"/>
      <c r="MMG25" s="11"/>
      <c r="MMH25" s="11"/>
      <c r="MMI25" s="11"/>
      <c r="MMJ25" s="11"/>
      <c r="MMK25" s="11"/>
      <c r="MML25" s="11"/>
      <c r="MMM25" s="11"/>
      <c r="MMN25" s="11"/>
      <c r="MMO25" s="11"/>
      <c r="MMP25" s="11"/>
      <c r="MMQ25" s="11"/>
      <c r="MMR25" s="11"/>
      <c r="MMS25" s="11"/>
      <c r="MMT25" s="11"/>
      <c r="MMU25" s="11"/>
      <c r="MMV25" s="11"/>
      <c r="MMW25" s="11"/>
      <c r="MMX25" s="11"/>
      <c r="MMY25" s="11"/>
      <c r="MMZ25" s="11"/>
      <c r="MNA25" s="11"/>
      <c r="MNB25" s="11"/>
      <c r="MNC25" s="11"/>
      <c r="MND25" s="11"/>
      <c r="MNE25" s="11"/>
      <c r="MNF25" s="11"/>
      <c r="MNG25" s="11"/>
      <c r="MNH25" s="11"/>
      <c r="MNI25" s="11"/>
      <c r="MNJ25" s="11"/>
      <c r="MNK25" s="11"/>
      <c r="MNL25" s="11"/>
      <c r="MNM25" s="11"/>
      <c r="MNN25" s="11"/>
      <c r="MNO25" s="11"/>
      <c r="MNP25" s="11"/>
      <c r="MNQ25" s="11"/>
      <c r="MNR25" s="11"/>
      <c r="MNS25" s="11"/>
      <c r="MNT25" s="11"/>
      <c r="MNU25" s="11"/>
      <c r="MNV25" s="11"/>
      <c r="MNW25" s="11"/>
      <c r="MNX25" s="11"/>
      <c r="MNY25" s="11"/>
      <c r="MNZ25" s="11"/>
      <c r="MOA25" s="11"/>
      <c r="MOB25" s="11"/>
      <c r="MOC25" s="11"/>
      <c r="MOD25" s="11"/>
      <c r="MOE25" s="11"/>
      <c r="MOF25" s="11"/>
      <c r="MOG25" s="11"/>
      <c r="MOH25" s="11"/>
      <c r="MOI25" s="11"/>
      <c r="MOJ25" s="11"/>
      <c r="MOK25" s="11"/>
      <c r="MOL25" s="11"/>
      <c r="MOM25" s="11"/>
      <c r="MON25" s="11"/>
      <c r="MOO25" s="11"/>
      <c r="MOP25" s="11"/>
      <c r="MOQ25" s="11"/>
      <c r="MOR25" s="11"/>
      <c r="MOS25" s="11"/>
      <c r="MOT25" s="11"/>
      <c r="MOU25" s="11"/>
      <c r="MOV25" s="11"/>
      <c r="MOW25" s="11"/>
      <c r="MOX25" s="11"/>
      <c r="MOY25" s="11"/>
      <c r="MOZ25" s="11"/>
      <c r="MPA25" s="11"/>
      <c r="MPB25" s="11"/>
      <c r="MPC25" s="11"/>
      <c r="MPD25" s="11"/>
      <c r="MPE25" s="11"/>
      <c r="MPF25" s="11"/>
      <c r="MPG25" s="11"/>
      <c r="MPH25" s="11"/>
      <c r="MPI25" s="11"/>
      <c r="MPJ25" s="11"/>
      <c r="MPK25" s="11"/>
      <c r="MPL25" s="11"/>
      <c r="MPM25" s="11"/>
      <c r="MPN25" s="11"/>
      <c r="MPO25" s="11"/>
      <c r="MPP25" s="11"/>
      <c r="MPQ25" s="11"/>
      <c r="MPR25" s="11"/>
      <c r="MPS25" s="11"/>
      <c r="MPT25" s="11"/>
      <c r="MPU25" s="11"/>
      <c r="MPV25" s="11"/>
      <c r="MPW25" s="11"/>
      <c r="MPX25" s="11"/>
      <c r="MPY25" s="11"/>
      <c r="MPZ25" s="11"/>
      <c r="MQA25" s="11"/>
      <c r="MQB25" s="11"/>
      <c r="MQC25" s="11"/>
      <c r="MQD25" s="11"/>
      <c r="MQE25" s="11"/>
      <c r="MQF25" s="11"/>
      <c r="MQG25" s="11"/>
      <c r="MQH25" s="11"/>
      <c r="MQI25" s="11"/>
      <c r="MQJ25" s="11"/>
      <c r="MQK25" s="11"/>
      <c r="MQL25" s="11"/>
      <c r="MQM25" s="11"/>
      <c r="MQN25" s="11"/>
      <c r="MQO25" s="11"/>
      <c r="MQP25" s="11"/>
      <c r="MQQ25" s="11"/>
      <c r="MQR25" s="11"/>
      <c r="MQS25" s="11"/>
      <c r="MQT25" s="11"/>
      <c r="MQU25" s="11"/>
      <c r="MQV25" s="11"/>
      <c r="MQW25" s="11"/>
      <c r="MQX25" s="11"/>
      <c r="MQY25" s="11"/>
      <c r="MQZ25" s="11"/>
      <c r="MRA25" s="11"/>
      <c r="MRB25" s="11"/>
      <c r="MRC25" s="11"/>
      <c r="MRD25" s="11"/>
      <c r="MRE25" s="11"/>
      <c r="MRF25" s="11"/>
      <c r="MRG25" s="11"/>
      <c r="MRH25" s="11"/>
      <c r="MRI25" s="11"/>
      <c r="MRJ25" s="11"/>
      <c r="MRK25" s="11"/>
      <c r="MRL25" s="11"/>
      <c r="MRM25" s="11"/>
      <c r="MRN25" s="11"/>
      <c r="MRO25" s="11"/>
      <c r="MRP25" s="11"/>
      <c r="MRQ25" s="11"/>
      <c r="MRR25" s="11"/>
      <c r="MRS25" s="11"/>
      <c r="MRT25" s="11"/>
      <c r="MRU25" s="11"/>
      <c r="MRV25" s="11"/>
      <c r="MRW25" s="11"/>
      <c r="MRX25" s="11"/>
      <c r="MRY25" s="11"/>
      <c r="MRZ25" s="11"/>
      <c r="MSA25" s="11"/>
      <c r="MSB25" s="11"/>
      <c r="MSC25" s="11"/>
      <c r="MSD25" s="11"/>
      <c r="MSE25" s="11"/>
      <c r="MSF25" s="11"/>
      <c r="MSG25" s="11"/>
      <c r="MSH25" s="11"/>
      <c r="MSI25" s="11"/>
      <c r="MSJ25" s="11"/>
      <c r="MSK25" s="11"/>
      <c r="MSL25" s="11"/>
      <c r="MSM25" s="11"/>
      <c r="MSN25" s="11"/>
      <c r="MSO25" s="11"/>
      <c r="MSP25" s="11"/>
      <c r="MSQ25" s="11"/>
      <c r="MSR25" s="11"/>
      <c r="MSS25" s="11"/>
      <c r="MST25" s="11"/>
      <c r="MSU25" s="11"/>
      <c r="MSV25" s="11"/>
      <c r="MSW25" s="11"/>
      <c r="MSX25" s="11"/>
      <c r="MSY25" s="11"/>
      <c r="MSZ25" s="11"/>
      <c r="MTA25" s="11"/>
      <c r="MTB25" s="11"/>
      <c r="MTC25" s="11"/>
      <c r="MTD25" s="11"/>
      <c r="MTE25" s="11"/>
      <c r="MTF25" s="11"/>
      <c r="MTG25" s="11"/>
      <c r="MTH25" s="11"/>
      <c r="MTI25" s="11"/>
      <c r="MTJ25" s="11"/>
      <c r="MTK25" s="11"/>
      <c r="MTL25" s="11"/>
      <c r="MTM25" s="11"/>
      <c r="MTN25" s="11"/>
      <c r="MTO25" s="11"/>
      <c r="MTP25" s="11"/>
      <c r="MTQ25" s="11"/>
      <c r="MTR25" s="11"/>
      <c r="MTS25" s="11"/>
      <c r="MTT25" s="11"/>
      <c r="MTU25" s="11"/>
      <c r="MTV25" s="11"/>
      <c r="MTW25" s="11"/>
      <c r="MTX25" s="11"/>
      <c r="MTY25" s="11"/>
      <c r="MTZ25" s="11"/>
      <c r="MUA25" s="11"/>
      <c r="MUB25" s="11"/>
      <c r="MUC25" s="11"/>
      <c r="MUD25" s="11"/>
      <c r="MUE25" s="11"/>
      <c r="MUF25" s="11"/>
      <c r="MUG25" s="11"/>
      <c r="MUH25" s="11"/>
      <c r="MUI25" s="11"/>
      <c r="MUJ25" s="11"/>
      <c r="MUK25" s="11"/>
      <c r="MUL25" s="11"/>
      <c r="MUM25" s="11"/>
      <c r="MUN25" s="11"/>
      <c r="MUO25" s="11"/>
      <c r="MUP25" s="11"/>
      <c r="MUQ25" s="11"/>
      <c r="MUR25" s="11"/>
      <c r="MUS25" s="11"/>
      <c r="MUT25" s="11"/>
      <c r="MUU25" s="11"/>
      <c r="MUV25" s="11"/>
      <c r="MUW25" s="11"/>
      <c r="MUX25" s="11"/>
      <c r="MUY25" s="11"/>
      <c r="MUZ25" s="11"/>
      <c r="MVA25" s="11"/>
      <c r="MVB25" s="11"/>
      <c r="MVC25" s="11"/>
      <c r="MVD25" s="11"/>
      <c r="MVE25" s="11"/>
      <c r="MVF25" s="11"/>
      <c r="MVG25" s="11"/>
      <c r="MVH25" s="11"/>
      <c r="MVI25" s="11"/>
      <c r="MVJ25" s="11"/>
      <c r="MVK25" s="11"/>
      <c r="MVL25" s="11"/>
      <c r="MVM25" s="11"/>
      <c r="MVN25" s="11"/>
      <c r="MVO25" s="11"/>
      <c r="MVP25" s="11"/>
      <c r="MVQ25" s="11"/>
      <c r="MVR25" s="11"/>
      <c r="MVS25" s="11"/>
      <c r="MVT25" s="11"/>
      <c r="MVU25" s="11"/>
      <c r="MVV25" s="11"/>
      <c r="MVW25" s="11"/>
      <c r="MVX25" s="11"/>
      <c r="MVY25" s="11"/>
      <c r="MVZ25" s="11"/>
      <c r="MWA25" s="11"/>
      <c r="MWB25" s="11"/>
      <c r="MWC25" s="11"/>
      <c r="MWD25" s="11"/>
      <c r="MWE25" s="11"/>
      <c r="MWF25" s="11"/>
      <c r="MWG25" s="11"/>
      <c r="MWH25" s="11"/>
      <c r="MWI25" s="11"/>
      <c r="MWJ25" s="11"/>
      <c r="MWK25" s="11"/>
      <c r="MWL25" s="11"/>
      <c r="MWM25" s="11"/>
      <c r="MWN25" s="11"/>
      <c r="MWO25" s="11"/>
      <c r="MWP25" s="11"/>
      <c r="MWQ25" s="11"/>
      <c r="MWR25" s="11"/>
      <c r="MWS25" s="11"/>
      <c r="MWT25" s="11"/>
      <c r="MWU25" s="11"/>
      <c r="MWV25" s="11"/>
      <c r="MWW25" s="11"/>
      <c r="MWX25" s="11"/>
      <c r="MWY25" s="11"/>
      <c r="MWZ25" s="11"/>
      <c r="MXA25" s="11"/>
      <c r="MXB25" s="11"/>
      <c r="MXC25" s="11"/>
      <c r="MXD25" s="11"/>
      <c r="MXE25" s="11"/>
      <c r="MXF25" s="11"/>
      <c r="MXG25" s="11"/>
      <c r="MXH25" s="11"/>
      <c r="MXI25" s="11"/>
      <c r="MXJ25" s="11"/>
      <c r="MXK25" s="11"/>
      <c r="MXL25" s="11"/>
      <c r="MXM25" s="11"/>
      <c r="MXN25" s="11"/>
      <c r="MXO25" s="11"/>
      <c r="MXP25" s="11"/>
      <c r="MXQ25" s="11"/>
      <c r="MXR25" s="11"/>
      <c r="MXS25" s="11"/>
      <c r="MXT25" s="11"/>
      <c r="MXU25" s="11"/>
      <c r="MXV25" s="11"/>
      <c r="MXW25" s="11"/>
      <c r="MXX25" s="11"/>
      <c r="MXY25" s="11"/>
      <c r="MXZ25" s="11"/>
      <c r="MYA25" s="11"/>
      <c r="MYB25" s="11"/>
      <c r="MYC25" s="11"/>
      <c r="MYD25" s="11"/>
      <c r="MYE25" s="11"/>
      <c r="MYF25" s="11"/>
      <c r="MYG25" s="11"/>
      <c r="MYH25" s="11"/>
      <c r="MYI25" s="11"/>
      <c r="MYJ25" s="11"/>
      <c r="MYK25" s="11"/>
      <c r="MYL25" s="11"/>
      <c r="MYM25" s="11"/>
      <c r="MYN25" s="11"/>
      <c r="MYO25" s="11"/>
      <c r="MYP25" s="11"/>
      <c r="MYQ25" s="11"/>
      <c r="MYR25" s="11"/>
      <c r="MYS25" s="11"/>
      <c r="MYT25" s="11"/>
      <c r="MYU25" s="11"/>
      <c r="MYV25" s="11"/>
      <c r="MYW25" s="11"/>
      <c r="MYX25" s="11"/>
      <c r="MYY25" s="11"/>
      <c r="MYZ25" s="11"/>
      <c r="MZA25" s="11"/>
      <c r="MZB25" s="11"/>
      <c r="MZC25" s="11"/>
      <c r="MZD25" s="11"/>
      <c r="MZE25" s="11"/>
      <c r="MZF25" s="11"/>
      <c r="MZG25" s="11"/>
      <c r="MZH25" s="11"/>
      <c r="MZI25" s="11"/>
      <c r="MZJ25" s="11"/>
      <c r="MZK25" s="11"/>
      <c r="MZL25" s="11"/>
      <c r="MZM25" s="11"/>
      <c r="MZN25" s="11"/>
      <c r="MZO25" s="11"/>
      <c r="MZP25" s="11"/>
      <c r="MZQ25" s="11"/>
      <c r="MZR25" s="11"/>
      <c r="MZS25" s="11"/>
      <c r="MZT25" s="11"/>
      <c r="MZU25" s="11"/>
      <c r="MZV25" s="11"/>
      <c r="MZW25" s="11"/>
      <c r="MZX25" s="11"/>
      <c r="MZY25" s="11"/>
      <c r="MZZ25" s="11"/>
      <c r="NAA25" s="11"/>
      <c r="NAB25" s="11"/>
      <c r="NAC25" s="11"/>
      <c r="NAD25" s="11"/>
      <c r="NAE25" s="11"/>
      <c r="NAF25" s="11"/>
      <c r="NAG25" s="11"/>
      <c r="NAH25" s="11"/>
      <c r="NAI25" s="11"/>
      <c r="NAJ25" s="11"/>
      <c r="NAK25" s="11"/>
      <c r="NAL25" s="11"/>
      <c r="NAM25" s="11"/>
      <c r="NAN25" s="11"/>
      <c r="NAO25" s="11"/>
      <c r="NAP25" s="11"/>
      <c r="NAQ25" s="11"/>
      <c r="NAR25" s="11"/>
      <c r="NAS25" s="11"/>
      <c r="NAT25" s="11"/>
      <c r="NAU25" s="11"/>
      <c r="NAV25" s="11"/>
      <c r="NAW25" s="11"/>
      <c r="NAX25" s="11"/>
      <c r="NAY25" s="11"/>
      <c r="NAZ25" s="11"/>
      <c r="NBA25" s="11"/>
      <c r="NBB25" s="11"/>
      <c r="NBC25" s="11"/>
      <c r="NBD25" s="11"/>
      <c r="NBE25" s="11"/>
      <c r="NBF25" s="11"/>
      <c r="NBG25" s="11"/>
      <c r="NBH25" s="11"/>
      <c r="NBI25" s="11"/>
      <c r="NBJ25" s="11"/>
      <c r="NBK25" s="11"/>
      <c r="NBL25" s="11"/>
      <c r="NBM25" s="11"/>
      <c r="NBN25" s="11"/>
      <c r="NBO25" s="11"/>
      <c r="NBP25" s="11"/>
      <c r="NBQ25" s="11"/>
      <c r="NBR25" s="11"/>
      <c r="NBS25" s="11"/>
      <c r="NBT25" s="11"/>
      <c r="NBU25" s="11"/>
      <c r="NBV25" s="11"/>
      <c r="NBW25" s="11"/>
      <c r="NBX25" s="11"/>
      <c r="NBY25" s="11"/>
      <c r="NBZ25" s="11"/>
      <c r="NCA25" s="11"/>
      <c r="NCB25" s="11"/>
      <c r="NCC25" s="11"/>
      <c r="NCD25" s="11"/>
      <c r="NCE25" s="11"/>
      <c r="NCF25" s="11"/>
      <c r="NCG25" s="11"/>
      <c r="NCH25" s="11"/>
      <c r="NCI25" s="11"/>
      <c r="NCJ25" s="11"/>
      <c r="NCK25" s="11"/>
      <c r="NCL25" s="11"/>
      <c r="NCM25" s="11"/>
      <c r="NCN25" s="11"/>
      <c r="NCO25" s="11"/>
      <c r="NCP25" s="11"/>
      <c r="NCQ25" s="11"/>
      <c r="NCR25" s="11"/>
      <c r="NCS25" s="11"/>
      <c r="NCT25" s="11"/>
      <c r="NCU25" s="11"/>
      <c r="NCV25" s="11"/>
      <c r="NCW25" s="11"/>
      <c r="NCX25" s="11"/>
      <c r="NCY25" s="11"/>
      <c r="NCZ25" s="11"/>
      <c r="NDA25" s="11"/>
      <c r="NDB25" s="11"/>
      <c r="NDC25" s="11"/>
      <c r="NDD25" s="11"/>
      <c r="NDE25" s="11"/>
      <c r="NDF25" s="11"/>
      <c r="NDG25" s="11"/>
      <c r="NDH25" s="11"/>
      <c r="NDI25" s="11"/>
      <c r="NDJ25" s="11"/>
      <c r="NDK25" s="11"/>
      <c r="NDL25" s="11"/>
      <c r="NDM25" s="11"/>
      <c r="NDN25" s="11"/>
      <c r="NDO25" s="11"/>
      <c r="NDP25" s="11"/>
      <c r="NDQ25" s="11"/>
      <c r="NDR25" s="11"/>
      <c r="NDS25" s="11"/>
      <c r="NDT25" s="11"/>
      <c r="NDU25" s="11"/>
      <c r="NDV25" s="11"/>
      <c r="NDW25" s="11"/>
      <c r="NDX25" s="11"/>
      <c r="NDY25" s="11"/>
      <c r="NDZ25" s="11"/>
      <c r="NEA25" s="11"/>
      <c r="NEB25" s="11"/>
      <c r="NEC25" s="11"/>
      <c r="NED25" s="11"/>
      <c r="NEE25" s="11"/>
      <c r="NEF25" s="11"/>
      <c r="NEG25" s="11"/>
      <c r="NEH25" s="11"/>
      <c r="NEI25" s="11"/>
      <c r="NEJ25" s="11"/>
      <c r="NEK25" s="11"/>
      <c r="NEL25" s="11"/>
      <c r="NEM25" s="11"/>
      <c r="NEN25" s="11"/>
      <c r="NEO25" s="11"/>
      <c r="NEP25" s="11"/>
      <c r="NEQ25" s="11"/>
      <c r="NER25" s="11"/>
      <c r="NES25" s="11"/>
      <c r="NET25" s="11"/>
      <c r="NEU25" s="11"/>
      <c r="NEV25" s="11"/>
      <c r="NEW25" s="11"/>
      <c r="NEX25" s="11"/>
      <c r="NEY25" s="11"/>
      <c r="NEZ25" s="11"/>
      <c r="NFA25" s="11"/>
      <c r="NFB25" s="11"/>
      <c r="NFC25" s="11"/>
      <c r="NFD25" s="11"/>
      <c r="NFE25" s="11"/>
      <c r="NFF25" s="11"/>
      <c r="NFG25" s="11"/>
      <c r="NFH25" s="11"/>
      <c r="NFI25" s="11"/>
      <c r="NFJ25" s="11"/>
      <c r="NFK25" s="11"/>
      <c r="NFL25" s="11"/>
      <c r="NFM25" s="11"/>
      <c r="NFN25" s="11"/>
      <c r="NFO25" s="11"/>
      <c r="NFP25" s="11"/>
      <c r="NFQ25" s="11"/>
      <c r="NFR25" s="11"/>
      <c r="NFS25" s="11"/>
      <c r="NFT25" s="11"/>
      <c r="NFU25" s="11"/>
      <c r="NFV25" s="11"/>
      <c r="NFW25" s="11"/>
      <c r="NFX25" s="11"/>
      <c r="NFY25" s="11"/>
      <c r="NFZ25" s="11"/>
      <c r="NGA25" s="11"/>
      <c r="NGB25" s="11"/>
      <c r="NGC25" s="11"/>
      <c r="NGD25" s="11"/>
      <c r="NGE25" s="11"/>
      <c r="NGF25" s="11"/>
      <c r="NGG25" s="11"/>
      <c r="NGH25" s="11"/>
      <c r="NGI25" s="11"/>
      <c r="NGJ25" s="11"/>
      <c r="NGK25" s="11"/>
      <c r="NGL25" s="11"/>
      <c r="NGM25" s="11"/>
      <c r="NGN25" s="11"/>
      <c r="NGO25" s="11"/>
      <c r="NGP25" s="11"/>
      <c r="NGQ25" s="11"/>
      <c r="NGR25" s="11"/>
      <c r="NGS25" s="11"/>
      <c r="NGT25" s="11"/>
      <c r="NGU25" s="11"/>
      <c r="NGV25" s="11"/>
      <c r="NGW25" s="11"/>
      <c r="NGX25" s="11"/>
      <c r="NGY25" s="11"/>
      <c r="NGZ25" s="11"/>
      <c r="NHA25" s="11"/>
      <c r="NHB25" s="11"/>
      <c r="NHC25" s="11"/>
      <c r="NHD25" s="11"/>
      <c r="NHE25" s="11"/>
      <c r="NHF25" s="11"/>
      <c r="NHG25" s="11"/>
      <c r="NHH25" s="11"/>
      <c r="NHI25" s="11"/>
      <c r="NHJ25" s="11"/>
      <c r="NHK25" s="11"/>
      <c r="NHL25" s="11"/>
      <c r="NHM25" s="11"/>
      <c r="NHN25" s="11"/>
      <c r="NHO25" s="11"/>
      <c r="NHP25" s="11"/>
      <c r="NHQ25" s="11"/>
      <c r="NHR25" s="11"/>
      <c r="NHS25" s="11"/>
      <c r="NHT25" s="11"/>
      <c r="NHU25" s="11"/>
      <c r="NHV25" s="11"/>
      <c r="NHW25" s="11"/>
      <c r="NHX25" s="11"/>
      <c r="NHY25" s="11"/>
      <c r="NHZ25" s="11"/>
      <c r="NIA25" s="11"/>
      <c r="NIB25" s="11"/>
      <c r="NIC25" s="11"/>
      <c r="NID25" s="11"/>
      <c r="NIE25" s="11"/>
      <c r="NIF25" s="11"/>
      <c r="NIG25" s="11"/>
      <c r="NIH25" s="11"/>
      <c r="NII25" s="11"/>
      <c r="NIJ25" s="11"/>
      <c r="NIK25" s="11"/>
      <c r="NIL25" s="11"/>
      <c r="NIM25" s="11"/>
      <c r="NIN25" s="11"/>
      <c r="NIO25" s="11"/>
      <c r="NIP25" s="11"/>
      <c r="NIQ25" s="11"/>
      <c r="NIR25" s="11"/>
      <c r="NIS25" s="11"/>
      <c r="NIT25" s="11"/>
      <c r="NIU25" s="11"/>
      <c r="NIV25" s="11"/>
      <c r="NIW25" s="11"/>
      <c r="NIX25" s="11"/>
      <c r="NIY25" s="11"/>
      <c r="NIZ25" s="11"/>
      <c r="NJA25" s="11"/>
      <c r="NJB25" s="11"/>
      <c r="NJC25" s="11"/>
      <c r="NJD25" s="11"/>
      <c r="NJE25" s="11"/>
      <c r="NJF25" s="11"/>
      <c r="NJG25" s="11"/>
      <c r="NJH25" s="11"/>
      <c r="NJI25" s="11"/>
      <c r="NJJ25" s="11"/>
      <c r="NJK25" s="11"/>
      <c r="NJL25" s="11"/>
      <c r="NJM25" s="11"/>
      <c r="NJN25" s="11"/>
      <c r="NJO25" s="11"/>
      <c r="NJP25" s="11"/>
      <c r="NJQ25" s="11"/>
      <c r="NJR25" s="11"/>
      <c r="NJS25" s="11"/>
      <c r="NJT25" s="11"/>
      <c r="NJU25" s="11"/>
      <c r="NJV25" s="11"/>
      <c r="NJW25" s="11"/>
      <c r="NJX25" s="11"/>
      <c r="NJY25" s="11"/>
      <c r="NJZ25" s="11"/>
      <c r="NKA25" s="11"/>
      <c r="NKB25" s="11"/>
      <c r="NKC25" s="11"/>
      <c r="NKD25" s="11"/>
      <c r="NKE25" s="11"/>
      <c r="NKF25" s="11"/>
      <c r="NKG25" s="11"/>
      <c r="NKH25" s="11"/>
      <c r="NKI25" s="11"/>
      <c r="NKJ25" s="11"/>
      <c r="NKK25" s="11"/>
      <c r="NKL25" s="11"/>
      <c r="NKM25" s="11"/>
      <c r="NKN25" s="11"/>
      <c r="NKO25" s="11"/>
      <c r="NKP25" s="11"/>
      <c r="NKQ25" s="11"/>
      <c r="NKR25" s="11"/>
      <c r="NKS25" s="11"/>
      <c r="NKT25" s="11"/>
      <c r="NKU25" s="11"/>
      <c r="NKV25" s="11"/>
      <c r="NKW25" s="11"/>
      <c r="NKX25" s="11"/>
      <c r="NKY25" s="11"/>
      <c r="NKZ25" s="11"/>
      <c r="NLA25" s="11"/>
      <c r="NLB25" s="11"/>
      <c r="NLC25" s="11"/>
      <c r="NLD25" s="11"/>
      <c r="NLE25" s="11"/>
      <c r="NLF25" s="11"/>
      <c r="NLG25" s="11"/>
      <c r="NLH25" s="11"/>
      <c r="NLI25" s="11"/>
      <c r="NLJ25" s="11"/>
      <c r="NLK25" s="11"/>
      <c r="NLL25" s="11"/>
      <c r="NLM25" s="11"/>
      <c r="NLN25" s="11"/>
      <c r="NLO25" s="11"/>
      <c r="NLP25" s="11"/>
      <c r="NLQ25" s="11"/>
      <c r="NLR25" s="11"/>
      <c r="NLS25" s="11"/>
      <c r="NLT25" s="11"/>
      <c r="NLU25" s="11"/>
      <c r="NLV25" s="11"/>
      <c r="NLW25" s="11"/>
      <c r="NLX25" s="11"/>
      <c r="NLY25" s="11"/>
      <c r="NLZ25" s="11"/>
      <c r="NMA25" s="11"/>
      <c r="NMB25" s="11"/>
      <c r="NMC25" s="11"/>
      <c r="NMD25" s="11"/>
      <c r="NME25" s="11"/>
      <c r="NMF25" s="11"/>
      <c r="NMG25" s="11"/>
      <c r="NMH25" s="11"/>
      <c r="NMI25" s="11"/>
      <c r="NMJ25" s="11"/>
      <c r="NMK25" s="11"/>
      <c r="NML25" s="11"/>
      <c r="NMM25" s="11"/>
      <c r="NMN25" s="11"/>
      <c r="NMO25" s="11"/>
      <c r="NMP25" s="11"/>
      <c r="NMQ25" s="11"/>
      <c r="NMR25" s="11"/>
      <c r="NMS25" s="11"/>
      <c r="NMT25" s="11"/>
      <c r="NMU25" s="11"/>
      <c r="NMV25" s="11"/>
      <c r="NMW25" s="11"/>
      <c r="NMX25" s="11"/>
      <c r="NMY25" s="11"/>
      <c r="NMZ25" s="11"/>
      <c r="NNA25" s="11"/>
      <c r="NNB25" s="11"/>
      <c r="NNC25" s="11"/>
      <c r="NND25" s="11"/>
      <c r="NNE25" s="11"/>
      <c r="NNF25" s="11"/>
      <c r="NNG25" s="11"/>
      <c r="NNH25" s="11"/>
      <c r="NNI25" s="11"/>
      <c r="NNJ25" s="11"/>
      <c r="NNK25" s="11"/>
      <c r="NNL25" s="11"/>
      <c r="NNM25" s="11"/>
      <c r="NNN25" s="11"/>
      <c r="NNO25" s="11"/>
      <c r="NNP25" s="11"/>
      <c r="NNQ25" s="11"/>
      <c r="NNR25" s="11"/>
      <c r="NNS25" s="11"/>
      <c r="NNT25" s="11"/>
      <c r="NNU25" s="11"/>
      <c r="NNV25" s="11"/>
      <c r="NNW25" s="11"/>
      <c r="NNX25" s="11"/>
      <c r="NNY25" s="11"/>
      <c r="NNZ25" s="11"/>
      <c r="NOA25" s="11"/>
      <c r="NOB25" s="11"/>
      <c r="NOC25" s="11"/>
      <c r="NOD25" s="11"/>
      <c r="NOE25" s="11"/>
      <c r="NOF25" s="11"/>
      <c r="NOG25" s="11"/>
      <c r="NOH25" s="11"/>
      <c r="NOI25" s="11"/>
      <c r="NOJ25" s="11"/>
      <c r="NOK25" s="11"/>
      <c r="NOL25" s="11"/>
      <c r="NOM25" s="11"/>
      <c r="NON25" s="11"/>
      <c r="NOO25" s="11"/>
      <c r="NOP25" s="11"/>
      <c r="NOQ25" s="11"/>
      <c r="NOR25" s="11"/>
      <c r="NOS25" s="11"/>
      <c r="NOT25" s="11"/>
      <c r="NOU25" s="11"/>
      <c r="NOV25" s="11"/>
      <c r="NOW25" s="11"/>
      <c r="NOX25" s="11"/>
      <c r="NOY25" s="11"/>
      <c r="NOZ25" s="11"/>
      <c r="NPA25" s="11"/>
      <c r="NPB25" s="11"/>
      <c r="NPC25" s="11"/>
      <c r="NPD25" s="11"/>
      <c r="NPE25" s="11"/>
      <c r="NPF25" s="11"/>
      <c r="NPG25" s="11"/>
      <c r="NPH25" s="11"/>
      <c r="NPI25" s="11"/>
      <c r="NPJ25" s="11"/>
      <c r="NPK25" s="11"/>
      <c r="NPL25" s="11"/>
      <c r="NPM25" s="11"/>
      <c r="NPN25" s="11"/>
      <c r="NPO25" s="11"/>
      <c r="NPP25" s="11"/>
      <c r="NPQ25" s="11"/>
      <c r="NPR25" s="11"/>
      <c r="NPS25" s="11"/>
      <c r="NPT25" s="11"/>
      <c r="NPU25" s="11"/>
      <c r="NPV25" s="11"/>
      <c r="NPW25" s="11"/>
      <c r="NPX25" s="11"/>
      <c r="NPY25" s="11"/>
      <c r="NPZ25" s="11"/>
      <c r="NQA25" s="11"/>
      <c r="NQB25" s="11"/>
      <c r="NQC25" s="11"/>
      <c r="NQD25" s="11"/>
      <c r="NQE25" s="11"/>
      <c r="NQF25" s="11"/>
      <c r="NQG25" s="11"/>
      <c r="NQH25" s="11"/>
      <c r="NQI25" s="11"/>
      <c r="NQJ25" s="11"/>
      <c r="NQK25" s="11"/>
      <c r="NQL25" s="11"/>
      <c r="NQM25" s="11"/>
      <c r="NQN25" s="11"/>
      <c r="NQO25" s="11"/>
      <c r="NQP25" s="11"/>
      <c r="NQQ25" s="11"/>
      <c r="NQR25" s="11"/>
      <c r="NQS25" s="11"/>
      <c r="NQT25" s="11"/>
      <c r="NQU25" s="11"/>
      <c r="NQV25" s="11"/>
      <c r="NQW25" s="11"/>
      <c r="NQX25" s="11"/>
      <c r="NQY25" s="11"/>
      <c r="NQZ25" s="11"/>
      <c r="NRA25" s="11"/>
      <c r="NRB25" s="11"/>
      <c r="NRC25" s="11"/>
      <c r="NRD25" s="11"/>
      <c r="NRE25" s="11"/>
      <c r="NRF25" s="11"/>
      <c r="NRG25" s="11"/>
      <c r="NRH25" s="11"/>
      <c r="NRI25" s="11"/>
      <c r="NRJ25" s="11"/>
      <c r="NRK25" s="11"/>
      <c r="NRL25" s="11"/>
      <c r="NRM25" s="11"/>
      <c r="NRN25" s="11"/>
      <c r="NRO25" s="11"/>
      <c r="NRP25" s="11"/>
      <c r="NRQ25" s="11"/>
      <c r="NRR25" s="11"/>
      <c r="NRS25" s="11"/>
      <c r="NRT25" s="11"/>
      <c r="NRU25" s="11"/>
      <c r="NRV25" s="11"/>
      <c r="NRW25" s="11"/>
      <c r="NRX25" s="11"/>
      <c r="NRY25" s="11"/>
      <c r="NRZ25" s="11"/>
      <c r="NSA25" s="11"/>
      <c r="NSB25" s="11"/>
      <c r="NSC25" s="11"/>
      <c r="NSD25" s="11"/>
      <c r="NSE25" s="11"/>
      <c r="NSF25" s="11"/>
      <c r="NSG25" s="11"/>
      <c r="NSH25" s="11"/>
      <c r="NSI25" s="11"/>
      <c r="NSJ25" s="11"/>
      <c r="NSK25" s="11"/>
      <c r="NSL25" s="11"/>
      <c r="NSM25" s="11"/>
      <c r="NSN25" s="11"/>
      <c r="NSO25" s="11"/>
      <c r="NSP25" s="11"/>
      <c r="NSQ25" s="11"/>
      <c r="NSR25" s="11"/>
      <c r="NSS25" s="11"/>
      <c r="NST25" s="11"/>
      <c r="NSU25" s="11"/>
      <c r="NSV25" s="11"/>
      <c r="NSW25" s="11"/>
      <c r="NSX25" s="11"/>
      <c r="NSY25" s="11"/>
      <c r="NSZ25" s="11"/>
      <c r="NTA25" s="11"/>
      <c r="NTB25" s="11"/>
      <c r="NTC25" s="11"/>
      <c r="NTD25" s="11"/>
      <c r="NTE25" s="11"/>
      <c r="NTF25" s="11"/>
      <c r="NTG25" s="11"/>
      <c r="NTH25" s="11"/>
      <c r="NTI25" s="11"/>
      <c r="NTJ25" s="11"/>
      <c r="NTK25" s="11"/>
      <c r="NTL25" s="11"/>
      <c r="NTM25" s="11"/>
      <c r="NTN25" s="11"/>
      <c r="NTO25" s="11"/>
      <c r="NTP25" s="11"/>
      <c r="NTQ25" s="11"/>
      <c r="NTR25" s="11"/>
      <c r="NTS25" s="11"/>
      <c r="NTT25" s="11"/>
      <c r="NTU25" s="11"/>
      <c r="NTV25" s="11"/>
      <c r="NTW25" s="11"/>
      <c r="NTX25" s="11"/>
      <c r="NTY25" s="11"/>
      <c r="NTZ25" s="11"/>
      <c r="NUA25" s="11"/>
      <c r="NUB25" s="11"/>
      <c r="NUC25" s="11"/>
      <c r="NUD25" s="11"/>
      <c r="NUE25" s="11"/>
      <c r="NUF25" s="11"/>
      <c r="NUG25" s="11"/>
      <c r="NUH25" s="11"/>
      <c r="NUI25" s="11"/>
      <c r="NUJ25" s="11"/>
      <c r="NUK25" s="11"/>
      <c r="NUL25" s="11"/>
      <c r="NUM25" s="11"/>
      <c r="NUN25" s="11"/>
      <c r="NUO25" s="11"/>
      <c r="NUP25" s="11"/>
      <c r="NUQ25" s="11"/>
      <c r="NUR25" s="11"/>
      <c r="NUS25" s="11"/>
      <c r="NUT25" s="11"/>
      <c r="NUU25" s="11"/>
      <c r="NUV25" s="11"/>
      <c r="NUW25" s="11"/>
      <c r="NUX25" s="11"/>
      <c r="NUY25" s="11"/>
      <c r="NUZ25" s="11"/>
      <c r="NVA25" s="11"/>
      <c r="NVB25" s="11"/>
      <c r="NVC25" s="11"/>
      <c r="NVD25" s="11"/>
      <c r="NVE25" s="11"/>
      <c r="NVF25" s="11"/>
      <c r="NVG25" s="11"/>
      <c r="NVH25" s="11"/>
      <c r="NVI25" s="11"/>
      <c r="NVJ25" s="11"/>
      <c r="NVK25" s="11"/>
      <c r="NVL25" s="11"/>
      <c r="NVM25" s="11"/>
      <c r="NVN25" s="11"/>
      <c r="NVO25" s="11"/>
      <c r="NVP25" s="11"/>
      <c r="NVQ25" s="11"/>
      <c r="NVR25" s="11"/>
      <c r="NVS25" s="11"/>
      <c r="NVT25" s="11"/>
      <c r="NVU25" s="11"/>
      <c r="NVV25" s="11"/>
      <c r="NVW25" s="11"/>
      <c r="NVX25" s="11"/>
      <c r="NVY25" s="11"/>
      <c r="NVZ25" s="11"/>
      <c r="NWA25" s="11"/>
      <c r="NWB25" s="11"/>
      <c r="NWC25" s="11"/>
      <c r="NWD25" s="11"/>
      <c r="NWE25" s="11"/>
      <c r="NWF25" s="11"/>
      <c r="NWG25" s="11"/>
      <c r="NWH25" s="11"/>
      <c r="NWI25" s="11"/>
      <c r="NWJ25" s="11"/>
      <c r="NWK25" s="11"/>
      <c r="NWL25" s="11"/>
      <c r="NWM25" s="11"/>
      <c r="NWN25" s="11"/>
      <c r="NWO25" s="11"/>
      <c r="NWP25" s="11"/>
      <c r="NWQ25" s="11"/>
      <c r="NWR25" s="11"/>
      <c r="NWS25" s="11"/>
      <c r="NWT25" s="11"/>
      <c r="NWU25" s="11"/>
      <c r="NWV25" s="11"/>
      <c r="NWW25" s="11"/>
      <c r="NWX25" s="11"/>
      <c r="NWY25" s="11"/>
      <c r="NWZ25" s="11"/>
      <c r="NXA25" s="11"/>
      <c r="NXB25" s="11"/>
      <c r="NXC25" s="11"/>
      <c r="NXD25" s="11"/>
      <c r="NXE25" s="11"/>
      <c r="NXF25" s="11"/>
      <c r="NXG25" s="11"/>
      <c r="NXH25" s="11"/>
      <c r="NXI25" s="11"/>
      <c r="NXJ25" s="11"/>
      <c r="NXK25" s="11"/>
      <c r="NXL25" s="11"/>
      <c r="NXM25" s="11"/>
      <c r="NXN25" s="11"/>
      <c r="NXO25" s="11"/>
      <c r="NXP25" s="11"/>
      <c r="NXQ25" s="11"/>
      <c r="NXR25" s="11"/>
      <c r="NXS25" s="11"/>
      <c r="NXT25" s="11"/>
      <c r="NXU25" s="11"/>
      <c r="NXV25" s="11"/>
      <c r="NXW25" s="11"/>
      <c r="NXX25" s="11"/>
      <c r="NXY25" s="11"/>
      <c r="NXZ25" s="11"/>
      <c r="NYA25" s="11"/>
      <c r="NYB25" s="11"/>
      <c r="NYC25" s="11"/>
      <c r="NYD25" s="11"/>
      <c r="NYE25" s="11"/>
      <c r="NYF25" s="11"/>
      <c r="NYG25" s="11"/>
      <c r="NYH25" s="11"/>
      <c r="NYI25" s="11"/>
      <c r="NYJ25" s="11"/>
      <c r="NYK25" s="11"/>
      <c r="NYL25" s="11"/>
      <c r="NYM25" s="11"/>
      <c r="NYN25" s="11"/>
      <c r="NYO25" s="11"/>
      <c r="NYP25" s="11"/>
      <c r="NYQ25" s="11"/>
      <c r="NYR25" s="11"/>
      <c r="NYS25" s="11"/>
      <c r="NYT25" s="11"/>
      <c r="NYU25" s="11"/>
      <c r="NYV25" s="11"/>
      <c r="NYW25" s="11"/>
      <c r="NYX25" s="11"/>
      <c r="NYY25" s="11"/>
      <c r="NYZ25" s="11"/>
      <c r="NZA25" s="11"/>
      <c r="NZB25" s="11"/>
      <c r="NZC25" s="11"/>
      <c r="NZD25" s="11"/>
      <c r="NZE25" s="11"/>
      <c r="NZF25" s="11"/>
      <c r="NZG25" s="11"/>
      <c r="NZH25" s="11"/>
      <c r="NZI25" s="11"/>
      <c r="NZJ25" s="11"/>
      <c r="NZK25" s="11"/>
      <c r="NZL25" s="11"/>
      <c r="NZM25" s="11"/>
      <c r="NZN25" s="11"/>
      <c r="NZO25" s="11"/>
      <c r="NZP25" s="11"/>
      <c r="NZQ25" s="11"/>
      <c r="NZR25" s="11"/>
      <c r="NZS25" s="11"/>
      <c r="NZT25" s="11"/>
      <c r="NZU25" s="11"/>
      <c r="NZV25" s="11"/>
      <c r="NZW25" s="11"/>
      <c r="NZX25" s="11"/>
      <c r="NZY25" s="11"/>
      <c r="NZZ25" s="11"/>
      <c r="OAA25" s="11"/>
      <c r="OAB25" s="11"/>
      <c r="OAC25" s="11"/>
      <c r="OAD25" s="11"/>
      <c r="OAE25" s="11"/>
      <c r="OAF25" s="11"/>
      <c r="OAG25" s="11"/>
      <c r="OAH25" s="11"/>
      <c r="OAI25" s="11"/>
      <c r="OAJ25" s="11"/>
      <c r="OAK25" s="11"/>
      <c r="OAL25" s="11"/>
      <c r="OAM25" s="11"/>
      <c r="OAN25" s="11"/>
      <c r="OAO25" s="11"/>
      <c r="OAP25" s="11"/>
      <c r="OAQ25" s="11"/>
      <c r="OAR25" s="11"/>
      <c r="OAS25" s="11"/>
      <c r="OAT25" s="11"/>
      <c r="OAU25" s="11"/>
      <c r="OAV25" s="11"/>
      <c r="OAW25" s="11"/>
      <c r="OAX25" s="11"/>
      <c r="OAY25" s="11"/>
      <c r="OAZ25" s="11"/>
      <c r="OBA25" s="11"/>
      <c r="OBB25" s="11"/>
      <c r="OBC25" s="11"/>
      <c r="OBD25" s="11"/>
      <c r="OBE25" s="11"/>
      <c r="OBF25" s="11"/>
      <c r="OBG25" s="11"/>
      <c r="OBH25" s="11"/>
      <c r="OBI25" s="11"/>
      <c r="OBJ25" s="11"/>
      <c r="OBK25" s="11"/>
      <c r="OBL25" s="11"/>
      <c r="OBM25" s="11"/>
      <c r="OBN25" s="11"/>
      <c r="OBO25" s="11"/>
      <c r="OBP25" s="11"/>
      <c r="OBQ25" s="11"/>
      <c r="OBR25" s="11"/>
      <c r="OBS25" s="11"/>
      <c r="OBT25" s="11"/>
      <c r="OBU25" s="11"/>
      <c r="OBV25" s="11"/>
      <c r="OBW25" s="11"/>
      <c r="OBX25" s="11"/>
      <c r="OBY25" s="11"/>
      <c r="OBZ25" s="11"/>
      <c r="OCA25" s="11"/>
      <c r="OCB25" s="11"/>
      <c r="OCC25" s="11"/>
      <c r="OCD25" s="11"/>
      <c r="OCE25" s="11"/>
      <c r="OCF25" s="11"/>
      <c r="OCG25" s="11"/>
      <c r="OCH25" s="11"/>
      <c r="OCI25" s="11"/>
      <c r="OCJ25" s="11"/>
      <c r="OCK25" s="11"/>
      <c r="OCL25" s="11"/>
      <c r="OCM25" s="11"/>
      <c r="OCN25" s="11"/>
      <c r="OCO25" s="11"/>
      <c r="OCP25" s="11"/>
      <c r="OCQ25" s="11"/>
      <c r="OCR25" s="11"/>
      <c r="OCS25" s="11"/>
      <c r="OCT25" s="11"/>
      <c r="OCU25" s="11"/>
      <c r="OCV25" s="11"/>
      <c r="OCW25" s="11"/>
      <c r="OCX25" s="11"/>
      <c r="OCY25" s="11"/>
      <c r="OCZ25" s="11"/>
      <c r="ODA25" s="11"/>
      <c r="ODB25" s="11"/>
      <c r="ODC25" s="11"/>
      <c r="ODD25" s="11"/>
      <c r="ODE25" s="11"/>
      <c r="ODF25" s="11"/>
      <c r="ODG25" s="11"/>
      <c r="ODH25" s="11"/>
      <c r="ODI25" s="11"/>
      <c r="ODJ25" s="11"/>
      <c r="ODK25" s="11"/>
      <c r="ODL25" s="11"/>
      <c r="ODM25" s="11"/>
      <c r="ODN25" s="11"/>
      <c r="ODO25" s="11"/>
      <c r="ODP25" s="11"/>
      <c r="ODQ25" s="11"/>
      <c r="ODR25" s="11"/>
      <c r="ODS25" s="11"/>
      <c r="ODT25" s="11"/>
      <c r="ODU25" s="11"/>
      <c r="ODV25" s="11"/>
      <c r="ODW25" s="11"/>
      <c r="ODX25" s="11"/>
      <c r="ODY25" s="11"/>
      <c r="ODZ25" s="11"/>
      <c r="OEA25" s="11"/>
      <c r="OEB25" s="11"/>
      <c r="OEC25" s="11"/>
      <c r="OED25" s="11"/>
      <c r="OEE25" s="11"/>
      <c r="OEF25" s="11"/>
      <c r="OEG25" s="11"/>
      <c r="OEH25" s="11"/>
      <c r="OEI25" s="11"/>
      <c r="OEJ25" s="11"/>
      <c r="OEK25" s="11"/>
      <c r="OEL25" s="11"/>
      <c r="OEM25" s="11"/>
      <c r="OEN25" s="11"/>
      <c r="OEO25" s="11"/>
      <c r="OEP25" s="11"/>
      <c r="OEQ25" s="11"/>
      <c r="OER25" s="11"/>
      <c r="OES25" s="11"/>
      <c r="OET25" s="11"/>
      <c r="OEU25" s="11"/>
      <c r="OEV25" s="11"/>
      <c r="OEW25" s="11"/>
      <c r="OEX25" s="11"/>
      <c r="OEY25" s="11"/>
      <c r="OEZ25" s="11"/>
      <c r="OFA25" s="11"/>
      <c r="OFB25" s="11"/>
      <c r="OFC25" s="11"/>
      <c r="OFD25" s="11"/>
      <c r="OFE25" s="11"/>
      <c r="OFF25" s="11"/>
      <c r="OFG25" s="11"/>
      <c r="OFH25" s="11"/>
      <c r="OFI25" s="11"/>
      <c r="OFJ25" s="11"/>
      <c r="OFK25" s="11"/>
      <c r="OFL25" s="11"/>
      <c r="OFM25" s="11"/>
      <c r="OFN25" s="11"/>
      <c r="OFO25" s="11"/>
      <c r="OFP25" s="11"/>
      <c r="OFQ25" s="11"/>
      <c r="OFR25" s="11"/>
      <c r="OFS25" s="11"/>
      <c r="OFT25" s="11"/>
      <c r="OFU25" s="11"/>
      <c r="OFV25" s="11"/>
      <c r="OFW25" s="11"/>
      <c r="OFX25" s="11"/>
      <c r="OFY25" s="11"/>
      <c r="OFZ25" s="11"/>
      <c r="OGA25" s="11"/>
      <c r="OGB25" s="11"/>
      <c r="OGC25" s="11"/>
      <c r="OGD25" s="11"/>
      <c r="OGE25" s="11"/>
      <c r="OGF25" s="11"/>
      <c r="OGG25" s="11"/>
      <c r="OGH25" s="11"/>
      <c r="OGI25" s="11"/>
      <c r="OGJ25" s="11"/>
      <c r="OGK25" s="11"/>
      <c r="OGL25" s="11"/>
      <c r="OGM25" s="11"/>
      <c r="OGN25" s="11"/>
      <c r="OGO25" s="11"/>
      <c r="OGP25" s="11"/>
      <c r="OGQ25" s="11"/>
      <c r="OGR25" s="11"/>
      <c r="OGS25" s="11"/>
      <c r="OGT25" s="11"/>
      <c r="OGU25" s="11"/>
      <c r="OGV25" s="11"/>
      <c r="OGW25" s="11"/>
      <c r="OGX25" s="11"/>
      <c r="OGY25" s="11"/>
      <c r="OGZ25" s="11"/>
      <c r="OHA25" s="11"/>
      <c r="OHB25" s="11"/>
      <c r="OHC25" s="11"/>
      <c r="OHD25" s="11"/>
      <c r="OHE25" s="11"/>
      <c r="OHF25" s="11"/>
      <c r="OHG25" s="11"/>
      <c r="OHH25" s="11"/>
      <c r="OHI25" s="11"/>
      <c r="OHJ25" s="11"/>
      <c r="OHK25" s="11"/>
      <c r="OHL25" s="11"/>
      <c r="OHM25" s="11"/>
      <c r="OHN25" s="11"/>
      <c r="OHO25" s="11"/>
      <c r="OHP25" s="11"/>
      <c r="OHQ25" s="11"/>
      <c r="OHR25" s="11"/>
      <c r="OHS25" s="11"/>
      <c r="OHT25" s="11"/>
      <c r="OHU25" s="11"/>
      <c r="OHV25" s="11"/>
      <c r="OHW25" s="11"/>
      <c r="OHX25" s="11"/>
      <c r="OHY25" s="11"/>
      <c r="OHZ25" s="11"/>
      <c r="OIA25" s="11"/>
      <c r="OIB25" s="11"/>
      <c r="OIC25" s="11"/>
      <c r="OID25" s="11"/>
      <c r="OIE25" s="11"/>
      <c r="OIF25" s="11"/>
      <c r="OIG25" s="11"/>
      <c r="OIH25" s="11"/>
      <c r="OII25" s="11"/>
      <c r="OIJ25" s="11"/>
      <c r="OIK25" s="11"/>
      <c r="OIL25" s="11"/>
      <c r="OIM25" s="11"/>
      <c r="OIN25" s="11"/>
      <c r="OIO25" s="11"/>
      <c r="OIP25" s="11"/>
      <c r="OIQ25" s="11"/>
      <c r="OIR25" s="11"/>
      <c r="OIS25" s="11"/>
      <c r="OIT25" s="11"/>
      <c r="OIU25" s="11"/>
      <c r="OIV25" s="11"/>
      <c r="OIW25" s="11"/>
      <c r="OIX25" s="11"/>
      <c r="OIY25" s="11"/>
      <c r="OIZ25" s="11"/>
      <c r="OJA25" s="11"/>
      <c r="OJB25" s="11"/>
      <c r="OJC25" s="11"/>
      <c r="OJD25" s="11"/>
      <c r="OJE25" s="11"/>
      <c r="OJF25" s="11"/>
      <c r="OJG25" s="11"/>
      <c r="OJH25" s="11"/>
      <c r="OJI25" s="11"/>
      <c r="OJJ25" s="11"/>
      <c r="OJK25" s="11"/>
      <c r="OJL25" s="11"/>
      <c r="OJM25" s="11"/>
      <c r="OJN25" s="11"/>
      <c r="OJO25" s="11"/>
      <c r="OJP25" s="11"/>
      <c r="OJQ25" s="11"/>
      <c r="OJR25" s="11"/>
      <c r="OJS25" s="11"/>
      <c r="OJT25" s="11"/>
      <c r="OJU25" s="11"/>
      <c r="OJV25" s="11"/>
      <c r="OJW25" s="11"/>
      <c r="OJX25" s="11"/>
      <c r="OJY25" s="11"/>
      <c r="OJZ25" s="11"/>
      <c r="OKA25" s="11"/>
      <c r="OKB25" s="11"/>
      <c r="OKC25" s="11"/>
      <c r="OKD25" s="11"/>
      <c r="OKE25" s="11"/>
      <c r="OKF25" s="11"/>
      <c r="OKG25" s="11"/>
      <c r="OKH25" s="11"/>
      <c r="OKI25" s="11"/>
      <c r="OKJ25" s="11"/>
      <c r="OKK25" s="11"/>
      <c r="OKL25" s="11"/>
      <c r="OKM25" s="11"/>
      <c r="OKN25" s="11"/>
      <c r="OKO25" s="11"/>
      <c r="OKP25" s="11"/>
      <c r="OKQ25" s="11"/>
      <c r="OKR25" s="11"/>
      <c r="OKS25" s="11"/>
      <c r="OKT25" s="11"/>
      <c r="OKU25" s="11"/>
      <c r="OKV25" s="11"/>
      <c r="OKW25" s="11"/>
      <c r="OKX25" s="11"/>
      <c r="OKY25" s="11"/>
      <c r="OKZ25" s="11"/>
      <c r="OLA25" s="11"/>
      <c r="OLB25" s="11"/>
      <c r="OLC25" s="11"/>
      <c r="OLD25" s="11"/>
      <c r="OLE25" s="11"/>
      <c r="OLF25" s="11"/>
      <c r="OLG25" s="11"/>
      <c r="OLH25" s="11"/>
      <c r="OLI25" s="11"/>
      <c r="OLJ25" s="11"/>
      <c r="OLK25" s="11"/>
      <c r="OLL25" s="11"/>
      <c r="OLM25" s="11"/>
      <c r="OLN25" s="11"/>
      <c r="OLO25" s="11"/>
      <c r="OLP25" s="11"/>
      <c r="OLQ25" s="11"/>
      <c r="OLR25" s="11"/>
      <c r="OLS25" s="11"/>
      <c r="OLT25" s="11"/>
      <c r="OLU25" s="11"/>
      <c r="OLV25" s="11"/>
      <c r="OLW25" s="11"/>
      <c r="OLX25" s="11"/>
      <c r="OLY25" s="11"/>
      <c r="OLZ25" s="11"/>
      <c r="OMA25" s="11"/>
      <c r="OMB25" s="11"/>
      <c r="OMC25" s="11"/>
      <c r="OMD25" s="11"/>
      <c r="OME25" s="11"/>
      <c r="OMF25" s="11"/>
      <c r="OMG25" s="11"/>
      <c r="OMH25" s="11"/>
      <c r="OMI25" s="11"/>
      <c r="OMJ25" s="11"/>
      <c r="OMK25" s="11"/>
      <c r="OML25" s="11"/>
      <c r="OMM25" s="11"/>
      <c r="OMN25" s="11"/>
      <c r="OMO25" s="11"/>
      <c r="OMP25" s="11"/>
      <c r="OMQ25" s="11"/>
      <c r="OMR25" s="11"/>
      <c r="OMS25" s="11"/>
      <c r="OMT25" s="11"/>
      <c r="OMU25" s="11"/>
      <c r="OMV25" s="11"/>
      <c r="OMW25" s="11"/>
      <c r="OMX25" s="11"/>
      <c r="OMY25" s="11"/>
      <c r="OMZ25" s="11"/>
      <c r="ONA25" s="11"/>
      <c r="ONB25" s="11"/>
      <c r="ONC25" s="11"/>
      <c r="OND25" s="11"/>
      <c r="ONE25" s="11"/>
      <c r="ONF25" s="11"/>
      <c r="ONG25" s="11"/>
      <c r="ONH25" s="11"/>
      <c r="ONI25" s="11"/>
      <c r="ONJ25" s="11"/>
      <c r="ONK25" s="11"/>
      <c r="ONL25" s="11"/>
      <c r="ONM25" s="11"/>
      <c r="ONN25" s="11"/>
      <c r="ONO25" s="11"/>
      <c r="ONP25" s="11"/>
      <c r="ONQ25" s="11"/>
      <c r="ONR25" s="11"/>
      <c r="ONS25" s="11"/>
      <c r="ONT25" s="11"/>
      <c r="ONU25" s="11"/>
      <c r="ONV25" s="11"/>
      <c r="ONW25" s="11"/>
      <c r="ONX25" s="11"/>
      <c r="ONY25" s="11"/>
      <c r="ONZ25" s="11"/>
      <c r="OOA25" s="11"/>
      <c r="OOB25" s="11"/>
      <c r="OOC25" s="11"/>
      <c r="OOD25" s="11"/>
      <c r="OOE25" s="11"/>
      <c r="OOF25" s="11"/>
      <c r="OOG25" s="11"/>
      <c r="OOH25" s="11"/>
      <c r="OOI25" s="11"/>
      <c r="OOJ25" s="11"/>
      <c r="OOK25" s="11"/>
      <c r="OOL25" s="11"/>
      <c r="OOM25" s="11"/>
      <c r="OON25" s="11"/>
      <c r="OOO25" s="11"/>
      <c r="OOP25" s="11"/>
      <c r="OOQ25" s="11"/>
      <c r="OOR25" s="11"/>
      <c r="OOS25" s="11"/>
      <c r="OOT25" s="11"/>
      <c r="OOU25" s="11"/>
      <c r="OOV25" s="11"/>
      <c r="OOW25" s="11"/>
      <c r="OOX25" s="11"/>
      <c r="OOY25" s="11"/>
      <c r="OOZ25" s="11"/>
      <c r="OPA25" s="11"/>
      <c r="OPB25" s="11"/>
      <c r="OPC25" s="11"/>
      <c r="OPD25" s="11"/>
      <c r="OPE25" s="11"/>
      <c r="OPF25" s="11"/>
      <c r="OPG25" s="11"/>
      <c r="OPH25" s="11"/>
      <c r="OPI25" s="11"/>
      <c r="OPJ25" s="11"/>
      <c r="OPK25" s="11"/>
      <c r="OPL25" s="11"/>
      <c r="OPM25" s="11"/>
      <c r="OPN25" s="11"/>
      <c r="OPO25" s="11"/>
      <c r="OPP25" s="11"/>
      <c r="OPQ25" s="11"/>
      <c r="OPR25" s="11"/>
      <c r="OPS25" s="11"/>
      <c r="OPT25" s="11"/>
      <c r="OPU25" s="11"/>
      <c r="OPV25" s="11"/>
      <c r="OPW25" s="11"/>
      <c r="OPX25" s="11"/>
      <c r="OPY25" s="11"/>
      <c r="OPZ25" s="11"/>
      <c r="OQA25" s="11"/>
      <c r="OQB25" s="11"/>
      <c r="OQC25" s="11"/>
      <c r="OQD25" s="11"/>
      <c r="OQE25" s="11"/>
      <c r="OQF25" s="11"/>
      <c r="OQG25" s="11"/>
      <c r="OQH25" s="11"/>
      <c r="OQI25" s="11"/>
      <c r="OQJ25" s="11"/>
      <c r="OQK25" s="11"/>
      <c r="OQL25" s="11"/>
      <c r="OQM25" s="11"/>
      <c r="OQN25" s="11"/>
      <c r="OQO25" s="11"/>
      <c r="OQP25" s="11"/>
      <c r="OQQ25" s="11"/>
      <c r="OQR25" s="11"/>
      <c r="OQS25" s="11"/>
      <c r="OQT25" s="11"/>
      <c r="OQU25" s="11"/>
      <c r="OQV25" s="11"/>
      <c r="OQW25" s="11"/>
      <c r="OQX25" s="11"/>
      <c r="OQY25" s="11"/>
      <c r="OQZ25" s="11"/>
      <c r="ORA25" s="11"/>
      <c r="ORB25" s="11"/>
      <c r="ORC25" s="11"/>
      <c r="ORD25" s="11"/>
      <c r="ORE25" s="11"/>
      <c r="ORF25" s="11"/>
      <c r="ORG25" s="11"/>
      <c r="ORH25" s="11"/>
      <c r="ORI25" s="11"/>
      <c r="ORJ25" s="11"/>
      <c r="ORK25" s="11"/>
      <c r="ORL25" s="11"/>
      <c r="ORM25" s="11"/>
      <c r="ORN25" s="11"/>
      <c r="ORO25" s="11"/>
      <c r="ORP25" s="11"/>
      <c r="ORQ25" s="11"/>
      <c r="ORR25" s="11"/>
      <c r="ORS25" s="11"/>
      <c r="ORT25" s="11"/>
      <c r="ORU25" s="11"/>
      <c r="ORV25" s="11"/>
      <c r="ORW25" s="11"/>
      <c r="ORX25" s="11"/>
      <c r="ORY25" s="11"/>
      <c r="ORZ25" s="11"/>
      <c r="OSA25" s="11"/>
      <c r="OSB25" s="11"/>
      <c r="OSC25" s="11"/>
      <c r="OSD25" s="11"/>
      <c r="OSE25" s="11"/>
      <c r="OSF25" s="11"/>
      <c r="OSG25" s="11"/>
      <c r="OSH25" s="11"/>
      <c r="OSI25" s="11"/>
      <c r="OSJ25" s="11"/>
      <c r="OSK25" s="11"/>
      <c r="OSL25" s="11"/>
      <c r="OSM25" s="11"/>
      <c r="OSN25" s="11"/>
      <c r="OSO25" s="11"/>
      <c r="OSP25" s="11"/>
      <c r="OSQ25" s="11"/>
      <c r="OSR25" s="11"/>
      <c r="OSS25" s="11"/>
      <c r="OST25" s="11"/>
      <c r="OSU25" s="11"/>
      <c r="OSV25" s="11"/>
      <c r="OSW25" s="11"/>
      <c r="OSX25" s="11"/>
      <c r="OSY25" s="11"/>
      <c r="OSZ25" s="11"/>
      <c r="OTA25" s="11"/>
      <c r="OTB25" s="11"/>
      <c r="OTC25" s="11"/>
      <c r="OTD25" s="11"/>
      <c r="OTE25" s="11"/>
      <c r="OTF25" s="11"/>
      <c r="OTG25" s="11"/>
      <c r="OTH25" s="11"/>
      <c r="OTI25" s="11"/>
      <c r="OTJ25" s="11"/>
      <c r="OTK25" s="11"/>
      <c r="OTL25" s="11"/>
      <c r="OTM25" s="11"/>
      <c r="OTN25" s="11"/>
      <c r="OTO25" s="11"/>
      <c r="OTP25" s="11"/>
      <c r="OTQ25" s="11"/>
      <c r="OTR25" s="11"/>
      <c r="OTS25" s="11"/>
      <c r="OTT25" s="11"/>
      <c r="OTU25" s="11"/>
      <c r="OTV25" s="11"/>
      <c r="OTW25" s="11"/>
      <c r="OTX25" s="11"/>
      <c r="OTY25" s="11"/>
      <c r="OTZ25" s="11"/>
      <c r="OUA25" s="11"/>
      <c r="OUB25" s="11"/>
      <c r="OUC25" s="11"/>
      <c r="OUD25" s="11"/>
      <c r="OUE25" s="11"/>
      <c r="OUF25" s="11"/>
      <c r="OUG25" s="11"/>
      <c r="OUH25" s="11"/>
      <c r="OUI25" s="11"/>
      <c r="OUJ25" s="11"/>
      <c r="OUK25" s="11"/>
      <c r="OUL25" s="11"/>
      <c r="OUM25" s="11"/>
      <c r="OUN25" s="11"/>
      <c r="OUO25" s="11"/>
      <c r="OUP25" s="11"/>
      <c r="OUQ25" s="11"/>
      <c r="OUR25" s="11"/>
      <c r="OUS25" s="11"/>
      <c r="OUT25" s="11"/>
      <c r="OUU25" s="11"/>
      <c r="OUV25" s="11"/>
      <c r="OUW25" s="11"/>
      <c r="OUX25" s="11"/>
      <c r="OUY25" s="11"/>
      <c r="OUZ25" s="11"/>
      <c r="OVA25" s="11"/>
      <c r="OVB25" s="11"/>
      <c r="OVC25" s="11"/>
      <c r="OVD25" s="11"/>
      <c r="OVE25" s="11"/>
      <c r="OVF25" s="11"/>
      <c r="OVG25" s="11"/>
      <c r="OVH25" s="11"/>
      <c r="OVI25" s="11"/>
      <c r="OVJ25" s="11"/>
      <c r="OVK25" s="11"/>
      <c r="OVL25" s="11"/>
      <c r="OVM25" s="11"/>
      <c r="OVN25" s="11"/>
      <c r="OVO25" s="11"/>
      <c r="OVP25" s="11"/>
      <c r="OVQ25" s="11"/>
      <c r="OVR25" s="11"/>
      <c r="OVS25" s="11"/>
      <c r="OVT25" s="11"/>
      <c r="OVU25" s="11"/>
      <c r="OVV25" s="11"/>
      <c r="OVW25" s="11"/>
      <c r="OVX25" s="11"/>
      <c r="OVY25" s="11"/>
      <c r="OVZ25" s="11"/>
      <c r="OWA25" s="11"/>
      <c r="OWB25" s="11"/>
      <c r="OWC25" s="11"/>
      <c r="OWD25" s="11"/>
      <c r="OWE25" s="11"/>
      <c r="OWF25" s="11"/>
      <c r="OWG25" s="11"/>
      <c r="OWH25" s="11"/>
      <c r="OWI25" s="11"/>
      <c r="OWJ25" s="11"/>
      <c r="OWK25" s="11"/>
      <c r="OWL25" s="11"/>
      <c r="OWM25" s="11"/>
      <c r="OWN25" s="11"/>
      <c r="OWO25" s="11"/>
      <c r="OWP25" s="11"/>
      <c r="OWQ25" s="11"/>
      <c r="OWR25" s="11"/>
      <c r="OWS25" s="11"/>
      <c r="OWT25" s="11"/>
      <c r="OWU25" s="11"/>
      <c r="OWV25" s="11"/>
      <c r="OWW25" s="11"/>
      <c r="OWX25" s="11"/>
      <c r="OWY25" s="11"/>
      <c r="OWZ25" s="11"/>
      <c r="OXA25" s="11"/>
      <c r="OXB25" s="11"/>
      <c r="OXC25" s="11"/>
      <c r="OXD25" s="11"/>
      <c r="OXE25" s="11"/>
      <c r="OXF25" s="11"/>
      <c r="OXG25" s="11"/>
      <c r="OXH25" s="11"/>
      <c r="OXI25" s="11"/>
      <c r="OXJ25" s="11"/>
      <c r="OXK25" s="11"/>
      <c r="OXL25" s="11"/>
      <c r="OXM25" s="11"/>
      <c r="OXN25" s="11"/>
      <c r="OXO25" s="11"/>
      <c r="OXP25" s="11"/>
      <c r="OXQ25" s="11"/>
      <c r="OXR25" s="11"/>
      <c r="OXS25" s="11"/>
      <c r="OXT25" s="11"/>
      <c r="OXU25" s="11"/>
      <c r="OXV25" s="11"/>
      <c r="OXW25" s="11"/>
      <c r="OXX25" s="11"/>
      <c r="OXY25" s="11"/>
      <c r="OXZ25" s="11"/>
      <c r="OYA25" s="11"/>
      <c r="OYB25" s="11"/>
      <c r="OYC25" s="11"/>
      <c r="OYD25" s="11"/>
      <c r="OYE25" s="11"/>
      <c r="OYF25" s="11"/>
      <c r="OYG25" s="11"/>
      <c r="OYH25" s="11"/>
      <c r="OYI25" s="11"/>
      <c r="OYJ25" s="11"/>
      <c r="OYK25" s="11"/>
      <c r="OYL25" s="11"/>
      <c r="OYM25" s="11"/>
      <c r="OYN25" s="11"/>
      <c r="OYO25" s="11"/>
      <c r="OYP25" s="11"/>
      <c r="OYQ25" s="11"/>
      <c r="OYR25" s="11"/>
      <c r="OYS25" s="11"/>
      <c r="OYT25" s="11"/>
      <c r="OYU25" s="11"/>
      <c r="OYV25" s="11"/>
      <c r="OYW25" s="11"/>
      <c r="OYX25" s="11"/>
      <c r="OYY25" s="11"/>
      <c r="OYZ25" s="11"/>
      <c r="OZA25" s="11"/>
      <c r="OZB25" s="11"/>
      <c r="OZC25" s="11"/>
      <c r="OZD25" s="11"/>
      <c r="OZE25" s="11"/>
      <c r="OZF25" s="11"/>
      <c r="OZG25" s="11"/>
      <c r="OZH25" s="11"/>
      <c r="OZI25" s="11"/>
      <c r="OZJ25" s="11"/>
      <c r="OZK25" s="11"/>
      <c r="OZL25" s="11"/>
      <c r="OZM25" s="11"/>
      <c r="OZN25" s="11"/>
      <c r="OZO25" s="11"/>
      <c r="OZP25" s="11"/>
      <c r="OZQ25" s="11"/>
      <c r="OZR25" s="11"/>
      <c r="OZS25" s="11"/>
      <c r="OZT25" s="11"/>
      <c r="OZU25" s="11"/>
      <c r="OZV25" s="11"/>
      <c r="OZW25" s="11"/>
      <c r="OZX25" s="11"/>
      <c r="OZY25" s="11"/>
      <c r="OZZ25" s="11"/>
      <c r="PAA25" s="11"/>
      <c r="PAB25" s="11"/>
      <c r="PAC25" s="11"/>
      <c r="PAD25" s="11"/>
      <c r="PAE25" s="11"/>
      <c r="PAF25" s="11"/>
      <c r="PAG25" s="11"/>
      <c r="PAH25" s="11"/>
      <c r="PAI25" s="11"/>
      <c r="PAJ25" s="11"/>
      <c r="PAK25" s="11"/>
      <c r="PAL25" s="11"/>
      <c r="PAM25" s="11"/>
      <c r="PAN25" s="11"/>
      <c r="PAO25" s="11"/>
      <c r="PAP25" s="11"/>
      <c r="PAQ25" s="11"/>
      <c r="PAR25" s="11"/>
      <c r="PAS25" s="11"/>
      <c r="PAT25" s="11"/>
      <c r="PAU25" s="11"/>
      <c r="PAV25" s="11"/>
      <c r="PAW25" s="11"/>
      <c r="PAX25" s="11"/>
      <c r="PAY25" s="11"/>
      <c r="PAZ25" s="11"/>
      <c r="PBA25" s="11"/>
      <c r="PBB25" s="11"/>
      <c r="PBC25" s="11"/>
      <c r="PBD25" s="11"/>
      <c r="PBE25" s="11"/>
      <c r="PBF25" s="11"/>
      <c r="PBG25" s="11"/>
      <c r="PBH25" s="11"/>
      <c r="PBI25" s="11"/>
      <c r="PBJ25" s="11"/>
      <c r="PBK25" s="11"/>
      <c r="PBL25" s="11"/>
      <c r="PBM25" s="11"/>
      <c r="PBN25" s="11"/>
      <c r="PBO25" s="11"/>
      <c r="PBP25" s="11"/>
      <c r="PBQ25" s="11"/>
      <c r="PBR25" s="11"/>
      <c r="PBS25" s="11"/>
      <c r="PBT25" s="11"/>
      <c r="PBU25" s="11"/>
      <c r="PBV25" s="11"/>
      <c r="PBW25" s="11"/>
      <c r="PBX25" s="11"/>
      <c r="PBY25" s="11"/>
      <c r="PBZ25" s="11"/>
      <c r="PCA25" s="11"/>
      <c r="PCB25" s="11"/>
      <c r="PCC25" s="11"/>
      <c r="PCD25" s="11"/>
      <c r="PCE25" s="11"/>
      <c r="PCF25" s="11"/>
      <c r="PCG25" s="11"/>
      <c r="PCH25" s="11"/>
      <c r="PCI25" s="11"/>
      <c r="PCJ25" s="11"/>
      <c r="PCK25" s="11"/>
      <c r="PCL25" s="11"/>
      <c r="PCM25" s="11"/>
      <c r="PCN25" s="11"/>
      <c r="PCO25" s="11"/>
      <c r="PCP25" s="11"/>
      <c r="PCQ25" s="11"/>
      <c r="PCR25" s="11"/>
      <c r="PCS25" s="11"/>
      <c r="PCT25" s="11"/>
      <c r="PCU25" s="11"/>
      <c r="PCV25" s="11"/>
      <c r="PCW25" s="11"/>
      <c r="PCX25" s="11"/>
      <c r="PCY25" s="11"/>
      <c r="PCZ25" s="11"/>
      <c r="PDA25" s="11"/>
      <c r="PDB25" s="11"/>
      <c r="PDC25" s="11"/>
      <c r="PDD25" s="11"/>
      <c r="PDE25" s="11"/>
      <c r="PDF25" s="11"/>
      <c r="PDG25" s="11"/>
      <c r="PDH25" s="11"/>
      <c r="PDI25" s="11"/>
      <c r="PDJ25" s="11"/>
      <c r="PDK25" s="11"/>
      <c r="PDL25" s="11"/>
      <c r="PDM25" s="11"/>
      <c r="PDN25" s="11"/>
      <c r="PDO25" s="11"/>
      <c r="PDP25" s="11"/>
      <c r="PDQ25" s="11"/>
      <c r="PDR25" s="11"/>
      <c r="PDS25" s="11"/>
      <c r="PDT25" s="11"/>
      <c r="PDU25" s="11"/>
      <c r="PDV25" s="11"/>
      <c r="PDW25" s="11"/>
      <c r="PDX25" s="11"/>
      <c r="PDY25" s="11"/>
      <c r="PDZ25" s="11"/>
      <c r="PEA25" s="11"/>
      <c r="PEB25" s="11"/>
      <c r="PEC25" s="11"/>
      <c r="PED25" s="11"/>
      <c r="PEE25" s="11"/>
      <c r="PEF25" s="11"/>
      <c r="PEG25" s="11"/>
      <c r="PEH25" s="11"/>
      <c r="PEI25" s="11"/>
      <c r="PEJ25" s="11"/>
      <c r="PEK25" s="11"/>
      <c r="PEL25" s="11"/>
      <c r="PEM25" s="11"/>
      <c r="PEN25" s="11"/>
      <c r="PEO25" s="11"/>
      <c r="PEP25" s="11"/>
      <c r="PEQ25" s="11"/>
      <c r="PER25" s="11"/>
      <c r="PES25" s="11"/>
      <c r="PET25" s="11"/>
      <c r="PEU25" s="11"/>
      <c r="PEV25" s="11"/>
      <c r="PEW25" s="11"/>
      <c r="PEX25" s="11"/>
      <c r="PEY25" s="11"/>
      <c r="PEZ25" s="11"/>
      <c r="PFA25" s="11"/>
      <c r="PFB25" s="11"/>
      <c r="PFC25" s="11"/>
      <c r="PFD25" s="11"/>
      <c r="PFE25" s="11"/>
      <c r="PFF25" s="11"/>
      <c r="PFG25" s="11"/>
      <c r="PFH25" s="11"/>
      <c r="PFI25" s="11"/>
      <c r="PFJ25" s="11"/>
      <c r="PFK25" s="11"/>
      <c r="PFL25" s="11"/>
      <c r="PFM25" s="11"/>
      <c r="PFN25" s="11"/>
      <c r="PFO25" s="11"/>
      <c r="PFP25" s="11"/>
      <c r="PFQ25" s="11"/>
      <c r="PFR25" s="11"/>
      <c r="PFS25" s="11"/>
      <c r="PFT25" s="11"/>
      <c r="PFU25" s="11"/>
      <c r="PFV25" s="11"/>
      <c r="PFW25" s="11"/>
      <c r="PFX25" s="11"/>
      <c r="PFY25" s="11"/>
      <c r="PFZ25" s="11"/>
      <c r="PGA25" s="11"/>
      <c r="PGB25" s="11"/>
      <c r="PGC25" s="11"/>
      <c r="PGD25" s="11"/>
      <c r="PGE25" s="11"/>
      <c r="PGF25" s="11"/>
      <c r="PGG25" s="11"/>
      <c r="PGH25" s="11"/>
      <c r="PGI25" s="11"/>
      <c r="PGJ25" s="11"/>
      <c r="PGK25" s="11"/>
      <c r="PGL25" s="11"/>
      <c r="PGM25" s="11"/>
      <c r="PGN25" s="11"/>
      <c r="PGO25" s="11"/>
      <c r="PGP25" s="11"/>
      <c r="PGQ25" s="11"/>
      <c r="PGR25" s="11"/>
      <c r="PGS25" s="11"/>
      <c r="PGT25" s="11"/>
      <c r="PGU25" s="11"/>
      <c r="PGV25" s="11"/>
      <c r="PGW25" s="11"/>
      <c r="PGX25" s="11"/>
      <c r="PGY25" s="11"/>
      <c r="PGZ25" s="11"/>
      <c r="PHA25" s="11"/>
      <c r="PHB25" s="11"/>
      <c r="PHC25" s="11"/>
      <c r="PHD25" s="11"/>
      <c r="PHE25" s="11"/>
      <c r="PHF25" s="11"/>
      <c r="PHG25" s="11"/>
      <c r="PHH25" s="11"/>
      <c r="PHI25" s="11"/>
      <c r="PHJ25" s="11"/>
      <c r="PHK25" s="11"/>
      <c r="PHL25" s="11"/>
      <c r="PHM25" s="11"/>
      <c r="PHN25" s="11"/>
      <c r="PHO25" s="11"/>
      <c r="PHP25" s="11"/>
      <c r="PHQ25" s="11"/>
      <c r="PHR25" s="11"/>
      <c r="PHS25" s="11"/>
      <c r="PHT25" s="11"/>
      <c r="PHU25" s="11"/>
      <c r="PHV25" s="11"/>
      <c r="PHW25" s="11"/>
      <c r="PHX25" s="11"/>
      <c r="PHY25" s="11"/>
      <c r="PHZ25" s="11"/>
      <c r="PIA25" s="11"/>
      <c r="PIB25" s="11"/>
      <c r="PIC25" s="11"/>
      <c r="PID25" s="11"/>
      <c r="PIE25" s="11"/>
      <c r="PIF25" s="11"/>
      <c r="PIG25" s="11"/>
      <c r="PIH25" s="11"/>
      <c r="PII25" s="11"/>
      <c r="PIJ25" s="11"/>
      <c r="PIK25" s="11"/>
      <c r="PIL25" s="11"/>
      <c r="PIM25" s="11"/>
      <c r="PIN25" s="11"/>
      <c r="PIO25" s="11"/>
      <c r="PIP25" s="11"/>
      <c r="PIQ25" s="11"/>
      <c r="PIR25" s="11"/>
      <c r="PIS25" s="11"/>
      <c r="PIT25" s="11"/>
      <c r="PIU25" s="11"/>
      <c r="PIV25" s="11"/>
      <c r="PIW25" s="11"/>
      <c r="PIX25" s="11"/>
      <c r="PIY25" s="11"/>
      <c r="PIZ25" s="11"/>
      <c r="PJA25" s="11"/>
      <c r="PJB25" s="11"/>
      <c r="PJC25" s="11"/>
      <c r="PJD25" s="11"/>
      <c r="PJE25" s="11"/>
      <c r="PJF25" s="11"/>
      <c r="PJG25" s="11"/>
      <c r="PJH25" s="11"/>
      <c r="PJI25" s="11"/>
      <c r="PJJ25" s="11"/>
      <c r="PJK25" s="11"/>
      <c r="PJL25" s="11"/>
      <c r="PJM25" s="11"/>
      <c r="PJN25" s="11"/>
      <c r="PJO25" s="11"/>
      <c r="PJP25" s="11"/>
      <c r="PJQ25" s="11"/>
      <c r="PJR25" s="11"/>
      <c r="PJS25" s="11"/>
      <c r="PJT25" s="11"/>
      <c r="PJU25" s="11"/>
      <c r="PJV25" s="11"/>
      <c r="PJW25" s="11"/>
      <c r="PJX25" s="11"/>
      <c r="PJY25" s="11"/>
      <c r="PJZ25" s="11"/>
      <c r="PKA25" s="11"/>
      <c r="PKB25" s="11"/>
      <c r="PKC25" s="11"/>
      <c r="PKD25" s="11"/>
      <c r="PKE25" s="11"/>
      <c r="PKF25" s="11"/>
      <c r="PKG25" s="11"/>
      <c r="PKH25" s="11"/>
      <c r="PKI25" s="11"/>
      <c r="PKJ25" s="11"/>
      <c r="PKK25" s="11"/>
      <c r="PKL25" s="11"/>
      <c r="PKM25" s="11"/>
      <c r="PKN25" s="11"/>
      <c r="PKO25" s="11"/>
      <c r="PKP25" s="11"/>
      <c r="PKQ25" s="11"/>
      <c r="PKR25" s="11"/>
      <c r="PKS25" s="11"/>
      <c r="PKT25" s="11"/>
      <c r="PKU25" s="11"/>
      <c r="PKV25" s="11"/>
      <c r="PKW25" s="11"/>
      <c r="PKX25" s="11"/>
      <c r="PKY25" s="11"/>
      <c r="PKZ25" s="11"/>
      <c r="PLA25" s="11"/>
      <c r="PLB25" s="11"/>
      <c r="PLC25" s="11"/>
      <c r="PLD25" s="11"/>
      <c r="PLE25" s="11"/>
      <c r="PLF25" s="11"/>
      <c r="PLG25" s="11"/>
      <c r="PLH25" s="11"/>
      <c r="PLI25" s="11"/>
      <c r="PLJ25" s="11"/>
      <c r="PLK25" s="11"/>
      <c r="PLL25" s="11"/>
      <c r="PLM25" s="11"/>
      <c r="PLN25" s="11"/>
      <c r="PLO25" s="11"/>
      <c r="PLP25" s="11"/>
      <c r="PLQ25" s="11"/>
      <c r="PLR25" s="11"/>
      <c r="PLS25" s="11"/>
      <c r="PLT25" s="11"/>
      <c r="PLU25" s="11"/>
      <c r="PLV25" s="11"/>
      <c r="PLW25" s="11"/>
      <c r="PLX25" s="11"/>
      <c r="PLY25" s="11"/>
      <c r="PLZ25" s="11"/>
      <c r="PMA25" s="11"/>
      <c r="PMB25" s="11"/>
      <c r="PMC25" s="11"/>
      <c r="PMD25" s="11"/>
      <c r="PME25" s="11"/>
      <c r="PMF25" s="11"/>
      <c r="PMG25" s="11"/>
      <c r="PMH25" s="11"/>
      <c r="PMI25" s="11"/>
      <c r="PMJ25" s="11"/>
      <c r="PMK25" s="11"/>
      <c r="PML25" s="11"/>
      <c r="PMM25" s="11"/>
      <c r="PMN25" s="11"/>
      <c r="PMO25" s="11"/>
      <c r="PMP25" s="11"/>
      <c r="PMQ25" s="11"/>
      <c r="PMR25" s="11"/>
      <c r="PMS25" s="11"/>
      <c r="PMT25" s="11"/>
      <c r="PMU25" s="11"/>
      <c r="PMV25" s="11"/>
      <c r="PMW25" s="11"/>
      <c r="PMX25" s="11"/>
      <c r="PMY25" s="11"/>
      <c r="PMZ25" s="11"/>
      <c r="PNA25" s="11"/>
      <c r="PNB25" s="11"/>
      <c r="PNC25" s="11"/>
      <c r="PND25" s="11"/>
      <c r="PNE25" s="11"/>
      <c r="PNF25" s="11"/>
      <c r="PNG25" s="11"/>
      <c r="PNH25" s="11"/>
      <c r="PNI25" s="11"/>
      <c r="PNJ25" s="11"/>
      <c r="PNK25" s="11"/>
      <c r="PNL25" s="11"/>
      <c r="PNM25" s="11"/>
      <c r="PNN25" s="11"/>
      <c r="PNO25" s="11"/>
      <c r="PNP25" s="11"/>
      <c r="PNQ25" s="11"/>
      <c r="PNR25" s="11"/>
      <c r="PNS25" s="11"/>
      <c r="PNT25" s="11"/>
      <c r="PNU25" s="11"/>
      <c r="PNV25" s="11"/>
      <c r="PNW25" s="11"/>
      <c r="PNX25" s="11"/>
      <c r="PNY25" s="11"/>
      <c r="PNZ25" s="11"/>
      <c r="POA25" s="11"/>
      <c r="POB25" s="11"/>
      <c r="POC25" s="11"/>
      <c r="POD25" s="11"/>
      <c r="POE25" s="11"/>
      <c r="POF25" s="11"/>
      <c r="POG25" s="11"/>
      <c r="POH25" s="11"/>
      <c r="POI25" s="11"/>
      <c r="POJ25" s="11"/>
      <c r="POK25" s="11"/>
      <c r="POL25" s="11"/>
      <c r="POM25" s="11"/>
      <c r="PON25" s="11"/>
      <c r="POO25" s="11"/>
      <c r="POP25" s="11"/>
      <c r="POQ25" s="11"/>
      <c r="POR25" s="11"/>
      <c r="POS25" s="11"/>
      <c r="POT25" s="11"/>
      <c r="POU25" s="11"/>
      <c r="POV25" s="11"/>
      <c r="POW25" s="11"/>
      <c r="POX25" s="11"/>
      <c r="POY25" s="11"/>
      <c r="POZ25" s="11"/>
      <c r="PPA25" s="11"/>
      <c r="PPB25" s="11"/>
      <c r="PPC25" s="11"/>
      <c r="PPD25" s="11"/>
      <c r="PPE25" s="11"/>
      <c r="PPF25" s="11"/>
      <c r="PPG25" s="11"/>
      <c r="PPH25" s="11"/>
      <c r="PPI25" s="11"/>
      <c r="PPJ25" s="11"/>
      <c r="PPK25" s="11"/>
      <c r="PPL25" s="11"/>
      <c r="PPM25" s="11"/>
      <c r="PPN25" s="11"/>
      <c r="PPO25" s="11"/>
      <c r="PPP25" s="11"/>
      <c r="PPQ25" s="11"/>
      <c r="PPR25" s="11"/>
      <c r="PPS25" s="11"/>
      <c r="PPT25" s="11"/>
      <c r="PPU25" s="11"/>
      <c r="PPV25" s="11"/>
      <c r="PPW25" s="11"/>
      <c r="PPX25" s="11"/>
      <c r="PPY25" s="11"/>
      <c r="PPZ25" s="11"/>
      <c r="PQA25" s="11"/>
      <c r="PQB25" s="11"/>
      <c r="PQC25" s="11"/>
      <c r="PQD25" s="11"/>
      <c r="PQE25" s="11"/>
      <c r="PQF25" s="11"/>
      <c r="PQG25" s="11"/>
      <c r="PQH25" s="11"/>
      <c r="PQI25" s="11"/>
      <c r="PQJ25" s="11"/>
      <c r="PQK25" s="11"/>
      <c r="PQL25" s="11"/>
      <c r="PQM25" s="11"/>
      <c r="PQN25" s="11"/>
      <c r="PQO25" s="11"/>
      <c r="PQP25" s="11"/>
      <c r="PQQ25" s="11"/>
      <c r="PQR25" s="11"/>
      <c r="PQS25" s="11"/>
      <c r="PQT25" s="11"/>
      <c r="PQU25" s="11"/>
      <c r="PQV25" s="11"/>
      <c r="PQW25" s="11"/>
      <c r="PQX25" s="11"/>
      <c r="PQY25" s="11"/>
      <c r="PQZ25" s="11"/>
      <c r="PRA25" s="11"/>
      <c r="PRB25" s="11"/>
      <c r="PRC25" s="11"/>
      <c r="PRD25" s="11"/>
      <c r="PRE25" s="11"/>
      <c r="PRF25" s="11"/>
      <c r="PRG25" s="11"/>
      <c r="PRH25" s="11"/>
      <c r="PRI25" s="11"/>
      <c r="PRJ25" s="11"/>
      <c r="PRK25" s="11"/>
      <c r="PRL25" s="11"/>
      <c r="PRM25" s="11"/>
      <c r="PRN25" s="11"/>
      <c r="PRO25" s="11"/>
      <c r="PRP25" s="11"/>
      <c r="PRQ25" s="11"/>
      <c r="PRR25" s="11"/>
      <c r="PRS25" s="11"/>
      <c r="PRT25" s="11"/>
      <c r="PRU25" s="11"/>
      <c r="PRV25" s="11"/>
      <c r="PRW25" s="11"/>
      <c r="PRX25" s="11"/>
      <c r="PRY25" s="11"/>
      <c r="PRZ25" s="11"/>
      <c r="PSA25" s="11"/>
      <c r="PSB25" s="11"/>
      <c r="PSC25" s="11"/>
      <c r="PSD25" s="11"/>
      <c r="PSE25" s="11"/>
      <c r="PSF25" s="11"/>
      <c r="PSG25" s="11"/>
      <c r="PSH25" s="11"/>
      <c r="PSI25" s="11"/>
      <c r="PSJ25" s="11"/>
      <c r="PSK25" s="11"/>
      <c r="PSL25" s="11"/>
      <c r="PSM25" s="11"/>
      <c r="PSN25" s="11"/>
      <c r="PSO25" s="11"/>
      <c r="PSP25" s="11"/>
      <c r="PSQ25" s="11"/>
      <c r="PSR25" s="11"/>
      <c r="PSS25" s="11"/>
      <c r="PST25" s="11"/>
      <c r="PSU25" s="11"/>
      <c r="PSV25" s="11"/>
      <c r="PSW25" s="11"/>
      <c r="PSX25" s="11"/>
      <c r="PSY25" s="11"/>
      <c r="PSZ25" s="11"/>
      <c r="PTA25" s="11"/>
      <c r="PTB25" s="11"/>
      <c r="PTC25" s="11"/>
      <c r="PTD25" s="11"/>
      <c r="PTE25" s="11"/>
      <c r="PTF25" s="11"/>
      <c r="PTG25" s="11"/>
      <c r="PTH25" s="11"/>
      <c r="PTI25" s="11"/>
      <c r="PTJ25" s="11"/>
      <c r="PTK25" s="11"/>
      <c r="PTL25" s="11"/>
      <c r="PTM25" s="11"/>
      <c r="PTN25" s="11"/>
      <c r="PTO25" s="11"/>
      <c r="PTP25" s="11"/>
      <c r="PTQ25" s="11"/>
      <c r="PTR25" s="11"/>
      <c r="PTS25" s="11"/>
      <c r="PTT25" s="11"/>
      <c r="PTU25" s="11"/>
      <c r="PTV25" s="11"/>
      <c r="PTW25" s="11"/>
      <c r="PTX25" s="11"/>
      <c r="PTY25" s="11"/>
      <c r="PTZ25" s="11"/>
      <c r="PUA25" s="11"/>
      <c r="PUB25" s="11"/>
      <c r="PUC25" s="11"/>
      <c r="PUD25" s="11"/>
      <c r="PUE25" s="11"/>
      <c r="PUF25" s="11"/>
      <c r="PUG25" s="11"/>
      <c r="PUH25" s="11"/>
      <c r="PUI25" s="11"/>
      <c r="PUJ25" s="11"/>
      <c r="PUK25" s="11"/>
      <c r="PUL25" s="11"/>
      <c r="PUM25" s="11"/>
      <c r="PUN25" s="11"/>
      <c r="PUO25" s="11"/>
      <c r="PUP25" s="11"/>
      <c r="PUQ25" s="11"/>
      <c r="PUR25" s="11"/>
      <c r="PUS25" s="11"/>
      <c r="PUT25" s="11"/>
      <c r="PUU25" s="11"/>
      <c r="PUV25" s="11"/>
      <c r="PUW25" s="11"/>
      <c r="PUX25" s="11"/>
      <c r="PUY25" s="11"/>
      <c r="PUZ25" s="11"/>
      <c r="PVA25" s="11"/>
      <c r="PVB25" s="11"/>
      <c r="PVC25" s="11"/>
      <c r="PVD25" s="11"/>
      <c r="PVE25" s="11"/>
      <c r="PVF25" s="11"/>
      <c r="PVG25" s="11"/>
      <c r="PVH25" s="11"/>
      <c r="PVI25" s="11"/>
      <c r="PVJ25" s="11"/>
      <c r="PVK25" s="11"/>
      <c r="PVL25" s="11"/>
      <c r="PVM25" s="11"/>
      <c r="PVN25" s="11"/>
      <c r="PVO25" s="11"/>
      <c r="PVP25" s="11"/>
      <c r="PVQ25" s="11"/>
      <c r="PVR25" s="11"/>
      <c r="PVS25" s="11"/>
      <c r="PVT25" s="11"/>
      <c r="PVU25" s="11"/>
      <c r="PVV25" s="11"/>
      <c r="PVW25" s="11"/>
      <c r="PVX25" s="11"/>
      <c r="PVY25" s="11"/>
      <c r="PVZ25" s="11"/>
      <c r="PWA25" s="11"/>
      <c r="PWB25" s="11"/>
      <c r="PWC25" s="11"/>
      <c r="PWD25" s="11"/>
      <c r="PWE25" s="11"/>
      <c r="PWF25" s="11"/>
      <c r="PWG25" s="11"/>
      <c r="PWH25" s="11"/>
      <c r="PWI25" s="11"/>
      <c r="PWJ25" s="11"/>
      <c r="PWK25" s="11"/>
      <c r="PWL25" s="11"/>
      <c r="PWM25" s="11"/>
      <c r="PWN25" s="11"/>
      <c r="PWO25" s="11"/>
      <c r="PWP25" s="11"/>
      <c r="PWQ25" s="11"/>
      <c r="PWR25" s="11"/>
      <c r="PWS25" s="11"/>
      <c r="PWT25" s="11"/>
      <c r="PWU25" s="11"/>
      <c r="PWV25" s="11"/>
      <c r="PWW25" s="11"/>
      <c r="PWX25" s="11"/>
      <c r="PWY25" s="11"/>
      <c r="PWZ25" s="11"/>
      <c r="PXA25" s="11"/>
      <c r="PXB25" s="11"/>
      <c r="PXC25" s="11"/>
      <c r="PXD25" s="11"/>
      <c r="PXE25" s="11"/>
      <c r="PXF25" s="11"/>
      <c r="PXG25" s="11"/>
      <c r="PXH25" s="11"/>
      <c r="PXI25" s="11"/>
      <c r="PXJ25" s="11"/>
      <c r="PXK25" s="11"/>
      <c r="PXL25" s="11"/>
      <c r="PXM25" s="11"/>
      <c r="PXN25" s="11"/>
      <c r="PXO25" s="11"/>
      <c r="PXP25" s="11"/>
      <c r="PXQ25" s="11"/>
      <c r="PXR25" s="11"/>
      <c r="PXS25" s="11"/>
      <c r="PXT25" s="11"/>
      <c r="PXU25" s="11"/>
      <c r="PXV25" s="11"/>
      <c r="PXW25" s="11"/>
      <c r="PXX25" s="11"/>
      <c r="PXY25" s="11"/>
      <c r="PXZ25" s="11"/>
      <c r="PYA25" s="11"/>
      <c r="PYB25" s="11"/>
      <c r="PYC25" s="11"/>
      <c r="PYD25" s="11"/>
      <c r="PYE25" s="11"/>
      <c r="PYF25" s="11"/>
      <c r="PYG25" s="11"/>
      <c r="PYH25" s="11"/>
      <c r="PYI25" s="11"/>
      <c r="PYJ25" s="11"/>
      <c r="PYK25" s="11"/>
      <c r="PYL25" s="11"/>
      <c r="PYM25" s="11"/>
      <c r="PYN25" s="11"/>
      <c r="PYO25" s="11"/>
      <c r="PYP25" s="11"/>
      <c r="PYQ25" s="11"/>
      <c r="PYR25" s="11"/>
      <c r="PYS25" s="11"/>
      <c r="PYT25" s="11"/>
      <c r="PYU25" s="11"/>
      <c r="PYV25" s="11"/>
      <c r="PYW25" s="11"/>
      <c r="PYX25" s="11"/>
      <c r="PYY25" s="11"/>
      <c r="PYZ25" s="11"/>
      <c r="PZA25" s="11"/>
      <c r="PZB25" s="11"/>
      <c r="PZC25" s="11"/>
      <c r="PZD25" s="11"/>
      <c r="PZE25" s="11"/>
      <c r="PZF25" s="11"/>
      <c r="PZG25" s="11"/>
      <c r="PZH25" s="11"/>
      <c r="PZI25" s="11"/>
      <c r="PZJ25" s="11"/>
      <c r="PZK25" s="11"/>
      <c r="PZL25" s="11"/>
      <c r="PZM25" s="11"/>
      <c r="PZN25" s="11"/>
      <c r="PZO25" s="11"/>
      <c r="PZP25" s="11"/>
      <c r="PZQ25" s="11"/>
      <c r="PZR25" s="11"/>
      <c r="PZS25" s="11"/>
      <c r="PZT25" s="11"/>
      <c r="PZU25" s="11"/>
      <c r="PZV25" s="11"/>
      <c r="PZW25" s="11"/>
      <c r="PZX25" s="11"/>
      <c r="PZY25" s="11"/>
      <c r="PZZ25" s="11"/>
      <c r="QAA25" s="11"/>
      <c r="QAB25" s="11"/>
      <c r="QAC25" s="11"/>
      <c r="QAD25" s="11"/>
      <c r="QAE25" s="11"/>
      <c r="QAF25" s="11"/>
      <c r="QAG25" s="11"/>
      <c r="QAH25" s="11"/>
      <c r="QAI25" s="11"/>
      <c r="QAJ25" s="11"/>
      <c r="QAK25" s="11"/>
      <c r="QAL25" s="11"/>
      <c r="QAM25" s="11"/>
      <c r="QAN25" s="11"/>
      <c r="QAO25" s="11"/>
      <c r="QAP25" s="11"/>
      <c r="QAQ25" s="11"/>
      <c r="QAR25" s="11"/>
      <c r="QAS25" s="11"/>
      <c r="QAT25" s="11"/>
      <c r="QAU25" s="11"/>
      <c r="QAV25" s="11"/>
      <c r="QAW25" s="11"/>
      <c r="QAX25" s="11"/>
      <c r="QAY25" s="11"/>
      <c r="QAZ25" s="11"/>
      <c r="QBA25" s="11"/>
      <c r="QBB25" s="11"/>
      <c r="QBC25" s="11"/>
      <c r="QBD25" s="11"/>
      <c r="QBE25" s="11"/>
      <c r="QBF25" s="11"/>
      <c r="QBG25" s="11"/>
      <c r="QBH25" s="11"/>
      <c r="QBI25" s="11"/>
      <c r="QBJ25" s="11"/>
      <c r="QBK25" s="11"/>
      <c r="QBL25" s="11"/>
      <c r="QBM25" s="11"/>
      <c r="QBN25" s="11"/>
      <c r="QBO25" s="11"/>
      <c r="QBP25" s="11"/>
      <c r="QBQ25" s="11"/>
      <c r="QBR25" s="11"/>
      <c r="QBS25" s="11"/>
      <c r="QBT25" s="11"/>
      <c r="QBU25" s="11"/>
      <c r="QBV25" s="11"/>
      <c r="QBW25" s="11"/>
      <c r="QBX25" s="11"/>
      <c r="QBY25" s="11"/>
      <c r="QBZ25" s="11"/>
      <c r="QCA25" s="11"/>
      <c r="QCB25" s="11"/>
      <c r="QCC25" s="11"/>
      <c r="QCD25" s="11"/>
      <c r="QCE25" s="11"/>
      <c r="QCF25" s="11"/>
      <c r="QCG25" s="11"/>
      <c r="QCH25" s="11"/>
      <c r="QCI25" s="11"/>
      <c r="QCJ25" s="11"/>
      <c r="QCK25" s="11"/>
      <c r="QCL25" s="11"/>
      <c r="QCM25" s="11"/>
      <c r="QCN25" s="11"/>
      <c r="QCO25" s="11"/>
      <c r="QCP25" s="11"/>
      <c r="QCQ25" s="11"/>
      <c r="QCR25" s="11"/>
      <c r="QCS25" s="11"/>
      <c r="QCT25" s="11"/>
      <c r="QCU25" s="11"/>
      <c r="QCV25" s="11"/>
      <c r="QCW25" s="11"/>
      <c r="QCX25" s="11"/>
      <c r="QCY25" s="11"/>
      <c r="QCZ25" s="11"/>
      <c r="QDA25" s="11"/>
      <c r="QDB25" s="11"/>
      <c r="QDC25" s="11"/>
      <c r="QDD25" s="11"/>
      <c r="QDE25" s="11"/>
      <c r="QDF25" s="11"/>
      <c r="QDG25" s="11"/>
      <c r="QDH25" s="11"/>
      <c r="QDI25" s="11"/>
      <c r="QDJ25" s="11"/>
      <c r="QDK25" s="11"/>
      <c r="QDL25" s="11"/>
      <c r="QDM25" s="11"/>
      <c r="QDN25" s="11"/>
      <c r="QDO25" s="11"/>
      <c r="QDP25" s="11"/>
      <c r="QDQ25" s="11"/>
      <c r="QDR25" s="11"/>
      <c r="QDS25" s="11"/>
      <c r="QDT25" s="11"/>
      <c r="QDU25" s="11"/>
      <c r="QDV25" s="11"/>
      <c r="QDW25" s="11"/>
      <c r="QDX25" s="11"/>
      <c r="QDY25" s="11"/>
      <c r="QDZ25" s="11"/>
      <c r="QEA25" s="11"/>
      <c r="QEB25" s="11"/>
      <c r="QEC25" s="11"/>
      <c r="QED25" s="11"/>
      <c r="QEE25" s="11"/>
      <c r="QEF25" s="11"/>
      <c r="QEG25" s="11"/>
      <c r="QEH25" s="11"/>
      <c r="QEI25" s="11"/>
      <c r="QEJ25" s="11"/>
      <c r="QEK25" s="11"/>
      <c r="QEL25" s="11"/>
      <c r="QEM25" s="11"/>
      <c r="QEN25" s="11"/>
      <c r="QEO25" s="11"/>
      <c r="QEP25" s="11"/>
      <c r="QEQ25" s="11"/>
      <c r="QER25" s="11"/>
      <c r="QES25" s="11"/>
      <c r="QET25" s="11"/>
      <c r="QEU25" s="11"/>
      <c r="QEV25" s="11"/>
      <c r="QEW25" s="11"/>
      <c r="QEX25" s="11"/>
      <c r="QEY25" s="11"/>
      <c r="QEZ25" s="11"/>
      <c r="QFA25" s="11"/>
      <c r="QFB25" s="11"/>
      <c r="QFC25" s="11"/>
      <c r="QFD25" s="11"/>
      <c r="QFE25" s="11"/>
      <c r="QFF25" s="11"/>
      <c r="QFG25" s="11"/>
      <c r="QFH25" s="11"/>
      <c r="QFI25" s="11"/>
      <c r="QFJ25" s="11"/>
      <c r="QFK25" s="11"/>
      <c r="QFL25" s="11"/>
      <c r="QFM25" s="11"/>
      <c r="QFN25" s="11"/>
      <c r="QFO25" s="11"/>
      <c r="QFP25" s="11"/>
      <c r="QFQ25" s="11"/>
      <c r="QFR25" s="11"/>
      <c r="QFS25" s="11"/>
      <c r="QFT25" s="11"/>
      <c r="QFU25" s="11"/>
      <c r="QFV25" s="11"/>
      <c r="QFW25" s="11"/>
      <c r="QFX25" s="11"/>
      <c r="QFY25" s="11"/>
      <c r="QFZ25" s="11"/>
      <c r="QGA25" s="11"/>
      <c r="QGB25" s="11"/>
      <c r="QGC25" s="11"/>
      <c r="QGD25" s="11"/>
      <c r="QGE25" s="11"/>
      <c r="QGF25" s="11"/>
      <c r="QGG25" s="11"/>
      <c r="QGH25" s="11"/>
      <c r="QGI25" s="11"/>
      <c r="QGJ25" s="11"/>
      <c r="QGK25" s="11"/>
      <c r="QGL25" s="11"/>
      <c r="QGM25" s="11"/>
      <c r="QGN25" s="11"/>
      <c r="QGO25" s="11"/>
      <c r="QGP25" s="11"/>
      <c r="QGQ25" s="11"/>
      <c r="QGR25" s="11"/>
      <c r="QGS25" s="11"/>
      <c r="QGT25" s="11"/>
      <c r="QGU25" s="11"/>
      <c r="QGV25" s="11"/>
      <c r="QGW25" s="11"/>
      <c r="QGX25" s="11"/>
      <c r="QGY25" s="11"/>
      <c r="QGZ25" s="11"/>
      <c r="QHA25" s="11"/>
      <c r="QHB25" s="11"/>
      <c r="QHC25" s="11"/>
      <c r="QHD25" s="11"/>
      <c r="QHE25" s="11"/>
      <c r="QHF25" s="11"/>
      <c r="QHG25" s="11"/>
      <c r="QHH25" s="11"/>
      <c r="QHI25" s="11"/>
      <c r="QHJ25" s="11"/>
      <c r="QHK25" s="11"/>
      <c r="QHL25" s="11"/>
      <c r="QHM25" s="11"/>
      <c r="QHN25" s="11"/>
      <c r="QHO25" s="11"/>
      <c r="QHP25" s="11"/>
      <c r="QHQ25" s="11"/>
      <c r="QHR25" s="11"/>
      <c r="QHS25" s="11"/>
      <c r="QHT25" s="11"/>
      <c r="QHU25" s="11"/>
      <c r="QHV25" s="11"/>
      <c r="QHW25" s="11"/>
      <c r="QHX25" s="11"/>
      <c r="QHY25" s="11"/>
      <c r="QHZ25" s="11"/>
      <c r="QIA25" s="11"/>
      <c r="QIB25" s="11"/>
      <c r="QIC25" s="11"/>
      <c r="QID25" s="11"/>
      <c r="QIE25" s="11"/>
      <c r="QIF25" s="11"/>
      <c r="QIG25" s="11"/>
      <c r="QIH25" s="11"/>
      <c r="QII25" s="11"/>
      <c r="QIJ25" s="11"/>
      <c r="QIK25" s="11"/>
      <c r="QIL25" s="11"/>
      <c r="QIM25" s="11"/>
      <c r="QIN25" s="11"/>
      <c r="QIO25" s="11"/>
      <c r="QIP25" s="11"/>
      <c r="QIQ25" s="11"/>
      <c r="QIR25" s="11"/>
      <c r="QIS25" s="11"/>
      <c r="QIT25" s="11"/>
      <c r="QIU25" s="11"/>
      <c r="QIV25" s="11"/>
      <c r="QIW25" s="11"/>
      <c r="QIX25" s="11"/>
      <c r="QIY25" s="11"/>
      <c r="QIZ25" s="11"/>
      <c r="QJA25" s="11"/>
      <c r="QJB25" s="11"/>
      <c r="QJC25" s="11"/>
      <c r="QJD25" s="11"/>
      <c r="QJE25" s="11"/>
      <c r="QJF25" s="11"/>
      <c r="QJG25" s="11"/>
      <c r="QJH25" s="11"/>
      <c r="QJI25" s="11"/>
      <c r="QJJ25" s="11"/>
      <c r="QJK25" s="11"/>
      <c r="QJL25" s="11"/>
      <c r="QJM25" s="11"/>
      <c r="QJN25" s="11"/>
      <c r="QJO25" s="11"/>
      <c r="QJP25" s="11"/>
      <c r="QJQ25" s="11"/>
      <c r="QJR25" s="11"/>
      <c r="QJS25" s="11"/>
      <c r="QJT25" s="11"/>
      <c r="QJU25" s="11"/>
      <c r="QJV25" s="11"/>
      <c r="QJW25" s="11"/>
      <c r="QJX25" s="11"/>
      <c r="QJY25" s="11"/>
      <c r="QJZ25" s="11"/>
      <c r="QKA25" s="11"/>
      <c r="QKB25" s="11"/>
      <c r="QKC25" s="11"/>
      <c r="QKD25" s="11"/>
      <c r="QKE25" s="11"/>
      <c r="QKF25" s="11"/>
      <c r="QKG25" s="11"/>
      <c r="QKH25" s="11"/>
      <c r="QKI25" s="11"/>
      <c r="QKJ25" s="11"/>
      <c r="QKK25" s="11"/>
      <c r="QKL25" s="11"/>
      <c r="QKM25" s="11"/>
      <c r="QKN25" s="11"/>
      <c r="QKO25" s="11"/>
      <c r="QKP25" s="11"/>
      <c r="QKQ25" s="11"/>
      <c r="QKR25" s="11"/>
      <c r="QKS25" s="11"/>
      <c r="QKT25" s="11"/>
      <c r="QKU25" s="11"/>
      <c r="QKV25" s="11"/>
      <c r="QKW25" s="11"/>
      <c r="QKX25" s="11"/>
      <c r="QKY25" s="11"/>
      <c r="QKZ25" s="11"/>
      <c r="QLA25" s="11"/>
      <c r="QLB25" s="11"/>
      <c r="QLC25" s="11"/>
      <c r="QLD25" s="11"/>
      <c r="QLE25" s="11"/>
      <c r="QLF25" s="11"/>
      <c r="QLG25" s="11"/>
      <c r="QLH25" s="11"/>
      <c r="QLI25" s="11"/>
      <c r="QLJ25" s="11"/>
      <c r="QLK25" s="11"/>
      <c r="QLL25" s="11"/>
      <c r="QLM25" s="11"/>
      <c r="QLN25" s="11"/>
      <c r="QLO25" s="11"/>
      <c r="QLP25" s="11"/>
      <c r="QLQ25" s="11"/>
      <c r="QLR25" s="11"/>
      <c r="QLS25" s="11"/>
      <c r="QLT25" s="11"/>
      <c r="QLU25" s="11"/>
      <c r="QLV25" s="11"/>
      <c r="QLW25" s="11"/>
      <c r="QLX25" s="11"/>
      <c r="QLY25" s="11"/>
      <c r="QLZ25" s="11"/>
      <c r="QMA25" s="11"/>
      <c r="QMB25" s="11"/>
      <c r="QMC25" s="11"/>
      <c r="QMD25" s="11"/>
      <c r="QME25" s="11"/>
      <c r="QMF25" s="11"/>
      <c r="QMG25" s="11"/>
      <c r="QMH25" s="11"/>
      <c r="QMI25" s="11"/>
      <c r="QMJ25" s="11"/>
      <c r="QMK25" s="11"/>
      <c r="QML25" s="11"/>
      <c r="QMM25" s="11"/>
      <c r="QMN25" s="11"/>
      <c r="QMO25" s="11"/>
      <c r="QMP25" s="11"/>
      <c r="QMQ25" s="11"/>
      <c r="QMR25" s="11"/>
      <c r="QMS25" s="11"/>
      <c r="QMT25" s="11"/>
      <c r="QMU25" s="11"/>
      <c r="QMV25" s="11"/>
      <c r="QMW25" s="11"/>
      <c r="QMX25" s="11"/>
      <c r="QMY25" s="11"/>
      <c r="QMZ25" s="11"/>
      <c r="QNA25" s="11"/>
      <c r="QNB25" s="11"/>
      <c r="QNC25" s="11"/>
      <c r="QND25" s="11"/>
      <c r="QNE25" s="11"/>
      <c r="QNF25" s="11"/>
      <c r="QNG25" s="11"/>
      <c r="QNH25" s="11"/>
      <c r="QNI25" s="11"/>
      <c r="QNJ25" s="11"/>
      <c r="QNK25" s="11"/>
      <c r="QNL25" s="11"/>
      <c r="QNM25" s="11"/>
      <c r="QNN25" s="11"/>
      <c r="QNO25" s="11"/>
      <c r="QNP25" s="11"/>
      <c r="QNQ25" s="11"/>
      <c r="QNR25" s="11"/>
      <c r="QNS25" s="11"/>
      <c r="QNT25" s="11"/>
      <c r="QNU25" s="11"/>
      <c r="QNV25" s="11"/>
      <c r="QNW25" s="11"/>
      <c r="QNX25" s="11"/>
      <c r="QNY25" s="11"/>
      <c r="QNZ25" s="11"/>
      <c r="QOA25" s="11"/>
      <c r="QOB25" s="11"/>
      <c r="QOC25" s="11"/>
      <c r="QOD25" s="11"/>
      <c r="QOE25" s="11"/>
      <c r="QOF25" s="11"/>
      <c r="QOG25" s="11"/>
      <c r="QOH25" s="11"/>
      <c r="QOI25" s="11"/>
      <c r="QOJ25" s="11"/>
      <c r="QOK25" s="11"/>
      <c r="QOL25" s="11"/>
      <c r="QOM25" s="11"/>
      <c r="QON25" s="11"/>
      <c r="QOO25" s="11"/>
      <c r="QOP25" s="11"/>
      <c r="QOQ25" s="11"/>
      <c r="QOR25" s="11"/>
      <c r="QOS25" s="11"/>
      <c r="QOT25" s="11"/>
      <c r="QOU25" s="11"/>
      <c r="QOV25" s="11"/>
      <c r="QOW25" s="11"/>
      <c r="QOX25" s="11"/>
      <c r="QOY25" s="11"/>
      <c r="QOZ25" s="11"/>
      <c r="QPA25" s="11"/>
      <c r="QPB25" s="11"/>
      <c r="QPC25" s="11"/>
      <c r="QPD25" s="11"/>
      <c r="QPE25" s="11"/>
      <c r="QPF25" s="11"/>
      <c r="QPG25" s="11"/>
      <c r="QPH25" s="11"/>
      <c r="QPI25" s="11"/>
      <c r="QPJ25" s="11"/>
      <c r="QPK25" s="11"/>
      <c r="QPL25" s="11"/>
      <c r="QPM25" s="11"/>
      <c r="QPN25" s="11"/>
      <c r="QPO25" s="11"/>
      <c r="QPP25" s="11"/>
      <c r="QPQ25" s="11"/>
      <c r="QPR25" s="11"/>
      <c r="QPS25" s="11"/>
      <c r="QPT25" s="11"/>
      <c r="QPU25" s="11"/>
      <c r="QPV25" s="11"/>
      <c r="QPW25" s="11"/>
      <c r="QPX25" s="11"/>
      <c r="QPY25" s="11"/>
      <c r="QPZ25" s="11"/>
      <c r="QQA25" s="11"/>
      <c r="QQB25" s="11"/>
      <c r="QQC25" s="11"/>
      <c r="QQD25" s="11"/>
      <c r="QQE25" s="11"/>
      <c r="QQF25" s="11"/>
      <c r="QQG25" s="11"/>
      <c r="QQH25" s="11"/>
      <c r="QQI25" s="11"/>
      <c r="QQJ25" s="11"/>
      <c r="QQK25" s="11"/>
      <c r="QQL25" s="11"/>
      <c r="QQM25" s="11"/>
      <c r="QQN25" s="11"/>
      <c r="QQO25" s="11"/>
      <c r="QQP25" s="11"/>
      <c r="QQQ25" s="11"/>
      <c r="QQR25" s="11"/>
      <c r="QQS25" s="11"/>
      <c r="QQT25" s="11"/>
      <c r="QQU25" s="11"/>
      <c r="QQV25" s="11"/>
      <c r="QQW25" s="11"/>
      <c r="QQX25" s="11"/>
      <c r="QQY25" s="11"/>
      <c r="QQZ25" s="11"/>
      <c r="QRA25" s="11"/>
      <c r="QRB25" s="11"/>
      <c r="QRC25" s="11"/>
      <c r="QRD25" s="11"/>
      <c r="QRE25" s="11"/>
      <c r="QRF25" s="11"/>
      <c r="QRG25" s="11"/>
      <c r="QRH25" s="11"/>
      <c r="QRI25" s="11"/>
      <c r="QRJ25" s="11"/>
      <c r="QRK25" s="11"/>
      <c r="QRL25" s="11"/>
      <c r="QRM25" s="11"/>
      <c r="QRN25" s="11"/>
      <c r="QRO25" s="11"/>
      <c r="QRP25" s="11"/>
      <c r="QRQ25" s="11"/>
      <c r="QRR25" s="11"/>
      <c r="QRS25" s="11"/>
      <c r="QRT25" s="11"/>
      <c r="QRU25" s="11"/>
      <c r="QRV25" s="11"/>
      <c r="QRW25" s="11"/>
      <c r="QRX25" s="11"/>
      <c r="QRY25" s="11"/>
      <c r="QRZ25" s="11"/>
      <c r="QSA25" s="11"/>
      <c r="QSB25" s="11"/>
      <c r="QSC25" s="11"/>
      <c r="QSD25" s="11"/>
      <c r="QSE25" s="11"/>
      <c r="QSF25" s="11"/>
      <c r="QSG25" s="11"/>
      <c r="QSH25" s="11"/>
      <c r="QSI25" s="11"/>
      <c r="QSJ25" s="11"/>
      <c r="QSK25" s="11"/>
      <c r="QSL25" s="11"/>
      <c r="QSM25" s="11"/>
      <c r="QSN25" s="11"/>
      <c r="QSO25" s="11"/>
      <c r="QSP25" s="11"/>
      <c r="QSQ25" s="11"/>
      <c r="QSR25" s="11"/>
      <c r="QSS25" s="11"/>
      <c r="QST25" s="11"/>
      <c r="QSU25" s="11"/>
      <c r="QSV25" s="11"/>
      <c r="QSW25" s="11"/>
      <c r="QSX25" s="11"/>
      <c r="QSY25" s="11"/>
      <c r="QSZ25" s="11"/>
      <c r="QTA25" s="11"/>
      <c r="QTB25" s="11"/>
      <c r="QTC25" s="11"/>
      <c r="QTD25" s="11"/>
      <c r="QTE25" s="11"/>
      <c r="QTF25" s="11"/>
      <c r="QTG25" s="11"/>
      <c r="QTH25" s="11"/>
      <c r="QTI25" s="11"/>
      <c r="QTJ25" s="11"/>
      <c r="QTK25" s="11"/>
      <c r="QTL25" s="11"/>
      <c r="QTM25" s="11"/>
      <c r="QTN25" s="11"/>
      <c r="QTO25" s="11"/>
      <c r="QTP25" s="11"/>
      <c r="QTQ25" s="11"/>
      <c r="QTR25" s="11"/>
      <c r="QTS25" s="11"/>
      <c r="QTT25" s="11"/>
      <c r="QTU25" s="11"/>
      <c r="QTV25" s="11"/>
      <c r="QTW25" s="11"/>
      <c r="QTX25" s="11"/>
      <c r="QTY25" s="11"/>
      <c r="QTZ25" s="11"/>
      <c r="QUA25" s="11"/>
      <c r="QUB25" s="11"/>
      <c r="QUC25" s="11"/>
      <c r="QUD25" s="11"/>
      <c r="QUE25" s="11"/>
      <c r="QUF25" s="11"/>
      <c r="QUG25" s="11"/>
      <c r="QUH25" s="11"/>
      <c r="QUI25" s="11"/>
      <c r="QUJ25" s="11"/>
      <c r="QUK25" s="11"/>
      <c r="QUL25" s="11"/>
      <c r="QUM25" s="11"/>
      <c r="QUN25" s="11"/>
      <c r="QUO25" s="11"/>
      <c r="QUP25" s="11"/>
      <c r="QUQ25" s="11"/>
      <c r="QUR25" s="11"/>
      <c r="QUS25" s="11"/>
      <c r="QUT25" s="11"/>
      <c r="QUU25" s="11"/>
      <c r="QUV25" s="11"/>
      <c r="QUW25" s="11"/>
      <c r="QUX25" s="11"/>
      <c r="QUY25" s="11"/>
      <c r="QUZ25" s="11"/>
      <c r="QVA25" s="11"/>
      <c r="QVB25" s="11"/>
      <c r="QVC25" s="11"/>
      <c r="QVD25" s="11"/>
      <c r="QVE25" s="11"/>
      <c r="QVF25" s="11"/>
      <c r="QVG25" s="11"/>
      <c r="QVH25" s="11"/>
      <c r="QVI25" s="11"/>
      <c r="QVJ25" s="11"/>
      <c r="QVK25" s="11"/>
      <c r="QVL25" s="11"/>
      <c r="QVM25" s="11"/>
      <c r="QVN25" s="11"/>
      <c r="QVO25" s="11"/>
      <c r="QVP25" s="11"/>
      <c r="QVQ25" s="11"/>
      <c r="QVR25" s="11"/>
      <c r="QVS25" s="11"/>
      <c r="QVT25" s="11"/>
      <c r="QVU25" s="11"/>
      <c r="QVV25" s="11"/>
      <c r="QVW25" s="11"/>
      <c r="QVX25" s="11"/>
      <c r="QVY25" s="11"/>
      <c r="QVZ25" s="11"/>
      <c r="QWA25" s="11"/>
      <c r="QWB25" s="11"/>
      <c r="QWC25" s="11"/>
      <c r="QWD25" s="11"/>
      <c r="QWE25" s="11"/>
      <c r="QWF25" s="11"/>
      <c r="QWG25" s="11"/>
      <c r="QWH25" s="11"/>
      <c r="QWI25" s="11"/>
      <c r="QWJ25" s="11"/>
      <c r="QWK25" s="11"/>
      <c r="QWL25" s="11"/>
      <c r="QWM25" s="11"/>
      <c r="QWN25" s="11"/>
      <c r="QWO25" s="11"/>
      <c r="QWP25" s="11"/>
      <c r="QWQ25" s="11"/>
      <c r="QWR25" s="11"/>
      <c r="QWS25" s="11"/>
      <c r="QWT25" s="11"/>
      <c r="QWU25" s="11"/>
      <c r="QWV25" s="11"/>
      <c r="QWW25" s="11"/>
      <c r="QWX25" s="11"/>
      <c r="QWY25" s="11"/>
      <c r="QWZ25" s="11"/>
      <c r="QXA25" s="11"/>
      <c r="QXB25" s="11"/>
      <c r="QXC25" s="11"/>
      <c r="QXD25" s="11"/>
      <c r="QXE25" s="11"/>
      <c r="QXF25" s="11"/>
      <c r="QXG25" s="11"/>
      <c r="QXH25" s="11"/>
      <c r="QXI25" s="11"/>
      <c r="QXJ25" s="11"/>
      <c r="QXK25" s="11"/>
      <c r="QXL25" s="11"/>
      <c r="QXM25" s="11"/>
      <c r="QXN25" s="11"/>
      <c r="QXO25" s="11"/>
      <c r="QXP25" s="11"/>
      <c r="QXQ25" s="11"/>
      <c r="QXR25" s="11"/>
      <c r="QXS25" s="11"/>
      <c r="QXT25" s="11"/>
      <c r="QXU25" s="11"/>
      <c r="QXV25" s="11"/>
      <c r="QXW25" s="11"/>
      <c r="QXX25" s="11"/>
      <c r="QXY25" s="11"/>
      <c r="QXZ25" s="11"/>
      <c r="QYA25" s="11"/>
      <c r="QYB25" s="11"/>
      <c r="QYC25" s="11"/>
      <c r="QYD25" s="11"/>
      <c r="QYE25" s="11"/>
      <c r="QYF25" s="11"/>
      <c r="QYG25" s="11"/>
      <c r="QYH25" s="11"/>
      <c r="QYI25" s="11"/>
      <c r="QYJ25" s="11"/>
      <c r="QYK25" s="11"/>
      <c r="QYL25" s="11"/>
      <c r="QYM25" s="11"/>
      <c r="QYN25" s="11"/>
      <c r="QYO25" s="11"/>
      <c r="QYP25" s="11"/>
      <c r="QYQ25" s="11"/>
      <c r="QYR25" s="11"/>
      <c r="QYS25" s="11"/>
      <c r="QYT25" s="11"/>
      <c r="QYU25" s="11"/>
      <c r="QYV25" s="11"/>
      <c r="QYW25" s="11"/>
      <c r="QYX25" s="11"/>
      <c r="QYY25" s="11"/>
      <c r="QYZ25" s="11"/>
      <c r="QZA25" s="11"/>
      <c r="QZB25" s="11"/>
      <c r="QZC25" s="11"/>
      <c r="QZD25" s="11"/>
      <c r="QZE25" s="11"/>
      <c r="QZF25" s="11"/>
      <c r="QZG25" s="11"/>
      <c r="QZH25" s="11"/>
      <c r="QZI25" s="11"/>
      <c r="QZJ25" s="11"/>
      <c r="QZK25" s="11"/>
      <c r="QZL25" s="11"/>
      <c r="QZM25" s="11"/>
      <c r="QZN25" s="11"/>
      <c r="QZO25" s="11"/>
      <c r="QZP25" s="11"/>
      <c r="QZQ25" s="11"/>
      <c r="QZR25" s="11"/>
      <c r="QZS25" s="11"/>
      <c r="QZT25" s="11"/>
      <c r="QZU25" s="11"/>
      <c r="QZV25" s="11"/>
      <c r="QZW25" s="11"/>
      <c r="QZX25" s="11"/>
      <c r="QZY25" s="11"/>
      <c r="QZZ25" s="11"/>
      <c r="RAA25" s="11"/>
      <c r="RAB25" s="11"/>
      <c r="RAC25" s="11"/>
      <c r="RAD25" s="11"/>
      <c r="RAE25" s="11"/>
      <c r="RAF25" s="11"/>
      <c r="RAG25" s="11"/>
      <c r="RAH25" s="11"/>
      <c r="RAI25" s="11"/>
      <c r="RAJ25" s="11"/>
      <c r="RAK25" s="11"/>
      <c r="RAL25" s="11"/>
      <c r="RAM25" s="11"/>
      <c r="RAN25" s="11"/>
      <c r="RAO25" s="11"/>
      <c r="RAP25" s="11"/>
      <c r="RAQ25" s="11"/>
      <c r="RAR25" s="11"/>
      <c r="RAS25" s="11"/>
      <c r="RAT25" s="11"/>
      <c r="RAU25" s="11"/>
      <c r="RAV25" s="11"/>
      <c r="RAW25" s="11"/>
      <c r="RAX25" s="11"/>
      <c r="RAY25" s="11"/>
      <c r="RAZ25" s="11"/>
      <c r="RBA25" s="11"/>
      <c r="RBB25" s="11"/>
      <c r="RBC25" s="11"/>
      <c r="RBD25" s="11"/>
      <c r="RBE25" s="11"/>
      <c r="RBF25" s="11"/>
      <c r="RBG25" s="11"/>
      <c r="RBH25" s="11"/>
      <c r="RBI25" s="11"/>
      <c r="RBJ25" s="11"/>
      <c r="RBK25" s="11"/>
      <c r="RBL25" s="11"/>
      <c r="RBM25" s="11"/>
      <c r="RBN25" s="11"/>
      <c r="RBO25" s="11"/>
      <c r="RBP25" s="11"/>
      <c r="RBQ25" s="11"/>
      <c r="RBR25" s="11"/>
      <c r="RBS25" s="11"/>
      <c r="RBT25" s="11"/>
      <c r="RBU25" s="11"/>
      <c r="RBV25" s="11"/>
      <c r="RBW25" s="11"/>
      <c r="RBX25" s="11"/>
      <c r="RBY25" s="11"/>
      <c r="RBZ25" s="11"/>
      <c r="RCA25" s="11"/>
      <c r="RCB25" s="11"/>
      <c r="RCC25" s="11"/>
      <c r="RCD25" s="11"/>
      <c r="RCE25" s="11"/>
      <c r="RCF25" s="11"/>
      <c r="RCG25" s="11"/>
      <c r="RCH25" s="11"/>
      <c r="RCI25" s="11"/>
      <c r="RCJ25" s="11"/>
      <c r="RCK25" s="11"/>
      <c r="RCL25" s="11"/>
      <c r="RCM25" s="11"/>
      <c r="RCN25" s="11"/>
      <c r="RCO25" s="11"/>
      <c r="RCP25" s="11"/>
      <c r="RCQ25" s="11"/>
      <c r="RCR25" s="11"/>
      <c r="RCS25" s="11"/>
      <c r="RCT25" s="11"/>
      <c r="RCU25" s="11"/>
      <c r="RCV25" s="11"/>
      <c r="RCW25" s="11"/>
      <c r="RCX25" s="11"/>
      <c r="RCY25" s="11"/>
      <c r="RCZ25" s="11"/>
      <c r="RDA25" s="11"/>
      <c r="RDB25" s="11"/>
      <c r="RDC25" s="11"/>
      <c r="RDD25" s="11"/>
      <c r="RDE25" s="11"/>
      <c r="RDF25" s="11"/>
      <c r="RDG25" s="11"/>
      <c r="RDH25" s="11"/>
      <c r="RDI25" s="11"/>
      <c r="RDJ25" s="11"/>
      <c r="RDK25" s="11"/>
      <c r="RDL25" s="11"/>
      <c r="RDM25" s="11"/>
      <c r="RDN25" s="11"/>
      <c r="RDO25" s="11"/>
      <c r="RDP25" s="11"/>
      <c r="RDQ25" s="11"/>
      <c r="RDR25" s="11"/>
      <c r="RDS25" s="11"/>
      <c r="RDT25" s="11"/>
      <c r="RDU25" s="11"/>
      <c r="RDV25" s="11"/>
      <c r="RDW25" s="11"/>
      <c r="RDX25" s="11"/>
      <c r="RDY25" s="11"/>
      <c r="RDZ25" s="11"/>
      <c r="REA25" s="11"/>
      <c r="REB25" s="11"/>
      <c r="REC25" s="11"/>
      <c r="RED25" s="11"/>
      <c r="REE25" s="11"/>
      <c r="REF25" s="11"/>
      <c r="REG25" s="11"/>
      <c r="REH25" s="11"/>
      <c r="REI25" s="11"/>
      <c r="REJ25" s="11"/>
      <c r="REK25" s="11"/>
      <c r="REL25" s="11"/>
      <c r="REM25" s="11"/>
      <c r="REN25" s="11"/>
      <c r="REO25" s="11"/>
      <c r="REP25" s="11"/>
      <c r="REQ25" s="11"/>
      <c r="RER25" s="11"/>
      <c r="RES25" s="11"/>
      <c r="RET25" s="11"/>
      <c r="REU25" s="11"/>
      <c r="REV25" s="11"/>
      <c r="REW25" s="11"/>
      <c r="REX25" s="11"/>
      <c r="REY25" s="11"/>
      <c r="REZ25" s="11"/>
      <c r="RFA25" s="11"/>
      <c r="RFB25" s="11"/>
      <c r="RFC25" s="11"/>
      <c r="RFD25" s="11"/>
      <c r="RFE25" s="11"/>
      <c r="RFF25" s="11"/>
      <c r="RFG25" s="11"/>
      <c r="RFH25" s="11"/>
      <c r="RFI25" s="11"/>
      <c r="RFJ25" s="11"/>
      <c r="RFK25" s="11"/>
      <c r="RFL25" s="11"/>
      <c r="RFM25" s="11"/>
      <c r="RFN25" s="11"/>
      <c r="RFO25" s="11"/>
      <c r="RFP25" s="11"/>
      <c r="RFQ25" s="11"/>
      <c r="RFR25" s="11"/>
      <c r="RFS25" s="11"/>
      <c r="RFT25" s="11"/>
      <c r="RFU25" s="11"/>
      <c r="RFV25" s="11"/>
      <c r="RFW25" s="11"/>
      <c r="RFX25" s="11"/>
      <c r="RFY25" s="11"/>
      <c r="RFZ25" s="11"/>
      <c r="RGA25" s="11"/>
      <c r="RGB25" s="11"/>
      <c r="RGC25" s="11"/>
      <c r="RGD25" s="11"/>
      <c r="RGE25" s="11"/>
      <c r="RGF25" s="11"/>
      <c r="RGG25" s="11"/>
      <c r="RGH25" s="11"/>
      <c r="RGI25" s="11"/>
      <c r="RGJ25" s="11"/>
      <c r="RGK25" s="11"/>
      <c r="RGL25" s="11"/>
      <c r="RGM25" s="11"/>
      <c r="RGN25" s="11"/>
      <c r="RGO25" s="11"/>
      <c r="RGP25" s="11"/>
      <c r="RGQ25" s="11"/>
      <c r="RGR25" s="11"/>
      <c r="RGS25" s="11"/>
      <c r="RGT25" s="11"/>
      <c r="RGU25" s="11"/>
      <c r="RGV25" s="11"/>
      <c r="RGW25" s="11"/>
      <c r="RGX25" s="11"/>
      <c r="RGY25" s="11"/>
      <c r="RGZ25" s="11"/>
      <c r="RHA25" s="11"/>
      <c r="RHB25" s="11"/>
      <c r="RHC25" s="11"/>
      <c r="RHD25" s="11"/>
      <c r="RHE25" s="11"/>
      <c r="RHF25" s="11"/>
      <c r="RHG25" s="11"/>
      <c r="RHH25" s="11"/>
      <c r="RHI25" s="11"/>
      <c r="RHJ25" s="11"/>
      <c r="RHK25" s="11"/>
      <c r="RHL25" s="11"/>
      <c r="RHM25" s="11"/>
      <c r="RHN25" s="11"/>
      <c r="RHO25" s="11"/>
      <c r="RHP25" s="11"/>
      <c r="RHQ25" s="11"/>
      <c r="RHR25" s="11"/>
      <c r="RHS25" s="11"/>
      <c r="RHT25" s="11"/>
      <c r="RHU25" s="11"/>
      <c r="RHV25" s="11"/>
      <c r="RHW25" s="11"/>
      <c r="RHX25" s="11"/>
      <c r="RHY25" s="11"/>
      <c r="RHZ25" s="11"/>
      <c r="RIA25" s="11"/>
      <c r="RIB25" s="11"/>
      <c r="RIC25" s="11"/>
      <c r="RID25" s="11"/>
      <c r="RIE25" s="11"/>
      <c r="RIF25" s="11"/>
      <c r="RIG25" s="11"/>
      <c r="RIH25" s="11"/>
      <c r="RII25" s="11"/>
      <c r="RIJ25" s="11"/>
      <c r="RIK25" s="11"/>
      <c r="RIL25" s="11"/>
      <c r="RIM25" s="11"/>
      <c r="RIN25" s="11"/>
      <c r="RIO25" s="11"/>
      <c r="RIP25" s="11"/>
      <c r="RIQ25" s="11"/>
      <c r="RIR25" s="11"/>
      <c r="RIS25" s="11"/>
      <c r="RIT25" s="11"/>
      <c r="RIU25" s="11"/>
      <c r="RIV25" s="11"/>
      <c r="RIW25" s="11"/>
      <c r="RIX25" s="11"/>
      <c r="RIY25" s="11"/>
      <c r="RIZ25" s="11"/>
      <c r="RJA25" s="11"/>
      <c r="RJB25" s="11"/>
      <c r="RJC25" s="11"/>
      <c r="RJD25" s="11"/>
      <c r="RJE25" s="11"/>
      <c r="RJF25" s="11"/>
      <c r="RJG25" s="11"/>
      <c r="RJH25" s="11"/>
      <c r="RJI25" s="11"/>
      <c r="RJJ25" s="11"/>
      <c r="RJK25" s="11"/>
      <c r="RJL25" s="11"/>
      <c r="RJM25" s="11"/>
      <c r="RJN25" s="11"/>
      <c r="RJO25" s="11"/>
      <c r="RJP25" s="11"/>
      <c r="RJQ25" s="11"/>
      <c r="RJR25" s="11"/>
      <c r="RJS25" s="11"/>
      <c r="RJT25" s="11"/>
      <c r="RJU25" s="11"/>
      <c r="RJV25" s="11"/>
      <c r="RJW25" s="11"/>
      <c r="RJX25" s="11"/>
      <c r="RJY25" s="11"/>
      <c r="RJZ25" s="11"/>
      <c r="RKA25" s="11"/>
      <c r="RKB25" s="11"/>
      <c r="RKC25" s="11"/>
      <c r="RKD25" s="11"/>
      <c r="RKE25" s="11"/>
      <c r="RKF25" s="11"/>
      <c r="RKG25" s="11"/>
      <c r="RKH25" s="11"/>
      <c r="RKI25" s="11"/>
      <c r="RKJ25" s="11"/>
      <c r="RKK25" s="11"/>
      <c r="RKL25" s="11"/>
      <c r="RKM25" s="11"/>
      <c r="RKN25" s="11"/>
      <c r="RKO25" s="11"/>
      <c r="RKP25" s="11"/>
      <c r="RKQ25" s="11"/>
      <c r="RKR25" s="11"/>
      <c r="RKS25" s="11"/>
      <c r="RKT25" s="11"/>
      <c r="RKU25" s="11"/>
      <c r="RKV25" s="11"/>
      <c r="RKW25" s="11"/>
      <c r="RKX25" s="11"/>
      <c r="RKY25" s="11"/>
      <c r="RKZ25" s="11"/>
      <c r="RLA25" s="11"/>
      <c r="RLB25" s="11"/>
      <c r="RLC25" s="11"/>
      <c r="RLD25" s="11"/>
      <c r="RLE25" s="11"/>
      <c r="RLF25" s="11"/>
      <c r="RLG25" s="11"/>
      <c r="RLH25" s="11"/>
      <c r="RLI25" s="11"/>
      <c r="RLJ25" s="11"/>
      <c r="RLK25" s="11"/>
      <c r="RLL25" s="11"/>
      <c r="RLM25" s="11"/>
      <c r="RLN25" s="11"/>
      <c r="RLO25" s="11"/>
      <c r="RLP25" s="11"/>
      <c r="RLQ25" s="11"/>
      <c r="RLR25" s="11"/>
      <c r="RLS25" s="11"/>
      <c r="RLT25" s="11"/>
      <c r="RLU25" s="11"/>
      <c r="RLV25" s="11"/>
      <c r="RLW25" s="11"/>
      <c r="RLX25" s="11"/>
      <c r="RLY25" s="11"/>
      <c r="RLZ25" s="11"/>
      <c r="RMA25" s="11"/>
      <c r="RMB25" s="11"/>
      <c r="RMC25" s="11"/>
      <c r="RMD25" s="11"/>
      <c r="RME25" s="11"/>
      <c r="RMF25" s="11"/>
      <c r="RMG25" s="11"/>
      <c r="RMH25" s="11"/>
      <c r="RMI25" s="11"/>
      <c r="RMJ25" s="11"/>
      <c r="RMK25" s="11"/>
      <c r="RML25" s="11"/>
      <c r="RMM25" s="11"/>
      <c r="RMN25" s="11"/>
      <c r="RMO25" s="11"/>
      <c r="RMP25" s="11"/>
      <c r="RMQ25" s="11"/>
      <c r="RMR25" s="11"/>
      <c r="RMS25" s="11"/>
      <c r="RMT25" s="11"/>
      <c r="RMU25" s="11"/>
      <c r="RMV25" s="11"/>
      <c r="RMW25" s="11"/>
      <c r="RMX25" s="11"/>
      <c r="RMY25" s="11"/>
      <c r="RMZ25" s="11"/>
      <c r="RNA25" s="11"/>
      <c r="RNB25" s="11"/>
      <c r="RNC25" s="11"/>
      <c r="RND25" s="11"/>
      <c r="RNE25" s="11"/>
      <c r="RNF25" s="11"/>
      <c r="RNG25" s="11"/>
      <c r="RNH25" s="11"/>
      <c r="RNI25" s="11"/>
      <c r="RNJ25" s="11"/>
      <c r="RNK25" s="11"/>
      <c r="RNL25" s="11"/>
      <c r="RNM25" s="11"/>
      <c r="RNN25" s="11"/>
      <c r="RNO25" s="11"/>
      <c r="RNP25" s="11"/>
      <c r="RNQ25" s="11"/>
      <c r="RNR25" s="11"/>
      <c r="RNS25" s="11"/>
      <c r="RNT25" s="11"/>
      <c r="RNU25" s="11"/>
      <c r="RNV25" s="11"/>
      <c r="RNW25" s="11"/>
      <c r="RNX25" s="11"/>
      <c r="RNY25" s="11"/>
      <c r="RNZ25" s="11"/>
      <c r="ROA25" s="11"/>
      <c r="ROB25" s="11"/>
      <c r="ROC25" s="11"/>
      <c r="ROD25" s="11"/>
      <c r="ROE25" s="11"/>
      <c r="ROF25" s="11"/>
      <c r="ROG25" s="11"/>
      <c r="ROH25" s="11"/>
      <c r="ROI25" s="11"/>
      <c r="ROJ25" s="11"/>
      <c r="ROK25" s="11"/>
      <c r="ROL25" s="11"/>
      <c r="ROM25" s="11"/>
      <c r="RON25" s="11"/>
      <c r="ROO25" s="11"/>
      <c r="ROP25" s="11"/>
      <c r="ROQ25" s="11"/>
      <c r="ROR25" s="11"/>
      <c r="ROS25" s="11"/>
      <c r="ROT25" s="11"/>
      <c r="ROU25" s="11"/>
      <c r="ROV25" s="11"/>
      <c r="ROW25" s="11"/>
      <c r="ROX25" s="11"/>
      <c r="ROY25" s="11"/>
      <c r="ROZ25" s="11"/>
      <c r="RPA25" s="11"/>
      <c r="RPB25" s="11"/>
      <c r="RPC25" s="11"/>
      <c r="RPD25" s="11"/>
      <c r="RPE25" s="11"/>
      <c r="RPF25" s="11"/>
      <c r="RPG25" s="11"/>
      <c r="RPH25" s="11"/>
      <c r="RPI25" s="11"/>
      <c r="RPJ25" s="11"/>
      <c r="RPK25" s="11"/>
      <c r="RPL25" s="11"/>
      <c r="RPM25" s="11"/>
      <c r="RPN25" s="11"/>
      <c r="RPO25" s="11"/>
      <c r="RPP25" s="11"/>
      <c r="RPQ25" s="11"/>
      <c r="RPR25" s="11"/>
      <c r="RPS25" s="11"/>
      <c r="RPT25" s="11"/>
      <c r="RPU25" s="11"/>
      <c r="RPV25" s="11"/>
      <c r="RPW25" s="11"/>
      <c r="RPX25" s="11"/>
      <c r="RPY25" s="11"/>
      <c r="RPZ25" s="11"/>
      <c r="RQA25" s="11"/>
      <c r="RQB25" s="11"/>
      <c r="RQC25" s="11"/>
      <c r="RQD25" s="11"/>
      <c r="RQE25" s="11"/>
      <c r="RQF25" s="11"/>
      <c r="RQG25" s="11"/>
      <c r="RQH25" s="11"/>
      <c r="RQI25" s="11"/>
      <c r="RQJ25" s="11"/>
      <c r="RQK25" s="11"/>
      <c r="RQL25" s="11"/>
      <c r="RQM25" s="11"/>
      <c r="RQN25" s="11"/>
      <c r="RQO25" s="11"/>
      <c r="RQP25" s="11"/>
      <c r="RQQ25" s="11"/>
      <c r="RQR25" s="11"/>
      <c r="RQS25" s="11"/>
      <c r="RQT25" s="11"/>
      <c r="RQU25" s="11"/>
      <c r="RQV25" s="11"/>
      <c r="RQW25" s="11"/>
      <c r="RQX25" s="11"/>
      <c r="RQY25" s="11"/>
      <c r="RQZ25" s="11"/>
      <c r="RRA25" s="11"/>
      <c r="RRB25" s="11"/>
      <c r="RRC25" s="11"/>
      <c r="RRD25" s="11"/>
      <c r="RRE25" s="11"/>
      <c r="RRF25" s="11"/>
      <c r="RRG25" s="11"/>
      <c r="RRH25" s="11"/>
      <c r="RRI25" s="11"/>
      <c r="RRJ25" s="11"/>
      <c r="RRK25" s="11"/>
      <c r="RRL25" s="11"/>
      <c r="RRM25" s="11"/>
      <c r="RRN25" s="11"/>
      <c r="RRO25" s="11"/>
      <c r="RRP25" s="11"/>
      <c r="RRQ25" s="11"/>
      <c r="RRR25" s="11"/>
      <c r="RRS25" s="11"/>
      <c r="RRT25" s="11"/>
      <c r="RRU25" s="11"/>
      <c r="RRV25" s="11"/>
      <c r="RRW25" s="11"/>
      <c r="RRX25" s="11"/>
      <c r="RRY25" s="11"/>
      <c r="RRZ25" s="11"/>
      <c r="RSA25" s="11"/>
      <c r="RSB25" s="11"/>
      <c r="RSC25" s="11"/>
      <c r="RSD25" s="11"/>
      <c r="RSE25" s="11"/>
      <c r="RSF25" s="11"/>
      <c r="RSG25" s="11"/>
      <c r="RSH25" s="11"/>
      <c r="RSI25" s="11"/>
      <c r="RSJ25" s="11"/>
      <c r="RSK25" s="11"/>
      <c r="RSL25" s="11"/>
      <c r="RSM25" s="11"/>
      <c r="RSN25" s="11"/>
      <c r="RSO25" s="11"/>
      <c r="RSP25" s="11"/>
      <c r="RSQ25" s="11"/>
      <c r="RSR25" s="11"/>
      <c r="RSS25" s="11"/>
      <c r="RST25" s="11"/>
      <c r="RSU25" s="11"/>
      <c r="RSV25" s="11"/>
      <c r="RSW25" s="11"/>
      <c r="RSX25" s="11"/>
      <c r="RSY25" s="11"/>
      <c r="RSZ25" s="11"/>
      <c r="RTA25" s="11"/>
      <c r="RTB25" s="11"/>
      <c r="RTC25" s="11"/>
      <c r="RTD25" s="11"/>
      <c r="RTE25" s="11"/>
      <c r="RTF25" s="11"/>
      <c r="RTG25" s="11"/>
      <c r="RTH25" s="11"/>
      <c r="RTI25" s="11"/>
      <c r="RTJ25" s="11"/>
      <c r="RTK25" s="11"/>
      <c r="RTL25" s="11"/>
      <c r="RTM25" s="11"/>
      <c r="RTN25" s="11"/>
      <c r="RTO25" s="11"/>
      <c r="RTP25" s="11"/>
      <c r="RTQ25" s="11"/>
      <c r="RTR25" s="11"/>
      <c r="RTS25" s="11"/>
      <c r="RTT25" s="11"/>
      <c r="RTU25" s="11"/>
      <c r="RTV25" s="11"/>
      <c r="RTW25" s="11"/>
      <c r="RTX25" s="11"/>
      <c r="RTY25" s="11"/>
      <c r="RTZ25" s="11"/>
      <c r="RUA25" s="11"/>
      <c r="RUB25" s="11"/>
      <c r="RUC25" s="11"/>
      <c r="RUD25" s="11"/>
      <c r="RUE25" s="11"/>
      <c r="RUF25" s="11"/>
      <c r="RUG25" s="11"/>
      <c r="RUH25" s="11"/>
      <c r="RUI25" s="11"/>
      <c r="RUJ25" s="11"/>
      <c r="RUK25" s="11"/>
      <c r="RUL25" s="11"/>
      <c r="RUM25" s="11"/>
      <c r="RUN25" s="11"/>
      <c r="RUO25" s="11"/>
      <c r="RUP25" s="11"/>
      <c r="RUQ25" s="11"/>
      <c r="RUR25" s="11"/>
      <c r="RUS25" s="11"/>
      <c r="RUT25" s="11"/>
      <c r="RUU25" s="11"/>
      <c r="RUV25" s="11"/>
      <c r="RUW25" s="11"/>
      <c r="RUX25" s="11"/>
      <c r="RUY25" s="11"/>
      <c r="RUZ25" s="11"/>
      <c r="RVA25" s="11"/>
      <c r="RVB25" s="11"/>
      <c r="RVC25" s="11"/>
      <c r="RVD25" s="11"/>
      <c r="RVE25" s="11"/>
      <c r="RVF25" s="11"/>
      <c r="RVG25" s="11"/>
      <c r="RVH25" s="11"/>
      <c r="RVI25" s="11"/>
      <c r="RVJ25" s="11"/>
      <c r="RVK25" s="11"/>
      <c r="RVL25" s="11"/>
      <c r="RVM25" s="11"/>
      <c r="RVN25" s="11"/>
      <c r="RVO25" s="11"/>
      <c r="RVP25" s="11"/>
      <c r="RVQ25" s="11"/>
      <c r="RVR25" s="11"/>
      <c r="RVS25" s="11"/>
      <c r="RVT25" s="11"/>
      <c r="RVU25" s="11"/>
      <c r="RVV25" s="11"/>
      <c r="RVW25" s="11"/>
      <c r="RVX25" s="11"/>
      <c r="RVY25" s="11"/>
      <c r="RVZ25" s="11"/>
      <c r="RWA25" s="11"/>
      <c r="RWB25" s="11"/>
      <c r="RWC25" s="11"/>
      <c r="RWD25" s="11"/>
      <c r="RWE25" s="11"/>
      <c r="RWF25" s="11"/>
      <c r="RWG25" s="11"/>
      <c r="RWH25" s="11"/>
      <c r="RWI25" s="11"/>
      <c r="RWJ25" s="11"/>
      <c r="RWK25" s="11"/>
      <c r="RWL25" s="11"/>
      <c r="RWM25" s="11"/>
      <c r="RWN25" s="11"/>
      <c r="RWO25" s="11"/>
      <c r="RWP25" s="11"/>
      <c r="RWQ25" s="11"/>
      <c r="RWR25" s="11"/>
      <c r="RWS25" s="11"/>
      <c r="RWT25" s="11"/>
      <c r="RWU25" s="11"/>
      <c r="RWV25" s="11"/>
      <c r="RWW25" s="11"/>
      <c r="RWX25" s="11"/>
      <c r="RWY25" s="11"/>
      <c r="RWZ25" s="11"/>
      <c r="RXA25" s="11"/>
      <c r="RXB25" s="11"/>
      <c r="RXC25" s="11"/>
      <c r="RXD25" s="11"/>
      <c r="RXE25" s="11"/>
      <c r="RXF25" s="11"/>
      <c r="RXG25" s="11"/>
      <c r="RXH25" s="11"/>
      <c r="RXI25" s="11"/>
      <c r="RXJ25" s="11"/>
      <c r="RXK25" s="11"/>
      <c r="RXL25" s="11"/>
      <c r="RXM25" s="11"/>
      <c r="RXN25" s="11"/>
      <c r="RXO25" s="11"/>
      <c r="RXP25" s="11"/>
      <c r="RXQ25" s="11"/>
      <c r="RXR25" s="11"/>
      <c r="RXS25" s="11"/>
      <c r="RXT25" s="11"/>
      <c r="RXU25" s="11"/>
      <c r="RXV25" s="11"/>
      <c r="RXW25" s="11"/>
      <c r="RXX25" s="11"/>
      <c r="RXY25" s="11"/>
      <c r="RXZ25" s="11"/>
      <c r="RYA25" s="11"/>
      <c r="RYB25" s="11"/>
      <c r="RYC25" s="11"/>
      <c r="RYD25" s="11"/>
      <c r="RYE25" s="11"/>
      <c r="RYF25" s="11"/>
      <c r="RYG25" s="11"/>
      <c r="RYH25" s="11"/>
      <c r="RYI25" s="11"/>
      <c r="RYJ25" s="11"/>
      <c r="RYK25" s="11"/>
      <c r="RYL25" s="11"/>
      <c r="RYM25" s="11"/>
      <c r="RYN25" s="11"/>
      <c r="RYO25" s="11"/>
      <c r="RYP25" s="11"/>
      <c r="RYQ25" s="11"/>
      <c r="RYR25" s="11"/>
      <c r="RYS25" s="11"/>
      <c r="RYT25" s="11"/>
      <c r="RYU25" s="11"/>
      <c r="RYV25" s="11"/>
      <c r="RYW25" s="11"/>
      <c r="RYX25" s="11"/>
      <c r="RYY25" s="11"/>
      <c r="RYZ25" s="11"/>
      <c r="RZA25" s="11"/>
      <c r="RZB25" s="11"/>
      <c r="RZC25" s="11"/>
      <c r="RZD25" s="11"/>
      <c r="RZE25" s="11"/>
      <c r="RZF25" s="11"/>
      <c r="RZG25" s="11"/>
      <c r="RZH25" s="11"/>
      <c r="RZI25" s="11"/>
      <c r="RZJ25" s="11"/>
      <c r="RZK25" s="11"/>
      <c r="RZL25" s="11"/>
      <c r="RZM25" s="11"/>
      <c r="RZN25" s="11"/>
      <c r="RZO25" s="11"/>
      <c r="RZP25" s="11"/>
      <c r="RZQ25" s="11"/>
      <c r="RZR25" s="11"/>
      <c r="RZS25" s="11"/>
      <c r="RZT25" s="11"/>
      <c r="RZU25" s="11"/>
      <c r="RZV25" s="11"/>
      <c r="RZW25" s="11"/>
      <c r="RZX25" s="11"/>
      <c r="RZY25" s="11"/>
      <c r="RZZ25" s="11"/>
      <c r="SAA25" s="11"/>
      <c r="SAB25" s="11"/>
      <c r="SAC25" s="11"/>
      <c r="SAD25" s="11"/>
      <c r="SAE25" s="11"/>
      <c r="SAF25" s="11"/>
      <c r="SAG25" s="11"/>
      <c r="SAH25" s="11"/>
      <c r="SAI25" s="11"/>
      <c r="SAJ25" s="11"/>
      <c r="SAK25" s="11"/>
      <c r="SAL25" s="11"/>
      <c r="SAM25" s="11"/>
      <c r="SAN25" s="11"/>
      <c r="SAO25" s="11"/>
      <c r="SAP25" s="11"/>
      <c r="SAQ25" s="11"/>
      <c r="SAR25" s="11"/>
      <c r="SAS25" s="11"/>
      <c r="SAT25" s="11"/>
      <c r="SAU25" s="11"/>
      <c r="SAV25" s="11"/>
      <c r="SAW25" s="11"/>
      <c r="SAX25" s="11"/>
      <c r="SAY25" s="11"/>
      <c r="SAZ25" s="11"/>
      <c r="SBA25" s="11"/>
      <c r="SBB25" s="11"/>
      <c r="SBC25" s="11"/>
      <c r="SBD25" s="11"/>
      <c r="SBE25" s="11"/>
      <c r="SBF25" s="11"/>
      <c r="SBG25" s="11"/>
      <c r="SBH25" s="11"/>
      <c r="SBI25" s="11"/>
      <c r="SBJ25" s="11"/>
      <c r="SBK25" s="11"/>
      <c r="SBL25" s="11"/>
      <c r="SBM25" s="11"/>
      <c r="SBN25" s="11"/>
      <c r="SBO25" s="11"/>
      <c r="SBP25" s="11"/>
      <c r="SBQ25" s="11"/>
      <c r="SBR25" s="11"/>
      <c r="SBS25" s="11"/>
      <c r="SBT25" s="11"/>
      <c r="SBU25" s="11"/>
      <c r="SBV25" s="11"/>
      <c r="SBW25" s="11"/>
      <c r="SBX25" s="11"/>
      <c r="SBY25" s="11"/>
      <c r="SBZ25" s="11"/>
      <c r="SCA25" s="11"/>
      <c r="SCB25" s="11"/>
      <c r="SCC25" s="11"/>
      <c r="SCD25" s="11"/>
      <c r="SCE25" s="11"/>
      <c r="SCF25" s="11"/>
      <c r="SCG25" s="11"/>
      <c r="SCH25" s="11"/>
      <c r="SCI25" s="11"/>
      <c r="SCJ25" s="11"/>
      <c r="SCK25" s="11"/>
      <c r="SCL25" s="11"/>
      <c r="SCM25" s="11"/>
      <c r="SCN25" s="11"/>
      <c r="SCO25" s="11"/>
      <c r="SCP25" s="11"/>
      <c r="SCQ25" s="11"/>
      <c r="SCR25" s="11"/>
      <c r="SCS25" s="11"/>
      <c r="SCT25" s="11"/>
      <c r="SCU25" s="11"/>
      <c r="SCV25" s="11"/>
      <c r="SCW25" s="11"/>
      <c r="SCX25" s="11"/>
      <c r="SCY25" s="11"/>
      <c r="SCZ25" s="11"/>
      <c r="SDA25" s="11"/>
      <c r="SDB25" s="11"/>
      <c r="SDC25" s="11"/>
      <c r="SDD25" s="11"/>
      <c r="SDE25" s="11"/>
      <c r="SDF25" s="11"/>
      <c r="SDG25" s="11"/>
      <c r="SDH25" s="11"/>
      <c r="SDI25" s="11"/>
      <c r="SDJ25" s="11"/>
      <c r="SDK25" s="11"/>
      <c r="SDL25" s="11"/>
      <c r="SDM25" s="11"/>
      <c r="SDN25" s="11"/>
      <c r="SDO25" s="11"/>
      <c r="SDP25" s="11"/>
      <c r="SDQ25" s="11"/>
      <c r="SDR25" s="11"/>
      <c r="SDS25" s="11"/>
      <c r="SDT25" s="11"/>
      <c r="SDU25" s="11"/>
      <c r="SDV25" s="11"/>
      <c r="SDW25" s="11"/>
      <c r="SDX25" s="11"/>
      <c r="SDY25" s="11"/>
      <c r="SDZ25" s="11"/>
      <c r="SEA25" s="11"/>
      <c r="SEB25" s="11"/>
      <c r="SEC25" s="11"/>
      <c r="SED25" s="11"/>
      <c r="SEE25" s="11"/>
      <c r="SEF25" s="11"/>
      <c r="SEG25" s="11"/>
      <c r="SEH25" s="11"/>
      <c r="SEI25" s="11"/>
      <c r="SEJ25" s="11"/>
      <c r="SEK25" s="11"/>
      <c r="SEL25" s="11"/>
      <c r="SEM25" s="11"/>
      <c r="SEN25" s="11"/>
      <c r="SEO25" s="11"/>
      <c r="SEP25" s="11"/>
      <c r="SEQ25" s="11"/>
      <c r="SER25" s="11"/>
      <c r="SES25" s="11"/>
      <c r="SET25" s="11"/>
      <c r="SEU25" s="11"/>
      <c r="SEV25" s="11"/>
      <c r="SEW25" s="11"/>
      <c r="SEX25" s="11"/>
      <c r="SEY25" s="11"/>
      <c r="SEZ25" s="11"/>
      <c r="SFA25" s="11"/>
      <c r="SFB25" s="11"/>
      <c r="SFC25" s="11"/>
      <c r="SFD25" s="11"/>
      <c r="SFE25" s="11"/>
      <c r="SFF25" s="11"/>
      <c r="SFG25" s="11"/>
      <c r="SFH25" s="11"/>
      <c r="SFI25" s="11"/>
      <c r="SFJ25" s="11"/>
      <c r="SFK25" s="11"/>
      <c r="SFL25" s="11"/>
      <c r="SFM25" s="11"/>
      <c r="SFN25" s="11"/>
      <c r="SFO25" s="11"/>
      <c r="SFP25" s="11"/>
      <c r="SFQ25" s="11"/>
      <c r="SFR25" s="11"/>
      <c r="SFS25" s="11"/>
      <c r="SFT25" s="11"/>
      <c r="SFU25" s="11"/>
      <c r="SFV25" s="11"/>
      <c r="SFW25" s="11"/>
      <c r="SFX25" s="11"/>
      <c r="SFY25" s="11"/>
      <c r="SFZ25" s="11"/>
      <c r="SGA25" s="11"/>
      <c r="SGB25" s="11"/>
      <c r="SGC25" s="11"/>
      <c r="SGD25" s="11"/>
      <c r="SGE25" s="11"/>
      <c r="SGF25" s="11"/>
      <c r="SGG25" s="11"/>
      <c r="SGH25" s="11"/>
      <c r="SGI25" s="11"/>
      <c r="SGJ25" s="11"/>
      <c r="SGK25" s="11"/>
      <c r="SGL25" s="11"/>
      <c r="SGM25" s="11"/>
      <c r="SGN25" s="11"/>
      <c r="SGO25" s="11"/>
      <c r="SGP25" s="11"/>
      <c r="SGQ25" s="11"/>
      <c r="SGR25" s="11"/>
      <c r="SGS25" s="11"/>
      <c r="SGT25" s="11"/>
      <c r="SGU25" s="11"/>
      <c r="SGV25" s="11"/>
      <c r="SGW25" s="11"/>
      <c r="SGX25" s="11"/>
      <c r="SGY25" s="11"/>
      <c r="SGZ25" s="11"/>
      <c r="SHA25" s="11"/>
      <c r="SHB25" s="11"/>
      <c r="SHC25" s="11"/>
      <c r="SHD25" s="11"/>
      <c r="SHE25" s="11"/>
      <c r="SHF25" s="11"/>
      <c r="SHG25" s="11"/>
      <c r="SHH25" s="11"/>
      <c r="SHI25" s="11"/>
      <c r="SHJ25" s="11"/>
      <c r="SHK25" s="11"/>
      <c r="SHL25" s="11"/>
      <c r="SHM25" s="11"/>
      <c r="SHN25" s="11"/>
      <c r="SHO25" s="11"/>
      <c r="SHP25" s="11"/>
      <c r="SHQ25" s="11"/>
      <c r="SHR25" s="11"/>
      <c r="SHS25" s="11"/>
      <c r="SHT25" s="11"/>
      <c r="SHU25" s="11"/>
      <c r="SHV25" s="11"/>
      <c r="SHW25" s="11"/>
      <c r="SHX25" s="11"/>
      <c r="SHY25" s="11"/>
      <c r="SHZ25" s="11"/>
      <c r="SIA25" s="11"/>
      <c r="SIB25" s="11"/>
      <c r="SIC25" s="11"/>
      <c r="SID25" s="11"/>
      <c r="SIE25" s="11"/>
      <c r="SIF25" s="11"/>
      <c r="SIG25" s="11"/>
      <c r="SIH25" s="11"/>
      <c r="SII25" s="11"/>
      <c r="SIJ25" s="11"/>
      <c r="SIK25" s="11"/>
      <c r="SIL25" s="11"/>
      <c r="SIM25" s="11"/>
      <c r="SIN25" s="11"/>
      <c r="SIO25" s="11"/>
      <c r="SIP25" s="11"/>
      <c r="SIQ25" s="11"/>
      <c r="SIR25" s="11"/>
      <c r="SIS25" s="11"/>
      <c r="SIT25" s="11"/>
      <c r="SIU25" s="11"/>
      <c r="SIV25" s="11"/>
      <c r="SIW25" s="11"/>
      <c r="SIX25" s="11"/>
      <c r="SIY25" s="11"/>
      <c r="SIZ25" s="11"/>
      <c r="SJA25" s="11"/>
      <c r="SJB25" s="11"/>
      <c r="SJC25" s="11"/>
      <c r="SJD25" s="11"/>
      <c r="SJE25" s="11"/>
      <c r="SJF25" s="11"/>
      <c r="SJG25" s="11"/>
      <c r="SJH25" s="11"/>
      <c r="SJI25" s="11"/>
      <c r="SJJ25" s="11"/>
      <c r="SJK25" s="11"/>
      <c r="SJL25" s="11"/>
      <c r="SJM25" s="11"/>
      <c r="SJN25" s="11"/>
      <c r="SJO25" s="11"/>
      <c r="SJP25" s="11"/>
      <c r="SJQ25" s="11"/>
      <c r="SJR25" s="11"/>
      <c r="SJS25" s="11"/>
      <c r="SJT25" s="11"/>
      <c r="SJU25" s="11"/>
      <c r="SJV25" s="11"/>
      <c r="SJW25" s="11"/>
      <c r="SJX25" s="11"/>
      <c r="SJY25" s="11"/>
      <c r="SJZ25" s="11"/>
      <c r="SKA25" s="11"/>
      <c r="SKB25" s="11"/>
      <c r="SKC25" s="11"/>
      <c r="SKD25" s="11"/>
      <c r="SKE25" s="11"/>
      <c r="SKF25" s="11"/>
      <c r="SKG25" s="11"/>
      <c r="SKH25" s="11"/>
      <c r="SKI25" s="11"/>
      <c r="SKJ25" s="11"/>
      <c r="SKK25" s="11"/>
      <c r="SKL25" s="11"/>
      <c r="SKM25" s="11"/>
      <c r="SKN25" s="11"/>
      <c r="SKO25" s="11"/>
      <c r="SKP25" s="11"/>
      <c r="SKQ25" s="11"/>
      <c r="SKR25" s="11"/>
      <c r="SKS25" s="11"/>
      <c r="SKT25" s="11"/>
      <c r="SKU25" s="11"/>
      <c r="SKV25" s="11"/>
      <c r="SKW25" s="11"/>
      <c r="SKX25" s="11"/>
      <c r="SKY25" s="11"/>
      <c r="SKZ25" s="11"/>
      <c r="SLA25" s="11"/>
      <c r="SLB25" s="11"/>
      <c r="SLC25" s="11"/>
      <c r="SLD25" s="11"/>
      <c r="SLE25" s="11"/>
      <c r="SLF25" s="11"/>
      <c r="SLG25" s="11"/>
      <c r="SLH25" s="11"/>
      <c r="SLI25" s="11"/>
      <c r="SLJ25" s="11"/>
      <c r="SLK25" s="11"/>
      <c r="SLL25" s="11"/>
      <c r="SLM25" s="11"/>
      <c r="SLN25" s="11"/>
      <c r="SLO25" s="11"/>
      <c r="SLP25" s="11"/>
      <c r="SLQ25" s="11"/>
      <c r="SLR25" s="11"/>
      <c r="SLS25" s="11"/>
      <c r="SLT25" s="11"/>
      <c r="SLU25" s="11"/>
      <c r="SLV25" s="11"/>
      <c r="SLW25" s="11"/>
      <c r="SLX25" s="11"/>
      <c r="SLY25" s="11"/>
      <c r="SLZ25" s="11"/>
      <c r="SMA25" s="11"/>
      <c r="SMB25" s="11"/>
      <c r="SMC25" s="11"/>
      <c r="SMD25" s="11"/>
      <c r="SME25" s="11"/>
      <c r="SMF25" s="11"/>
      <c r="SMG25" s="11"/>
      <c r="SMH25" s="11"/>
      <c r="SMI25" s="11"/>
      <c r="SMJ25" s="11"/>
      <c r="SMK25" s="11"/>
      <c r="SML25" s="11"/>
      <c r="SMM25" s="11"/>
      <c r="SMN25" s="11"/>
      <c r="SMO25" s="11"/>
      <c r="SMP25" s="11"/>
      <c r="SMQ25" s="11"/>
      <c r="SMR25" s="11"/>
      <c r="SMS25" s="11"/>
      <c r="SMT25" s="11"/>
      <c r="SMU25" s="11"/>
      <c r="SMV25" s="11"/>
      <c r="SMW25" s="11"/>
      <c r="SMX25" s="11"/>
      <c r="SMY25" s="11"/>
      <c r="SMZ25" s="11"/>
      <c r="SNA25" s="11"/>
      <c r="SNB25" s="11"/>
      <c r="SNC25" s="11"/>
      <c r="SND25" s="11"/>
      <c r="SNE25" s="11"/>
      <c r="SNF25" s="11"/>
      <c r="SNG25" s="11"/>
      <c r="SNH25" s="11"/>
      <c r="SNI25" s="11"/>
      <c r="SNJ25" s="11"/>
      <c r="SNK25" s="11"/>
      <c r="SNL25" s="11"/>
      <c r="SNM25" s="11"/>
      <c r="SNN25" s="11"/>
      <c r="SNO25" s="11"/>
      <c r="SNP25" s="11"/>
      <c r="SNQ25" s="11"/>
      <c r="SNR25" s="11"/>
      <c r="SNS25" s="11"/>
      <c r="SNT25" s="11"/>
      <c r="SNU25" s="11"/>
      <c r="SNV25" s="11"/>
      <c r="SNW25" s="11"/>
      <c r="SNX25" s="11"/>
      <c r="SNY25" s="11"/>
      <c r="SNZ25" s="11"/>
      <c r="SOA25" s="11"/>
      <c r="SOB25" s="11"/>
      <c r="SOC25" s="11"/>
      <c r="SOD25" s="11"/>
      <c r="SOE25" s="11"/>
      <c r="SOF25" s="11"/>
      <c r="SOG25" s="11"/>
      <c r="SOH25" s="11"/>
      <c r="SOI25" s="11"/>
      <c r="SOJ25" s="11"/>
      <c r="SOK25" s="11"/>
      <c r="SOL25" s="11"/>
      <c r="SOM25" s="11"/>
      <c r="SON25" s="11"/>
      <c r="SOO25" s="11"/>
      <c r="SOP25" s="11"/>
      <c r="SOQ25" s="11"/>
      <c r="SOR25" s="11"/>
      <c r="SOS25" s="11"/>
      <c r="SOT25" s="11"/>
      <c r="SOU25" s="11"/>
      <c r="SOV25" s="11"/>
      <c r="SOW25" s="11"/>
      <c r="SOX25" s="11"/>
      <c r="SOY25" s="11"/>
      <c r="SOZ25" s="11"/>
      <c r="SPA25" s="11"/>
      <c r="SPB25" s="11"/>
      <c r="SPC25" s="11"/>
      <c r="SPD25" s="11"/>
      <c r="SPE25" s="11"/>
      <c r="SPF25" s="11"/>
      <c r="SPG25" s="11"/>
      <c r="SPH25" s="11"/>
      <c r="SPI25" s="11"/>
      <c r="SPJ25" s="11"/>
      <c r="SPK25" s="11"/>
      <c r="SPL25" s="11"/>
      <c r="SPM25" s="11"/>
      <c r="SPN25" s="11"/>
      <c r="SPO25" s="11"/>
      <c r="SPP25" s="11"/>
      <c r="SPQ25" s="11"/>
      <c r="SPR25" s="11"/>
      <c r="SPS25" s="11"/>
      <c r="SPT25" s="11"/>
      <c r="SPU25" s="11"/>
      <c r="SPV25" s="11"/>
      <c r="SPW25" s="11"/>
      <c r="SPX25" s="11"/>
      <c r="SPY25" s="11"/>
      <c r="SPZ25" s="11"/>
      <c r="SQA25" s="11"/>
      <c r="SQB25" s="11"/>
      <c r="SQC25" s="11"/>
      <c r="SQD25" s="11"/>
      <c r="SQE25" s="11"/>
      <c r="SQF25" s="11"/>
      <c r="SQG25" s="11"/>
      <c r="SQH25" s="11"/>
      <c r="SQI25" s="11"/>
      <c r="SQJ25" s="11"/>
      <c r="SQK25" s="11"/>
      <c r="SQL25" s="11"/>
      <c r="SQM25" s="11"/>
      <c r="SQN25" s="11"/>
      <c r="SQO25" s="11"/>
      <c r="SQP25" s="11"/>
      <c r="SQQ25" s="11"/>
      <c r="SQR25" s="11"/>
      <c r="SQS25" s="11"/>
      <c r="SQT25" s="11"/>
      <c r="SQU25" s="11"/>
      <c r="SQV25" s="11"/>
      <c r="SQW25" s="11"/>
      <c r="SQX25" s="11"/>
      <c r="SQY25" s="11"/>
      <c r="SQZ25" s="11"/>
      <c r="SRA25" s="11"/>
      <c r="SRB25" s="11"/>
      <c r="SRC25" s="11"/>
      <c r="SRD25" s="11"/>
      <c r="SRE25" s="11"/>
      <c r="SRF25" s="11"/>
      <c r="SRG25" s="11"/>
      <c r="SRH25" s="11"/>
      <c r="SRI25" s="11"/>
      <c r="SRJ25" s="11"/>
      <c r="SRK25" s="11"/>
      <c r="SRL25" s="11"/>
      <c r="SRM25" s="11"/>
      <c r="SRN25" s="11"/>
      <c r="SRO25" s="11"/>
      <c r="SRP25" s="11"/>
      <c r="SRQ25" s="11"/>
      <c r="SRR25" s="11"/>
      <c r="SRS25" s="11"/>
      <c r="SRT25" s="11"/>
      <c r="SRU25" s="11"/>
      <c r="SRV25" s="11"/>
      <c r="SRW25" s="11"/>
      <c r="SRX25" s="11"/>
      <c r="SRY25" s="11"/>
      <c r="SRZ25" s="11"/>
      <c r="SSA25" s="11"/>
      <c r="SSB25" s="11"/>
      <c r="SSC25" s="11"/>
      <c r="SSD25" s="11"/>
      <c r="SSE25" s="11"/>
      <c r="SSF25" s="11"/>
      <c r="SSG25" s="11"/>
      <c r="SSH25" s="11"/>
      <c r="SSI25" s="11"/>
      <c r="SSJ25" s="11"/>
      <c r="SSK25" s="11"/>
      <c r="SSL25" s="11"/>
      <c r="SSM25" s="11"/>
      <c r="SSN25" s="11"/>
      <c r="SSO25" s="11"/>
      <c r="SSP25" s="11"/>
      <c r="SSQ25" s="11"/>
      <c r="SSR25" s="11"/>
      <c r="SSS25" s="11"/>
      <c r="SST25" s="11"/>
      <c r="SSU25" s="11"/>
      <c r="SSV25" s="11"/>
      <c r="SSW25" s="11"/>
      <c r="SSX25" s="11"/>
      <c r="SSY25" s="11"/>
      <c r="SSZ25" s="11"/>
      <c r="STA25" s="11"/>
      <c r="STB25" s="11"/>
      <c r="STC25" s="11"/>
      <c r="STD25" s="11"/>
      <c r="STE25" s="11"/>
      <c r="STF25" s="11"/>
      <c r="STG25" s="11"/>
      <c r="STH25" s="11"/>
      <c r="STI25" s="11"/>
      <c r="STJ25" s="11"/>
      <c r="STK25" s="11"/>
      <c r="STL25" s="11"/>
      <c r="STM25" s="11"/>
      <c r="STN25" s="11"/>
      <c r="STO25" s="11"/>
      <c r="STP25" s="11"/>
      <c r="STQ25" s="11"/>
      <c r="STR25" s="11"/>
      <c r="STS25" s="11"/>
      <c r="STT25" s="11"/>
      <c r="STU25" s="11"/>
      <c r="STV25" s="11"/>
      <c r="STW25" s="11"/>
      <c r="STX25" s="11"/>
      <c r="STY25" s="11"/>
      <c r="STZ25" s="11"/>
      <c r="SUA25" s="11"/>
      <c r="SUB25" s="11"/>
      <c r="SUC25" s="11"/>
      <c r="SUD25" s="11"/>
      <c r="SUE25" s="11"/>
      <c r="SUF25" s="11"/>
      <c r="SUG25" s="11"/>
      <c r="SUH25" s="11"/>
      <c r="SUI25" s="11"/>
      <c r="SUJ25" s="11"/>
      <c r="SUK25" s="11"/>
      <c r="SUL25" s="11"/>
      <c r="SUM25" s="11"/>
      <c r="SUN25" s="11"/>
      <c r="SUO25" s="11"/>
      <c r="SUP25" s="11"/>
      <c r="SUQ25" s="11"/>
      <c r="SUR25" s="11"/>
      <c r="SUS25" s="11"/>
      <c r="SUT25" s="11"/>
      <c r="SUU25" s="11"/>
      <c r="SUV25" s="11"/>
      <c r="SUW25" s="11"/>
      <c r="SUX25" s="11"/>
      <c r="SUY25" s="11"/>
      <c r="SUZ25" s="11"/>
      <c r="SVA25" s="11"/>
      <c r="SVB25" s="11"/>
      <c r="SVC25" s="11"/>
      <c r="SVD25" s="11"/>
      <c r="SVE25" s="11"/>
      <c r="SVF25" s="11"/>
      <c r="SVG25" s="11"/>
      <c r="SVH25" s="11"/>
      <c r="SVI25" s="11"/>
      <c r="SVJ25" s="11"/>
      <c r="SVK25" s="11"/>
      <c r="SVL25" s="11"/>
      <c r="SVM25" s="11"/>
      <c r="SVN25" s="11"/>
      <c r="SVO25" s="11"/>
      <c r="SVP25" s="11"/>
      <c r="SVQ25" s="11"/>
      <c r="SVR25" s="11"/>
      <c r="SVS25" s="11"/>
      <c r="SVT25" s="11"/>
      <c r="SVU25" s="11"/>
      <c r="SVV25" s="11"/>
      <c r="SVW25" s="11"/>
      <c r="SVX25" s="11"/>
      <c r="SVY25" s="11"/>
      <c r="SVZ25" s="11"/>
      <c r="SWA25" s="11"/>
      <c r="SWB25" s="11"/>
      <c r="SWC25" s="11"/>
      <c r="SWD25" s="11"/>
      <c r="SWE25" s="11"/>
      <c r="SWF25" s="11"/>
      <c r="SWG25" s="11"/>
      <c r="SWH25" s="11"/>
      <c r="SWI25" s="11"/>
      <c r="SWJ25" s="11"/>
      <c r="SWK25" s="11"/>
      <c r="SWL25" s="11"/>
      <c r="SWM25" s="11"/>
      <c r="SWN25" s="11"/>
      <c r="SWO25" s="11"/>
      <c r="SWP25" s="11"/>
      <c r="SWQ25" s="11"/>
      <c r="SWR25" s="11"/>
      <c r="SWS25" s="11"/>
      <c r="SWT25" s="11"/>
      <c r="SWU25" s="11"/>
      <c r="SWV25" s="11"/>
      <c r="SWW25" s="11"/>
      <c r="SWX25" s="11"/>
      <c r="SWY25" s="11"/>
      <c r="SWZ25" s="11"/>
      <c r="SXA25" s="11"/>
      <c r="SXB25" s="11"/>
      <c r="SXC25" s="11"/>
      <c r="SXD25" s="11"/>
      <c r="SXE25" s="11"/>
      <c r="SXF25" s="11"/>
      <c r="SXG25" s="11"/>
      <c r="SXH25" s="11"/>
      <c r="SXI25" s="11"/>
      <c r="SXJ25" s="11"/>
      <c r="SXK25" s="11"/>
      <c r="SXL25" s="11"/>
      <c r="SXM25" s="11"/>
      <c r="SXN25" s="11"/>
      <c r="SXO25" s="11"/>
      <c r="SXP25" s="11"/>
      <c r="SXQ25" s="11"/>
      <c r="SXR25" s="11"/>
      <c r="SXS25" s="11"/>
      <c r="SXT25" s="11"/>
      <c r="SXU25" s="11"/>
      <c r="SXV25" s="11"/>
      <c r="SXW25" s="11"/>
      <c r="SXX25" s="11"/>
      <c r="SXY25" s="11"/>
      <c r="SXZ25" s="11"/>
      <c r="SYA25" s="11"/>
      <c r="SYB25" s="11"/>
      <c r="SYC25" s="11"/>
      <c r="SYD25" s="11"/>
      <c r="SYE25" s="11"/>
      <c r="SYF25" s="11"/>
      <c r="SYG25" s="11"/>
      <c r="SYH25" s="11"/>
      <c r="SYI25" s="11"/>
      <c r="SYJ25" s="11"/>
      <c r="SYK25" s="11"/>
      <c r="SYL25" s="11"/>
      <c r="SYM25" s="11"/>
      <c r="SYN25" s="11"/>
      <c r="SYO25" s="11"/>
      <c r="SYP25" s="11"/>
      <c r="SYQ25" s="11"/>
      <c r="SYR25" s="11"/>
      <c r="SYS25" s="11"/>
      <c r="SYT25" s="11"/>
      <c r="SYU25" s="11"/>
      <c r="SYV25" s="11"/>
      <c r="SYW25" s="11"/>
      <c r="SYX25" s="11"/>
      <c r="SYY25" s="11"/>
      <c r="SYZ25" s="11"/>
      <c r="SZA25" s="11"/>
      <c r="SZB25" s="11"/>
      <c r="SZC25" s="11"/>
      <c r="SZD25" s="11"/>
      <c r="SZE25" s="11"/>
      <c r="SZF25" s="11"/>
      <c r="SZG25" s="11"/>
      <c r="SZH25" s="11"/>
      <c r="SZI25" s="11"/>
      <c r="SZJ25" s="11"/>
      <c r="SZK25" s="11"/>
      <c r="SZL25" s="11"/>
      <c r="SZM25" s="11"/>
      <c r="SZN25" s="11"/>
      <c r="SZO25" s="11"/>
      <c r="SZP25" s="11"/>
      <c r="SZQ25" s="11"/>
      <c r="SZR25" s="11"/>
      <c r="SZS25" s="11"/>
      <c r="SZT25" s="11"/>
      <c r="SZU25" s="11"/>
      <c r="SZV25" s="11"/>
      <c r="SZW25" s="11"/>
      <c r="SZX25" s="11"/>
      <c r="SZY25" s="11"/>
      <c r="SZZ25" s="11"/>
      <c r="TAA25" s="11"/>
      <c r="TAB25" s="11"/>
      <c r="TAC25" s="11"/>
      <c r="TAD25" s="11"/>
      <c r="TAE25" s="11"/>
      <c r="TAF25" s="11"/>
      <c r="TAG25" s="11"/>
      <c r="TAH25" s="11"/>
      <c r="TAI25" s="11"/>
      <c r="TAJ25" s="11"/>
      <c r="TAK25" s="11"/>
      <c r="TAL25" s="11"/>
      <c r="TAM25" s="11"/>
      <c r="TAN25" s="11"/>
      <c r="TAO25" s="11"/>
      <c r="TAP25" s="11"/>
      <c r="TAQ25" s="11"/>
      <c r="TAR25" s="11"/>
      <c r="TAS25" s="11"/>
      <c r="TAT25" s="11"/>
      <c r="TAU25" s="11"/>
      <c r="TAV25" s="11"/>
      <c r="TAW25" s="11"/>
      <c r="TAX25" s="11"/>
      <c r="TAY25" s="11"/>
      <c r="TAZ25" s="11"/>
      <c r="TBA25" s="11"/>
      <c r="TBB25" s="11"/>
      <c r="TBC25" s="11"/>
      <c r="TBD25" s="11"/>
      <c r="TBE25" s="11"/>
      <c r="TBF25" s="11"/>
      <c r="TBG25" s="11"/>
      <c r="TBH25" s="11"/>
      <c r="TBI25" s="11"/>
      <c r="TBJ25" s="11"/>
      <c r="TBK25" s="11"/>
      <c r="TBL25" s="11"/>
      <c r="TBM25" s="11"/>
      <c r="TBN25" s="11"/>
      <c r="TBO25" s="11"/>
      <c r="TBP25" s="11"/>
      <c r="TBQ25" s="11"/>
      <c r="TBR25" s="11"/>
      <c r="TBS25" s="11"/>
      <c r="TBT25" s="11"/>
      <c r="TBU25" s="11"/>
      <c r="TBV25" s="11"/>
      <c r="TBW25" s="11"/>
      <c r="TBX25" s="11"/>
      <c r="TBY25" s="11"/>
      <c r="TBZ25" s="11"/>
      <c r="TCA25" s="11"/>
      <c r="TCB25" s="11"/>
      <c r="TCC25" s="11"/>
      <c r="TCD25" s="11"/>
      <c r="TCE25" s="11"/>
      <c r="TCF25" s="11"/>
      <c r="TCG25" s="11"/>
      <c r="TCH25" s="11"/>
      <c r="TCI25" s="11"/>
      <c r="TCJ25" s="11"/>
      <c r="TCK25" s="11"/>
      <c r="TCL25" s="11"/>
      <c r="TCM25" s="11"/>
      <c r="TCN25" s="11"/>
      <c r="TCO25" s="11"/>
      <c r="TCP25" s="11"/>
      <c r="TCQ25" s="11"/>
      <c r="TCR25" s="11"/>
      <c r="TCS25" s="11"/>
      <c r="TCT25" s="11"/>
      <c r="TCU25" s="11"/>
      <c r="TCV25" s="11"/>
      <c r="TCW25" s="11"/>
      <c r="TCX25" s="11"/>
      <c r="TCY25" s="11"/>
      <c r="TCZ25" s="11"/>
      <c r="TDA25" s="11"/>
      <c r="TDB25" s="11"/>
      <c r="TDC25" s="11"/>
      <c r="TDD25" s="11"/>
      <c r="TDE25" s="11"/>
      <c r="TDF25" s="11"/>
      <c r="TDG25" s="11"/>
      <c r="TDH25" s="11"/>
      <c r="TDI25" s="11"/>
      <c r="TDJ25" s="11"/>
      <c r="TDK25" s="11"/>
      <c r="TDL25" s="11"/>
      <c r="TDM25" s="11"/>
      <c r="TDN25" s="11"/>
      <c r="TDO25" s="11"/>
      <c r="TDP25" s="11"/>
      <c r="TDQ25" s="11"/>
      <c r="TDR25" s="11"/>
      <c r="TDS25" s="11"/>
      <c r="TDT25" s="11"/>
      <c r="TDU25" s="11"/>
      <c r="TDV25" s="11"/>
      <c r="TDW25" s="11"/>
      <c r="TDX25" s="11"/>
      <c r="TDY25" s="11"/>
      <c r="TDZ25" s="11"/>
      <c r="TEA25" s="11"/>
      <c r="TEB25" s="11"/>
      <c r="TEC25" s="11"/>
      <c r="TED25" s="11"/>
      <c r="TEE25" s="11"/>
      <c r="TEF25" s="11"/>
      <c r="TEG25" s="11"/>
      <c r="TEH25" s="11"/>
      <c r="TEI25" s="11"/>
      <c r="TEJ25" s="11"/>
      <c r="TEK25" s="11"/>
      <c r="TEL25" s="11"/>
      <c r="TEM25" s="11"/>
      <c r="TEN25" s="11"/>
      <c r="TEO25" s="11"/>
      <c r="TEP25" s="11"/>
      <c r="TEQ25" s="11"/>
      <c r="TER25" s="11"/>
      <c r="TES25" s="11"/>
      <c r="TET25" s="11"/>
      <c r="TEU25" s="11"/>
      <c r="TEV25" s="11"/>
      <c r="TEW25" s="11"/>
      <c r="TEX25" s="11"/>
      <c r="TEY25" s="11"/>
      <c r="TEZ25" s="11"/>
      <c r="TFA25" s="11"/>
      <c r="TFB25" s="11"/>
      <c r="TFC25" s="11"/>
      <c r="TFD25" s="11"/>
      <c r="TFE25" s="11"/>
      <c r="TFF25" s="11"/>
      <c r="TFG25" s="11"/>
      <c r="TFH25" s="11"/>
      <c r="TFI25" s="11"/>
      <c r="TFJ25" s="11"/>
      <c r="TFK25" s="11"/>
      <c r="TFL25" s="11"/>
      <c r="TFM25" s="11"/>
      <c r="TFN25" s="11"/>
      <c r="TFO25" s="11"/>
      <c r="TFP25" s="11"/>
      <c r="TFQ25" s="11"/>
      <c r="TFR25" s="11"/>
      <c r="TFS25" s="11"/>
      <c r="TFT25" s="11"/>
      <c r="TFU25" s="11"/>
      <c r="TFV25" s="11"/>
      <c r="TFW25" s="11"/>
      <c r="TFX25" s="11"/>
      <c r="TFY25" s="11"/>
      <c r="TFZ25" s="11"/>
      <c r="TGA25" s="11"/>
      <c r="TGB25" s="11"/>
      <c r="TGC25" s="11"/>
      <c r="TGD25" s="11"/>
      <c r="TGE25" s="11"/>
      <c r="TGF25" s="11"/>
      <c r="TGG25" s="11"/>
      <c r="TGH25" s="11"/>
      <c r="TGI25" s="11"/>
      <c r="TGJ25" s="11"/>
      <c r="TGK25" s="11"/>
      <c r="TGL25" s="11"/>
      <c r="TGM25" s="11"/>
      <c r="TGN25" s="11"/>
      <c r="TGO25" s="11"/>
      <c r="TGP25" s="11"/>
      <c r="TGQ25" s="11"/>
      <c r="TGR25" s="11"/>
      <c r="TGS25" s="11"/>
      <c r="TGT25" s="11"/>
      <c r="TGU25" s="11"/>
      <c r="TGV25" s="11"/>
      <c r="TGW25" s="11"/>
      <c r="TGX25" s="11"/>
      <c r="TGY25" s="11"/>
      <c r="TGZ25" s="11"/>
      <c r="THA25" s="11"/>
      <c r="THB25" s="11"/>
      <c r="THC25" s="11"/>
      <c r="THD25" s="11"/>
      <c r="THE25" s="11"/>
      <c r="THF25" s="11"/>
      <c r="THG25" s="11"/>
      <c r="THH25" s="11"/>
      <c r="THI25" s="11"/>
      <c r="THJ25" s="11"/>
      <c r="THK25" s="11"/>
      <c r="THL25" s="11"/>
      <c r="THM25" s="11"/>
      <c r="THN25" s="11"/>
      <c r="THO25" s="11"/>
      <c r="THP25" s="11"/>
      <c r="THQ25" s="11"/>
      <c r="THR25" s="11"/>
      <c r="THS25" s="11"/>
      <c r="THT25" s="11"/>
      <c r="THU25" s="11"/>
      <c r="THV25" s="11"/>
      <c r="THW25" s="11"/>
      <c r="THX25" s="11"/>
      <c r="THY25" s="11"/>
      <c r="THZ25" s="11"/>
      <c r="TIA25" s="11"/>
      <c r="TIB25" s="11"/>
      <c r="TIC25" s="11"/>
      <c r="TID25" s="11"/>
      <c r="TIE25" s="11"/>
      <c r="TIF25" s="11"/>
      <c r="TIG25" s="11"/>
      <c r="TIH25" s="11"/>
      <c r="TII25" s="11"/>
      <c r="TIJ25" s="11"/>
      <c r="TIK25" s="11"/>
      <c r="TIL25" s="11"/>
      <c r="TIM25" s="11"/>
      <c r="TIN25" s="11"/>
      <c r="TIO25" s="11"/>
      <c r="TIP25" s="11"/>
      <c r="TIQ25" s="11"/>
      <c r="TIR25" s="11"/>
      <c r="TIS25" s="11"/>
      <c r="TIT25" s="11"/>
      <c r="TIU25" s="11"/>
      <c r="TIV25" s="11"/>
      <c r="TIW25" s="11"/>
      <c r="TIX25" s="11"/>
      <c r="TIY25" s="11"/>
      <c r="TIZ25" s="11"/>
      <c r="TJA25" s="11"/>
      <c r="TJB25" s="11"/>
      <c r="TJC25" s="11"/>
      <c r="TJD25" s="11"/>
      <c r="TJE25" s="11"/>
      <c r="TJF25" s="11"/>
      <c r="TJG25" s="11"/>
      <c r="TJH25" s="11"/>
      <c r="TJI25" s="11"/>
      <c r="TJJ25" s="11"/>
      <c r="TJK25" s="11"/>
      <c r="TJL25" s="11"/>
      <c r="TJM25" s="11"/>
      <c r="TJN25" s="11"/>
      <c r="TJO25" s="11"/>
      <c r="TJP25" s="11"/>
      <c r="TJQ25" s="11"/>
      <c r="TJR25" s="11"/>
      <c r="TJS25" s="11"/>
      <c r="TJT25" s="11"/>
      <c r="TJU25" s="11"/>
      <c r="TJV25" s="11"/>
      <c r="TJW25" s="11"/>
      <c r="TJX25" s="11"/>
      <c r="TJY25" s="11"/>
      <c r="TJZ25" s="11"/>
      <c r="TKA25" s="11"/>
      <c r="TKB25" s="11"/>
      <c r="TKC25" s="11"/>
      <c r="TKD25" s="11"/>
      <c r="TKE25" s="11"/>
      <c r="TKF25" s="11"/>
      <c r="TKG25" s="11"/>
      <c r="TKH25" s="11"/>
      <c r="TKI25" s="11"/>
      <c r="TKJ25" s="11"/>
      <c r="TKK25" s="11"/>
      <c r="TKL25" s="11"/>
      <c r="TKM25" s="11"/>
      <c r="TKN25" s="11"/>
      <c r="TKO25" s="11"/>
      <c r="TKP25" s="11"/>
      <c r="TKQ25" s="11"/>
      <c r="TKR25" s="11"/>
      <c r="TKS25" s="11"/>
      <c r="TKT25" s="11"/>
      <c r="TKU25" s="11"/>
      <c r="TKV25" s="11"/>
      <c r="TKW25" s="11"/>
      <c r="TKX25" s="11"/>
      <c r="TKY25" s="11"/>
      <c r="TKZ25" s="11"/>
      <c r="TLA25" s="11"/>
      <c r="TLB25" s="11"/>
      <c r="TLC25" s="11"/>
      <c r="TLD25" s="11"/>
      <c r="TLE25" s="11"/>
      <c r="TLF25" s="11"/>
      <c r="TLG25" s="11"/>
      <c r="TLH25" s="11"/>
      <c r="TLI25" s="11"/>
      <c r="TLJ25" s="11"/>
      <c r="TLK25" s="11"/>
      <c r="TLL25" s="11"/>
      <c r="TLM25" s="11"/>
      <c r="TLN25" s="11"/>
      <c r="TLO25" s="11"/>
      <c r="TLP25" s="11"/>
      <c r="TLQ25" s="11"/>
      <c r="TLR25" s="11"/>
      <c r="TLS25" s="11"/>
      <c r="TLT25" s="11"/>
      <c r="TLU25" s="11"/>
      <c r="TLV25" s="11"/>
      <c r="TLW25" s="11"/>
      <c r="TLX25" s="11"/>
      <c r="TLY25" s="11"/>
      <c r="TLZ25" s="11"/>
      <c r="TMA25" s="11"/>
      <c r="TMB25" s="11"/>
      <c r="TMC25" s="11"/>
      <c r="TMD25" s="11"/>
      <c r="TME25" s="11"/>
      <c r="TMF25" s="11"/>
      <c r="TMG25" s="11"/>
      <c r="TMH25" s="11"/>
      <c r="TMI25" s="11"/>
      <c r="TMJ25" s="11"/>
      <c r="TMK25" s="11"/>
      <c r="TML25" s="11"/>
      <c r="TMM25" s="11"/>
      <c r="TMN25" s="11"/>
      <c r="TMO25" s="11"/>
      <c r="TMP25" s="11"/>
      <c r="TMQ25" s="11"/>
      <c r="TMR25" s="11"/>
      <c r="TMS25" s="11"/>
      <c r="TMT25" s="11"/>
      <c r="TMU25" s="11"/>
      <c r="TMV25" s="11"/>
      <c r="TMW25" s="11"/>
      <c r="TMX25" s="11"/>
      <c r="TMY25" s="11"/>
      <c r="TMZ25" s="11"/>
      <c r="TNA25" s="11"/>
      <c r="TNB25" s="11"/>
      <c r="TNC25" s="11"/>
      <c r="TND25" s="11"/>
      <c r="TNE25" s="11"/>
      <c r="TNF25" s="11"/>
      <c r="TNG25" s="11"/>
      <c r="TNH25" s="11"/>
      <c r="TNI25" s="11"/>
      <c r="TNJ25" s="11"/>
      <c r="TNK25" s="11"/>
      <c r="TNL25" s="11"/>
      <c r="TNM25" s="11"/>
      <c r="TNN25" s="11"/>
      <c r="TNO25" s="11"/>
      <c r="TNP25" s="11"/>
      <c r="TNQ25" s="11"/>
      <c r="TNR25" s="11"/>
      <c r="TNS25" s="11"/>
      <c r="TNT25" s="11"/>
      <c r="TNU25" s="11"/>
      <c r="TNV25" s="11"/>
      <c r="TNW25" s="11"/>
      <c r="TNX25" s="11"/>
      <c r="TNY25" s="11"/>
      <c r="TNZ25" s="11"/>
      <c r="TOA25" s="11"/>
      <c r="TOB25" s="11"/>
      <c r="TOC25" s="11"/>
      <c r="TOD25" s="11"/>
      <c r="TOE25" s="11"/>
      <c r="TOF25" s="11"/>
      <c r="TOG25" s="11"/>
      <c r="TOH25" s="11"/>
      <c r="TOI25" s="11"/>
      <c r="TOJ25" s="11"/>
      <c r="TOK25" s="11"/>
      <c r="TOL25" s="11"/>
      <c r="TOM25" s="11"/>
      <c r="TON25" s="11"/>
      <c r="TOO25" s="11"/>
      <c r="TOP25" s="11"/>
      <c r="TOQ25" s="11"/>
      <c r="TOR25" s="11"/>
      <c r="TOS25" s="11"/>
      <c r="TOT25" s="11"/>
      <c r="TOU25" s="11"/>
      <c r="TOV25" s="11"/>
      <c r="TOW25" s="11"/>
      <c r="TOX25" s="11"/>
      <c r="TOY25" s="11"/>
      <c r="TOZ25" s="11"/>
      <c r="TPA25" s="11"/>
      <c r="TPB25" s="11"/>
      <c r="TPC25" s="11"/>
      <c r="TPD25" s="11"/>
      <c r="TPE25" s="11"/>
      <c r="TPF25" s="11"/>
      <c r="TPG25" s="11"/>
      <c r="TPH25" s="11"/>
      <c r="TPI25" s="11"/>
      <c r="TPJ25" s="11"/>
      <c r="TPK25" s="11"/>
      <c r="TPL25" s="11"/>
      <c r="TPM25" s="11"/>
      <c r="TPN25" s="11"/>
      <c r="TPO25" s="11"/>
      <c r="TPP25" s="11"/>
      <c r="TPQ25" s="11"/>
      <c r="TPR25" s="11"/>
      <c r="TPS25" s="11"/>
      <c r="TPT25" s="11"/>
      <c r="TPU25" s="11"/>
      <c r="TPV25" s="11"/>
      <c r="TPW25" s="11"/>
      <c r="TPX25" s="11"/>
      <c r="TPY25" s="11"/>
      <c r="TPZ25" s="11"/>
      <c r="TQA25" s="11"/>
      <c r="TQB25" s="11"/>
      <c r="TQC25" s="11"/>
      <c r="TQD25" s="11"/>
      <c r="TQE25" s="11"/>
      <c r="TQF25" s="11"/>
      <c r="TQG25" s="11"/>
      <c r="TQH25" s="11"/>
      <c r="TQI25" s="11"/>
      <c r="TQJ25" s="11"/>
      <c r="TQK25" s="11"/>
      <c r="TQL25" s="11"/>
      <c r="TQM25" s="11"/>
      <c r="TQN25" s="11"/>
      <c r="TQO25" s="11"/>
      <c r="TQP25" s="11"/>
      <c r="TQQ25" s="11"/>
      <c r="TQR25" s="11"/>
      <c r="TQS25" s="11"/>
      <c r="TQT25" s="11"/>
      <c r="TQU25" s="11"/>
      <c r="TQV25" s="11"/>
      <c r="TQW25" s="11"/>
      <c r="TQX25" s="11"/>
      <c r="TQY25" s="11"/>
      <c r="TQZ25" s="11"/>
      <c r="TRA25" s="11"/>
      <c r="TRB25" s="11"/>
      <c r="TRC25" s="11"/>
      <c r="TRD25" s="11"/>
      <c r="TRE25" s="11"/>
      <c r="TRF25" s="11"/>
      <c r="TRG25" s="11"/>
      <c r="TRH25" s="11"/>
      <c r="TRI25" s="11"/>
      <c r="TRJ25" s="11"/>
      <c r="TRK25" s="11"/>
      <c r="TRL25" s="11"/>
      <c r="TRM25" s="11"/>
      <c r="TRN25" s="11"/>
      <c r="TRO25" s="11"/>
      <c r="TRP25" s="11"/>
      <c r="TRQ25" s="11"/>
      <c r="TRR25" s="11"/>
      <c r="TRS25" s="11"/>
      <c r="TRT25" s="11"/>
      <c r="TRU25" s="11"/>
      <c r="TRV25" s="11"/>
      <c r="TRW25" s="11"/>
      <c r="TRX25" s="11"/>
      <c r="TRY25" s="11"/>
      <c r="TRZ25" s="11"/>
      <c r="TSA25" s="11"/>
      <c r="TSB25" s="11"/>
      <c r="TSC25" s="11"/>
      <c r="TSD25" s="11"/>
      <c r="TSE25" s="11"/>
      <c r="TSF25" s="11"/>
      <c r="TSG25" s="11"/>
      <c r="TSH25" s="11"/>
      <c r="TSI25" s="11"/>
      <c r="TSJ25" s="11"/>
      <c r="TSK25" s="11"/>
      <c r="TSL25" s="11"/>
      <c r="TSM25" s="11"/>
      <c r="TSN25" s="11"/>
      <c r="TSO25" s="11"/>
      <c r="TSP25" s="11"/>
      <c r="TSQ25" s="11"/>
      <c r="TSR25" s="11"/>
      <c r="TSS25" s="11"/>
      <c r="TST25" s="11"/>
      <c r="TSU25" s="11"/>
      <c r="TSV25" s="11"/>
      <c r="TSW25" s="11"/>
      <c r="TSX25" s="11"/>
      <c r="TSY25" s="11"/>
      <c r="TSZ25" s="11"/>
      <c r="TTA25" s="11"/>
      <c r="TTB25" s="11"/>
      <c r="TTC25" s="11"/>
      <c r="TTD25" s="11"/>
      <c r="TTE25" s="11"/>
      <c r="TTF25" s="11"/>
      <c r="TTG25" s="11"/>
      <c r="TTH25" s="11"/>
      <c r="TTI25" s="11"/>
      <c r="TTJ25" s="11"/>
      <c r="TTK25" s="11"/>
      <c r="TTL25" s="11"/>
      <c r="TTM25" s="11"/>
      <c r="TTN25" s="11"/>
      <c r="TTO25" s="11"/>
      <c r="TTP25" s="11"/>
      <c r="TTQ25" s="11"/>
      <c r="TTR25" s="11"/>
      <c r="TTS25" s="11"/>
      <c r="TTT25" s="11"/>
      <c r="TTU25" s="11"/>
      <c r="TTV25" s="11"/>
      <c r="TTW25" s="11"/>
      <c r="TTX25" s="11"/>
      <c r="TTY25" s="11"/>
      <c r="TTZ25" s="11"/>
      <c r="TUA25" s="11"/>
      <c r="TUB25" s="11"/>
      <c r="TUC25" s="11"/>
      <c r="TUD25" s="11"/>
      <c r="TUE25" s="11"/>
      <c r="TUF25" s="11"/>
      <c r="TUG25" s="11"/>
      <c r="TUH25" s="11"/>
      <c r="TUI25" s="11"/>
      <c r="TUJ25" s="11"/>
      <c r="TUK25" s="11"/>
      <c r="TUL25" s="11"/>
      <c r="TUM25" s="11"/>
      <c r="TUN25" s="11"/>
      <c r="TUO25" s="11"/>
      <c r="TUP25" s="11"/>
      <c r="TUQ25" s="11"/>
      <c r="TUR25" s="11"/>
      <c r="TUS25" s="11"/>
      <c r="TUT25" s="11"/>
      <c r="TUU25" s="11"/>
      <c r="TUV25" s="11"/>
      <c r="TUW25" s="11"/>
      <c r="TUX25" s="11"/>
      <c r="TUY25" s="11"/>
      <c r="TUZ25" s="11"/>
      <c r="TVA25" s="11"/>
      <c r="TVB25" s="11"/>
      <c r="TVC25" s="11"/>
      <c r="TVD25" s="11"/>
      <c r="TVE25" s="11"/>
      <c r="TVF25" s="11"/>
      <c r="TVG25" s="11"/>
      <c r="TVH25" s="11"/>
      <c r="TVI25" s="11"/>
      <c r="TVJ25" s="11"/>
      <c r="TVK25" s="11"/>
      <c r="TVL25" s="11"/>
      <c r="TVM25" s="11"/>
      <c r="TVN25" s="11"/>
      <c r="TVO25" s="11"/>
      <c r="TVP25" s="11"/>
      <c r="TVQ25" s="11"/>
      <c r="TVR25" s="11"/>
      <c r="TVS25" s="11"/>
      <c r="TVT25" s="11"/>
      <c r="TVU25" s="11"/>
      <c r="TVV25" s="11"/>
      <c r="TVW25" s="11"/>
      <c r="TVX25" s="11"/>
      <c r="TVY25" s="11"/>
      <c r="TVZ25" s="11"/>
      <c r="TWA25" s="11"/>
      <c r="TWB25" s="11"/>
      <c r="TWC25" s="11"/>
      <c r="TWD25" s="11"/>
      <c r="TWE25" s="11"/>
      <c r="TWF25" s="11"/>
      <c r="TWG25" s="11"/>
      <c r="TWH25" s="11"/>
      <c r="TWI25" s="11"/>
      <c r="TWJ25" s="11"/>
      <c r="TWK25" s="11"/>
      <c r="TWL25" s="11"/>
      <c r="TWM25" s="11"/>
      <c r="TWN25" s="11"/>
      <c r="TWO25" s="11"/>
      <c r="TWP25" s="11"/>
      <c r="TWQ25" s="11"/>
      <c r="TWR25" s="11"/>
      <c r="TWS25" s="11"/>
      <c r="TWT25" s="11"/>
      <c r="TWU25" s="11"/>
      <c r="TWV25" s="11"/>
      <c r="TWW25" s="11"/>
      <c r="TWX25" s="11"/>
      <c r="TWY25" s="11"/>
      <c r="TWZ25" s="11"/>
      <c r="TXA25" s="11"/>
      <c r="TXB25" s="11"/>
      <c r="TXC25" s="11"/>
      <c r="TXD25" s="11"/>
      <c r="TXE25" s="11"/>
      <c r="TXF25" s="11"/>
      <c r="TXG25" s="11"/>
      <c r="TXH25" s="11"/>
      <c r="TXI25" s="11"/>
      <c r="TXJ25" s="11"/>
      <c r="TXK25" s="11"/>
      <c r="TXL25" s="11"/>
      <c r="TXM25" s="11"/>
      <c r="TXN25" s="11"/>
      <c r="TXO25" s="11"/>
      <c r="TXP25" s="11"/>
      <c r="TXQ25" s="11"/>
      <c r="TXR25" s="11"/>
      <c r="TXS25" s="11"/>
      <c r="TXT25" s="11"/>
      <c r="TXU25" s="11"/>
      <c r="TXV25" s="11"/>
      <c r="TXW25" s="11"/>
      <c r="TXX25" s="11"/>
      <c r="TXY25" s="11"/>
      <c r="TXZ25" s="11"/>
      <c r="TYA25" s="11"/>
      <c r="TYB25" s="11"/>
      <c r="TYC25" s="11"/>
      <c r="TYD25" s="11"/>
      <c r="TYE25" s="11"/>
      <c r="TYF25" s="11"/>
      <c r="TYG25" s="11"/>
      <c r="TYH25" s="11"/>
      <c r="TYI25" s="11"/>
      <c r="TYJ25" s="11"/>
      <c r="TYK25" s="11"/>
      <c r="TYL25" s="11"/>
      <c r="TYM25" s="11"/>
      <c r="TYN25" s="11"/>
      <c r="TYO25" s="11"/>
      <c r="TYP25" s="11"/>
      <c r="TYQ25" s="11"/>
      <c r="TYR25" s="11"/>
      <c r="TYS25" s="11"/>
      <c r="TYT25" s="11"/>
      <c r="TYU25" s="11"/>
      <c r="TYV25" s="11"/>
      <c r="TYW25" s="11"/>
      <c r="TYX25" s="11"/>
      <c r="TYY25" s="11"/>
      <c r="TYZ25" s="11"/>
      <c r="TZA25" s="11"/>
      <c r="TZB25" s="11"/>
      <c r="TZC25" s="11"/>
      <c r="TZD25" s="11"/>
      <c r="TZE25" s="11"/>
      <c r="TZF25" s="11"/>
      <c r="TZG25" s="11"/>
      <c r="TZH25" s="11"/>
      <c r="TZI25" s="11"/>
      <c r="TZJ25" s="11"/>
      <c r="TZK25" s="11"/>
      <c r="TZL25" s="11"/>
      <c r="TZM25" s="11"/>
      <c r="TZN25" s="11"/>
      <c r="TZO25" s="11"/>
      <c r="TZP25" s="11"/>
      <c r="TZQ25" s="11"/>
      <c r="TZR25" s="11"/>
      <c r="TZS25" s="11"/>
      <c r="TZT25" s="11"/>
      <c r="TZU25" s="11"/>
      <c r="TZV25" s="11"/>
      <c r="TZW25" s="11"/>
      <c r="TZX25" s="11"/>
      <c r="TZY25" s="11"/>
      <c r="TZZ25" s="11"/>
      <c r="UAA25" s="11"/>
      <c r="UAB25" s="11"/>
      <c r="UAC25" s="11"/>
      <c r="UAD25" s="11"/>
      <c r="UAE25" s="11"/>
      <c r="UAF25" s="11"/>
      <c r="UAG25" s="11"/>
      <c r="UAH25" s="11"/>
      <c r="UAI25" s="11"/>
      <c r="UAJ25" s="11"/>
      <c r="UAK25" s="11"/>
      <c r="UAL25" s="11"/>
      <c r="UAM25" s="11"/>
      <c r="UAN25" s="11"/>
      <c r="UAO25" s="11"/>
      <c r="UAP25" s="11"/>
      <c r="UAQ25" s="11"/>
      <c r="UAR25" s="11"/>
      <c r="UAS25" s="11"/>
      <c r="UAT25" s="11"/>
      <c r="UAU25" s="11"/>
      <c r="UAV25" s="11"/>
      <c r="UAW25" s="11"/>
      <c r="UAX25" s="11"/>
      <c r="UAY25" s="11"/>
      <c r="UAZ25" s="11"/>
      <c r="UBA25" s="11"/>
      <c r="UBB25" s="11"/>
      <c r="UBC25" s="11"/>
      <c r="UBD25" s="11"/>
      <c r="UBE25" s="11"/>
      <c r="UBF25" s="11"/>
      <c r="UBG25" s="11"/>
      <c r="UBH25" s="11"/>
      <c r="UBI25" s="11"/>
      <c r="UBJ25" s="11"/>
      <c r="UBK25" s="11"/>
      <c r="UBL25" s="11"/>
      <c r="UBM25" s="11"/>
      <c r="UBN25" s="11"/>
      <c r="UBO25" s="11"/>
      <c r="UBP25" s="11"/>
      <c r="UBQ25" s="11"/>
      <c r="UBR25" s="11"/>
      <c r="UBS25" s="11"/>
      <c r="UBT25" s="11"/>
      <c r="UBU25" s="11"/>
      <c r="UBV25" s="11"/>
      <c r="UBW25" s="11"/>
      <c r="UBX25" s="11"/>
      <c r="UBY25" s="11"/>
      <c r="UBZ25" s="11"/>
      <c r="UCA25" s="11"/>
      <c r="UCB25" s="11"/>
      <c r="UCC25" s="11"/>
      <c r="UCD25" s="11"/>
      <c r="UCE25" s="11"/>
      <c r="UCF25" s="11"/>
      <c r="UCG25" s="11"/>
      <c r="UCH25" s="11"/>
      <c r="UCI25" s="11"/>
      <c r="UCJ25" s="11"/>
      <c r="UCK25" s="11"/>
      <c r="UCL25" s="11"/>
      <c r="UCM25" s="11"/>
      <c r="UCN25" s="11"/>
      <c r="UCO25" s="11"/>
      <c r="UCP25" s="11"/>
      <c r="UCQ25" s="11"/>
      <c r="UCR25" s="11"/>
      <c r="UCS25" s="11"/>
      <c r="UCT25" s="11"/>
      <c r="UCU25" s="11"/>
      <c r="UCV25" s="11"/>
      <c r="UCW25" s="11"/>
      <c r="UCX25" s="11"/>
      <c r="UCY25" s="11"/>
      <c r="UCZ25" s="11"/>
      <c r="UDA25" s="11"/>
      <c r="UDB25" s="11"/>
      <c r="UDC25" s="11"/>
      <c r="UDD25" s="11"/>
      <c r="UDE25" s="11"/>
      <c r="UDF25" s="11"/>
      <c r="UDG25" s="11"/>
      <c r="UDH25" s="11"/>
      <c r="UDI25" s="11"/>
      <c r="UDJ25" s="11"/>
      <c r="UDK25" s="11"/>
      <c r="UDL25" s="11"/>
      <c r="UDM25" s="11"/>
      <c r="UDN25" s="11"/>
      <c r="UDO25" s="11"/>
      <c r="UDP25" s="11"/>
      <c r="UDQ25" s="11"/>
      <c r="UDR25" s="11"/>
      <c r="UDS25" s="11"/>
      <c r="UDT25" s="11"/>
      <c r="UDU25" s="11"/>
      <c r="UDV25" s="11"/>
      <c r="UDW25" s="11"/>
      <c r="UDX25" s="11"/>
      <c r="UDY25" s="11"/>
      <c r="UDZ25" s="11"/>
      <c r="UEA25" s="11"/>
      <c r="UEB25" s="11"/>
      <c r="UEC25" s="11"/>
      <c r="UED25" s="11"/>
      <c r="UEE25" s="11"/>
      <c r="UEF25" s="11"/>
      <c r="UEG25" s="11"/>
      <c r="UEH25" s="11"/>
      <c r="UEI25" s="11"/>
      <c r="UEJ25" s="11"/>
      <c r="UEK25" s="11"/>
      <c r="UEL25" s="11"/>
      <c r="UEM25" s="11"/>
      <c r="UEN25" s="11"/>
      <c r="UEO25" s="11"/>
      <c r="UEP25" s="11"/>
      <c r="UEQ25" s="11"/>
      <c r="UER25" s="11"/>
      <c r="UES25" s="11"/>
      <c r="UET25" s="11"/>
      <c r="UEU25" s="11"/>
      <c r="UEV25" s="11"/>
      <c r="UEW25" s="11"/>
      <c r="UEX25" s="11"/>
      <c r="UEY25" s="11"/>
      <c r="UEZ25" s="11"/>
      <c r="UFA25" s="11"/>
      <c r="UFB25" s="11"/>
      <c r="UFC25" s="11"/>
      <c r="UFD25" s="11"/>
      <c r="UFE25" s="11"/>
      <c r="UFF25" s="11"/>
      <c r="UFG25" s="11"/>
      <c r="UFH25" s="11"/>
      <c r="UFI25" s="11"/>
      <c r="UFJ25" s="11"/>
      <c r="UFK25" s="11"/>
      <c r="UFL25" s="11"/>
      <c r="UFM25" s="11"/>
      <c r="UFN25" s="11"/>
      <c r="UFO25" s="11"/>
      <c r="UFP25" s="11"/>
      <c r="UFQ25" s="11"/>
      <c r="UFR25" s="11"/>
      <c r="UFS25" s="11"/>
      <c r="UFT25" s="11"/>
      <c r="UFU25" s="11"/>
      <c r="UFV25" s="11"/>
      <c r="UFW25" s="11"/>
      <c r="UFX25" s="11"/>
      <c r="UFY25" s="11"/>
      <c r="UFZ25" s="11"/>
      <c r="UGA25" s="11"/>
      <c r="UGB25" s="11"/>
      <c r="UGC25" s="11"/>
      <c r="UGD25" s="11"/>
      <c r="UGE25" s="11"/>
      <c r="UGF25" s="11"/>
      <c r="UGG25" s="11"/>
      <c r="UGH25" s="11"/>
      <c r="UGI25" s="11"/>
      <c r="UGJ25" s="11"/>
      <c r="UGK25" s="11"/>
      <c r="UGL25" s="11"/>
      <c r="UGM25" s="11"/>
      <c r="UGN25" s="11"/>
      <c r="UGO25" s="11"/>
      <c r="UGP25" s="11"/>
      <c r="UGQ25" s="11"/>
      <c r="UGR25" s="11"/>
      <c r="UGS25" s="11"/>
      <c r="UGT25" s="11"/>
      <c r="UGU25" s="11"/>
      <c r="UGV25" s="11"/>
      <c r="UGW25" s="11"/>
      <c r="UGX25" s="11"/>
      <c r="UGY25" s="11"/>
      <c r="UGZ25" s="11"/>
      <c r="UHA25" s="11"/>
      <c r="UHB25" s="11"/>
      <c r="UHC25" s="11"/>
      <c r="UHD25" s="11"/>
      <c r="UHE25" s="11"/>
      <c r="UHF25" s="11"/>
      <c r="UHG25" s="11"/>
      <c r="UHH25" s="11"/>
      <c r="UHI25" s="11"/>
      <c r="UHJ25" s="11"/>
      <c r="UHK25" s="11"/>
      <c r="UHL25" s="11"/>
      <c r="UHM25" s="11"/>
      <c r="UHN25" s="11"/>
      <c r="UHO25" s="11"/>
      <c r="UHP25" s="11"/>
      <c r="UHQ25" s="11"/>
      <c r="UHR25" s="11"/>
      <c r="UHS25" s="11"/>
      <c r="UHT25" s="11"/>
      <c r="UHU25" s="11"/>
      <c r="UHV25" s="11"/>
      <c r="UHW25" s="11"/>
      <c r="UHX25" s="11"/>
      <c r="UHY25" s="11"/>
      <c r="UHZ25" s="11"/>
      <c r="UIA25" s="11"/>
      <c r="UIB25" s="11"/>
      <c r="UIC25" s="11"/>
      <c r="UID25" s="11"/>
      <c r="UIE25" s="11"/>
      <c r="UIF25" s="11"/>
      <c r="UIG25" s="11"/>
      <c r="UIH25" s="11"/>
      <c r="UII25" s="11"/>
      <c r="UIJ25" s="11"/>
      <c r="UIK25" s="11"/>
      <c r="UIL25" s="11"/>
      <c r="UIM25" s="11"/>
      <c r="UIN25" s="11"/>
      <c r="UIO25" s="11"/>
      <c r="UIP25" s="11"/>
      <c r="UIQ25" s="11"/>
      <c r="UIR25" s="11"/>
      <c r="UIS25" s="11"/>
      <c r="UIT25" s="11"/>
      <c r="UIU25" s="11"/>
      <c r="UIV25" s="11"/>
      <c r="UIW25" s="11"/>
      <c r="UIX25" s="11"/>
      <c r="UIY25" s="11"/>
      <c r="UIZ25" s="11"/>
      <c r="UJA25" s="11"/>
      <c r="UJB25" s="11"/>
      <c r="UJC25" s="11"/>
      <c r="UJD25" s="11"/>
      <c r="UJE25" s="11"/>
      <c r="UJF25" s="11"/>
      <c r="UJG25" s="11"/>
      <c r="UJH25" s="11"/>
      <c r="UJI25" s="11"/>
      <c r="UJJ25" s="11"/>
      <c r="UJK25" s="11"/>
      <c r="UJL25" s="11"/>
      <c r="UJM25" s="11"/>
      <c r="UJN25" s="11"/>
      <c r="UJO25" s="11"/>
      <c r="UJP25" s="11"/>
      <c r="UJQ25" s="11"/>
      <c r="UJR25" s="11"/>
      <c r="UJS25" s="11"/>
      <c r="UJT25" s="11"/>
      <c r="UJU25" s="11"/>
      <c r="UJV25" s="11"/>
      <c r="UJW25" s="11"/>
      <c r="UJX25" s="11"/>
      <c r="UJY25" s="11"/>
      <c r="UJZ25" s="11"/>
      <c r="UKA25" s="11"/>
      <c r="UKB25" s="11"/>
      <c r="UKC25" s="11"/>
      <c r="UKD25" s="11"/>
      <c r="UKE25" s="11"/>
      <c r="UKF25" s="11"/>
      <c r="UKG25" s="11"/>
      <c r="UKH25" s="11"/>
      <c r="UKI25" s="11"/>
      <c r="UKJ25" s="11"/>
      <c r="UKK25" s="11"/>
      <c r="UKL25" s="11"/>
      <c r="UKM25" s="11"/>
      <c r="UKN25" s="11"/>
      <c r="UKO25" s="11"/>
      <c r="UKP25" s="11"/>
      <c r="UKQ25" s="11"/>
      <c r="UKR25" s="11"/>
      <c r="UKS25" s="11"/>
      <c r="UKT25" s="11"/>
      <c r="UKU25" s="11"/>
      <c r="UKV25" s="11"/>
      <c r="UKW25" s="11"/>
      <c r="UKX25" s="11"/>
      <c r="UKY25" s="11"/>
      <c r="UKZ25" s="11"/>
      <c r="ULA25" s="11"/>
      <c r="ULB25" s="11"/>
      <c r="ULC25" s="11"/>
      <c r="ULD25" s="11"/>
      <c r="ULE25" s="11"/>
      <c r="ULF25" s="11"/>
      <c r="ULG25" s="11"/>
      <c r="ULH25" s="11"/>
      <c r="ULI25" s="11"/>
      <c r="ULJ25" s="11"/>
      <c r="ULK25" s="11"/>
      <c r="ULL25" s="11"/>
      <c r="ULM25" s="11"/>
      <c r="ULN25" s="11"/>
      <c r="ULO25" s="11"/>
      <c r="ULP25" s="11"/>
      <c r="ULQ25" s="11"/>
      <c r="ULR25" s="11"/>
      <c r="ULS25" s="11"/>
      <c r="ULT25" s="11"/>
      <c r="ULU25" s="11"/>
      <c r="ULV25" s="11"/>
      <c r="ULW25" s="11"/>
      <c r="ULX25" s="11"/>
      <c r="ULY25" s="11"/>
      <c r="ULZ25" s="11"/>
      <c r="UMA25" s="11"/>
      <c r="UMB25" s="11"/>
      <c r="UMC25" s="11"/>
      <c r="UMD25" s="11"/>
      <c r="UME25" s="11"/>
      <c r="UMF25" s="11"/>
      <c r="UMG25" s="11"/>
      <c r="UMH25" s="11"/>
      <c r="UMI25" s="11"/>
      <c r="UMJ25" s="11"/>
      <c r="UMK25" s="11"/>
      <c r="UML25" s="11"/>
      <c r="UMM25" s="11"/>
      <c r="UMN25" s="11"/>
      <c r="UMO25" s="11"/>
      <c r="UMP25" s="11"/>
      <c r="UMQ25" s="11"/>
      <c r="UMR25" s="11"/>
      <c r="UMS25" s="11"/>
      <c r="UMT25" s="11"/>
      <c r="UMU25" s="11"/>
      <c r="UMV25" s="11"/>
      <c r="UMW25" s="11"/>
      <c r="UMX25" s="11"/>
      <c r="UMY25" s="11"/>
      <c r="UMZ25" s="11"/>
      <c r="UNA25" s="11"/>
      <c r="UNB25" s="11"/>
      <c r="UNC25" s="11"/>
      <c r="UND25" s="11"/>
      <c r="UNE25" s="11"/>
      <c r="UNF25" s="11"/>
      <c r="UNG25" s="11"/>
      <c r="UNH25" s="11"/>
      <c r="UNI25" s="11"/>
      <c r="UNJ25" s="11"/>
      <c r="UNK25" s="11"/>
      <c r="UNL25" s="11"/>
      <c r="UNM25" s="11"/>
      <c r="UNN25" s="11"/>
      <c r="UNO25" s="11"/>
      <c r="UNP25" s="11"/>
      <c r="UNQ25" s="11"/>
      <c r="UNR25" s="11"/>
      <c r="UNS25" s="11"/>
      <c r="UNT25" s="11"/>
      <c r="UNU25" s="11"/>
      <c r="UNV25" s="11"/>
      <c r="UNW25" s="11"/>
      <c r="UNX25" s="11"/>
      <c r="UNY25" s="11"/>
      <c r="UNZ25" s="11"/>
      <c r="UOA25" s="11"/>
      <c r="UOB25" s="11"/>
      <c r="UOC25" s="11"/>
      <c r="UOD25" s="11"/>
      <c r="UOE25" s="11"/>
      <c r="UOF25" s="11"/>
      <c r="UOG25" s="11"/>
      <c r="UOH25" s="11"/>
      <c r="UOI25" s="11"/>
      <c r="UOJ25" s="11"/>
      <c r="UOK25" s="11"/>
      <c r="UOL25" s="11"/>
      <c r="UOM25" s="11"/>
      <c r="UON25" s="11"/>
      <c r="UOO25" s="11"/>
      <c r="UOP25" s="11"/>
      <c r="UOQ25" s="11"/>
      <c r="UOR25" s="11"/>
      <c r="UOS25" s="11"/>
      <c r="UOT25" s="11"/>
      <c r="UOU25" s="11"/>
      <c r="UOV25" s="11"/>
      <c r="UOW25" s="11"/>
      <c r="UOX25" s="11"/>
      <c r="UOY25" s="11"/>
      <c r="UOZ25" s="11"/>
      <c r="UPA25" s="11"/>
      <c r="UPB25" s="11"/>
      <c r="UPC25" s="11"/>
      <c r="UPD25" s="11"/>
      <c r="UPE25" s="11"/>
      <c r="UPF25" s="11"/>
      <c r="UPG25" s="11"/>
      <c r="UPH25" s="11"/>
      <c r="UPI25" s="11"/>
      <c r="UPJ25" s="11"/>
      <c r="UPK25" s="11"/>
      <c r="UPL25" s="11"/>
      <c r="UPM25" s="11"/>
      <c r="UPN25" s="11"/>
      <c r="UPO25" s="11"/>
      <c r="UPP25" s="11"/>
      <c r="UPQ25" s="11"/>
      <c r="UPR25" s="11"/>
      <c r="UPS25" s="11"/>
      <c r="UPT25" s="11"/>
      <c r="UPU25" s="11"/>
      <c r="UPV25" s="11"/>
      <c r="UPW25" s="11"/>
      <c r="UPX25" s="11"/>
      <c r="UPY25" s="11"/>
      <c r="UPZ25" s="11"/>
      <c r="UQA25" s="11"/>
      <c r="UQB25" s="11"/>
      <c r="UQC25" s="11"/>
      <c r="UQD25" s="11"/>
      <c r="UQE25" s="11"/>
      <c r="UQF25" s="11"/>
      <c r="UQG25" s="11"/>
      <c r="UQH25" s="11"/>
      <c r="UQI25" s="11"/>
      <c r="UQJ25" s="11"/>
      <c r="UQK25" s="11"/>
      <c r="UQL25" s="11"/>
      <c r="UQM25" s="11"/>
      <c r="UQN25" s="11"/>
      <c r="UQO25" s="11"/>
      <c r="UQP25" s="11"/>
      <c r="UQQ25" s="11"/>
      <c r="UQR25" s="11"/>
      <c r="UQS25" s="11"/>
      <c r="UQT25" s="11"/>
      <c r="UQU25" s="11"/>
      <c r="UQV25" s="11"/>
      <c r="UQW25" s="11"/>
      <c r="UQX25" s="11"/>
      <c r="UQY25" s="11"/>
      <c r="UQZ25" s="11"/>
      <c r="URA25" s="11"/>
      <c r="URB25" s="11"/>
      <c r="URC25" s="11"/>
      <c r="URD25" s="11"/>
      <c r="URE25" s="11"/>
      <c r="URF25" s="11"/>
      <c r="URG25" s="11"/>
      <c r="URH25" s="11"/>
      <c r="URI25" s="11"/>
      <c r="URJ25" s="11"/>
      <c r="URK25" s="11"/>
      <c r="URL25" s="11"/>
      <c r="URM25" s="11"/>
      <c r="URN25" s="11"/>
      <c r="URO25" s="11"/>
      <c r="URP25" s="11"/>
      <c r="URQ25" s="11"/>
      <c r="URR25" s="11"/>
      <c r="URS25" s="11"/>
      <c r="URT25" s="11"/>
      <c r="URU25" s="11"/>
      <c r="URV25" s="11"/>
      <c r="URW25" s="11"/>
      <c r="URX25" s="11"/>
      <c r="URY25" s="11"/>
      <c r="URZ25" s="11"/>
      <c r="USA25" s="11"/>
      <c r="USB25" s="11"/>
      <c r="USC25" s="11"/>
      <c r="USD25" s="11"/>
      <c r="USE25" s="11"/>
      <c r="USF25" s="11"/>
      <c r="USG25" s="11"/>
      <c r="USH25" s="11"/>
      <c r="USI25" s="11"/>
      <c r="USJ25" s="11"/>
      <c r="USK25" s="11"/>
      <c r="USL25" s="11"/>
      <c r="USM25" s="11"/>
      <c r="USN25" s="11"/>
      <c r="USO25" s="11"/>
      <c r="USP25" s="11"/>
      <c r="USQ25" s="11"/>
      <c r="USR25" s="11"/>
      <c r="USS25" s="11"/>
      <c r="UST25" s="11"/>
      <c r="USU25" s="11"/>
      <c r="USV25" s="11"/>
      <c r="USW25" s="11"/>
      <c r="USX25" s="11"/>
      <c r="USY25" s="11"/>
      <c r="USZ25" s="11"/>
      <c r="UTA25" s="11"/>
      <c r="UTB25" s="11"/>
      <c r="UTC25" s="11"/>
      <c r="UTD25" s="11"/>
      <c r="UTE25" s="11"/>
      <c r="UTF25" s="11"/>
      <c r="UTG25" s="11"/>
      <c r="UTH25" s="11"/>
      <c r="UTI25" s="11"/>
      <c r="UTJ25" s="11"/>
      <c r="UTK25" s="11"/>
      <c r="UTL25" s="11"/>
      <c r="UTM25" s="11"/>
      <c r="UTN25" s="11"/>
      <c r="UTO25" s="11"/>
      <c r="UTP25" s="11"/>
      <c r="UTQ25" s="11"/>
      <c r="UTR25" s="11"/>
      <c r="UTS25" s="11"/>
      <c r="UTT25" s="11"/>
      <c r="UTU25" s="11"/>
      <c r="UTV25" s="11"/>
      <c r="UTW25" s="11"/>
      <c r="UTX25" s="11"/>
      <c r="UTY25" s="11"/>
      <c r="UTZ25" s="11"/>
      <c r="UUA25" s="11"/>
      <c r="UUB25" s="11"/>
      <c r="UUC25" s="11"/>
      <c r="UUD25" s="11"/>
      <c r="UUE25" s="11"/>
      <c r="UUF25" s="11"/>
      <c r="UUG25" s="11"/>
      <c r="UUH25" s="11"/>
      <c r="UUI25" s="11"/>
      <c r="UUJ25" s="11"/>
      <c r="UUK25" s="11"/>
      <c r="UUL25" s="11"/>
      <c r="UUM25" s="11"/>
      <c r="UUN25" s="11"/>
      <c r="UUO25" s="11"/>
      <c r="UUP25" s="11"/>
      <c r="UUQ25" s="11"/>
      <c r="UUR25" s="11"/>
      <c r="UUS25" s="11"/>
      <c r="UUT25" s="11"/>
      <c r="UUU25" s="11"/>
      <c r="UUV25" s="11"/>
      <c r="UUW25" s="11"/>
      <c r="UUX25" s="11"/>
      <c r="UUY25" s="11"/>
      <c r="UUZ25" s="11"/>
      <c r="UVA25" s="11"/>
      <c r="UVB25" s="11"/>
      <c r="UVC25" s="11"/>
      <c r="UVD25" s="11"/>
      <c r="UVE25" s="11"/>
      <c r="UVF25" s="11"/>
      <c r="UVG25" s="11"/>
      <c r="UVH25" s="11"/>
      <c r="UVI25" s="11"/>
      <c r="UVJ25" s="11"/>
      <c r="UVK25" s="11"/>
      <c r="UVL25" s="11"/>
      <c r="UVM25" s="11"/>
      <c r="UVN25" s="11"/>
      <c r="UVO25" s="11"/>
      <c r="UVP25" s="11"/>
      <c r="UVQ25" s="11"/>
      <c r="UVR25" s="11"/>
      <c r="UVS25" s="11"/>
      <c r="UVT25" s="11"/>
      <c r="UVU25" s="11"/>
      <c r="UVV25" s="11"/>
      <c r="UVW25" s="11"/>
      <c r="UVX25" s="11"/>
      <c r="UVY25" s="11"/>
      <c r="UVZ25" s="11"/>
      <c r="UWA25" s="11"/>
      <c r="UWB25" s="11"/>
      <c r="UWC25" s="11"/>
      <c r="UWD25" s="11"/>
      <c r="UWE25" s="11"/>
      <c r="UWF25" s="11"/>
      <c r="UWG25" s="11"/>
      <c r="UWH25" s="11"/>
      <c r="UWI25" s="11"/>
      <c r="UWJ25" s="11"/>
      <c r="UWK25" s="11"/>
      <c r="UWL25" s="11"/>
      <c r="UWM25" s="11"/>
      <c r="UWN25" s="11"/>
      <c r="UWO25" s="11"/>
      <c r="UWP25" s="11"/>
      <c r="UWQ25" s="11"/>
      <c r="UWR25" s="11"/>
      <c r="UWS25" s="11"/>
      <c r="UWT25" s="11"/>
      <c r="UWU25" s="11"/>
      <c r="UWV25" s="11"/>
      <c r="UWW25" s="11"/>
      <c r="UWX25" s="11"/>
      <c r="UWY25" s="11"/>
      <c r="UWZ25" s="11"/>
      <c r="UXA25" s="11"/>
      <c r="UXB25" s="11"/>
      <c r="UXC25" s="11"/>
      <c r="UXD25" s="11"/>
      <c r="UXE25" s="11"/>
      <c r="UXF25" s="11"/>
      <c r="UXG25" s="11"/>
      <c r="UXH25" s="11"/>
      <c r="UXI25" s="11"/>
      <c r="UXJ25" s="11"/>
      <c r="UXK25" s="11"/>
      <c r="UXL25" s="11"/>
      <c r="UXM25" s="11"/>
      <c r="UXN25" s="11"/>
      <c r="UXO25" s="11"/>
      <c r="UXP25" s="11"/>
      <c r="UXQ25" s="11"/>
      <c r="UXR25" s="11"/>
      <c r="UXS25" s="11"/>
      <c r="UXT25" s="11"/>
      <c r="UXU25" s="11"/>
      <c r="UXV25" s="11"/>
      <c r="UXW25" s="11"/>
      <c r="UXX25" s="11"/>
      <c r="UXY25" s="11"/>
      <c r="UXZ25" s="11"/>
      <c r="UYA25" s="11"/>
      <c r="UYB25" s="11"/>
      <c r="UYC25" s="11"/>
      <c r="UYD25" s="11"/>
      <c r="UYE25" s="11"/>
      <c r="UYF25" s="11"/>
      <c r="UYG25" s="11"/>
      <c r="UYH25" s="11"/>
      <c r="UYI25" s="11"/>
      <c r="UYJ25" s="11"/>
      <c r="UYK25" s="11"/>
      <c r="UYL25" s="11"/>
      <c r="UYM25" s="11"/>
      <c r="UYN25" s="11"/>
      <c r="UYO25" s="11"/>
      <c r="UYP25" s="11"/>
      <c r="UYQ25" s="11"/>
      <c r="UYR25" s="11"/>
      <c r="UYS25" s="11"/>
      <c r="UYT25" s="11"/>
      <c r="UYU25" s="11"/>
      <c r="UYV25" s="11"/>
      <c r="UYW25" s="11"/>
      <c r="UYX25" s="11"/>
      <c r="UYY25" s="11"/>
      <c r="UYZ25" s="11"/>
      <c r="UZA25" s="11"/>
      <c r="UZB25" s="11"/>
      <c r="UZC25" s="11"/>
      <c r="UZD25" s="11"/>
      <c r="UZE25" s="11"/>
      <c r="UZF25" s="11"/>
      <c r="UZG25" s="11"/>
      <c r="UZH25" s="11"/>
      <c r="UZI25" s="11"/>
      <c r="UZJ25" s="11"/>
      <c r="UZK25" s="11"/>
      <c r="UZL25" s="11"/>
      <c r="UZM25" s="11"/>
      <c r="UZN25" s="11"/>
      <c r="UZO25" s="11"/>
      <c r="UZP25" s="11"/>
      <c r="UZQ25" s="11"/>
      <c r="UZR25" s="11"/>
      <c r="UZS25" s="11"/>
      <c r="UZT25" s="11"/>
      <c r="UZU25" s="11"/>
      <c r="UZV25" s="11"/>
      <c r="UZW25" s="11"/>
      <c r="UZX25" s="11"/>
      <c r="UZY25" s="11"/>
      <c r="UZZ25" s="11"/>
      <c r="VAA25" s="11"/>
      <c r="VAB25" s="11"/>
      <c r="VAC25" s="11"/>
      <c r="VAD25" s="11"/>
      <c r="VAE25" s="11"/>
      <c r="VAF25" s="11"/>
      <c r="VAG25" s="11"/>
      <c r="VAH25" s="11"/>
      <c r="VAI25" s="11"/>
      <c r="VAJ25" s="11"/>
      <c r="VAK25" s="11"/>
      <c r="VAL25" s="11"/>
      <c r="VAM25" s="11"/>
      <c r="VAN25" s="11"/>
      <c r="VAO25" s="11"/>
      <c r="VAP25" s="11"/>
      <c r="VAQ25" s="11"/>
      <c r="VAR25" s="11"/>
      <c r="VAS25" s="11"/>
      <c r="VAT25" s="11"/>
      <c r="VAU25" s="11"/>
      <c r="VAV25" s="11"/>
      <c r="VAW25" s="11"/>
      <c r="VAX25" s="11"/>
      <c r="VAY25" s="11"/>
      <c r="VAZ25" s="11"/>
      <c r="VBA25" s="11"/>
      <c r="VBB25" s="11"/>
      <c r="VBC25" s="11"/>
      <c r="VBD25" s="11"/>
      <c r="VBE25" s="11"/>
      <c r="VBF25" s="11"/>
      <c r="VBG25" s="11"/>
      <c r="VBH25" s="11"/>
      <c r="VBI25" s="11"/>
      <c r="VBJ25" s="11"/>
      <c r="VBK25" s="11"/>
      <c r="VBL25" s="11"/>
      <c r="VBM25" s="11"/>
      <c r="VBN25" s="11"/>
      <c r="VBO25" s="11"/>
      <c r="VBP25" s="11"/>
      <c r="VBQ25" s="11"/>
      <c r="VBR25" s="11"/>
      <c r="VBS25" s="11"/>
      <c r="VBT25" s="11"/>
      <c r="VBU25" s="11"/>
      <c r="VBV25" s="11"/>
      <c r="VBW25" s="11"/>
      <c r="VBX25" s="11"/>
      <c r="VBY25" s="11"/>
      <c r="VBZ25" s="11"/>
      <c r="VCA25" s="11"/>
      <c r="VCB25" s="11"/>
      <c r="VCC25" s="11"/>
      <c r="VCD25" s="11"/>
      <c r="VCE25" s="11"/>
      <c r="VCF25" s="11"/>
      <c r="VCG25" s="11"/>
      <c r="VCH25" s="11"/>
      <c r="VCI25" s="11"/>
      <c r="VCJ25" s="11"/>
      <c r="VCK25" s="11"/>
      <c r="VCL25" s="11"/>
      <c r="VCM25" s="11"/>
      <c r="VCN25" s="11"/>
      <c r="VCO25" s="11"/>
      <c r="VCP25" s="11"/>
      <c r="VCQ25" s="11"/>
      <c r="VCR25" s="11"/>
      <c r="VCS25" s="11"/>
      <c r="VCT25" s="11"/>
      <c r="VCU25" s="11"/>
      <c r="VCV25" s="11"/>
      <c r="VCW25" s="11"/>
      <c r="VCX25" s="11"/>
      <c r="VCY25" s="11"/>
      <c r="VCZ25" s="11"/>
      <c r="VDA25" s="11"/>
      <c r="VDB25" s="11"/>
      <c r="VDC25" s="11"/>
      <c r="VDD25" s="11"/>
      <c r="VDE25" s="11"/>
      <c r="VDF25" s="11"/>
      <c r="VDG25" s="11"/>
      <c r="VDH25" s="11"/>
      <c r="VDI25" s="11"/>
      <c r="VDJ25" s="11"/>
      <c r="VDK25" s="11"/>
      <c r="VDL25" s="11"/>
      <c r="VDM25" s="11"/>
      <c r="VDN25" s="11"/>
      <c r="VDO25" s="11"/>
      <c r="VDP25" s="11"/>
      <c r="VDQ25" s="11"/>
      <c r="VDR25" s="11"/>
      <c r="VDS25" s="11"/>
      <c r="VDT25" s="11"/>
      <c r="VDU25" s="11"/>
      <c r="VDV25" s="11"/>
      <c r="VDW25" s="11"/>
      <c r="VDX25" s="11"/>
      <c r="VDY25" s="11"/>
      <c r="VDZ25" s="11"/>
      <c r="VEA25" s="11"/>
      <c r="VEB25" s="11"/>
      <c r="VEC25" s="11"/>
      <c r="VED25" s="11"/>
      <c r="VEE25" s="11"/>
      <c r="VEF25" s="11"/>
      <c r="VEG25" s="11"/>
      <c r="VEH25" s="11"/>
      <c r="VEI25" s="11"/>
      <c r="VEJ25" s="11"/>
      <c r="VEK25" s="11"/>
      <c r="VEL25" s="11"/>
      <c r="VEM25" s="11"/>
      <c r="VEN25" s="11"/>
      <c r="VEO25" s="11"/>
      <c r="VEP25" s="11"/>
      <c r="VEQ25" s="11"/>
      <c r="VER25" s="11"/>
      <c r="VES25" s="11"/>
      <c r="VET25" s="11"/>
      <c r="VEU25" s="11"/>
      <c r="VEV25" s="11"/>
      <c r="VEW25" s="11"/>
      <c r="VEX25" s="11"/>
      <c r="VEY25" s="11"/>
      <c r="VEZ25" s="11"/>
      <c r="VFA25" s="11"/>
      <c r="VFB25" s="11"/>
      <c r="VFC25" s="11"/>
      <c r="VFD25" s="11"/>
      <c r="VFE25" s="11"/>
      <c r="VFF25" s="11"/>
      <c r="VFG25" s="11"/>
      <c r="VFH25" s="11"/>
      <c r="VFI25" s="11"/>
      <c r="VFJ25" s="11"/>
      <c r="VFK25" s="11"/>
      <c r="VFL25" s="11"/>
      <c r="VFM25" s="11"/>
      <c r="VFN25" s="11"/>
      <c r="VFO25" s="11"/>
      <c r="VFP25" s="11"/>
      <c r="VFQ25" s="11"/>
      <c r="VFR25" s="11"/>
      <c r="VFS25" s="11"/>
      <c r="VFT25" s="11"/>
      <c r="VFU25" s="11"/>
      <c r="VFV25" s="11"/>
      <c r="VFW25" s="11"/>
      <c r="VFX25" s="11"/>
      <c r="VFY25" s="11"/>
      <c r="VFZ25" s="11"/>
      <c r="VGA25" s="11"/>
      <c r="VGB25" s="11"/>
      <c r="VGC25" s="11"/>
      <c r="VGD25" s="11"/>
      <c r="VGE25" s="11"/>
      <c r="VGF25" s="11"/>
      <c r="VGG25" s="11"/>
      <c r="VGH25" s="11"/>
      <c r="VGI25" s="11"/>
      <c r="VGJ25" s="11"/>
      <c r="VGK25" s="11"/>
      <c r="VGL25" s="11"/>
      <c r="VGM25" s="11"/>
      <c r="VGN25" s="11"/>
      <c r="VGO25" s="11"/>
      <c r="VGP25" s="11"/>
      <c r="VGQ25" s="11"/>
      <c r="VGR25" s="11"/>
      <c r="VGS25" s="11"/>
      <c r="VGT25" s="11"/>
      <c r="VGU25" s="11"/>
      <c r="VGV25" s="11"/>
      <c r="VGW25" s="11"/>
      <c r="VGX25" s="11"/>
      <c r="VGY25" s="11"/>
      <c r="VGZ25" s="11"/>
      <c r="VHA25" s="11"/>
      <c r="VHB25" s="11"/>
      <c r="VHC25" s="11"/>
      <c r="VHD25" s="11"/>
      <c r="VHE25" s="11"/>
      <c r="VHF25" s="11"/>
      <c r="VHG25" s="11"/>
      <c r="VHH25" s="11"/>
      <c r="VHI25" s="11"/>
      <c r="VHJ25" s="11"/>
      <c r="VHK25" s="11"/>
      <c r="VHL25" s="11"/>
      <c r="VHM25" s="11"/>
      <c r="VHN25" s="11"/>
      <c r="VHO25" s="11"/>
      <c r="VHP25" s="11"/>
      <c r="VHQ25" s="11"/>
      <c r="VHR25" s="11"/>
      <c r="VHS25" s="11"/>
      <c r="VHT25" s="11"/>
      <c r="VHU25" s="11"/>
      <c r="VHV25" s="11"/>
      <c r="VHW25" s="11"/>
      <c r="VHX25" s="11"/>
      <c r="VHY25" s="11"/>
      <c r="VHZ25" s="11"/>
      <c r="VIA25" s="11"/>
      <c r="VIB25" s="11"/>
      <c r="VIC25" s="11"/>
      <c r="VID25" s="11"/>
      <c r="VIE25" s="11"/>
      <c r="VIF25" s="11"/>
      <c r="VIG25" s="11"/>
      <c r="VIH25" s="11"/>
      <c r="VII25" s="11"/>
      <c r="VIJ25" s="11"/>
      <c r="VIK25" s="11"/>
      <c r="VIL25" s="11"/>
      <c r="VIM25" s="11"/>
      <c r="VIN25" s="11"/>
      <c r="VIO25" s="11"/>
      <c r="VIP25" s="11"/>
      <c r="VIQ25" s="11"/>
      <c r="VIR25" s="11"/>
      <c r="VIS25" s="11"/>
      <c r="VIT25" s="11"/>
      <c r="VIU25" s="11"/>
      <c r="VIV25" s="11"/>
      <c r="VIW25" s="11"/>
      <c r="VIX25" s="11"/>
      <c r="VIY25" s="11"/>
      <c r="VIZ25" s="11"/>
      <c r="VJA25" s="11"/>
      <c r="VJB25" s="11"/>
      <c r="VJC25" s="11"/>
      <c r="VJD25" s="11"/>
      <c r="VJE25" s="11"/>
      <c r="VJF25" s="11"/>
      <c r="VJG25" s="11"/>
      <c r="VJH25" s="11"/>
      <c r="VJI25" s="11"/>
      <c r="VJJ25" s="11"/>
      <c r="VJK25" s="11"/>
      <c r="VJL25" s="11"/>
      <c r="VJM25" s="11"/>
      <c r="VJN25" s="11"/>
      <c r="VJO25" s="11"/>
      <c r="VJP25" s="11"/>
      <c r="VJQ25" s="11"/>
      <c r="VJR25" s="11"/>
      <c r="VJS25" s="11"/>
      <c r="VJT25" s="11"/>
      <c r="VJU25" s="11"/>
      <c r="VJV25" s="11"/>
      <c r="VJW25" s="11"/>
      <c r="VJX25" s="11"/>
      <c r="VJY25" s="11"/>
      <c r="VJZ25" s="11"/>
      <c r="VKA25" s="11"/>
      <c r="VKB25" s="11"/>
      <c r="VKC25" s="11"/>
      <c r="VKD25" s="11"/>
      <c r="VKE25" s="11"/>
      <c r="VKF25" s="11"/>
      <c r="VKG25" s="11"/>
      <c r="VKH25" s="11"/>
      <c r="VKI25" s="11"/>
      <c r="VKJ25" s="11"/>
      <c r="VKK25" s="11"/>
      <c r="VKL25" s="11"/>
      <c r="VKM25" s="11"/>
      <c r="VKN25" s="11"/>
      <c r="VKO25" s="11"/>
      <c r="VKP25" s="11"/>
      <c r="VKQ25" s="11"/>
      <c r="VKR25" s="11"/>
      <c r="VKS25" s="11"/>
      <c r="VKT25" s="11"/>
      <c r="VKU25" s="11"/>
      <c r="VKV25" s="11"/>
      <c r="VKW25" s="11"/>
      <c r="VKX25" s="11"/>
      <c r="VKY25" s="11"/>
      <c r="VKZ25" s="11"/>
      <c r="VLA25" s="11"/>
      <c r="VLB25" s="11"/>
      <c r="VLC25" s="11"/>
      <c r="VLD25" s="11"/>
      <c r="VLE25" s="11"/>
      <c r="VLF25" s="11"/>
      <c r="VLG25" s="11"/>
      <c r="VLH25" s="11"/>
      <c r="VLI25" s="11"/>
      <c r="VLJ25" s="11"/>
      <c r="VLK25" s="11"/>
      <c r="VLL25" s="11"/>
      <c r="VLM25" s="11"/>
      <c r="VLN25" s="11"/>
      <c r="VLO25" s="11"/>
      <c r="VLP25" s="11"/>
      <c r="VLQ25" s="11"/>
      <c r="VLR25" s="11"/>
      <c r="VLS25" s="11"/>
      <c r="VLT25" s="11"/>
      <c r="VLU25" s="11"/>
      <c r="VLV25" s="11"/>
      <c r="VLW25" s="11"/>
      <c r="VLX25" s="11"/>
      <c r="VLY25" s="11"/>
      <c r="VLZ25" s="11"/>
      <c r="VMA25" s="11"/>
      <c r="VMB25" s="11"/>
      <c r="VMC25" s="11"/>
      <c r="VMD25" s="11"/>
      <c r="VME25" s="11"/>
      <c r="VMF25" s="11"/>
      <c r="VMG25" s="11"/>
      <c r="VMH25" s="11"/>
      <c r="VMI25" s="11"/>
      <c r="VMJ25" s="11"/>
      <c r="VMK25" s="11"/>
      <c r="VML25" s="11"/>
      <c r="VMM25" s="11"/>
      <c r="VMN25" s="11"/>
      <c r="VMO25" s="11"/>
      <c r="VMP25" s="11"/>
      <c r="VMQ25" s="11"/>
      <c r="VMR25" s="11"/>
      <c r="VMS25" s="11"/>
      <c r="VMT25" s="11"/>
      <c r="VMU25" s="11"/>
      <c r="VMV25" s="11"/>
      <c r="VMW25" s="11"/>
      <c r="VMX25" s="11"/>
      <c r="VMY25" s="11"/>
      <c r="VMZ25" s="11"/>
      <c r="VNA25" s="11"/>
      <c r="VNB25" s="11"/>
      <c r="VNC25" s="11"/>
      <c r="VND25" s="11"/>
      <c r="VNE25" s="11"/>
      <c r="VNF25" s="11"/>
      <c r="VNG25" s="11"/>
      <c r="VNH25" s="11"/>
      <c r="VNI25" s="11"/>
      <c r="VNJ25" s="11"/>
      <c r="VNK25" s="11"/>
      <c r="VNL25" s="11"/>
      <c r="VNM25" s="11"/>
      <c r="VNN25" s="11"/>
      <c r="VNO25" s="11"/>
      <c r="VNP25" s="11"/>
      <c r="VNQ25" s="11"/>
      <c r="VNR25" s="11"/>
      <c r="VNS25" s="11"/>
      <c r="VNT25" s="11"/>
      <c r="VNU25" s="11"/>
      <c r="VNV25" s="11"/>
      <c r="VNW25" s="11"/>
      <c r="VNX25" s="11"/>
      <c r="VNY25" s="11"/>
      <c r="VNZ25" s="11"/>
      <c r="VOA25" s="11"/>
      <c r="VOB25" s="11"/>
      <c r="VOC25" s="11"/>
      <c r="VOD25" s="11"/>
      <c r="VOE25" s="11"/>
      <c r="VOF25" s="11"/>
      <c r="VOG25" s="11"/>
      <c r="VOH25" s="11"/>
      <c r="VOI25" s="11"/>
      <c r="VOJ25" s="11"/>
      <c r="VOK25" s="11"/>
      <c r="VOL25" s="11"/>
      <c r="VOM25" s="11"/>
      <c r="VON25" s="11"/>
      <c r="VOO25" s="11"/>
      <c r="VOP25" s="11"/>
      <c r="VOQ25" s="11"/>
      <c r="VOR25" s="11"/>
      <c r="VOS25" s="11"/>
      <c r="VOT25" s="11"/>
      <c r="VOU25" s="11"/>
      <c r="VOV25" s="11"/>
      <c r="VOW25" s="11"/>
      <c r="VOX25" s="11"/>
      <c r="VOY25" s="11"/>
      <c r="VOZ25" s="11"/>
      <c r="VPA25" s="11"/>
      <c r="VPB25" s="11"/>
      <c r="VPC25" s="11"/>
      <c r="VPD25" s="11"/>
      <c r="VPE25" s="11"/>
      <c r="VPF25" s="11"/>
      <c r="VPG25" s="11"/>
      <c r="VPH25" s="11"/>
      <c r="VPI25" s="11"/>
      <c r="VPJ25" s="11"/>
      <c r="VPK25" s="11"/>
      <c r="VPL25" s="11"/>
      <c r="VPM25" s="11"/>
      <c r="VPN25" s="11"/>
      <c r="VPO25" s="11"/>
      <c r="VPP25" s="11"/>
      <c r="VPQ25" s="11"/>
      <c r="VPR25" s="11"/>
      <c r="VPS25" s="11"/>
      <c r="VPT25" s="11"/>
      <c r="VPU25" s="11"/>
      <c r="VPV25" s="11"/>
      <c r="VPW25" s="11"/>
      <c r="VPX25" s="11"/>
      <c r="VPY25" s="11"/>
      <c r="VPZ25" s="11"/>
      <c r="VQA25" s="11"/>
      <c r="VQB25" s="11"/>
      <c r="VQC25" s="11"/>
      <c r="VQD25" s="11"/>
      <c r="VQE25" s="11"/>
      <c r="VQF25" s="11"/>
      <c r="VQG25" s="11"/>
      <c r="VQH25" s="11"/>
      <c r="VQI25" s="11"/>
      <c r="VQJ25" s="11"/>
      <c r="VQK25" s="11"/>
      <c r="VQL25" s="11"/>
      <c r="VQM25" s="11"/>
      <c r="VQN25" s="11"/>
      <c r="VQO25" s="11"/>
      <c r="VQP25" s="11"/>
      <c r="VQQ25" s="11"/>
      <c r="VQR25" s="11"/>
      <c r="VQS25" s="11"/>
      <c r="VQT25" s="11"/>
      <c r="VQU25" s="11"/>
      <c r="VQV25" s="11"/>
      <c r="VQW25" s="11"/>
      <c r="VQX25" s="11"/>
      <c r="VQY25" s="11"/>
      <c r="VQZ25" s="11"/>
      <c r="VRA25" s="11"/>
      <c r="VRB25" s="11"/>
      <c r="VRC25" s="11"/>
      <c r="VRD25" s="11"/>
      <c r="VRE25" s="11"/>
      <c r="VRF25" s="11"/>
      <c r="VRG25" s="11"/>
      <c r="VRH25" s="11"/>
      <c r="VRI25" s="11"/>
      <c r="VRJ25" s="11"/>
      <c r="VRK25" s="11"/>
      <c r="VRL25" s="11"/>
      <c r="VRM25" s="11"/>
      <c r="VRN25" s="11"/>
      <c r="VRO25" s="11"/>
      <c r="VRP25" s="11"/>
      <c r="VRQ25" s="11"/>
      <c r="VRR25" s="11"/>
      <c r="VRS25" s="11"/>
      <c r="VRT25" s="11"/>
      <c r="VRU25" s="11"/>
      <c r="VRV25" s="11"/>
      <c r="VRW25" s="11"/>
      <c r="VRX25" s="11"/>
      <c r="VRY25" s="11"/>
      <c r="VRZ25" s="11"/>
      <c r="VSA25" s="11"/>
      <c r="VSB25" s="11"/>
      <c r="VSC25" s="11"/>
      <c r="VSD25" s="11"/>
      <c r="VSE25" s="11"/>
      <c r="VSF25" s="11"/>
      <c r="VSG25" s="11"/>
      <c r="VSH25" s="11"/>
      <c r="VSI25" s="11"/>
      <c r="VSJ25" s="11"/>
      <c r="VSK25" s="11"/>
      <c r="VSL25" s="11"/>
      <c r="VSM25" s="11"/>
      <c r="VSN25" s="11"/>
      <c r="VSO25" s="11"/>
      <c r="VSP25" s="11"/>
      <c r="VSQ25" s="11"/>
      <c r="VSR25" s="11"/>
      <c r="VSS25" s="11"/>
      <c r="VST25" s="11"/>
      <c r="VSU25" s="11"/>
      <c r="VSV25" s="11"/>
      <c r="VSW25" s="11"/>
      <c r="VSX25" s="11"/>
      <c r="VSY25" s="11"/>
      <c r="VSZ25" s="11"/>
      <c r="VTA25" s="11"/>
      <c r="VTB25" s="11"/>
      <c r="VTC25" s="11"/>
      <c r="VTD25" s="11"/>
      <c r="VTE25" s="11"/>
      <c r="VTF25" s="11"/>
      <c r="VTG25" s="11"/>
      <c r="VTH25" s="11"/>
      <c r="VTI25" s="11"/>
      <c r="VTJ25" s="11"/>
      <c r="VTK25" s="11"/>
      <c r="VTL25" s="11"/>
      <c r="VTM25" s="11"/>
      <c r="VTN25" s="11"/>
      <c r="VTO25" s="11"/>
      <c r="VTP25" s="11"/>
      <c r="VTQ25" s="11"/>
      <c r="VTR25" s="11"/>
      <c r="VTS25" s="11"/>
      <c r="VTT25" s="11"/>
      <c r="VTU25" s="11"/>
      <c r="VTV25" s="11"/>
      <c r="VTW25" s="11"/>
      <c r="VTX25" s="11"/>
      <c r="VTY25" s="11"/>
      <c r="VTZ25" s="11"/>
      <c r="VUA25" s="11"/>
      <c r="VUB25" s="11"/>
      <c r="VUC25" s="11"/>
      <c r="VUD25" s="11"/>
      <c r="VUE25" s="11"/>
      <c r="VUF25" s="11"/>
      <c r="VUG25" s="11"/>
      <c r="VUH25" s="11"/>
      <c r="VUI25" s="11"/>
      <c r="VUJ25" s="11"/>
      <c r="VUK25" s="11"/>
      <c r="VUL25" s="11"/>
      <c r="VUM25" s="11"/>
      <c r="VUN25" s="11"/>
      <c r="VUO25" s="11"/>
      <c r="VUP25" s="11"/>
      <c r="VUQ25" s="11"/>
      <c r="VUR25" s="11"/>
      <c r="VUS25" s="11"/>
      <c r="VUT25" s="11"/>
      <c r="VUU25" s="11"/>
      <c r="VUV25" s="11"/>
      <c r="VUW25" s="11"/>
      <c r="VUX25" s="11"/>
      <c r="VUY25" s="11"/>
      <c r="VUZ25" s="11"/>
      <c r="VVA25" s="11"/>
      <c r="VVB25" s="11"/>
      <c r="VVC25" s="11"/>
      <c r="VVD25" s="11"/>
      <c r="VVE25" s="11"/>
      <c r="VVF25" s="11"/>
      <c r="VVG25" s="11"/>
      <c r="VVH25" s="11"/>
      <c r="VVI25" s="11"/>
      <c r="VVJ25" s="11"/>
      <c r="VVK25" s="11"/>
      <c r="VVL25" s="11"/>
      <c r="VVM25" s="11"/>
      <c r="VVN25" s="11"/>
      <c r="VVO25" s="11"/>
      <c r="VVP25" s="11"/>
      <c r="VVQ25" s="11"/>
      <c r="VVR25" s="11"/>
      <c r="VVS25" s="11"/>
      <c r="VVT25" s="11"/>
      <c r="VVU25" s="11"/>
      <c r="VVV25" s="11"/>
      <c r="VVW25" s="11"/>
      <c r="VVX25" s="11"/>
      <c r="VVY25" s="11"/>
      <c r="VVZ25" s="11"/>
      <c r="VWA25" s="11"/>
      <c r="VWB25" s="11"/>
      <c r="VWC25" s="11"/>
      <c r="VWD25" s="11"/>
      <c r="VWE25" s="11"/>
      <c r="VWF25" s="11"/>
      <c r="VWG25" s="11"/>
      <c r="VWH25" s="11"/>
      <c r="VWI25" s="11"/>
      <c r="VWJ25" s="11"/>
      <c r="VWK25" s="11"/>
      <c r="VWL25" s="11"/>
      <c r="VWM25" s="11"/>
      <c r="VWN25" s="11"/>
      <c r="VWO25" s="11"/>
      <c r="VWP25" s="11"/>
      <c r="VWQ25" s="11"/>
      <c r="VWR25" s="11"/>
      <c r="VWS25" s="11"/>
      <c r="VWT25" s="11"/>
      <c r="VWU25" s="11"/>
      <c r="VWV25" s="11"/>
      <c r="VWW25" s="11"/>
      <c r="VWX25" s="11"/>
      <c r="VWY25" s="11"/>
      <c r="VWZ25" s="11"/>
      <c r="VXA25" s="11"/>
      <c r="VXB25" s="11"/>
      <c r="VXC25" s="11"/>
      <c r="VXD25" s="11"/>
      <c r="VXE25" s="11"/>
      <c r="VXF25" s="11"/>
      <c r="VXG25" s="11"/>
      <c r="VXH25" s="11"/>
      <c r="VXI25" s="11"/>
      <c r="VXJ25" s="11"/>
      <c r="VXK25" s="11"/>
      <c r="VXL25" s="11"/>
      <c r="VXM25" s="11"/>
      <c r="VXN25" s="11"/>
      <c r="VXO25" s="11"/>
      <c r="VXP25" s="11"/>
      <c r="VXQ25" s="11"/>
      <c r="VXR25" s="11"/>
      <c r="VXS25" s="11"/>
      <c r="VXT25" s="11"/>
      <c r="VXU25" s="11"/>
      <c r="VXV25" s="11"/>
      <c r="VXW25" s="11"/>
      <c r="VXX25" s="11"/>
      <c r="VXY25" s="11"/>
      <c r="VXZ25" s="11"/>
      <c r="VYA25" s="11"/>
      <c r="VYB25" s="11"/>
      <c r="VYC25" s="11"/>
      <c r="VYD25" s="11"/>
      <c r="VYE25" s="11"/>
      <c r="VYF25" s="11"/>
      <c r="VYG25" s="11"/>
      <c r="VYH25" s="11"/>
      <c r="VYI25" s="11"/>
      <c r="VYJ25" s="11"/>
      <c r="VYK25" s="11"/>
      <c r="VYL25" s="11"/>
      <c r="VYM25" s="11"/>
      <c r="VYN25" s="11"/>
      <c r="VYO25" s="11"/>
      <c r="VYP25" s="11"/>
      <c r="VYQ25" s="11"/>
      <c r="VYR25" s="11"/>
      <c r="VYS25" s="11"/>
      <c r="VYT25" s="11"/>
      <c r="VYU25" s="11"/>
      <c r="VYV25" s="11"/>
      <c r="VYW25" s="11"/>
      <c r="VYX25" s="11"/>
      <c r="VYY25" s="11"/>
      <c r="VYZ25" s="11"/>
      <c r="VZA25" s="11"/>
      <c r="VZB25" s="11"/>
      <c r="VZC25" s="11"/>
      <c r="VZD25" s="11"/>
      <c r="VZE25" s="11"/>
      <c r="VZF25" s="11"/>
      <c r="VZG25" s="11"/>
      <c r="VZH25" s="11"/>
      <c r="VZI25" s="11"/>
      <c r="VZJ25" s="11"/>
      <c r="VZK25" s="11"/>
      <c r="VZL25" s="11"/>
      <c r="VZM25" s="11"/>
      <c r="VZN25" s="11"/>
      <c r="VZO25" s="11"/>
      <c r="VZP25" s="11"/>
      <c r="VZQ25" s="11"/>
      <c r="VZR25" s="11"/>
      <c r="VZS25" s="11"/>
      <c r="VZT25" s="11"/>
      <c r="VZU25" s="11"/>
      <c r="VZV25" s="11"/>
      <c r="VZW25" s="11"/>
      <c r="VZX25" s="11"/>
      <c r="VZY25" s="11"/>
      <c r="VZZ25" s="11"/>
      <c r="WAA25" s="11"/>
      <c r="WAB25" s="11"/>
      <c r="WAC25" s="11"/>
      <c r="WAD25" s="11"/>
      <c r="WAE25" s="11"/>
      <c r="WAF25" s="11"/>
      <c r="WAG25" s="11"/>
      <c r="WAH25" s="11"/>
      <c r="WAI25" s="11"/>
      <c r="WAJ25" s="11"/>
      <c r="WAK25" s="11"/>
      <c r="WAL25" s="11"/>
      <c r="WAM25" s="11"/>
      <c r="WAN25" s="11"/>
      <c r="WAO25" s="11"/>
      <c r="WAP25" s="11"/>
      <c r="WAQ25" s="11"/>
      <c r="WAR25" s="11"/>
      <c r="WAS25" s="11"/>
      <c r="WAT25" s="11"/>
      <c r="WAU25" s="11"/>
      <c r="WAV25" s="11"/>
      <c r="WAW25" s="11"/>
      <c r="WAX25" s="11"/>
      <c r="WAY25" s="11"/>
      <c r="WAZ25" s="11"/>
      <c r="WBA25" s="11"/>
      <c r="WBB25" s="11"/>
      <c r="WBC25" s="11"/>
      <c r="WBD25" s="11"/>
      <c r="WBE25" s="11"/>
      <c r="WBF25" s="11"/>
      <c r="WBG25" s="11"/>
      <c r="WBH25" s="11"/>
      <c r="WBI25" s="11"/>
      <c r="WBJ25" s="11"/>
      <c r="WBK25" s="11"/>
      <c r="WBL25" s="11"/>
      <c r="WBM25" s="11"/>
      <c r="WBN25" s="11"/>
      <c r="WBO25" s="11"/>
      <c r="WBP25" s="11"/>
      <c r="WBQ25" s="11"/>
      <c r="WBR25" s="11"/>
      <c r="WBS25" s="11"/>
      <c r="WBT25" s="11"/>
      <c r="WBU25" s="11"/>
      <c r="WBV25" s="11"/>
      <c r="WBW25" s="11"/>
      <c r="WBX25" s="11"/>
      <c r="WBY25" s="11"/>
      <c r="WBZ25" s="11"/>
      <c r="WCA25" s="11"/>
      <c r="WCB25" s="11"/>
      <c r="WCC25" s="11"/>
      <c r="WCD25" s="11"/>
      <c r="WCE25" s="11"/>
      <c r="WCF25" s="11"/>
      <c r="WCG25" s="11"/>
      <c r="WCH25" s="11"/>
      <c r="WCI25" s="11"/>
      <c r="WCJ25" s="11"/>
      <c r="WCK25" s="11"/>
      <c r="WCL25" s="11"/>
      <c r="WCM25" s="11"/>
      <c r="WCN25" s="11"/>
      <c r="WCO25" s="11"/>
      <c r="WCP25" s="11"/>
      <c r="WCQ25" s="11"/>
      <c r="WCR25" s="11"/>
      <c r="WCS25" s="11"/>
      <c r="WCT25" s="11"/>
      <c r="WCU25" s="11"/>
      <c r="WCV25" s="11"/>
      <c r="WCW25" s="11"/>
      <c r="WCX25" s="11"/>
      <c r="WCY25" s="11"/>
      <c r="WCZ25" s="11"/>
      <c r="WDA25" s="11"/>
      <c r="WDB25" s="11"/>
      <c r="WDC25" s="11"/>
      <c r="WDD25" s="11"/>
      <c r="WDE25" s="11"/>
      <c r="WDF25" s="11"/>
      <c r="WDG25" s="11"/>
      <c r="WDH25" s="11"/>
      <c r="WDI25" s="11"/>
      <c r="WDJ25" s="11"/>
      <c r="WDK25" s="11"/>
      <c r="WDL25" s="11"/>
      <c r="WDM25" s="11"/>
      <c r="WDN25" s="11"/>
      <c r="WDO25" s="11"/>
      <c r="WDP25" s="11"/>
      <c r="WDQ25" s="11"/>
      <c r="WDR25" s="11"/>
      <c r="WDS25" s="11"/>
      <c r="WDT25" s="11"/>
      <c r="WDU25" s="11"/>
      <c r="WDV25" s="11"/>
      <c r="WDW25" s="11"/>
      <c r="WDX25" s="11"/>
      <c r="WDY25" s="11"/>
      <c r="WDZ25" s="11"/>
      <c r="WEA25" s="11"/>
      <c r="WEB25" s="11"/>
      <c r="WEC25" s="11"/>
      <c r="WED25" s="11"/>
      <c r="WEE25" s="11"/>
      <c r="WEF25" s="11"/>
      <c r="WEG25" s="11"/>
      <c r="WEH25" s="11"/>
      <c r="WEI25" s="11"/>
      <c r="WEJ25" s="11"/>
      <c r="WEK25" s="11"/>
      <c r="WEL25" s="11"/>
      <c r="WEM25" s="11"/>
      <c r="WEN25" s="11"/>
      <c r="WEO25" s="11"/>
      <c r="WEP25" s="11"/>
      <c r="WEQ25" s="11"/>
      <c r="WER25" s="11"/>
      <c r="WES25" s="11"/>
      <c r="WET25" s="11"/>
      <c r="WEU25" s="11"/>
      <c r="WEV25" s="11"/>
      <c r="WEW25" s="11"/>
      <c r="WEX25" s="11"/>
      <c r="WEY25" s="11"/>
      <c r="WEZ25" s="11"/>
      <c r="WFA25" s="11"/>
      <c r="WFB25" s="11"/>
      <c r="WFC25" s="11"/>
      <c r="WFD25" s="11"/>
      <c r="WFE25" s="11"/>
      <c r="WFF25" s="11"/>
      <c r="WFG25" s="11"/>
      <c r="WFH25" s="11"/>
      <c r="WFI25" s="11"/>
      <c r="WFJ25" s="11"/>
      <c r="WFK25" s="11"/>
      <c r="WFL25" s="11"/>
      <c r="WFM25" s="11"/>
      <c r="WFN25" s="11"/>
      <c r="WFO25" s="11"/>
      <c r="WFP25" s="11"/>
      <c r="WFQ25" s="11"/>
      <c r="WFR25" s="11"/>
      <c r="WFS25" s="11"/>
      <c r="WFT25" s="11"/>
      <c r="WFU25" s="11"/>
      <c r="WFV25" s="11"/>
      <c r="WFW25" s="11"/>
      <c r="WFX25" s="11"/>
      <c r="WFY25" s="11"/>
      <c r="WFZ25" s="11"/>
      <c r="WGA25" s="11"/>
      <c r="WGB25" s="11"/>
      <c r="WGC25" s="11"/>
      <c r="WGD25" s="11"/>
      <c r="WGE25" s="11"/>
      <c r="WGF25" s="11"/>
      <c r="WGG25" s="11"/>
      <c r="WGH25" s="11"/>
      <c r="WGI25" s="11"/>
      <c r="WGJ25" s="11"/>
      <c r="WGK25" s="11"/>
      <c r="WGL25" s="11"/>
      <c r="WGM25" s="11"/>
      <c r="WGN25" s="11"/>
      <c r="WGO25" s="11"/>
      <c r="WGP25" s="11"/>
      <c r="WGQ25" s="11"/>
      <c r="WGR25" s="11"/>
      <c r="WGS25" s="11"/>
      <c r="WGT25" s="11"/>
      <c r="WGU25" s="11"/>
      <c r="WGV25" s="11"/>
      <c r="WGW25" s="11"/>
      <c r="WGX25" s="11"/>
      <c r="WGY25" s="11"/>
      <c r="WGZ25" s="11"/>
      <c r="WHA25" s="11"/>
      <c r="WHB25" s="11"/>
      <c r="WHC25" s="11"/>
      <c r="WHD25" s="11"/>
      <c r="WHE25" s="11"/>
      <c r="WHF25" s="11"/>
      <c r="WHG25" s="11"/>
      <c r="WHH25" s="11"/>
      <c r="WHI25" s="11"/>
      <c r="WHJ25" s="11"/>
      <c r="WHK25" s="11"/>
      <c r="WHL25" s="11"/>
      <c r="WHM25" s="11"/>
      <c r="WHN25" s="11"/>
      <c r="WHO25" s="11"/>
      <c r="WHP25" s="11"/>
      <c r="WHQ25" s="11"/>
      <c r="WHR25" s="11"/>
      <c r="WHS25" s="11"/>
      <c r="WHT25" s="11"/>
      <c r="WHU25" s="11"/>
      <c r="WHV25" s="11"/>
      <c r="WHW25" s="11"/>
      <c r="WHX25" s="11"/>
      <c r="WHY25" s="11"/>
      <c r="WHZ25" s="11"/>
      <c r="WIA25" s="11"/>
      <c r="WIB25" s="11"/>
      <c r="WIC25" s="11"/>
      <c r="WID25" s="11"/>
      <c r="WIE25" s="11"/>
      <c r="WIF25" s="11"/>
      <c r="WIG25" s="11"/>
      <c r="WIH25" s="11"/>
      <c r="WII25" s="11"/>
      <c r="WIJ25" s="11"/>
      <c r="WIK25" s="11"/>
      <c r="WIL25" s="11"/>
      <c r="WIM25" s="11"/>
      <c r="WIN25" s="11"/>
      <c r="WIO25" s="11"/>
      <c r="WIP25" s="11"/>
      <c r="WIQ25" s="11"/>
      <c r="WIR25" s="11"/>
      <c r="WIS25" s="11"/>
      <c r="WIT25" s="11"/>
      <c r="WIU25" s="11"/>
      <c r="WIV25" s="11"/>
      <c r="WIW25" s="11"/>
      <c r="WIX25" s="11"/>
      <c r="WIY25" s="11"/>
      <c r="WIZ25" s="11"/>
      <c r="WJA25" s="11"/>
      <c r="WJB25" s="11"/>
      <c r="WJC25" s="11"/>
      <c r="WJD25" s="11"/>
      <c r="WJE25" s="11"/>
      <c r="WJF25" s="11"/>
      <c r="WJG25" s="11"/>
      <c r="WJH25" s="11"/>
      <c r="WJI25" s="11"/>
      <c r="WJJ25" s="11"/>
      <c r="WJK25" s="11"/>
      <c r="WJL25" s="11"/>
      <c r="WJM25" s="11"/>
      <c r="WJN25" s="11"/>
      <c r="WJO25" s="11"/>
      <c r="WJP25" s="11"/>
      <c r="WJQ25" s="11"/>
      <c r="WJR25" s="11"/>
      <c r="WJS25" s="11"/>
      <c r="WJT25" s="11"/>
      <c r="WJU25" s="11"/>
      <c r="WJV25" s="11"/>
      <c r="WJW25" s="11"/>
      <c r="WJX25" s="11"/>
      <c r="WJY25" s="11"/>
      <c r="WJZ25" s="11"/>
      <c r="WKA25" s="11"/>
      <c r="WKB25" s="11"/>
      <c r="WKC25" s="11"/>
      <c r="WKD25" s="11"/>
      <c r="WKE25" s="11"/>
      <c r="WKF25" s="11"/>
      <c r="WKG25" s="11"/>
      <c r="WKH25" s="11"/>
      <c r="WKI25" s="11"/>
      <c r="WKJ25" s="11"/>
      <c r="WKK25" s="11"/>
      <c r="WKL25" s="11"/>
      <c r="WKM25" s="11"/>
      <c r="WKN25" s="11"/>
      <c r="WKO25" s="11"/>
      <c r="WKP25" s="11"/>
      <c r="WKQ25" s="11"/>
      <c r="WKR25" s="11"/>
      <c r="WKS25" s="11"/>
      <c r="WKT25" s="11"/>
      <c r="WKU25" s="11"/>
      <c r="WKV25" s="11"/>
      <c r="WKW25" s="11"/>
      <c r="WKX25" s="11"/>
      <c r="WKY25" s="11"/>
      <c r="WKZ25" s="11"/>
      <c r="WLA25" s="11"/>
      <c r="WLB25" s="11"/>
      <c r="WLC25" s="11"/>
      <c r="WLD25" s="11"/>
      <c r="WLE25" s="11"/>
      <c r="WLF25" s="11"/>
      <c r="WLG25" s="11"/>
      <c r="WLH25" s="11"/>
      <c r="WLI25" s="11"/>
      <c r="WLJ25" s="11"/>
      <c r="WLK25" s="11"/>
      <c r="WLL25" s="11"/>
      <c r="WLM25" s="11"/>
      <c r="WLN25" s="11"/>
      <c r="WLO25" s="11"/>
      <c r="WLP25" s="11"/>
      <c r="WLQ25" s="11"/>
      <c r="WLR25" s="11"/>
      <c r="WLS25" s="11"/>
      <c r="WLT25" s="11"/>
      <c r="WLU25" s="11"/>
      <c r="WLV25" s="11"/>
      <c r="WLW25" s="11"/>
      <c r="WLX25" s="11"/>
      <c r="WLY25" s="11"/>
      <c r="WLZ25" s="11"/>
      <c r="WMA25" s="11"/>
      <c r="WMB25" s="11"/>
      <c r="WMC25" s="11"/>
      <c r="WMD25" s="11"/>
      <c r="WME25" s="11"/>
      <c r="WMF25" s="11"/>
      <c r="WMG25" s="11"/>
      <c r="WMH25" s="11"/>
      <c r="WMI25" s="11"/>
      <c r="WMJ25" s="11"/>
      <c r="WMK25" s="11"/>
      <c r="WML25" s="11"/>
      <c r="WMM25" s="11"/>
      <c r="WMN25" s="11"/>
      <c r="WMO25" s="11"/>
      <c r="WMP25" s="11"/>
      <c r="WMQ25" s="11"/>
      <c r="WMR25" s="11"/>
      <c r="WMS25" s="11"/>
      <c r="WMT25" s="11"/>
      <c r="WMU25" s="11"/>
      <c r="WMV25" s="11"/>
      <c r="WMW25" s="11"/>
      <c r="WMX25" s="11"/>
      <c r="WMY25" s="11"/>
      <c r="WMZ25" s="11"/>
      <c r="WNA25" s="11"/>
      <c r="WNB25" s="11"/>
      <c r="WNC25" s="11"/>
      <c r="WND25" s="11"/>
      <c r="WNE25" s="11"/>
      <c r="WNF25" s="11"/>
      <c r="WNG25" s="11"/>
      <c r="WNH25" s="11"/>
      <c r="WNI25" s="11"/>
      <c r="WNJ25" s="11"/>
      <c r="WNK25" s="11"/>
      <c r="WNL25" s="11"/>
      <c r="WNM25" s="11"/>
      <c r="WNN25" s="11"/>
      <c r="WNO25" s="11"/>
      <c r="WNP25" s="11"/>
      <c r="WNQ25" s="11"/>
      <c r="WNR25" s="11"/>
      <c r="WNS25" s="11"/>
      <c r="WNT25" s="11"/>
      <c r="WNU25" s="11"/>
      <c r="WNV25" s="11"/>
      <c r="WNW25" s="11"/>
      <c r="WNX25" s="11"/>
      <c r="WNY25" s="11"/>
      <c r="WNZ25" s="11"/>
      <c r="WOA25" s="11"/>
      <c r="WOB25" s="11"/>
      <c r="WOC25" s="11"/>
      <c r="WOD25" s="11"/>
      <c r="WOE25" s="11"/>
      <c r="WOF25" s="11"/>
      <c r="WOG25" s="11"/>
      <c r="WOH25" s="11"/>
      <c r="WOI25" s="11"/>
      <c r="WOJ25" s="11"/>
      <c r="WOK25" s="11"/>
      <c r="WOL25" s="11"/>
      <c r="WOM25" s="11"/>
      <c r="WON25" s="11"/>
      <c r="WOO25" s="11"/>
      <c r="WOP25" s="11"/>
      <c r="WOQ25" s="11"/>
      <c r="WOR25" s="11"/>
      <c r="WOS25" s="11"/>
      <c r="WOT25" s="11"/>
      <c r="WOU25" s="11"/>
      <c r="WOV25" s="11"/>
      <c r="WOW25" s="11"/>
      <c r="WOX25" s="11"/>
      <c r="WOY25" s="11"/>
      <c r="WOZ25" s="11"/>
      <c r="WPA25" s="11"/>
      <c r="WPB25" s="11"/>
      <c r="WPC25" s="11"/>
      <c r="WPD25" s="11"/>
      <c r="WPE25" s="11"/>
      <c r="WPF25" s="11"/>
      <c r="WPG25" s="11"/>
      <c r="WPH25" s="11"/>
      <c r="WPI25" s="11"/>
      <c r="WPJ25" s="11"/>
      <c r="WPK25" s="11"/>
      <c r="WPL25" s="11"/>
      <c r="WPM25" s="11"/>
      <c r="WPN25" s="11"/>
      <c r="WPO25" s="11"/>
      <c r="WPP25" s="11"/>
      <c r="WPQ25" s="11"/>
      <c r="WPR25" s="11"/>
      <c r="WPS25" s="11"/>
      <c r="WPT25" s="11"/>
      <c r="WPU25" s="11"/>
      <c r="WPV25" s="11"/>
      <c r="WPW25" s="11"/>
      <c r="WPX25" s="11"/>
      <c r="WPY25" s="11"/>
      <c r="WPZ25" s="11"/>
      <c r="WQA25" s="11"/>
      <c r="WQB25" s="11"/>
      <c r="WQC25" s="11"/>
      <c r="WQD25" s="11"/>
      <c r="WQE25" s="11"/>
      <c r="WQF25" s="11"/>
      <c r="WQG25" s="11"/>
      <c r="WQH25" s="11"/>
      <c r="WQI25" s="11"/>
      <c r="WQJ25" s="11"/>
      <c r="WQK25" s="11"/>
      <c r="WQL25" s="11"/>
      <c r="WQM25" s="11"/>
      <c r="WQN25" s="11"/>
      <c r="WQO25" s="11"/>
      <c r="WQP25" s="11"/>
      <c r="WQQ25" s="11"/>
      <c r="WQR25" s="11"/>
      <c r="WQS25" s="11"/>
      <c r="WQT25" s="11"/>
      <c r="WQU25" s="11"/>
      <c r="WQV25" s="11"/>
      <c r="WQW25" s="11"/>
      <c r="WQX25" s="11"/>
      <c r="WQY25" s="11"/>
      <c r="WQZ25" s="11"/>
      <c r="WRA25" s="11"/>
      <c r="WRB25" s="11"/>
      <c r="WRC25" s="11"/>
      <c r="WRD25" s="11"/>
      <c r="WRE25" s="11"/>
      <c r="WRF25" s="11"/>
      <c r="WRG25" s="11"/>
      <c r="WRH25" s="11"/>
      <c r="WRI25" s="11"/>
      <c r="WRJ25" s="11"/>
      <c r="WRK25" s="11"/>
      <c r="WRL25" s="11"/>
      <c r="WRM25" s="11"/>
      <c r="WRN25" s="11"/>
      <c r="WRO25" s="11"/>
      <c r="WRP25" s="11"/>
      <c r="WRQ25" s="11"/>
      <c r="WRR25" s="11"/>
      <c r="WRS25" s="11"/>
      <c r="WRT25" s="11"/>
      <c r="WRU25" s="11"/>
      <c r="WRV25" s="11"/>
      <c r="WRW25" s="11"/>
      <c r="WRX25" s="11"/>
      <c r="WRY25" s="11"/>
      <c r="WRZ25" s="11"/>
      <c r="WSA25" s="11"/>
      <c r="WSB25" s="11"/>
      <c r="WSC25" s="11"/>
      <c r="WSD25" s="11"/>
      <c r="WSE25" s="11"/>
      <c r="WSF25" s="11"/>
      <c r="WSG25" s="11"/>
      <c r="WSH25" s="11"/>
      <c r="WSI25" s="11"/>
      <c r="WSJ25" s="11"/>
      <c r="WSK25" s="11"/>
      <c r="WSL25" s="11"/>
      <c r="WSM25" s="11"/>
      <c r="WSN25" s="11"/>
      <c r="WSO25" s="11"/>
      <c r="WSP25" s="11"/>
      <c r="WSQ25" s="11"/>
      <c r="WSR25" s="11"/>
      <c r="WSS25" s="11"/>
      <c r="WST25" s="11"/>
      <c r="WSU25" s="11"/>
      <c r="WSV25" s="11"/>
      <c r="WSW25" s="11"/>
      <c r="WSX25" s="11"/>
      <c r="WSY25" s="11"/>
      <c r="WSZ25" s="11"/>
      <c r="WTA25" s="11"/>
      <c r="WTB25" s="11"/>
      <c r="WTC25" s="11"/>
      <c r="WTD25" s="11"/>
      <c r="WTE25" s="11"/>
      <c r="WTF25" s="11"/>
      <c r="WTG25" s="11"/>
      <c r="WTH25" s="11"/>
      <c r="WTI25" s="11"/>
      <c r="WTJ25" s="11"/>
      <c r="WTK25" s="11"/>
      <c r="WTL25" s="11"/>
      <c r="WTM25" s="11"/>
      <c r="WTN25" s="11"/>
      <c r="WTO25" s="11"/>
      <c r="WTP25" s="11"/>
      <c r="WTQ25" s="11"/>
      <c r="WTR25" s="11"/>
      <c r="WTS25" s="11"/>
      <c r="WTT25" s="11"/>
      <c r="WTU25" s="11"/>
      <c r="WTV25" s="11"/>
      <c r="WTW25" s="11"/>
      <c r="WTX25" s="11"/>
      <c r="WTY25" s="11"/>
      <c r="WTZ25" s="11"/>
      <c r="WUA25" s="11"/>
      <c r="WUB25" s="11"/>
      <c r="WUC25" s="11"/>
      <c r="WUD25" s="11"/>
      <c r="WUE25" s="11"/>
      <c r="WUF25" s="11"/>
      <c r="WUG25" s="11"/>
      <c r="WUH25" s="11"/>
      <c r="WUI25" s="11"/>
      <c r="WUJ25" s="11"/>
      <c r="WUK25" s="11"/>
      <c r="WUL25" s="11"/>
      <c r="WUM25" s="11"/>
      <c r="WUN25" s="11"/>
      <c r="WUO25" s="11"/>
      <c r="WUP25" s="11"/>
      <c r="WUQ25" s="11"/>
      <c r="WUR25" s="11"/>
      <c r="WUS25" s="11"/>
      <c r="WUT25" s="11"/>
      <c r="WUU25" s="11"/>
      <c r="WUV25" s="11"/>
      <c r="WUW25" s="11"/>
      <c r="WUX25" s="11"/>
      <c r="WUY25" s="11"/>
      <c r="WUZ25" s="11"/>
      <c r="WVA25" s="11"/>
      <c r="WVB25" s="11"/>
      <c r="WVC25" s="11"/>
      <c r="WVD25" s="11"/>
      <c r="WVE25" s="11"/>
      <c r="WVF25" s="11"/>
      <c r="WVG25" s="11"/>
      <c r="WVH25" s="11"/>
      <c r="WVI25" s="11"/>
      <c r="WVJ25" s="11"/>
      <c r="WVK25" s="11"/>
      <c r="WVL25" s="11"/>
      <c r="WVM25" s="11"/>
      <c r="WVN25" s="11"/>
      <c r="WVO25" s="11"/>
      <c r="WVP25" s="11"/>
      <c r="WVQ25" s="11"/>
      <c r="WVR25" s="11"/>
      <c r="WVS25" s="11"/>
      <c r="WVT25" s="11"/>
      <c r="WVU25" s="11"/>
      <c r="WVV25" s="11"/>
      <c r="WVW25" s="11"/>
      <c r="WVX25" s="11"/>
      <c r="WVY25" s="11"/>
      <c r="WVZ25" s="11"/>
      <c r="WWA25" s="11"/>
      <c r="WWB25" s="11"/>
      <c r="WWC25" s="11"/>
      <c r="WWD25" s="11"/>
      <c r="WWE25" s="11"/>
      <c r="WWF25" s="11"/>
      <c r="WWG25" s="11"/>
      <c r="WWH25" s="11"/>
      <c r="WWI25" s="11"/>
      <c r="WWJ25" s="11"/>
      <c r="WWK25" s="11"/>
      <c r="WWL25" s="11"/>
      <c r="WWM25" s="11"/>
      <c r="WWN25" s="11"/>
      <c r="WWO25" s="11"/>
      <c r="WWP25" s="11"/>
      <c r="WWQ25" s="11"/>
      <c r="WWR25" s="11"/>
      <c r="WWS25" s="11"/>
      <c r="WWT25" s="11"/>
      <c r="WWU25" s="11"/>
      <c r="WWV25" s="11"/>
      <c r="WWW25" s="11"/>
      <c r="WWX25" s="11"/>
      <c r="WWY25" s="11"/>
      <c r="WWZ25" s="11"/>
      <c r="WXA25" s="11"/>
      <c r="WXB25" s="11"/>
      <c r="WXC25" s="11"/>
      <c r="WXD25" s="11"/>
      <c r="WXE25" s="11"/>
      <c r="WXF25" s="11"/>
      <c r="WXG25" s="11"/>
      <c r="WXH25" s="11"/>
      <c r="WXI25" s="11"/>
      <c r="WXJ25" s="11"/>
      <c r="WXK25" s="11"/>
      <c r="WXL25" s="11"/>
      <c r="WXM25" s="11"/>
      <c r="WXN25" s="11"/>
      <c r="WXO25" s="11"/>
      <c r="WXP25" s="11"/>
      <c r="WXQ25" s="11"/>
      <c r="WXR25" s="11"/>
      <c r="WXS25" s="11"/>
      <c r="WXT25" s="11"/>
      <c r="WXU25" s="11"/>
      <c r="WXV25" s="11"/>
      <c r="WXW25" s="11"/>
      <c r="WXX25" s="11"/>
      <c r="WXY25" s="11"/>
      <c r="WXZ25" s="11"/>
      <c r="WYA25" s="11"/>
      <c r="WYB25" s="11"/>
      <c r="WYC25" s="11"/>
      <c r="WYD25" s="11"/>
      <c r="WYE25" s="11"/>
      <c r="WYF25" s="11"/>
      <c r="WYG25" s="11"/>
      <c r="WYH25" s="11"/>
      <c r="WYI25" s="11"/>
      <c r="WYJ25" s="11"/>
      <c r="WYK25" s="11"/>
      <c r="WYL25" s="11"/>
      <c r="WYM25" s="11"/>
      <c r="WYN25" s="11"/>
      <c r="WYO25" s="11"/>
      <c r="WYP25" s="11"/>
      <c r="WYQ25" s="11"/>
      <c r="WYR25" s="11"/>
      <c r="WYS25" s="11"/>
      <c r="WYT25" s="11"/>
      <c r="WYU25" s="11"/>
      <c r="WYV25" s="11"/>
      <c r="WYW25" s="11"/>
      <c r="WYX25" s="11"/>
      <c r="WYY25" s="11"/>
      <c r="WYZ25" s="11"/>
      <c r="WZA25" s="11"/>
      <c r="WZB25" s="11"/>
      <c r="WZC25" s="11"/>
      <c r="WZD25" s="11"/>
      <c r="WZE25" s="11"/>
      <c r="WZF25" s="11"/>
      <c r="WZG25" s="11"/>
      <c r="WZH25" s="11"/>
      <c r="WZI25" s="11"/>
      <c r="WZJ25" s="11"/>
      <c r="WZK25" s="11"/>
      <c r="WZL25" s="11"/>
      <c r="WZM25" s="11"/>
      <c r="WZN25" s="11"/>
      <c r="WZO25" s="11"/>
      <c r="WZP25" s="11"/>
      <c r="WZQ25" s="11"/>
      <c r="WZR25" s="11"/>
      <c r="WZS25" s="11"/>
      <c r="WZT25" s="11"/>
      <c r="WZU25" s="11"/>
      <c r="WZV25" s="11"/>
      <c r="WZW25" s="11"/>
      <c r="WZX25" s="11"/>
      <c r="WZY25" s="11"/>
      <c r="WZZ25" s="11"/>
      <c r="XAA25" s="11"/>
      <c r="XAB25" s="11"/>
      <c r="XAC25" s="11"/>
      <c r="XAD25" s="11"/>
      <c r="XAE25" s="11"/>
      <c r="XAF25" s="11"/>
      <c r="XAG25" s="11"/>
      <c r="XAH25" s="11"/>
      <c r="XAI25" s="11"/>
      <c r="XAJ25" s="11"/>
      <c r="XAK25" s="11"/>
      <c r="XAL25" s="11"/>
      <c r="XAM25" s="11"/>
      <c r="XAN25" s="11"/>
      <c r="XAO25" s="11"/>
      <c r="XAP25" s="11"/>
      <c r="XAQ25" s="11"/>
      <c r="XAR25" s="11"/>
      <c r="XAS25" s="11"/>
      <c r="XAT25" s="11"/>
      <c r="XAU25" s="11"/>
      <c r="XAV25" s="11"/>
      <c r="XAW25" s="11"/>
      <c r="XAX25" s="11"/>
      <c r="XAY25" s="11"/>
      <c r="XAZ25" s="11"/>
      <c r="XBA25" s="11"/>
      <c r="XBB25" s="11"/>
      <c r="XBC25" s="11"/>
      <c r="XBD25" s="11"/>
      <c r="XBE25" s="11"/>
      <c r="XBF25" s="11"/>
      <c r="XBG25" s="11"/>
      <c r="XBH25" s="11"/>
      <c r="XBI25" s="11"/>
      <c r="XBJ25" s="11"/>
      <c r="XBK25" s="11"/>
      <c r="XBL25" s="11"/>
      <c r="XBM25" s="11"/>
      <c r="XBN25" s="11"/>
      <c r="XBO25" s="11"/>
      <c r="XBP25" s="11"/>
      <c r="XBQ25" s="11"/>
      <c r="XBR25" s="11"/>
      <c r="XBS25" s="11"/>
      <c r="XBT25" s="11"/>
      <c r="XBU25" s="11"/>
      <c r="XBV25" s="11"/>
      <c r="XBW25" s="11"/>
      <c r="XBX25" s="11"/>
      <c r="XBY25" s="11"/>
      <c r="XBZ25" s="11"/>
      <c r="XCA25" s="11"/>
      <c r="XCB25" s="11"/>
      <c r="XCC25" s="11"/>
      <c r="XCD25" s="11"/>
      <c r="XCE25" s="11"/>
      <c r="XCF25" s="11"/>
      <c r="XCG25" s="11"/>
      <c r="XCH25" s="11"/>
      <c r="XCI25" s="11"/>
      <c r="XCJ25" s="11"/>
      <c r="XCK25" s="11"/>
      <c r="XCL25" s="11"/>
      <c r="XCM25" s="11"/>
      <c r="XCN25" s="11"/>
      <c r="XCO25" s="11"/>
      <c r="XCP25" s="11"/>
      <c r="XCQ25" s="11"/>
      <c r="XCR25" s="11"/>
      <c r="XCS25" s="11"/>
      <c r="XCT25" s="11"/>
      <c r="XCU25" s="11"/>
      <c r="XCV25" s="11"/>
      <c r="XCW25" s="11"/>
      <c r="XCX25" s="11"/>
      <c r="XCY25" s="11"/>
      <c r="XCZ25" s="11"/>
      <c r="XDA25" s="11"/>
      <c r="XDB25" s="11"/>
      <c r="XDC25" s="11"/>
      <c r="XDD25" s="11"/>
      <c r="XDE25" s="11"/>
      <c r="XDF25" s="11"/>
      <c r="XDG25" s="11"/>
      <c r="XDH25" s="11"/>
      <c r="XDI25" s="11"/>
      <c r="XDJ25" s="11"/>
      <c r="XDK25" s="11"/>
      <c r="XDL25" s="11"/>
      <c r="XDM25" s="11"/>
      <c r="XDN25" s="11"/>
      <c r="XDO25" s="11"/>
      <c r="XDP25" s="11"/>
      <c r="XDQ25" s="11"/>
      <c r="XDR25" s="11"/>
      <c r="XDS25" s="11"/>
      <c r="XDT25" s="11"/>
      <c r="XDU25" s="11"/>
      <c r="XDV25" s="11"/>
      <c r="XDW25" s="11"/>
      <c r="XDX25" s="11"/>
      <c r="XDY25" s="11"/>
      <c r="XDZ25" s="11"/>
      <c r="XEA25" s="11"/>
      <c r="XEB25" s="11"/>
      <c r="XEC25" s="11"/>
      <c r="XED25" s="11"/>
      <c r="XEE25" s="11"/>
      <c r="XEF25" s="11"/>
      <c r="XEG25" s="11"/>
      <c r="XEH25" s="11"/>
      <c r="XEI25" s="11"/>
      <c r="XEJ25" s="11"/>
      <c r="XEK25" s="11"/>
      <c r="XEL25" s="11"/>
      <c r="XEM25" s="11"/>
      <c r="XEN25" s="11"/>
      <c r="XEO25" s="11"/>
      <c r="XEP25" s="11"/>
      <c r="XEQ25" s="11"/>
      <c r="XER25" s="11"/>
      <c r="XES25" s="11"/>
      <c r="XET25" s="11"/>
      <c r="XEU25" s="11"/>
      <c r="XEV25" s="11"/>
      <c r="XEW25" s="11"/>
      <c r="XEX25" s="11"/>
      <c r="XEY25" s="11"/>
      <c r="XEZ25" s="11"/>
      <c r="XFA25" s="11"/>
      <c r="XFB25" s="11"/>
      <c r="XFC25" s="11"/>
    </row>
    <row r="26" spans="1:16383" x14ac:dyDescent="0.2">
      <c r="A26" s="12" t="s">
        <v>7867</v>
      </c>
      <c r="B26" s="50">
        <v>2758</v>
      </c>
      <c r="C26" s="9" t="s">
        <v>11476</v>
      </c>
      <c r="D26" s="9">
        <v>2015</v>
      </c>
      <c r="E26" s="5" t="s">
        <v>9325</v>
      </c>
      <c r="F26" s="8" t="s">
        <v>2</v>
      </c>
      <c r="G26" s="5" t="s">
        <v>11089</v>
      </c>
      <c r="H26" s="5" t="s">
        <v>9337</v>
      </c>
      <c r="I26" s="5" t="s">
        <v>9347</v>
      </c>
      <c r="J26" s="5" t="s">
        <v>9345</v>
      </c>
      <c r="K26" s="9">
        <v>1</v>
      </c>
      <c r="L26" s="8" t="s">
        <v>2</v>
      </c>
      <c r="M26" s="9" t="s">
        <v>2</v>
      </c>
      <c r="N26" s="5" t="s">
        <v>2</v>
      </c>
      <c r="O26" s="5"/>
      <c r="P26" s="5"/>
    </row>
    <row r="27" spans="1:16383" s="11" customFormat="1" x14ac:dyDescent="0.2">
      <c r="A27" s="12" t="s">
        <v>6534</v>
      </c>
      <c r="B27" s="50">
        <v>2918</v>
      </c>
      <c r="C27" s="9" t="s">
        <v>11477</v>
      </c>
      <c r="D27" s="9">
        <v>2015</v>
      </c>
      <c r="E27" s="13" t="s">
        <v>9325</v>
      </c>
      <c r="F27" s="62" t="s">
        <v>1404</v>
      </c>
      <c r="G27" s="5" t="s">
        <v>11089</v>
      </c>
      <c r="H27" s="13" t="s">
        <v>9337</v>
      </c>
      <c r="I27" s="5" t="s">
        <v>9347</v>
      </c>
      <c r="J27" s="5" t="s">
        <v>9345</v>
      </c>
      <c r="K27" s="9">
        <v>1</v>
      </c>
      <c r="L27" s="5" t="s">
        <v>11236</v>
      </c>
      <c r="M27" s="9">
        <v>22</v>
      </c>
      <c r="N27" s="14" t="s">
        <v>11389</v>
      </c>
      <c r="O27" s="8"/>
    </row>
    <row r="28" spans="1:16383" s="11" customFormat="1" x14ac:dyDescent="0.2">
      <c r="A28" s="12" t="s">
        <v>6535</v>
      </c>
      <c r="B28" s="50">
        <v>2919</v>
      </c>
      <c r="C28" s="12" t="s">
        <v>11457</v>
      </c>
      <c r="D28" s="9">
        <v>2015</v>
      </c>
      <c r="E28" s="13" t="s">
        <v>9325</v>
      </c>
      <c r="F28" s="62" t="s">
        <v>11387</v>
      </c>
      <c r="G28" s="5" t="s">
        <v>11089</v>
      </c>
      <c r="H28" s="13" t="s">
        <v>9320</v>
      </c>
      <c r="I28" s="5" t="s">
        <v>9347</v>
      </c>
      <c r="J28" s="5" t="s">
        <v>9345</v>
      </c>
      <c r="K28" s="9">
        <v>1</v>
      </c>
      <c r="L28" s="5" t="s">
        <v>11236</v>
      </c>
      <c r="M28" s="9">
        <v>43</v>
      </c>
      <c r="N28" s="5" t="s">
        <v>11456</v>
      </c>
      <c r="O28" s="8"/>
    </row>
    <row r="29" spans="1:16383" s="11" customFormat="1" x14ac:dyDescent="0.2">
      <c r="A29" s="12" t="s">
        <v>6536</v>
      </c>
      <c r="B29" s="50">
        <v>2920</v>
      </c>
      <c r="C29" s="12" t="s">
        <v>11424</v>
      </c>
      <c r="D29" s="9">
        <v>2015</v>
      </c>
      <c r="E29" s="13" t="s">
        <v>9325</v>
      </c>
      <c r="F29" s="62" t="s">
        <v>11388</v>
      </c>
      <c r="G29" s="5" t="s">
        <v>11089</v>
      </c>
      <c r="H29" s="13" t="s">
        <v>9337</v>
      </c>
      <c r="I29" s="5" t="s">
        <v>9347</v>
      </c>
      <c r="J29" s="5" t="s">
        <v>9345</v>
      </c>
      <c r="K29" s="9">
        <v>1</v>
      </c>
      <c r="L29" s="5" t="s">
        <v>11236</v>
      </c>
      <c r="M29" s="9">
        <v>37</v>
      </c>
      <c r="N29" s="5" t="s">
        <v>11425</v>
      </c>
      <c r="O29" s="8"/>
    </row>
    <row r="30" spans="1:16383" s="11" customFormat="1" x14ac:dyDescent="0.2">
      <c r="A30" s="12" t="s">
        <v>6537</v>
      </c>
      <c r="B30" s="50">
        <v>2921</v>
      </c>
      <c r="C30" s="12" t="s">
        <v>11426</v>
      </c>
      <c r="D30" s="9">
        <v>2015</v>
      </c>
      <c r="E30" s="13" t="s">
        <v>9325</v>
      </c>
      <c r="F30" s="62" t="s">
        <v>11244</v>
      </c>
      <c r="G30" s="5" t="s">
        <v>11089</v>
      </c>
      <c r="H30" s="13" t="s">
        <v>9337</v>
      </c>
      <c r="I30" s="5" t="s">
        <v>9347</v>
      </c>
      <c r="J30" s="5" t="s">
        <v>9345</v>
      </c>
      <c r="K30" s="9">
        <v>1</v>
      </c>
      <c r="L30" s="5" t="s">
        <v>11236</v>
      </c>
      <c r="M30" s="9">
        <v>36</v>
      </c>
      <c r="N30" s="5" t="s">
        <v>11427</v>
      </c>
      <c r="O30" s="8"/>
    </row>
    <row r="31" spans="1:16383" x14ac:dyDescent="0.2">
      <c r="A31" s="12" t="s">
        <v>6541</v>
      </c>
      <c r="B31" s="50">
        <v>2925</v>
      </c>
      <c r="C31" s="9" t="s">
        <v>11476</v>
      </c>
      <c r="D31" s="9">
        <v>2016</v>
      </c>
      <c r="E31" s="5" t="s">
        <v>9325</v>
      </c>
      <c r="F31" s="8" t="s">
        <v>2</v>
      </c>
      <c r="G31" s="5" t="s">
        <v>11089</v>
      </c>
      <c r="H31" s="5" t="s">
        <v>9329</v>
      </c>
      <c r="I31" s="5" t="s">
        <v>9347</v>
      </c>
      <c r="J31" s="5" t="s">
        <v>9345</v>
      </c>
      <c r="K31" s="9">
        <v>1</v>
      </c>
      <c r="L31" s="13" t="s">
        <v>11408</v>
      </c>
      <c r="M31" s="9" t="s">
        <v>2</v>
      </c>
      <c r="N31" s="5" t="s">
        <v>795</v>
      </c>
      <c r="O31" s="5"/>
      <c r="P31" s="5"/>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c r="IV31" s="11"/>
      <c r="IW31" s="11"/>
      <c r="IX31" s="11"/>
      <c r="IY31" s="11"/>
      <c r="IZ31" s="11"/>
      <c r="JA31" s="11"/>
      <c r="JB31" s="11"/>
      <c r="JC31" s="11"/>
      <c r="JD31" s="11"/>
      <c r="JE31" s="11"/>
      <c r="JF31" s="11"/>
      <c r="JG31" s="11"/>
      <c r="JH31" s="11"/>
      <c r="JI31" s="11"/>
      <c r="JJ31" s="11"/>
      <c r="JK31" s="11"/>
      <c r="JL31" s="11"/>
      <c r="JM31" s="11"/>
      <c r="JN31" s="11"/>
      <c r="JO31" s="11"/>
      <c r="JP31" s="11"/>
      <c r="JQ31" s="11"/>
      <c r="JR31" s="11"/>
      <c r="JS31" s="11"/>
      <c r="JT31" s="11"/>
      <c r="JU31" s="11"/>
      <c r="JV31" s="11"/>
      <c r="JW31" s="11"/>
      <c r="JX31" s="11"/>
      <c r="JY31" s="11"/>
      <c r="JZ31" s="11"/>
      <c r="KA31" s="11"/>
      <c r="KB31" s="11"/>
      <c r="KC31" s="11"/>
      <c r="KD31" s="11"/>
      <c r="KE31" s="11"/>
      <c r="KF31" s="11"/>
      <c r="KG31" s="11"/>
      <c r="KH31" s="11"/>
      <c r="KI31" s="11"/>
      <c r="KJ31" s="11"/>
      <c r="KK31" s="11"/>
      <c r="KL31" s="11"/>
      <c r="KM31" s="11"/>
      <c r="KN31" s="11"/>
      <c r="KO31" s="11"/>
      <c r="KP31" s="11"/>
      <c r="KQ31" s="11"/>
      <c r="KR31" s="11"/>
      <c r="KS31" s="11"/>
      <c r="KT31" s="11"/>
      <c r="KU31" s="11"/>
      <c r="KV31" s="11"/>
      <c r="KW31" s="11"/>
      <c r="KX31" s="11"/>
      <c r="KY31" s="11"/>
      <c r="KZ31" s="11"/>
      <c r="LA31" s="11"/>
      <c r="LB31" s="11"/>
      <c r="LC31" s="11"/>
      <c r="LD31" s="11"/>
      <c r="LE31" s="11"/>
      <c r="LF31" s="11"/>
      <c r="LG31" s="11"/>
      <c r="LH31" s="11"/>
      <c r="LI31" s="11"/>
      <c r="LJ31" s="11"/>
      <c r="LK31" s="11"/>
      <c r="LL31" s="11"/>
      <c r="LM31" s="11"/>
      <c r="LN31" s="11"/>
      <c r="LO31" s="11"/>
      <c r="LP31" s="11"/>
      <c r="LQ31" s="11"/>
      <c r="LR31" s="11"/>
      <c r="LS31" s="11"/>
      <c r="LT31" s="11"/>
      <c r="LU31" s="11"/>
      <c r="LV31" s="11"/>
      <c r="LW31" s="11"/>
      <c r="LX31" s="11"/>
      <c r="LY31" s="11"/>
      <c r="LZ31" s="11"/>
      <c r="MA31" s="11"/>
      <c r="MB31" s="11"/>
      <c r="MC31" s="11"/>
      <c r="MD31" s="11"/>
      <c r="ME31" s="11"/>
      <c r="MF31" s="11"/>
      <c r="MG31" s="11"/>
      <c r="MH31" s="11"/>
      <c r="MI31" s="11"/>
      <c r="MJ31" s="11"/>
      <c r="MK31" s="11"/>
      <c r="ML31" s="11"/>
      <c r="MM31" s="11"/>
      <c r="MN31" s="11"/>
      <c r="MO31" s="11"/>
      <c r="MP31" s="11"/>
      <c r="MQ31" s="11"/>
      <c r="MR31" s="11"/>
      <c r="MS31" s="11"/>
      <c r="MT31" s="11"/>
      <c r="MU31" s="11"/>
      <c r="MV31" s="11"/>
      <c r="MW31" s="11"/>
      <c r="MX31" s="11"/>
      <c r="MY31" s="11"/>
      <c r="MZ31" s="11"/>
      <c r="NA31" s="11"/>
      <c r="NB31" s="11"/>
      <c r="NC31" s="11"/>
      <c r="ND31" s="11"/>
      <c r="NE31" s="11"/>
      <c r="NF31" s="11"/>
      <c r="NG31" s="11"/>
      <c r="NH31" s="11"/>
      <c r="NI31" s="11"/>
      <c r="NJ31" s="11"/>
      <c r="NK31" s="11"/>
      <c r="NL31" s="11"/>
      <c r="NM31" s="11"/>
      <c r="NN31" s="11"/>
      <c r="NO31" s="11"/>
      <c r="NP31" s="11"/>
      <c r="NQ31" s="11"/>
      <c r="NR31" s="11"/>
      <c r="NS31" s="11"/>
      <c r="NT31" s="11"/>
      <c r="NU31" s="11"/>
      <c r="NV31" s="11"/>
      <c r="NW31" s="11"/>
      <c r="NX31" s="11"/>
      <c r="NY31" s="11"/>
      <c r="NZ31" s="11"/>
      <c r="OA31" s="11"/>
      <c r="OB31" s="11"/>
      <c r="OC31" s="11"/>
      <c r="OD31" s="11"/>
      <c r="OE31" s="11"/>
      <c r="OF31" s="11"/>
      <c r="OG31" s="11"/>
      <c r="OH31" s="11"/>
      <c r="OI31" s="11"/>
      <c r="OJ31" s="11"/>
      <c r="OK31" s="11"/>
      <c r="OL31" s="11"/>
      <c r="OM31" s="11"/>
      <c r="ON31" s="11"/>
      <c r="OO31" s="11"/>
      <c r="OP31" s="11"/>
      <c r="OQ31" s="11"/>
      <c r="OR31" s="11"/>
      <c r="OS31" s="11"/>
      <c r="OT31" s="11"/>
      <c r="OU31" s="11"/>
      <c r="OV31" s="11"/>
      <c r="OW31" s="11"/>
      <c r="OX31" s="11"/>
      <c r="OY31" s="11"/>
      <c r="OZ31" s="11"/>
      <c r="PA31" s="11"/>
      <c r="PB31" s="11"/>
      <c r="PC31" s="11"/>
      <c r="PD31" s="11"/>
      <c r="PE31" s="11"/>
      <c r="PF31" s="11"/>
      <c r="PG31" s="11"/>
      <c r="PH31" s="11"/>
      <c r="PI31" s="11"/>
      <c r="PJ31" s="11"/>
      <c r="PK31" s="11"/>
      <c r="PL31" s="11"/>
      <c r="PM31" s="11"/>
      <c r="PN31" s="11"/>
      <c r="PO31" s="11"/>
      <c r="PP31" s="11"/>
      <c r="PQ31" s="11"/>
      <c r="PR31" s="11"/>
      <c r="PS31" s="11"/>
      <c r="PT31" s="11"/>
      <c r="PU31" s="11"/>
      <c r="PV31" s="11"/>
      <c r="PW31" s="11"/>
      <c r="PX31" s="11"/>
      <c r="PY31" s="11"/>
      <c r="PZ31" s="11"/>
      <c r="QA31" s="11"/>
      <c r="QB31" s="11"/>
      <c r="QC31" s="11"/>
      <c r="QD31" s="11"/>
      <c r="QE31" s="11"/>
      <c r="QF31" s="11"/>
      <c r="QG31" s="11"/>
      <c r="QH31" s="11"/>
      <c r="QI31" s="11"/>
      <c r="QJ31" s="11"/>
      <c r="QK31" s="11"/>
      <c r="QL31" s="11"/>
      <c r="QM31" s="11"/>
      <c r="QN31" s="11"/>
      <c r="QO31" s="11"/>
      <c r="QP31" s="11"/>
      <c r="QQ31" s="11"/>
      <c r="QR31" s="11"/>
      <c r="QS31" s="11"/>
      <c r="QT31" s="11"/>
      <c r="QU31" s="11"/>
      <c r="QV31" s="11"/>
      <c r="QW31" s="11"/>
      <c r="QX31" s="11"/>
      <c r="QY31" s="11"/>
      <c r="QZ31" s="11"/>
      <c r="RA31" s="11"/>
      <c r="RB31" s="11"/>
      <c r="RC31" s="11"/>
      <c r="RD31" s="11"/>
      <c r="RE31" s="11"/>
      <c r="RF31" s="11"/>
      <c r="RG31" s="11"/>
      <c r="RH31" s="11"/>
      <c r="RI31" s="11"/>
      <c r="RJ31" s="11"/>
      <c r="RK31" s="11"/>
      <c r="RL31" s="11"/>
      <c r="RM31" s="11"/>
      <c r="RN31" s="11"/>
      <c r="RO31" s="11"/>
      <c r="RP31" s="11"/>
      <c r="RQ31" s="11"/>
      <c r="RR31" s="11"/>
      <c r="RS31" s="11"/>
      <c r="RT31" s="11"/>
      <c r="RU31" s="11"/>
      <c r="RV31" s="11"/>
      <c r="RW31" s="11"/>
      <c r="RX31" s="11"/>
      <c r="RY31" s="11"/>
      <c r="RZ31" s="11"/>
      <c r="SA31" s="11"/>
      <c r="SB31" s="11"/>
      <c r="SC31" s="11"/>
      <c r="SD31" s="11"/>
      <c r="SE31" s="11"/>
      <c r="SF31" s="11"/>
      <c r="SG31" s="11"/>
      <c r="SH31" s="11"/>
      <c r="SI31" s="11"/>
      <c r="SJ31" s="11"/>
      <c r="SK31" s="11"/>
      <c r="SL31" s="11"/>
      <c r="SM31" s="11"/>
      <c r="SN31" s="11"/>
      <c r="SO31" s="11"/>
      <c r="SP31" s="11"/>
      <c r="SQ31" s="11"/>
      <c r="SR31" s="11"/>
      <c r="SS31" s="11"/>
      <c r="ST31" s="11"/>
      <c r="SU31" s="11"/>
      <c r="SV31" s="11"/>
      <c r="SW31" s="11"/>
      <c r="SX31" s="11"/>
      <c r="SY31" s="11"/>
      <c r="SZ31" s="11"/>
      <c r="TA31" s="11"/>
      <c r="TB31" s="11"/>
      <c r="TC31" s="11"/>
      <c r="TD31" s="11"/>
      <c r="TE31" s="11"/>
      <c r="TF31" s="11"/>
      <c r="TG31" s="11"/>
      <c r="TH31" s="11"/>
      <c r="TI31" s="11"/>
      <c r="TJ31" s="11"/>
      <c r="TK31" s="11"/>
      <c r="TL31" s="11"/>
      <c r="TM31" s="11"/>
      <c r="TN31" s="11"/>
      <c r="TO31" s="11"/>
      <c r="TP31" s="11"/>
      <c r="TQ31" s="11"/>
      <c r="TR31" s="11"/>
      <c r="TS31" s="11"/>
      <c r="TT31" s="11"/>
      <c r="TU31" s="11"/>
      <c r="TV31" s="11"/>
      <c r="TW31" s="11"/>
      <c r="TX31" s="11"/>
      <c r="TY31" s="11"/>
      <c r="TZ31" s="11"/>
      <c r="UA31" s="11"/>
      <c r="UB31" s="11"/>
      <c r="UC31" s="11"/>
      <c r="UD31" s="11"/>
      <c r="UE31" s="11"/>
      <c r="UF31" s="11"/>
      <c r="UG31" s="11"/>
      <c r="UH31" s="11"/>
      <c r="UI31" s="11"/>
      <c r="UJ31" s="11"/>
      <c r="UK31" s="11"/>
      <c r="UL31" s="11"/>
      <c r="UM31" s="11"/>
      <c r="UN31" s="11"/>
      <c r="UO31" s="11"/>
      <c r="UP31" s="11"/>
      <c r="UQ31" s="11"/>
      <c r="UR31" s="11"/>
      <c r="US31" s="11"/>
      <c r="UT31" s="11"/>
      <c r="UU31" s="11"/>
      <c r="UV31" s="11"/>
      <c r="UW31" s="11"/>
      <c r="UX31" s="11"/>
      <c r="UY31" s="11"/>
      <c r="UZ31" s="11"/>
      <c r="VA31" s="11"/>
      <c r="VB31" s="11"/>
      <c r="VC31" s="11"/>
      <c r="VD31" s="11"/>
      <c r="VE31" s="11"/>
      <c r="VF31" s="11"/>
      <c r="VG31" s="11"/>
      <c r="VH31" s="11"/>
      <c r="VI31" s="11"/>
      <c r="VJ31" s="11"/>
      <c r="VK31" s="11"/>
      <c r="VL31" s="11"/>
      <c r="VM31" s="11"/>
      <c r="VN31" s="11"/>
      <c r="VO31" s="11"/>
      <c r="VP31" s="11"/>
      <c r="VQ31" s="11"/>
      <c r="VR31" s="11"/>
      <c r="VS31" s="11"/>
      <c r="VT31" s="11"/>
      <c r="VU31" s="11"/>
      <c r="VV31" s="11"/>
      <c r="VW31" s="11"/>
      <c r="VX31" s="11"/>
      <c r="VY31" s="11"/>
      <c r="VZ31" s="11"/>
      <c r="WA31" s="11"/>
      <c r="WB31" s="11"/>
      <c r="WC31" s="11"/>
      <c r="WD31" s="11"/>
      <c r="WE31" s="11"/>
      <c r="WF31" s="11"/>
      <c r="WG31" s="11"/>
      <c r="WH31" s="11"/>
      <c r="WI31" s="11"/>
      <c r="WJ31" s="11"/>
      <c r="WK31" s="11"/>
      <c r="WL31" s="11"/>
      <c r="WM31" s="11"/>
      <c r="WN31" s="11"/>
      <c r="WO31" s="11"/>
      <c r="WP31" s="11"/>
      <c r="WQ31" s="11"/>
      <c r="WR31" s="11"/>
      <c r="WS31" s="11"/>
      <c r="WT31" s="11"/>
      <c r="WU31" s="11"/>
      <c r="WV31" s="11"/>
      <c r="WW31" s="11"/>
      <c r="WX31" s="11"/>
      <c r="WY31" s="11"/>
      <c r="WZ31" s="11"/>
      <c r="XA31" s="11"/>
      <c r="XB31" s="11"/>
      <c r="XC31" s="11"/>
      <c r="XD31" s="11"/>
      <c r="XE31" s="11"/>
      <c r="XF31" s="11"/>
      <c r="XG31" s="11"/>
      <c r="XH31" s="11"/>
      <c r="XI31" s="11"/>
      <c r="XJ31" s="11"/>
      <c r="XK31" s="11"/>
      <c r="XL31" s="11"/>
      <c r="XM31" s="11"/>
      <c r="XN31" s="11"/>
      <c r="XO31" s="11"/>
      <c r="XP31" s="11"/>
      <c r="XQ31" s="11"/>
      <c r="XR31" s="11"/>
      <c r="XS31" s="11"/>
      <c r="XT31" s="11"/>
      <c r="XU31" s="11"/>
      <c r="XV31" s="11"/>
      <c r="XW31" s="11"/>
      <c r="XX31" s="11"/>
      <c r="XY31" s="11"/>
      <c r="XZ31" s="11"/>
      <c r="YA31" s="11"/>
      <c r="YB31" s="11"/>
      <c r="YC31" s="11"/>
      <c r="YD31" s="11"/>
      <c r="YE31" s="11"/>
      <c r="YF31" s="11"/>
      <c r="YG31" s="11"/>
      <c r="YH31" s="11"/>
      <c r="YI31" s="11"/>
      <c r="YJ31" s="11"/>
      <c r="YK31" s="11"/>
      <c r="YL31" s="11"/>
      <c r="YM31" s="11"/>
      <c r="YN31" s="11"/>
      <c r="YO31" s="11"/>
      <c r="YP31" s="11"/>
      <c r="YQ31" s="11"/>
      <c r="YR31" s="11"/>
      <c r="YS31" s="11"/>
      <c r="YT31" s="11"/>
      <c r="YU31" s="11"/>
      <c r="YV31" s="11"/>
      <c r="YW31" s="11"/>
      <c r="YX31" s="11"/>
      <c r="YY31" s="11"/>
      <c r="YZ31" s="11"/>
      <c r="ZA31" s="11"/>
      <c r="ZB31" s="11"/>
      <c r="ZC31" s="11"/>
      <c r="ZD31" s="11"/>
      <c r="ZE31" s="11"/>
      <c r="ZF31" s="11"/>
      <c r="ZG31" s="11"/>
      <c r="ZH31" s="11"/>
      <c r="ZI31" s="11"/>
      <c r="ZJ31" s="11"/>
      <c r="ZK31" s="11"/>
      <c r="ZL31" s="11"/>
      <c r="ZM31" s="11"/>
      <c r="ZN31" s="11"/>
      <c r="ZO31" s="11"/>
      <c r="ZP31" s="11"/>
      <c r="ZQ31" s="11"/>
      <c r="ZR31" s="11"/>
      <c r="ZS31" s="11"/>
      <c r="ZT31" s="11"/>
      <c r="ZU31" s="11"/>
      <c r="ZV31" s="11"/>
      <c r="ZW31" s="11"/>
      <c r="ZX31" s="11"/>
      <c r="ZY31" s="11"/>
      <c r="ZZ31" s="11"/>
      <c r="AAA31" s="11"/>
      <c r="AAB31" s="11"/>
      <c r="AAC31" s="11"/>
      <c r="AAD31" s="11"/>
      <c r="AAE31" s="11"/>
      <c r="AAF31" s="11"/>
      <c r="AAG31" s="11"/>
      <c r="AAH31" s="11"/>
      <c r="AAI31" s="11"/>
      <c r="AAJ31" s="11"/>
      <c r="AAK31" s="11"/>
      <c r="AAL31" s="11"/>
      <c r="AAM31" s="11"/>
      <c r="AAN31" s="11"/>
      <c r="AAO31" s="11"/>
      <c r="AAP31" s="11"/>
      <c r="AAQ31" s="11"/>
      <c r="AAR31" s="11"/>
      <c r="AAS31" s="11"/>
      <c r="AAT31" s="11"/>
      <c r="AAU31" s="11"/>
      <c r="AAV31" s="11"/>
      <c r="AAW31" s="11"/>
      <c r="AAX31" s="11"/>
      <c r="AAY31" s="11"/>
      <c r="AAZ31" s="11"/>
      <c r="ABA31" s="11"/>
      <c r="ABB31" s="11"/>
      <c r="ABC31" s="11"/>
      <c r="ABD31" s="11"/>
      <c r="ABE31" s="11"/>
      <c r="ABF31" s="11"/>
      <c r="ABG31" s="11"/>
      <c r="ABH31" s="11"/>
      <c r="ABI31" s="11"/>
      <c r="ABJ31" s="11"/>
      <c r="ABK31" s="11"/>
      <c r="ABL31" s="11"/>
      <c r="ABM31" s="11"/>
      <c r="ABN31" s="11"/>
      <c r="ABO31" s="11"/>
      <c r="ABP31" s="11"/>
      <c r="ABQ31" s="11"/>
      <c r="ABR31" s="11"/>
      <c r="ABS31" s="11"/>
      <c r="ABT31" s="11"/>
      <c r="ABU31" s="11"/>
      <c r="ABV31" s="11"/>
      <c r="ABW31" s="11"/>
      <c r="ABX31" s="11"/>
      <c r="ABY31" s="11"/>
      <c r="ABZ31" s="11"/>
      <c r="ACA31" s="11"/>
      <c r="ACB31" s="11"/>
      <c r="ACC31" s="11"/>
      <c r="ACD31" s="11"/>
      <c r="ACE31" s="11"/>
      <c r="ACF31" s="11"/>
      <c r="ACG31" s="11"/>
      <c r="ACH31" s="11"/>
      <c r="ACI31" s="11"/>
      <c r="ACJ31" s="11"/>
      <c r="ACK31" s="11"/>
      <c r="ACL31" s="11"/>
      <c r="ACM31" s="11"/>
      <c r="ACN31" s="11"/>
      <c r="ACO31" s="11"/>
      <c r="ACP31" s="11"/>
      <c r="ACQ31" s="11"/>
      <c r="ACR31" s="11"/>
      <c r="ACS31" s="11"/>
      <c r="ACT31" s="11"/>
      <c r="ACU31" s="11"/>
      <c r="ACV31" s="11"/>
      <c r="ACW31" s="11"/>
      <c r="ACX31" s="11"/>
      <c r="ACY31" s="11"/>
      <c r="ACZ31" s="11"/>
      <c r="ADA31" s="11"/>
      <c r="ADB31" s="11"/>
      <c r="ADC31" s="11"/>
      <c r="ADD31" s="11"/>
      <c r="ADE31" s="11"/>
      <c r="ADF31" s="11"/>
      <c r="ADG31" s="11"/>
      <c r="ADH31" s="11"/>
      <c r="ADI31" s="11"/>
      <c r="ADJ31" s="11"/>
      <c r="ADK31" s="11"/>
      <c r="ADL31" s="11"/>
      <c r="ADM31" s="11"/>
      <c r="ADN31" s="11"/>
      <c r="ADO31" s="11"/>
      <c r="ADP31" s="11"/>
      <c r="ADQ31" s="11"/>
      <c r="ADR31" s="11"/>
      <c r="ADS31" s="11"/>
      <c r="ADT31" s="11"/>
      <c r="ADU31" s="11"/>
      <c r="ADV31" s="11"/>
      <c r="ADW31" s="11"/>
      <c r="ADX31" s="11"/>
      <c r="ADY31" s="11"/>
      <c r="ADZ31" s="11"/>
      <c r="AEA31" s="11"/>
      <c r="AEB31" s="11"/>
      <c r="AEC31" s="11"/>
      <c r="AED31" s="11"/>
      <c r="AEE31" s="11"/>
      <c r="AEF31" s="11"/>
      <c r="AEG31" s="11"/>
      <c r="AEH31" s="11"/>
      <c r="AEI31" s="11"/>
      <c r="AEJ31" s="11"/>
      <c r="AEK31" s="11"/>
      <c r="AEL31" s="11"/>
      <c r="AEM31" s="11"/>
      <c r="AEN31" s="11"/>
      <c r="AEO31" s="11"/>
      <c r="AEP31" s="11"/>
      <c r="AEQ31" s="11"/>
      <c r="AER31" s="11"/>
      <c r="AES31" s="11"/>
      <c r="AET31" s="11"/>
      <c r="AEU31" s="11"/>
      <c r="AEV31" s="11"/>
      <c r="AEW31" s="11"/>
      <c r="AEX31" s="11"/>
      <c r="AEY31" s="11"/>
      <c r="AEZ31" s="11"/>
      <c r="AFA31" s="11"/>
      <c r="AFB31" s="11"/>
      <c r="AFC31" s="11"/>
      <c r="AFD31" s="11"/>
      <c r="AFE31" s="11"/>
      <c r="AFF31" s="11"/>
      <c r="AFG31" s="11"/>
      <c r="AFH31" s="11"/>
      <c r="AFI31" s="11"/>
      <c r="AFJ31" s="11"/>
      <c r="AFK31" s="11"/>
      <c r="AFL31" s="11"/>
      <c r="AFM31" s="11"/>
      <c r="AFN31" s="11"/>
      <c r="AFO31" s="11"/>
      <c r="AFP31" s="11"/>
      <c r="AFQ31" s="11"/>
      <c r="AFR31" s="11"/>
      <c r="AFS31" s="11"/>
      <c r="AFT31" s="11"/>
      <c r="AFU31" s="11"/>
      <c r="AFV31" s="11"/>
      <c r="AFW31" s="11"/>
      <c r="AFX31" s="11"/>
      <c r="AFY31" s="11"/>
      <c r="AFZ31" s="11"/>
      <c r="AGA31" s="11"/>
      <c r="AGB31" s="11"/>
      <c r="AGC31" s="11"/>
      <c r="AGD31" s="11"/>
      <c r="AGE31" s="11"/>
      <c r="AGF31" s="11"/>
      <c r="AGG31" s="11"/>
      <c r="AGH31" s="11"/>
      <c r="AGI31" s="11"/>
      <c r="AGJ31" s="11"/>
      <c r="AGK31" s="11"/>
      <c r="AGL31" s="11"/>
      <c r="AGM31" s="11"/>
      <c r="AGN31" s="11"/>
      <c r="AGO31" s="11"/>
      <c r="AGP31" s="11"/>
      <c r="AGQ31" s="11"/>
      <c r="AGR31" s="11"/>
      <c r="AGS31" s="11"/>
      <c r="AGT31" s="11"/>
      <c r="AGU31" s="11"/>
      <c r="AGV31" s="11"/>
      <c r="AGW31" s="11"/>
      <c r="AGX31" s="11"/>
      <c r="AGY31" s="11"/>
      <c r="AGZ31" s="11"/>
      <c r="AHA31" s="11"/>
      <c r="AHB31" s="11"/>
      <c r="AHC31" s="11"/>
      <c r="AHD31" s="11"/>
      <c r="AHE31" s="11"/>
      <c r="AHF31" s="11"/>
      <c r="AHG31" s="11"/>
      <c r="AHH31" s="11"/>
      <c r="AHI31" s="11"/>
      <c r="AHJ31" s="11"/>
      <c r="AHK31" s="11"/>
      <c r="AHL31" s="11"/>
      <c r="AHM31" s="11"/>
      <c r="AHN31" s="11"/>
      <c r="AHO31" s="11"/>
      <c r="AHP31" s="11"/>
      <c r="AHQ31" s="11"/>
      <c r="AHR31" s="11"/>
      <c r="AHS31" s="11"/>
      <c r="AHT31" s="11"/>
      <c r="AHU31" s="11"/>
      <c r="AHV31" s="11"/>
      <c r="AHW31" s="11"/>
      <c r="AHX31" s="11"/>
      <c r="AHY31" s="11"/>
      <c r="AHZ31" s="11"/>
      <c r="AIA31" s="11"/>
      <c r="AIB31" s="11"/>
      <c r="AIC31" s="11"/>
      <c r="AID31" s="11"/>
      <c r="AIE31" s="11"/>
      <c r="AIF31" s="11"/>
      <c r="AIG31" s="11"/>
      <c r="AIH31" s="11"/>
      <c r="AII31" s="11"/>
      <c r="AIJ31" s="11"/>
      <c r="AIK31" s="11"/>
      <c r="AIL31" s="11"/>
      <c r="AIM31" s="11"/>
      <c r="AIN31" s="11"/>
      <c r="AIO31" s="11"/>
      <c r="AIP31" s="11"/>
      <c r="AIQ31" s="11"/>
      <c r="AIR31" s="11"/>
      <c r="AIS31" s="11"/>
      <c r="AIT31" s="11"/>
      <c r="AIU31" s="11"/>
      <c r="AIV31" s="11"/>
      <c r="AIW31" s="11"/>
      <c r="AIX31" s="11"/>
      <c r="AIY31" s="11"/>
      <c r="AIZ31" s="11"/>
      <c r="AJA31" s="11"/>
      <c r="AJB31" s="11"/>
      <c r="AJC31" s="11"/>
      <c r="AJD31" s="11"/>
      <c r="AJE31" s="11"/>
      <c r="AJF31" s="11"/>
      <c r="AJG31" s="11"/>
      <c r="AJH31" s="11"/>
      <c r="AJI31" s="11"/>
      <c r="AJJ31" s="11"/>
      <c r="AJK31" s="11"/>
      <c r="AJL31" s="11"/>
      <c r="AJM31" s="11"/>
      <c r="AJN31" s="11"/>
      <c r="AJO31" s="11"/>
      <c r="AJP31" s="11"/>
      <c r="AJQ31" s="11"/>
      <c r="AJR31" s="11"/>
      <c r="AJS31" s="11"/>
      <c r="AJT31" s="11"/>
      <c r="AJU31" s="11"/>
      <c r="AJV31" s="11"/>
      <c r="AJW31" s="11"/>
      <c r="AJX31" s="11"/>
      <c r="AJY31" s="11"/>
      <c r="AJZ31" s="11"/>
      <c r="AKA31" s="11"/>
      <c r="AKB31" s="11"/>
      <c r="AKC31" s="11"/>
      <c r="AKD31" s="11"/>
      <c r="AKE31" s="11"/>
      <c r="AKF31" s="11"/>
      <c r="AKG31" s="11"/>
      <c r="AKH31" s="11"/>
      <c r="AKI31" s="11"/>
      <c r="AKJ31" s="11"/>
      <c r="AKK31" s="11"/>
      <c r="AKL31" s="11"/>
      <c r="AKM31" s="11"/>
      <c r="AKN31" s="11"/>
      <c r="AKO31" s="11"/>
      <c r="AKP31" s="11"/>
      <c r="AKQ31" s="11"/>
      <c r="AKR31" s="11"/>
      <c r="AKS31" s="11"/>
      <c r="AKT31" s="11"/>
      <c r="AKU31" s="11"/>
      <c r="AKV31" s="11"/>
      <c r="AKW31" s="11"/>
      <c r="AKX31" s="11"/>
      <c r="AKY31" s="11"/>
      <c r="AKZ31" s="11"/>
      <c r="ALA31" s="11"/>
      <c r="ALB31" s="11"/>
      <c r="ALC31" s="11"/>
      <c r="ALD31" s="11"/>
      <c r="ALE31" s="11"/>
      <c r="ALF31" s="11"/>
      <c r="ALG31" s="11"/>
      <c r="ALH31" s="11"/>
      <c r="ALI31" s="11"/>
      <c r="ALJ31" s="11"/>
      <c r="ALK31" s="11"/>
      <c r="ALL31" s="11"/>
      <c r="ALM31" s="11"/>
      <c r="ALN31" s="11"/>
      <c r="ALO31" s="11"/>
      <c r="ALP31" s="11"/>
      <c r="ALQ31" s="11"/>
      <c r="ALR31" s="11"/>
      <c r="ALS31" s="11"/>
      <c r="ALT31" s="11"/>
      <c r="ALU31" s="11"/>
      <c r="ALV31" s="11"/>
      <c r="ALW31" s="11"/>
      <c r="ALX31" s="11"/>
      <c r="ALY31" s="11"/>
      <c r="ALZ31" s="11"/>
      <c r="AMA31" s="11"/>
      <c r="AMB31" s="11"/>
      <c r="AMC31" s="11"/>
      <c r="AMD31" s="11"/>
      <c r="AME31" s="11"/>
      <c r="AMF31" s="11"/>
      <c r="AMG31" s="11"/>
      <c r="AMH31" s="11"/>
      <c r="AMI31" s="11"/>
      <c r="AMJ31" s="11"/>
      <c r="AMK31" s="11"/>
      <c r="AML31" s="11"/>
      <c r="AMM31" s="11"/>
      <c r="AMN31" s="11"/>
      <c r="AMO31" s="11"/>
      <c r="AMP31" s="11"/>
      <c r="AMQ31" s="11"/>
      <c r="AMR31" s="11"/>
      <c r="AMS31" s="11"/>
      <c r="AMT31" s="11"/>
      <c r="AMU31" s="11"/>
      <c r="AMV31" s="11"/>
      <c r="AMW31" s="11"/>
      <c r="AMX31" s="11"/>
      <c r="AMY31" s="11"/>
      <c r="AMZ31" s="11"/>
      <c r="ANA31" s="11"/>
      <c r="ANB31" s="11"/>
      <c r="ANC31" s="11"/>
      <c r="AND31" s="11"/>
      <c r="ANE31" s="11"/>
      <c r="ANF31" s="11"/>
      <c r="ANG31" s="11"/>
      <c r="ANH31" s="11"/>
      <c r="ANI31" s="11"/>
      <c r="ANJ31" s="11"/>
      <c r="ANK31" s="11"/>
      <c r="ANL31" s="11"/>
      <c r="ANM31" s="11"/>
      <c r="ANN31" s="11"/>
      <c r="ANO31" s="11"/>
      <c r="ANP31" s="11"/>
      <c r="ANQ31" s="11"/>
      <c r="ANR31" s="11"/>
      <c r="ANS31" s="11"/>
      <c r="ANT31" s="11"/>
      <c r="ANU31" s="11"/>
      <c r="ANV31" s="11"/>
      <c r="ANW31" s="11"/>
      <c r="ANX31" s="11"/>
      <c r="ANY31" s="11"/>
      <c r="ANZ31" s="11"/>
      <c r="AOA31" s="11"/>
      <c r="AOB31" s="11"/>
      <c r="AOC31" s="11"/>
      <c r="AOD31" s="11"/>
      <c r="AOE31" s="11"/>
      <c r="AOF31" s="11"/>
      <c r="AOG31" s="11"/>
      <c r="AOH31" s="11"/>
      <c r="AOI31" s="11"/>
      <c r="AOJ31" s="11"/>
      <c r="AOK31" s="11"/>
      <c r="AOL31" s="11"/>
      <c r="AOM31" s="11"/>
      <c r="AON31" s="11"/>
      <c r="AOO31" s="11"/>
      <c r="AOP31" s="11"/>
      <c r="AOQ31" s="11"/>
      <c r="AOR31" s="11"/>
      <c r="AOS31" s="11"/>
      <c r="AOT31" s="11"/>
      <c r="AOU31" s="11"/>
      <c r="AOV31" s="11"/>
      <c r="AOW31" s="11"/>
      <c r="AOX31" s="11"/>
      <c r="AOY31" s="11"/>
      <c r="AOZ31" s="11"/>
      <c r="APA31" s="11"/>
      <c r="APB31" s="11"/>
      <c r="APC31" s="11"/>
      <c r="APD31" s="11"/>
      <c r="APE31" s="11"/>
      <c r="APF31" s="11"/>
      <c r="APG31" s="11"/>
      <c r="APH31" s="11"/>
      <c r="API31" s="11"/>
      <c r="APJ31" s="11"/>
      <c r="APK31" s="11"/>
      <c r="APL31" s="11"/>
      <c r="APM31" s="11"/>
      <c r="APN31" s="11"/>
      <c r="APO31" s="11"/>
      <c r="APP31" s="11"/>
      <c r="APQ31" s="11"/>
      <c r="APR31" s="11"/>
      <c r="APS31" s="11"/>
      <c r="APT31" s="11"/>
      <c r="APU31" s="11"/>
      <c r="APV31" s="11"/>
      <c r="APW31" s="11"/>
      <c r="APX31" s="11"/>
      <c r="APY31" s="11"/>
      <c r="APZ31" s="11"/>
      <c r="AQA31" s="11"/>
      <c r="AQB31" s="11"/>
      <c r="AQC31" s="11"/>
      <c r="AQD31" s="11"/>
      <c r="AQE31" s="11"/>
      <c r="AQF31" s="11"/>
      <c r="AQG31" s="11"/>
      <c r="AQH31" s="11"/>
      <c r="AQI31" s="11"/>
      <c r="AQJ31" s="11"/>
      <c r="AQK31" s="11"/>
      <c r="AQL31" s="11"/>
      <c r="AQM31" s="11"/>
      <c r="AQN31" s="11"/>
      <c r="AQO31" s="11"/>
      <c r="AQP31" s="11"/>
      <c r="AQQ31" s="11"/>
      <c r="AQR31" s="11"/>
      <c r="AQS31" s="11"/>
      <c r="AQT31" s="11"/>
      <c r="AQU31" s="11"/>
      <c r="AQV31" s="11"/>
      <c r="AQW31" s="11"/>
      <c r="AQX31" s="11"/>
      <c r="AQY31" s="11"/>
      <c r="AQZ31" s="11"/>
      <c r="ARA31" s="11"/>
      <c r="ARB31" s="11"/>
      <c r="ARC31" s="11"/>
      <c r="ARD31" s="11"/>
      <c r="ARE31" s="11"/>
      <c r="ARF31" s="11"/>
      <c r="ARG31" s="11"/>
      <c r="ARH31" s="11"/>
      <c r="ARI31" s="11"/>
      <c r="ARJ31" s="11"/>
      <c r="ARK31" s="11"/>
      <c r="ARL31" s="11"/>
      <c r="ARM31" s="11"/>
      <c r="ARN31" s="11"/>
      <c r="ARO31" s="11"/>
      <c r="ARP31" s="11"/>
      <c r="ARQ31" s="11"/>
      <c r="ARR31" s="11"/>
      <c r="ARS31" s="11"/>
      <c r="ART31" s="11"/>
      <c r="ARU31" s="11"/>
      <c r="ARV31" s="11"/>
      <c r="ARW31" s="11"/>
      <c r="ARX31" s="11"/>
      <c r="ARY31" s="11"/>
      <c r="ARZ31" s="11"/>
      <c r="ASA31" s="11"/>
      <c r="ASB31" s="11"/>
      <c r="ASC31" s="11"/>
      <c r="ASD31" s="11"/>
      <c r="ASE31" s="11"/>
      <c r="ASF31" s="11"/>
      <c r="ASG31" s="11"/>
      <c r="ASH31" s="11"/>
      <c r="ASI31" s="11"/>
      <c r="ASJ31" s="11"/>
      <c r="ASK31" s="11"/>
      <c r="ASL31" s="11"/>
      <c r="ASM31" s="11"/>
      <c r="ASN31" s="11"/>
      <c r="ASO31" s="11"/>
      <c r="ASP31" s="11"/>
      <c r="ASQ31" s="11"/>
      <c r="ASR31" s="11"/>
      <c r="ASS31" s="11"/>
      <c r="AST31" s="11"/>
      <c r="ASU31" s="11"/>
      <c r="ASV31" s="11"/>
      <c r="ASW31" s="11"/>
      <c r="ASX31" s="11"/>
      <c r="ASY31" s="11"/>
      <c r="ASZ31" s="11"/>
      <c r="ATA31" s="11"/>
      <c r="ATB31" s="11"/>
      <c r="ATC31" s="11"/>
      <c r="ATD31" s="11"/>
      <c r="ATE31" s="11"/>
      <c r="ATF31" s="11"/>
      <c r="ATG31" s="11"/>
      <c r="ATH31" s="11"/>
      <c r="ATI31" s="11"/>
      <c r="ATJ31" s="11"/>
      <c r="ATK31" s="11"/>
      <c r="ATL31" s="11"/>
      <c r="ATM31" s="11"/>
      <c r="ATN31" s="11"/>
      <c r="ATO31" s="11"/>
      <c r="ATP31" s="11"/>
      <c r="ATQ31" s="11"/>
      <c r="ATR31" s="11"/>
      <c r="ATS31" s="11"/>
      <c r="ATT31" s="11"/>
      <c r="ATU31" s="11"/>
      <c r="ATV31" s="11"/>
      <c r="ATW31" s="11"/>
      <c r="ATX31" s="11"/>
      <c r="ATY31" s="11"/>
      <c r="ATZ31" s="11"/>
      <c r="AUA31" s="11"/>
      <c r="AUB31" s="11"/>
      <c r="AUC31" s="11"/>
      <c r="AUD31" s="11"/>
      <c r="AUE31" s="11"/>
      <c r="AUF31" s="11"/>
      <c r="AUG31" s="11"/>
      <c r="AUH31" s="11"/>
      <c r="AUI31" s="11"/>
      <c r="AUJ31" s="11"/>
      <c r="AUK31" s="11"/>
      <c r="AUL31" s="11"/>
      <c r="AUM31" s="11"/>
      <c r="AUN31" s="11"/>
      <c r="AUO31" s="11"/>
      <c r="AUP31" s="11"/>
      <c r="AUQ31" s="11"/>
      <c r="AUR31" s="11"/>
      <c r="AUS31" s="11"/>
      <c r="AUT31" s="11"/>
      <c r="AUU31" s="11"/>
      <c r="AUV31" s="11"/>
      <c r="AUW31" s="11"/>
      <c r="AUX31" s="11"/>
      <c r="AUY31" s="11"/>
      <c r="AUZ31" s="11"/>
      <c r="AVA31" s="11"/>
      <c r="AVB31" s="11"/>
      <c r="AVC31" s="11"/>
      <c r="AVD31" s="11"/>
      <c r="AVE31" s="11"/>
      <c r="AVF31" s="11"/>
      <c r="AVG31" s="11"/>
      <c r="AVH31" s="11"/>
      <c r="AVI31" s="11"/>
      <c r="AVJ31" s="11"/>
      <c r="AVK31" s="11"/>
      <c r="AVL31" s="11"/>
      <c r="AVM31" s="11"/>
      <c r="AVN31" s="11"/>
      <c r="AVO31" s="11"/>
      <c r="AVP31" s="11"/>
      <c r="AVQ31" s="11"/>
      <c r="AVR31" s="11"/>
      <c r="AVS31" s="11"/>
      <c r="AVT31" s="11"/>
      <c r="AVU31" s="11"/>
      <c r="AVV31" s="11"/>
      <c r="AVW31" s="11"/>
      <c r="AVX31" s="11"/>
      <c r="AVY31" s="11"/>
      <c r="AVZ31" s="11"/>
      <c r="AWA31" s="11"/>
      <c r="AWB31" s="11"/>
      <c r="AWC31" s="11"/>
      <c r="AWD31" s="11"/>
      <c r="AWE31" s="11"/>
      <c r="AWF31" s="11"/>
      <c r="AWG31" s="11"/>
      <c r="AWH31" s="11"/>
      <c r="AWI31" s="11"/>
      <c r="AWJ31" s="11"/>
      <c r="AWK31" s="11"/>
      <c r="AWL31" s="11"/>
      <c r="AWM31" s="11"/>
      <c r="AWN31" s="11"/>
      <c r="AWO31" s="11"/>
      <c r="AWP31" s="11"/>
      <c r="AWQ31" s="11"/>
      <c r="AWR31" s="11"/>
      <c r="AWS31" s="11"/>
      <c r="AWT31" s="11"/>
      <c r="AWU31" s="11"/>
      <c r="AWV31" s="11"/>
      <c r="AWW31" s="11"/>
      <c r="AWX31" s="11"/>
      <c r="AWY31" s="11"/>
      <c r="AWZ31" s="11"/>
      <c r="AXA31" s="11"/>
      <c r="AXB31" s="11"/>
      <c r="AXC31" s="11"/>
      <c r="AXD31" s="11"/>
      <c r="AXE31" s="11"/>
      <c r="AXF31" s="11"/>
      <c r="AXG31" s="11"/>
      <c r="AXH31" s="11"/>
      <c r="AXI31" s="11"/>
      <c r="AXJ31" s="11"/>
      <c r="AXK31" s="11"/>
      <c r="AXL31" s="11"/>
      <c r="AXM31" s="11"/>
      <c r="AXN31" s="11"/>
      <c r="AXO31" s="11"/>
      <c r="AXP31" s="11"/>
      <c r="AXQ31" s="11"/>
      <c r="AXR31" s="11"/>
      <c r="AXS31" s="11"/>
      <c r="AXT31" s="11"/>
      <c r="AXU31" s="11"/>
      <c r="AXV31" s="11"/>
      <c r="AXW31" s="11"/>
      <c r="AXX31" s="11"/>
      <c r="AXY31" s="11"/>
      <c r="AXZ31" s="11"/>
      <c r="AYA31" s="11"/>
      <c r="AYB31" s="11"/>
      <c r="AYC31" s="11"/>
      <c r="AYD31" s="11"/>
      <c r="AYE31" s="11"/>
      <c r="AYF31" s="11"/>
      <c r="AYG31" s="11"/>
      <c r="AYH31" s="11"/>
      <c r="AYI31" s="11"/>
      <c r="AYJ31" s="11"/>
      <c r="AYK31" s="11"/>
      <c r="AYL31" s="11"/>
      <c r="AYM31" s="11"/>
      <c r="AYN31" s="11"/>
      <c r="AYO31" s="11"/>
      <c r="AYP31" s="11"/>
      <c r="AYQ31" s="11"/>
      <c r="AYR31" s="11"/>
      <c r="AYS31" s="11"/>
      <c r="AYT31" s="11"/>
      <c r="AYU31" s="11"/>
      <c r="AYV31" s="11"/>
      <c r="AYW31" s="11"/>
      <c r="AYX31" s="11"/>
      <c r="AYY31" s="11"/>
      <c r="AYZ31" s="11"/>
      <c r="AZA31" s="11"/>
      <c r="AZB31" s="11"/>
      <c r="AZC31" s="11"/>
      <c r="AZD31" s="11"/>
      <c r="AZE31" s="11"/>
      <c r="AZF31" s="11"/>
      <c r="AZG31" s="11"/>
      <c r="AZH31" s="11"/>
      <c r="AZI31" s="11"/>
      <c r="AZJ31" s="11"/>
      <c r="AZK31" s="11"/>
      <c r="AZL31" s="11"/>
      <c r="AZM31" s="11"/>
      <c r="AZN31" s="11"/>
      <c r="AZO31" s="11"/>
      <c r="AZP31" s="11"/>
      <c r="AZQ31" s="11"/>
      <c r="AZR31" s="11"/>
      <c r="AZS31" s="11"/>
      <c r="AZT31" s="11"/>
      <c r="AZU31" s="11"/>
      <c r="AZV31" s="11"/>
      <c r="AZW31" s="11"/>
      <c r="AZX31" s="11"/>
      <c r="AZY31" s="11"/>
      <c r="AZZ31" s="11"/>
      <c r="BAA31" s="11"/>
      <c r="BAB31" s="11"/>
      <c r="BAC31" s="11"/>
      <c r="BAD31" s="11"/>
      <c r="BAE31" s="11"/>
      <c r="BAF31" s="11"/>
      <c r="BAG31" s="11"/>
      <c r="BAH31" s="11"/>
      <c r="BAI31" s="11"/>
      <c r="BAJ31" s="11"/>
      <c r="BAK31" s="11"/>
      <c r="BAL31" s="11"/>
      <c r="BAM31" s="11"/>
      <c r="BAN31" s="11"/>
      <c r="BAO31" s="11"/>
      <c r="BAP31" s="11"/>
      <c r="BAQ31" s="11"/>
      <c r="BAR31" s="11"/>
      <c r="BAS31" s="11"/>
      <c r="BAT31" s="11"/>
      <c r="BAU31" s="11"/>
      <c r="BAV31" s="11"/>
      <c r="BAW31" s="11"/>
      <c r="BAX31" s="11"/>
      <c r="BAY31" s="11"/>
      <c r="BAZ31" s="11"/>
      <c r="BBA31" s="11"/>
      <c r="BBB31" s="11"/>
      <c r="BBC31" s="11"/>
      <c r="BBD31" s="11"/>
      <c r="BBE31" s="11"/>
      <c r="BBF31" s="11"/>
      <c r="BBG31" s="11"/>
      <c r="BBH31" s="11"/>
      <c r="BBI31" s="11"/>
      <c r="BBJ31" s="11"/>
      <c r="BBK31" s="11"/>
      <c r="BBL31" s="11"/>
      <c r="BBM31" s="11"/>
      <c r="BBN31" s="11"/>
      <c r="BBO31" s="11"/>
      <c r="BBP31" s="11"/>
      <c r="BBQ31" s="11"/>
      <c r="BBR31" s="11"/>
      <c r="BBS31" s="11"/>
      <c r="BBT31" s="11"/>
      <c r="BBU31" s="11"/>
      <c r="BBV31" s="11"/>
      <c r="BBW31" s="11"/>
      <c r="BBX31" s="11"/>
      <c r="BBY31" s="11"/>
      <c r="BBZ31" s="11"/>
      <c r="BCA31" s="11"/>
      <c r="BCB31" s="11"/>
      <c r="BCC31" s="11"/>
      <c r="BCD31" s="11"/>
      <c r="BCE31" s="11"/>
      <c r="BCF31" s="11"/>
      <c r="BCG31" s="11"/>
      <c r="BCH31" s="11"/>
      <c r="BCI31" s="11"/>
      <c r="BCJ31" s="11"/>
      <c r="BCK31" s="11"/>
      <c r="BCL31" s="11"/>
      <c r="BCM31" s="11"/>
      <c r="BCN31" s="11"/>
      <c r="BCO31" s="11"/>
      <c r="BCP31" s="11"/>
      <c r="BCQ31" s="11"/>
      <c r="BCR31" s="11"/>
      <c r="BCS31" s="11"/>
      <c r="BCT31" s="11"/>
      <c r="BCU31" s="11"/>
      <c r="BCV31" s="11"/>
      <c r="BCW31" s="11"/>
      <c r="BCX31" s="11"/>
      <c r="BCY31" s="11"/>
      <c r="BCZ31" s="11"/>
      <c r="BDA31" s="11"/>
      <c r="BDB31" s="11"/>
      <c r="BDC31" s="11"/>
      <c r="BDD31" s="11"/>
      <c r="BDE31" s="11"/>
      <c r="BDF31" s="11"/>
      <c r="BDG31" s="11"/>
      <c r="BDH31" s="11"/>
      <c r="BDI31" s="11"/>
      <c r="BDJ31" s="11"/>
      <c r="BDK31" s="11"/>
      <c r="BDL31" s="11"/>
      <c r="BDM31" s="11"/>
      <c r="BDN31" s="11"/>
      <c r="BDO31" s="11"/>
      <c r="BDP31" s="11"/>
      <c r="BDQ31" s="11"/>
      <c r="BDR31" s="11"/>
      <c r="BDS31" s="11"/>
      <c r="BDT31" s="11"/>
      <c r="BDU31" s="11"/>
      <c r="BDV31" s="11"/>
      <c r="BDW31" s="11"/>
      <c r="BDX31" s="11"/>
      <c r="BDY31" s="11"/>
      <c r="BDZ31" s="11"/>
      <c r="BEA31" s="11"/>
      <c r="BEB31" s="11"/>
      <c r="BEC31" s="11"/>
      <c r="BED31" s="11"/>
      <c r="BEE31" s="11"/>
      <c r="BEF31" s="11"/>
      <c r="BEG31" s="11"/>
      <c r="BEH31" s="11"/>
      <c r="BEI31" s="11"/>
      <c r="BEJ31" s="11"/>
      <c r="BEK31" s="11"/>
      <c r="BEL31" s="11"/>
      <c r="BEM31" s="11"/>
      <c r="BEN31" s="11"/>
      <c r="BEO31" s="11"/>
      <c r="BEP31" s="11"/>
      <c r="BEQ31" s="11"/>
      <c r="BER31" s="11"/>
      <c r="BES31" s="11"/>
      <c r="BET31" s="11"/>
      <c r="BEU31" s="11"/>
      <c r="BEV31" s="11"/>
      <c r="BEW31" s="11"/>
      <c r="BEX31" s="11"/>
      <c r="BEY31" s="11"/>
      <c r="BEZ31" s="11"/>
      <c r="BFA31" s="11"/>
      <c r="BFB31" s="11"/>
      <c r="BFC31" s="11"/>
      <c r="BFD31" s="11"/>
      <c r="BFE31" s="11"/>
      <c r="BFF31" s="11"/>
      <c r="BFG31" s="11"/>
      <c r="BFH31" s="11"/>
      <c r="BFI31" s="11"/>
      <c r="BFJ31" s="11"/>
      <c r="BFK31" s="11"/>
      <c r="BFL31" s="11"/>
      <c r="BFM31" s="11"/>
      <c r="BFN31" s="11"/>
      <c r="BFO31" s="11"/>
      <c r="BFP31" s="11"/>
      <c r="BFQ31" s="11"/>
      <c r="BFR31" s="11"/>
      <c r="BFS31" s="11"/>
      <c r="BFT31" s="11"/>
      <c r="BFU31" s="11"/>
      <c r="BFV31" s="11"/>
      <c r="BFW31" s="11"/>
      <c r="BFX31" s="11"/>
      <c r="BFY31" s="11"/>
      <c r="BFZ31" s="11"/>
      <c r="BGA31" s="11"/>
      <c r="BGB31" s="11"/>
      <c r="BGC31" s="11"/>
      <c r="BGD31" s="11"/>
      <c r="BGE31" s="11"/>
      <c r="BGF31" s="11"/>
      <c r="BGG31" s="11"/>
      <c r="BGH31" s="11"/>
      <c r="BGI31" s="11"/>
      <c r="BGJ31" s="11"/>
      <c r="BGK31" s="11"/>
      <c r="BGL31" s="11"/>
      <c r="BGM31" s="11"/>
      <c r="BGN31" s="11"/>
      <c r="BGO31" s="11"/>
      <c r="BGP31" s="11"/>
      <c r="BGQ31" s="11"/>
      <c r="BGR31" s="11"/>
      <c r="BGS31" s="11"/>
      <c r="BGT31" s="11"/>
      <c r="BGU31" s="11"/>
      <c r="BGV31" s="11"/>
      <c r="BGW31" s="11"/>
      <c r="BGX31" s="11"/>
      <c r="BGY31" s="11"/>
      <c r="BGZ31" s="11"/>
      <c r="BHA31" s="11"/>
      <c r="BHB31" s="11"/>
      <c r="BHC31" s="11"/>
      <c r="BHD31" s="11"/>
      <c r="BHE31" s="11"/>
      <c r="BHF31" s="11"/>
      <c r="BHG31" s="11"/>
      <c r="BHH31" s="11"/>
      <c r="BHI31" s="11"/>
      <c r="BHJ31" s="11"/>
      <c r="BHK31" s="11"/>
      <c r="BHL31" s="11"/>
      <c r="BHM31" s="11"/>
      <c r="BHN31" s="11"/>
      <c r="BHO31" s="11"/>
      <c r="BHP31" s="11"/>
      <c r="BHQ31" s="11"/>
      <c r="BHR31" s="11"/>
      <c r="BHS31" s="11"/>
      <c r="BHT31" s="11"/>
      <c r="BHU31" s="11"/>
      <c r="BHV31" s="11"/>
      <c r="BHW31" s="11"/>
      <c r="BHX31" s="11"/>
      <c r="BHY31" s="11"/>
      <c r="BHZ31" s="11"/>
      <c r="BIA31" s="11"/>
      <c r="BIB31" s="11"/>
      <c r="BIC31" s="11"/>
      <c r="BID31" s="11"/>
      <c r="BIE31" s="11"/>
      <c r="BIF31" s="11"/>
      <c r="BIG31" s="11"/>
      <c r="BIH31" s="11"/>
      <c r="BII31" s="11"/>
      <c r="BIJ31" s="11"/>
      <c r="BIK31" s="11"/>
      <c r="BIL31" s="11"/>
      <c r="BIM31" s="11"/>
      <c r="BIN31" s="11"/>
      <c r="BIO31" s="11"/>
      <c r="BIP31" s="11"/>
      <c r="BIQ31" s="11"/>
      <c r="BIR31" s="11"/>
      <c r="BIS31" s="11"/>
      <c r="BIT31" s="11"/>
      <c r="BIU31" s="11"/>
      <c r="BIV31" s="11"/>
      <c r="BIW31" s="11"/>
      <c r="BIX31" s="11"/>
      <c r="BIY31" s="11"/>
      <c r="BIZ31" s="11"/>
      <c r="BJA31" s="11"/>
      <c r="BJB31" s="11"/>
      <c r="BJC31" s="11"/>
      <c r="BJD31" s="11"/>
      <c r="BJE31" s="11"/>
      <c r="BJF31" s="11"/>
      <c r="BJG31" s="11"/>
      <c r="BJH31" s="11"/>
      <c r="BJI31" s="11"/>
      <c r="BJJ31" s="11"/>
      <c r="BJK31" s="11"/>
      <c r="BJL31" s="11"/>
      <c r="BJM31" s="11"/>
      <c r="BJN31" s="11"/>
      <c r="BJO31" s="11"/>
      <c r="BJP31" s="11"/>
      <c r="BJQ31" s="11"/>
      <c r="BJR31" s="11"/>
      <c r="BJS31" s="11"/>
      <c r="BJT31" s="11"/>
      <c r="BJU31" s="11"/>
      <c r="BJV31" s="11"/>
      <c r="BJW31" s="11"/>
      <c r="BJX31" s="11"/>
      <c r="BJY31" s="11"/>
      <c r="BJZ31" s="11"/>
      <c r="BKA31" s="11"/>
      <c r="BKB31" s="11"/>
      <c r="BKC31" s="11"/>
      <c r="BKD31" s="11"/>
      <c r="BKE31" s="11"/>
      <c r="BKF31" s="11"/>
      <c r="BKG31" s="11"/>
      <c r="BKH31" s="11"/>
      <c r="BKI31" s="11"/>
      <c r="BKJ31" s="11"/>
      <c r="BKK31" s="11"/>
      <c r="BKL31" s="11"/>
      <c r="BKM31" s="11"/>
      <c r="BKN31" s="11"/>
      <c r="BKO31" s="11"/>
      <c r="BKP31" s="11"/>
      <c r="BKQ31" s="11"/>
      <c r="BKR31" s="11"/>
      <c r="BKS31" s="11"/>
      <c r="BKT31" s="11"/>
      <c r="BKU31" s="11"/>
      <c r="BKV31" s="11"/>
      <c r="BKW31" s="11"/>
      <c r="BKX31" s="11"/>
      <c r="BKY31" s="11"/>
      <c r="BKZ31" s="11"/>
      <c r="BLA31" s="11"/>
      <c r="BLB31" s="11"/>
      <c r="BLC31" s="11"/>
      <c r="BLD31" s="11"/>
      <c r="BLE31" s="11"/>
      <c r="BLF31" s="11"/>
      <c r="BLG31" s="11"/>
      <c r="BLH31" s="11"/>
      <c r="BLI31" s="11"/>
      <c r="BLJ31" s="11"/>
      <c r="BLK31" s="11"/>
      <c r="BLL31" s="11"/>
      <c r="BLM31" s="11"/>
      <c r="BLN31" s="11"/>
      <c r="BLO31" s="11"/>
      <c r="BLP31" s="11"/>
      <c r="BLQ31" s="11"/>
      <c r="BLR31" s="11"/>
      <c r="BLS31" s="11"/>
      <c r="BLT31" s="11"/>
      <c r="BLU31" s="11"/>
      <c r="BLV31" s="11"/>
      <c r="BLW31" s="11"/>
      <c r="BLX31" s="11"/>
      <c r="BLY31" s="11"/>
      <c r="BLZ31" s="11"/>
      <c r="BMA31" s="11"/>
      <c r="BMB31" s="11"/>
      <c r="BMC31" s="11"/>
      <c r="BMD31" s="11"/>
      <c r="BME31" s="11"/>
      <c r="BMF31" s="11"/>
      <c r="BMG31" s="11"/>
      <c r="BMH31" s="11"/>
      <c r="BMI31" s="11"/>
      <c r="BMJ31" s="11"/>
      <c r="BMK31" s="11"/>
      <c r="BML31" s="11"/>
      <c r="BMM31" s="11"/>
      <c r="BMN31" s="11"/>
      <c r="BMO31" s="11"/>
      <c r="BMP31" s="11"/>
      <c r="BMQ31" s="11"/>
      <c r="BMR31" s="11"/>
      <c r="BMS31" s="11"/>
      <c r="BMT31" s="11"/>
      <c r="BMU31" s="11"/>
      <c r="BMV31" s="11"/>
      <c r="BMW31" s="11"/>
      <c r="BMX31" s="11"/>
      <c r="BMY31" s="11"/>
      <c r="BMZ31" s="11"/>
      <c r="BNA31" s="11"/>
      <c r="BNB31" s="11"/>
      <c r="BNC31" s="11"/>
      <c r="BND31" s="11"/>
      <c r="BNE31" s="11"/>
      <c r="BNF31" s="11"/>
      <c r="BNG31" s="11"/>
      <c r="BNH31" s="11"/>
      <c r="BNI31" s="11"/>
      <c r="BNJ31" s="11"/>
      <c r="BNK31" s="11"/>
      <c r="BNL31" s="11"/>
      <c r="BNM31" s="11"/>
      <c r="BNN31" s="11"/>
      <c r="BNO31" s="11"/>
      <c r="BNP31" s="11"/>
      <c r="BNQ31" s="11"/>
      <c r="BNR31" s="11"/>
      <c r="BNS31" s="11"/>
      <c r="BNT31" s="11"/>
      <c r="BNU31" s="11"/>
      <c r="BNV31" s="11"/>
      <c r="BNW31" s="11"/>
      <c r="BNX31" s="11"/>
      <c r="BNY31" s="11"/>
      <c r="BNZ31" s="11"/>
      <c r="BOA31" s="11"/>
      <c r="BOB31" s="11"/>
      <c r="BOC31" s="11"/>
      <c r="BOD31" s="11"/>
      <c r="BOE31" s="11"/>
      <c r="BOF31" s="11"/>
      <c r="BOG31" s="11"/>
      <c r="BOH31" s="11"/>
      <c r="BOI31" s="11"/>
      <c r="BOJ31" s="11"/>
      <c r="BOK31" s="11"/>
      <c r="BOL31" s="11"/>
      <c r="BOM31" s="11"/>
      <c r="BON31" s="11"/>
      <c r="BOO31" s="11"/>
      <c r="BOP31" s="11"/>
      <c r="BOQ31" s="11"/>
      <c r="BOR31" s="11"/>
      <c r="BOS31" s="11"/>
      <c r="BOT31" s="11"/>
      <c r="BOU31" s="11"/>
      <c r="BOV31" s="11"/>
      <c r="BOW31" s="11"/>
      <c r="BOX31" s="11"/>
      <c r="BOY31" s="11"/>
      <c r="BOZ31" s="11"/>
      <c r="BPA31" s="11"/>
      <c r="BPB31" s="11"/>
      <c r="BPC31" s="11"/>
      <c r="BPD31" s="11"/>
      <c r="BPE31" s="11"/>
      <c r="BPF31" s="11"/>
      <c r="BPG31" s="11"/>
      <c r="BPH31" s="11"/>
      <c r="BPI31" s="11"/>
      <c r="BPJ31" s="11"/>
      <c r="BPK31" s="11"/>
      <c r="BPL31" s="11"/>
      <c r="BPM31" s="11"/>
      <c r="BPN31" s="11"/>
      <c r="BPO31" s="11"/>
      <c r="BPP31" s="11"/>
      <c r="BPQ31" s="11"/>
      <c r="BPR31" s="11"/>
      <c r="BPS31" s="11"/>
      <c r="BPT31" s="11"/>
      <c r="BPU31" s="11"/>
      <c r="BPV31" s="11"/>
      <c r="BPW31" s="11"/>
      <c r="BPX31" s="11"/>
      <c r="BPY31" s="11"/>
      <c r="BPZ31" s="11"/>
      <c r="BQA31" s="11"/>
      <c r="BQB31" s="11"/>
      <c r="BQC31" s="11"/>
      <c r="BQD31" s="11"/>
      <c r="BQE31" s="11"/>
      <c r="BQF31" s="11"/>
      <c r="BQG31" s="11"/>
      <c r="BQH31" s="11"/>
      <c r="BQI31" s="11"/>
      <c r="BQJ31" s="11"/>
      <c r="BQK31" s="11"/>
      <c r="BQL31" s="11"/>
      <c r="BQM31" s="11"/>
      <c r="BQN31" s="11"/>
      <c r="BQO31" s="11"/>
      <c r="BQP31" s="11"/>
      <c r="BQQ31" s="11"/>
      <c r="BQR31" s="11"/>
      <c r="BQS31" s="11"/>
      <c r="BQT31" s="11"/>
      <c r="BQU31" s="11"/>
      <c r="BQV31" s="11"/>
      <c r="BQW31" s="11"/>
      <c r="BQX31" s="11"/>
      <c r="BQY31" s="11"/>
      <c r="BQZ31" s="11"/>
      <c r="BRA31" s="11"/>
      <c r="BRB31" s="11"/>
      <c r="BRC31" s="11"/>
      <c r="BRD31" s="11"/>
      <c r="BRE31" s="11"/>
      <c r="BRF31" s="11"/>
      <c r="BRG31" s="11"/>
      <c r="BRH31" s="11"/>
      <c r="BRI31" s="11"/>
      <c r="BRJ31" s="11"/>
      <c r="BRK31" s="11"/>
      <c r="BRL31" s="11"/>
      <c r="BRM31" s="11"/>
      <c r="BRN31" s="11"/>
      <c r="BRO31" s="11"/>
      <c r="BRP31" s="11"/>
      <c r="BRQ31" s="11"/>
      <c r="BRR31" s="11"/>
      <c r="BRS31" s="11"/>
      <c r="BRT31" s="11"/>
      <c r="BRU31" s="11"/>
      <c r="BRV31" s="11"/>
      <c r="BRW31" s="11"/>
      <c r="BRX31" s="11"/>
      <c r="BRY31" s="11"/>
      <c r="BRZ31" s="11"/>
      <c r="BSA31" s="11"/>
      <c r="BSB31" s="11"/>
      <c r="BSC31" s="11"/>
      <c r="BSD31" s="11"/>
      <c r="BSE31" s="11"/>
      <c r="BSF31" s="11"/>
      <c r="BSG31" s="11"/>
      <c r="BSH31" s="11"/>
      <c r="BSI31" s="11"/>
      <c r="BSJ31" s="11"/>
      <c r="BSK31" s="11"/>
      <c r="BSL31" s="11"/>
      <c r="BSM31" s="11"/>
      <c r="BSN31" s="11"/>
      <c r="BSO31" s="11"/>
      <c r="BSP31" s="11"/>
      <c r="BSQ31" s="11"/>
      <c r="BSR31" s="11"/>
      <c r="BSS31" s="11"/>
      <c r="BST31" s="11"/>
      <c r="BSU31" s="11"/>
      <c r="BSV31" s="11"/>
      <c r="BSW31" s="11"/>
      <c r="BSX31" s="11"/>
      <c r="BSY31" s="11"/>
      <c r="BSZ31" s="11"/>
      <c r="BTA31" s="11"/>
      <c r="BTB31" s="11"/>
      <c r="BTC31" s="11"/>
      <c r="BTD31" s="11"/>
      <c r="BTE31" s="11"/>
      <c r="BTF31" s="11"/>
      <c r="BTG31" s="11"/>
      <c r="BTH31" s="11"/>
      <c r="BTI31" s="11"/>
      <c r="BTJ31" s="11"/>
      <c r="BTK31" s="11"/>
      <c r="BTL31" s="11"/>
      <c r="BTM31" s="11"/>
      <c r="BTN31" s="11"/>
      <c r="BTO31" s="11"/>
      <c r="BTP31" s="11"/>
      <c r="BTQ31" s="11"/>
      <c r="BTR31" s="11"/>
      <c r="BTS31" s="11"/>
      <c r="BTT31" s="11"/>
      <c r="BTU31" s="11"/>
      <c r="BTV31" s="11"/>
      <c r="BTW31" s="11"/>
      <c r="BTX31" s="11"/>
      <c r="BTY31" s="11"/>
      <c r="BTZ31" s="11"/>
      <c r="BUA31" s="11"/>
      <c r="BUB31" s="11"/>
      <c r="BUC31" s="11"/>
      <c r="BUD31" s="11"/>
      <c r="BUE31" s="11"/>
      <c r="BUF31" s="11"/>
      <c r="BUG31" s="11"/>
      <c r="BUH31" s="11"/>
      <c r="BUI31" s="11"/>
      <c r="BUJ31" s="11"/>
      <c r="BUK31" s="11"/>
      <c r="BUL31" s="11"/>
      <c r="BUM31" s="11"/>
      <c r="BUN31" s="11"/>
      <c r="BUO31" s="11"/>
      <c r="BUP31" s="11"/>
      <c r="BUQ31" s="11"/>
      <c r="BUR31" s="11"/>
      <c r="BUS31" s="11"/>
      <c r="BUT31" s="11"/>
      <c r="BUU31" s="11"/>
      <c r="BUV31" s="11"/>
      <c r="BUW31" s="11"/>
      <c r="BUX31" s="11"/>
      <c r="BUY31" s="11"/>
      <c r="BUZ31" s="11"/>
      <c r="BVA31" s="11"/>
      <c r="BVB31" s="11"/>
      <c r="BVC31" s="11"/>
      <c r="BVD31" s="11"/>
      <c r="BVE31" s="11"/>
      <c r="BVF31" s="11"/>
      <c r="BVG31" s="11"/>
      <c r="BVH31" s="11"/>
      <c r="BVI31" s="11"/>
      <c r="BVJ31" s="11"/>
      <c r="BVK31" s="11"/>
      <c r="BVL31" s="11"/>
      <c r="BVM31" s="11"/>
      <c r="BVN31" s="11"/>
      <c r="BVO31" s="11"/>
      <c r="BVP31" s="11"/>
      <c r="BVQ31" s="11"/>
      <c r="BVR31" s="11"/>
      <c r="BVS31" s="11"/>
      <c r="BVT31" s="11"/>
      <c r="BVU31" s="11"/>
      <c r="BVV31" s="11"/>
      <c r="BVW31" s="11"/>
      <c r="BVX31" s="11"/>
      <c r="BVY31" s="11"/>
      <c r="BVZ31" s="11"/>
      <c r="BWA31" s="11"/>
      <c r="BWB31" s="11"/>
      <c r="BWC31" s="11"/>
      <c r="BWD31" s="11"/>
      <c r="BWE31" s="11"/>
      <c r="BWF31" s="11"/>
      <c r="BWG31" s="11"/>
      <c r="BWH31" s="11"/>
      <c r="BWI31" s="11"/>
      <c r="BWJ31" s="11"/>
      <c r="BWK31" s="11"/>
      <c r="BWL31" s="11"/>
      <c r="BWM31" s="11"/>
      <c r="BWN31" s="11"/>
      <c r="BWO31" s="11"/>
      <c r="BWP31" s="11"/>
      <c r="BWQ31" s="11"/>
      <c r="BWR31" s="11"/>
      <c r="BWS31" s="11"/>
      <c r="BWT31" s="11"/>
      <c r="BWU31" s="11"/>
      <c r="BWV31" s="11"/>
      <c r="BWW31" s="11"/>
      <c r="BWX31" s="11"/>
      <c r="BWY31" s="11"/>
      <c r="BWZ31" s="11"/>
      <c r="BXA31" s="11"/>
      <c r="BXB31" s="11"/>
      <c r="BXC31" s="11"/>
      <c r="BXD31" s="11"/>
      <c r="BXE31" s="11"/>
      <c r="BXF31" s="11"/>
      <c r="BXG31" s="11"/>
      <c r="BXH31" s="11"/>
      <c r="BXI31" s="11"/>
      <c r="BXJ31" s="11"/>
      <c r="BXK31" s="11"/>
      <c r="BXL31" s="11"/>
      <c r="BXM31" s="11"/>
      <c r="BXN31" s="11"/>
      <c r="BXO31" s="11"/>
      <c r="BXP31" s="11"/>
      <c r="BXQ31" s="11"/>
      <c r="BXR31" s="11"/>
      <c r="BXS31" s="11"/>
      <c r="BXT31" s="11"/>
      <c r="BXU31" s="11"/>
      <c r="BXV31" s="11"/>
      <c r="BXW31" s="11"/>
      <c r="BXX31" s="11"/>
      <c r="BXY31" s="11"/>
      <c r="BXZ31" s="11"/>
      <c r="BYA31" s="11"/>
      <c r="BYB31" s="11"/>
      <c r="BYC31" s="11"/>
      <c r="BYD31" s="11"/>
      <c r="BYE31" s="11"/>
      <c r="BYF31" s="11"/>
      <c r="BYG31" s="11"/>
      <c r="BYH31" s="11"/>
      <c r="BYI31" s="11"/>
      <c r="BYJ31" s="11"/>
      <c r="BYK31" s="11"/>
      <c r="BYL31" s="11"/>
      <c r="BYM31" s="11"/>
      <c r="BYN31" s="11"/>
      <c r="BYO31" s="11"/>
      <c r="BYP31" s="11"/>
      <c r="BYQ31" s="11"/>
      <c r="BYR31" s="11"/>
      <c r="BYS31" s="11"/>
      <c r="BYT31" s="11"/>
      <c r="BYU31" s="11"/>
      <c r="BYV31" s="11"/>
      <c r="BYW31" s="11"/>
      <c r="BYX31" s="11"/>
      <c r="BYY31" s="11"/>
      <c r="BYZ31" s="11"/>
      <c r="BZA31" s="11"/>
      <c r="BZB31" s="11"/>
      <c r="BZC31" s="11"/>
      <c r="BZD31" s="11"/>
      <c r="BZE31" s="11"/>
      <c r="BZF31" s="11"/>
      <c r="BZG31" s="11"/>
      <c r="BZH31" s="11"/>
      <c r="BZI31" s="11"/>
      <c r="BZJ31" s="11"/>
      <c r="BZK31" s="11"/>
      <c r="BZL31" s="11"/>
      <c r="BZM31" s="11"/>
      <c r="BZN31" s="11"/>
      <c r="BZO31" s="11"/>
      <c r="BZP31" s="11"/>
      <c r="BZQ31" s="11"/>
      <c r="BZR31" s="11"/>
      <c r="BZS31" s="11"/>
      <c r="BZT31" s="11"/>
      <c r="BZU31" s="11"/>
      <c r="BZV31" s="11"/>
      <c r="BZW31" s="11"/>
      <c r="BZX31" s="11"/>
      <c r="BZY31" s="11"/>
      <c r="BZZ31" s="11"/>
      <c r="CAA31" s="11"/>
      <c r="CAB31" s="11"/>
      <c r="CAC31" s="11"/>
      <c r="CAD31" s="11"/>
      <c r="CAE31" s="11"/>
      <c r="CAF31" s="11"/>
      <c r="CAG31" s="11"/>
      <c r="CAH31" s="11"/>
      <c r="CAI31" s="11"/>
      <c r="CAJ31" s="11"/>
      <c r="CAK31" s="11"/>
      <c r="CAL31" s="11"/>
      <c r="CAM31" s="11"/>
      <c r="CAN31" s="11"/>
      <c r="CAO31" s="11"/>
      <c r="CAP31" s="11"/>
      <c r="CAQ31" s="11"/>
      <c r="CAR31" s="11"/>
      <c r="CAS31" s="11"/>
      <c r="CAT31" s="11"/>
      <c r="CAU31" s="11"/>
      <c r="CAV31" s="11"/>
      <c r="CAW31" s="11"/>
      <c r="CAX31" s="11"/>
      <c r="CAY31" s="11"/>
      <c r="CAZ31" s="11"/>
      <c r="CBA31" s="11"/>
      <c r="CBB31" s="11"/>
      <c r="CBC31" s="11"/>
      <c r="CBD31" s="11"/>
      <c r="CBE31" s="11"/>
      <c r="CBF31" s="11"/>
      <c r="CBG31" s="11"/>
      <c r="CBH31" s="11"/>
      <c r="CBI31" s="11"/>
      <c r="CBJ31" s="11"/>
      <c r="CBK31" s="11"/>
      <c r="CBL31" s="11"/>
      <c r="CBM31" s="11"/>
      <c r="CBN31" s="11"/>
      <c r="CBO31" s="11"/>
      <c r="CBP31" s="11"/>
      <c r="CBQ31" s="11"/>
      <c r="CBR31" s="11"/>
      <c r="CBS31" s="11"/>
      <c r="CBT31" s="11"/>
      <c r="CBU31" s="11"/>
      <c r="CBV31" s="11"/>
      <c r="CBW31" s="11"/>
      <c r="CBX31" s="11"/>
      <c r="CBY31" s="11"/>
      <c r="CBZ31" s="11"/>
      <c r="CCA31" s="11"/>
      <c r="CCB31" s="11"/>
      <c r="CCC31" s="11"/>
      <c r="CCD31" s="11"/>
      <c r="CCE31" s="11"/>
      <c r="CCF31" s="11"/>
      <c r="CCG31" s="11"/>
      <c r="CCH31" s="11"/>
      <c r="CCI31" s="11"/>
      <c r="CCJ31" s="11"/>
      <c r="CCK31" s="11"/>
      <c r="CCL31" s="11"/>
      <c r="CCM31" s="11"/>
      <c r="CCN31" s="11"/>
      <c r="CCO31" s="11"/>
      <c r="CCP31" s="11"/>
      <c r="CCQ31" s="11"/>
      <c r="CCR31" s="11"/>
      <c r="CCS31" s="11"/>
      <c r="CCT31" s="11"/>
      <c r="CCU31" s="11"/>
      <c r="CCV31" s="11"/>
      <c r="CCW31" s="11"/>
      <c r="CCX31" s="11"/>
      <c r="CCY31" s="11"/>
      <c r="CCZ31" s="11"/>
      <c r="CDA31" s="11"/>
      <c r="CDB31" s="11"/>
      <c r="CDC31" s="11"/>
      <c r="CDD31" s="11"/>
      <c r="CDE31" s="11"/>
      <c r="CDF31" s="11"/>
      <c r="CDG31" s="11"/>
      <c r="CDH31" s="11"/>
      <c r="CDI31" s="11"/>
      <c r="CDJ31" s="11"/>
      <c r="CDK31" s="11"/>
      <c r="CDL31" s="11"/>
      <c r="CDM31" s="11"/>
      <c r="CDN31" s="11"/>
      <c r="CDO31" s="11"/>
      <c r="CDP31" s="11"/>
      <c r="CDQ31" s="11"/>
      <c r="CDR31" s="11"/>
      <c r="CDS31" s="11"/>
      <c r="CDT31" s="11"/>
      <c r="CDU31" s="11"/>
      <c r="CDV31" s="11"/>
      <c r="CDW31" s="11"/>
      <c r="CDX31" s="11"/>
      <c r="CDY31" s="11"/>
      <c r="CDZ31" s="11"/>
      <c r="CEA31" s="11"/>
      <c r="CEB31" s="11"/>
      <c r="CEC31" s="11"/>
      <c r="CED31" s="11"/>
      <c r="CEE31" s="11"/>
      <c r="CEF31" s="11"/>
      <c r="CEG31" s="11"/>
      <c r="CEH31" s="11"/>
      <c r="CEI31" s="11"/>
      <c r="CEJ31" s="11"/>
      <c r="CEK31" s="11"/>
      <c r="CEL31" s="11"/>
      <c r="CEM31" s="11"/>
      <c r="CEN31" s="11"/>
      <c r="CEO31" s="11"/>
      <c r="CEP31" s="11"/>
      <c r="CEQ31" s="11"/>
      <c r="CER31" s="11"/>
      <c r="CES31" s="11"/>
      <c r="CET31" s="11"/>
      <c r="CEU31" s="11"/>
      <c r="CEV31" s="11"/>
      <c r="CEW31" s="11"/>
      <c r="CEX31" s="11"/>
      <c r="CEY31" s="11"/>
      <c r="CEZ31" s="11"/>
      <c r="CFA31" s="11"/>
      <c r="CFB31" s="11"/>
      <c r="CFC31" s="11"/>
      <c r="CFD31" s="11"/>
      <c r="CFE31" s="11"/>
      <c r="CFF31" s="11"/>
      <c r="CFG31" s="11"/>
      <c r="CFH31" s="11"/>
      <c r="CFI31" s="11"/>
      <c r="CFJ31" s="11"/>
      <c r="CFK31" s="11"/>
      <c r="CFL31" s="11"/>
      <c r="CFM31" s="11"/>
      <c r="CFN31" s="11"/>
      <c r="CFO31" s="11"/>
      <c r="CFP31" s="11"/>
      <c r="CFQ31" s="11"/>
      <c r="CFR31" s="11"/>
      <c r="CFS31" s="11"/>
      <c r="CFT31" s="11"/>
      <c r="CFU31" s="11"/>
      <c r="CFV31" s="11"/>
      <c r="CFW31" s="11"/>
      <c r="CFX31" s="11"/>
      <c r="CFY31" s="11"/>
      <c r="CFZ31" s="11"/>
      <c r="CGA31" s="11"/>
      <c r="CGB31" s="11"/>
      <c r="CGC31" s="11"/>
      <c r="CGD31" s="11"/>
      <c r="CGE31" s="11"/>
      <c r="CGF31" s="11"/>
      <c r="CGG31" s="11"/>
      <c r="CGH31" s="11"/>
      <c r="CGI31" s="11"/>
      <c r="CGJ31" s="11"/>
      <c r="CGK31" s="11"/>
      <c r="CGL31" s="11"/>
      <c r="CGM31" s="11"/>
      <c r="CGN31" s="11"/>
      <c r="CGO31" s="11"/>
      <c r="CGP31" s="11"/>
      <c r="CGQ31" s="11"/>
      <c r="CGR31" s="11"/>
      <c r="CGS31" s="11"/>
      <c r="CGT31" s="11"/>
      <c r="CGU31" s="11"/>
      <c r="CGV31" s="11"/>
      <c r="CGW31" s="11"/>
      <c r="CGX31" s="11"/>
      <c r="CGY31" s="11"/>
      <c r="CGZ31" s="11"/>
      <c r="CHA31" s="11"/>
      <c r="CHB31" s="11"/>
      <c r="CHC31" s="11"/>
      <c r="CHD31" s="11"/>
      <c r="CHE31" s="11"/>
      <c r="CHF31" s="11"/>
      <c r="CHG31" s="11"/>
      <c r="CHH31" s="11"/>
      <c r="CHI31" s="11"/>
      <c r="CHJ31" s="11"/>
      <c r="CHK31" s="11"/>
      <c r="CHL31" s="11"/>
      <c r="CHM31" s="11"/>
      <c r="CHN31" s="11"/>
      <c r="CHO31" s="11"/>
      <c r="CHP31" s="11"/>
      <c r="CHQ31" s="11"/>
      <c r="CHR31" s="11"/>
      <c r="CHS31" s="11"/>
      <c r="CHT31" s="11"/>
      <c r="CHU31" s="11"/>
      <c r="CHV31" s="11"/>
      <c r="CHW31" s="11"/>
      <c r="CHX31" s="11"/>
      <c r="CHY31" s="11"/>
      <c r="CHZ31" s="11"/>
      <c r="CIA31" s="11"/>
      <c r="CIB31" s="11"/>
      <c r="CIC31" s="11"/>
      <c r="CID31" s="11"/>
      <c r="CIE31" s="11"/>
      <c r="CIF31" s="11"/>
      <c r="CIG31" s="11"/>
      <c r="CIH31" s="11"/>
      <c r="CII31" s="11"/>
      <c r="CIJ31" s="11"/>
      <c r="CIK31" s="11"/>
      <c r="CIL31" s="11"/>
      <c r="CIM31" s="11"/>
      <c r="CIN31" s="11"/>
      <c r="CIO31" s="11"/>
      <c r="CIP31" s="11"/>
      <c r="CIQ31" s="11"/>
      <c r="CIR31" s="11"/>
      <c r="CIS31" s="11"/>
      <c r="CIT31" s="11"/>
      <c r="CIU31" s="11"/>
      <c r="CIV31" s="11"/>
      <c r="CIW31" s="11"/>
      <c r="CIX31" s="11"/>
      <c r="CIY31" s="11"/>
      <c r="CIZ31" s="11"/>
      <c r="CJA31" s="11"/>
      <c r="CJB31" s="11"/>
      <c r="CJC31" s="11"/>
      <c r="CJD31" s="11"/>
      <c r="CJE31" s="11"/>
      <c r="CJF31" s="11"/>
      <c r="CJG31" s="11"/>
      <c r="CJH31" s="11"/>
      <c r="CJI31" s="11"/>
      <c r="CJJ31" s="11"/>
      <c r="CJK31" s="11"/>
      <c r="CJL31" s="11"/>
      <c r="CJM31" s="11"/>
      <c r="CJN31" s="11"/>
      <c r="CJO31" s="11"/>
      <c r="CJP31" s="11"/>
      <c r="CJQ31" s="11"/>
      <c r="CJR31" s="11"/>
      <c r="CJS31" s="11"/>
      <c r="CJT31" s="11"/>
      <c r="CJU31" s="11"/>
      <c r="CJV31" s="11"/>
      <c r="CJW31" s="11"/>
      <c r="CJX31" s="11"/>
      <c r="CJY31" s="11"/>
      <c r="CJZ31" s="11"/>
      <c r="CKA31" s="11"/>
      <c r="CKB31" s="11"/>
      <c r="CKC31" s="11"/>
      <c r="CKD31" s="11"/>
      <c r="CKE31" s="11"/>
      <c r="CKF31" s="11"/>
      <c r="CKG31" s="11"/>
      <c r="CKH31" s="11"/>
      <c r="CKI31" s="11"/>
      <c r="CKJ31" s="11"/>
      <c r="CKK31" s="11"/>
      <c r="CKL31" s="11"/>
      <c r="CKM31" s="11"/>
      <c r="CKN31" s="11"/>
      <c r="CKO31" s="11"/>
      <c r="CKP31" s="11"/>
      <c r="CKQ31" s="11"/>
      <c r="CKR31" s="11"/>
      <c r="CKS31" s="11"/>
      <c r="CKT31" s="11"/>
      <c r="CKU31" s="11"/>
      <c r="CKV31" s="11"/>
      <c r="CKW31" s="11"/>
      <c r="CKX31" s="11"/>
      <c r="CKY31" s="11"/>
      <c r="CKZ31" s="11"/>
      <c r="CLA31" s="11"/>
      <c r="CLB31" s="11"/>
      <c r="CLC31" s="11"/>
      <c r="CLD31" s="11"/>
      <c r="CLE31" s="11"/>
      <c r="CLF31" s="11"/>
      <c r="CLG31" s="11"/>
      <c r="CLH31" s="11"/>
      <c r="CLI31" s="11"/>
      <c r="CLJ31" s="11"/>
      <c r="CLK31" s="11"/>
      <c r="CLL31" s="11"/>
      <c r="CLM31" s="11"/>
      <c r="CLN31" s="11"/>
      <c r="CLO31" s="11"/>
      <c r="CLP31" s="11"/>
      <c r="CLQ31" s="11"/>
      <c r="CLR31" s="11"/>
      <c r="CLS31" s="11"/>
      <c r="CLT31" s="11"/>
      <c r="CLU31" s="11"/>
      <c r="CLV31" s="11"/>
      <c r="CLW31" s="11"/>
      <c r="CLX31" s="11"/>
      <c r="CLY31" s="11"/>
      <c r="CLZ31" s="11"/>
      <c r="CMA31" s="11"/>
      <c r="CMB31" s="11"/>
      <c r="CMC31" s="11"/>
      <c r="CMD31" s="11"/>
      <c r="CME31" s="11"/>
      <c r="CMF31" s="11"/>
      <c r="CMG31" s="11"/>
      <c r="CMH31" s="11"/>
      <c r="CMI31" s="11"/>
      <c r="CMJ31" s="11"/>
      <c r="CMK31" s="11"/>
      <c r="CML31" s="11"/>
      <c r="CMM31" s="11"/>
      <c r="CMN31" s="11"/>
      <c r="CMO31" s="11"/>
      <c r="CMP31" s="11"/>
      <c r="CMQ31" s="11"/>
      <c r="CMR31" s="11"/>
      <c r="CMS31" s="11"/>
      <c r="CMT31" s="11"/>
      <c r="CMU31" s="11"/>
      <c r="CMV31" s="11"/>
      <c r="CMW31" s="11"/>
      <c r="CMX31" s="11"/>
      <c r="CMY31" s="11"/>
      <c r="CMZ31" s="11"/>
      <c r="CNA31" s="11"/>
      <c r="CNB31" s="11"/>
      <c r="CNC31" s="11"/>
      <c r="CND31" s="11"/>
      <c r="CNE31" s="11"/>
      <c r="CNF31" s="11"/>
      <c r="CNG31" s="11"/>
      <c r="CNH31" s="11"/>
      <c r="CNI31" s="11"/>
      <c r="CNJ31" s="11"/>
      <c r="CNK31" s="11"/>
      <c r="CNL31" s="11"/>
      <c r="CNM31" s="11"/>
      <c r="CNN31" s="11"/>
      <c r="CNO31" s="11"/>
      <c r="CNP31" s="11"/>
      <c r="CNQ31" s="11"/>
      <c r="CNR31" s="11"/>
      <c r="CNS31" s="11"/>
      <c r="CNT31" s="11"/>
      <c r="CNU31" s="11"/>
      <c r="CNV31" s="11"/>
      <c r="CNW31" s="11"/>
      <c r="CNX31" s="11"/>
      <c r="CNY31" s="11"/>
      <c r="CNZ31" s="11"/>
      <c r="COA31" s="11"/>
      <c r="COB31" s="11"/>
      <c r="COC31" s="11"/>
      <c r="COD31" s="11"/>
      <c r="COE31" s="11"/>
      <c r="COF31" s="11"/>
      <c r="COG31" s="11"/>
      <c r="COH31" s="11"/>
      <c r="COI31" s="11"/>
      <c r="COJ31" s="11"/>
      <c r="COK31" s="11"/>
      <c r="COL31" s="11"/>
      <c r="COM31" s="11"/>
      <c r="CON31" s="11"/>
      <c r="COO31" s="11"/>
      <c r="COP31" s="11"/>
      <c r="COQ31" s="11"/>
      <c r="COR31" s="11"/>
      <c r="COS31" s="11"/>
      <c r="COT31" s="11"/>
      <c r="COU31" s="11"/>
      <c r="COV31" s="11"/>
      <c r="COW31" s="11"/>
      <c r="COX31" s="11"/>
      <c r="COY31" s="11"/>
      <c r="COZ31" s="11"/>
      <c r="CPA31" s="11"/>
      <c r="CPB31" s="11"/>
      <c r="CPC31" s="11"/>
      <c r="CPD31" s="11"/>
      <c r="CPE31" s="11"/>
      <c r="CPF31" s="11"/>
      <c r="CPG31" s="11"/>
      <c r="CPH31" s="11"/>
      <c r="CPI31" s="11"/>
      <c r="CPJ31" s="11"/>
      <c r="CPK31" s="11"/>
      <c r="CPL31" s="11"/>
      <c r="CPM31" s="11"/>
      <c r="CPN31" s="11"/>
      <c r="CPO31" s="11"/>
      <c r="CPP31" s="11"/>
      <c r="CPQ31" s="11"/>
      <c r="CPR31" s="11"/>
      <c r="CPS31" s="11"/>
      <c r="CPT31" s="11"/>
      <c r="CPU31" s="11"/>
      <c r="CPV31" s="11"/>
      <c r="CPW31" s="11"/>
      <c r="CPX31" s="11"/>
      <c r="CPY31" s="11"/>
      <c r="CPZ31" s="11"/>
      <c r="CQA31" s="11"/>
      <c r="CQB31" s="11"/>
      <c r="CQC31" s="11"/>
      <c r="CQD31" s="11"/>
      <c r="CQE31" s="11"/>
      <c r="CQF31" s="11"/>
      <c r="CQG31" s="11"/>
      <c r="CQH31" s="11"/>
      <c r="CQI31" s="11"/>
      <c r="CQJ31" s="11"/>
      <c r="CQK31" s="11"/>
      <c r="CQL31" s="11"/>
      <c r="CQM31" s="11"/>
      <c r="CQN31" s="11"/>
      <c r="CQO31" s="11"/>
      <c r="CQP31" s="11"/>
      <c r="CQQ31" s="11"/>
      <c r="CQR31" s="11"/>
      <c r="CQS31" s="11"/>
      <c r="CQT31" s="11"/>
      <c r="CQU31" s="11"/>
      <c r="CQV31" s="11"/>
      <c r="CQW31" s="11"/>
      <c r="CQX31" s="11"/>
      <c r="CQY31" s="11"/>
      <c r="CQZ31" s="11"/>
      <c r="CRA31" s="11"/>
      <c r="CRB31" s="11"/>
      <c r="CRC31" s="11"/>
      <c r="CRD31" s="11"/>
      <c r="CRE31" s="11"/>
      <c r="CRF31" s="11"/>
      <c r="CRG31" s="11"/>
      <c r="CRH31" s="11"/>
      <c r="CRI31" s="11"/>
      <c r="CRJ31" s="11"/>
      <c r="CRK31" s="11"/>
      <c r="CRL31" s="11"/>
      <c r="CRM31" s="11"/>
      <c r="CRN31" s="11"/>
      <c r="CRO31" s="11"/>
      <c r="CRP31" s="11"/>
      <c r="CRQ31" s="11"/>
      <c r="CRR31" s="11"/>
      <c r="CRS31" s="11"/>
      <c r="CRT31" s="11"/>
      <c r="CRU31" s="11"/>
      <c r="CRV31" s="11"/>
      <c r="CRW31" s="11"/>
      <c r="CRX31" s="11"/>
      <c r="CRY31" s="11"/>
      <c r="CRZ31" s="11"/>
      <c r="CSA31" s="11"/>
      <c r="CSB31" s="11"/>
      <c r="CSC31" s="11"/>
      <c r="CSD31" s="11"/>
      <c r="CSE31" s="11"/>
      <c r="CSF31" s="11"/>
      <c r="CSG31" s="11"/>
      <c r="CSH31" s="11"/>
      <c r="CSI31" s="11"/>
      <c r="CSJ31" s="11"/>
      <c r="CSK31" s="11"/>
      <c r="CSL31" s="11"/>
      <c r="CSM31" s="11"/>
      <c r="CSN31" s="11"/>
      <c r="CSO31" s="11"/>
      <c r="CSP31" s="11"/>
      <c r="CSQ31" s="11"/>
      <c r="CSR31" s="11"/>
      <c r="CSS31" s="11"/>
      <c r="CST31" s="11"/>
      <c r="CSU31" s="11"/>
      <c r="CSV31" s="11"/>
      <c r="CSW31" s="11"/>
      <c r="CSX31" s="11"/>
      <c r="CSY31" s="11"/>
      <c r="CSZ31" s="11"/>
      <c r="CTA31" s="11"/>
      <c r="CTB31" s="11"/>
      <c r="CTC31" s="11"/>
      <c r="CTD31" s="11"/>
      <c r="CTE31" s="11"/>
      <c r="CTF31" s="11"/>
      <c r="CTG31" s="11"/>
      <c r="CTH31" s="11"/>
      <c r="CTI31" s="11"/>
      <c r="CTJ31" s="11"/>
      <c r="CTK31" s="11"/>
      <c r="CTL31" s="11"/>
      <c r="CTM31" s="11"/>
      <c r="CTN31" s="11"/>
      <c r="CTO31" s="11"/>
      <c r="CTP31" s="11"/>
      <c r="CTQ31" s="11"/>
      <c r="CTR31" s="11"/>
      <c r="CTS31" s="11"/>
      <c r="CTT31" s="11"/>
      <c r="CTU31" s="11"/>
      <c r="CTV31" s="11"/>
      <c r="CTW31" s="11"/>
      <c r="CTX31" s="11"/>
      <c r="CTY31" s="11"/>
      <c r="CTZ31" s="11"/>
      <c r="CUA31" s="11"/>
      <c r="CUB31" s="11"/>
      <c r="CUC31" s="11"/>
      <c r="CUD31" s="11"/>
      <c r="CUE31" s="11"/>
      <c r="CUF31" s="11"/>
      <c r="CUG31" s="11"/>
      <c r="CUH31" s="11"/>
      <c r="CUI31" s="11"/>
      <c r="CUJ31" s="11"/>
      <c r="CUK31" s="11"/>
      <c r="CUL31" s="11"/>
      <c r="CUM31" s="11"/>
      <c r="CUN31" s="11"/>
      <c r="CUO31" s="11"/>
      <c r="CUP31" s="11"/>
      <c r="CUQ31" s="11"/>
      <c r="CUR31" s="11"/>
      <c r="CUS31" s="11"/>
      <c r="CUT31" s="11"/>
      <c r="CUU31" s="11"/>
      <c r="CUV31" s="11"/>
      <c r="CUW31" s="11"/>
      <c r="CUX31" s="11"/>
      <c r="CUY31" s="11"/>
      <c r="CUZ31" s="11"/>
      <c r="CVA31" s="11"/>
      <c r="CVB31" s="11"/>
      <c r="CVC31" s="11"/>
      <c r="CVD31" s="11"/>
      <c r="CVE31" s="11"/>
      <c r="CVF31" s="11"/>
      <c r="CVG31" s="11"/>
      <c r="CVH31" s="11"/>
      <c r="CVI31" s="11"/>
      <c r="CVJ31" s="11"/>
      <c r="CVK31" s="11"/>
      <c r="CVL31" s="11"/>
      <c r="CVM31" s="11"/>
      <c r="CVN31" s="11"/>
      <c r="CVO31" s="11"/>
      <c r="CVP31" s="11"/>
      <c r="CVQ31" s="11"/>
      <c r="CVR31" s="11"/>
      <c r="CVS31" s="11"/>
      <c r="CVT31" s="11"/>
      <c r="CVU31" s="11"/>
      <c r="CVV31" s="11"/>
      <c r="CVW31" s="11"/>
      <c r="CVX31" s="11"/>
      <c r="CVY31" s="11"/>
      <c r="CVZ31" s="11"/>
      <c r="CWA31" s="11"/>
      <c r="CWB31" s="11"/>
      <c r="CWC31" s="11"/>
      <c r="CWD31" s="11"/>
      <c r="CWE31" s="11"/>
      <c r="CWF31" s="11"/>
      <c r="CWG31" s="11"/>
      <c r="CWH31" s="11"/>
      <c r="CWI31" s="11"/>
      <c r="CWJ31" s="11"/>
      <c r="CWK31" s="11"/>
      <c r="CWL31" s="11"/>
      <c r="CWM31" s="11"/>
      <c r="CWN31" s="11"/>
      <c r="CWO31" s="11"/>
      <c r="CWP31" s="11"/>
      <c r="CWQ31" s="11"/>
      <c r="CWR31" s="11"/>
      <c r="CWS31" s="11"/>
      <c r="CWT31" s="11"/>
      <c r="CWU31" s="11"/>
      <c r="CWV31" s="11"/>
      <c r="CWW31" s="11"/>
      <c r="CWX31" s="11"/>
      <c r="CWY31" s="11"/>
      <c r="CWZ31" s="11"/>
      <c r="CXA31" s="11"/>
      <c r="CXB31" s="11"/>
      <c r="CXC31" s="11"/>
      <c r="CXD31" s="11"/>
      <c r="CXE31" s="11"/>
      <c r="CXF31" s="11"/>
      <c r="CXG31" s="11"/>
      <c r="CXH31" s="11"/>
      <c r="CXI31" s="11"/>
      <c r="CXJ31" s="11"/>
      <c r="CXK31" s="11"/>
      <c r="CXL31" s="11"/>
      <c r="CXM31" s="11"/>
      <c r="CXN31" s="11"/>
      <c r="CXO31" s="11"/>
      <c r="CXP31" s="11"/>
      <c r="CXQ31" s="11"/>
      <c r="CXR31" s="11"/>
      <c r="CXS31" s="11"/>
      <c r="CXT31" s="11"/>
      <c r="CXU31" s="11"/>
      <c r="CXV31" s="11"/>
      <c r="CXW31" s="11"/>
      <c r="CXX31" s="11"/>
      <c r="CXY31" s="11"/>
      <c r="CXZ31" s="11"/>
      <c r="CYA31" s="11"/>
      <c r="CYB31" s="11"/>
      <c r="CYC31" s="11"/>
      <c r="CYD31" s="11"/>
      <c r="CYE31" s="11"/>
      <c r="CYF31" s="11"/>
      <c r="CYG31" s="11"/>
      <c r="CYH31" s="11"/>
      <c r="CYI31" s="11"/>
      <c r="CYJ31" s="11"/>
      <c r="CYK31" s="11"/>
      <c r="CYL31" s="11"/>
      <c r="CYM31" s="11"/>
      <c r="CYN31" s="11"/>
      <c r="CYO31" s="11"/>
      <c r="CYP31" s="11"/>
      <c r="CYQ31" s="11"/>
      <c r="CYR31" s="11"/>
      <c r="CYS31" s="11"/>
      <c r="CYT31" s="11"/>
      <c r="CYU31" s="11"/>
      <c r="CYV31" s="11"/>
      <c r="CYW31" s="11"/>
      <c r="CYX31" s="11"/>
      <c r="CYY31" s="11"/>
      <c r="CYZ31" s="11"/>
      <c r="CZA31" s="11"/>
      <c r="CZB31" s="11"/>
      <c r="CZC31" s="11"/>
      <c r="CZD31" s="11"/>
      <c r="CZE31" s="11"/>
      <c r="CZF31" s="11"/>
      <c r="CZG31" s="11"/>
      <c r="CZH31" s="11"/>
      <c r="CZI31" s="11"/>
      <c r="CZJ31" s="11"/>
      <c r="CZK31" s="11"/>
      <c r="CZL31" s="11"/>
      <c r="CZM31" s="11"/>
      <c r="CZN31" s="11"/>
      <c r="CZO31" s="11"/>
      <c r="CZP31" s="11"/>
      <c r="CZQ31" s="11"/>
      <c r="CZR31" s="11"/>
      <c r="CZS31" s="11"/>
      <c r="CZT31" s="11"/>
      <c r="CZU31" s="11"/>
      <c r="CZV31" s="11"/>
      <c r="CZW31" s="11"/>
      <c r="CZX31" s="11"/>
      <c r="CZY31" s="11"/>
      <c r="CZZ31" s="11"/>
      <c r="DAA31" s="11"/>
      <c r="DAB31" s="11"/>
      <c r="DAC31" s="11"/>
      <c r="DAD31" s="11"/>
      <c r="DAE31" s="11"/>
      <c r="DAF31" s="11"/>
      <c r="DAG31" s="11"/>
      <c r="DAH31" s="11"/>
      <c r="DAI31" s="11"/>
      <c r="DAJ31" s="11"/>
      <c r="DAK31" s="11"/>
      <c r="DAL31" s="11"/>
      <c r="DAM31" s="11"/>
      <c r="DAN31" s="11"/>
      <c r="DAO31" s="11"/>
      <c r="DAP31" s="11"/>
      <c r="DAQ31" s="11"/>
      <c r="DAR31" s="11"/>
      <c r="DAS31" s="11"/>
      <c r="DAT31" s="11"/>
      <c r="DAU31" s="11"/>
      <c r="DAV31" s="11"/>
      <c r="DAW31" s="11"/>
      <c r="DAX31" s="11"/>
      <c r="DAY31" s="11"/>
      <c r="DAZ31" s="11"/>
      <c r="DBA31" s="11"/>
      <c r="DBB31" s="11"/>
      <c r="DBC31" s="11"/>
      <c r="DBD31" s="11"/>
      <c r="DBE31" s="11"/>
      <c r="DBF31" s="11"/>
      <c r="DBG31" s="11"/>
      <c r="DBH31" s="11"/>
      <c r="DBI31" s="11"/>
      <c r="DBJ31" s="11"/>
      <c r="DBK31" s="11"/>
      <c r="DBL31" s="11"/>
      <c r="DBM31" s="11"/>
      <c r="DBN31" s="11"/>
      <c r="DBO31" s="11"/>
      <c r="DBP31" s="11"/>
      <c r="DBQ31" s="11"/>
      <c r="DBR31" s="11"/>
      <c r="DBS31" s="11"/>
      <c r="DBT31" s="11"/>
      <c r="DBU31" s="11"/>
      <c r="DBV31" s="11"/>
      <c r="DBW31" s="11"/>
      <c r="DBX31" s="11"/>
      <c r="DBY31" s="11"/>
      <c r="DBZ31" s="11"/>
      <c r="DCA31" s="11"/>
      <c r="DCB31" s="11"/>
      <c r="DCC31" s="11"/>
      <c r="DCD31" s="11"/>
      <c r="DCE31" s="11"/>
      <c r="DCF31" s="11"/>
      <c r="DCG31" s="11"/>
      <c r="DCH31" s="11"/>
      <c r="DCI31" s="11"/>
      <c r="DCJ31" s="11"/>
      <c r="DCK31" s="11"/>
      <c r="DCL31" s="11"/>
      <c r="DCM31" s="11"/>
      <c r="DCN31" s="11"/>
      <c r="DCO31" s="11"/>
      <c r="DCP31" s="11"/>
      <c r="DCQ31" s="11"/>
      <c r="DCR31" s="11"/>
      <c r="DCS31" s="11"/>
      <c r="DCT31" s="11"/>
      <c r="DCU31" s="11"/>
      <c r="DCV31" s="11"/>
      <c r="DCW31" s="11"/>
      <c r="DCX31" s="11"/>
      <c r="DCY31" s="11"/>
      <c r="DCZ31" s="11"/>
      <c r="DDA31" s="11"/>
      <c r="DDB31" s="11"/>
      <c r="DDC31" s="11"/>
      <c r="DDD31" s="11"/>
      <c r="DDE31" s="11"/>
      <c r="DDF31" s="11"/>
      <c r="DDG31" s="11"/>
      <c r="DDH31" s="11"/>
      <c r="DDI31" s="11"/>
      <c r="DDJ31" s="11"/>
      <c r="DDK31" s="11"/>
      <c r="DDL31" s="11"/>
      <c r="DDM31" s="11"/>
      <c r="DDN31" s="11"/>
      <c r="DDO31" s="11"/>
      <c r="DDP31" s="11"/>
      <c r="DDQ31" s="11"/>
      <c r="DDR31" s="11"/>
      <c r="DDS31" s="11"/>
      <c r="DDT31" s="11"/>
      <c r="DDU31" s="11"/>
      <c r="DDV31" s="11"/>
      <c r="DDW31" s="11"/>
      <c r="DDX31" s="11"/>
      <c r="DDY31" s="11"/>
      <c r="DDZ31" s="11"/>
      <c r="DEA31" s="11"/>
      <c r="DEB31" s="11"/>
      <c r="DEC31" s="11"/>
      <c r="DED31" s="11"/>
      <c r="DEE31" s="11"/>
      <c r="DEF31" s="11"/>
      <c r="DEG31" s="11"/>
      <c r="DEH31" s="11"/>
      <c r="DEI31" s="11"/>
      <c r="DEJ31" s="11"/>
      <c r="DEK31" s="11"/>
      <c r="DEL31" s="11"/>
      <c r="DEM31" s="11"/>
      <c r="DEN31" s="11"/>
      <c r="DEO31" s="11"/>
      <c r="DEP31" s="11"/>
      <c r="DEQ31" s="11"/>
      <c r="DER31" s="11"/>
      <c r="DES31" s="11"/>
      <c r="DET31" s="11"/>
      <c r="DEU31" s="11"/>
      <c r="DEV31" s="11"/>
      <c r="DEW31" s="11"/>
      <c r="DEX31" s="11"/>
      <c r="DEY31" s="11"/>
      <c r="DEZ31" s="11"/>
      <c r="DFA31" s="11"/>
      <c r="DFB31" s="11"/>
      <c r="DFC31" s="11"/>
      <c r="DFD31" s="11"/>
      <c r="DFE31" s="11"/>
      <c r="DFF31" s="11"/>
      <c r="DFG31" s="11"/>
      <c r="DFH31" s="11"/>
      <c r="DFI31" s="11"/>
      <c r="DFJ31" s="11"/>
      <c r="DFK31" s="11"/>
      <c r="DFL31" s="11"/>
      <c r="DFM31" s="11"/>
      <c r="DFN31" s="11"/>
      <c r="DFO31" s="11"/>
      <c r="DFP31" s="11"/>
      <c r="DFQ31" s="11"/>
      <c r="DFR31" s="11"/>
      <c r="DFS31" s="11"/>
      <c r="DFT31" s="11"/>
      <c r="DFU31" s="11"/>
      <c r="DFV31" s="11"/>
      <c r="DFW31" s="11"/>
      <c r="DFX31" s="11"/>
      <c r="DFY31" s="11"/>
      <c r="DFZ31" s="11"/>
      <c r="DGA31" s="11"/>
      <c r="DGB31" s="11"/>
      <c r="DGC31" s="11"/>
      <c r="DGD31" s="11"/>
      <c r="DGE31" s="11"/>
      <c r="DGF31" s="11"/>
      <c r="DGG31" s="11"/>
      <c r="DGH31" s="11"/>
      <c r="DGI31" s="11"/>
      <c r="DGJ31" s="11"/>
      <c r="DGK31" s="11"/>
      <c r="DGL31" s="11"/>
      <c r="DGM31" s="11"/>
      <c r="DGN31" s="11"/>
      <c r="DGO31" s="11"/>
      <c r="DGP31" s="11"/>
      <c r="DGQ31" s="11"/>
      <c r="DGR31" s="11"/>
      <c r="DGS31" s="11"/>
      <c r="DGT31" s="11"/>
      <c r="DGU31" s="11"/>
      <c r="DGV31" s="11"/>
      <c r="DGW31" s="11"/>
      <c r="DGX31" s="11"/>
      <c r="DGY31" s="11"/>
      <c r="DGZ31" s="11"/>
      <c r="DHA31" s="11"/>
      <c r="DHB31" s="11"/>
      <c r="DHC31" s="11"/>
      <c r="DHD31" s="11"/>
      <c r="DHE31" s="11"/>
      <c r="DHF31" s="11"/>
      <c r="DHG31" s="11"/>
      <c r="DHH31" s="11"/>
      <c r="DHI31" s="11"/>
      <c r="DHJ31" s="11"/>
      <c r="DHK31" s="11"/>
      <c r="DHL31" s="11"/>
      <c r="DHM31" s="11"/>
      <c r="DHN31" s="11"/>
      <c r="DHO31" s="11"/>
      <c r="DHP31" s="11"/>
      <c r="DHQ31" s="11"/>
      <c r="DHR31" s="11"/>
      <c r="DHS31" s="11"/>
      <c r="DHT31" s="11"/>
      <c r="DHU31" s="11"/>
      <c r="DHV31" s="11"/>
      <c r="DHW31" s="11"/>
      <c r="DHX31" s="11"/>
      <c r="DHY31" s="11"/>
      <c r="DHZ31" s="11"/>
      <c r="DIA31" s="11"/>
      <c r="DIB31" s="11"/>
      <c r="DIC31" s="11"/>
      <c r="DID31" s="11"/>
      <c r="DIE31" s="11"/>
      <c r="DIF31" s="11"/>
      <c r="DIG31" s="11"/>
      <c r="DIH31" s="11"/>
      <c r="DII31" s="11"/>
      <c r="DIJ31" s="11"/>
      <c r="DIK31" s="11"/>
      <c r="DIL31" s="11"/>
      <c r="DIM31" s="11"/>
      <c r="DIN31" s="11"/>
      <c r="DIO31" s="11"/>
      <c r="DIP31" s="11"/>
      <c r="DIQ31" s="11"/>
      <c r="DIR31" s="11"/>
      <c r="DIS31" s="11"/>
      <c r="DIT31" s="11"/>
      <c r="DIU31" s="11"/>
      <c r="DIV31" s="11"/>
      <c r="DIW31" s="11"/>
      <c r="DIX31" s="11"/>
      <c r="DIY31" s="11"/>
      <c r="DIZ31" s="11"/>
      <c r="DJA31" s="11"/>
      <c r="DJB31" s="11"/>
      <c r="DJC31" s="11"/>
      <c r="DJD31" s="11"/>
      <c r="DJE31" s="11"/>
      <c r="DJF31" s="11"/>
      <c r="DJG31" s="11"/>
      <c r="DJH31" s="11"/>
      <c r="DJI31" s="11"/>
      <c r="DJJ31" s="11"/>
      <c r="DJK31" s="11"/>
      <c r="DJL31" s="11"/>
      <c r="DJM31" s="11"/>
      <c r="DJN31" s="11"/>
      <c r="DJO31" s="11"/>
      <c r="DJP31" s="11"/>
      <c r="DJQ31" s="11"/>
      <c r="DJR31" s="11"/>
      <c r="DJS31" s="11"/>
      <c r="DJT31" s="11"/>
      <c r="DJU31" s="11"/>
      <c r="DJV31" s="11"/>
      <c r="DJW31" s="11"/>
      <c r="DJX31" s="11"/>
      <c r="DJY31" s="11"/>
      <c r="DJZ31" s="11"/>
      <c r="DKA31" s="11"/>
      <c r="DKB31" s="11"/>
      <c r="DKC31" s="11"/>
      <c r="DKD31" s="11"/>
      <c r="DKE31" s="11"/>
      <c r="DKF31" s="11"/>
      <c r="DKG31" s="11"/>
      <c r="DKH31" s="11"/>
      <c r="DKI31" s="11"/>
      <c r="DKJ31" s="11"/>
      <c r="DKK31" s="11"/>
      <c r="DKL31" s="11"/>
      <c r="DKM31" s="11"/>
      <c r="DKN31" s="11"/>
      <c r="DKO31" s="11"/>
      <c r="DKP31" s="11"/>
      <c r="DKQ31" s="11"/>
      <c r="DKR31" s="11"/>
      <c r="DKS31" s="11"/>
      <c r="DKT31" s="11"/>
      <c r="DKU31" s="11"/>
      <c r="DKV31" s="11"/>
      <c r="DKW31" s="11"/>
      <c r="DKX31" s="11"/>
      <c r="DKY31" s="11"/>
      <c r="DKZ31" s="11"/>
      <c r="DLA31" s="11"/>
      <c r="DLB31" s="11"/>
      <c r="DLC31" s="11"/>
      <c r="DLD31" s="11"/>
      <c r="DLE31" s="11"/>
      <c r="DLF31" s="11"/>
      <c r="DLG31" s="11"/>
      <c r="DLH31" s="11"/>
      <c r="DLI31" s="11"/>
      <c r="DLJ31" s="11"/>
      <c r="DLK31" s="11"/>
      <c r="DLL31" s="11"/>
      <c r="DLM31" s="11"/>
      <c r="DLN31" s="11"/>
      <c r="DLO31" s="11"/>
      <c r="DLP31" s="11"/>
      <c r="DLQ31" s="11"/>
      <c r="DLR31" s="11"/>
      <c r="DLS31" s="11"/>
      <c r="DLT31" s="11"/>
      <c r="DLU31" s="11"/>
      <c r="DLV31" s="11"/>
      <c r="DLW31" s="11"/>
      <c r="DLX31" s="11"/>
      <c r="DLY31" s="11"/>
      <c r="DLZ31" s="11"/>
      <c r="DMA31" s="11"/>
      <c r="DMB31" s="11"/>
      <c r="DMC31" s="11"/>
      <c r="DMD31" s="11"/>
      <c r="DME31" s="11"/>
      <c r="DMF31" s="11"/>
      <c r="DMG31" s="11"/>
      <c r="DMH31" s="11"/>
      <c r="DMI31" s="11"/>
      <c r="DMJ31" s="11"/>
      <c r="DMK31" s="11"/>
      <c r="DML31" s="11"/>
      <c r="DMM31" s="11"/>
      <c r="DMN31" s="11"/>
      <c r="DMO31" s="11"/>
      <c r="DMP31" s="11"/>
      <c r="DMQ31" s="11"/>
      <c r="DMR31" s="11"/>
      <c r="DMS31" s="11"/>
      <c r="DMT31" s="11"/>
      <c r="DMU31" s="11"/>
      <c r="DMV31" s="11"/>
      <c r="DMW31" s="11"/>
      <c r="DMX31" s="11"/>
      <c r="DMY31" s="11"/>
      <c r="DMZ31" s="11"/>
      <c r="DNA31" s="11"/>
      <c r="DNB31" s="11"/>
      <c r="DNC31" s="11"/>
      <c r="DND31" s="11"/>
      <c r="DNE31" s="11"/>
      <c r="DNF31" s="11"/>
      <c r="DNG31" s="11"/>
      <c r="DNH31" s="11"/>
      <c r="DNI31" s="11"/>
      <c r="DNJ31" s="11"/>
      <c r="DNK31" s="11"/>
      <c r="DNL31" s="11"/>
      <c r="DNM31" s="11"/>
      <c r="DNN31" s="11"/>
      <c r="DNO31" s="11"/>
      <c r="DNP31" s="11"/>
      <c r="DNQ31" s="11"/>
      <c r="DNR31" s="11"/>
      <c r="DNS31" s="11"/>
      <c r="DNT31" s="11"/>
      <c r="DNU31" s="11"/>
      <c r="DNV31" s="11"/>
      <c r="DNW31" s="11"/>
      <c r="DNX31" s="11"/>
      <c r="DNY31" s="11"/>
      <c r="DNZ31" s="11"/>
      <c r="DOA31" s="11"/>
      <c r="DOB31" s="11"/>
      <c r="DOC31" s="11"/>
      <c r="DOD31" s="11"/>
      <c r="DOE31" s="11"/>
      <c r="DOF31" s="11"/>
      <c r="DOG31" s="11"/>
      <c r="DOH31" s="11"/>
      <c r="DOI31" s="11"/>
      <c r="DOJ31" s="11"/>
      <c r="DOK31" s="11"/>
      <c r="DOL31" s="11"/>
      <c r="DOM31" s="11"/>
      <c r="DON31" s="11"/>
      <c r="DOO31" s="11"/>
      <c r="DOP31" s="11"/>
      <c r="DOQ31" s="11"/>
      <c r="DOR31" s="11"/>
      <c r="DOS31" s="11"/>
      <c r="DOT31" s="11"/>
      <c r="DOU31" s="11"/>
      <c r="DOV31" s="11"/>
      <c r="DOW31" s="11"/>
      <c r="DOX31" s="11"/>
      <c r="DOY31" s="11"/>
      <c r="DOZ31" s="11"/>
      <c r="DPA31" s="11"/>
      <c r="DPB31" s="11"/>
      <c r="DPC31" s="11"/>
      <c r="DPD31" s="11"/>
      <c r="DPE31" s="11"/>
      <c r="DPF31" s="11"/>
      <c r="DPG31" s="11"/>
      <c r="DPH31" s="11"/>
      <c r="DPI31" s="11"/>
      <c r="DPJ31" s="11"/>
      <c r="DPK31" s="11"/>
      <c r="DPL31" s="11"/>
      <c r="DPM31" s="11"/>
      <c r="DPN31" s="11"/>
      <c r="DPO31" s="11"/>
      <c r="DPP31" s="11"/>
      <c r="DPQ31" s="11"/>
      <c r="DPR31" s="11"/>
      <c r="DPS31" s="11"/>
      <c r="DPT31" s="11"/>
      <c r="DPU31" s="11"/>
      <c r="DPV31" s="11"/>
      <c r="DPW31" s="11"/>
      <c r="DPX31" s="11"/>
      <c r="DPY31" s="11"/>
      <c r="DPZ31" s="11"/>
      <c r="DQA31" s="11"/>
      <c r="DQB31" s="11"/>
      <c r="DQC31" s="11"/>
      <c r="DQD31" s="11"/>
      <c r="DQE31" s="11"/>
      <c r="DQF31" s="11"/>
      <c r="DQG31" s="11"/>
      <c r="DQH31" s="11"/>
      <c r="DQI31" s="11"/>
      <c r="DQJ31" s="11"/>
      <c r="DQK31" s="11"/>
      <c r="DQL31" s="11"/>
      <c r="DQM31" s="11"/>
      <c r="DQN31" s="11"/>
      <c r="DQO31" s="11"/>
      <c r="DQP31" s="11"/>
      <c r="DQQ31" s="11"/>
      <c r="DQR31" s="11"/>
      <c r="DQS31" s="11"/>
      <c r="DQT31" s="11"/>
      <c r="DQU31" s="11"/>
      <c r="DQV31" s="11"/>
      <c r="DQW31" s="11"/>
      <c r="DQX31" s="11"/>
      <c r="DQY31" s="11"/>
      <c r="DQZ31" s="11"/>
      <c r="DRA31" s="11"/>
      <c r="DRB31" s="11"/>
      <c r="DRC31" s="11"/>
      <c r="DRD31" s="11"/>
      <c r="DRE31" s="11"/>
      <c r="DRF31" s="11"/>
      <c r="DRG31" s="11"/>
      <c r="DRH31" s="11"/>
      <c r="DRI31" s="11"/>
      <c r="DRJ31" s="11"/>
      <c r="DRK31" s="11"/>
      <c r="DRL31" s="11"/>
      <c r="DRM31" s="11"/>
      <c r="DRN31" s="11"/>
      <c r="DRO31" s="11"/>
      <c r="DRP31" s="11"/>
      <c r="DRQ31" s="11"/>
      <c r="DRR31" s="11"/>
      <c r="DRS31" s="11"/>
      <c r="DRT31" s="11"/>
      <c r="DRU31" s="11"/>
      <c r="DRV31" s="11"/>
      <c r="DRW31" s="11"/>
      <c r="DRX31" s="11"/>
      <c r="DRY31" s="11"/>
      <c r="DRZ31" s="11"/>
      <c r="DSA31" s="11"/>
      <c r="DSB31" s="11"/>
      <c r="DSC31" s="11"/>
      <c r="DSD31" s="11"/>
      <c r="DSE31" s="11"/>
      <c r="DSF31" s="11"/>
      <c r="DSG31" s="11"/>
      <c r="DSH31" s="11"/>
      <c r="DSI31" s="11"/>
      <c r="DSJ31" s="11"/>
      <c r="DSK31" s="11"/>
      <c r="DSL31" s="11"/>
      <c r="DSM31" s="11"/>
      <c r="DSN31" s="11"/>
      <c r="DSO31" s="11"/>
      <c r="DSP31" s="11"/>
      <c r="DSQ31" s="11"/>
      <c r="DSR31" s="11"/>
      <c r="DSS31" s="11"/>
      <c r="DST31" s="11"/>
      <c r="DSU31" s="11"/>
      <c r="DSV31" s="11"/>
      <c r="DSW31" s="11"/>
      <c r="DSX31" s="11"/>
      <c r="DSY31" s="11"/>
      <c r="DSZ31" s="11"/>
      <c r="DTA31" s="11"/>
      <c r="DTB31" s="11"/>
      <c r="DTC31" s="11"/>
      <c r="DTD31" s="11"/>
      <c r="DTE31" s="11"/>
      <c r="DTF31" s="11"/>
      <c r="DTG31" s="11"/>
      <c r="DTH31" s="11"/>
      <c r="DTI31" s="11"/>
      <c r="DTJ31" s="11"/>
      <c r="DTK31" s="11"/>
      <c r="DTL31" s="11"/>
      <c r="DTM31" s="11"/>
      <c r="DTN31" s="11"/>
      <c r="DTO31" s="11"/>
      <c r="DTP31" s="11"/>
      <c r="DTQ31" s="11"/>
      <c r="DTR31" s="11"/>
      <c r="DTS31" s="11"/>
      <c r="DTT31" s="11"/>
      <c r="DTU31" s="11"/>
      <c r="DTV31" s="11"/>
      <c r="DTW31" s="11"/>
      <c r="DTX31" s="11"/>
      <c r="DTY31" s="11"/>
      <c r="DTZ31" s="11"/>
      <c r="DUA31" s="11"/>
      <c r="DUB31" s="11"/>
      <c r="DUC31" s="11"/>
      <c r="DUD31" s="11"/>
      <c r="DUE31" s="11"/>
      <c r="DUF31" s="11"/>
      <c r="DUG31" s="11"/>
      <c r="DUH31" s="11"/>
      <c r="DUI31" s="11"/>
      <c r="DUJ31" s="11"/>
      <c r="DUK31" s="11"/>
      <c r="DUL31" s="11"/>
      <c r="DUM31" s="11"/>
      <c r="DUN31" s="11"/>
      <c r="DUO31" s="11"/>
      <c r="DUP31" s="11"/>
      <c r="DUQ31" s="11"/>
      <c r="DUR31" s="11"/>
      <c r="DUS31" s="11"/>
      <c r="DUT31" s="11"/>
      <c r="DUU31" s="11"/>
      <c r="DUV31" s="11"/>
      <c r="DUW31" s="11"/>
      <c r="DUX31" s="11"/>
      <c r="DUY31" s="11"/>
      <c r="DUZ31" s="11"/>
      <c r="DVA31" s="11"/>
      <c r="DVB31" s="11"/>
      <c r="DVC31" s="11"/>
      <c r="DVD31" s="11"/>
      <c r="DVE31" s="11"/>
      <c r="DVF31" s="11"/>
      <c r="DVG31" s="11"/>
      <c r="DVH31" s="11"/>
      <c r="DVI31" s="11"/>
      <c r="DVJ31" s="11"/>
      <c r="DVK31" s="11"/>
      <c r="DVL31" s="11"/>
      <c r="DVM31" s="11"/>
      <c r="DVN31" s="11"/>
      <c r="DVO31" s="11"/>
      <c r="DVP31" s="11"/>
      <c r="DVQ31" s="11"/>
      <c r="DVR31" s="11"/>
      <c r="DVS31" s="11"/>
      <c r="DVT31" s="11"/>
      <c r="DVU31" s="11"/>
      <c r="DVV31" s="11"/>
      <c r="DVW31" s="11"/>
      <c r="DVX31" s="11"/>
      <c r="DVY31" s="11"/>
      <c r="DVZ31" s="11"/>
      <c r="DWA31" s="11"/>
      <c r="DWB31" s="11"/>
      <c r="DWC31" s="11"/>
      <c r="DWD31" s="11"/>
      <c r="DWE31" s="11"/>
      <c r="DWF31" s="11"/>
      <c r="DWG31" s="11"/>
      <c r="DWH31" s="11"/>
      <c r="DWI31" s="11"/>
      <c r="DWJ31" s="11"/>
      <c r="DWK31" s="11"/>
      <c r="DWL31" s="11"/>
      <c r="DWM31" s="11"/>
      <c r="DWN31" s="11"/>
      <c r="DWO31" s="11"/>
      <c r="DWP31" s="11"/>
      <c r="DWQ31" s="11"/>
      <c r="DWR31" s="11"/>
      <c r="DWS31" s="11"/>
      <c r="DWT31" s="11"/>
      <c r="DWU31" s="11"/>
      <c r="DWV31" s="11"/>
      <c r="DWW31" s="11"/>
      <c r="DWX31" s="11"/>
      <c r="DWY31" s="11"/>
      <c r="DWZ31" s="11"/>
      <c r="DXA31" s="11"/>
      <c r="DXB31" s="11"/>
      <c r="DXC31" s="11"/>
      <c r="DXD31" s="11"/>
      <c r="DXE31" s="11"/>
      <c r="DXF31" s="11"/>
      <c r="DXG31" s="11"/>
      <c r="DXH31" s="11"/>
      <c r="DXI31" s="11"/>
      <c r="DXJ31" s="11"/>
      <c r="DXK31" s="11"/>
      <c r="DXL31" s="11"/>
      <c r="DXM31" s="11"/>
      <c r="DXN31" s="11"/>
      <c r="DXO31" s="11"/>
      <c r="DXP31" s="11"/>
      <c r="DXQ31" s="11"/>
      <c r="DXR31" s="11"/>
      <c r="DXS31" s="11"/>
      <c r="DXT31" s="11"/>
      <c r="DXU31" s="11"/>
      <c r="DXV31" s="11"/>
      <c r="DXW31" s="11"/>
      <c r="DXX31" s="11"/>
      <c r="DXY31" s="11"/>
      <c r="DXZ31" s="11"/>
      <c r="DYA31" s="11"/>
      <c r="DYB31" s="11"/>
      <c r="DYC31" s="11"/>
      <c r="DYD31" s="11"/>
      <c r="DYE31" s="11"/>
      <c r="DYF31" s="11"/>
      <c r="DYG31" s="11"/>
      <c r="DYH31" s="11"/>
      <c r="DYI31" s="11"/>
      <c r="DYJ31" s="11"/>
      <c r="DYK31" s="11"/>
      <c r="DYL31" s="11"/>
      <c r="DYM31" s="11"/>
      <c r="DYN31" s="11"/>
      <c r="DYO31" s="11"/>
      <c r="DYP31" s="11"/>
      <c r="DYQ31" s="11"/>
      <c r="DYR31" s="11"/>
      <c r="DYS31" s="11"/>
      <c r="DYT31" s="11"/>
      <c r="DYU31" s="11"/>
      <c r="DYV31" s="11"/>
      <c r="DYW31" s="11"/>
      <c r="DYX31" s="11"/>
      <c r="DYY31" s="11"/>
      <c r="DYZ31" s="11"/>
      <c r="DZA31" s="11"/>
      <c r="DZB31" s="11"/>
      <c r="DZC31" s="11"/>
      <c r="DZD31" s="11"/>
      <c r="DZE31" s="11"/>
      <c r="DZF31" s="11"/>
      <c r="DZG31" s="11"/>
      <c r="DZH31" s="11"/>
      <c r="DZI31" s="11"/>
      <c r="DZJ31" s="11"/>
      <c r="DZK31" s="11"/>
      <c r="DZL31" s="11"/>
      <c r="DZM31" s="11"/>
      <c r="DZN31" s="11"/>
      <c r="DZO31" s="11"/>
      <c r="DZP31" s="11"/>
      <c r="DZQ31" s="11"/>
      <c r="DZR31" s="11"/>
      <c r="DZS31" s="11"/>
      <c r="DZT31" s="11"/>
      <c r="DZU31" s="11"/>
      <c r="DZV31" s="11"/>
      <c r="DZW31" s="11"/>
      <c r="DZX31" s="11"/>
      <c r="DZY31" s="11"/>
      <c r="DZZ31" s="11"/>
      <c r="EAA31" s="11"/>
      <c r="EAB31" s="11"/>
      <c r="EAC31" s="11"/>
      <c r="EAD31" s="11"/>
      <c r="EAE31" s="11"/>
      <c r="EAF31" s="11"/>
      <c r="EAG31" s="11"/>
      <c r="EAH31" s="11"/>
      <c r="EAI31" s="11"/>
      <c r="EAJ31" s="11"/>
      <c r="EAK31" s="11"/>
      <c r="EAL31" s="11"/>
      <c r="EAM31" s="11"/>
      <c r="EAN31" s="11"/>
      <c r="EAO31" s="11"/>
      <c r="EAP31" s="11"/>
      <c r="EAQ31" s="11"/>
      <c r="EAR31" s="11"/>
      <c r="EAS31" s="11"/>
      <c r="EAT31" s="11"/>
      <c r="EAU31" s="11"/>
      <c r="EAV31" s="11"/>
      <c r="EAW31" s="11"/>
      <c r="EAX31" s="11"/>
      <c r="EAY31" s="11"/>
      <c r="EAZ31" s="11"/>
      <c r="EBA31" s="11"/>
      <c r="EBB31" s="11"/>
      <c r="EBC31" s="11"/>
      <c r="EBD31" s="11"/>
      <c r="EBE31" s="11"/>
      <c r="EBF31" s="11"/>
      <c r="EBG31" s="11"/>
      <c r="EBH31" s="11"/>
      <c r="EBI31" s="11"/>
      <c r="EBJ31" s="11"/>
      <c r="EBK31" s="11"/>
      <c r="EBL31" s="11"/>
      <c r="EBM31" s="11"/>
      <c r="EBN31" s="11"/>
      <c r="EBO31" s="11"/>
      <c r="EBP31" s="11"/>
      <c r="EBQ31" s="11"/>
      <c r="EBR31" s="11"/>
      <c r="EBS31" s="11"/>
      <c r="EBT31" s="11"/>
      <c r="EBU31" s="11"/>
      <c r="EBV31" s="11"/>
      <c r="EBW31" s="11"/>
      <c r="EBX31" s="11"/>
      <c r="EBY31" s="11"/>
      <c r="EBZ31" s="11"/>
      <c r="ECA31" s="11"/>
      <c r="ECB31" s="11"/>
      <c r="ECC31" s="11"/>
      <c r="ECD31" s="11"/>
      <c r="ECE31" s="11"/>
      <c r="ECF31" s="11"/>
      <c r="ECG31" s="11"/>
      <c r="ECH31" s="11"/>
      <c r="ECI31" s="11"/>
      <c r="ECJ31" s="11"/>
      <c r="ECK31" s="11"/>
      <c r="ECL31" s="11"/>
      <c r="ECM31" s="11"/>
      <c r="ECN31" s="11"/>
      <c r="ECO31" s="11"/>
      <c r="ECP31" s="11"/>
      <c r="ECQ31" s="11"/>
      <c r="ECR31" s="11"/>
      <c r="ECS31" s="11"/>
      <c r="ECT31" s="11"/>
      <c r="ECU31" s="11"/>
      <c r="ECV31" s="11"/>
      <c r="ECW31" s="11"/>
      <c r="ECX31" s="11"/>
      <c r="ECY31" s="11"/>
      <c r="ECZ31" s="11"/>
      <c r="EDA31" s="11"/>
      <c r="EDB31" s="11"/>
      <c r="EDC31" s="11"/>
      <c r="EDD31" s="11"/>
      <c r="EDE31" s="11"/>
      <c r="EDF31" s="11"/>
      <c r="EDG31" s="11"/>
      <c r="EDH31" s="11"/>
      <c r="EDI31" s="11"/>
      <c r="EDJ31" s="11"/>
      <c r="EDK31" s="11"/>
      <c r="EDL31" s="11"/>
      <c r="EDM31" s="11"/>
      <c r="EDN31" s="11"/>
      <c r="EDO31" s="11"/>
      <c r="EDP31" s="11"/>
      <c r="EDQ31" s="11"/>
      <c r="EDR31" s="11"/>
      <c r="EDS31" s="11"/>
      <c r="EDT31" s="11"/>
      <c r="EDU31" s="11"/>
      <c r="EDV31" s="11"/>
      <c r="EDW31" s="11"/>
      <c r="EDX31" s="11"/>
      <c r="EDY31" s="11"/>
      <c r="EDZ31" s="11"/>
      <c r="EEA31" s="11"/>
      <c r="EEB31" s="11"/>
      <c r="EEC31" s="11"/>
      <c r="EED31" s="11"/>
      <c r="EEE31" s="11"/>
      <c r="EEF31" s="11"/>
      <c r="EEG31" s="11"/>
      <c r="EEH31" s="11"/>
      <c r="EEI31" s="11"/>
      <c r="EEJ31" s="11"/>
      <c r="EEK31" s="11"/>
      <c r="EEL31" s="11"/>
      <c r="EEM31" s="11"/>
      <c r="EEN31" s="11"/>
      <c r="EEO31" s="11"/>
      <c r="EEP31" s="11"/>
      <c r="EEQ31" s="11"/>
      <c r="EER31" s="11"/>
      <c r="EES31" s="11"/>
      <c r="EET31" s="11"/>
      <c r="EEU31" s="11"/>
      <c r="EEV31" s="11"/>
      <c r="EEW31" s="11"/>
      <c r="EEX31" s="11"/>
      <c r="EEY31" s="11"/>
      <c r="EEZ31" s="11"/>
      <c r="EFA31" s="11"/>
      <c r="EFB31" s="11"/>
      <c r="EFC31" s="11"/>
      <c r="EFD31" s="11"/>
      <c r="EFE31" s="11"/>
      <c r="EFF31" s="11"/>
      <c r="EFG31" s="11"/>
      <c r="EFH31" s="11"/>
      <c r="EFI31" s="11"/>
      <c r="EFJ31" s="11"/>
      <c r="EFK31" s="11"/>
      <c r="EFL31" s="11"/>
      <c r="EFM31" s="11"/>
      <c r="EFN31" s="11"/>
      <c r="EFO31" s="11"/>
      <c r="EFP31" s="11"/>
      <c r="EFQ31" s="11"/>
      <c r="EFR31" s="11"/>
      <c r="EFS31" s="11"/>
      <c r="EFT31" s="11"/>
      <c r="EFU31" s="11"/>
      <c r="EFV31" s="11"/>
      <c r="EFW31" s="11"/>
      <c r="EFX31" s="11"/>
      <c r="EFY31" s="11"/>
      <c r="EFZ31" s="11"/>
      <c r="EGA31" s="11"/>
      <c r="EGB31" s="11"/>
      <c r="EGC31" s="11"/>
      <c r="EGD31" s="11"/>
      <c r="EGE31" s="11"/>
      <c r="EGF31" s="11"/>
      <c r="EGG31" s="11"/>
      <c r="EGH31" s="11"/>
      <c r="EGI31" s="11"/>
      <c r="EGJ31" s="11"/>
      <c r="EGK31" s="11"/>
      <c r="EGL31" s="11"/>
      <c r="EGM31" s="11"/>
      <c r="EGN31" s="11"/>
      <c r="EGO31" s="11"/>
      <c r="EGP31" s="11"/>
      <c r="EGQ31" s="11"/>
      <c r="EGR31" s="11"/>
      <c r="EGS31" s="11"/>
      <c r="EGT31" s="11"/>
      <c r="EGU31" s="11"/>
      <c r="EGV31" s="11"/>
      <c r="EGW31" s="11"/>
      <c r="EGX31" s="11"/>
      <c r="EGY31" s="11"/>
      <c r="EGZ31" s="11"/>
      <c r="EHA31" s="11"/>
      <c r="EHB31" s="11"/>
      <c r="EHC31" s="11"/>
      <c r="EHD31" s="11"/>
      <c r="EHE31" s="11"/>
      <c r="EHF31" s="11"/>
      <c r="EHG31" s="11"/>
      <c r="EHH31" s="11"/>
      <c r="EHI31" s="11"/>
      <c r="EHJ31" s="11"/>
      <c r="EHK31" s="11"/>
      <c r="EHL31" s="11"/>
      <c r="EHM31" s="11"/>
      <c r="EHN31" s="11"/>
      <c r="EHO31" s="11"/>
      <c r="EHP31" s="11"/>
      <c r="EHQ31" s="11"/>
      <c r="EHR31" s="11"/>
      <c r="EHS31" s="11"/>
      <c r="EHT31" s="11"/>
      <c r="EHU31" s="11"/>
      <c r="EHV31" s="11"/>
      <c r="EHW31" s="11"/>
      <c r="EHX31" s="11"/>
      <c r="EHY31" s="11"/>
      <c r="EHZ31" s="11"/>
      <c r="EIA31" s="11"/>
      <c r="EIB31" s="11"/>
      <c r="EIC31" s="11"/>
      <c r="EID31" s="11"/>
      <c r="EIE31" s="11"/>
      <c r="EIF31" s="11"/>
      <c r="EIG31" s="11"/>
      <c r="EIH31" s="11"/>
      <c r="EII31" s="11"/>
      <c r="EIJ31" s="11"/>
      <c r="EIK31" s="11"/>
      <c r="EIL31" s="11"/>
      <c r="EIM31" s="11"/>
      <c r="EIN31" s="11"/>
      <c r="EIO31" s="11"/>
      <c r="EIP31" s="11"/>
      <c r="EIQ31" s="11"/>
      <c r="EIR31" s="11"/>
      <c r="EIS31" s="11"/>
      <c r="EIT31" s="11"/>
      <c r="EIU31" s="11"/>
      <c r="EIV31" s="11"/>
      <c r="EIW31" s="11"/>
      <c r="EIX31" s="11"/>
      <c r="EIY31" s="11"/>
      <c r="EIZ31" s="11"/>
      <c r="EJA31" s="11"/>
      <c r="EJB31" s="11"/>
      <c r="EJC31" s="11"/>
      <c r="EJD31" s="11"/>
      <c r="EJE31" s="11"/>
      <c r="EJF31" s="11"/>
      <c r="EJG31" s="11"/>
      <c r="EJH31" s="11"/>
      <c r="EJI31" s="11"/>
      <c r="EJJ31" s="11"/>
      <c r="EJK31" s="11"/>
      <c r="EJL31" s="11"/>
      <c r="EJM31" s="11"/>
      <c r="EJN31" s="11"/>
      <c r="EJO31" s="11"/>
      <c r="EJP31" s="11"/>
      <c r="EJQ31" s="11"/>
      <c r="EJR31" s="11"/>
      <c r="EJS31" s="11"/>
      <c r="EJT31" s="11"/>
      <c r="EJU31" s="11"/>
      <c r="EJV31" s="11"/>
      <c r="EJW31" s="11"/>
      <c r="EJX31" s="11"/>
      <c r="EJY31" s="11"/>
      <c r="EJZ31" s="11"/>
      <c r="EKA31" s="11"/>
      <c r="EKB31" s="11"/>
      <c r="EKC31" s="11"/>
      <c r="EKD31" s="11"/>
      <c r="EKE31" s="11"/>
      <c r="EKF31" s="11"/>
      <c r="EKG31" s="11"/>
      <c r="EKH31" s="11"/>
      <c r="EKI31" s="11"/>
      <c r="EKJ31" s="11"/>
      <c r="EKK31" s="11"/>
      <c r="EKL31" s="11"/>
      <c r="EKM31" s="11"/>
      <c r="EKN31" s="11"/>
      <c r="EKO31" s="11"/>
      <c r="EKP31" s="11"/>
      <c r="EKQ31" s="11"/>
      <c r="EKR31" s="11"/>
      <c r="EKS31" s="11"/>
      <c r="EKT31" s="11"/>
      <c r="EKU31" s="11"/>
      <c r="EKV31" s="11"/>
      <c r="EKW31" s="11"/>
      <c r="EKX31" s="11"/>
      <c r="EKY31" s="11"/>
      <c r="EKZ31" s="11"/>
      <c r="ELA31" s="11"/>
      <c r="ELB31" s="11"/>
      <c r="ELC31" s="11"/>
      <c r="ELD31" s="11"/>
      <c r="ELE31" s="11"/>
      <c r="ELF31" s="11"/>
      <c r="ELG31" s="11"/>
      <c r="ELH31" s="11"/>
      <c r="ELI31" s="11"/>
      <c r="ELJ31" s="11"/>
      <c r="ELK31" s="11"/>
      <c r="ELL31" s="11"/>
      <c r="ELM31" s="11"/>
      <c r="ELN31" s="11"/>
      <c r="ELO31" s="11"/>
      <c r="ELP31" s="11"/>
      <c r="ELQ31" s="11"/>
      <c r="ELR31" s="11"/>
      <c r="ELS31" s="11"/>
      <c r="ELT31" s="11"/>
      <c r="ELU31" s="11"/>
      <c r="ELV31" s="11"/>
      <c r="ELW31" s="11"/>
      <c r="ELX31" s="11"/>
      <c r="ELY31" s="11"/>
      <c r="ELZ31" s="11"/>
      <c r="EMA31" s="11"/>
      <c r="EMB31" s="11"/>
      <c r="EMC31" s="11"/>
      <c r="EMD31" s="11"/>
      <c r="EME31" s="11"/>
      <c r="EMF31" s="11"/>
      <c r="EMG31" s="11"/>
      <c r="EMH31" s="11"/>
      <c r="EMI31" s="11"/>
      <c r="EMJ31" s="11"/>
      <c r="EMK31" s="11"/>
      <c r="EML31" s="11"/>
      <c r="EMM31" s="11"/>
      <c r="EMN31" s="11"/>
      <c r="EMO31" s="11"/>
      <c r="EMP31" s="11"/>
      <c r="EMQ31" s="11"/>
      <c r="EMR31" s="11"/>
      <c r="EMS31" s="11"/>
      <c r="EMT31" s="11"/>
      <c r="EMU31" s="11"/>
      <c r="EMV31" s="11"/>
      <c r="EMW31" s="11"/>
      <c r="EMX31" s="11"/>
      <c r="EMY31" s="11"/>
      <c r="EMZ31" s="11"/>
      <c r="ENA31" s="11"/>
      <c r="ENB31" s="11"/>
      <c r="ENC31" s="11"/>
      <c r="END31" s="11"/>
      <c r="ENE31" s="11"/>
      <c r="ENF31" s="11"/>
      <c r="ENG31" s="11"/>
      <c r="ENH31" s="11"/>
      <c r="ENI31" s="11"/>
      <c r="ENJ31" s="11"/>
      <c r="ENK31" s="11"/>
      <c r="ENL31" s="11"/>
      <c r="ENM31" s="11"/>
      <c r="ENN31" s="11"/>
      <c r="ENO31" s="11"/>
      <c r="ENP31" s="11"/>
      <c r="ENQ31" s="11"/>
      <c r="ENR31" s="11"/>
      <c r="ENS31" s="11"/>
      <c r="ENT31" s="11"/>
      <c r="ENU31" s="11"/>
      <c r="ENV31" s="11"/>
      <c r="ENW31" s="11"/>
      <c r="ENX31" s="11"/>
      <c r="ENY31" s="11"/>
      <c r="ENZ31" s="11"/>
      <c r="EOA31" s="11"/>
      <c r="EOB31" s="11"/>
      <c r="EOC31" s="11"/>
      <c r="EOD31" s="11"/>
      <c r="EOE31" s="11"/>
      <c r="EOF31" s="11"/>
      <c r="EOG31" s="11"/>
      <c r="EOH31" s="11"/>
      <c r="EOI31" s="11"/>
      <c r="EOJ31" s="11"/>
      <c r="EOK31" s="11"/>
      <c r="EOL31" s="11"/>
      <c r="EOM31" s="11"/>
      <c r="EON31" s="11"/>
      <c r="EOO31" s="11"/>
      <c r="EOP31" s="11"/>
      <c r="EOQ31" s="11"/>
      <c r="EOR31" s="11"/>
      <c r="EOS31" s="11"/>
      <c r="EOT31" s="11"/>
      <c r="EOU31" s="11"/>
      <c r="EOV31" s="11"/>
      <c r="EOW31" s="11"/>
      <c r="EOX31" s="11"/>
      <c r="EOY31" s="11"/>
      <c r="EOZ31" s="11"/>
      <c r="EPA31" s="11"/>
      <c r="EPB31" s="11"/>
      <c r="EPC31" s="11"/>
      <c r="EPD31" s="11"/>
      <c r="EPE31" s="11"/>
      <c r="EPF31" s="11"/>
      <c r="EPG31" s="11"/>
      <c r="EPH31" s="11"/>
      <c r="EPI31" s="11"/>
      <c r="EPJ31" s="11"/>
      <c r="EPK31" s="11"/>
      <c r="EPL31" s="11"/>
      <c r="EPM31" s="11"/>
      <c r="EPN31" s="11"/>
      <c r="EPO31" s="11"/>
      <c r="EPP31" s="11"/>
      <c r="EPQ31" s="11"/>
      <c r="EPR31" s="11"/>
      <c r="EPS31" s="11"/>
      <c r="EPT31" s="11"/>
      <c r="EPU31" s="11"/>
      <c r="EPV31" s="11"/>
      <c r="EPW31" s="11"/>
      <c r="EPX31" s="11"/>
      <c r="EPY31" s="11"/>
      <c r="EPZ31" s="11"/>
      <c r="EQA31" s="11"/>
      <c r="EQB31" s="11"/>
      <c r="EQC31" s="11"/>
      <c r="EQD31" s="11"/>
      <c r="EQE31" s="11"/>
      <c r="EQF31" s="11"/>
      <c r="EQG31" s="11"/>
      <c r="EQH31" s="11"/>
      <c r="EQI31" s="11"/>
      <c r="EQJ31" s="11"/>
      <c r="EQK31" s="11"/>
      <c r="EQL31" s="11"/>
      <c r="EQM31" s="11"/>
      <c r="EQN31" s="11"/>
      <c r="EQO31" s="11"/>
      <c r="EQP31" s="11"/>
      <c r="EQQ31" s="11"/>
      <c r="EQR31" s="11"/>
      <c r="EQS31" s="11"/>
      <c r="EQT31" s="11"/>
      <c r="EQU31" s="11"/>
      <c r="EQV31" s="11"/>
      <c r="EQW31" s="11"/>
      <c r="EQX31" s="11"/>
      <c r="EQY31" s="11"/>
      <c r="EQZ31" s="11"/>
      <c r="ERA31" s="11"/>
      <c r="ERB31" s="11"/>
      <c r="ERC31" s="11"/>
      <c r="ERD31" s="11"/>
      <c r="ERE31" s="11"/>
      <c r="ERF31" s="11"/>
      <c r="ERG31" s="11"/>
      <c r="ERH31" s="11"/>
      <c r="ERI31" s="11"/>
      <c r="ERJ31" s="11"/>
      <c r="ERK31" s="11"/>
      <c r="ERL31" s="11"/>
      <c r="ERM31" s="11"/>
      <c r="ERN31" s="11"/>
      <c r="ERO31" s="11"/>
      <c r="ERP31" s="11"/>
      <c r="ERQ31" s="11"/>
      <c r="ERR31" s="11"/>
      <c r="ERS31" s="11"/>
      <c r="ERT31" s="11"/>
      <c r="ERU31" s="11"/>
      <c r="ERV31" s="11"/>
      <c r="ERW31" s="11"/>
      <c r="ERX31" s="11"/>
      <c r="ERY31" s="11"/>
      <c r="ERZ31" s="11"/>
      <c r="ESA31" s="11"/>
      <c r="ESB31" s="11"/>
      <c r="ESC31" s="11"/>
      <c r="ESD31" s="11"/>
      <c r="ESE31" s="11"/>
      <c r="ESF31" s="11"/>
      <c r="ESG31" s="11"/>
      <c r="ESH31" s="11"/>
      <c r="ESI31" s="11"/>
      <c r="ESJ31" s="11"/>
      <c r="ESK31" s="11"/>
      <c r="ESL31" s="11"/>
      <c r="ESM31" s="11"/>
      <c r="ESN31" s="11"/>
      <c r="ESO31" s="11"/>
      <c r="ESP31" s="11"/>
      <c r="ESQ31" s="11"/>
      <c r="ESR31" s="11"/>
      <c r="ESS31" s="11"/>
      <c r="EST31" s="11"/>
      <c r="ESU31" s="11"/>
      <c r="ESV31" s="11"/>
      <c r="ESW31" s="11"/>
      <c r="ESX31" s="11"/>
      <c r="ESY31" s="11"/>
      <c r="ESZ31" s="11"/>
      <c r="ETA31" s="11"/>
      <c r="ETB31" s="11"/>
      <c r="ETC31" s="11"/>
      <c r="ETD31" s="11"/>
      <c r="ETE31" s="11"/>
      <c r="ETF31" s="11"/>
      <c r="ETG31" s="11"/>
      <c r="ETH31" s="11"/>
      <c r="ETI31" s="11"/>
      <c r="ETJ31" s="11"/>
      <c r="ETK31" s="11"/>
      <c r="ETL31" s="11"/>
      <c r="ETM31" s="11"/>
      <c r="ETN31" s="11"/>
      <c r="ETO31" s="11"/>
      <c r="ETP31" s="11"/>
      <c r="ETQ31" s="11"/>
      <c r="ETR31" s="11"/>
      <c r="ETS31" s="11"/>
      <c r="ETT31" s="11"/>
      <c r="ETU31" s="11"/>
      <c r="ETV31" s="11"/>
      <c r="ETW31" s="11"/>
      <c r="ETX31" s="11"/>
      <c r="ETY31" s="11"/>
      <c r="ETZ31" s="11"/>
      <c r="EUA31" s="11"/>
      <c r="EUB31" s="11"/>
      <c r="EUC31" s="11"/>
      <c r="EUD31" s="11"/>
      <c r="EUE31" s="11"/>
      <c r="EUF31" s="11"/>
      <c r="EUG31" s="11"/>
      <c r="EUH31" s="11"/>
      <c r="EUI31" s="11"/>
      <c r="EUJ31" s="11"/>
      <c r="EUK31" s="11"/>
      <c r="EUL31" s="11"/>
      <c r="EUM31" s="11"/>
      <c r="EUN31" s="11"/>
      <c r="EUO31" s="11"/>
      <c r="EUP31" s="11"/>
      <c r="EUQ31" s="11"/>
      <c r="EUR31" s="11"/>
      <c r="EUS31" s="11"/>
      <c r="EUT31" s="11"/>
      <c r="EUU31" s="11"/>
      <c r="EUV31" s="11"/>
      <c r="EUW31" s="11"/>
      <c r="EUX31" s="11"/>
      <c r="EUY31" s="11"/>
      <c r="EUZ31" s="11"/>
      <c r="EVA31" s="11"/>
      <c r="EVB31" s="11"/>
      <c r="EVC31" s="11"/>
      <c r="EVD31" s="11"/>
      <c r="EVE31" s="11"/>
      <c r="EVF31" s="11"/>
      <c r="EVG31" s="11"/>
      <c r="EVH31" s="11"/>
      <c r="EVI31" s="11"/>
      <c r="EVJ31" s="11"/>
      <c r="EVK31" s="11"/>
      <c r="EVL31" s="11"/>
      <c r="EVM31" s="11"/>
      <c r="EVN31" s="11"/>
      <c r="EVO31" s="11"/>
      <c r="EVP31" s="11"/>
      <c r="EVQ31" s="11"/>
      <c r="EVR31" s="11"/>
      <c r="EVS31" s="11"/>
      <c r="EVT31" s="11"/>
      <c r="EVU31" s="11"/>
      <c r="EVV31" s="11"/>
      <c r="EVW31" s="11"/>
      <c r="EVX31" s="11"/>
      <c r="EVY31" s="11"/>
      <c r="EVZ31" s="11"/>
      <c r="EWA31" s="11"/>
      <c r="EWB31" s="11"/>
      <c r="EWC31" s="11"/>
      <c r="EWD31" s="11"/>
      <c r="EWE31" s="11"/>
      <c r="EWF31" s="11"/>
      <c r="EWG31" s="11"/>
      <c r="EWH31" s="11"/>
      <c r="EWI31" s="11"/>
      <c r="EWJ31" s="11"/>
      <c r="EWK31" s="11"/>
      <c r="EWL31" s="11"/>
      <c r="EWM31" s="11"/>
      <c r="EWN31" s="11"/>
      <c r="EWO31" s="11"/>
      <c r="EWP31" s="11"/>
      <c r="EWQ31" s="11"/>
      <c r="EWR31" s="11"/>
      <c r="EWS31" s="11"/>
      <c r="EWT31" s="11"/>
      <c r="EWU31" s="11"/>
      <c r="EWV31" s="11"/>
      <c r="EWW31" s="11"/>
      <c r="EWX31" s="11"/>
      <c r="EWY31" s="11"/>
      <c r="EWZ31" s="11"/>
      <c r="EXA31" s="11"/>
      <c r="EXB31" s="11"/>
      <c r="EXC31" s="11"/>
      <c r="EXD31" s="11"/>
      <c r="EXE31" s="11"/>
      <c r="EXF31" s="11"/>
      <c r="EXG31" s="11"/>
      <c r="EXH31" s="11"/>
      <c r="EXI31" s="11"/>
      <c r="EXJ31" s="11"/>
      <c r="EXK31" s="11"/>
      <c r="EXL31" s="11"/>
      <c r="EXM31" s="11"/>
      <c r="EXN31" s="11"/>
      <c r="EXO31" s="11"/>
      <c r="EXP31" s="11"/>
      <c r="EXQ31" s="11"/>
      <c r="EXR31" s="11"/>
      <c r="EXS31" s="11"/>
      <c r="EXT31" s="11"/>
      <c r="EXU31" s="11"/>
      <c r="EXV31" s="11"/>
      <c r="EXW31" s="11"/>
      <c r="EXX31" s="11"/>
      <c r="EXY31" s="11"/>
      <c r="EXZ31" s="11"/>
      <c r="EYA31" s="11"/>
      <c r="EYB31" s="11"/>
      <c r="EYC31" s="11"/>
      <c r="EYD31" s="11"/>
      <c r="EYE31" s="11"/>
      <c r="EYF31" s="11"/>
      <c r="EYG31" s="11"/>
      <c r="EYH31" s="11"/>
      <c r="EYI31" s="11"/>
      <c r="EYJ31" s="11"/>
      <c r="EYK31" s="11"/>
      <c r="EYL31" s="11"/>
      <c r="EYM31" s="11"/>
      <c r="EYN31" s="11"/>
      <c r="EYO31" s="11"/>
      <c r="EYP31" s="11"/>
      <c r="EYQ31" s="11"/>
      <c r="EYR31" s="11"/>
      <c r="EYS31" s="11"/>
      <c r="EYT31" s="11"/>
      <c r="EYU31" s="11"/>
      <c r="EYV31" s="11"/>
      <c r="EYW31" s="11"/>
      <c r="EYX31" s="11"/>
      <c r="EYY31" s="11"/>
      <c r="EYZ31" s="11"/>
      <c r="EZA31" s="11"/>
      <c r="EZB31" s="11"/>
      <c r="EZC31" s="11"/>
      <c r="EZD31" s="11"/>
      <c r="EZE31" s="11"/>
      <c r="EZF31" s="11"/>
      <c r="EZG31" s="11"/>
      <c r="EZH31" s="11"/>
      <c r="EZI31" s="11"/>
      <c r="EZJ31" s="11"/>
      <c r="EZK31" s="11"/>
      <c r="EZL31" s="11"/>
      <c r="EZM31" s="11"/>
      <c r="EZN31" s="11"/>
      <c r="EZO31" s="11"/>
      <c r="EZP31" s="11"/>
      <c r="EZQ31" s="11"/>
      <c r="EZR31" s="11"/>
      <c r="EZS31" s="11"/>
      <c r="EZT31" s="11"/>
      <c r="EZU31" s="11"/>
      <c r="EZV31" s="11"/>
      <c r="EZW31" s="11"/>
      <c r="EZX31" s="11"/>
      <c r="EZY31" s="11"/>
      <c r="EZZ31" s="11"/>
      <c r="FAA31" s="11"/>
      <c r="FAB31" s="11"/>
      <c r="FAC31" s="11"/>
      <c r="FAD31" s="11"/>
      <c r="FAE31" s="11"/>
      <c r="FAF31" s="11"/>
      <c r="FAG31" s="11"/>
      <c r="FAH31" s="11"/>
      <c r="FAI31" s="11"/>
      <c r="FAJ31" s="11"/>
      <c r="FAK31" s="11"/>
      <c r="FAL31" s="11"/>
      <c r="FAM31" s="11"/>
      <c r="FAN31" s="11"/>
      <c r="FAO31" s="11"/>
      <c r="FAP31" s="11"/>
      <c r="FAQ31" s="11"/>
      <c r="FAR31" s="11"/>
      <c r="FAS31" s="11"/>
      <c r="FAT31" s="11"/>
      <c r="FAU31" s="11"/>
      <c r="FAV31" s="11"/>
      <c r="FAW31" s="11"/>
      <c r="FAX31" s="11"/>
      <c r="FAY31" s="11"/>
      <c r="FAZ31" s="11"/>
      <c r="FBA31" s="11"/>
      <c r="FBB31" s="11"/>
      <c r="FBC31" s="11"/>
      <c r="FBD31" s="11"/>
      <c r="FBE31" s="11"/>
      <c r="FBF31" s="11"/>
      <c r="FBG31" s="11"/>
      <c r="FBH31" s="11"/>
      <c r="FBI31" s="11"/>
      <c r="FBJ31" s="11"/>
      <c r="FBK31" s="11"/>
      <c r="FBL31" s="11"/>
      <c r="FBM31" s="11"/>
      <c r="FBN31" s="11"/>
      <c r="FBO31" s="11"/>
      <c r="FBP31" s="11"/>
      <c r="FBQ31" s="11"/>
      <c r="FBR31" s="11"/>
      <c r="FBS31" s="11"/>
      <c r="FBT31" s="11"/>
      <c r="FBU31" s="11"/>
      <c r="FBV31" s="11"/>
      <c r="FBW31" s="11"/>
      <c r="FBX31" s="11"/>
      <c r="FBY31" s="11"/>
      <c r="FBZ31" s="11"/>
      <c r="FCA31" s="11"/>
      <c r="FCB31" s="11"/>
      <c r="FCC31" s="11"/>
      <c r="FCD31" s="11"/>
      <c r="FCE31" s="11"/>
      <c r="FCF31" s="11"/>
      <c r="FCG31" s="11"/>
      <c r="FCH31" s="11"/>
      <c r="FCI31" s="11"/>
      <c r="FCJ31" s="11"/>
      <c r="FCK31" s="11"/>
      <c r="FCL31" s="11"/>
      <c r="FCM31" s="11"/>
      <c r="FCN31" s="11"/>
      <c r="FCO31" s="11"/>
      <c r="FCP31" s="11"/>
      <c r="FCQ31" s="11"/>
      <c r="FCR31" s="11"/>
      <c r="FCS31" s="11"/>
      <c r="FCT31" s="11"/>
      <c r="FCU31" s="11"/>
      <c r="FCV31" s="11"/>
      <c r="FCW31" s="11"/>
      <c r="FCX31" s="11"/>
      <c r="FCY31" s="11"/>
      <c r="FCZ31" s="11"/>
      <c r="FDA31" s="11"/>
      <c r="FDB31" s="11"/>
      <c r="FDC31" s="11"/>
      <c r="FDD31" s="11"/>
      <c r="FDE31" s="11"/>
      <c r="FDF31" s="11"/>
      <c r="FDG31" s="11"/>
      <c r="FDH31" s="11"/>
      <c r="FDI31" s="11"/>
      <c r="FDJ31" s="11"/>
      <c r="FDK31" s="11"/>
      <c r="FDL31" s="11"/>
      <c r="FDM31" s="11"/>
      <c r="FDN31" s="11"/>
      <c r="FDO31" s="11"/>
      <c r="FDP31" s="11"/>
      <c r="FDQ31" s="11"/>
      <c r="FDR31" s="11"/>
      <c r="FDS31" s="11"/>
      <c r="FDT31" s="11"/>
      <c r="FDU31" s="11"/>
      <c r="FDV31" s="11"/>
      <c r="FDW31" s="11"/>
      <c r="FDX31" s="11"/>
      <c r="FDY31" s="11"/>
      <c r="FDZ31" s="11"/>
      <c r="FEA31" s="11"/>
      <c r="FEB31" s="11"/>
      <c r="FEC31" s="11"/>
      <c r="FED31" s="11"/>
      <c r="FEE31" s="11"/>
      <c r="FEF31" s="11"/>
      <c r="FEG31" s="11"/>
      <c r="FEH31" s="11"/>
      <c r="FEI31" s="11"/>
      <c r="FEJ31" s="11"/>
      <c r="FEK31" s="11"/>
      <c r="FEL31" s="11"/>
      <c r="FEM31" s="11"/>
      <c r="FEN31" s="11"/>
      <c r="FEO31" s="11"/>
      <c r="FEP31" s="11"/>
      <c r="FEQ31" s="11"/>
      <c r="FER31" s="11"/>
      <c r="FES31" s="11"/>
      <c r="FET31" s="11"/>
      <c r="FEU31" s="11"/>
      <c r="FEV31" s="11"/>
      <c r="FEW31" s="11"/>
      <c r="FEX31" s="11"/>
      <c r="FEY31" s="11"/>
      <c r="FEZ31" s="11"/>
      <c r="FFA31" s="11"/>
      <c r="FFB31" s="11"/>
      <c r="FFC31" s="11"/>
      <c r="FFD31" s="11"/>
      <c r="FFE31" s="11"/>
      <c r="FFF31" s="11"/>
      <c r="FFG31" s="11"/>
      <c r="FFH31" s="11"/>
      <c r="FFI31" s="11"/>
      <c r="FFJ31" s="11"/>
      <c r="FFK31" s="11"/>
      <c r="FFL31" s="11"/>
      <c r="FFM31" s="11"/>
      <c r="FFN31" s="11"/>
      <c r="FFO31" s="11"/>
      <c r="FFP31" s="11"/>
      <c r="FFQ31" s="11"/>
      <c r="FFR31" s="11"/>
      <c r="FFS31" s="11"/>
      <c r="FFT31" s="11"/>
      <c r="FFU31" s="11"/>
      <c r="FFV31" s="11"/>
      <c r="FFW31" s="11"/>
      <c r="FFX31" s="11"/>
      <c r="FFY31" s="11"/>
      <c r="FFZ31" s="11"/>
      <c r="FGA31" s="11"/>
      <c r="FGB31" s="11"/>
      <c r="FGC31" s="11"/>
      <c r="FGD31" s="11"/>
      <c r="FGE31" s="11"/>
      <c r="FGF31" s="11"/>
      <c r="FGG31" s="11"/>
      <c r="FGH31" s="11"/>
      <c r="FGI31" s="11"/>
      <c r="FGJ31" s="11"/>
      <c r="FGK31" s="11"/>
      <c r="FGL31" s="11"/>
      <c r="FGM31" s="11"/>
      <c r="FGN31" s="11"/>
      <c r="FGO31" s="11"/>
      <c r="FGP31" s="11"/>
      <c r="FGQ31" s="11"/>
      <c r="FGR31" s="11"/>
      <c r="FGS31" s="11"/>
      <c r="FGT31" s="11"/>
      <c r="FGU31" s="11"/>
      <c r="FGV31" s="11"/>
      <c r="FGW31" s="11"/>
      <c r="FGX31" s="11"/>
      <c r="FGY31" s="11"/>
      <c r="FGZ31" s="11"/>
      <c r="FHA31" s="11"/>
      <c r="FHB31" s="11"/>
      <c r="FHC31" s="11"/>
      <c r="FHD31" s="11"/>
      <c r="FHE31" s="11"/>
      <c r="FHF31" s="11"/>
      <c r="FHG31" s="11"/>
      <c r="FHH31" s="11"/>
      <c r="FHI31" s="11"/>
      <c r="FHJ31" s="11"/>
      <c r="FHK31" s="11"/>
      <c r="FHL31" s="11"/>
      <c r="FHM31" s="11"/>
      <c r="FHN31" s="11"/>
      <c r="FHO31" s="11"/>
      <c r="FHP31" s="11"/>
      <c r="FHQ31" s="11"/>
      <c r="FHR31" s="11"/>
      <c r="FHS31" s="11"/>
      <c r="FHT31" s="11"/>
      <c r="FHU31" s="11"/>
      <c r="FHV31" s="11"/>
      <c r="FHW31" s="11"/>
      <c r="FHX31" s="11"/>
      <c r="FHY31" s="11"/>
      <c r="FHZ31" s="11"/>
      <c r="FIA31" s="11"/>
      <c r="FIB31" s="11"/>
      <c r="FIC31" s="11"/>
      <c r="FID31" s="11"/>
      <c r="FIE31" s="11"/>
      <c r="FIF31" s="11"/>
      <c r="FIG31" s="11"/>
      <c r="FIH31" s="11"/>
      <c r="FII31" s="11"/>
      <c r="FIJ31" s="11"/>
      <c r="FIK31" s="11"/>
      <c r="FIL31" s="11"/>
      <c r="FIM31" s="11"/>
      <c r="FIN31" s="11"/>
      <c r="FIO31" s="11"/>
      <c r="FIP31" s="11"/>
      <c r="FIQ31" s="11"/>
      <c r="FIR31" s="11"/>
      <c r="FIS31" s="11"/>
      <c r="FIT31" s="11"/>
      <c r="FIU31" s="11"/>
      <c r="FIV31" s="11"/>
      <c r="FIW31" s="11"/>
      <c r="FIX31" s="11"/>
      <c r="FIY31" s="11"/>
      <c r="FIZ31" s="11"/>
      <c r="FJA31" s="11"/>
      <c r="FJB31" s="11"/>
      <c r="FJC31" s="11"/>
      <c r="FJD31" s="11"/>
      <c r="FJE31" s="11"/>
      <c r="FJF31" s="11"/>
      <c r="FJG31" s="11"/>
      <c r="FJH31" s="11"/>
      <c r="FJI31" s="11"/>
      <c r="FJJ31" s="11"/>
      <c r="FJK31" s="11"/>
      <c r="FJL31" s="11"/>
      <c r="FJM31" s="11"/>
      <c r="FJN31" s="11"/>
      <c r="FJO31" s="11"/>
      <c r="FJP31" s="11"/>
      <c r="FJQ31" s="11"/>
      <c r="FJR31" s="11"/>
      <c r="FJS31" s="11"/>
      <c r="FJT31" s="11"/>
      <c r="FJU31" s="11"/>
      <c r="FJV31" s="11"/>
      <c r="FJW31" s="11"/>
      <c r="FJX31" s="11"/>
      <c r="FJY31" s="11"/>
      <c r="FJZ31" s="11"/>
      <c r="FKA31" s="11"/>
      <c r="FKB31" s="11"/>
      <c r="FKC31" s="11"/>
      <c r="FKD31" s="11"/>
      <c r="FKE31" s="11"/>
      <c r="FKF31" s="11"/>
      <c r="FKG31" s="11"/>
      <c r="FKH31" s="11"/>
      <c r="FKI31" s="11"/>
      <c r="FKJ31" s="11"/>
      <c r="FKK31" s="11"/>
      <c r="FKL31" s="11"/>
      <c r="FKM31" s="11"/>
      <c r="FKN31" s="11"/>
      <c r="FKO31" s="11"/>
      <c r="FKP31" s="11"/>
      <c r="FKQ31" s="11"/>
      <c r="FKR31" s="11"/>
      <c r="FKS31" s="11"/>
      <c r="FKT31" s="11"/>
      <c r="FKU31" s="11"/>
      <c r="FKV31" s="11"/>
      <c r="FKW31" s="11"/>
      <c r="FKX31" s="11"/>
      <c r="FKY31" s="11"/>
      <c r="FKZ31" s="11"/>
      <c r="FLA31" s="11"/>
      <c r="FLB31" s="11"/>
      <c r="FLC31" s="11"/>
      <c r="FLD31" s="11"/>
      <c r="FLE31" s="11"/>
      <c r="FLF31" s="11"/>
      <c r="FLG31" s="11"/>
      <c r="FLH31" s="11"/>
      <c r="FLI31" s="11"/>
      <c r="FLJ31" s="11"/>
      <c r="FLK31" s="11"/>
      <c r="FLL31" s="11"/>
      <c r="FLM31" s="11"/>
      <c r="FLN31" s="11"/>
      <c r="FLO31" s="11"/>
      <c r="FLP31" s="11"/>
      <c r="FLQ31" s="11"/>
      <c r="FLR31" s="11"/>
      <c r="FLS31" s="11"/>
      <c r="FLT31" s="11"/>
      <c r="FLU31" s="11"/>
      <c r="FLV31" s="11"/>
      <c r="FLW31" s="11"/>
      <c r="FLX31" s="11"/>
      <c r="FLY31" s="11"/>
      <c r="FLZ31" s="11"/>
      <c r="FMA31" s="11"/>
      <c r="FMB31" s="11"/>
      <c r="FMC31" s="11"/>
      <c r="FMD31" s="11"/>
      <c r="FME31" s="11"/>
      <c r="FMF31" s="11"/>
      <c r="FMG31" s="11"/>
      <c r="FMH31" s="11"/>
      <c r="FMI31" s="11"/>
      <c r="FMJ31" s="11"/>
      <c r="FMK31" s="11"/>
      <c r="FML31" s="11"/>
      <c r="FMM31" s="11"/>
      <c r="FMN31" s="11"/>
      <c r="FMO31" s="11"/>
      <c r="FMP31" s="11"/>
      <c r="FMQ31" s="11"/>
      <c r="FMR31" s="11"/>
      <c r="FMS31" s="11"/>
      <c r="FMT31" s="11"/>
      <c r="FMU31" s="11"/>
      <c r="FMV31" s="11"/>
      <c r="FMW31" s="11"/>
      <c r="FMX31" s="11"/>
      <c r="FMY31" s="11"/>
      <c r="FMZ31" s="11"/>
      <c r="FNA31" s="11"/>
      <c r="FNB31" s="11"/>
      <c r="FNC31" s="11"/>
      <c r="FND31" s="11"/>
      <c r="FNE31" s="11"/>
      <c r="FNF31" s="11"/>
      <c r="FNG31" s="11"/>
      <c r="FNH31" s="11"/>
      <c r="FNI31" s="11"/>
      <c r="FNJ31" s="11"/>
      <c r="FNK31" s="11"/>
      <c r="FNL31" s="11"/>
      <c r="FNM31" s="11"/>
      <c r="FNN31" s="11"/>
      <c r="FNO31" s="11"/>
      <c r="FNP31" s="11"/>
      <c r="FNQ31" s="11"/>
      <c r="FNR31" s="11"/>
      <c r="FNS31" s="11"/>
      <c r="FNT31" s="11"/>
      <c r="FNU31" s="11"/>
      <c r="FNV31" s="11"/>
      <c r="FNW31" s="11"/>
      <c r="FNX31" s="11"/>
      <c r="FNY31" s="11"/>
      <c r="FNZ31" s="11"/>
      <c r="FOA31" s="11"/>
      <c r="FOB31" s="11"/>
      <c r="FOC31" s="11"/>
      <c r="FOD31" s="11"/>
      <c r="FOE31" s="11"/>
      <c r="FOF31" s="11"/>
      <c r="FOG31" s="11"/>
      <c r="FOH31" s="11"/>
      <c r="FOI31" s="11"/>
      <c r="FOJ31" s="11"/>
      <c r="FOK31" s="11"/>
      <c r="FOL31" s="11"/>
      <c r="FOM31" s="11"/>
      <c r="FON31" s="11"/>
      <c r="FOO31" s="11"/>
      <c r="FOP31" s="11"/>
      <c r="FOQ31" s="11"/>
      <c r="FOR31" s="11"/>
      <c r="FOS31" s="11"/>
      <c r="FOT31" s="11"/>
      <c r="FOU31" s="11"/>
      <c r="FOV31" s="11"/>
      <c r="FOW31" s="11"/>
      <c r="FOX31" s="11"/>
      <c r="FOY31" s="11"/>
      <c r="FOZ31" s="11"/>
      <c r="FPA31" s="11"/>
      <c r="FPB31" s="11"/>
      <c r="FPC31" s="11"/>
      <c r="FPD31" s="11"/>
      <c r="FPE31" s="11"/>
      <c r="FPF31" s="11"/>
      <c r="FPG31" s="11"/>
      <c r="FPH31" s="11"/>
      <c r="FPI31" s="11"/>
      <c r="FPJ31" s="11"/>
      <c r="FPK31" s="11"/>
      <c r="FPL31" s="11"/>
      <c r="FPM31" s="11"/>
      <c r="FPN31" s="11"/>
      <c r="FPO31" s="11"/>
      <c r="FPP31" s="11"/>
      <c r="FPQ31" s="11"/>
      <c r="FPR31" s="11"/>
      <c r="FPS31" s="11"/>
      <c r="FPT31" s="11"/>
      <c r="FPU31" s="11"/>
      <c r="FPV31" s="11"/>
      <c r="FPW31" s="11"/>
      <c r="FPX31" s="11"/>
      <c r="FPY31" s="11"/>
      <c r="FPZ31" s="11"/>
      <c r="FQA31" s="11"/>
      <c r="FQB31" s="11"/>
      <c r="FQC31" s="11"/>
      <c r="FQD31" s="11"/>
      <c r="FQE31" s="11"/>
      <c r="FQF31" s="11"/>
      <c r="FQG31" s="11"/>
      <c r="FQH31" s="11"/>
      <c r="FQI31" s="11"/>
      <c r="FQJ31" s="11"/>
      <c r="FQK31" s="11"/>
      <c r="FQL31" s="11"/>
      <c r="FQM31" s="11"/>
      <c r="FQN31" s="11"/>
      <c r="FQO31" s="11"/>
      <c r="FQP31" s="11"/>
      <c r="FQQ31" s="11"/>
      <c r="FQR31" s="11"/>
      <c r="FQS31" s="11"/>
      <c r="FQT31" s="11"/>
      <c r="FQU31" s="11"/>
      <c r="FQV31" s="11"/>
      <c r="FQW31" s="11"/>
      <c r="FQX31" s="11"/>
      <c r="FQY31" s="11"/>
      <c r="FQZ31" s="11"/>
      <c r="FRA31" s="11"/>
      <c r="FRB31" s="11"/>
      <c r="FRC31" s="11"/>
      <c r="FRD31" s="11"/>
      <c r="FRE31" s="11"/>
      <c r="FRF31" s="11"/>
      <c r="FRG31" s="11"/>
      <c r="FRH31" s="11"/>
      <c r="FRI31" s="11"/>
      <c r="FRJ31" s="11"/>
      <c r="FRK31" s="11"/>
      <c r="FRL31" s="11"/>
      <c r="FRM31" s="11"/>
      <c r="FRN31" s="11"/>
      <c r="FRO31" s="11"/>
      <c r="FRP31" s="11"/>
      <c r="FRQ31" s="11"/>
      <c r="FRR31" s="11"/>
      <c r="FRS31" s="11"/>
      <c r="FRT31" s="11"/>
      <c r="FRU31" s="11"/>
      <c r="FRV31" s="11"/>
      <c r="FRW31" s="11"/>
      <c r="FRX31" s="11"/>
      <c r="FRY31" s="11"/>
      <c r="FRZ31" s="11"/>
      <c r="FSA31" s="11"/>
      <c r="FSB31" s="11"/>
      <c r="FSC31" s="11"/>
      <c r="FSD31" s="11"/>
      <c r="FSE31" s="11"/>
      <c r="FSF31" s="11"/>
      <c r="FSG31" s="11"/>
      <c r="FSH31" s="11"/>
      <c r="FSI31" s="11"/>
      <c r="FSJ31" s="11"/>
      <c r="FSK31" s="11"/>
      <c r="FSL31" s="11"/>
      <c r="FSM31" s="11"/>
      <c r="FSN31" s="11"/>
      <c r="FSO31" s="11"/>
      <c r="FSP31" s="11"/>
      <c r="FSQ31" s="11"/>
      <c r="FSR31" s="11"/>
      <c r="FSS31" s="11"/>
      <c r="FST31" s="11"/>
      <c r="FSU31" s="11"/>
      <c r="FSV31" s="11"/>
      <c r="FSW31" s="11"/>
      <c r="FSX31" s="11"/>
      <c r="FSY31" s="11"/>
      <c r="FSZ31" s="11"/>
      <c r="FTA31" s="11"/>
      <c r="FTB31" s="11"/>
      <c r="FTC31" s="11"/>
      <c r="FTD31" s="11"/>
      <c r="FTE31" s="11"/>
      <c r="FTF31" s="11"/>
      <c r="FTG31" s="11"/>
      <c r="FTH31" s="11"/>
      <c r="FTI31" s="11"/>
      <c r="FTJ31" s="11"/>
      <c r="FTK31" s="11"/>
      <c r="FTL31" s="11"/>
      <c r="FTM31" s="11"/>
      <c r="FTN31" s="11"/>
      <c r="FTO31" s="11"/>
      <c r="FTP31" s="11"/>
      <c r="FTQ31" s="11"/>
      <c r="FTR31" s="11"/>
      <c r="FTS31" s="11"/>
      <c r="FTT31" s="11"/>
      <c r="FTU31" s="11"/>
      <c r="FTV31" s="11"/>
      <c r="FTW31" s="11"/>
      <c r="FTX31" s="11"/>
      <c r="FTY31" s="11"/>
      <c r="FTZ31" s="11"/>
      <c r="FUA31" s="11"/>
      <c r="FUB31" s="11"/>
      <c r="FUC31" s="11"/>
      <c r="FUD31" s="11"/>
      <c r="FUE31" s="11"/>
      <c r="FUF31" s="11"/>
      <c r="FUG31" s="11"/>
      <c r="FUH31" s="11"/>
      <c r="FUI31" s="11"/>
      <c r="FUJ31" s="11"/>
      <c r="FUK31" s="11"/>
      <c r="FUL31" s="11"/>
      <c r="FUM31" s="11"/>
      <c r="FUN31" s="11"/>
      <c r="FUO31" s="11"/>
      <c r="FUP31" s="11"/>
      <c r="FUQ31" s="11"/>
      <c r="FUR31" s="11"/>
      <c r="FUS31" s="11"/>
      <c r="FUT31" s="11"/>
      <c r="FUU31" s="11"/>
      <c r="FUV31" s="11"/>
      <c r="FUW31" s="11"/>
      <c r="FUX31" s="11"/>
      <c r="FUY31" s="11"/>
      <c r="FUZ31" s="11"/>
      <c r="FVA31" s="11"/>
      <c r="FVB31" s="11"/>
      <c r="FVC31" s="11"/>
      <c r="FVD31" s="11"/>
      <c r="FVE31" s="11"/>
      <c r="FVF31" s="11"/>
      <c r="FVG31" s="11"/>
      <c r="FVH31" s="11"/>
      <c r="FVI31" s="11"/>
      <c r="FVJ31" s="11"/>
      <c r="FVK31" s="11"/>
      <c r="FVL31" s="11"/>
      <c r="FVM31" s="11"/>
      <c r="FVN31" s="11"/>
      <c r="FVO31" s="11"/>
      <c r="FVP31" s="11"/>
      <c r="FVQ31" s="11"/>
      <c r="FVR31" s="11"/>
      <c r="FVS31" s="11"/>
      <c r="FVT31" s="11"/>
      <c r="FVU31" s="11"/>
      <c r="FVV31" s="11"/>
      <c r="FVW31" s="11"/>
      <c r="FVX31" s="11"/>
      <c r="FVY31" s="11"/>
      <c r="FVZ31" s="11"/>
      <c r="FWA31" s="11"/>
      <c r="FWB31" s="11"/>
      <c r="FWC31" s="11"/>
      <c r="FWD31" s="11"/>
      <c r="FWE31" s="11"/>
      <c r="FWF31" s="11"/>
      <c r="FWG31" s="11"/>
      <c r="FWH31" s="11"/>
      <c r="FWI31" s="11"/>
      <c r="FWJ31" s="11"/>
      <c r="FWK31" s="11"/>
      <c r="FWL31" s="11"/>
      <c r="FWM31" s="11"/>
      <c r="FWN31" s="11"/>
      <c r="FWO31" s="11"/>
      <c r="FWP31" s="11"/>
      <c r="FWQ31" s="11"/>
      <c r="FWR31" s="11"/>
      <c r="FWS31" s="11"/>
      <c r="FWT31" s="11"/>
      <c r="FWU31" s="11"/>
      <c r="FWV31" s="11"/>
      <c r="FWW31" s="11"/>
      <c r="FWX31" s="11"/>
      <c r="FWY31" s="11"/>
      <c r="FWZ31" s="11"/>
      <c r="FXA31" s="11"/>
      <c r="FXB31" s="11"/>
      <c r="FXC31" s="11"/>
      <c r="FXD31" s="11"/>
      <c r="FXE31" s="11"/>
      <c r="FXF31" s="11"/>
      <c r="FXG31" s="11"/>
      <c r="FXH31" s="11"/>
      <c r="FXI31" s="11"/>
      <c r="FXJ31" s="11"/>
      <c r="FXK31" s="11"/>
      <c r="FXL31" s="11"/>
      <c r="FXM31" s="11"/>
      <c r="FXN31" s="11"/>
      <c r="FXO31" s="11"/>
      <c r="FXP31" s="11"/>
      <c r="FXQ31" s="11"/>
      <c r="FXR31" s="11"/>
      <c r="FXS31" s="11"/>
      <c r="FXT31" s="11"/>
      <c r="FXU31" s="11"/>
      <c r="FXV31" s="11"/>
      <c r="FXW31" s="11"/>
      <c r="FXX31" s="11"/>
      <c r="FXY31" s="11"/>
      <c r="FXZ31" s="11"/>
      <c r="FYA31" s="11"/>
      <c r="FYB31" s="11"/>
      <c r="FYC31" s="11"/>
      <c r="FYD31" s="11"/>
      <c r="FYE31" s="11"/>
      <c r="FYF31" s="11"/>
      <c r="FYG31" s="11"/>
      <c r="FYH31" s="11"/>
      <c r="FYI31" s="11"/>
      <c r="FYJ31" s="11"/>
      <c r="FYK31" s="11"/>
      <c r="FYL31" s="11"/>
      <c r="FYM31" s="11"/>
      <c r="FYN31" s="11"/>
      <c r="FYO31" s="11"/>
      <c r="FYP31" s="11"/>
      <c r="FYQ31" s="11"/>
      <c r="FYR31" s="11"/>
      <c r="FYS31" s="11"/>
      <c r="FYT31" s="11"/>
      <c r="FYU31" s="11"/>
      <c r="FYV31" s="11"/>
      <c r="FYW31" s="11"/>
      <c r="FYX31" s="11"/>
      <c r="FYY31" s="11"/>
      <c r="FYZ31" s="11"/>
      <c r="FZA31" s="11"/>
      <c r="FZB31" s="11"/>
      <c r="FZC31" s="11"/>
      <c r="FZD31" s="11"/>
      <c r="FZE31" s="11"/>
      <c r="FZF31" s="11"/>
      <c r="FZG31" s="11"/>
      <c r="FZH31" s="11"/>
      <c r="FZI31" s="11"/>
      <c r="FZJ31" s="11"/>
      <c r="FZK31" s="11"/>
      <c r="FZL31" s="11"/>
      <c r="FZM31" s="11"/>
      <c r="FZN31" s="11"/>
      <c r="FZO31" s="11"/>
      <c r="FZP31" s="11"/>
      <c r="FZQ31" s="11"/>
      <c r="FZR31" s="11"/>
      <c r="FZS31" s="11"/>
      <c r="FZT31" s="11"/>
      <c r="FZU31" s="11"/>
      <c r="FZV31" s="11"/>
      <c r="FZW31" s="11"/>
      <c r="FZX31" s="11"/>
      <c r="FZY31" s="11"/>
      <c r="FZZ31" s="11"/>
      <c r="GAA31" s="11"/>
      <c r="GAB31" s="11"/>
      <c r="GAC31" s="11"/>
      <c r="GAD31" s="11"/>
      <c r="GAE31" s="11"/>
      <c r="GAF31" s="11"/>
      <c r="GAG31" s="11"/>
      <c r="GAH31" s="11"/>
      <c r="GAI31" s="11"/>
      <c r="GAJ31" s="11"/>
      <c r="GAK31" s="11"/>
      <c r="GAL31" s="11"/>
      <c r="GAM31" s="11"/>
      <c r="GAN31" s="11"/>
      <c r="GAO31" s="11"/>
      <c r="GAP31" s="11"/>
      <c r="GAQ31" s="11"/>
      <c r="GAR31" s="11"/>
      <c r="GAS31" s="11"/>
      <c r="GAT31" s="11"/>
      <c r="GAU31" s="11"/>
      <c r="GAV31" s="11"/>
      <c r="GAW31" s="11"/>
      <c r="GAX31" s="11"/>
      <c r="GAY31" s="11"/>
      <c r="GAZ31" s="11"/>
      <c r="GBA31" s="11"/>
      <c r="GBB31" s="11"/>
      <c r="GBC31" s="11"/>
      <c r="GBD31" s="11"/>
      <c r="GBE31" s="11"/>
      <c r="GBF31" s="11"/>
      <c r="GBG31" s="11"/>
      <c r="GBH31" s="11"/>
      <c r="GBI31" s="11"/>
      <c r="GBJ31" s="11"/>
      <c r="GBK31" s="11"/>
      <c r="GBL31" s="11"/>
      <c r="GBM31" s="11"/>
      <c r="GBN31" s="11"/>
      <c r="GBO31" s="11"/>
      <c r="GBP31" s="11"/>
      <c r="GBQ31" s="11"/>
      <c r="GBR31" s="11"/>
      <c r="GBS31" s="11"/>
      <c r="GBT31" s="11"/>
      <c r="GBU31" s="11"/>
      <c r="GBV31" s="11"/>
      <c r="GBW31" s="11"/>
      <c r="GBX31" s="11"/>
      <c r="GBY31" s="11"/>
      <c r="GBZ31" s="11"/>
      <c r="GCA31" s="11"/>
      <c r="GCB31" s="11"/>
      <c r="GCC31" s="11"/>
      <c r="GCD31" s="11"/>
      <c r="GCE31" s="11"/>
      <c r="GCF31" s="11"/>
      <c r="GCG31" s="11"/>
      <c r="GCH31" s="11"/>
      <c r="GCI31" s="11"/>
      <c r="GCJ31" s="11"/>
      <c r="GCK31" s="11"/>
      <c r="GCL31" s="11"/>
      <c r="GCM31" s="11"/>
      <c r="GCN31" s="11"/>
      <c r="GCO31" s="11"/>
      <c r="GCP31" s="11"/>
      <c r="GCQ31" s="11"/>
      <c r="GCR31" s="11"/>
      <c r="GCS31" s="11"/>
      <c r="GCT31" s="11"/>
      <c r="GCU31" s="11"/>
      <c r="GCV31" s="11"/>
      <c r="GCW31" s="11"/>
      <c r="GCX31" s="11"/>
      <c r="GCY31" s="11"/>
      <c r="GCZ31" s="11"/>
      <c r="GDA31" s="11"/>
      <c r="GDB31" s="11"/>
      <c r="GDC31" s="11"/>
      <c r="GDD31" s="11"/>
      <c r="GDE31" s="11"/>
      <c r="GDF31" s="11"/>
      <c r="GDG31" s="11"/>
      <c r="GDH31" s="11"/>
      <c r="GDI31" s="11"/>
      <c r="GDJ31" s="11"/>
      <c r="GDK31" s="11"/>
      <c r="GDL31" s="11"/>
      <c r="GDM31" s="11"/>
      <c r="GDN31" s="11"/>
      <c r="GDO31" s="11"/>
      <c r="GDP31" s="11"/>
      <c r="GDQ31" s="11"/>
      <c r="GDR31" s="11"/>
      <c r="GDS31" s="11"/>
      <c r="GDT31" s="11"/>
      <c r="GDU31" s="11"/>
      <c r="GDV31" s="11"/>
      <c r="GDW31" s="11"/>
      <c r="GDX31" s="11"/>
      <c r="GDY31" s="11"/>
      <c r="GDZ31" s="11"/>
      <c r="GEA31" s="11"/>
      <c r="GEB31" s="11"/>
      <c r="GEC31" s="11"/>
      <c r="GED31" s="11"/>
      <c r="GEE31" s="11"/>
      <c r="GEF31" s="11"/>
      <c r="GEG31" s="11"/>
      <c r="GEH31" s="11"/>
      <c r="GEI31" s="11"/>
      <c r="GEJ31" s="11"/>
      <c r="GEK31" s="11"/>
      <c r="GEL31" s="11"/>
      <c r="GEM31" s="11"/>
      <c r="GEN31" s="11"/>
      <c r="GEO31" s="11"/>
      <c r="GEP31" s="11"/>
      <c r="GEQ31" s="11"/>
      <c r="GER31" s="11"/>
      <c r="GES31" s="11"/>
      <c r="GET31" s="11"/>
      <c r="GEU31" s="11"/>
      <c r="GEV31" s="11"/>
      <c r="GEW31" s="11"/>
      <c r="GEX31" s="11"/>
      <c r="GEY31" s="11"/>
      <c r="GEZ31" s="11"/>
      <c r="GFA31" s="11"/>
      <c r="GFB31" s="11"/>
      <c r="GFC31" s="11"/>
      <c r="GFD31" s="11"/>
      <c r="GFE31" s="11"/>
      <c r="GFF31" s="11"/>
      <c r="GFG31" s="11"/>
      <c r="GFH31" s="11"/>
      <c r="GFI31" s="11"/>
      <c r="GFJ31" s="11"/>
      <c r="GFK31" s="11"/>
      <c r="GFL31" s="11"/>
      <c r="GFM31" s="11"/>
      <c r="GFN31" s="11"/>
      <c r="GFO31" s="11"/>
      <c r="GFP31" s="11"/>
      <c r="GFQ31" s="11"/>
      <c r="GFR31" s="11"/>
      <c r="GFS31" s="11"/>
      <c r="GFT31" s="11"/>
      <c r="GFU31" s="11"/>
      <c r="GFV31" s="11"/>
      <c r="GFW31" s="11"/>
      <c r="GFX31" s="11"/>
      <c r="GFY31" s="11"/>
      <c r="GFZ31" s="11"/>
      <c r="GGA31" s="11"/>
      <c r="GGB31" s="11"/>
      <c r="GGC31" s="11"/>
      <c r="GGD31" s="11"/>
      <c r="GGE31" s="11"/>
      <c r="GGF31" s="11"/>
      <c r="GGG31" s="11"/>
      <c r="GGH31" s="11"/>
      <c r="GGI31" s="11"/>
      <c r="GGJ31" s="11"/>
      <c r="GGK31" s="11"/>
      <c r="GGL31" s="11"/>
      <c r="GGM31" s="11"/>
      <c r="GGN31" s="11"/>
      <c r="GGO31" s="11"/>
      <c r="GGP31" s="11"/>
      <c r="GGQ31" s="11"/>
      <c r="GGR31" s="11"/>
      <c r="GGS31" s="11"/>
      <c r="GGT31" s="11"/>
      <c r="GGU31" s="11"/>
      <c r="GGV31" s="11"/>
      <c r="GGW31" s="11"/>
      <c r="GGX31" s="11"/>
      <c r="GGY31" s="11"/>
      <c r="GGZ31" s="11"/>
      <c r="GHA31" s="11"/>
      <c r="GHB31" s="11"/>
      <c r="GHC31" s="11"/>
      <c r="GHD31" s="11"/>
      <c r="GHE31" s="11"/>
      <c r="GHF31" s="11"/>
      <c r="GHG31" s="11"/>
      <c r="GHH31" s="11"/>
      <c r="GHI31" s="11"/>
      <c r="GHJ31" s="11"/>
      <c r="GHK31" s="11"/>
      <c r="GHL31" s="11"/>
      <c r="GHM31" s="11"/>
      <c r="GHN31" s="11"/>
      <c r="GHO31" s="11"/>
      <c r="GHP31" s="11"/>
      <c r="GHQ31" s="11"/>
      <c r="GHR31" s="11"/>
      <c r="GHS31" s="11"/>
      <c r="GHT31" s="11"/>
      <c r="GHU31" s="11"/>
      <c r="GHV31" s="11"/>
      <c r="GHW31" s="11"/>
      <c r="GHX31" s="11"/>
      <c r="GHY31" s="11"/>
      <c r="GHZ31" s="11"/>
      <c r="GIA31" s="11"/>
      <c r="GIB31" s="11"/>
      <c r="GIC31" s="11"/>
      <c r="GID31" s="11"/>
      <c r="GIE31" s="11"/>
      <c r="GIF31" s="11"/>
      <c r="GIG31" s="11"/>
      <c r="GIH31" s="11"/>
      <c r="GII31" s="11"/>
      <c r="GIJ31" s="11"/>
      <c r="GIK31" s="11"/>
      <c r="GIL31" s="11"/>
      <c r="GIM31" s="11"/>
      <c r="GIN31" s="11"/>
      <c r="GIO31" s="11"/>
      <c r="GIP31" s="11"/>
      <c r="GIQ31" s="11"/>
      <c r="GIR31" s="11"/>
      <c r="GIS31" s="11"/>
      <c r="GIT31" s="11"/>
      <c r="GIU31" s="11"/>
      <c r="GIV31" s="11"/>
      <c r="GIW31" s="11"/>
      <c r="GIX31" s="11"/>
      <c r="GIY31" s="11"/>
      <c r="GIZ31" s="11"/>
      <c r="GJA31" s="11"/>
      <c r="GJB31" s="11"/>
      <c r="GJC31" s="11"/>
      <c r="GJD31" s="11"/>
      <c r="GJE31" s="11"/>
      <c r="GJF31" s="11"/>
      <c r="GJG31" s="11"/>
      <c r="GJH31" s="11"/>
      <c r="GJI31" s="11"/>
      <c r="GJJ31" s="11"/>
      <c r="GJK31" s="11"/>
      <c r="GJL31" s="11"/>
      <c r="GJM31" s="11"/>
      <c r="GJN31" s="11"/>
      <c r="GJO31" s="11"/>
      <c r="GJP31" s="11"/>
      <c r="GJQ31" s="11"/>
      <c r="GJR31" s="11"/>
      <c r="GJS31" s="11"/>
      <c r="GJT31" s="11"/>
      <c r="GJU31" s="11"/>
      <c r="GJV31" s="11"/>
      <c r="GJW31" s="11"/>
      <c r="GJX31" s="11"/>
      <c r="GJY31" s="11"/>
      <c r="GJZ31" s="11"/>
      <c r="GKA31" s="11"/>
      <c r="GKB31" s="11"/>
      <c r="GKC31" s="11"/>
      <c r="GKD31" s="11"/>
      <c r="GKE31" s="11"/>
      <c r="GKF31" s="11"/>
      <c r="GKG31" s="11"/>
      <c r="GKH31" s="11"/>
      <c r="GKI31" s="11"/>
      <c r="GKJ31" s="11"/>
      <c r="GKK31" s="11"/>
      <c r="GKL31" s="11"/>
      <c r="GKM31" s="11"/>
      <c r="GKN31" s="11"/>
      <c r="GKO31" s="11"/>
      <c r="GKP31" s="11"/>
      <c r="GKQ31" s="11"/>
      <c r="GKR31" s="11"/>
      <c r="GKS31" s="11"/>
      <c r="GKT31" s="11"/>
      <c r="GKU31" s="11"/>
      <c r="GKV31" s="11"/>
      <c r="GKW31" s="11"/>
      <c r="GKX31" s="11"/>
      <c r="GKY31" s="11"/>
      <c r="GKZ31" s="11"/>
      <c r="GLA31" s="11"/>
      <c r="GLB31" s="11"/>
      <c r="GLC31" s="11"/>
      <c r="GLD31" s="11"/>
      <c r="GLE31" s="11"/>
      <c r="GLF31" s="11"/>
      <c r="GLG31" s="11"/>
      <c r="GLH31" s="11"/>
      <c r="GLI31" s="11"/>
      <c r="GLJ31" s="11"/>
      <c r="GLK31" s="11"/>
      <c r="GLL31" s="11"/>
      <c r="GLM31" s="11"/>
      <c r="GLN31" s="11"/>
      <c r="GLO31" s="11"/>
      <c r="GLP31" s="11"/>
      <c r="GLQ31" s="11"/>
      <c r="GLR31" s="11"/>
      <c r="GLS31" s="11"/>
      <c r="GLT31" s="11"/>
      <c r="GLU31" s="11"/>
      <c r="GLV31" s="11"/>
      <c r="GLW31" s="11"/>
      <c r="GLX31" s="11"/>
      <c r="GLY31" s="11"/>
      <c r="GLZ31" s="11"/>
      <c r="GMA31" s="11"/>
      <c r="GMB31" s="11"/>
      <c r="GMC31" s="11"/>
      <c r="GMD31" s="11"/>
      <c r="GME31" s="11"/>
      <c r="GMF31" s="11"/>
      <c r="GMG31" s="11"/>
      <c r="GMH31" s="11"/>
      <c r="GMI31" s="11"/>
      <c r="GMJ31" s="11"/>
      <c r="GMK31" s="11"/>
      <c r="GML31" s="11"/>
      <c r="GMM31" s="11"/>
      <c r="GMN31" s="11"/>
      <c r="GMO31" s="11"/>
      <c r="GMP31" s="11"/>
      <c r="GMQ31" s="11"/>
      <c r="GMR31" s="11"/>
      <c r="GMS31" s="11"/>
      <c r="GMT31" s="11"/>
      <c r="GMU31" s="11"/>
      <c r="GMV31" s="11"/>
      <c r="GMW31" s="11"/>
      <c r="GMX31" s="11"/>
      <c r="GMY31" s="11"/>
      <c r="GMZ31" s="11"/>
      <c r="GNA31" s="11"/>
      <c r="GNB31" s="11"/>
      <c r="GNC31" s="11"/>
      <c r="GND31" s="11"/>
      <c r="GNE31" s="11"/>
      <c r="GNF31" s="11"/>
      <c r="GNG31" s="11"/>
      <c r="GNH31" s="11"/>
      <c r="GNI31" s="11"/>
      <c r="GNJ31" s="11"/>
      <c r="GNK31" s="11"/>
      <c r="GNL31" s="11"/>
      <c r="GNM31" s="11"/>
      <c r="GNN31" s="11"/>
      <c r="GNO31" s="11"/>
      <c r="GNP31" s="11"/>
      <c r="GNQ31" s="11"/>
      <c r="GNR31" s="11"/>
      <c r="GNS31" s="11"/>
      <c r="GNT31" s="11"/>
      <c r="GNU31" s="11"/>
      <c r="GNV31" s="11"/>
      <c r="GNW31" s="11"/>
      <c r="GNX31" s="11"/>
      <c r="GNY31" s="11"/>
      <c r="GNZ31" s="11"/>
      <c r="GOA31" s="11"/>
      <c r="GOB31" s="11"/>
      <c r="GOC31" s="11"/>
      <c r="GOD31" s="11"/>
      <c r="GOE31" s="11"/>
      <c r="GOF31" s="11"/>
      <c r="GOG31" s="11"/>
      <c r="GOH31" s="11"/>
      <c r="GOI31" s="11"/>
      <c r="GOJ31" s="11"/>
      <c r="GOK31" s="11"/>
      <c r="GOL31" s="11"/>
      <c r="GOM31" s="11"/>
      <c r="GON31" s="11"/>
      <c r="GOO31" s="11"/>
      <c r="GOP31" s="11"/>
      <c r="GOQ31" s="11"/>
      <c r="GOR31" s="11"/>
      <c r="GOS31" s="11"/>
      <c r="GOT31" s="11"/>
      <c r="GOU31" s="11"/>
      <c r="GOV31" s="11"/>
      <c r="GOW31" s="11"/>
      <c r="GOX31" s="11"/>
      <c r="GOY31" s="11"/>
      <c r="GOZ31" s="11"/>
      <c r="GPA31" s="11"/>
      <c r="GPB31" s="11"/>
      <c r="GPC31" s="11"/>
      <c r="GPD31" s="11"/>
      <c r="GPE31" s="11"/>
      <c r="GPF31" s="11"/>
      <c r="GPG31" s="11"/>
      <c r="GPH31" s="11"/>
      <c r="GPI31" s="11"/>
      <c r="GPJ31" s="11"/>
      <c r="GPK31" s="11"/>
      <c r="GPL31" s="11"/>
      <c r="GPM31" s="11"/>
      <c r="GPN31" s="11"/>
      <c r="GPO31" s="11"/>
      <c r="GPP31" s="11"/>
      <c r="GPQ31" s="11"/>
      <c r="GPR31" s="11"/>
      <c r="GPS31" s="11"/>
      <c r="GPT31" s="11"/>
      <c r="GPU31" s="11"/>
      <c r="GPV31" s="11"/>
      <c r="GPW31" s="11"/>
      <c r="GPX31" s="11"/>
      <c r="GPY31" s="11"/>
      <c r="GPZ31" s="11"/>
      <c r="GQA31" s="11"/>
      <c r="GQB31" s="11"/>
      <c r="GQC31" s="11"/>
      <c r="GQD31" s="11"/>
      <c r="GQE31" s="11"/>
      <c r="GQF31" s="11"/>
      <c r="GQG31" s="11"/>
      <c r="GQH31" s="11"/>
      <c r="GQI31" s="11"/>
      <c r="GQJ31" s="11"/>
      <c r="GQK31" s="11"/>
      <c r="GQL31" s="11"/>
      <c r="GQM31" s="11"/>
      <c r="GQN31" s="11"/>
      <c r="GQO31" s="11"/>
      <c r="GQP31" s="11"/>
      <c r="GQQ31" s="11"/>
      <c r="GQR31" s="11"/>
      <c r="GQS31" s="11"/>
      <c r="GQT31" s="11"/>
      <c r="GQU31" s="11"/>
      <c r="GQV31" s="11"/>
      <c r="GQW31" s="11"/>
      <c r="GQX31" s="11"/>
      <c r="GQY31" s="11"/>
      <c r="GQZ31" s="11"/>
      <c r="GRA31" s="11"/>
      <c r="GRB31" s="11"/>
      <c r="GRC31" s="11"/>
      <c r="GRD31" s="11"/>
      <c r="GRE31" s="11"/>
      <c r="GRF31" s="11"/>
      <c r="GRG31" s="11"/>
      <c r="GRH31" s="11"/>
      <c r="GRI31" s="11"/>
      <c r="GRJ31" s="11"/>
      <c r="GRK31" s="11"/>
      <c r="GRL31" s="11"/>
      <c r="GRM31" s="11"/>
      <c r="GRN31" s="11"/>
      <c r="GRO31" s="11"/>
      <c r="GRP31" s="11"/>
      <c r="GRQ31" s="11"/>
      <c r="GRR31" s="11"/>
      <c r="GRS31" s="11"/>
      <c r="GRT31" s="11"/>
      <c r="GRU31" s="11"/>
      <c r="GRV31" s="11"/>
      <c r="GRW31" s="11"/>
      <c r="GRX31" s="11"/>
      <c r="GRY31" s="11"/>
      <c r="GRZ31" s="11"/>
      <c r="GSA31" s="11"/>
      <c r="GSB31" s="11"/>
      <c r="GSC31" s="11"/>
      <c r="GSD31" s="11"/>
      <c r="GSE31" s="11"/>
      <c r="GSF31" s="11"/>
      <c r="GSG31" s="11"/>
      <c r="GSH31" s="11"/>
      <c r="GSI31" s="11"/>
      <c r="GSJ31" s="11"/>
      <c r="GSK31" s="11"/>
      <c r="GSL31" s="11"/>
      <c r="GSM31" s="11"/>
      <c r="GSN31" s="11"/>
      <c r="GSO31" s="11"/>
      <c r="GSP31" s="11"/>
      <c r="GSQ31" s="11"/>
      <c r="GSR31" s="11"/>
      <c r="GSS31" s="11"/>
      <c r="GST31" s="11"/>
      <c r="GSU31" s="11"/>
      <c r="GSV31" s="11"/>
      <c r="GSW31" s="11"/>
      <c r="GSX31" s="11"/>
      <c r="GSY31" s="11"/>
      <c r="GSZ31" s="11"/>
      <c r="GTA31" s="11"/>
      <c r="GTB31" s="11"/>
      <c r="GTC31" s="11"/>
      <c r="GTD31" s="11"/>
      <c r="GTE31" s="11"/>
      <c r="GTF31" s="11"/>
      <c r="GTG31" s="11"/>
      <c r="GTH31" s="11"/>
      <c r="GTI31" s="11"/>
      <c r="GTJ31" s="11"/>
      <c r="GTK31" s="11"/>
      <c r="GTL31" s="11"/>
      <c r="GTM31" s="11"/>
      <c r="GTN31" s="11"/>
      <c r="GTO31" s="11"/>
      <c r="GTP31" s="11"/>
      <c r="GTQ31" s="11"/>
      <c r="GTR31" s="11"/>
      <c r="GTS31" s="11"/>
      <c r="GTT31" s="11"/>
      <c r="GTU31" s="11"/>
      <c r="GTV31" s="11"/>
      <c r="GTW31" s="11"/>
      <c r="GTX31" s="11"/>
      <c r="GTY31" s="11"/>
      <c r="GTZ31" s="11"/>
      <c r="GUA31" s="11"/>
      <c r="GUB31" s="11"/>
      <c r="GUC31" s="11"/>
      <c r="GUD31" s="11"/>
      <c r="GUE31" s="11"/>
      <c r="GUF31" s="11"/>
      <c r="GUG31" s="11"/>
      <c r="GUH31" s="11"/>
      <c r="GUI31" s="11"/>
      <c r="GUJ31" s="11"/>
      <c r="GUK31" s="11"/>
      <c r="GUL31" s="11"/>
      <c r="GUM31" s="11"/>
      <c r="GUN31" s="11"/>
      <c r="GUO31" s="11"/>
      <c r="GUP31" s="11"/>
      <c r="GUQ31" s="11"/>
      <c r="GUR31" s="11"/>
      <c r="GUS31" s="11"/>
      <c r="GUT31" s="11"/>
      <c r="GUU31" s="11"/>
      <c r="GUV31" s="11"/>
      <c r="GUW31" s="11"/>
      <c r="GUX31" s="11"/>
      <c r="GUY31" s="11"/>
      <c r="GUZ31" s="11"/>
      <c r="GVA31" s="11"/>
      <c r="GVB31" s="11"/>
      <c r="GVC31" s="11"/>
      <c r="GVD31" s="11"/>
      <c r="GVE31" s="11"/>
      <c r="GVF31" s="11"/>
      <c r="GVG31" s="11"/>
      <c r="GVH31" s="11"/>
      <c r="GVI31" s="11"/>
      <c r="GVJ31" s="11"/>
      <c r="GVK31" s="11"/>
      <c r="GVL31" s="11"/>
      <c r="GVM31" s="11"/>
      <c r="GVN31" s="11"/>
      <c r="GVO31" s="11"/>
      <c r="GVP31" s="11"/>
      <c r="GVQ31" s="11"/>
      <c r="GVR31" s="11"/>
      <c r="GVS31" s="11"/>
      <c r="GVT31" s="11"/>
      <c r="GVU31" s="11"/>
      <c r="GVV31" s="11"/>
      <c r="GVW31" s="11"/>
      <c r="GVX31" s="11"/>
      <c r="GVY31" s="11"/>
      <c r="GVZ31" s="11"/>
      <c r="GWA31" s="11"/>
      <c r="GWB31" s="11"/>
      <c r="GWC31" s="11"/>
      <c r="GWD31" s="11"/>
      <c r="GWE31" s="11"/>
      <c r="GWF31" s="11"/>
      <c r="GWG31" s="11"/>
      <c r="GWH31" s="11"/>
      <c r="GWI31" s="11"/>
      <c r="GWJ31" s="11"/>
      <c r="GWK31" s="11"/>
      <c r="GWL31" s="11"/>
      <c r="GWM31" s="11"/>
      <c r="GWN31" s="11"/>
      <c r="GWO31" s="11"/>
      <c r="GWP31" s="11"/>
      <c r="GWQ31" s="11"/>
      <c r="GWR31" s="11"/>
      <c r="GWS31" s="11"/>
      <c r="GWT31" s="11"/>
      <c r="GWU31" s="11"/>
      <c r="GWV31" s="11"/>
      <c r="GWW31" s="11"/>
      <c r="GWX31" s="11"/>
      <c r="GWY31" s="11"/>
      <c r="GWZ31" s="11"/>
      <c r="GXA31" s="11"/>
      <c r="GXB31" s="11"/>
      <c r="GXC31" s="11"/>
      <c r="GXD31" s="11"/>
      <c r="GXE31" s="11"/>
      <c r="GXF31" s="11"/>
      <c r="GXG31" s="11"/>
      <c r="GXH31" s="11"/>
      <c r="GXI31" s="11"/>
      <c r="GXJ31" s="11"/>
      <c r="GXK31" s="11"/>
      <c r="GXL31" s="11"/>
      <c r="GXM31" s="11"/>
      <c r="GXN31" s="11"/>
      <c r="GXO31" s="11"/>
      <c r="GXP31" s="11"/>
      <c r="GXQ31" s="11"/>
      <c r="GXR31" s="11"/>
      <c r="GXS31" s="11"/>
      <c r="GXT31" s="11"/>
      <c r="GXU31" s="11"/>
      <c r="GXV31" s="11"/>
      <c r="GXW31" s="11"/>
      <c r="GXX31" s="11"/>
      <c r="GXY31" s="11"/>
      <c r="GXZ31" s="11"/>
      <c r="GYA31" s="11"/>
      <c r="GYB31" s="11"/>
      <c r="GYC31" s="11"/>
      <c r="GYD31" s="11"/>
      <c r="GYE31" s="11"/>
      <c r="GYF31" s="11"/>
      <c r="GYG31" s="11"/>
      <c r="GYH31" s="11"/>
      <c r="GYI31" s="11"/>
      <c r="GYJ31" s="11"/>
      <c r="GYK31" s="11"/>
      <c r="GYL31" s="11"/>
      <c r="GYM31" s="11"/>
      <c r="GYN31" s="11"/>
      <c r="GYO31" s="11"/>
      <c r="GYP31" s="11"/>
      <c r="GYQ31" s="11"/>
      <c r="GYR31" s="11"/>
      <c r="GYS31" s="11"/>
      <c r="GYT31" s="11"/>
      <c r="GYU31" s="11"/>
      <c r="GYV31" s="11"/>
      <c r="GYW31" s="11"/>
      <c r="GYX31" s="11"/>
      <c r="GYY31" s="11"/>
      <c r="GYZ31" s="11"/>
      <c r="GZA31" s="11"/>
      <c r="GZB31" s="11"/>
      <c r="GZC31" s="11"/>
      <c r="GZD31" s="11"/>
      <c r="GZE31" s="11"/>
      <c r="GZF31" s="11"/>
      <c r="GZG31" s="11"/>
      <c r="GZH31" s="11"/>
      <c r="GZI31" s="11"/>
      <c r="GZJ31" s="11"/>
      <c r="GZK31" s="11"/>
      <c r="GZL31" s="11"/>
      <c r="GZM31" s="11"/>
      <c r="GZN31" s="11"/>
      <c r="GZO31" s="11"/>
      <c r="GZP31" s="11"/>
      <c r="GZQ31" s="11"/>
      <c r="GZR31" s="11"/>
      <c r="GZS31" s="11"/>
      <c r="GZT31" s="11"/>
      <c r="GZU31" s="11"/>
      <c r="GZV31" s="11"/>
      <c r="GZW31" s="11"/>
      <c r="GZX31" s="11"/>
      <c r="GZY31" s="11"/>
      <c r="GZZ31" s="11"/>
      <c r="HAA31" s="11"/>
      <c r="HAB31" s="11"/>
      <c r="HAC31" s="11"/>
      <c r="HAD31" s="11"/>
      <c r="HAE31" s="11"/>
      <c r="HAF31" s="11"/>
      <c r="HAG31" s="11"/>
      <c r="HAH31" s="11"/>
      <c r="HAI31" s="11"/>
      <c r="HAJ31" s="11"/>
      <c r="HAK31" s="11"/>
      <c r="HAL31" s="11"/>
      <c r="HAM31" s="11"/>
      <c r="HAN31" s="11"/>
      <c r="HAO31" s="11"/>
      <c r="HAP31" s="11"/>
      <c r="HAQ31" s="11"/>
      <c r="HAR31" s="11"/>
      <c r="HAS31" s="11"/>
      <c r="HAT31" s="11"/>
      <c r="HAU31" s="11"/>
      <c r="HAV31" s="11"/>
      <c r="HAW31" s="11"/>
      <c r="HAX31" s="11"/>
      <c r="HAY31" s="11"/>
      <c r="HAZ31" s="11"/>
      <c r="HBA31" s="11"/>
      <c r="HBB31" s="11"/>
      <c r="HBC31" s="11"/>
      <c r="HBD31" s="11"/>
      <c r="HBE31" s="11"/>
      <c r="HBF31" s="11"/>
      <c r="HBG31" s="11"/>
      <c r="HBH31" s="11"/>
      <c r="HBI31" s="11"/>
      <c r="HBJ31" s="11"/>
      <c r="HBK31" s="11"/>
      <c r="HBL31" s="11"/>
      <c r="HBM31" s="11"/>
      <c r="HBN31" s="11"/>
      <c r="HBO31" s="11"/>
      <c r="HBP31" s="11"/>
      <c r="HBQ31" s="11"/>
      <c r="HBR31" s="11"/>
      <c r="HBS31" s="11"/>
      <c r="HBT31" s="11"/>
      <c r="HBU31" s="11"/>
      <c r="HBV31" s="11"/>
      <c r="HBW31" s="11"/>
      <c r="HBX31" s="11"/>
      <c r="HBY31" s="11"/>
      <c r="HBZ31" s="11"/>
      <c r="HCA31" s="11"/>
      <c r="HCB31" s="11"/>
      <c r="HCC31" s="11"/>
      <c r="HCD31" s="11"/>
      <c r="HCE31" s="11"/>
      <c r="HCF31" s="11"/>
      <c r="HCG31" s="11"/>
      <c r="HCH31" s="11"/>
      <c r="HCI31" s="11"/>
      <c r="HCJ31" s="11"/>
      <c r="HCK31" s="11"/>
      <c r="HCL31" s="11"/>
      <c r="HCM31" s="11"/>
      <c r="HCN31" s="11"/>
      <c r="HCO31" s="11"/>
      <c r="HCP31" s="11"/>
      <c r="HCQ31" s="11"/>
      <c r="HCR31" s="11"/>
      <c r="HCS31" s="11"/>
      <c r="HCT31" s="11"/>
      <c r="HCU31" s="11"/>
      <c r="HCV31" s="11"/>
      <c r="HCW31" s="11"/>
      <c r="HCX31" s="11"/>
      <c r="HCY31" s="11"/>
      <c r="HCZ31" s="11"/>
      <c r="HDA31" s="11"/>
      <c r="HDB31" s="11"/>
      <c r="HDC31" s="11"/>
      <c r="HDD31" s="11"/>
      <c r="HDE31" s="11"/>
      <c r="HDF31" s="11"/>
      <c r="HDG31" s="11"/>
      <c r="HDH31" s="11"/>
      <c r="HDI31" s="11"/>
      <c r="HDJ31" s="11"/>
      <c r="HDK31" s="11"/>
      <c r="HDL31" s="11"/>
      <c r="HDM31" s="11"/>
      <c r="HDN31" s="11"/>
      <c r="HDO31" s="11"/>
      <c r="HDP31" s="11"/>
      <c r="HDQ31" s="11"/>
      <c r="HDR31" s="11"/>
      <c r="HDS31" s="11"/>
      <c r="HDT31" s="11"/>
      <c r="HDU31" s="11"/>
      <c r="HDV31" s="11"/>
      <c r="HDW31" s="11"/>
      <c r="HDX31" s="11"/>
      <c r="HDY31" s="11"/>
      <c r="HDZ31" s="11"/>
      <c r="HEA31" s="11"/>
      <c r="HEB31" s="11"/>
      <c r="HEC31" s="11"/>
      <c r="HED31" s="11"/>
      <c r="HEE31" s="11"/>
      <c r="HEF31" s="11"/>
      <c r="HEG31" s="11"/>
      <c r="HEH31" s="11"/>
      <c r="HEI31" s="11"/>
      <c r="HEJ31" s="11"/>
      <c r="HEK31" s="11"/>
      <c r="HEL31" s="11"/>
      <c r="HEM31" s="11"/>
      <c r="HEN31" s="11"/>
      <c r="HEO31" s="11"/>
      <c r="HEP31" s="11"/>
      <c r="HEQ31" s="11"/>
      <c r="HER31" s="11"/>
      <c r="HES31" s="11"/>
      <c r="HET31" s="11"/>
      <c r="HEU31" s="11"/>
      <c r="HEV31" s="11"/>
      <c r="HEW31" s="11"/>
      <c r="HEX31" s="11"/>
      <c r="HEY31" s="11"/>
      <c r="HEZ31" s="11"/>
      <c r="HFA31" s="11"/>
      <c r="HFB31" s="11"/>
      <c r="HFC31" s="11"/>
      <c r="HFD31" s="11"/>
      <c r="HFE31" s="11"/>
      <c r="HFF31" s="11"/>
      <c r="HFG31" s="11"/>
      <c r="HFH31" s="11"/>
      <c r="HFI31" s="11"/>
      <c r="HFJ31" s="11"/>
      <c r="HFK31" s="11"/>
      <c r="HFL31" s="11"/>
      <c r="HFM31" s="11"/>
      <c r="HFN31" s="11"/>
      <c r="HFO31" s="11"/>
      <c r="HFP31" s="11"/>
      <c r="HFQ31" s="11"/>
      <c r="HFR31" s="11"/>
      <c r="HFS31" s="11"/>
      <c r="HFT31" s="11"/>
      <c r="HFU31" s="11"/>
      <c r="HFV31" s="11"/>
      <c r="HFW31" s="11"/>
      <c r="HFX31" s="11"/>
      <c r="HFY31" s="11"/>
      <c r="HFZ31" s="11"/>
      <c r="HGA31" s="11"/>
      <c r="HGB31" s="11"/>
      <c r="HGC31" s="11"/>
      <c r="HGD31" s="11"/>
      <c r="HGE31" s="11"/>
      <c r="HGF31" s="11"/>
      <c r="HGG31" s="11"/>
      <c r="HGH31" s="11"/>
      <c r="HGI31" s="11"/>
      <c r="HGJ31" s="11"/>
      <c r="HGK31" s="11"/>
      <c r="HGL31" s="11"/>
      <c r="HGM31" s="11"/>
      <c r="HGN31" s="11"/>
      <c r="HGO31" s="11"/>
      <c r="HGP31" s="11"/>
      <c r="HGQ31" s="11"/>
      <c r="HGR31" s="11"/>
      <c r="HGS31" s="11"/>
      <c r="HGT31" s="11"/>
      <c r="HGU31" s="11"/>
      <c r="HGV31" s="11"/>
      <c r="HGW31" s="11"/>
      <c r="HGX31" s="11"/>
      <c r="HGY31" s="11"/>
      <c r="HGZ31" s="11"/>
      <c r="HHA31" s="11"/>
      <c r="HHB31" s="11"/>
      <c r="HHC31" s="11"/>
      <c r="HHD31" s="11"/>
      <c r="HHE31" s="11"/>
      <c r="HHF31" s="11"/>
      <c r="HHG31" s="11"/>
      <c r="HHH31" s="11"/>
      <c r="HHI31" s="11"/>
      <c r="HHJ31" s="11"/>
      <c r="HHK31" s="11"/>
      <c r="HHL31" s="11"/>
      <c r="HHM31" s="11"/>
      <c r="HHN31" s="11"/>
      <c r="HHO31" s="11"/>
      <c r="HHP31" s="11"/>
      <c r="HHQ31" s="11"/>
      <c r="HHR31" s="11"/>
      <c r="HHS31" s="11"/>
      <c r="HHT31" s="11"/>
      <c r="HHU31" s="11"/>
      <c r="HHV31" s="11"/>
      <c r="HHW31" s="11"/>
      <c r="HHX31" s="11"/>
      <c r="HHY31" s="11"/>
      <c r="HHZ31" s="11"/>
      <c r="HIA31" s="11"/>
      <c r="HIB31" s="11"/>
      <c r="HIC31" s="11"/>
      <c r="HID31" s="11"/>
      <c r="HIE31" s="11"/>
      <c r="HIF31" s="11"/>
      <c r="HIG31" s="11"/>
      <c r="HIH31" s="11"/>
      <c r="HII31" s="11"/>
      <c r="HIJ31" s="11"/>
      <c r="HIK31" s="11"/>
      <c r="HIL31" s="11"/>
      <c r="HIM31" s="11"/>
      <c r="HIN31" s="11"/>
      <c r="HIO31" s="11"/>
      <c r="HIP31" s="11"/>
      <c r="HIQ31" s="11"/>
      <c r="HIR31" s="11"/>
      <c r="HIS31" s="11"/>
      <c r="HIT31" s="11"/>
      <c r="HIU31" s="11"/>
      <c r="HIV31" s="11"/>
      <c r="HIW31" s="11"/>
      <c r="HIX31" s="11"/>
      <c r="HIY31" s="11"/>
      <c r="HIZ31" s="11"/>
      <c r="HJA31" s="11"/>
      <c r="HJB31" s="11"/>
      <c r="HJC31" s="11"/>
      <c r="HJD31" s="11"/>
      <c r="HJE31" s="11"/>
      <c r="HJF31" s="11"/>
      <c r="HJG31" s="11"/>
      <c r="HJH31" s="11"/>
      <c r="HJI31" s="11"/>
      <c r="HJJ31" s="11"/>
      <c r="HJK31" s="11"/>
      <c r="HJL31" s="11"/>
      <c r="HJM31" s="11"/>
      <c r="HJN31" s="11"/>
      <c r="HJO31" s="11"/>
      <c r="HJP31" s="11"/>
      <c r="HJQ31" s="11"/>
      <c r="HJR31" s="11"/>
      <c r="HJS31" s="11"/>
      <c r="HJT31" s="11"/>
      <c r="HJU31" s="11"/>
      <c r="HJV31" s="11"/>
      <c r="HJW31" s="11"/>
      <c r="HJX31" s="11"/>
      <c r="HJY31" s="11"/>
      <c r="HJZ31" s="11"/>
      <c r="HKA31" s="11"/>
      <c r="HKB31" s="11"/>
      <c r="HKC31" s="11"/>
      <c r="HKD31" s="11"/>
      <c r="HKE31" s="11"/>
      <c r="HKF31" s="11"/>
      <c r="HKG31" s="11"/>
      <c r="HKH31" s="11"/>
      <c r="HKI31" s="11"/>
      <c r="HKJ31" s="11"/>
      <c r="HKK31" s="11"/>
      <c r="HKL31" s="11"/>
      <c r="HKM31" s="11"/>
      <c r="HKN31" s="11"/>
      <c r="HKO31" s="11"/>
      <c r="HKP31" s="11"/>
      <c r="HKQ31" s="11"/>
      <c r="HKR31" s="11"/>
      <c r="HKS31" s="11"/>
      <c r="HKT31" s="11"/>
      <c r="HKU31" s="11"/>
      <c r="HKV31" s="11"/>
      <c r="HKW31" s="11"/>
      <c r="HKX31" s="11"/>
      <c r="HKY31" s="11"/>
      <c r="HKZ31" s="11"/>
      <c r="HLA31" s="11"/>
      <c r="HLB31" s="11"/>
      <c r="HLC31" s="11"/>
      <c r="HLD31" s="11"/>
      <c r="HLE31" s="11"/>
      <c r="HLF31" s="11"/>
      <c r="HLG31" s="11"/>
      <c r="HLH31" s="11"/>
      <c r="HLI31" s="11"/>
      <c r="HLJ31" s="11"/>
      <c r="HLK31" s="11"/>
      <c r="HLL31" s="11"/>
      <c r="HLM31" s="11"/>
      <c r="HLN31" s="11"/>
      <c r="HLO31" s="11"/>
      <c r="HLP31" s="11"/>
      <c r="HLQ31" s="11"/>
      <c r="HLR31" s="11"/>
      <c r="HLS31" s="11"/>
      <c r="HLT31" s="11"/>
      <c r="HLU31" s="11"/>
      <c r="HLV31" s="11"/>
      <c r="HLW31" s="11"/>
      <c r="HLX31" s="11"/>
      <c r="HLY31" s="11"/>
      <c r="HLZ31" s="11"/>
      <c r="HMA31" s="11"/>
      <c r="HMB31" s="11"/>
      <c r="HMC31" s="11"/>
      <c r="HMD31" s="11"/>
      <c r="HME31" s="11"/>
      <c r="HMF31" s="11"/>
      <c r="HMG31" s="11"/>
      <c r="HMH31" s="11"/>
      <c r="HMI31" s="11"/>
      <c r="HMJ31" s="11"/>
      <c r="HMK31" s="11"/>
      <c r="HML31" s="11"/>
      <c r="HMM31" s="11"/>
      <c r="HMN31" s="11"/>
      <c r="HMO31" s="11"/>
      <c r="HMP31" s="11"/>
      <c r="HMQ31" s="11"/>
      <c r="HMR31" s="11"/>
      <c r="HMS31" s="11"/>
      <c r="HMT31" s="11"/>
      <c r="HMU31" s="11"/>
      <c r="HMV31" s="11"/>
      <c r="HMW31" s="11"/>
      <c r="HMX31" s="11"/>
      <c r="HMY31" s="11"/>
      <c r="HMZ31" s="11"/>
      <c r="HNA31" s="11"/>
      <c r="HNB31" s="11"/>
      <c r="HNC31" s="11"/>
      <c r="HND31" s="11"/>
      <c r="HNE31" s="11"/>
      <c r="HNF31" s="11"/>
      <c r="HNG31" s="11"/>
      <c r="HNH31" s="11"/>
      <c r="HNI31" s="11"/>
      <c r="HNJ31" s="11"/>
      <c r="HNK31" s="11"/>
      <c r="HNL31" s="11"/>
      <c r="HNM31" s="11"/>
      <c r="HNN31" s="11"/>
      <c r="HNO31" s="11"/>
      <c r="HNP31" s="11"/>
      <c r="HNQ31" s="11"/>
      <c r="HNR31" s="11"/>
      <c r="HNS31" s="11"/>
      <c r="HNT31" s="11"/>
      <c r="HNU31" s="11"/>
      <c r="HNV31" s="11"/>
      <c r="HNW31" s="11"/>
      <c r="HNX31" s="11"/>
      <c r="HNY31" s="11"/>
      <c r="HNZ31" s="11"/>
      <c r="HOA31" s="11"/>
      <c r="HOB31" s="11"/>
      <c r="HOC31" s="11"/>
      <c r="HOD31" s="11"/>
      <c r="HOE31" s="11"/>
      <c r="HOF31" s="11"/>
      <c r="HOG31" s="11"/>
      <c r="HOH31" s="11"/>
      <c r="HOI31" s="11"/>
      <c r="HOJ31" s="11"/>
      <c r="HOK31" s="11"/>
      <c r="HOL31" s="11"/>
      <c r="HOM31" s="11"/>
      <c r="HON31" s="11"/>
      <c r="HOO31" s="11"/>
      <c r="HOP31" s="11"/>
      <c r="HOQ31" s="11"/>
      <c r="HOR31" s="11"/>
      <c r="HOS31" s="11"/>
      <c r="HOT31" s="11"/>
      <c r="HOU31" s="11"/>
      <c r="HOV31" s="11"/>
      <c r="HOW31" s="11"/>
      <c r="HOX31" s="11"/>
      <c r="HOY31" s="11"/>
      <c r="HOZ31" s="11"/>
      <c r="HPA31" s="11"/>
      <c r="HPB31" s="11"/>
      <c r="HPC31" s="11"/>
      <c r="HPD31" s="11"/>
      <c r="HPE31" s="11"/>
      <c r="HPF31" s="11"/>
      <c r="HPG31" s="11"/>
      <c r="HPH31" s="11"/>
      <c r="HPI31" s="11"/>
      <c r="HPJ31" s="11"/>
      <c r="HPK31" s="11"/>
      <c r="HPL31" s="11"/>
      <c r="HPM31" s="11"/>
      <c r="HPN31" s="11"/>
      <c r="HPO31" s="11"/>
      <c r="HPP31" s="11"/>
      <c r="HPQ31" s="11"/>
      <c r="HPR31" s="11"/>
      <c r="HPS31" s="11"/>
      <c r="HPT31" s="11"/>
      <c r="HPU31" s="11"/>
      <c r="HPV31" s="11"/>
      <c r="HPW31" s="11"/>
      <c r="HPX31" s="11"/>
      <c r="HPY31" s="11"/>
      <c r="HPZ31" s="11"/>
      <c r="HQA31" s="11"/>
      <c r="HQB31" s="11"/>
      <c r="HQC31" s="11"/>
      <c r="HQD31" s="11"/>
      <c r="HQE31" s="11"/>
      <c r="HQF31" s="11"/>
      <c r="HQG31" s="11"/>
      <c r="HQH31" s="11"/>
      <c r="HQI31" s="11"/>
      <c r="HQJ31" s="11"/>
      <c r="HQK31" s="11"/>
      <c r="HQL31" s="11"/>
      <c r="HQM31" s="11"/>
      <c r="HQN31" s="11"/>
      <c r="HQO31" s="11"/>
      <c r="HQP31" s="11"/>
      <c r="HQQ31" s="11"/>
      <c r="HQR31" s="11"/>
      <c r="HQS31" s="11"/>
      <c r="HQT31" s="11"/>
      <c r="HQU31" s="11"/>
      <c r="HQV31" s="11"/>
      <c r="HQW31" s="11"/>
      <c r="HQX31" s="11"/>
      <c r="HQY31" s="11"/>
      <c r="HQZ31" s="11"/>
      <c r="HRA31" s="11"/>
      <c r="HRB31" s="11"/>
      <c r="HRC31" s="11"/>
      <c r="HRD31" s="11"/>
      <c r="HRE31" s="11"/>
      <c r="HRF31" s="11"/>
      <c r="HRG31" s="11"/>
      <c r="HRH31" s="11"/>
      <c r="HRI31" s="11"/>
      <c r="HRJ31" s="11"/>
      <c r="HRK31" s="11"/>
      <c r="HRL31" s="11"/>
      <c r="HRM31" s="11"/>
      <c r="HRN31" s="11"/>
      <c r="HRO31" s="11"/>
      <c r="HRP31" s="11"/>
      <c r="HRQ31" s="11"/>
      <c r="HRR31" s="11"/>
      <c r="HRS31" s="11"/>
      <c r="HRT31" s="11"/>
      <c r="HRU31" s="11"/>
      <c r="HRV31" s="11"/>
      <c r="HRW31" s="11"/>
      <c r="HRX31" s="11"/>
      <c r="HRY31" s="11"/>
      <c r="HRZ31" s="11"/>
      <c r="HSA31" s="11"/>
      <c r="HSB31" s="11"/>
      <c r="HSC31" s="11"/>
      <c r="HSD31" s="11"/>
      <c r="HSE31" s="11"/>
      <c r="HSF31" s="11"/>
      <c r="HSG31" s="11"/>
      <c r="HSH31" s="11"/>
      <c r="HSI31" s="11"/>
      <c r="HSJ31" s="11"/>
      <c r="HSK31" s="11"/>
      <c r="HSL31" s="11"/>
      <c r="HSM31" s="11"/>
      <c r="HSN31" s="11"/>
      <c r="HSO31" s="11"/>
      <c r="HSP31" s="11"/>
      <c r="HSQ31" s="11"/>
      <c r="HSR31" s="11"/>
      <c r="HSS31" s="11"/>
      <c r="HST31" s="11"/>
      <c r="HSU31" s="11"/>
      <c r="HSV31" s="11"/>
      <c r="HSW31" s="11"/>
      <c r="HSX31" s="11"/>
      <c r="HSY31" s="11"/>
      <c r="HSZ31" s="11"/>
      <c r="HTA31" s="11"/>
      <c r="HTB31" s="11"/>
      <c r="HTC31" s="11"/>
      <c r="HTD31" s="11"/>
      <c r="HTE31" s="11"/>
      <c r="HTF31" s="11"/>
      <c r="HTG31" s="11"/>
      <c r="HTH31" s="11"/>
      <c r="HTI31" s="11"/>
      <c r="HTJ31" s="11"/>
      <c r="HTK31" s="11"/>
      <c r="HTL31" s="11"/>
      <c r="HTM31" s="11"/>
      <c r="HTN31" s="11"/>
      <c r="HTO31" s="11"/>
      <c r="HTP31" s="11"/>
      <c r="HTQ31" s="11"/>
      <c r="HTR31" s="11"/>
      <c r="HTS31" s="11"/>
      <c r="HTT31" s="11"/>
      <c r="HTU31" s="11"/>
      <c r="HTV31" s="11"/>
      <c r="HTW31" s="11"/>
      <c r="HTX31" s="11"/>
      <c r="HTY31" s="11"/>
      <c r="HTZ31" s="11"/>
      <c r="HUA31" s="11"/>
      <c r="HUB31" s="11"/>
      <c r="HUC31" s="11"/>
      <c r="HUD31" s="11"/>
      <c r="HUE31" s="11"/>
      <c r="HUF31" s="11"/>
      <c r="HUG31" s="11"/>
      <c r="HUH31" s="11"/>
      <c r="HUI31" s="11"/>
      <c r="HUJ31" s="11"/>
      <c r="HUK31" s="11"/>
      <c r="HUL31" s="11"/>
      <c r="HUM31" s="11"/>
      <c r="HUN31" s="11"/>
      <c r="HUO31" s="11"/>
      <c r="HUP31" s="11"/>
      <c r="HUQ31" s="11"/>
      <c r="HUR31" s="11"/>
      <c r="HUS31" s="11"/>
      <c r="HUT31" s="11"/>
      <c r="HUU31" s="11"/>
      <c r="HUV31" s="11"/>
      <c r="HUW31" s="11"/>
      <c r="HUX31" s="11"/>
      <c r="HUY31" s="11"/>
      <c r="HUZ31" s="11"/>
      <c r="HVA31" s="11"/>
      <c r="HVB31" s="11"/>
      <c r="HVC31" s="11"/>
      <c r="HVD31" s="11"/>
      <c r="HVE31" s="11"/>
      <c r="HVF31" s="11"/>
      <c r="HVG31" s="11"/>
      <c r="HVH31" s="11"/>
      <c r="HVI31" s="11"/>
      <c r="HVJ31" s="11"/>
      <c r="HVK31" s="11"/>
      <c r="HVL31" s="11"/>
      <c r="HVM31" s="11"/>
      <c r="HVN31" s="11"/>
      <c r="HVO31" s="11"/>
      <c r="HVP31" s="11"/>
      <c r="HVQ31" s="11"/>
      <c r="HVR31" s="11"/>
      <c r="HVS31" s="11"/>
      <c r="HVT31" s="11"/>
      <c r="HVU31" s="11"/>
      <c r="HVV31" s="11"/>
      <c r="HVW31" s="11"/>
      <c r="HVX31" s="11"/>
      <c r="HVY31" s="11"/>
      <c r="HVZ31" s="11"/>
      <c r="HWA31" s="11"/>
      <c r="HWB31" s="11"/>
      <c r="HWC31" s="11"/>
      <c r="HWD31" s="11"/>
      <c r="HWE31" s="11"/>
      <c r="HWF31" s="11"/>
      <c r="HWG31" s="11"/>
      <c r="HWH31" s="11"/>
      <c r="HWI31" s="11"/>
      <c r="HWJ31" s="11"/>
      <c r="HWK31" s="11"/>
      <c r="HWL31" s="11"/>
      <c r="HWM31" s="11"/>
      <c r="HWN31" s="11"/>
      <c r="HWO31" s="11"/>
      <c r="HWP31" s="11"/>
      <c r="HWQ31" s="11"/>
      <c r="HWR31" s="11"/>
      <c r="HWS31" s="11"/>
      <c r="HWT31" s="11"/>
      <c r="HWU31" s="11"/>
      <c r="HWV31" s="11"/>
      <c r="HWW31" s="11"/>
      <c r="HWX31" s="11"/>
      <c r="HWY31" s="11"/>
      <c r="HWZ31" s="11"/>
      <c r="HXA31" s="11"/>
      <c r="HXB31" s="11"/>
      <c r="HXC31" s="11"/>
      <c r="HXD31" s="11"/>
      <c r="HXE31" s="11"/>
      <c r="HXF31" s="11"/>
      <c r="HXG31" s="11"/>
      <c r="HXH31" s="11"/>
      <c r="HXI31" s="11"/>
      <c r="HXJ31" s="11"/>
      <c r="HXK31" s="11"/>
      <c r="HXL31" s="11"/>
      <c r="HXM31" s="11"/>
      <c r="HXN31" s="11"/>
      <c r="HXO31" s="11"/>
      <c r="HXP31" s="11"/>
      <c r="HXQ31" s="11"/>
      <c r="HXR31" s="11"/>
      <c r="HXS31" s="11"/>
      <c r="HXT31" s="11"/>
      <c r="HXU31" s="11"/>
      <c r="HXV31" s="11"/>
      <c r="HXW31" s="11"/>
      <c r="HXX31" s="11"/>
      <c r="HXY31" s="11"/>
      <c r="HXZ31" s="11"/>
      <c r="HYA31" s="11"/>
      <c r="HYB31" s="11"/>
      <c r="HYC31" s="11"/>
      <c r="HYD31" s="11"/>
      <c r="HYE31" s="11"/>
      <c r="HYF31" s="11"/>
      <c r="HYG31" s="11"/>
      <c r="HYH31" s="11"/>
      <c r="HYI31" s="11"/>
      <c r="HYJ31" s="11"/>
      <c r="HYK31" s="11"/>
      <c r="HYL31" s="11"/>
      <c r="HYM31" s="11"/>
      <c r="HYN31" s="11"/>
      <c r="HYO31" s="11"/>
      <c r="HYP31" s="11"/>
      <c r="HYQ31" s="11"/>
      <c r="HYR31" s="11"/>
      <c r="HYS31" s="11"/>
      <c r="HYT31" s="11"/>
      <c r="HYU31" s="11"/>
      <c r="HYV31" s="11"/>
      <c r="HYW31" s="11"/>
      <c r="HYX31" s="11"/>
      <c r="HYY31" s="11"/>
      <c r="HYZ31" s="11"/>
      <c r="HZA31" s="11"/>
      <c r="HZB31" s="11"/>
      <c r="HZC31" s="11"/>
      <c r="HZD31" s="11"/>
      <c r="HZE31" s="11"/>
      <c r="HZF31" s="11"/>
      <c r="HZG31" s="11"/>
      <c r="HZH31" s="11"/>
      <c r="HZI31" s="11"/>
      <c r="HZJ31" s="11"/>
      <c r="HZK31" s="11"/>
      <c r="HZL31" s="11"/>
      <c r="HZM31" s="11"/>
      <c r="HZN31" s="11"/>
      <c r="HZO31" s="11"/>
      <c r="HZP31" s="11"/>
      <c r="HZQ31" s="11"/>
      <c r="HZR31" s="11"/>
      <c r="HZS31" s="11"/>
      <c r="HZT31" s="11"/>
      <c r="HZU31" s="11"/>
      <c r="HZV31" s="11"/>
      <c r="HZW31" s="11"/>
      <c r="HZX31" s="11"/>
      <c r="HZY31" s="11"/>
      <c r="HZZ31" s="11"/>
      <c r="IAA31" s="11"/>
      <c r="IAB31" s="11"/>
      <c r="IAC31" s="11"/>
      <c r="IAD31" s="11"/>
      <c r="IAE31" s="11"/>
      <c r="IAF31" s="11"/>
      <c r="IAG31" s="11"/>
      <c r="IAH31" s="11"/>
      <c r="IAI31" s="11"/>
      <c r="IAJ31" s="11"/>
      <c r="IAK31" s="11"/>
      <c r="IAL31" s="11"/>
      <c r="IAM31" s="11"/>
      <c r="IAN31" s="11"/>
      <c r="IAO31" s="11"/>
      <c r="IAP31" s="11"/>
      <c r="IAQ31" s="11"/>
      <c r="IAR31" s="11"/>
      <c r="IAS31" s="11"/>
      <c r="IAT31" s="11"/>
      <c r="IAU31" s="11"/>
      <c r="IAV31" s="11"/>
      <c r="IAW31" s="11"/>
      <c r="IAX31" s="11"/>
      <c r="IAY31" s="11"/>
      <c r="IAZ31" s="11"/>
      <c r="IBA31" s="11"/>
      <c r="IBB31" s="11"/>
      <c r="IBC31" s="11"/>
      <c r="IBD31" s="11"/>
      <c r="IBE31" s="11"/>
      <c r="IBF31" s="11"/>
      <c r="IBG31" s="11"/>
      <c r="IBH31" s="11"/>
      <c r="IBI31" s="11"/>
      <c r="IBJ31" s="11"/>
      <c r="IBK31" s="11"/>
      <c r="IBL31" s="11"/>
      <c r="IBM31" s="11"/>
      <c r="IBN31" s="11"/>
      <c r="IBO31" s="11"/>
      <c r="IBP31" s="11"/>
      <c r="IBQ31" s="11"/>
      <c r="IBR31" s="11"/>
      <c r="IBS31" s="11"/>
      <c r="IBT31" s="11"/>
      <c r="IBU31" s="11"/>
      <c r="IBV31" s="11"/>
      <c r="IBW31" s="11"/>
      <c r="IBX31" s="11"/>
      <c r="IBY31" s="11"/>
      <c r="IBZ31" s="11"/>
      <c r="ICA31" s="11"/>
      <c r="ICB31" s="11"/>
      <c r="ICC31" s="11"/>
      <c r="ICD31" s="11"/>
      <c r="ICE31" s="11"/>
      <c r="ICF31" s="11"/>
      <c r="ICG31" s="11"/>
      <c r="ICH31" s="11"/>
      <c r="ICI31" s="11"/>
      <c r="ICJ31" s="11"/>
      <c r="ICK31" s="11"/>
      <c r="ICL31" s="11"/>
      <c r="ICM31" s="11"/>
      <c r="ICN31" s="11"/>
      <c r="ICO31" s="11"/>
      <c r="ICP31" s="11"/>
      <c r="ICQ31" s="11"/>
      <c r="ICR31" s="11"/>
      <c r="ICS31" s="11"/>
      <c r="ICT31" s="11"/>
      <c r="ICU31" s="11"/>
      <c r="ICV31" s="11"/>
      <c r="ICW31" s="11"/>
      <c r="ICX31" s="11"/>
      <c r="ICY31" s="11"/>
      <c r="ICZ31" s="11"/>
      <c r="IDA31" s="11"/>
      <c r="IDB31" s="11"/>
      <c r="IDC31" s="11"/>
      <c r="IDD31" s="11"/>
      <c r="IDE31" s="11"/>
      <c r="IDF31" s="11"/>
      <c r="IDG31" s="11"/>
      <c r="IDH31" s="11"/>
      <c r="IDI31" s="11"/>
      <c r="IDJ31" s="11"/>
      <c r="IDK31" s="11"/>
      <c r="IDL31" s="11"/>
      <c r="IDM31" s="11"/>
      <c r="IDN31" s="11"/>
      <c r="IDO31" s="11"/>
      <c r="IDP31" s="11"/>
      <c r="IDQ31" s="11"/>
      <c r="IDR31" s="11"/>
      <c r="IDS31" s="11"/>
      <c r="IDT31" s="11"/>
      <c r="IDU31" s="11"/>
      <c r="IDV31" s="11"/>
      <c r="IDW31" s="11"/>
      <c r="IDX31" s="11"/>
      <c r="IDY31" s="11"/>
      <c r="IDZ31" s="11"/>
      <c r="IEA31" s="11"/>
      <c r="IEB31" s="11"/>
      <c r="IEC31" s="11"/>
      <c r="IED31" s="11"/>
      <c r="IEE31" s="11"/>
      <c r="IEF31" s="11"/>
      <c r="IEG31" s="11"/>
      <c r="IEH31" s="11"/>
      <c r="IEI31" s="11"/>
      <c r="IEJ31" s="11"/>
      <c r="IEK31" s="11"/>
      <c r="IEL31" s="11"/>
      <c r="IEM31" s="11"/>
      <c r="IEN31" s="11"/>
      <c r="IEO31" s="11"/>
      <c r="IEP31" s="11"/>
      <c r="IEQ31" s="11"/>
      <c r="IER31" s="11"/>
      <c r="IES31" s="11"/>
      <c r="IET31" s="11"/>
      <c r="IEU31" s="11"/>
      <c r="IEV31" s="11"/>
      <c r="IEW31" s="11"/>
      <c r="IEX31" s="11"/>
      <c r="IEY31" s="11"/>
      <c r="IEZ31" s="11"/>
      <c r="IFA31" s="11"/>
      <c r="IFB31" s="11"/>
      <c r="IFC31" s="11"/>
      <c r="IFD31" s="11"/>
      <c r="IFE31" s="11"/>
      <c r="IFF31" s="11"/>
      <c r="IFG31" s="11"/>
      <c r="IFH31" s="11"/>
      <c r="IFI31" s="11"/>
      <c r="IFJ31" s="11"/>
      <c r="IFK31" s="11"/>
      <c r="IFL31" s="11"/>
      <c r="IFM31" s="11"/>
      <c r="IFN31" s="11"/>
      <c r="IFO31" s="11"/>
      <c r="IFP31" s="11"/>
      <c r="IFQ31" s="11"/>
      <c r="IFR31" s="11"/>
      <c r="IFS31" s="11"/>
      <c r="IFT31" s="11"/>
      <c r="IFU31" s="11"/>
      <c r="IFV31" s="11"/>
      <c r="IFW31" s="11"/>
      <c r="IFX31" s="11"/>
      <c r="IFY31" s="11"/>
      <c r="IFZ31" s="11"/>
      <c r="IGA31" s="11"/>
      <c r="IGB31" s="11"/>
      <c r="IGC31" s="11"/>
      <c r="IGD31" s="11"/>
      <c r="IGE31" s="11"/>
      <c r="IGF31" s="11"/>
      <c r="IGG31" s="11"/>
      <c r="IGH31" s="11"/>
      <c r="IGI31" s="11"/>
      <c r="IGJ31" s="11"/>
      <c r="IGK31" s="11"/>
      <c r="IGL31" s="11"/>
      <c r="IGM31" s="11"/>
      <c r="IGN31" s="11"/>
      <c r="IGO31" s="11"/>
      <c r="IGP31" s="11"/>
      <c r="IGQ31" s="11"/>
      <c r="IGR31" s="11"/>
      <c r="IGS31" s="11"/>
      <c r="IGT31" s="11"/>
      <c r="IGU31" s="11"/>
      <c r="IGV31" s="11"/>
      <c r="IGW31" s="11"/>
      <c r="IGX31" s="11"/>
      <c r="IGY31" s="11"/>
      <c r="IGZ31" s="11"/>
      <c r="IHA31" s="11"/>
      <c r="IHB31" s="11"/>
      <c r="IHC31" s="11"/>
      <c r="IHD31" s="11"/>
      <c r="IHE31" s="11"/>
      <c r="IHF31" s="11"/>
      <c r="IHG31" s="11"/>
      <c r="IHH31" s="11"/>
      <c r="IHI31" s="11"/>
      <c r="IHJ31" s="11"/>
      <c r="IHK31" s="11"/>
      <c r="IHL31" s="11"/>
      <c r="IHM31" s="11"/>
      <c r="IHN31" s="11"/>
      <c r="IHO31" s="11"/>
      <c r="IHP31" s="11"/>
      <c r="IHQ31" s="11"/>
      <c r="IHR31" s="11"/>
      <c r="IHS31" s="11"/>
      <c r="IHT31" s="11"/>
      <c r="IHU31" s="11"/>
      <c r="IHV31" s="11"/>
      <c r="IHW31" s="11"/>
      <c r="IHX31" s="11"/>
      <c r="IHY31" s="11"/>
      <c r="IHZ31" s="11"/>
      <c r="IIA31" s="11"/>
      <c r="IIB31" s="11"/>
      <c r="IIC31" s="11"/>
      <c r="IID31" s="11"/>
      <c r="IIE31" s="11"/>
      <c r="IIF31" s="11"/>
      <c r="IIG31" s="11"/>
      <c r="IIH31" s="11"/>
      <c r="III31" s="11"/>
      <c r="IIJ31" s="11"/>
      <c r="IIK31" s="11"/>
      <c r="IIL31" s="11"/>
      <c r="IIM31" s="11"/>
      <c r="IIN31" s="11"/>
      <c r="IIO31" s="11"/>
      <c r="IIP31" s="11"/>
      <c r="IIQ31" s="11"/>
      <c r="IIR31" s="11"/>
      <c r="IIS31" s="11"/>
      <c r="IIT31" s="11"/>
      <c r="IIU31" s="11"/>
      <c r="IIV31" s="11"/>
      <c r="IIW31" s="11"/>
      <c r="IIX31" s="11"/>
      <c r="IIY31" s="11"/>
      <c r="IIZ31" s="11"/>
      <c r="IJA31" s="11"/>
      <c r="IJB31" s="11"/>
      <c r="IJC31" s="11"/>
      <c r="IJD31" s="11"/>
      <c r="IJE31" s="11"/>
      <c r="IJF31" s="11"/>
      <c r="IJG31" s="11"/>
      <c r="IJH31" s="11"/>
      <c r="IJI31" s="11"/>
      <c r="IJJ31" s="11"/>
      <c r="IJK31" s="11"/>
      <c r="IJL31" s="11"/>
      <c r="IJM31" s="11"/>
      <c r="IJN31" s="11"/>
      <c r="IJO31" s="11"/>
      <c r="IJP31" s="11"/>
      <c r="IJQ31" s="11"/>
      <c r="IJR31" s="11"/>
      <c r="IJS31" s="11"/>
      <c r="IJT31" s="11"/>
      <c r="IJU31" s="11"/>
      <c r="IJV31" s="11"/>
      <c r="IJW31" s="11"/>
      <c r="IJX31" s="11"/>
      <c r="IJY31" s="11"/>
      <c r="IJZ31" s="11"/>
      <c r="IKA31" s="11"/>
      <c r="IKB31" s="11"/>
      <c r="IKC31" s="11"/>
      <c r="IKD31" s="11"/>
      <c r="IKE31" s="11"/>
      <c r="IKF31" s="11"/>
      <c r="IKG31" s="11"/>
      <c r="IKH31" s="11"/>
      <c r="IKI31" s="11"/>
      <c r="IKJ31" s="11"/>
      <c r="IKK31" s="11"/>
      <c r="IKL31" s="11"/>
      <c r="IKM31" s="11"/>
      <c r="IKN31" s="11"/>
      <c r="IKO31" s="11"/>
      <c r="IKP31" s="11"/>
      <c r="IKQ31" s="11"/>
      <c r="IKR31" s="11"/>
      <c r="IKS31" s="11"/>
      <c r="IKT31" s="11"/>
      <c r="IKU31" s="11"/>
      <c r="IKV31" s="11"/>
      <c r="IKW31" s="11"/>
      <c r="IKX31" s="11"/>
      <c r="IKY31" s="11"/>
      <c r="IKZ31" s="11"/>
      <c r="ILA31" s="11"/>
      <c r="ILB31" s="11"/>
      <c r="ILC31" s="11"/>
      <c r="ILD31" s="11"/>
      <c r="ILE31" s="11"/>
      <c r="ILF31" s="11"/>
      <c r="ILG31" s="11"/>
      <c r="ILH31" s="11"/>
      <c r="ILI31" s="11"/>
      <c r="ILJ31" s="11"/>
      <c r="ILK31" s="11"/>
      <c r="ILL31" s="11"/>
      <c r="ILM31" s="11"/>
      <c r="ILN31" s="11"/>
      <c r="ILO31" s="11"/>
      <c r="ILP31" s="11"/>
      <c r="ILQ31" s="11"/>
      <c r="ILR31" s="11"/>
      <c r="ILS31" s="11"/>
      <c r="ILT31" s="11"/>
      <c r="ILU31" s="11"/>
      <c r="ILV31" s="11"/>
      <c r="ILW31" s="11"/>
      <c r="ILX31" s="11"/>
      <c r="ILY31" s="11"/>
      <c r="ILZ31" s="11"/>
      <c r="IMA31" s="11"/>
      <c r="IMB31" s="11"/>
      <c r="IMC31" s="11"/>
      <c r="IMD31" s="11"/>
      <c r="IME31" s="11"/>
      <c r="IMF31" s="11"/>
      <c r="IMG31" s="11"/>
      <c r="IMH31" s="11"/>
      <c r="IMI31" s="11"/>
      <c r="IMJ31" s="11"/>
      <c r="IMK31" s="11"/>
      <c r="IML31" s="11"/>
      <c r="IMM31" s="11"/>
      <c r="IMN31" s="11"/>
      <c r="IMO31" s="11"/>
      <c r="IMP31" s="11"/>
      <c r="IMQ31" s="11"/>
      <c r="IMR31" s="11"/>
      <c r="IMS31" s="11"/>
      <c r="IMT31" s="11"/>
      <c r="IMU31" s="11"/>
      <c r="IMV31" s="11"/>
      <c r="IMW31" s="11"/>
      <c r="IMX31" s="11"/>
      <c r="IMY31" s="11"/>
      <c r="IMZ31" s="11"/>
      <c r="INA31" s="11"/>
      <c r="INB31" s="11"/>
      <c r="INC31" s="11"/>
      <c r="IND31" s="11"/>
      <c r="INE31" s="11"/>
      <c r="INF31" s="11"/>
      <c r="ING31" s="11"/>
      <c r="INH31" s="11"/>
      <c r="INI31" s="11"/>
      <c r="INJ31" s="11"/>
      <c r="INK31" s="11"/>
      <c r="INL31" s="11"/>
      <c r="INM31" s="11"/>
      <c r="INN31" s="11"/>
      <c r="INO31" s="11"/>
      <c r="INP31" s="11"/>
      <c r="INQ31" s="11"/>
      <c r="INR31" s="11"/>
      <c r="INS31" s="11"/>
      <c r="INT31" s="11"/>
      <c r="INU31" s="11"/>
      <c r="INV31" s="11"/>
      <c r="INW31" s="11"/>
      <c r="INX31" s="11"/>
      <c r="INY31" s="11"/>
      <c r="INZ31" s="11"/>
      <c r="IOA31" s="11"/>
      <c r="IOB31" s="11"/>
      <c r="IOC31" s="11"/>
      <c r="IOD31" s="11"/>
      <c r="IOE31" s="11"/>
      <c r="IOF31" s="11"/>
      <c r="IOG31" s="11"/>
      <c r="IOH31" s="11"/>
      <c r="IOI31" s="11"/>
      <c r="IOJ31" s="11"/>
      <c r="IOK31" s="11"/>
      <c r="IOL31" s="11"/>
      <c r="IOM31" s="11"/>
      <c r="ION31" s="11"/>
      <c r="IOO31" s="11"/>
      <c r="IOP31" s="11"/>
      <c r="IOQ31" s="11"/>
      <c r="IOR31" s="11"/>
      <c r="IOS31" s="11"/>
      <c r="IOT31" s="11"/>
      <c r="IOU31" s="11"/>
      <c r="IOV31" s="11"/>
      <c r="IOW31" s="11"/>
      <c r="IOX31" s="11"/>
      <c r="IOY31" s="11"/>
      <c r="IOZ31" s="11"/>
      <c r="IPA31" s="11"/>
      <c r="IPB31" s="11"/>
      <c r="IPC31" s="11"/>
      <c r="IPD31" s="11"/>
      <c r="IPE31" s="11"/>
      <c r="IPF31" s="11"/>
      <c r="IPG31" s="11"/>
      <c r="IPH31" s="11"/>
      <c r="IPI31" s="11"/>
      <c r="IPJ31" s="11"/>
      <c r="IPK31" s="11"/>
      <c r="IPL31" s="11"/>
      <c r="IPM31" s="11"/>
      <c r="IPN31" s="11"/>
      <c r="IPO31" s="11"/>
      <c r="IPP31" s="11"/>
      <c r="IPQ31" s="11"/>
      <c r="IPR31" s="11"/>
      <c r="IPS31" s="11"/>
      <c r="IPT31" s="11"/>
      <c r="IPU31" s="11"/>
      <c r="IPV31" s="11"/>
      <c r="IPW31" s="11"/>
      <c r="IPX31" s="11"/>
      <c r="IPY31" s="11"/>
      <c r="IPZ31" s="11"/>
      <c r="IQA31" s="11"/>
      <c r="IQB31" s="11"/>
      <c r="IQC31" s="11"/>
      <c r="IQD31" s="11"/>
      <c r="IQE31" s="11"/>
      <c r="IQF31" s="11"/>
      <c r="IQG31" s="11"/>
      <c r="IQH31" s="11"/>
      <c r="IQI31" s="11"/>
      <c r="IQJ31" s="11"/>
      <c r="IQK31" s="11"/>
      <c r="IQL31" s="11"/>
      <c r="IQM31" s="11"/>
      <c r="IQN31" s="11"/>
      <c r="IQO31" s="11"/>
      <c r="IQP31" s="11"/>
      <c r="IQQ31" s="11"/>
      <c r="IQR31" s="11"/>
      <c r="IQS31" s="11"/>
      <c r="IQT31" s="11"/>
      <c r="IQU31" s="11"/>
      <c r="IQV31" s="11"/>
      <c r="IQW31" s="11"/>
      <c r="IQX31" s="11"/>
      <c r="IQY31" s="11"/>
      <c r="IQZ31" s="11"/>
      <c r="IRA31" s="11"/>
      <c r="IRB31" s="11"/>
      <c r="IRC31" s="11"/>
      <c r="IRD31" s="11"/>
      <c r="IRE31" s="11"/>
      <c r="IRF31" s="11"/>
      <c r="IRG31" s="11"/>
      <c r="IRH31" s="11"/>
      <c r="IRI31" s="11"/>
      <c r="IRJ31" s="11"/>
      <c r="IRK31" s="11"/>
      <c r="IRL31" s="11"/>
      <c r="IRM31" s="11"/>
      <c r="IRN31" s="11"/>
      <c r="IRO31" s="11"/>
      <c r="IRP31" s="11"/>
      <c r="IRQ31" s="11"/>
      <c r="IRR31" s="11"/>
      <c r="IRS31" s="11"/>
      <c r="IRT31" s="11"/>
      <c r="IRU31" s="11"/>
      <c r="IRV31" s="11"/>
      <c r="IRW31" s="11"/>
      <c r="IRX31" s="11"/>
      <c r="IRY31" s="11"/>
      <c r="IRZ31" s="11"/>
      <c r="ISA31" s="11"/>
      <c r="ISB31" s="11"/>
      <c r="ISC31" s="11"/>
      <c r="ISD31" s="11"/>
      <c r="ISE31" s="11"/>
      <c r="ISF31" s="11"/>
      <c r="ISG31" s="11"/>
      <c r="ISH31" s="11"/>
      <c r="ISI31" s="11"/>
      <c r="ISJ31" s="11"/>
      <c r="ISK31" s="11"/>
      <c r="ISL31" s="11"/>
      <c r="ISM31" s="11"/>
      <c r="ISN31" s="11"/>
      <c r="ISO31" s="11"/>
      <c r="ISP31" s="11"/>
      <c r="ISQ31" s="11"/>
      <c r="ISR31" s="11"/>
      <c r="ISS31" s="11"/>
      <c r="IST31" s="11"/>
      <c r="ISU31" s="11"/>
      <c r="ISV31" s="11"/>
      <c r="ISW31" s="11"/>
      <c r="ISX31" s="11"/>
      <c r="ISY31" s="11"/>
      <c r="ISZ31" s="11"/>
      <c r="ITA31" s="11"/>
      <c r="ITB31" s="11"/>
      <c r="ITC31" s="11"/>
      <c r="ITD31" s="11"/>
      <c r="ITE31" s="11"/>
      <c r="ITF31" s="11"/>
      <c r="ITG31" s="11"/>
      <c r="ITH31" s="11"/>
      <c r="ITI31" s="11"/>
      <c r="ITJ31" s="11"/>
      <c r="ITK31" s="11"/>
      <c r="ITL31" s="11"/>
      <c r="ITM31" s="11"/>
      <c r="ITN31" s="11"/>
      <c r="ITO31" s="11"/>
      <c r="ITP31" s="11"/>
      <c r="ITQ31" s="11"/>
      <c r="ITR31" s="11"/>
      <c r="ITS31" s="11"/>
      <c r="ITT31" s="11"/>
      <c r="ITU31" s="11"/>
      <c r="ITV31" s="11"/>
      <c r="ITW31" s="11"/>
      <c r="ITX31" s="11"/>
      <c r="ITY31" s="11"/>
      <c r="ITZ31" s="11"/>
      <c r="IUA31" s="11"/>
      <c r="IUB31" s="11"/>
      <c r="IUC31" s="11"/>
      <c r="IUD31" s="11"/>
      <c r="IUE31" s="11"/>
      <c r="IUF31" s="11"/>
      <c r="IUG31" s="11"/>
      <c r="IUH31" s="11"/>
      <c r="IUI31" s="11"/>
      <c r="IUJ31" s="11"/>
      <c r="IUK31" s="11"/>
      <c r="IUL31" s="11"/>
      <c r="IUM31" s="11"/>
      <c r="IUN31" s="11"/>
      <c r="IUO31" s="11"/>
      <c r="IUP31" s="11"/>
      <c r="IUQ31" s="11"/>
      <c r="IUR31" s="11"/>
      <c r="IUS31" s="11"/>
      <c r="IUT31" s="11"/>
      <c r="IUU31" s="11"/>
      <c r="IUV31" s="11"/>
      <c r="IUW31" s="11"/>
      <c r="IUX31" s="11"/>
      <c r="IUY31" s="11"/>
      <c r="IUZ31" s="11"/>
      <c r="IVA31" s="11"/>
      <c r="IVB31" s="11"/>
      <c r="IVC31" s="11"/>
      <c r="IVD31" s="11"/>
      <c r="IVE31" s="11"/>
      <c r="IVF31" s="11"/>
      <c r="IVG31" s="11"/>
      <c r="IVH31" s="11"/>
      <c r="IVI31" s="11"/>
      <c r="IVJ31" s="11"/>
      <c r="IVK31" s="11"/>
      <c r="IVL31" s="11"/>
      <c r="IVM31" s="11"/>
      <c r="IVN31" s="11"/>
      <c r="IVO31" s="11"/>
      <c r="IVP31" s="11"/>
      <c r="IVQ31" s="11"/>
      <c r="IVR31" s="11"/>
      <c r="IVS31" s="11"/>
      <c r="IVT31" s="11"/>
      <c r="IVU31" s="11"/>
      <c r="IVV31" s="11"/>
      <c r="IVW31" s="11"/>
      <c r="IVX31" s="11"/>
      <c r="IVY31" s="11"/>
      <c r="IVZ31" s="11"/>
      <c r="IWA31" s="11"/>
      <c r="IWB31" s="11"/>
      <c r="IWC31" s="11"/>
      <c r="IWD31" s="11"/>
      <c r="IWE31" s="11"/>
      <c r="IWF31" s="11"/>
      <c r="IWG31" s="11"/>
      <c r="IWH31" s="11"/>
      <c r="IWI31" s="11"/>
      <c r="IWJ31" s="11"/>
      <c r="IWK31" s="11"/>
      <c r="IWL31" s="11"/>
      <c r="IWM31" s="11"/>
      <c r="IWN31" s="11"/>
      <c r="IWO31" s="11"/>
      <c r="IWP31" s="11"/>
      <c r="IWQ31" s="11"/>
      <c r="IWR31" s="11"/>
      <c r="IWS31" s="11"/>
      <c r="IWT31" s="11"/>
      <c r="IWU31" s="11"/>
      <c r="IWV31" s="11"/>
      <c r="IWW31" s="11"/>
      <c r="IWX31" s="11"/>
      <c r="IWY31" s="11"/>
      <c r="IWZ31" s="11"/>
      <c r="IXA31" s="11"/>
      <c r="IXB31" s="11"/>
      <c r="IXC31" s="11"/>
      <c r="IXD31" s="11"/>
      <c r="IXE31" s="11"/>
      <c r="IXF31" s="11"/>
      <c r="IXG31" s="11"/>
      <c r="IXH31" s="11"/>
      <c r="IXI31" s="11"/>
      <c r="IXJ31" s="11"/>
      <c r="IXK31" s="11"/>
      <c r="IXL31" s="11"/>
      <c r="IXM31" s="11"/>
      <c r="IXN31" s="11"/>
      <c r="IXO31" s="11"/>
      <c r="IXP31" s="11"/>
      <c r="IXQ31" s="11"/>
      <c r="IXR31" s="11"/>
      <c r="IXS31" s="11"/>
      <c r="IXT31" s="11"/>
      <c r="IXU31" s="11"/>
      <c r="IXV31" s="11"/>
      <c r="IXW31" s="11"/>
      <c r="IXX31" s="11"/>
      <c r="IXY31" s="11"/>
      <c r="IXZ31" s="11"/>
      <c r="IYA31" s="11"/>
      <c r="IYB31" s="11"/>
      <c r="IYC31" s="11"/>
      <c r="IYD31" s="11"/>
      <c r="IYE31" s="11"/>
      <c r="IYF31" s="11"/>
      <c r="IYG31" s="11"/>
      <c r="IYH31" s="11"/>
      <c r="IYI31" s="11"/>
      <c r="IYJ31" s="11"/>
      <c r="IYK31" s="11"/>
      <c r="IYL31" s="11"/>
      <c r="IYM31" s="11"/>
      <c r="IYN31" s="11"/>
      <c r="IYO31" s="11"/>
      <c r="IYP31" s="11"/>
      <c r="IYQ31" s="11"/>
      <c r="IYR31" s="11"/>
      <c r="IYS31" s="11"/>
      <c r="IYT31" s="11"/>
      <c r="IYU31" s="11"/>
      <c r="IYV31" s="11"/>
      <c r="IYW31" s="11"/>
      <c r="IYX31" s="11"/>
      <c r="IYY31" s="11"/>
      <c r="IYZ31" s="11"/>
      <c r="IZA31" s="11"/>
      <c r="IZB31" s="11"/>
      <c r="IZC31" s="11"/>
      <c r="IZD31" s="11"/>
      <c r="IZE31" s="11"/>
      <c r="IZF31" s="11"/>
      <c r="IZG31" s="11"/>
      <c r="IZH31" s="11"/>
      <c r="IZI31" s="11"/>
      <c r="IZJ31" s="11"/>
      <c r="IZK31" s="11"/>
      <c r="IZL31" s="11"/>
      <c r="IZM31" s="11"/>
      <c r="IZN31" s="11"/>
      <c r="IZO31" s="11"/>
      <c r="IZP31" s="11"/>
      <c r="IZQ31" s="11"/>
      <c r="IZR31" s="11"/>
      <c r="IZS31" s="11"/>
      <c r="IZT31" s="11"/>
      <c r="IZU31" s="11"/>
      <c r="IZV31" s="11"/>
      <c r="IZW31" s="11"/>
      <c r="IZX31" s="11"/>
      <c r="IZY31" s="11"/>
      <c r="IZZ31" s="11"/>
      <c r="JAA31" s="11"/>
      <c r="JAB31" s="11"/>
      <c r="JAC31" s="11"/>
      <c r="JAD31" s="11"/>
      <c r="JAE31" s="11"/>
      <c r="JAF31" s="11"/>
      <c r="JAG31" s="11"/>
      <c r="JAH31" s="11"/>
      <c r="JAI31" s="11"/>
      <c r="JAJ31" s="11"/>
      <c r="JAK31" s="11"/>
      <c r="JAL31" s="11"/>
      <c r="JAM31" s="11"/>
      <c r="JAN31" s="11"/>
      <c r="JAO31" s="11"/>
      <c r="JAP31" s="11"/>
      <c r="JAQ31" s="11"/>
      <c r="JAR31" s="11"/>
      <c r="JAS31" s="11"/>
      <c r="JAT31" s="11"/>
      <c r="JAU31" s="11"/>
      <c r="JAV31" s="11"/>
      <c r="JAW31" s="11"/>
      <c r="JAX31" s="11"/>
      <c r="JAY31" s="11"/>
      <c r="JAZ31" s="11"/>
      <c r="JBA31" s="11"/>
      <c r="JBB31" s="11"/>
      <c r="JBC31" s="11"/>
      <c r="JBD31" s="11"/>
      <c r="JBE31" s="11"/>
      <c r="JBF31" s="11"/>
      <c r="JBG31" s="11"/>
      <c r="JBH31" s="11"/>
      <c r="JBI31" s="11"/>
      <c r="JBJ31" s="11"/>
      <c r="JBK31" s="11"/>
      <c r="JBL31" s="11"/>
      <c r="JBM31" s="11"/>
      <c r="JBN31" s="11"/>
      <c r="JBO31" s="11"/>
      <c r="JBP31" s="11"/>
      <c r="JBQ31" s="11"/>
      <c r="JBR31" s="11"/>
      <c r="JBS31" s="11"/>
      <c r="JBT31" s="11"/>
      <c r="JBU31" s="11"/>
      <c r="JBV31" s="11"/>
      <c r="JBW31" s="11"/>
      <c r="JBX31" s="11"/>
      <c r="JBY31" s="11"/>
      <c r="JBZ31" s="11"/>
      <c r="JCA31" s="11"/>
      <c r="JCB31" s="11"/>
      <c r="JCC31" s="11"/>
      <c r="JCD31" s="11"/>
      <c r="JCE31" s="11"/>
      <c r="JCF31" s="11"/>
      <c r="JCG31" s="11"/>
      <c r="JCH31" s="11"/>
      <c r="JCI31" s="11"/>
      <c r="JCJ31" s="11"/>
      <c r="JCK31" s="11"/>
      <c r="JCL31" s="11"/>
      <c r="JCM31" s="11"/>
      <c r="JCN31" s="11"/>
      <c r="JCO31" s="11"/>
      <c r="JCP31" s="11"/>
      <c r="JCQ31" s="11"/>
      <c r="JCR31" s="11"/>
      <c r="JCS31" s="11"/>
      <c r="JCT31" s="11"/>
      <c r="JCU31" s="11"/>
      <c r="JCV31" s="11"/>
      <c r="JCW31" s="11"/>
      <c r="JCX31" s="11"/>
      <c r="JCY31" s="11"/>
      <c r="JCZ31" s="11"/>
      <c r="JDA31" s="11"/>
      <c r="JDB31" s="11"/>
      <c r="JDC31" s="11"/>
      <c r="JDD31" s="11"/>
      <c r="JDE31" s="11"/>
      <c r="JDF31" s="11"/>
      <c r="JDG31" s="11"/>
      <c r="JDH31" s="11"/>
      <c r="JDI31" s="11"/>
      <c r="JDJ31" s="11"/>
      <c r="JDK31" s="11"/>
      <c r="JDL31" s="11"/>
      <c r="JDM31" s="11"/>
      <c r="JDN31" s="11"/>
      <c r="JDO31" s="11"/>
      <c r="JDP31" s="11"/>
      <c r="JDQ31" s="11"/>
      <c r="JDR31" s="11"/>
      <c r="JDS31" s="11"/>
      <c r="JDT31" s="11"/>
      <c r="JDU31" s="11"/>
      <c r="JDV31" s="11"/>
      <c r="JDW31" s="11"/>
      <c r="JDX31" s="11"/>
      <c r="JDY31" s="11"/>
      <c r="JDZ31" s="11"/>
      <c r="JEA31" s="11"/>
      <c r="JEB31" s="11"/>
      <c r="JEC31" s="11"/>
      <c r="JED31" s="11"/>
      <c r="JEE31" s="11"/>
      <c r="JEF31" s="11"/>
      <c r="JEG31" s="11"/>
      <c r="JEH31" s="11"/>
      <c r="JEI31" s="11"/>
      <c r="JEJ31" s="11"/>
      <c r="JEK31" s="11"/>
      <c r="JEL31" s="11"/>
      <c r="JEM31" s="11"/>
      <c r="JEN31" s="11"/>
      <c r="JEO31" s="11"/>
      <c r="JEP31" s="11"/>
      <c r="JEQ31" s="11"/>
      <c r="JER31" s="11"/>
      <c r="JES31" s="11"/>
      <c r="JET31" s="11"/>
      <c r="JEU31" s="11"/>
      <c r="JEV31" s="11"/>
      <c r="JEW31" s="11"/>
      <c r="JEX31" s="11"/>
      <c r="JEY31" s="11"/>
      <c r="JEZ31" s="11"/>
      <c r="JFA31" s="11"/>
      <c r="JFB31" s="11"/>
      <c r="JFC31" s="11"/>
      <c r="JFD31" s="11"/>
      <c r="JFE31" s="11"/>
      <c r="JFF31" s="11"/>
      <c r="JFG31" s="11"/>
      <c r="JFH31" s="11"/>
      <c r="JFI31" s="11"/>
      <c r="JFJ31" s="11"/>
      <c r="JFK31" s="11"/>
      <c r="JFL31" s="11"/>
      <c r="JFM31" s="11"/>
      <c r="JFN31" s="11"/>
      <c r="JFO31" s="11"/>
      <c r="JFP31" s="11"/>
      <c r="JFQ31" s="11"/>
      <c r="JFR31" s="11"/>
      <c r="JFS31" s="11"/>
      <c r="JFT31" s="11"/>
      <c r="JFU31" s="11"/>
      <c r="JFV31" s="11"/>
      <c r="JFW31" s="11"/>
      <c r="JFX31" s="11"/>
      <c r="JFY31" s="11"/>
      <c r="JFZ31" s="11"/>
      <c r="JGA31" s="11"/>
      <c r="JGB31" s="11"/>
      <c r="JGC31" s="11"/>
      <c r="JGD31" s="11"/>
      <c r="JGE31" s="11"/>
      <c r="JGF31" s="11"/>
      <c r="JGG31" s="11"/>
      <c r="JGH31" s="11"/>
      <c r="JGI31" s="11"/>
      <c r="JGJ31" s="11"/>
      <c r="JGK31" s="11"/>
      <c r="JGL31" s="11"/>
      <c r="JGM31" s="11"/>
      <c r="JGN31" s="11"/>
      <c r="JGO31" s="11"/>
      <c r="JGP31" s="11"/>
      <c r="JGQ31" s="11"/>
      <c r="JGR31" s="11"/>
      <c r="JGS31" s="11"/>
      <c r="JGT31" s="11"/>
      <c r="JGU31" s="11"/>
      <c r="JGV31" s="11"/>
      <c r="JGW31" s="11"/>
      <c r="JGX31" s="11"/>
      <c r="JGY31" s="11"/>
      <c r="JGZ31" s="11"/>
      <c r="JHA31" s="11"/>
      <c r="JHB31" s="11"/>
      <c r="JHC31" s="11"/>
      <c r="JHD31" s="11"/>
      <c r="JHE31" s="11"/>
      <c r="JHF31" s="11"/>
      <c r="JHG31" s="11"/>
      <c r="JHH31" s="11"/>
      <c r="JHI31" s="11"/>
      <c r="JHJ31" s="11"/>
      <c r="JHK31" s="11"/>
      <c r="JHL31" s="11"/>
      <c r="JHM31" s="11"/>
      <c r="JHN31" s="11"/>
      <c r="JHO31" s="11"/>
      <c r="JHP31" s="11"/>
      <c r="JHQ31" s="11"/>
      <c r="JHR31" s="11"/>
      <c r="JHS31" s="11"/>
      <c r="JHT31" s="11"/>
      <c r="JHU31" s="11"/>
      <c r="JHV31" s="11"/>
      <c r="JHW31" s="11"/>
      <c r="JHX31" s="11"/>
      <c r="JHY31" s="11"/>
      <c r="JHZ31" s="11"/>
      <c r="JIA31" s="11"/>
      <c r="JIB31" s="11"/>
      <c r="JIC31" s="11"/>
      <c r="JID31" s="11"/>
      <c r="JIE31" s="11"/>
      <c r="JIF31" s="11"/>
      <c r="JIG31" s="11"/>
      <c r="JIH31" s="11"/>
      <c r="JII31" s="11"/>
      <c r="JIJ31" s="11"/>
      <c r="JIK31" s="11"/>
      <c r="JIL31" s="11"/>
      <c r="JIM31" s="11"/>
      <c r="JIN31" s="11"/>
      <c r="JIO31" s="11"/>
      <c r="JIP31" s="11"/>
      <c r="JIQ31" s="11"/>
      <c r="JIR31" s="11"/>
      <c r="JIS31" s="11"/>
      <c r="JIT31" s="11"/>
      <c r="JIU31" s="11"/>
      <c r="JIV31" s="11"/>
      <c r="JIW31" s="11"/>
      <c r="JIX31" s="11"/>
      <c r="JIY31" s="11"/>
      <c r="JIZ31" s="11"/>
      <c r="JJA31" s="11"/>
      <c r="JJB31" s="11"/>
      <c r="JJC31" s="11"/>
      <c r="JJD31" s="11"/>
      <c r="JJE31" s="11"/>
      <c r="JJF31" s="11"/>
      <c r="JJG31" s="11"/>
      <c r="JJH31" s="11"/>
      <c r="JJI31" s="11"/>
      <c r="JJJ31" s="11"/>
      <c r="JJK31" s="11"/>
      <c r="JJL31" s="11"/>
      <c r="JJM31" s="11"/>
      <c r="JJN31" s="11"/>
      <c r="JJO31" s="11"/>
      <c r="JJP31" s="11"/>
      <c r="JJQ31" s="11"/>
      <c r="JJR31" s="11"/>
      <c r="JJS31" s="11"/>
      <c r="JJT31" s="11"/>
      <c r="JJU31" s="11"/>
      <c r="JJV31" s="11"/>
      <c r="JJW31" s="11"/>
      <c r="JJX31" s="11"/>
      <c r="JJY31" s="11"/>
      <c r="JJZ31" s="11"/>
      <c r="JKA31" s="11"/>
      <c r="JKB31" s="11"/>
      <c r="JKC31" s="11"/>
      <c r="JKD31" s="11"/>
      <c r="JKE31" s="11"/>
      <c r="JKF31" s="11"/>
      <c r="JKG31" s="11"/>
      <c r="JKH31" s="11"/>
      <c r="JKI31" s="11"/>
      <c r="JKJ31" s="11"/>
      <c r="JKK31" s="11"/>
      <c r="JKL31" s="11"/>
      <c r="JKM31" s="11"/>
      <c r="JKN31" s="11"/>
      <c r="JKO31" s="11"/>
      <c r="JKP31" s="11"/>
      <c r="JKQ31" s="11"/>
      <c r="JKR31" s="11"/>
      <c r="JKS31" s="11"/>
      <c r="JKT31" s="11"/>
      <c r="JKU31" s="11"/>
      <c r="JKV31" s="11"/>
      <c r="JKW31" s="11"/>
      <c r="JKX31" s="11"/>
      <c r="JKY31" s="11"/>
      <c r="JKZ31" s="11"/>
      <c r="JLA31" s="11"/>
      <c r="JLB31" s="11"/>
      <c r="JLC31" s="11"/>
      <c r="JLD31" s="11"/>
      <c r="JLE31" s="11"/>
      <c r="JLF31" s="11"/>
      <c r="JLG31" s="11"/>
      <c r="JLH31" s="11"/>
      <c r="JLI31" s="11"/>
      <c r="JLJ31" s="11"/>
      <c r="JLK31" s="11"/>
      <c r="JLL31" s="11"/>
      <c r="JLM31" s="11"/>
      <c r="JLN31" s="11"/>
      <c r="JLO31" s="11"/>
      <c r="JLP31" s="11"/>
      <c r="JLQ31" s="11"/>
      <c r="JLR31" s="11"/>
      <c r="JLS31" s="11"/>
      <c r="JLT31" s="11"/>
      <c r="JLU31" s="11"/>
      <c r="JLV31" s="11"/>
      <c r="JLW31" s="11"/>
      <c r="JLX31" s="11"/>
      <c r="JLY31" s="11"/>
      <c r="JLZ31" s="11"/>
      <c r="JMA31" s="11"/>
      <c r="JMB31" s="11"/>
      <c r="JMC31" s="11"/>
      <c r="JMD31" s="11"/>
      <c r="JME31" s="11"/>
      <c r="JMF31" s="11"/>
      <c r="JMG31" s="11"/>
      <c r="JMH31" s="11"/>
      <c r="JMI31" s="11"/>
      <c r="JMJ31" s="11"/>
      <c r="JMK31" s="11"/>
      <c r="JML31" s="11"/>
      <c r="JMM31" s="11"/>
      <c r="JMN31" s="11"/>
      <c r="JMO31" s="11"/>
      <c r="JMP31" s="11"/>
      <c r="JMQ31" s="11"/>
      <c r="JMR31" s="11"/>
      <c r="JMS31" s="11"/>
      <c r="JMT31" s="11"/>
      <c r="JMU31" s="11"/>
      <c r="JMV31" s="11"/>
      <c r="JMW31" s="11"/>
      <c r="JMX31" s="11"/>
      <c r="JMY31" s="11"/>
      <c r="JMZ31" s="11"/>
      <c r="JNA31" s="11"/>
      <c r="JNB31" s="11"/>
      <c r="JNC31" s="11"/>
      <c r="JND31" s="11"/>
      <c r="JNE31" s="11"/>
      <c r="JNF31" s="11"/>
      <c r="JNG31" s="11"/>
      <c r="JNH31" s="11"/>
      <c r="JNI31" s="11"/>
      <c r="JNJ31" s="11"/>
      <c r="JNK31" s="11"/>
      <c r="JNL31" s="11"/>
      <c r="JNM31" s="11"/>
      <c r="JNN31" s="11"/>
      <c r="JNO31" s="11"/>
      <c r="JNP31" s="11"/>
      <c r="JNQ31" s="11"/>
      <c r="JNR31" s="11"/>
      <c r="JNS31" s="11"/>
      <c r="JNT31" s="11"/>
      <c r="JNU31" s="11"/>
      <c r="JNV31" s="11"/>
      <c r="JNW31" s="11"/>
      <c r="JNX31" s="11"/>
      <c r="JNY31" s="11"/>
      <c r="JNZ31" s="11"/>
      <c r="JOA31" s="11"/>
      <c r="JOB31" s="11"/>
      <c r="JOC31" s="11"/>
      <c r="JOD31" s="11"/>
      <c r="JOE31" s="11"/>
      <c r="JOF31" s="11"/>
      <c r="JOG31" s="11"/>
      <c r="JOH31" s="11"/>
      <c r="JOI31" s="11"/>
      <c r="JOJ31" s="11"/>
      <c r="JOK31" s="11"/>
      <c r="JOL31" s="11"/>
      <c r="JOM31" s="11"/>
      <c r="JON31" s="11"/>
      <c r="JOO31" s="11"/>
      <c r="JOP31" s="11"/>
      <c r="JOQ31" s="11"/>
      <c r="JOR31" s="11"/>
      <c r="JOS31" s="11"/>
      <c r="JOT31" s="11"/>
      <c r="JOU31" s="11"/>
      <c r="JOV31" s="11"/>
      <c r="JOW31" s="11"/>
      <c r="JOX31" s="11"/>
      <c r="JOY31" s="11"/>
      <c r="JOZ31" s="11"/>
      <c r="JPA31" s="11"/>
      <c r="JPB31" s="11"/>
      <c r="JPC31" s="11"/>
      <c r="JPD31" s="11"/>
      <c r="JPE31" s="11"/>
      <c r="JPF31" s="11"/>
      <c r="JPG31" s="11"/>
      <c r="JPH31" s="11"/>
      <c r="JPI31" s="11"/>
      <c r="JPJ31" s="11"/>
      <c r="JPK31" s="11"/>
      <c r="JPL31" s="11"/>
      <c r="JPM31" s="11"/>
      <c r="JPN31" s="11"/>
      <c r="JPO31" s="11"/>
      <c r="JPP31" s="11"/>
      <c r="JPQ31" s="11"/>
      <c r="JPR31" s="11"/>
      <c r="JPS31" s="11"/>
      <c r="JPT31" s="11"/>
      <c r="JPU31" s="11"/>
      <c r="JPV31" s="11"/>
      <c r="JPW31" s="11"/>
      <c r="JPX31" s="11"/>
      <c r="JPY31" s="11"/>
      <c r="JPZ31" s="11"/>
      <c r="JQA31" s="11"/>
      <c r="JQB31" s="11"/>
      <c r="JQC31" s="11"/>
      <c r="JQD31" s="11"/>
      <c r="JQE31" s="11"/>
      <c r="JQF31" s="11"/>
      <c r="JQG31" s="11"/>
      <c r="JQH31" s="11"/>
      <c r="JQI31" s="11"/>
      <c r="JQJ31" s="11"/>
      <c r="JQK31" s="11"/>
      <c r="JQL31" s="11"/>
      <c r="JQM31" s="11"/>
      <c r="JQN31" s="11"/>
      <c r="JQO31" s="11"/>
      <c r="JQP31" s="11"/>
      <c r="JQQ31" s="11"/>
      <c r="JQR31" s="11"/>
      <c r="JQS31" s="11"/>
      <c r="JQT31" s="11"/>
      <c r="JQU31" s="11"/>
      <c r="JQV31" s="11"/>
      <c r="JQW31" s="11"/>
      <c r="JQX31" s="11"/>
      <c r="JQY31" s="11"/>
      <c r="JQZ31" s="11"/>
      <c r="JRA31" s="11"/>
      <c r="JRB31" s="11"/>
      <c r="JRC31" s="11"/>
      <c r="JRD31" s="11"/>
      <c r="JRE31" s="11"/>
      <c r="JRF31" s="11"/>
      <c r="JRG31" s="11"/>
      <c r="JRH31" s="11"/>
      <c r="JRI31" s="11"/>
      <c r="JRJ31" s="11"/>
      <c r="JRK31" s="11"/>
      <c r="JRL31" s="11"/>
      <c r="JRM31" s="11"/>
      <c r="JRN31" s="11"/>
      <c r="JRO31" s="11"/>
      <c r="JRP31" s="11"/>
      <c r="JRQ31" s="11"/>
      <c r="JRR31" s="11"/>
      <c r="JRS31" s="11"/>
      <c r="JRT31" s="11"/>
      <c r="JRU31" s="11"/>
      <c r="JRV31" s="11"/>
      <c r="JRW31" s="11"/>
      <c r="JRX31" s="11"/>
      <c r="JRY31" s="11"/>
      <c r="JRZ31" s="11"/>
      <c r="JSA31" s="11"/>
      <c r="JSB31" s="11"/>
      <c r="JSC31" s="11"/>
      <c r="JSD31" s="11"/>
      <c r="JSE31" s="11"/>
      <c r="JSF31" s="11"/>
      <c r="JSG31" s="11"/>
      <c r="JSH31" s="11"/>
      <c r="JSI31" s="11"/>
      <c r="JSJ31" s="11"/>
      <c r="JSK31" s="11"/>
      <c r="JSL31" s="11"/>
      <c r="JSM31" s="11"/>
      <c r="JSN31" s="11"/>
      <c r="JSO31" s="11"/>
      <c r="JSP31" s="11"/>
      <c r="JSQ31" s="11"/>
      <c r="JSR31" s="11"/>
      <c r="JSS31" s="11"/>
      <c r="JST31" s="11"/>
      <c r="JSU31" s="11"/>
      <c r="JSV31" s="11"/>
      <c r="JSW31" s="11"/>
      <c r="JSX31" s="11"/>
      <c r="JSY31" s="11"/>
      <c r="JSZ31" s="11"/>
      <c r="JTA31" s="11"/>
      <c r="JTB31" s="11"/>
      <c r="JTC31" s="11"/>
      <c r="JTD31" s="11"/>
      <c r="JTE31" s="11"/>
      <c r="JTF31" s="11"/>
      <c r="JTG31" s="11"/>
      <c r="JTH31" s="11"/>
      <c r="JTI31" s="11"/>
      <c r="JTJ31" s="11"/>
      <c r="JTK31" s="11"/>
      <c r="JTL31" s="11"/>
      <c r="JTM31" s="11"/>
      <c r="JTN31" s="11"/>
      <c r="JTO31" s="11"/>
      <c r="JTP31" s="11"/>
      <c r="JTQ31" s="11"/>
      <c r="JTR31" s="11"/>
      <c r="JTS31" s="11"/>
      <c r="JTT31" s="11"/>
      <c r="JTU31" s="11"/>
      <c r="JTV31" s="11"/>
      <c r="JTW31" s="11"/>
      <c r="JTX31" s="11"/>
      <c r="JTY31" s="11"/>
      <c r="JTZ31" s="11"/>
      <c r="JUA31" s="11"/>
      <c r="JUB31" s="11"/>
      <c r="JUC31" s="11"/>
      <c r="JUD31" s="11"/>
      <c r="JUE31" s="11"/>
      <c r="JUF31" s="11"/>
      <c r="JUG31" s="11"/>
      <c r="JUH31" s="11"/>
      <c r="JUI31" s="11"/>
      <c r="JUJ31" s="11"/>
      <c r="JUK31" s="11"/>
      <c r="JUL31" s="11"/>
      <c r="JUM31" s="11"/>
      <c r="JUN31" s="11"/>
      <c r="JUO31" s="11"/>
      <c r="JUP31" s="11"/>
      <c r="JUQ31" s="11"/>
      <c r="JUR31" s="11"/>
      <c r="JUS31" s="11"/>
      <c r="JUT31" s="11"/>
      <c r="JUU31" s="11"/>
      <c r="JUV31" s="11"/>
      <c r="JUW31" s="11"/>
      <c r="JUX31" s="11"/>
      <c r="JUY31" s="11"/>
      <c r="JUZ31" s="11"/>
      <c r="JVA31" s="11"/>
      <c r="JVB31" s="11"/>
      <c r="JVC31" s="11"/>
      <c r="JVD31" s="11"/>
      <c r="JVE31" s="11"/>
      <c r="JVF31" s="11"/>
      <c r="JVG31" s="11"/>
      <c r="JVH31" s="11"/>
      <c r="JVI31" s="11"/>
      <c r="JVJ31" s="11"/>
      <c r="JVK31" s="11"/>
      <c r="JVL31" s="11"/>
      <c r="JVM31" s="11"/>
      <c r="JVN31" s="11"/>
      <c r="JVO31" s="11"/>
      <c r="JVP31" s="11"/>
      <c r="JVQ31" s="11"/>
      <c r="JVR31" s="11"/>
      <c r="JVS31" s="11"/>
      <c r="JVT31" s="11"/>
      <c r="JVU31" s="11"/>
      <c r="JVV31" s="11"/>
      <c r="JVW31" s="11"/>
      <c r="JVX31" s="11"/>
      <c r="JVY31" s="11"/>
      <c r="JVZ31" s="11"/>
      <c r="JWA31" s="11"/>
      <c r="JWB31" s="11"/>
      <c r="JWC31" s="11"/>
      <c r="JWD31" s="11"/>
      <c r="JWE31" s="11"/>
      <c r="JWF31" s="11"/>
      <c r="JWG31" s="11"/>
      <c r="JWH31" s="11"/>
      <c r="JWI31" s="11"/>
      <c r="JWJ31" s="11"/>
      <c r="JWK31" s="11"/>
      <c r="JWL31" s="11"/>
      <c r="JWM31" s="11"/>
      <c r="JWN31" s="11"/>
      <c r="JWO31" s="11"/>
      <c r="JWP31" s="11"/>
      <c r="JWQ31" s="11"/>
      <c r="JWR31" s="11"/>
      <c r="JWS31" s="11"/>
      <c r="JWT31" s="11"/>
      <c r="JWU31" s="11"/>
      <c r="JWV31" s="11"/>
      <c r="JWW31" s="11"/>
      <c r="JWX31" s="11"/>
      <c r="JWY31" s="11"/>
      <c r="JWZ31" s="11"/>
      <c r="JXA31" s="11"/>
      <c r="JXB31" s="11"/>
      <c r="JXC31" s="11"/>
      <c r="JXD31" s="11"/>
      <c r="JXE31" s="11"/>
      <c r="JXF31" s="11"/>
      <c r="JXG31" s="11"/>
      <c r="JXH31" s="11"/>
      <c r="JXI31" s="11"/>
      <c r="JXJ31" s="11"/>
      <c r="JXK31" s="11"/>
      <c r="JXL31" s="11"/>
      <c r="JXM31" s="11"/>
      <c r="JXN31" s="11"/>
      <c r="JXO31" s="11"/>
      <c r="JXP31" s="11"/>
      <c r="JXQ31" s="11"/>
      <c r="JXR31" s="11"/>
      <c r="JXS31" s="11"/>
      <c r="JXT31" s="11"/>
      <c r="JXU31" s="11"/>
      <c r="JXV31" s="11"/>
      <c r="JXW31" s="11"/>
      <c r="JXX31" s="11"/>
      <c r="JXY31" s="11"/>
      <c r="JXZ31" s="11"/>
      <c r="JYA31" s="11"/>
      <c r="JYB31" s="11"/>
      <c r="JYC31" s="11"/>
      <c r="JYD31" s="11"/>
      <c r="JYE31" s="11"/>
      <c r="JYF31" s="11"/>
      <c r="JYG31" s="11"/>
      <c r="JYH31" s="11"/>
      <c r="JYI31" s="11"/>
      <c r="JYJ31" s="11"/>
      <c r="JYK31" s="11"/>
      <c r="JYL31" s="11"/>
      <c r="JYM31" s="11"/>
      <c r="JYN31" s="11"/>
      <c r="JYO31" s="11"/>
      <c r="JYP31" s="11"/>
      <c r="JYQ31" s="11"/>
      <c r="JYR31" s="11"/>
      <c r="JYS31" s="11"/>
      <c r="JYT31" s="11"/>
      <c r="JYU31" s="11"/>
      <c r="JYV31" s="11"/>
      <c r="JYW31" s="11"/>
      <c r="JYX31" s="11"/>
      <c r="JYY31" s="11"/>
      <c r="JYZ31" s="11"/>
      <c r="JZA31" s="11"/>
      <c r="JZB31" s="11"/>
      <c r="JZC31" s="11"/>
      <c r="JZD31" s="11"/>
      <c r="JZE31" s="11"/>
      <c r="JZF31" s="11"/>
      <c r="JZG31" s="11"/>
      <c r="JZH31" s="11"/>
      <c r="JZI31" s="11"/>
      <c r="JZJ31" s="11"/>
      <c r="JZK31" s="11"/>
      <c r="JZL31" s="11"/>
      <c r="JZM31" s="11"/>
      <c r="JZN31" s="11"/>
      <c r="JZO31" s="11"/>
      <c r="JZP31" s="11"/>
      <c r="JZQ31" s="11"/>
      <c r="JZR31" s="11"/>
      <c r="JZS31" s="11"/>
      <c r="JZT31" s="11"/>
      <c r="JZU31" s="11"/>
      <c r="JZV31" s="11"/>
      <c r="JZW31" s="11"/>
      <c r="JZX31" s="11"/>
      <c r="JZY31" s="11"/>
      <c r="JZZ31" s="11"/>
      <c r="KAA31" s="11"/>
      <c r="KAB31" s="11"/>
      <c r="KAC31" s="11"/>
      <c r="KAD31" s="11"/>
      <c r="KAE31" s="11"/>
      <c r="KAF31" s="11"/>
      <c r="KAG31" s="11"/>
      <c r="KAH31" s="11"/>
      <c r="KAI31" s="11"/>
      <c r="KAJ31" s="11"/>
      <c r="KAK31" s="11"/>
      <c r="KAL31" s="11"/>
      <c r="KAM31" s="11"/>
      <c r="KAN31" s="11"/>
      <c r="KAO31" s="11"/>
      <c r="KAP31" s="11"/>
      <c r="KAQ31" s="11"/>
      <c r="KAR31" s="11"/>
      <c r="KAS31" s="11"/>
      <c r="KAT31" s="11"/>
      <c r="KAU31" s="11"/>
      <c r="KAV31" s="11"/>
      <c r="KAW31" s="11"/>
      <c r="KAX31" s="11"/>
      <c r="KAY31" s="11"/>
      <c r="KAZ31" s="11"/>
      <c r="KBA31" s="11"/>
      <c r="KBB31" s="11"/>
      <c r="KBC31" s="11"/>
      <c r="KBD31" s="11"/>
      <c r="KBE31" s="11"/>
      <c r="KBF31" s="11"/>
      <c r="KBG31" s="11"/>
      <c r="KBH31" s="11"/>
      <c r="KBI31" s="11"/>
      <c r="KBJ31" s="11"/>
      <c r="KBK31" s="11"/>
      <c r="KBL31" s="11"/>
      <c r="KBM31" s="11"/>
      <c r="KBN31" s="11"/>
      <c r="KBO31" s="11"/>
      <c r="KBP31" s="11"/>
      <c r="KBQ31" s="11"/>
      <c r="KBR31" s="11"/>
      <c r="KBS31" s="11"/>
      <c r="KBT31" s="11"/>
      <c r="KBU31" s="11"/>
      <c r="KBV31" s="11"/>
      <c r="KBW31" s="11"/>
      <c r="KBX31" s="11"/>
      <c r="KBY31" s="11"/>
      <c r="KBZ31" s="11"/>
      <c r="KCA31" s="11"/>
      <c r="KCB31" s="11"/>
      <c r="KCC31" s="11"/>
      <c r="KCD31" s="11"/>
      <c r="KCE31" s="11"/>
      <c r="KCF31" s="11"/>
      <c r="KCG31" s="11"/>
      <c r="KCH31" s="11"/>
      <c r="KCI31" s="11"/>
      <c r="KCJ31" s="11"/>
      <c r="KCK31" s="11"/>
      <c r="KCL31" s="11"/>
      <c r="KCM31" s="11"/>
      <c r="KCN31" s="11"/>
      <c r="KCO31" s="11"/>
      <c r="KCP31" s="11"/>
      <c r="KCQ31" s="11"/>
      <c r="KCR31" s="11"/>
      <c r="KCS31" s="11"/>
      <c r="KCT31" s="11"/>
      <c r="KCU31" s="11"/>
      <c r="KCV31" s="11"/>
      <c r="KCW31" s="11"/>
      <c r="KCX31" s="11"/>
      <c r="KCY31" s="11"/>
      <c r="KCZ31" s="11"/>
      <c r="KDA31" s="11"/>
      <c r="KDB31" s="11"/>
      <c r="KDC31" s="11"/>
      <c r="KDD31" s="11"/>
      <c r="KDE31" s="11"/>
      <c r="KDF31" s="11"/>
      <c r="KDG31" s="11"/>
      <c r="KDH31" s="11"/>
      <c r="KDI31" s="11"/>
      <c r="KDJ31" s="11"/>
      <c r="KDK31" s="11"/>
      <c r="KDL31" s="11"/>
      <c r="KDM31" s="11"/>
      <c r="KDN31" s="11"/>
      <c r="KDO31" s="11"/>
      <c r="KDP31" s="11"/>
      <c r="KDQ31" s="11"/>
      <c r="KDR31" s="11"/>
      <c r="KDS31" s="11"/>
      <c r="KDT31" s="11"/>
      <c r="KDU31" s="11"/>
      <c r="KDV31" s="11"/>
      <c r="KDW31" s="11"/>
      <c r="KDX31" s="11"/>
      <c r="KDY31" s="11"/>
      <c r="KDZ31" s="11"/>
      <c r="KEA31" s="11"/>
      <c r="KEB31" s="11"/>
      <c r="KEC31" s="11"/>
      <c r="KED31" s="11"/>
      <c r="KEE31" s="11"/>
      <c r="KEF31" s="11"/>
      <c r="KEG31" s="11"/>
      <c r="KEH31" s="11"/>
      <c r="KEI31" s="11"/>
      <c r="KEJ31" s="11"/>
      <c r="KEK31" s="11"/>
      <c r="KEL31" s="11"/>
      <c r="KEM31" s="11"/>
      <c r="KEN31" s="11"/>
      <c r="KEO31" s="11"/>
      <c r="KEP31" s="11"/>
      <c r="KEQ31" s="11"/>
      <c r="KER31" s="11"/>
      <c r="KES31" s="11"/>
      <c r="KET31" s="11"/>
      <c r="KEU31" s="11"/>
      <c r="KEV31" s="11"/>
      <c r="KEW31" s="11"/>
      <c r="KEX31" s="11"/>
      <c r="KEY31" s="11"/>
      <c r="KEZ31" s="11"/>
      <c r="KFA31" s="11"/>
      <c r="KFB31" s="11"/>
      <c r="KFC31" s="11"/>
      <c r="KFD31" s="11"/>
      <c r="KFE31" s="11"/>
      <c r="KFF31" s="11"/>
      <c r="KFG31" s="11"/>
      <c r="KFH31" s="11"/>
      <c r="KFI31" s="11"/>
      <c r="KFJ31" s="11"/>
      <c r="KFK31" s="11"/>
      <c r="KFL31" s="11"/>
      <c r="KFM31" s="11"/>
      <c r="KFN31" s="11"/>
      <c r="KFO31" s="11"/>
      <c r="KFP31" s="11"/>
      <c r="KFQ31" s="11"/>
      <c r="KFR31" s="11"/>
      <c r="KFS31" s="11"/>
      <c r="KFT31" s="11"/>
      <c r="KFU31" s="11"/>
      <c r="KFV31" s="11"/>
      <c r="KFW31" s="11"/>
      <c r="KFX31" s="11"/>
      <c r="KFY31" s="11"/>
      <c r="KFZ31" s="11"/>
      <c r="KGA31" s="11"/>
      <c r="KGB31" s="11"/>
      <c r="KGC31" s="11"/>
      <c r="KGD31" s="11"/>
      <c r="KGE31" s="11"/>
      <c r="KGF31" s="11"/>
      <c r="KGG31" s="11"/>
      <c r="KGH31" s="11"/>
      <c r="KGI31" s="11"/>
      <c r="KGJ31" s="11"/>
      <c r="KGK31" s="11"/>
      <c r="KGL31" s="11"/>
      <c r="KGM31" s="11"/>
      <c r="KGN31" s="11"/>
      <c r="KGO31" s="11"/>
      <c r="KGP31" s="11"/>
      <c r="KGQ31" s="11"/>
      <c r="KGR31" s="11"/>
      <c r="KGS31" s="11"/>
      <c r="KGT31" s="11"/>
      <c r="KGU31" s="11"/>
      <c r="KGV31" s="11"/>
      <c r="KGW31" s="11"/>
      <c r="KGX31" s="11"/>
      <c r="KGY31" s="11"/>
      <c r="KGZ31" s="11"/>
      <c r="KHA31" s="11"/>
      <c r="KHB31" s="11"/>
      <c r="KHC31" s="11"/>
      <c r="KHD31" s="11"/>
      <c r="KHE31" s="11"/>
      <c r="KHF31" s="11"/>
      <c r="KHG31" s="11"/>
      <c r="KHH31" s="11"/>
      <c r="KHI31" s="11"/>
      <c r="KHJ31" s="11"/>
      <c r="KHK31" s="11"/>
      <c r="KHL31" s="11"/>
      <c r="KHM31" s="11"/>
      <c r="KHN31" s="11"/>
      <c r="KHO31" s="11"/>
      <c r="KHP31" s="11"/>
      <c r="KHQ31" s="11"/>
      <c r="KHR31" s="11"/>
      <c r="KHS31" s="11"/>
      <c r="KHT31" s="11"/>
      <c r="KHU31" s="11"/>
      <c r="KHV31" s="11"/>
      <c r="KHW31" s="11"/>
      <c r="KHX31" s="11"/>
      <c r="KHY31" s="11"/>
      <c r="KHZ31" s="11"/>
      <c r="KIA31" s="11"/>
      <c r="KIB31" s="11"/>
      <c r="KIC31" s="11"/>
      <c r="KID31" s="11"/>
      <c r="KIE31" s="11"/>
      <c r="KIF31" s="11"/>
      <c r="KIG31" s="11"/>
      <c r="KIH31" s="11"/>
      <c r="KII31" s="11"/>
      <c r="KIJ31" s="11"/>
      <c r="KIK31" s="11"/>
      <c r="KIL31" s="11"/>
      <c r="KIM31" s="11"/>
      <c r="KIN31" s="11"/>
      <c r="KIO31" s="11"/>
      <c r="KIP31" s="11"/>
      <c r="KIQ31" s="11"/>
      <c r="KIR31" s="11"/>
      <c r="KIS31" s="11"/>
      <c r="KIT31" s="11"/>
      <c r="KIU31" s="11"/>
      <c r="KIV31" s="11"/>
      <c r="KIW31" s="11"/>
      <c r="KIX31" s="11"/>
      <c r="KIY31" s="11"/>
      <c r="KIZ31" s="11"/>
      <c r="KJA31" s="11"/>
      <c r="KJB31" s="11"/>
      <c r="KJC31" s="11"/>
      <c r="KJD31" s="11"/>
      <c r="KJE31" s="11"/>
      <c r="KJF31" s="11"/>
      <c r="KJG31" s="11"/>
      <c r="KJH31" s="11"/>
      <c r="KJI31" s="11"/>
      <c r="KJJ31" s="11"/>
      <c r="KJK31" s="11"/>
      <c r="KJL31" s="11"/>
      <c r="KJM31" s="11"/>
      <c r="KJN31" s="11"/>
      <c r="KJO31" s="11"/>
      <c r="KJP31" s="11"/>
      <c r="KJQ31" s="11"/>
      <c r="KJR31" s="11"/>
      <c r="KJS31" s="11"/>
      <c r="KJT31" s="11"/>
      <c r="KJU31" s="11"/>
      <c r="KJV31" s="11"/>
      <c r="KJW31" s="11"/>
      <c r="KJX31" s="11"/>
      <c r="KJY31" s="11"/>
      <c r="KJZ31" s="11"/>
      <c r="KKA31" s="11"/>
      <c r="KKB31" s="11"/>
      <c r="KKC31" s="11"/>
      <c r="KKD31" s="11"/>
      <c r="KKE31" s="11"/>
      <c r="KKF31" s="11"/>
      <c r="KKG31" s="11"/>
      <c r="KKH31" s="11"/>
      <c r="KKI31" s="11"/>
      <c r="KKJ31" s="11"/>
      <c r="KKK31" s="11"/>
      <c r="KKL31" s="11"/>
      <c r="KKM31" s="11"/>
      <c r="KKN31" s="11"/>
      <c r="KKO31" s="11"/>
      <c r="KKP31" s="11"/>
      <c r="KKQ31" s="11"/>
      <c r="KKR31" s="11"/>
      <c r="KKS31" s="11"/>
      <c r="KKT31" s="11"/>
      <c r="KKU31" s="11"/>
      <c r="KKV31" s="11"/>
      <c r="KKW31" s="11"/>
      <c r="KKX31" s="11"/>
      <c r="KKY31" s="11"/>
      <c r="KKZ31" s="11"/>
      <c r="KLA31" s="11"/>
      <c r="KLB31" s="11"/>
      <c r="KLC31" s="11"/>
      <c r="KLD31" s="11"/>
      <c r="KLE31" s="11"/>
      <c r="KLF31" s="11"/>
      <c r="KLG31" s="11"/>
      <c r="KLH31" s="11"/>
      <c r="KLI31" s="11"/>
      <c r="KLJ31" s="11"/>
      <c r="KLK31" s="11"/>
      <c r="KLL31" s="11"/>
      <c r="KLM31" s="11"/>
      <c r="KLN31" s="11"/>
      <c r="KLO31" s="11"/>
      <c r="KLP31" s="11"/>
      <c r="KLQ31" s="11"/>
      <c r="KLR31" s="11"/>
      <c r="KLS31" s="11"/>
      <c r="KLT31" s="11"/>
      <c r="KLU31" s="11"/>
      <c r="KLV31" s="11"/>
      <c r="KLW31" s="11"/>
      <c r="KLX31" s="11"/>
      <c r="KLY31" s="11"/>
      <c r="KLZ31" s="11"/>
      <c r="KMA31" s="11"/>
      <c r="KMB31" s="11"/>
      <c r="KMC31" s="11"/>
      <c r="KMD31" s="11"/>
      <c r="KME31" s="11"/>
      <c r="KMF31" s="11"/>
      <c r="KMG31" s="11"/>
      <c r="KMH31" s="11"/>
      <c r="KMI31" s="11"/>
      <c r="KMJ31" s="11"/>
      <c r="KMK31" s="11"/>
      <c r="KML31" s="11"/>
      <c r="KMM31" s="11"/>
      <c r="KMN31" s="11"/>
      <c r="KMO31" s="11"/>
      <c r="KMP31" s="11"/>
      <c r="KMQ31" s="11"/>
      <c r="KMR31" s="11"/>
      <c r="KMS31" s="11"/>
      <c r="KMT31" s="11"/>
      <c r="KMU31" s="11"/>
      <c r="KMV31" s="11"/>
      <c r="KMW31" s="11"/>
      <c r="KMX31" s="11"/>
      <c r="KMY31" s="11"/>
      <c r="KMZ31" s="11"/>
      <c r="KNA31" s="11"/>
      <c r="KNB31" s="11"/>
      <c r="KNC31" s="11"/>
      <c r="KND31" s="11"/>
      <c r="KNE31" s="11"/>
      <c r="KNF31" s="11"/>
      <c r="KNG31" s="11"/>
      <c r="KNH31" s="11"/>
      <c r="KNI31" s="11"/>
      <c r="KNJ31" s="11"/>
      <c r="KNK31" s="11"/>
      <c r="KNL31" s="11"/>
      <c r="KNM31" s="11"/>
      <c r="KNN31" s="11"/>
      <c r="KNO31" s="11"/>
      <c r="KNP31" s="11"/>
      <c r="KNQ31" s="11"/>
      <c r="KNR31" s="11"/>
      <c r="KNS31" s="11"/>
      <c r="KNT31" s="11"/>
      <c r="KNU31" s="11"/>
      <c r="KNV31" s="11"/>
      <c r="KNW31" s="11"/>
      <c r="KNX31" s="11"/>
      <c r="KNY31" s="11"/>
      <c r="KNZ31" s="11"/>
      <c r="KOA31" s="11"/>
      <c r="KOB31" s="11"/>
      <c r="KOC31" s="11"/>
      <c r="KOD31" s="11"/>
      <c r="KOE31" s="11"/>
      <c r="KOF31" s="11"/>
      <c r="KOG31" s="11"/>
      <c r="KOH31" s="11"/>
      <c r="KOI31" s="11"/>
      <c r="KOJ31" s="11"/>
      <c r="KOK31" s="11"/>
      <c r="KOL31" s="11"/>
      <c r="KOM31" s="11"/>
      <c r="KON31" s="11"/>
      <c r="KOO31" s="11"/>
      <c r="KOP31" s="11"/>
      <c r="KOQ31" s="11"/>
      <c r="KOR31" s="11"/>
      <c r="KOS31" s="11"/>
      <c r="KOT31" s="11"/>
      <c r="KOU31" s="11"/>
      <c r="KOV31" s="11"/>
      <c r="KOW31" s="11"/>
      <c r="KOX31" s="11"/>
      <c r="KOY31" s="11"/>
      <c r="KOZ31" s="11"/>
      <c r="KPA31" s="11"/>
      <c r="KPB31" s="11"/>
      <c r="KPC31" s="11"/>
      <c r="KPD31" s="11"/>
      <c r="KPE31" s="11"/>
      <c r="KPF31" s="11"/>
      <c r="KPG31" s="11"/>
      <c r="KPH31" s="11"/>
      <c r="KPI31" s="11"/>
      <c r="KPJ31" s="11"/>
      <c r="KPK31" s="11"/>
      <c r="KPL31" s="11"/>
      <c r="KPM31" s="11"/>
      <c r="KPN31" s="11"/>
      <c r="KPO31" s="11"/>
      <c r="KPP31" s="11"/>
      <c r="KPQ31" s="11"/>
      <c r="KPR31" s="11"/>
      <c r="KPS31" s="11"/>
      <c r="KPT31" s="11"/>
      <c r="KPU31" s="11"/>
      <c r="KPV31" s="11"/>
      <c r="KPW31" s="11"/>
      <c r="KPX31" s="11"/>
      <c r="KPY31" s="11"/>
      <c r="KPZ31" s="11"/>
      <c r="KQA31" s="11"/>
      <c r="KQB31" s="11"/>
      <c r="KQC31" s="11"/>
      <c r="KQD31" s="11"/>
      <c r="KQE31" s="11"/>
      <c r="KQF31" s="11"/>
      <c r="KQG31" s="11"/>
      <c r="KQH31" s="11"/>
      <c r="KQI31" s="11"/>
      <c r="KQJ31" s="11"/>
      <c r="KQK31" s="11"/>
      <c r="KQL31" s="11"/>
      <c r="KQM31" s="11"/>
      <c r="KQN31" s="11"/>
      <c r="KQO31" s="11"/>
      <c r="KQP31" s="11"/>
      <c r="KQQ31" s="11"/>
      <c r="KQR31" s="11"/>
      <c r="KQS31" s="11"/>
      <c r="KQT31" s="11"/>
      <c r="KQU31" s="11"/>
      <c r="KQV31" s="11"/>
      <c r="KQW31" s="11"/>
      <c r="KQX31" s="11"/>
      <c r="KQY31" s="11"/>
      <c r="KQZ31" s="11"/>
      <c r="KRA31" s="11"/>
      <c r="KRB31" s="11"/>
      <c r="KRC31" s="11"/>
      <c r="KRD31" s="11"/>
      <c r="KRE31" s="11"/>
      <c r="KRF31" s="11"/>
      <c r="KRG31" s="11"/>
      <c r="KRH31" s="11"/>
      <c r="KRI31" s="11"/>
      <c r="KRJ31" s="11"/>
      <c r="KRK31" s="11"/>
      <c r="KRL31" s="11"/>
      <c r="KRM31" s="11"/>
      <c r="KRN31" s="11"/>
      <c r="KRO31" s="11"/>
      <c r="KRP31" s="11"/>
      <c r="KRQ31" s="11"/>
      <c r="KRR31" s="11"/>
      <c r="KRS31" s="11"/>
      <c r="KRT31" s="11"/>
      <c r="KRU31" s="11"/>
      <c r="KRV31" s="11"/>
      <c r="KRW31" s="11"/>
      <c r="KRX31" s="11"/>
      <c r="KRY31" s="11"/>
      <c r="KRZ31" s="11"/>
      <c r="KSA31" s="11"/>
      <c r="KSB31" s="11"/>
      <c r="KSC31" s="11"/>
      <c r="KSD31" s="11"/>
      <c r="KSE31" s="11"/>
      <c r="KSF31" s="11"/>
      <c r="KSG31" s="11"/>
      <c r="KSH31" s="11"/>
      <c r="KSI31" s="11"/>
      <c r="KSJ31" s="11"/>
      <c r="KSK31" s="11"/>
      <c r="KSL31" s="11"/>
      <c r="KSM31" s="11"/>
      <c r="KSN31" s="11"/>
      <c r="KSO31" s="11"/>
      <c r="KSP31" s="11"/>
      <c r="KSQ31" s="11"/>
      <c r="KSR31" s="11"/>
      <c r="KSS31" s="11"/>
      <c r="KST31" s="11"/>
      <c r="KSU31" s="11"/>
      <c r="KSV31" s="11"/>
      <c r="KSW31" s="11"/>
      <c r="KSX31" s="11"/>
      <c r="KSY31" s="11"/>
      <c r="KSZ31" s="11"/>
      <c r="KTA31" s="11"/>
      <c r="KTB31" s="11"/>
      <c r="KTC31" s="11"/>
      <c r="KTD31" s="11"/>
      <c r="KTE31" s="11"/>
      <c r="KTF31" s="11"/>
      <c r="KTG31" s="11"/>
      <c r="KTH31" s="11"/>
      <c r="KTI31" s="11"/>
      <c r="KTJ31" s="11"/>
      <c r="KTK31" s="11"/>
      <c r="KTL31" s="11"/>
      <c r="KTM31" s="11"/>
      <c r="KTN31" s="11"/>
      <c r="KTO31" s="11"/>
      <c r="KTP31" s="11"/>
      <c r="KTQ31" s="11"/>
      <c r="KTR31" s="11"/>
      <c r="KTS31" s="11"/>
      <c r="KTT31" s="11"/>
      <c r="KTU31" s="11"/>
      <c r="KTV31" s="11"/>
      <c r="KTW31" s="11"/>
      <c r="KTX31" s="11"/>
      <c r="KTY31" s="11"/>
      <c r="KTZ31" s="11"/>
      <c r="KUA31" s="11"/>
      <c r="KUB31" s="11"/>
      <c r="KUC31" s="11"/>
      <c r="KUD31" s="11"/>
      <c r="KUE31" s="11"/>
      <c r="KUF31" s="11"/>
      <c r="KUG31" s="11"/>
      <c r="KUH31" s="11"/>
      <c r="KUI31" s="11"/>
      <c r="KUJ31" s="11"/>
      <c r="KUK31" s="11"/>
      <c r="KUL31" s="11"/>
      <c r="KUM31" s="11"/>
      <c r="KUN31" s="11"/>
      <c r="KUO31" s="11"/>
      <c r="KUP31" s="11"/>
      <c r="KUQ31" s="11"/>
      <c r="KUR31" s="11"/>
      <c r="KUS31" s="11"/>
      <c r="KUT31" s="11"/>
      <c r="KUU31" s="11"/>
      <c r="KUV31" s="11"/>
      <c r="KUW31" s="11"/>
      <c r="KUX31" s="11"/>
      <c r="KUY31" s="11"/>
      <c r="KUZ31" s="11"/>
      <c r="KVA31" s="11"/>
      <c r="KVB31" s="11"/>
      <c r="KVC31" s="11"/>
      <c r="KVD31" s="11"/>
      <c r="KVE31" s="11"/>
      <c r="KVF31" s="11"/>
      <c r="KVG31" s="11"/>
      <c r="KVH31" s="11"/>
      <c r="KVI31" s="11"/>
      <c r="KVJ31" s="11"/>
      <c r="KVK31" s="11"/>
      <c r="KVL31" s="11"/>
      <c r="KVM31" s="11"/>
      <c r="KVN31" s="11"/>
      <c r="KVO31" s="11"/>
      <c r="KVP31" s="11"/>
      <c r="KVQ31" s="11"/>
      <c r="KVR31" s="11"/>
      <c r="KVS31" s="11"/>
      <c r="KVT31" s="11"/>
      <c r="KVU31" s="11"/>
      <c r="KVV31" s="11"/>
      <c r="KVW31" s="11"/>
      <c r="KVX31" s="11"/>
      <c r="KVY31" s="11"/>
      <c r="KVZ31" s="11"/>
      <c r="KWA31" s="11"/>
      <c r="KWB31" s="11"/>
      <c r="KWC31" s="11"/>
      <c r="KWD31" s="11"/>
      <c r="KWE31" s="11"/>
      <c r="KWF31" s="11"/>
      <c r="KWG31" s="11"/>
      <c r="KWH31" s="11"/>
      <c r="KWI31" s="11"/>
      <c r="KWJ31" s="11"/>
      <c r="KWK31" s="11"/>
      <c r="KWL31" s="11"/>
      <c r="KWM31" s="11"/>
      <c r="KWN31" s="11"/>
      <c r="KWO31" s="11"/>
      <c r="KWP31" s="11"/>
      <c r="KWQ31" s="11"/>
      <c r="KWR31" s="11"/>
      <c r="KWS31" s="11"/>
      <c r="KWT31" s="11"/>
      <c r="KWU31" s="11"/>
      <c r="KWV31" s="11"/>
      <c r="KWW31" s="11"/>
      <c r="KWX31" s="11"/>
      <c r="KWY31" s="11"/>
      <c r="KWZ31" s="11"/>
      <c r="KXA31" s="11"/>
      <c r="KXB31" s="11"/>
      <c r="KXC31" s="11"/>
      <c r="KXD31" s="11"/>
      <c r="KXE31" s="11"/>
      <c r="KXF31" s="11"/>
      <c r="KXG31" s="11"/>
      <c r="KXH31" s="11"/>
      <c r="KXI31" s="11"/>
      <c r="KXJ31" s="11"/>
      <c r="KXK31" s="11"/>
      <c r="KXL31" s="11"/>
      <c r="KXM31" s="11"/>
      <c r="KXN31" s="11"/>
      <c r="KXO31" s="11"/>
      <c r="KXP31" s="11"/>
      <c r="KXQ31" s="11"/>
      <c r="KXR31" s="11"/>
      <c r="KXS31" s="11"/>
      <c r="KXT31" s="11"/>
      <c r="KXU31" s="11"/>
      <c r="KXV31" s="11"/>
      <c r="KXW31" s="11"/>
      <c r="KXX31" s="11"/>
      <c r="KXY31" s="11"/>
      <c r="KXZ31" s="11"/>
      <c r="KYA31" s="11"/>
      <c r="KYB31" s="11"/>
      <c r="KYC31" s="11"/>
      <c r="KYD31" s="11"/>
      <c r="KYE31" s="11"/>
      <c r="KYF31" s="11"/>
      <c r="KYG31" s="11"/>
      <c r="KYH31" s="11"/>
      <c r="KYI31" s="11"/>
      <c r="KYJ31" s="11"/>
      <c r="KYK31" s="11"/>
      <c r="KYL31" s="11"/>
      <c r="KYM31" s="11"/>
      <c r="KYN31" s="11"/>
      <c r="KYO31" s="11"/>
      <c r="KYP31" s="11"/>
      <c r="KYQ31" s="11"/>
      <c r="KYR31" s="11"/>
      <c r="KYS31" s="11"/>
      <c r="KYT31" s="11"/>
      <c r="KYU31" s="11"/>
      <c r="KYV31" s="11"/>
      <c r="KYW31" s="11"/>
      <c r="KYX31" s="11"/>
      <c r="KYY31" s="11"/>
      <c r="KYZ31" s="11"/>
      <c r="KZA31" s="11"/>
      <c r="KZB31" s="11"/>
      <c r="KZC31" s="11"/>
      <c r="KZD31" s="11"/>
      <c r="KZE31" s="11"/>
      <c r="KZF31" s="11"/>
      <c r="KZG31" s="11"/>
      <c r="KZH31" s="11"/>
      <c r="KZI31" s="11"/>
      <c r="KZJ31" s="11"/>
      <c r="KZK31" s="11"/>
      <c r="KZL31" s="11"/>
      <c r="KZM31" s="11"/>
      <c r="KZN31" s="11"/>
      <c r="KZO31" s="11"/>
      <c r="KZP31" s="11"/>
      <c r="KZQ31" s="11"/>
      <c r="KZR31" s="11"/>
      <c r="KZS31" s="11"/>
      <c r="KZT31" s="11"/>
      <c r="KZU31" s="11"/>
      <c r="KZV31" s="11"/>
      <c r="KZW31" s="11"/>
      <c r="KZX31" s="11"/>
      <c r="KZY31" s="11"/>
      <c r="KZZ31" s="11"/>
      <c r="LAA31" s="11"/>
      <c r="LAB31" s="11"/>
      <c r="LAC31" s="11"/>
      <c r="LAD31" s="11"/>
      <c r="LAE31" s="11"/>
      <c r="LAF31" s="11"/>
      <c r="LAG31" s="11"/>
      <c r="LAH31" s="11"/>
      <c r="LAI31" s="11"/>
      <c r="LAJ31" s="11"/>
      <c r="LAK31" s="11"/>
      <c r="LAL31" s="11"/>
      <c r="LAM31" s="11"/>
      <c r="LAN31" s="11"/>
      <c r="LAO31" s="11"/>
      <c r="LAP31" s="11"/>
      <c r="LAQ31" s="11"/>
      <c r="LAR31" s="11"/>
      <c r="LAS31" s="11"/>
      <c r="LAT31" s="11"/>
      <c r="LAU31" s="11"/>
      <c r="LAV31" s="11"/>
      <c r="LAW31" s="11"/>
      <c r="LAX31" s="11"/>
      <c r="LAY31" s="11"/>
      <c r="LAZ31" s="11"/>
      <c r="LBA31" s="11"/>
      <c r="LBB31" s="11"/>
      <c r="LBC31" s="11"/>
      <c r="LBD31" s="11"/>
      <c r="LBE31" s="11"/>
      <c r="LBF31" s="11"/>
      <c r="LBG31" s="11"/>
      <c r="LBH31" s="11"/>
      <c r="LBI31" s="11"/>
      <c r="LBJ31" s="11"/>
      <c r="LBK31" s="11"/>
      <c r="LBL31" s="11"/>
      <c r="LBM31" s="11"/>
      <c r="LBN31" s="11"/>
      <c r="LBO31" s="11"/>
      <c r="LBP31" s="11"/>
      <c r="LBQ31" s="11"/>
      <c r="LBR31" s="11"/>
      <c r="LBS31" s="11"/>
      <c r="LBT31" s="11"/>
      <c r="LBU31" s="11"/>
      <c r="LBV31" s="11"/>
      <c r="LBW31" s="11"/>
      <c r="LBX31" s="11"/>
      <c r="LBY31" s="11"/>
      <c r="LBZ31" s="11"/>
      <c r="LCA31" s="11"/>
      <c r="LCB31" s="11"/>
      <c r="LCC31" s="11"/>
      <c r="LCD31" s="11"/>
      <c r="LCE31" s="11"/>
      <c r="LCF31" s="11"/>
      <c r="LCG31" s="11"/>
      <c r="LCH31" s="11"/>
      <c r="LCI31" s="11"/>
      <c r="LCJ31" s="11"/>
      <c r="LCK31" s="11"/>
      <c r="LCL31" s="11"/>
      <c r="LCM31" s="11"/>
      <c r="LCN31" s="11"/>
      <c r="LCO31" s="11"/>
      <c r="LCP31" s="11"/>
      <c r="LCQ31" s="11"/>
      <c r="LCR31" s="11"/>
      <c r="LCS31" s="11"/>
      <c r="LCT31" s="11"/>
      <c r="LCU31" s="11"/>
      <c r="LCV31" s="11"/>
      <c r="LCW31" s="11"/>
      <c r="LCX31" s="11"/>
      <c r="LCY31" s="11"/>
      <c r="LCZ31" s="11"/>
      <c r="LDA31" s="11"/>
      <c r="LDB31" s="11"/>
      <c r="LDC31" s="11"/>
      <c r="LDD31" s="11"/>
      <c r="LDE31" s="11"/>
      <c r="LDF31" s="11"/>
      <c r="LDG31" s="11"/>
      <c r="LDH31" s="11"/>
      <c r="LDI31" s="11"/>
      <c r="LDJ31" s="11"/>
      <c r="LDK31" s="11"/>
      <c r="LDL31" s="11"/>
      <c r="LDM31" s="11"/>
      <c r="LDN31" s="11"/>
      <c r="LDO31" s="11"/>
      <c r="LDP31" s="11"/>
      <c r="LDQ31" s="11"/>
      <c r="LDR31" s="11"/>
      <c r="LDS31" s="11"/>
      <c r="LDT31" s="11"/>
      <c r="LDU31" s="11"/>
      <c r="LDV31" s="11"/>
      <c r="LDW31" s="11"/>
      <c r="LDX31" s="11"/>
      <c r="LDY31" s="11"/>
      <c r="LDZ31" s="11"/>
      <c r="LEA31" s="11"/>
      <c r="LEB31" s="11"/>
      <c r="LEC31" s="11"/>
      <c r="LED31" s="11"/>
      <c r="LEE31" s="11"/>
      <c r="LEF31" s="11"/>
      <c r="LEG31" s="11"/>
      <c r="LEH31" s="11"/>
      <c r="LEI31" s="11"/>
      <c r="LEJ31" s="11"/>
      <c r="LEK31" s="11"/>
      <c r="LEL31" s="11"/>
      <c r="LEM31" s="11"/>
      <c r="LEN31" s="11"/>
      <c r="LEO31" s="11"/>
      <c r="LEP31" s="11"/>
      <c r="LEQ31" s="11"/>
      <c r="LER31" s="11"/>
      <c r="LES31" s="11"/>
      <c r="LET31" s="11"/>
      <c r="LEU31" s="11"/>
      <c r="LEV31" s="11"/>
      <c r="LEW31" s="11"/>
      <c r="LEX31" s="11"/>
      <c r="LEY31" s="11"/>
      <c r="LEZ31" s="11"/>
      <c r="LFA31" s="11"/>
      <c r="LFB31" s="11"/>
      <c r="LFC31" s="11"/>
      <c r="LFD31" s="11"/>
      <c r="LFE31" s="11"/>
      <c r="LFF31" s="11"/>
      <c r="LFG31" s="11"/>
      <c r="LFH31" s="11"/>
      <c r="LFI31" s="11"/>
      <c r="LFJ31" s="11"/>
      <c r="LFK31" s="11"/>
      <c r="LFL31" s="11"/>
      <c r="LFM31" s="11"/>
      <c r="LFN31" s="11"/>
      <c r="LFO31" s="11"/>
      <c r="LFP31" s="11"/>
      <c r="LFQ31" s="11"/>
      <c r="LFR31" s="11"/>
      <c r="LFS31" s="11"/>
      <c r="LFT31" s="11"/>
      <c r="LFU31" s="11"/>
      <c r="LFV31" s="11"/>
      <c r="LFW31" s="11"/>
      <c r="LFX31" s="11"/>
      <c r="LFY31" s="11"/>
      <c r="LFZ31" s="11"/>
      <c r="LGA31" s="11"/>
      <c r="LGB31" s="11"/>
      <c r="LGC31" s="11"/>
      <c r="LGD31" s="11"/>
      <c r="LGE31" s="11"/>
      <c r="LGF31" s="11"/>
      <c r="LGG31" s="11"/>
      <c r="LGH31" s="11"/>
      <c r="LGI31" s="11"/>
      <c r="LGJ31" s="11"/>
      <c r="LGK31" s="11"/>
      <c r="LGL31" s="11"/>
      <c r="LGM31" s="11"/>
      <c r="LGN31" s="11"/>
      <c r="LGO31" s="11"/>
      <c r="LGP31" s="11"/>
      <c r="LGQ31" s="11"/>
      <c r="LGR31" s="11"/>
      <c r="LGS31" s="11"/>
      <c r="LGT31" s="11"/>
      <c r="LGU31" s="11"/>
      <c r="LGV31" s="11"/>
      <c r="LGW31" s="11"/>
      <c r="LGX31" s="11"/>
      <c r="LGY31" s="11"/>
      <c r="LGZ31" s="11"/>
      <c r="LHA31" s="11"/>
      <c r="LHB31" s="11"/>
      <c r="LHC31" s="11"/>
      <c r="LHD31" s="11"/>
      <c r="LHE31" s="11"/>
      <c r="LHF31" s="11"/>
      <c r="LHG31" s="11"/>
      <c r="LHH31" s="11"/>
      <c r="LHI31" s="11"/>
      <c r="LHJ31" s="11"/>
      <c r="LHK31" s="11"/>
      <c r="LHL31" s="11"/>
      <c r="LHM31" s="11"/>
      <c r="LHN31" s="11"/>
      <c r="LHO31" s="11"/>
      <c r="LHP31" s="11"/>
      <c r="LHQ31" s="11"/>
      <c r="LHR31" s="11"/>
      <c r="LHS31" s="11"/>
      <c r="LHT31" s="11"/>
      <c r="LHU31" s="11"/>
      <c r="LHV31" s="11"/>
      <c r="LHW31" s="11"/>
      <c r="LHX31" s="11"/>
      <c r="LHY31" s="11"/>
      <c r="LHZ31" s="11"/>
      <c r="LIA31" s="11"/>
      <c r="LIB31" s="11"/>
      <c r="LIC31" s="11"/>
      <c r="LID31" s="11"/>
      <c r="LIE31" s="11"/>
      <c r="LIF31" s="11"/>
      <c r="LIG31" s="11"/>
      <c r="LIH31" s="11"/>
      <c r="LII31" s="11"/>
      <c r="LIJ31" s="11"/>
      <c r="LIK31" s="11"/>
      <c r="LIL31" s="11"/>
      <c r="LIM31" s="11"/>
      <c r="LIN31" s="11"/>
      <c r="LIO31" s="11"/>
      <c r="LIP31" s="11"/>
      <c r="LIQ31" s="11"/>
      <c r="LIR31" s="11"/>
      <c r="LIS31" s="11"/>
      <c r="LIT31" s="11"/>
      <c r="LIU31" s="11"/>
      <c r="LIV31" s="11"/>
      <c r="LIW31" s="11"/>
      <c r="LIX31" s="11"/>
      <c r="LIY31" s="11"/>
      <c r="LIZ31" s="11"/>
      <c r="LJA31" s="11"/>
      <c r="LJB31" s="11"/>
      <c r="LJC31" s="11"/>
      <c r="LJD31" s="11"/>
      <c r="LJE31" s="11"/>
      <c r="LJF31" s="11"/>
      <c r="LJG31" s="11"/>
      <c r="LJH31" s="11"/>
      <c r="LJI31" s="11"/>
      <c r="LJJ31" s="11"/>
      <c r="LJK31" s="11"/>
      <c r="LJL31" s="11"/>
      <c r="LJM31" s="11"/>
      <c r="LJN31" s="11"/>
      <c r="LJO31" s="11"/>
      <c r="LJP31" s="11"/>
      <c r="LJQ31" s="11"/>
      <c r="LJR31" s="11"/>
      <c r="LJS31" s="11"/>
      <c r="LJT31" s="11"/>
      <c r="LJU31" s="11"/>
      <c r="LJV31" s="11"/>
      <c r="LJW31" s="11"/>
      <c r="LJX31" s="11"/>
      <c r="LJY31" s="11"/>
      <c r="LJZ31" s="11"/>
      <c r="LKA31" s="11"/>
      <c r="LKB31" s="11"/>
      <c r="LKC31" s="11"/>
      <c r="LKD31" s="11"/>
      <c r="LKE31" s="11"/>
      <c r="LKF31" s="11"/>
      <c r="LKG31" s="11"/>
      <c r="LKH31" s="11"/>
      <c r="LKI31" s="11"/>
      <c r="LKJ31" s="11"/>
      <c r="LKK31" s="11"/>
      <c r="LKL31" s="11"/>
      <c r="LKM31" s="11"/>
      <c r="LKN31" s="11"/>
      <c r="LKO31" s="11"/>
      <c r="LKP31" s="11"/>
      <c r="LKQ31" s="11"/>
      <c r="LKR31" s="11"/>
      <c r="LKS31" s="11"/>
      <c r="LKT31" s="11"/>
      <c r="LKU31" s="11"/>
      <c r="LKV31" s="11"/>
      <c r="LKW31" s="11"/>
      <c r="LKX31" s="11"/>
      <c r="LKY31" s="11"/>
      <c r="LKZ31" s="11"/>
      <c r="LLA31" s="11"/>
      <c r="LLB31" s="11"/>
      <c r="LLC31" s="11"/>
      <c r="LLD31" s="11"/>
      <c r="LLE31" s="11"/>
      <c r="LLF31" s="11"/>
      <c r="LLG31" s="11"/>
      <c r="LLH31" s="11"/>
      <c r="LLI31" s="11"/>
      <c r="LLJ31" s="11"/>
      <c r="LLK31" s="11"/>
      <c r="LLL31" s="11"/>
      <c r="LLM31" s="11"/>
      <c r="LLN31" s="11"/>
      <c r="LLO31" s="11"/>
      <c r="LLP31" s="11"/>
      <c r="LLQ31" s="11"/>
      <c r="LLR31" s="11"/>
      <c r="LLS31" s="11"/>
      <c r="LLT31" s="11"/>
      <c r="LLU31" s="11"/>
      <c r="LLV31" s="11"/>
      <c r="LLW31" s="11"/>
      <c r="LLX31" s="11"/>
      <c r="LLY31" s="11"/>
      <c r="LLZ31" s="11"/>
      <c r="LMA31" s="11"/>
      <c r="LMB31" s="11"/>
      <c r="LMC31" s="11"/>
      <c r="LMD31" s="11"/>
      <c r="LME31" s="11"/>
      <c r="LMF31" s="11"/>
      <c r="LMG31" s="11"/>
      <c r="LMH31" s="11"/>
      <c r="LMI31" s="11"/>
      <c r="LMJ31" s="11"/>
      <c r="LMK31" s="11"/>
      <c r="LML31" s="11"/>
      <c r="LMM31" s="11"/>
      <c r="LMN31" s="11"/>
      <c r="LMO31" s="11"/>
      <c r="LMP31" s="11"/>
      <c r="LMQ31" s="11"/>
      <c r="LMR31" s="11"/>
      <c r="LMS31" s="11"/>
      <c r="LMT31" s="11"/>
      <c r="LMU31" s="11"/>
      <c r="LMV31" s="11"/>
      <c r="LMW31" s="11"/>
      <c r="LMX31" s="11"/>
      <c r="LMY31" s="11"/>
      <c r="LMZ31" s="11"/>
      <c r="LNA31" s="11"/>
      <c r="LNB31" s="11"/>
      <c r="LNC31" s="11"/>
      <c r="LND31" s="11"/>
      <c r="LNE31" s="11"/>
      <c r="LNF31" s="11"/>
      <c r="LNG31" s="11"/>
      <c r="LNH31" s="11"/>
      <c r="LNI31" s="11"/>
      <c r="LNJ31" s="11"/>
      <c r="LNK31" s="11"/>
      <c r="LNL31" s="11"/>
      <c r="LNM31" s="11"/>
      <c r="LNN31" s="11"/>
      <c r="LNO31" s="11"/>
      <c r="LNP31" s="11"/>
      <c r="LNQ31" s="11"/>
      <c r="LNR31" s="11"/>
      <c r="LNS31" s="11"/>
      <c r="LNT31" s="11"/>
      <c r="LNU31" s="11"/>
      <c r="LNV31" s="11"/>
      <c r="LNW31" s="11"/>
      <c r="LNX31" s="11"/>
      <c r="LNY31" s="11"/>
      <c r="LNZ31" s="11"/>
      <c r="LOA31" s="11"/>
      <c r="LOB31" s="11"/>
      <c r="LOC31" s="11"/>
      <c r="LOD31" s="11"/>
      <c r="LOE31" s="11"/>
      <c r="LOF31" s="11"/>
      <c r="LOG31" s="11"/>
      <c r="LOH31" s="11"/>
      <c r="LOI31" s="11"/>
      <c r="LOJ31" s="11"/>
      <c r="LOK31" s="11"/>
      <c r="LOL31" s="11"/>
      <c r="LOM31" s="11"/>
      <c r="LON31" s="11"/>
      <c r="LOO31" s="11"/>
      <c r="LOP31" s="11"/>
      <c r="LOQ31" s="11"/>
      <c r="LOR31" s="11"/>
      <c r="LOS31" s="11"/>
      <c r="LOT31" s="11"/>
      <c r="LOU31" s="11"/>
      <c r="LOV31" s="11"/>
      <c r="LOW31" s="11"/>
      <c r="LOX31" s="11"/>
      <c r="LOY31" s="11"/>
      <c r="LOZ31" s="11"/>
      <c r="LPA31" s="11"/>
      <c r="LPB31" s="11"/>
      <c r="LPC31" s="11"/>
      <c r="LPD31" s="11"/>
      <c r="LPE31" s="11"/>
      <c r="LPF31" s="11"/>
      <c r="LPG31" s="11"/>
      <c r="LPH31" s="11"/>
      <c r="LPI31" s="11"/>
      <c r="LPJ31" s="11"/>
      <c r="LPK31" s="11"/>
      <c r="LPL31" s="11"/>
      <c r="LPM31" s="11"/>
      <c r="LPN31" s="11"/>
      <c r="LPO31" s="11"/>
      <c r="LPP31" s="11"/>
      <c r="LPQ31" s="11"/>
      <c r="LPR31" s="11"/>
      <c r="LPS31" s="11"/>
      <c r="LPT31" s="11"/>
      <c r="LPU31" s="11"/>
      <c r="LPV31" s="11"/>
      <c r="LPW31" s="11"/>
      <c r="LPX31" s="11"/>
      <c r="LPY31" s="11"/>
      <c r="LPZ31" s="11"/>
      <c r="LQA31" s="11"/>
      <c r="LQB31" s="11"/>
      <c r="LQC31" s="11"/>
      <c r="LQD31" s="11"/>
      <c r="LQE31" s="11"/>
      <c r="LQF31" s="11"/>
      <c r="LQG31" s="11"/>
      <c r="LQH31" s="11"/>
      <c r="LQI31" s="11"/>
      <c r="LQJ31" s="11"/>
      <c r="LQK31" s="11"/>
      <c r="LQL31" s="11"/>
      <c r="LQM31" s="11"/>
      <c r="LQN31" s="11"/>
      <c r="LQO31" s="11"/>
      <c r="LQP31" s="11"/>
      <c r="LQQ31" s="11"/>
      <c r="LQR31" s="11"/>
      <c r="LQS31" s="11"/>
      <c r="LQT31" s="11"/>
      <c r="LQU31" s="11"/>
      <c r="LQV31" s="11"/>
      <c r="LQW31" s="11"/>
      <c r="LQX31" s="11"/>
      <c r="LQY31" s="11"/>
      <c r="LQZ31" s="11"/>
      <c r="LRA31" s="11"/>
      <c r="LRB31" s="11"/>
      <c r="LRC31" s="11"/>
      <c r="LRD31" s="11"/>
      <c r="LRE31" s="11"/>
      <c r="LRF31" s="11"/>
      <c r="LRG31" s="11"/>
      <c r="LRH31" s="11"/>
      <c r="LRI31" s="11"/>
      <c r="LRJ31" s="11"/>
      <c r="LRK31" s="11"/>
      <c r="LRL31" s="11"/>
      <c r="LRM31" s="11"/>
      <c r="LRN31" s="11"/>
      <c r="LRO31" s="11"/>
      <c r="LRP31" s="11"/>
      <c r="LRQ31" s="11"/>
      <c r="LRR31" s="11"/>
      <c r="LRS31" s="11"/>
      <c r="LRT31" s="11"/>
      <c r="LRU31" s="11"/>
      <c r="LRV31" s="11"/>
      <c r="LRW31" s="11"/>
      <c r="LRX31" s="11"/>
      <c r="LRY31" s="11"/>
      <c r="LRZ31" s="11"/>
      <c r="LSA31" s="11"/>
      <c r="LSB31" s="11"/>
      <c r="LSC31" s="11"/>
      <c r="LSD31" s="11"/>
      <c r="LSE31" s="11"/>
      <c r="LSF31" s="11"/>
      <c r="LSG31" s="11"/>
      <c r="LSH31" s="11"/>
      <c r="LSI31" s="11"/>
      <c r="LSJ31" s="11"/>
      <c r="LSK31" s="11"/>
      <c r="LSL31" s="11"/>
      <c r="LSM31" s="11"/>
      <c r="LSN31" s="11"/>
      <c r="LSO31" s="11"/>
      <c r="LSP31" s="11"/>
      <c r="LSQ31" s="11"/>
      <c r="LSR31" s="11"/>
      <c r="LSS31" s="11"/>
      <c r="LST31" s="11"/>
      <c r="LSU31" s="11"/>
      <c r="LSV31" s="11"/>
      <c r="LSW31" s="11"/>
      <c r="LSX31" s="11"/>
      <c r="LSY31" s="11"/>
      <c r="LSZ31" s="11"/>
      <c r="LTA31" s="11"/>
      <c r="LTB31" s="11"/>
      <c r="LTC31" s="11"/>
      <c r="LTD31" s="11"/>
      <c r="LTE31" s="11"/>
      <c r="LTF31" s="11"/>
      <c r="LTG31" s="11"/>
      <c r="LTH31" s="11"/>
      <c r="LTI31" s="11"/>
      <c r="LTJ31" s="11"/>
      <c r="LTK31" s="11"/>
      <c r="LTL31" s="11"/>
      <c r="LTM31" s="11"/>
      <c r="LTN31" s="11"/>
      <c r="LTO31" s="11"/>
      <c r="LTP31" s="11"/>
      <c r="LTQ31" s="11"/>
      <c r="LTR31" s="11"/>
      <c r="LTS31" s="11"/>
      <c r="LTT31" s="11"/>
      <c r="LTU31" s="11"/>
      <c r="LTV31" s="11"/>
      <c r="LTW31" s="11"/>
      <c r="LTX31" s="11"/>
      <c r="LTY31" s="11"/>
      <c r="LTZ31" s="11"/>
      <c r="LUA31" s="11"/>
      <c r="LUB31" s="11"/>
      <c r="LUC31" s="11"/>
      <c r="LUD31" s="11"/>
      <c r="LUE31" s="11"/>
      <c r="LUF31" s="11"/>
      <c r="LUG31" s="11"/>
      <c r="LUH31" s="11"/>
      <c r="LUI31" s="11"/>
      <c r="LUJ31" s="11"/>
      <c r="LUK31" s="11"/>
      <c r="LUL31" s="11"/>
      <c r="LUM31" s="11"/>
      <c r="LUN31" s="11"/>
      <c r="LUO31" s="11"/>
      <c r="LUP31" s="11"/>
      <c r="LUQ31" s="11"/>
      <c r="LUR31" s="11"/>
      <c r="LUS31" s="11"/>
      <c r="LUT31" s="11"/>
      <c r="LUU31" s="11"/>
      <c r="LUV31" s="11"/>
      <c r="LUW31" s="11"/>
      <c r="LUX31" s="11"/>
      <c r="LUY31" s="11"/>
      <c r="LUZ31" s="11"/>
      <c r="LVA31" s="11"/>
      <c r="LVB31" s="11"/>
      <c r="LVC31" s="11"/>
      <c r="LVD31" s="11"/>
      <c r="LVE31" s="11"/>
      <c r="LVF31" s="11"/>
      <c r="LVG31" s="11"/>
      <c r="LVH31" s="11"/>
      <c r="LVI31" s="11"/>
      <c r="LVJ31" s="11"/>
      <c r="LVK31" s="11"/>
      <c r="LVL31" s="11"/>
      <c r="LVM31" s="11"/>
      <c r="LVN31" s="11"/>
      <c r="LVO31" s="11"/>
      <c r="LVP31" s="11"/>
      <c r="LVQ31" s="11"/>
      <c r="LVR31" s="11"/>
      <c r="LVS31" s="11"/>
      <c r="LVT31" s="11"/>
      <c r="LVU31" s="11"/>
      <c r="LVV31" s="11"/>
      <c r="LVW31" s="11"/>
      <c r="LVX31" s="11"/>
      <c r="LVY31" s="11"/>
      <c r="LVZ31" s="11"/>
      <c r="LWA31" s="11"/>
      <c r="LWB31" s="11"/>
      <c r="LWC31" s="11"/>
      <c r="LWD31" s="11"/>
      <c r="LWE31" s="11"/>
      <c r="LWF31" s="11"/>
      <c r="LWG31" s="11"/>
      <c r="LWH31" s="11"/>
      <c r="LWI31" s="11"/>
      <c r="LWJ31" s="11"/>
      <c r="LWK31" s="11"/>
      <c r="LWL31" s="11"/>
      <c r="LWM31" s="11"/>
      <c r="LWN31" s="11"/>
      <c r="LWO31" s="11"/>
      <c r="LWP31" s="11"/>
      <c r="LWQ31" s="11"/>
      <c r="LWR31" s="11"/>
      <c r="LWS31" s="11"/>
      <c r="LWT31" s="11"/>
      <c r="LWU31" s="11"/>
      <c r="LWV31" s="11"/>
      <c r="LWW31" s="11"/>
      <c r="LWX31" s="11"/>
      <c r="LWY31" s="11"/>
      <c r="LWZ31" s="11"/>
      <c r="LXA31" s="11"/>
      <c r="LXB31" s="11"/>
      <c r="LXC31" s="11"/>
      <c r="LXD31" s="11"/>
      <c r="LXE31" s="11"/>
      <c r="LXF31" s="11"/>
      <c r="LXG31" s="11"/>
      <c r="LXH31" s="11"/>
      <c r="LXI31" s="11"/>
      <c r="LXJ31" s="11"/>
      <c r="LXK31" s="11"/>
      <c r="LXL31" s="11"/>
      <c r="LXM31" s="11"/>
      <c r="LXN31" s="11"/>
      <c r="LXO31" s="11"/>
      <c r="LXP31" s="11"/>
      <c r="LXQ31" s="11"/>
      <c r="LXR31" s="11"/>
      <c r="LXS31" s="11"/>
      <c r="LXT31" s="11"/>
      <c r="LXU31" s="11"/>
      <c r="LXV31" s="11"/>
      <c r="LXW31" s="11"/>
      <c r="LXX31" s="11"/>
      <c r="LXY31" s="11"/>
      <c r="LXZ31" s="11"/>
      <c r="LYA31" s="11"/>
      <c r="LYB31" s="11"/>
      <c r="LYC31" s="11"/>
      <c r="LYD31" s="11"/>
      <c r="LYE31" s="11"/>
      <c r="LYF31" s="11"/>
      <c r="LYG31" s="11"/>
      <c r="LYH31" s="11"/>
      <c r="LYI31" s="11"/>
      <c r="LYJ31" s="11"/>
      <c r="LYK31" s="11"/>
      <c r="LYL31" s="11"/>
      <c r="LYM31" s="11"/>
      <c r="LYN31" s="11"/>
      <c r="LYO31" s="11"/>
      <c r="LYP31" s="11"/>
      <c r="LYQ31" s="11"/>
      <c r="LYR31" s="11"/>
      <c r="LYS31" s="11"/>
      <c r="LYT31" s="11"/>
      <c r="LYU31" s="11"/>
      <c r="LYV31" s="11"/>
      <c r="LYW31" s="11"/>
      <c r="LYX31" s="11"/>
      <c r="LYY31" s="11"/>
      <c r="LYZ31" s="11"/>
      <c r="LZA31" s="11"/>
      <c r="LZB31" s="11"/>
      <c r="LZC31" s="11"/>
      <c r="LZD31" s="11"/>
      <c r="LZE31" s="11"/>
      <c r="LZF31" s="11"/>
      <c r="LZG31" s="11"/>
      <c r="LZH31" s="11"/>
      <c r="LZI31" s="11"/>
      <c r="LZJ31" s="11"/>
      <c r="LZK31" s="11"/>
      <c r="LZL31" s="11"/>
      <c r="LZM31" s="11"/>
      <c r="LZN31" s="11"/>
      <c r="LZO31" s="11"/>
      <c r="LZP31" s="11"/>
      <c r="LZQ31" s="11"/>
      <c r="LZR31" s="11"/>
      <c r="LZS31" s="11"/>
      <c r="LZT31" s="11"/>
      <c r="LZU31" s="11"/>
      <c r="LZV31" s="11"/>
      <c r="LZW31" s="11"/>
      <c r="LZX31" s="11"/>
      <c r="LZY31" s="11"/>
      <c r="LZZ31" s="11"/>
      <c r="MAA31" s="11"/>
      <c r="MAB31" s="11"/>
      <c r="MAC31" s="11"/>
      <c r="MAD31" s="11"/>
      <c r="MAE31" s="11"/>
      <c r="MAF31" s="11"/>
      <c r="MAG31" s="11"/>
      <c r="MAH31" s="11"/>
      <c r="MAI31" s="11"/>
      <c r="MAJ31" s="11"/>
      <c r="MAK31" s="11"/>
      <c r="MAL31" s="11"/>
      <c r="MAM31" s="11"/>
      <c r="MAN31" s="11"/>
      <c r="MAO31" s="11"/>
      <c r="MAP31" s="11"/>
      <c r="MAQ31" s="11"/>
      <c r="MAR31" s="11"/>
      <c r="MAS31" s="11"/>
      <c r="MAT31" s="11"/>
      <c r="MAU31" s="11"/>
      <c r="MAV31" s="11"/>
      <c r="MAW31" s="11"/>
      <c r="MAX31" s="11"/>
      <c r="MAY31" s="11"/>
      <c r="MAZ31" s="11"/>
      <c r="MBA31" s="11"/>
      <c r="MBB31" s="11"/>
      <c r="MBC31" s="11"/>
      <c r="MBD31" s="11"/>
      <c r="MBE31" s="11"/>
      <c r="MBF31" s="11"/>
      <c r="MBG31" s="11"/>
      <c r="MBH31" s="11"/>
      <c r="MBI31" s="11"/>
      <c r="MBJ31" s="11"/>
      <c r="MBK31" s="11"/>
      <c r="MBL31" s="11"/>
      <c r="MBM31" s="11"/>
      <c r="MBN31" s="11"/>
      <c r="MBO31" s="11"/>
      <c r="MBP31" s="11"/>
      <c r="MBQ31" s="11"/>
      <c r="MBR31" s="11"/>
      <c r="MBS31" s="11"/>
      <c r="MBT31" s="11"/>
      <c r="MBU31" s="11"/>
      <c r="MBV31" s="11"/>
      <c r="MBW31" s="11"/>
      <c r="MBX31" s="11"/>
      <c r="MBY31" s="11"/>
      <c r="MBZ31" s="11"/>
      <c r="MCA31" s="11"/>
      <c r="MCB31" s="11"/>
      <c r="MCC31" s="11"/>
      <c r="MCD31" s="11"/>
      <c r="MCE31" s="11"/>
      <c r="MCF31" s="11"/>
      <c r="MCG31" s="11"/>
      <c r="MCH31" s="11"/>
      <c r="MCI31" s="11"/>
      <c r="MCJ31" s="11"/>
      <c r="MCK31" s="11"/>
      <c r="MCL31" s="11"/>
      <c r="MCM31" s="11"/>
      <c r="MCN31" s="11"/>
      <c r="MCO31" s="11"/>
      <c r="MCP31" s="11"/>
      <c r="MCQ31" s="11"/>
      <c r="MCR31" s="11"/>
      <c r="MCS31" s="11"/>
      <c r="MCT31" s="11"/>
      <c r="MCU31" s="11"/>
      <c r="MCV31" s="11"/>
      <c r="MCW31" s="11"/>
      <c r="MCX31" s="11"/>
      <c r="MCY31" s="11"/>
      <c r="MCZ31" s="11"/>
      <c r="MDA31" s="11"/>
      <c r="MDB31" s="11"/>
      <c r="MDC31" s="11"/>
      <c r="MDD31" s="11"/>
      <c r="MDE31" s="11"/>
      <c r="MDF31" s="11"/>
      <c r="MDG31" s="11"/>
      <c r="MDH31" s="11"/>
      <c r="MDI31" s="11"/>
      <c r="MDJ31" s="11"/>
      <c r="MDK31" s="11"/>
      <c r="MDL31" s="11"/>
      <c r="MDM31" s="11"/>
      <c r="MDN31" s="11"/>
      <c r="MDO31" s="11"/>
      <c r="MDP31" s="11"/>
      <c r="MDQ31" s="11"/>
      <c r="MDR31" s="11"/>
      <c r="MDS31" s="11"/>
      <c r="MDT31" s="11"/>
      <c r="MDU31" s="11"/>
      <c r="MDV31" s="11"/>
      <c r="MDW31" s="11"/>
      <c r="MDX31" s="11"/>
      <c r="MDY31" s="11"/>
      <c r="MDZ31" s="11"/>
      <c r="MEA31" s="11"/>
      <c r="MEB31" s="11"/>
      <c r="MEC31" s="11"/>
      <c r="MED31" s="11"/>
      <c r="MEE31" s="11"/>
      <c r="MEF31" s="11"/>
      <c r="MEG31" s="11"/>
      <c r="MEH31" s="11"/>
      <c r="MEI31" s="11"/>
      <c r="MEJ31" s="11"/>
      <c r="MEK31" s="11"/>
      <c r="MEL31" s="11"/>
      <c r="MEM31" s="11"/>
      <c r="MEN31" s="11"/>
      <c r="MEO31" s="11"/>
      <c r="MEP31" s="11"/>
      <c r="MEQ31" s="11"/>
      <c r="MER31" s="11"/>
      <c r="MES31" s="11"/>
      <c r="MET31" s="11"/>
      <c r="MEU31" s="11"/>
      <c r="MEV31" s="11"/>
      <c r="MEW31" s="11"/>
      <c r="MEX31" s="11"/>
      <c r="MEY31" s="11"/>
      <c r="MEZ31" s="11"/>
      <c r="MFA31" s="11"/>
      <c r="MFB31" s="11"/>
      <c r="MFC31" s="11"/>
      <c r="MFD31" s="11"/>
      <c r="MFE31" s="11"/>
      <c r="MFF31" s="11"/>
      <c r="MFG31" s="11"/>
      <c r="MFH31" s="11"/>
      <c r="MFI31" s="11"/>
      <c r="MFJ31" s="11"/>
      <c r="MFK31" s="11"/>
      <c r="MFL31" s="11"/>
      <c r="MFM31" s="11"/>
      <c r="MFN31" s="11"/>
      <c r="MFO31" s="11"/>
      <c r="MFP31" s="11"/>
      <c r="MFQ31" s="11"/>
      <c r="MFR31" s="11"/>
      <c r="MFS31" s="11"/>
      <c r="MFT31" s="11"/>
      <c r="MFU31" s="11"/>
      <c r="MFV31" s="11"/>
      <c r="MFW31" s="11"/>
      <c r="MFX31" s="11"/>
      <c r="MFY31" s="11"/>
      <c r="MFZ31" s="11"/>
      <c r="MGA31" s="11"/>
      <c r="MGB31" s="11"/>
      <c r="MGC31" s="11"/>
      <c r="MGD31" s="11"/>
      <c r="MGE31" s="11"/>
      <c r="MGF31" s="11"/>
      <c r="MGG31" s="11"/>
      <c r="MGH31" s="11"/>
      <c r="MGI31" s="11"/>
      <c r="MGJ31" s="11"/>
      <c r="MGK31" s="11"/>
      <c r="MGL31" s="11"/>
      <c r="MGM31" s="11"/>
      <c r="MGN31" s="11"/>
      <c r="MGO31" s="11"/>
      <c r="MGP31" s="11"/>
      <c r="MGQ31" s="11"/>
      <c r="MGR31" s="11"/>
      <c r="MGS31" s="11"/>
      <c r="MGT31" s="11"/>
      <c r="MGU31" s="11"/>
      <c r="MGV31" s="11"/>
      <c r="MGW31" s="11"/>
      <c r="MGX31" s="11"/>
      <c r="MGY31" s="11"/>
      <c r="MGZ31" s="11"/>
      <c r="MHA31" s="11"/>
      <c r="MHB31" s="11"/>
      <c r="MHC31" s="11"/>
      <c r="MHD31" s="11"/>
      <c r="MHE31" s="11"/>
      <c r="MHF31" s="11"/>
      <c r="MHG31" s="11"/>
      <c r="MHH31" s="11"/>
      <c r="MHI31" s="11"/>
      <c r="MHJ31" s="11"/>
      <c r="MHK31" s="11"/>
      <c r="MHL31" s="11"/>
      <c r="MHM31" s="11"/>
      <c r="MHN31" s="11"/>
      <c r="MHO31" s="11"/>
      <c r="MHP31" s="11"/>
      <c r="MHQ31" s="11"/>
      <c r="MHR31" s="11"/>
      <c r="MHS31" s="11"/>
      <c r="MHT31" s="11"/>
      <c r="MHU31" s="11"/>
      <c r="MHV31" s="11"/>
      <c r="MHW31" s="11"/>
      <c r="MHX31" s="11"/>
      <c r="MHY31" s="11"/>
      <c r="MHZ31" s="11"/>
      <c r="MIA31" s="11"/>
      <c r="MIB31" s="11"/>
      <c r="MIC31" s="11"/>
      <c r="MID31" s="11"/>
      <c r="MIE31" s="11"/>
      <c r="MIF31" s="11"/>
      <c r="MIG31" s="11"/>
      <c r="MIH31" s="11"/>
      <c r="MII31" s="11"/>
      <c r="MIJ31" s="11"/>
      <c r="MIK31" s="11"/>
      <c r="MIL31" s="11"/>
      <c r="MIM31" s="11"/>
      <c r="MIN31" s="11"/>
      <c r="MIO31" s="11"/>
      <c r="MIP31" s="11"/>
      <c r="MIQ31" s="11"/>
      <c r="MIR31" s="11"/>
      <c r="MIS31" s="11"/>
      <c r="MIT31" s="11"/>
      <c r="MIU31" s="11"/>
      <c r="MIV31" s="11"/>
      <c r="MIW31" s="11"/>
      <c r="MIX31" s="11"/>
      <c r="MIY31" s="11"/>
      <c r="MIZ31" s="11"/>
      <c r="MJA31" s="11"/>
      <c r="MJB31" s="11"/>
      <c r="MJC31" s="11"/>
      <c r="MJD31" s="11"/>
      <c r="MJE31" s="11"/>
      <c r="MJF31" s="11"/>
      <c r="MJG31" s="11"/>
      <c r="MJH31" s="11"/>
      <c r="MJI31" s="11"/>
      <c r="MJJ31" s="11"/>
      <c r="MJK31" s="11"/>
      <c r="MJL31" s="11"/>
      <c r="MJM31" s="11"/>
      <c r="MJN31" s="11"/>
      <c r="MJO31" s="11"/>
      <c r="MJP31" s="11"/>
      <c r="MJQ31" s="11"/>
      <c r="MJR31" s="11"/>
      <c r="MJS31" s="11"/>
      <c r="MJT31" s="11"/>
      <c r="MJU31" s="11"/>
      <c r="MJV31" s="11"/>
      <c r="MJW31" s="11"/>
      <c r="MJX31" s="11"/>
      <c r="MJY31" s="11"/>
      <c r="MJZ31" s="11"/>
      <c r="MKA31" s="11"/>
      <c r="MKB31" s="11"/>
      <c r="MKC31" s="11"/>
      <c r="MKD31" s="11"/>
      <c r="MKE31" s="11"/>
      <c r="MKF31" s="11"/>
      <c r="MKG31" s="11"/>
      <c r="MKH31" s="11"/>
      <c r="MKI31" s="11"/>
      <c r="MKJ31" s="11"/>
      <c r="MKK31" s="11"/>
      <c r="MKL31" s="11"/>
      <c r="MKM31" s="11"/>
      <c r="MKN31" s="11"/>
      <c r="MKO31" s="11"/>
      <c r="MKP31" s="11"/>
      <c r="MKQ31" s="11"/>
      <c r="MKR31" s="11"/>
      <c r="MKS31" s="11"/>
      <c r="MKT31" s="11"/>
      <c r="MKU31" s="11"/>
      <c r="MKV31" s="11"/>
      <c r="MKW31" s="11"/>
      <c r="MKX31" s="11"/>
      <c r="MKY31" s="11"/>
      <c r="MKZ31" s="11"/>
      <c r="MLA31" s="11"/>
      <c r="MLB31" s="11"/>
      <c r="MLC31" s="11"/>
      <c r="MLD31" s="11"/>
      <c r="MLE31" s="11"/>
      <c r="MLF31" s="11"/>
      <c r="MLG31" s="11"/>
      <c r="MLH31" s="11"/>
      <c r="MLI31" s="11"/>
      <c r="MLJ31" s="11"/>
      <c r="MLK31" s="11"/>
      <c r="MLL31" s="11"/>
      <c r="MLM31" s="11"/>
      <c r="MLN31" s="11"/>
      <c r="MLO31" s="11"/>
      <c r="MLP31" s="11"/>
      <c r="MLQ31" s="11"/>
      <c r="MLR31" s="11"/>
      <c r="MLS31" s="11"/>
      <c r="MLT31" s="11"/>
      <c r="MLU31" s="11"/>
      <c r="MLV31" s="11"/>
      <c r="MLW31" s="11"/>
      <c r="MLX31" s="11"/>
      <c r="MLY31" s="11"/>
      <c r="MLZ31" s="11"/>
      <c r="MMA31" s="11"/>
      <c r="MMB31" s="11"/>
      <c r="MMC31" s="11"/>
      <c r="MMD31" s="11"/>
      <c r="MME31" s="11"/>
      <c r="MMF31" s="11"/>
      <c r="MMG31" s="11"/>
      <c r="MMH31" s="11"/>
      <c r="MMI31" s="11"/>
      <c r="MMJ31" s="11"/>
      <c r="MMK31" s="11"/>
      <c r="MML31" s="11"/>
      <c r="MMM31" s="11"/>
      <c r="MMN31" s="11"/>
      <c r="MMO31" s="11"/>
      <c r="MMP31" s="11"/>
      <c r="MMQ31" s="11"/>
      <c r="MMR31" s="11"/>
      <c r="MMS31" s="11"/>
      <c r="MMT31" s="11"/>
      <c r="MMU31" s="11"/>
      <c r="MMV31" s="11"/>
      <c r="MMW31" s="11"/>
      <c r="MMX31" s="11"/>
      <c r="MMY31" s="11"/>
      <c r="MMZ31" s="11"/>
      <c r="MNA31" s="11"/>
      <c r="MNB31" s="11"/>
      <c r="MNC31" s="11"/>
      <c r="MND31" s="11"/>
      <c r="MNE31" s="11"/>
      <c r="MNF31" s="11"/>
      <c r="MNG31" s="11"/>
      <c r="MNH31" s="11"/>
      <c r="MNI31" s="11"/>
      <c r="MNJ31" s="11"/>
      <c r="MNK31" s="11"/>
      <c r="MNL31" s="11"/>
      <c r="MNM31" s="11"/>
      <c r="MNN31" s="11"/>
      <c r="MNO31" s="11"/>
      <c r="MNP31" s="11"/>
      <c r="MNQ31" s="11"/>
      <c r="MNR31" s="11"/>
      <c r="MNS31" s="11"/>
      <c r="MNT31" s="11"/>
      <c r="MNU31" s="11"/>
      <c r="MNV31" s="11"/>
      <c r="MNW31" s="11"/>
      <c r="MNX31" s="11"/>
      <c r="MNY31" s="11"/>
      <c r="MNZ31" s="11"/>
      <c r="MOA31" s="11"/>
      <c r="MOB31" s="11"/>
      <c r="MOC31" s="11"/>
      <c r="MOD31" s="11"/>
      <c r="MOE31" s="11"/>
      <c r="MOF31" s="11"/>
      <c r="MOG31" s="11"/>
      <c r="MOH31" s="11"/>
      <c r="MOI31" s="11"/>
      <c r="MOJ31" s="11"/>
      <c r="MOK31" s="11"/>
      <c r="MOL31" s="11"/>
      <c r="MOM31" s="11"/>
      <c r="MON31" s="11"/>
      <c r="MOO31" s="11"/>
      <c r="MOP31" s="11"/>
      <c r="MOQ31" s="11"/>
      <c r="MOR31" s="11"/>
      <c r="MOS31" s="11"/>
      <c r="MOT31" s="11"/>
      <c r="MOU31" s="11"/>
      <c r="MOV31" s="11"/>
      <c r="MOW31" s="11"/>
      <c r="MOX31" s="11"/>
      <c r="MOY31" s="11"/>
      <c r="MOZ31" s="11"/>
      <c r="MPA31" s="11"/>
      <c r="MPB31" s="11"/>
      <c r="MPC31" s="11"/>
      <c r="MPD31" s="11"/>
      <c r="MPE31" s="11"/>
      <c r="MPF31" s="11"/>
      <c r="MPG31" s="11"/>
      <c r="MPH31" s="11"/>
      <c r="MPI31" s="11"/>
      <c r="MPJ31" s="11"/>
      <c r="MPK31" s="11"/>
      <c r="MPL31" s="11"/>
      <c r="MPM31" s="11"/>
      <c r="MPN31" s="11"/>
      <c r="MPO31" s="11"/>
      <c r="MPP31" s="11"/>
      <c r="MPQ31" s="11"/>
      <c r="MPR31" s="11"/>
      <c r="MPS31" s="11"/>
      <c r="MPT31" s="11"/>
      <c r="MPU31" s="11"/>
      <c r="MPV31" s="11"/>
      <c r="MPW31" s="11"/>
      <c r="MPX31" s="11"/>
      <c r="MPY31" s="11"/>
      <c r="MPZ31" s="11"/>
      <c r="MQA31" s="11"/>
      <c r="MQB31" s="11"/>
      <c r="MQC31" s="11"/>
      <c r="MQD31" s="11"/>
      <c r="MQE31" s="11"/>
      <c r="MQF31" s="11"/>
      <c r="MQG31" s="11"/>
      <c r="MQH31" s="11"/>
      <c r="MQI31" s="11"/>
      <c r="MQJ31" s="11"/>
      <c r="MQK31" s="11"/>
      <c r="MQL31" s="11"/>
      <c r="MQM31" s="11"/>
      <c r="MQN31" s="11"/>
      <c r="MQO31" s="11"/>
      <c r="MQP31" s="11"/>
      <c r="MQQ31" s="11"/>
      <c r="MQR31" s="11"/>
      <c r="MQS31" s="11"/>
      <c r="MQT31" s="11"/>
      <c r="MQU31" s="11"/>
      <c r="MQV31" s="11"/>
      <c r="MQW31" s="11"/>
      <c r="MQX31" s="11"/>
      <c r="MQY31" s="11"/>
      <c r="MQZ31" s="11"/>
      <c r="MRA31" s="11"/>
      <c r="MRB31" s="11"/>
      <c r="MRC31" s="11"/>
      <c r="MRD31" s="11"/>
      <c r="MRE31" s="11"/>
      <c r="MRF31" s="11"/>
      <c r="MRG31" s="11"/>
      <c r="MRH31" s="11"/>
      <c r="MRI31" s="11"/>
      <c r="MRJ31" s="11"/>
      <c r="MRK31" s="11"/>
      <c r="MRL31" s="11"/>
      <c r="MRM31" s="11"/>
      <c r="MRN31" s="11"/>
      <c r="MRO31" s="11"/>
      <c r="MRP31" s="11"/>
      <c r="MRQ31" s="11"/>
      <c r="MRR31" s="11"/>
      <c r="MRS31" s="11"/>
      <c r="MRT31" s="11"/>
      <c r="MRU31" s="11"/>
      <c r="MRV31" s="11"/>
      <c r="MRW31" s="11"/>
      <c r="MRX31" s="11"/>
      <c r="MRY31" s="11"/>
      <c r="MRZ31" s="11"/>
      <c r="MSA31" s="11"/>
      <c r="MSB31" s="11"/>
      <c r="MSC31" s="11"/>
      <c r="MSD31" s="11"/>
      <c r="MSE31" s="11"/>
      <c r="MSF31" s="11"/>
      <c r="MSG31" s="11"/>
      <c r="MSH31" s="11"/>
      <c r="MSI31" s="11"/>
      <c r="MSJ31" s="11"/>
      <c r="MSK31" s="11"/>
      <c r="MSL31" s="11"/>
      <c r="MSM31" s="11"/>
      <c r="MSN31" s="11"/>
      <c r="MSO31" s="11"/>
      <c r="MSP31" s="11"/>
      <c r="MSQ31" s="11"/>
      <c r="MSR31" s="11"/>
      <c r="MSS31" s="11"/>
      <c r="MST31" s="11"/>
      <c r="MSU31" s="11"/>
      <c r="MSV31" s="11"/>
      <c r="MSW31" s="11"/>
      <c r="MSX31" s="11"/>
      <c r="MSY31" s="11"/>
      <c r="MSZ31" s="11"/>
      <c r="MTA31" s="11"/>
      <c r="MTB31" s="11"/>
      <c r="MTC31" s="11"/>
      <c r="MTD31" s="11"/>
      <c r="MTE31" s="11"/>
      <c r="MTF31" s="11"/>
      <c r="MTG31" s="11"/>
      <c r="MTH31" s="11"/>
      <c r="MTI31" s="11"/>
      <c r="MTJ31" s="11"/>
      <c r="MTK31" s="11"/>
      <c r="MTL31" s="11"/>
      <c r="MTM31" s="11"/>
      <c r="MTN31" s="11"/>
      <c r="MTO31" s="11"/>
      <c r="MTP31" s="11"/>
      <c r="MTQ31" s="11"/>
      <c r="MTR31" s="11"/>
      <c r="MTS31" s="11"/>
      <c r="MTT31" s="11"/>
      <c r="MTU31" s="11"/>
      <c r="MTV31" s="11"/>
      <c r="MTW31" s="11"/>
      <c r="MTX31" s="11"/>
      <c r="MTY31" s="11"/>
      <c r="MTZ31" s="11"/>
      <c r="MUA31" s="11"/>
      <c r="MUB31" s="11"/>
      <c r="MUC31" s="11"/>
      <c r="MUD31" s="11"/>
      <c r="MUE31" s="11"/>
      <c r="MUF31" s="11"/>
      <c r="MUG31" s="11"/>
      <c r="MUH31" s="11"/>
      <c r="MUI31" s="11"/>
      <c r="MUJ31" s="11"/>
      <c r="MUK31" s="11"/>
      <c r="MUL31" s="11"/>
      <c r="MUM31" s="11"/>
      <c r="MUN31" s="11"/>
      <c r="MUO31" s="11"/>
      <c r="MUP31" s="11"/>
      <c r="MUQ31" s="11"/>
      <c r="MUR31" s="11"/>
      <c r="MUS31" s="11"/>
      <c r="MUT31" s="11"/>
      <c r="MUU31" s="11"/>
      <c r="MUV31" s="11"/>
      <c r="MUW31" s="11"/>
      <c r="MUX31" s="11"/>
      <c r="MUY31" s="11"/>
      <c r="MUZ31" s="11"/>
      <c r="MVA31" s="11"/>
      <c r="MVB31" s="11"/>
      <c r="MVC31" s="11"/>
      <c r="MVD31" s="11"/>
      <c r="MVE31" s="11"/>
      <c r="MVF31" s="11"/>
      <c r="MVG31" s="11"/>
      <c r="MVH31" s="11"/>
      <c r="MVI31" s="11"/>
      <c r="MVJ31" s="11"/>
      <c r="MVK31" s="11"/>
      <c r="MVL31" s="11"/>
      <c r="MVM31" s="11"/>
      <c r="MVN31" s="11"/>
      <c r="MVO31" s="11"/>
      <c r="MVP31" s="11"/>
      <c r="MVQ31" s="11"/>
      <c r="MVR31" s="11"/>
      <c r="MVS31" s="11"/>
      <c r="MVT31" s="11"/>
      <c r="MVU31" s="11"/>
      <c r="MVV31" s="11"/>
      <c r="MVW31" s="11"/>
      <c r="MVX31" s="11"/>
      <c r="MVY31" s="11"/>
      <c r="MVZ31" s="11"/>
      <c r="MWA31" s="11"/>
      <c r="MWB31" s="11"/>
      <c r="MWC31" s="11"/>
      <c r="MWD31" s="11"/>
      <c r="MWE31" s="11"/>
      <c r="MWF31" s="11"/>
      <c r="MWG31" s="11"/>
      <c r="MWH31" s="11"/>
      <c r="MWI31" s="11"/>
      <c r="MWJ31" s="11"/>
      <c r="MWK31" s="11"/>
      <c r="MWL31" s="11"/>
      <c r="MWM31" s="11"/>
      <c r="MWN31" s="11"/>
      <c r="MWO31" s="11"/>
      <c r="MWP31" s="11"/>
      <c r="MWQ31" s="11"/>
      <c r="MWR31" s="11"/>
      <c r="MWS31" s="11"/>
      <c r="MWT31" s="11"/>
      <c r="MWU31" s="11"/>
      <c r="MWV31" s="11"/>
      <c r="MWW31" s="11"/>
      <c r="MWX31" s="11"/>
      <c r="MWY31" s="11"/>
      <c r="MWZ31" s="11"/>
      <c r="MXA31" s="11"/>
      <c r="MXB31" s="11"/>
      <c r="MXC31" s="11"/>
      <c r="MXD31" s="11"/>
      <c r="MXE31" s="11"/>
      <c r="MXF31" s="11"/>
      <c r="MXG31" s="11"/>
      <c r="MXH31" s="11"/>
      <c r="MXI31" s="11"/>
      <c r="MXJ31" s="11"/>
      <c r="MXK31" s="11"/>
      <c r="MXL31" s="11"/>
      <c r="MXM31" s="11"/>
      <c r="MXN31" s="11"/>
      <c r="MXO31" s="11"/>
      <c r="MXP31" s="11"/>
      <c r="MXQ31" s="11"/>
      <c r="MXR31" s="11"/>
      <c r="MXS31" s="11"/>
      <c r="MXT31" s="11"/>
      <c r="MXU31" s="11"/>
      <c r="MXV31" s="11"/>
      <c r="MXW31" s="11"/>
      <c r="MXX31" s="11"/>
      <c r="MXY31" s="11"/>
      <c r="MXZ31" s="11"/>
      <c r="MYA31" s="11"/>
      <c r="MYB31" s="11"/>
      <c r="MYC31" s="11"/>
      <c r="MYD31" s="11"/>
      <c r="MYE31" s="11"/>
      <c r="MYF31" s="11"/>
      <c r="MYG31" s="11"/>
      <c r="MYH31" s="11"/>
      <c r="MYI31" s="11"/>
      <c r="MYJ31" s="11"/>
      <c r="MYK31" s="11"/>
      <c r="MYL31" s="11"/>
      <c r="MYM31" s="11"/>
      <c r="MYN31" s="11"/>
      <c r="MYO31" s="11"/>
      <c r="MYP31" s="11"/>
      <c r="MYQ31" s="11"/>
      <c r="MYR31" s="11"/>
      <c r="MYS31" s="11"/>
      <c r="MYT31" s="11"/>
      <c r="MYU31" s="11"/>
      <c r="MYV31" s="11"/>
      <c r="MYW31" s="11"/>
      <c r="MYX31" s="11"/>
      <c r="MYY31" s="11"/>
      <c r="MYZ31" s="11"/>
      <c r="MZA31" s="11"/>
      <c r="MZB31" s="11"/>
      <c r="MZC31" s="11"/>
      <c r="MZD31" s="11"/>
      <c r="MZE31" s="11"/>
      <c r="MZF31" s="11"/>
      <c r="MZG31" s="11"/>
      <c r="MZH31" s="11"/>
      <c r="MZI31" s="11"/>
      <c r="MZJ31" s="11"/>
      <c r="MZK31" s="11"/>
      <c r="MZL31" s="11"/>
      <c r="MZM31" s="11"/>
      <c r="MZN31" s="11"/>
      <c r="MZO31" s="11"/>
      <c r="MZP31" s="11"/>
      <c r="MZQ31" s="11"/>
      <c r="MZR31" s="11"/>
      <c r="MZS31" s="11"/>
      <c r="MZT31" s="11"/>
      <c r="MZU31" s="11"/>
      <c r="MZV31" s="11"/>
      <c r="MZW31" s="11"/>
      <c r="MZX31" s="11"/>
      <c r="MZY31" s="11"/>
      <c r="MZZ31" s="11"/>
      <c r="NAA31" s="11"/>
      <c r="NAB31" s="11"/>
      <c r="NAC31" s="11"/>
      <c r="NAD31" s="11"/>
      <c r="NAE31" s="11"/>
      <c r="NAF31" s="11"/>
      <c r="NAG31" s="11"/>
      <c r="NAH31" s="11"/>
      <c r="NAI31" s="11"/>
      <c r="NAJ31" s="11"/>
      <c r="NAK31" s="11"/>
      <c r="NAL31" s="11"/>
      <c r="NAM31" s="11"/>
      <c r="NAN31" s="11"/>
      <c r="NAO31" s="11"/>
      <c r="NAP31" s="11"/>
      <c r="NAQ31" s="11"/>
      <c r="NAR31" s="11"/>
      <c r="NAS31" s="11"/>
      <c r="NAT31" s="11"/>
      <c r="NAU31" s="11"/>
      <c r="NAV31" s="11"/>
      <c r="NAW31" s="11"/>
      <c r="NAX31" s="11"/>
      <c r="NAY31" s="11"/>
      <c r="NAZ31" s="11"/>
      <c r="NBA31" s="11"/>
      <c r="NBB31" s="11"/>
      <c r="NBC31" s="11"/>
      <c r="NBD31" s="11"/>
      <c r="NBE31" s="11"/>
      <c r="NBF31" s="11"/>
      <c r="NBG31" s="11"/>
      <c r="NBH31" s="11"/>
      <c r="NBI31" s="11"/>
      <c r="NBJ31" s="11"/>
      <c r="NBK31" s="11"/>
      <c r="NBL31" s="11"/>
      <c r="NBM31" s="11"/>
      <c r="NBN31" s="11"/>
      <c r="NBO31" s="11"/>
      <c r="NBP31" s="11"/>
      <c r="NBQ31" s="11"/>
      <c r="NBR31" s="11"/>
      <c r="NBS31" s="11"/>
      <c r="NBT31" s="11"/>
      <c r="NBU31" s="11"/>
      <c r="NBV31" s="11"/>
      <c r="NBW31" s="11"/>
      <c r="NBX31" s="11"/>
      <c r="NBY31" s="11"/>
      <c r="NBZ31" s="11"/>
      <c r="NCA31" s="11"/>
      <c r="NCB31" s="11"/>
      <c r="NCC31" s="11"/>
      <c r="NCD31" s="11"/>
      <c r="NCE31" s="11"/>
      <c r="NCF31" s="11"/>
      <c r="NCG31" s="11"/>
      <c r="NCH31" s="11"/>
      <c r="NCI31" s="11"/>
      <c r="NCJ31" s="11"/>
      <c r="NCK31" s="11"/>
      <c r="NCL31" s="11"/>
      <c r="NCM31" s="11"/>
      <c r="NCN31" s="11"/>
      <c r="NCO31" s="11"/>
      <c r="NCP31" s="11"/>
      <c r="NCQ31" s="11"/>
      <c r="NCR31" s="11"/>
      <c r="NCS31" s="11"/>
      <c r="NCT31" s="11"/>
      <c r="NCU31" s="11"/>
      <c r="NCV31" s="11"/>
      <c r="NCW31" s="11"/>
      <c r="NCX31" s="11"/>
      <c r="NCY31" s="11"/>
      <c r="NCZ31" s="11"/>
      <c r="NDA31" s="11"/>
      <c r="NDB31" s="11"/>
      <c r="NDC31" s="11"/>
      <c r="NDD31" s="11"/>
      <c r="NDE31" s="11"/>
      <c r="NDF31" s="11"/>
      <c r="NDG31" s="11"/>
      <c r="NDH31" s="11"/>
      <c r="NDI31" s="11"/>
      <c r="NDJ31" s="11"/>
      <c r="NDK31" s="11"/>
      <c r="NDL31" s="11"/>
      <c r="NDM31" s="11"/>
      <c r="NDN31" s="11"/>
      <c r="NDO31" s="11"/>
      <c r="NDP31" s="11"/>
      <c r="NDQ31" s="11"/>
      <c r="NDR31" s="11"/>
      <c r="NDS31" s="11"/>
      <c r="NDT31" s="11"/>
      <c r="NDU31" s="11"/>
      <c r="NDV31" s="11"/>
      <c r="NDW31" s="11"/>
      <c r="NDX31" s="11"/>
      <c r="NDY31" s="11"/>
      <c r="NDZ31" s="11"/>
      <c r="NEA31" s="11"/>
      <c r="NEB31" s="11"/>
      <c r="NEC31" s="11"/>
      <c r="NED31" s="11"/>
      <c r="NEE31" s="11"/>
      <c r="NEF31" s="11"/>
      <c r="NEG31" s="11"/>
      <c r="NEH31" s="11"/>
      <c r="NEI31" s="11"/>
      <c r="NEJ31" s="11"/>
      <c r="NEK31" s="11"/>
      <c r="NEL31" s="11"/>
      <c r="NEM31" s="11"/>
      <c r="NEN31" s="11"/>
      <c r="NEO31" s="11"/>
      <c r="NEP31" s="11"/>
      <c r="NEQ31" s="11"/>
      <c r="NER31" s="11"/>
      <c r="NES31" s="11"/>
      <c r="NET31" s="11"/>
      <c r="NEU31" s="11"/>
      <c r="NEV31" s="11"/>
      <c r="NEW31" s="11"/>
      <c r="NEX31" s="11"/>
      <c r="NEY31" s="11"/>
      <c r="NEZ31" s="11"/>
      <c r="NFA31" s="11"/>
      <c r="NFB31" s="11"/>
      <c r="NFC31" s="11"/>
      <c r="NFD31" s="11"/>
      <c r="NFE31" s="11"/>
      <c r="NFF31" s="11"/>
      <c r="NFG31" s="11"/>
      <c r="NFH31" s="11"/>
      <c r="NFI31" s="11"/>
      <c r="NFJ31" s="11"/>
      <c r="NFK31" s="11"/>
      <c r="NFL31" s="11"/>
      <c r="NFM31" s="11"/>
      <c r="NFN31" s="11"/>
      <c r="NFO31" s="11"/>
      <c r="NFP31" s="11"/>
      <c r="NFQ31" s="11"/>
      <c r="NFR31" s="11"/>
      <c r="NFS31" s="11"/>
      <c r="NFT31" s="11"/>
      <c r="NFU31" s="11"/>
      <c r="NFV31" s="11"/>
      <c r="NFW31" s="11"/>
      <c r="NFX31" s="11"/>
      <c r="NFY31" s="11"/>
      <c r="NFZ31" s="11"/>
      <c r="NGA31" s="11"/>
      <c r="NGB31" s="11"/>
      <c r="NGC31" s="11"/>
      <c r="NGD31" s="11"/>
      <c r="NGE31" s="11"/>
      <c r="NGF31" s="11"/>
      <c r="NGG31" s="11"/>
      <c r="NGH31" s="11"/>
      <c r="NGI31" s="11"/>
      <c r="NGJ31" s="11"/>
      <c r="NGK31" s="11"/>
      <c r="NGL31" s="11"/>
      <c r="NGM31" s="11"/>
      <c r="NGN31" s="11"/>
      <c r="NGO31" s="11"/>
      <c r="NGP31" s="11"/>
      <c r="NGQ31" s="11"/>
      <c r="NGR31" s="11"/>
      <c r="NGS31" s="11"/>
      <c r="NGT31" s="11"/>
      <c r="NGU31" s="11"/>
      <c r="NGV31" s="11"/>
      <c r="NGW31" s="11"/>
      <c r="NGX31" s="11"/>
      <c r="NGY31" s="11"/>
      <c r="NGZ31" s="11"/>
      <c r="NHA31" s="11"/>
      <c r="NHB31" s="11"/>
      <c r="NHC31" s="11"/>
      <c r="NHD31" s="11"/>
      <c r="NHE31" s="11"/>
      <c r="NHF31" s="11"/>
      <c r="NHG31" s="11"/>
      <c r="NHH31" s="11"/>
      <c r="NHI31" s="11"/>
      <c r="NHJ31" s="11"/>
      <c r="NHK31" s="11"/>
      <c r="NHL31" s="11"/>
      <c r="NHM31" s="11"/>
      <c r="NHN31" s="11"/>
      <c r="NHO31" s="11"/>
      <c r="NHP31" s="11"/>
      <c r="NHQ31" s="11"/>
      <c r="NHR31" s="11"/>
      <c r="NHS31" s="11"/>
      <c r="NHT31" s="11"/>
      <c r="NHU31" s="11"/>
      <c r="NHV31" s="11"/>
      <c r="NHW31" s="11"/>
      <c r="NHX31" s="11"/>
      <c r="NHY31" s="11"/>
      <c r="NHZ31" s="11"/>
      <c r="NIA31" s="11"/>
      <c r="NIB31" s="11"/>
      <c r="NIC31" s="11"/>
      <c r="NID31" s="11"/>
      <c r="NIE31" s="11"/>
      <c r="NIF31" s="11"/>
      <c r="NIG31" s="11"/>
      <c r="NIH31" s="11"/>
      <c r="NII31" s="11"/>
      <c r="NIJ31" s="11"/>
      <c r="NIK31" s="11"/>
      <c r="NIL31" s="11"/>
      <c r="NIM31" s="11"/>
      <c r="NIN31" s="11"/>
      <c r="NIO31" s="11"/>
      <c r="NIP31" s="11"/>
      <c r="NIQ31" s="11"/>
      <c r="NIR31" s="11"/>
      <c r="NIS31" s="11"/>
      <c r="NIT31" s="11"/>
      <c r="NIU31" s="11"/>
      <c r="NIV31" s="11"/>
      <c r="NIW31" s="11"/>
      <c r="NIX31" s="11"/>
      <c r="NIY31" s="11"/>
      <c r="NIZ31" s="11"/>
      <c r="NJA31" s="11"/>
      <c r="NJB31" s="11"/>
      <c r="NJC31" s="11"/>
      <c r="NJD31" s="11"/>
      <c r="NJE31" s="11"/>
      <c r="NJF31" s="11"/>
      <c r="NJG31" s="11"/>
      <c r="NJH31" s="11"/>
      <c r="NJI31" s="11"/>
      <c r="NJJ31" s="11"/>
      <c r="NJK31" s="11"/>
      <c r="NJL31" s="11"/>
      <c r="NJM31" s="11"/>
      <c r="NJN31" s="11"/>
      <c r="NJO31" s="11"/>
      <c r="NJP31" s="11"/>
      <c r="NJQ31" s="11"/>
      <c r="NJR31" s="11"/>
      <c r="NJS31" s="11"/>
      <c r="NJT31" s="11"/>
      <c r="NJU31" s="11"/>
      <c r="NJV31" s="11"/>
      <c r="NJW31" s="11"/>
      <c r="NJX31" s="11"/>
      <c r="NJY31" s="11"/>
      <c r="NJZ31" s="11"/>
      <c r="NKA31" s="11"/>
      <c r="NKB31" s="11"/>
      <c r="NKC31" s="11"/>
      <c r="NKD31" s="11"/>
      <c r="NKE31" s="11"/>
      <c r="NKF31" s="11"/>
      <c r="NKG31" s="11"/>
      <c r="NKH31" s="11"/>
      <c r="NKI31" s="11"/>
      <c r="NKJ31" s="11"/>
      <c r="NKK31" s="11"/>
      <c r="NKL31" s="11"/>
      <c r="NKM31" s="11"/>
      <c r="NKN31" s="11"/>
      <c r="NKO31" s="11"/>
      <c r="NKP31" s="11"/>
      <c r="NKQ31" s="11"/>
      <c r="NKR31" s="11"/>
      <c r="NKS31" s="11"/>
      <c r="NKT31" s="11"/>
      <c r="NKU31" s="11"/>
      <c r="NKV31" s="11"/>
      <c r="NKW31" s="11"/>
      <c r="NKX31" s="11"/>
      <c r="NKY31" s="11"/>
      <c r="NKZ31" s="11"/>
      <c r="NLA31" s="11"/>
      <c r="NLB31" s="11"/>
      <c r="NLC31" s="11"/>
      <c r="NLD31" s="11"/>
      <c r="NLE31" s="11"/>
      <c r="NLF31" s="11"/>
      <c r="NLG31" s="11"/>
      <c r="NLH31" s="11"/>
      <c r="NLI31" s="11"/>
      <c r="NLJ31" s="11"/>
      <c r="NLK31" s="11"/>
      <c r="NLL31" s="11"/>
      <c r="NLM31" s="11"/>
      <c r="NLN31" s="11"/>
      <c r="NLO31" s="11"/>
      <c r="NLP31" s="11"/>
      <c r="NLQ31" s="11"/>
      <c r="NLR31" s="11"/>
      <c r="NLS31" s="11"/>
      <c r="NLT31" s="11"/>
      <c r="NLU31" s="11"/>
      <c r="NLV31" s="11"/>
      <c r="NLW31" s="11"/>
      <c r="NLX31" s="11"/>
      <c r="NLY31" s="11"/>
      <c r="NLZ31" s="11"/>
      <c r="NMA31" s="11"/>
      <c r="NMB31" s="11"/>
      <c r="NMC31" s="11"/>
      <c r="NMD31" s="11"/>
      <c r="NME31" s="11"/>
      <c r="NMF31" s="11"/>
      <c r="NMG31" s="11"/>
      <c r="NMH31" s="11"/>
      <c r="NMI31" s="11"/>
      <c r="NMJ31" s="11"/>
      <c r="NMK31" s="11"/>
      <c r="NML31" s="11"/>
      <c r="NMM31" s="11"/>
      <c r="NMN31" s="11"/>
      <c r="NMO31" s="11"/>
      <c r="NMP31" s="11"/>
      <c r="NMQ31" s="11"/>
      <c r="NMR31" s="11"/>
      <c r="NMS31" s="11"/>
      <c r="NMT31" s="11"/>
      <c r="NMU31" s="11"/>
      <c r="NMV31" s="11"/>
      <c r="NMW31" s="11"/>
      <c r="NMX31" s="11"/>
      <c r="NMY31" s="11"/>
      <c r="NMZ31" s="11"/>
      <c r="NNA31" s="11"/>
      <c r="NNB31" s="11"/>
      <c r="NNC31" s="11"/>
      <c r="NND31" s="11"/>
      <c r="NNE31" s="11"/>
      <c r="NNF31" s="11"/>
      <c r="NNG31" s="11"/>
      <c r="NNH31" s="11"/>
      <c r="NNI31" s="11"/>
      <c r="NNJ31" s="11"/>
      <c r="NNK31" s="11"/>
      <c r="NNL31" s="11"/>
      <c r="NNM31" s="11"/>
      <c r="NNN31" s="11"/>
      <c r="NNO31" s="11"/>
      <c r="NNP31" s="11"/>
      <c r="NNQ31" s="11"/>
      <c r="NNR31" s="11"/>
      <c r="NNS31" s="11"/>
      <c r="NNT31" s="11"/>
      <c r="NNU31" s="11"/>
      <c r="NNV31" s="11"/>
      <c r="NNW31" s="11"/>
      <c r="NNX31" s="11"/>
      <c r="NNY31" s="11"/>
      <c r="NNZ31" s="11"/>
      <c r="NOA31" s="11"/>
      <c r="NOB31" s="11"/>
      <c r="NOC31" s="11"/>
      <c r="NOD31" s="11"/>
      <c r="NOE31" s="11"/>
      <c r="NOF31" s="11"/>
      <c r="NOG31" s="11"/>
      <c r="NOH31" s="11"/>
      <c r="NOI31" s="11"/>
      <c r="NOJ31" s="11"/>
      <c r="NOK31" s="11"/>
      <c r="NOL31" s="11"/>
      <c r="NOM31" s="11"/>
      <c r="NON31" s="11"/>
      <c r="NOO31" s="11"/>
      <c r="NOP31" s="11"/>
      <c r="NOQ31" s="11"/>
      <c r="NOR31" s="11"/>
      <c r="NOS31" s="11"/>
      <c r="NOT31" s="11"/>
      <c r="NOU31" s="11"/>
      <c r="NOV31" s="11"/>
      <c r="NOW31" s="11"/>
      <c r="NOX31" s="11"/>
      <c r="NOY31" s="11"/>
      <c r="NOZ31" s="11"/>
      <c r="NPA31" s="11"/>
      <c r="NPB31" s="11"/>
      <c r="NPC31" s="11"/>
      <c r="NPD31" s="11"/>
      <c r="NPE31" s="11"/>
      <c r="NPF31" s="11"/>
      <c r="NPG31" s="11"/>
      <c r="NPH31" s="11"/>
      <c r="NPI31" s="11"/>
      <c r="NPJ31" s="11"/>
      <c r="NPK31" s="11"/>
      <c r="NPL31" s="11"/>
      <c r="NPM31" s="11"/>
      <c r="NPN31" s="11"/>
      <c r="NPO31" s="11"/>
      <c r="NPP31" s="11"/>
      <c r="NPQ31" s="11"/>
      <c r="NPR31" s="11"/>
      <c r="NPS31" s="11"/>
      <c r="NPT31" s="11"/>
      <c r="NPU31" s="11"/>
      <c r="NPV31" s="11"/>
      <c r="NPW31" s="11"/>
      <c r="NPX31" s="11"/>
      <c r="NPY31" s="11"/>
      <c r="NPZ31" s="11"/>
      <c r="NQA31" s="11"/>
      <c r="NQB31" s="11"/>
      <c r="NQC31" s="11"/>
      <c r="NQD31" s="11"/>
      <c r="NQE31" s="11"/>
      <c r="NQF31" s="11"/>
      <c r="NQG31" s="11"/>
      <c r="NQH31" s="11"/>
      <c r="NQI31" s="11"/>
      <c r="NQJ31" s="11"/>
      <c r="NQK31" s="11"/>
      <c r="NQL31" s="11"/>
      <c r="NQM31" s="11"/>
      <c r="NQN31" s="11"/>
      <c r="NQO31" s="11"/>
      <c r="NQP31" s="11"/>
      <c r="NQQ31" s="11"/>
      <c r="NQR31" s="11"/>
      <c r="NQS31" s="11"/>
      <c r="NQT31" s="11"/>
      <c r="NQU31" s="11"/>
      <c r="NQV31" s="11"/>
      <c r="NQW31" s="11"/>
      <c r="NQX31" s="11"/>
      <c r="NQY31" s="11"/>
      <c r="NQZ31" s="11"/>
      <c r="NRA31" s="11"/>
      <c r="NRB31" s="11"/>
      <c r="NRC31" s="11"/>
      <c r="NRD31" s="11"/>
      <c r="NRE31" s="11"/>
      <c r="NRF31" s="11"/>
      <c r="NRG31" s="11"/>
      <c r="NRH31" s="11"/>
      <c r="NRI31" s="11"/>
      <c r="NRJ31" s="11"/>
      <c r="NRK31" s="11"/>
      <c r="NRL31" s="11"/>
      <c r="NRM31" s="11"/>
      <c r="NRN31" s="11"/>
      <c r="NRO31" s="11"/>
      <c r="NRP31" s="11"/>
      <c r="NRQ31" s="11"/>
      <c r="NRR31" s="11"/>
      <c r="NRS31" s="11"/>
      <c r="NRT31" s="11"/>
      <c r="NRU31" s="11"/>
      <c r="NRV31" s="11"/>
      <c r="NRW31" s="11"/>
      <c r="NRX31" s="11"/>
      <c r="NRY31" s="11"/>
      <c r="NRZ31" s="11"/>
      <c r="NSA31" s="11"/>
      <c r="NSB31" s="11"/>
      <c r="NSC31" s="11"/>
      <c r="NSD31" s="11"/>
      <c r="NSE31" s="11"/>
      <c r="NSF31" s="11"/>
      <c r="NSG31" s="11"/>
      <c r="NSH31" s="11"/>
      <c r="NSI31" s="11"/>
      <c r="NSJ31" s="11"/>
      <c r="NSK31" s="11"/>
      <c r="NSL31" s="11"/>
      <c r="NSM31" s="11"/>
      <c r="NSN31" s="11"/>
      <c r="NSO31" s="11"/>
      <c r="NSP31" s="11"/>
      <c r="NSQ31" s="11"/>
      <c r="NSR31" s="11"/>
      <c r="NSS31" s="11"/>
      <c r="NST31" s="11"/>
      <c r="NSU31" s="11"/>
      <c r="NSV31" s="11"/>
      <c r="NSW31" s="11"/>
      <c r="NSX31" s="11"/>
      <c r="NSY31" s="11"/>
      <c r="NSZ31" s="11"/>
      <c r="NTA31" s="11"/>
      <c r="NTB31" s="11"/>
      <c r="NTC31" s="11"/>
      <c r="NTD31" s="11"/>
      <c r="NTE31" s="11"/>
      <c r="NTF31" s="11"/>
      <c r="NTG31" s="11"/>
      <c r="NTH31" s="11"/>
      <c r="NTI31" s="11"/>
      <c r="NTJ31" s="11"/>
      <c r="NTK31" s="11"/>
      <c r="NTL31" s="11"/>
      <c r="NTM31" s="11"/>
      <c r="NTN31" s="11"/>
      <c r="NTO31" s="11"/>
      <c r="NTP31" s="11"/>
      <c r="NTQ31" s="11"/>
      <c r="NTR31" s="11"/>
      <c r="NTS31" s="11"/>
      <c r="NTT31" s="11"/>
      <c r="NTU31" s="11"/>
      <c r="NTV31" s="11"/>
      <c r="NTW31" s="11"/>
      <c r="NTX31" s="11"/>
      <c r="NTY31" s="11"/>
      <c r="NTZ31" s="11"/>
      <c r="NUA31" s="11"/>
      <c r="NUB31" s="11"/>
      <c r="NUC31" s="11"/>
      <c r="NUD31" s="11"/>
      <c r="NUE31" s="11"/>
      <c r="NUF31" s="11"/>
      <c r="NUG31" s="11"/>
      <c r="NUH31" s="11"/>
      <c r="NUI31" s="11"/>
      <c r="NUJ31" s="11"/>
      <c r="NUK31" s="11"/>
      <c r="NUL31" s="11"/>
      <c r="NUM31" s="11"/>
      <c r="NUN31" s="11"/>
      <c r="NUO31" s="11"/>
      <c r="NUP31" s="11"/>
      <c r="NUQ31" s="11"/>
      <c r="NUR31" s="11"/>
      <c r="NUS31" s="11"/>
      <c r="NUT31" s="11"/>
      <c r="NUU31" s="11"/>
      <c r="NUV31" s="11"/>
      <c r="NUW31" s="11"/>
      <c r="NUX31" s="11"/>
      <c r="NUY31" s="11"/>
      <c r="NUZ31" s="11"/>
      <c r="NVA31" s="11"/>
      <c r="NVB31" s="11"/>
      <c r="NVC31" s="11"/>
      <c r="NVD31" s="11"/>
      <c r="NVE31" s="11"/>
      <c r="NVF31" s="11"/>
      <c r="NVG31" s="11"/>
      <c r="NVH31" s="11"/>
      <c r="NVI31" s="11"/>
      <c r="NVJ31" s="11"/>
      <c r="NVK31" s="11"/>
      <c r="NVL31" s="11"/>
      <c r="NVM31" s="11"/>
      <c r="NVN31" s="11"/>
      <c r="NVO31" s="11"/>
      <c r="NVP31" s="11"/>
      <c r="NVQ31" s="11"/>
      <c r="NVR31" s="11"/>
      <c r="NVS31" s="11"/>
      <c r="NVT31" s="11"/>
      <c r="NVU31" s="11"/>
      <c r="NVV31" s="11"/>
      <c r="NVW31" s="11"/>
      <c r="NVX31" s="11"/>
      <c r="NVY31" s="11"/>
      <c r="NVZ31" s="11"/>
      <c r="NWA31" s="11"/>
      <c r="NWB31" s="11"/>
      <c r="NWC31" s="11"/>
      <c r="NWD31" s="11"/>
      <c r="NWE31" s="11"/>
      <c r="NWF31" s="11"/>
      <c r="NWG31" s="11"/>
      <c r="NWH31" s="11"/>
      <c r="NWI31" s="11"/>
      <c r="NWJ31" s="11"/>
      <c r="NWK31" s="11"/>
      <c r="NWL31" s="11"/>
      <c r="NWM31" s="11"/>
      <c r="NWN31" s="11"/>
      <c r="NWO31" s="11"/>
      <c r="NWP31" s="11"/>
      <c r="NWQ31" s="11"/>
      <c r="NWR31" s="11"/>
      <c r="NWS31" s="11"/>
      <c r="NWT31" s="11"/>
      <c r="NWU31" s="11"/>
      <c r="NWV31" s="11"/>
      <c r="NWW31" s="11"/>
      <c r="NWX31" s="11"/>
      <c r="NWY31" s="11"/>
      <c r="NWZ31" s="11"/>
      <c r="NXA31" s="11"/>
      <c r="NXB31" s="11"/>
      <c r="NXC31" s="11"/>
      <c r="NXD31" s="11"/>
      <c r="NXE31" s="11"/>
      <c r="NXF31" s="11"/>
      <c r="NXG31" s="11"/>
      <c r="NXH31" s="11"/>
      <c r="NXI31" s="11"/>
      <c r="NXJ31" s="11"/>
      <c r="NXK31" s="11"/>
      <c r="NXL31" s="11"/>
      <c r="NXM31" s="11"/>
      <c r="NXN31" s="11"/>
      <c r="NXO31" s="11"/>
      <c r="NXP31" s="11"/>
      <c r="NXQ31" s="11"/>
      <c r="NXR31" s="11"/>
      <c r="NXS31" s="11"/>
      <c r="NXT31" s="11"/>
      <c r="NXU31" s="11"/>
      <c r="NXV31" s="11"/>
      <c r="NXW31" s="11"/>
      <c r="NXX31" s="11"/>
      <c r="NXY31" s="11"/>
      <c r="NXZ31" s="11"/>
      <c r="NYA31" s="11"/>
      <c r="NYB31" s="11"/>
      <c r="NYC31" s="11"/>
      <c r="NYD31" s="11"/>
      <c r="NYE31" s="11"/>
      <c r="NYF31" s="11"/>
      <c r="NYG31" s="11"/>
      <c r="NYH31" s="11"/>
      <c r="NYI31" s="11"/>
      <c r="NYJ31" s="11"/>
      <c r="NYK31" s="11"/>
      <c r="NYL31" s="11"/>
      <c r="NYM31" s="11"/>
      <c r="NYN31" s="11"/>
      <c r="NYO31" s="11"/>
      <c r="NYP31" s="11"/>
      <c r="NYQ31" s="11"/>
      <c r="NYR31" s="11"/>
      <c r="NYS31" s="11"/>
      <c r="NYT31" s="11"/>
      <c r="NYU31" s="11"/>
      <c r="NYV31" s="11"/>
      <c r="NYW31" s="11"/>
      <c r="NYX31" s="11"/>
      <c r="NYY31" s="11"/>
      <c r="NYZ31" s="11"/>
      <c r="NZA31" s="11"/>
      <c r="NZB31" s="11"/>
      <c r="NZC31" s="11"/>
      <c r="NZD31" s="11"/>
      <c r="NZE31" s="11"/>
      <c r="NZF31" s="11"/>
      <c r="NZG31" s="11"/>
      <c r="NZH31" s="11"/>
      <c r="NZI31" s="11"/>
      <c r="NZJ31" s="11"/>
      <c r="NZK31" s="11"/>
      <c r="NZL31" s="11"/>
      <c r="NZM31" s="11"/>
      <c r="NZN31" s="11"/>
      <c r="NZO31" s="11"/>
      <c r="NZP31" s="11"/>
      <c r="NZQ31" s="11"/>
      <c r="NZR31" s="11"/>
      <c r="NZS31" s="11"/>
      <c r="NZT31" s="11"/>
      <c r="NZU31" s="11"/>
      <c r="NZV31" s="11"/>
      <c r="NZW31" s="11"/>
      <c r="NZX31" s="11"/>
      <c r="NZY31" s="11"/>
      <c r="NZZ31" s="11"/>
      <c r="OAA31" s="11"/>
      <c r="OAB31" s="11"/>
      <c r="OAC31" s="11"/>
      <c r="OAD31" s="11"/>
      <c r="OAE31" s="11"/>
      <c r="OAF31" s="11"/>
      <c r="OAG31" s="11"/>
      <c r="OAH31" s="11"/>
      <c r="OAI31" s="11"/>
      <c r="OAJ31" s="11"/>
      <c r="OAK31" s="11"/>
      <c r="OAL31" s="11"/>
      <c r="OAM31" s="11"/>
      <c r="OAN31" s="11"/>
      <c r="OAO31" s="11"/>
      <c r="OAP31" s="11"/>
      <c r="OAQ31" s="11"/>
      <c r="OAR31" s="11"/>
      <c r="OAS31" s="11"/>
      <c r="OAT31" s="11"/>
      <c r="OAU31" s="11"/>
      <c r="OAV31" s="11"/>
      <c r="OAW31" s="11"/>
      <c r="OAX31" s="11"/>
      <c r="OAY31" s="11"/>
      <c r="OAZ31" s="11"/>
      <c r="OBA31" s="11"/>
      <c r="OBB31" s="11"/>
      <c r="OBC31" s="11"/>
      <c r="OBD31" s="11"/>
      <c r="OBE31" s="11"/>
      <c r="OBF31" s="11"/>
      <c r="OBG31" s="11"/>
      <c r="OBH31" s="11"/>
      <c r="OBI31" s="11"/>
      <c r="OBJ31" s="11"/>
      <c r="OBK31" s="11"/>
      <c r="OBL31" s="11"/>
      <c r="OBM31" s="11"/>
      <c r="OBN31" s="11"/>
      <c r="OBO31" s="11"/>
      <c r="OBP31" s="11"/>
      <c r="OBQ31" s="11"/>
      <c r="OBR31" s="11"/>
      <c r="OBS31" s="11"/>
      <c r="OBT31" s="11"/>
      <c r="OBU31" s="11"/>
      <c r="OBV31" s="11"/>
      <c r="OBW31" s="11"/>
      <c r="OBX31" s="11"/>
      <c r="OBY31" s="11"/>
      <c r="OBZ31" s="11"/>
      <c r="OCA31" s="11"/>
      <c r="OCB31" s="11"/>
      <c r="OCC31" s="11"/>
      <c r="OCD31" s="11"/>
      <c r="OCE31" s="11"/>
      <c r="OCF31" s="11"/>
      <c r="OCG31" s="11"/>
      <c r="OCH31" s="11"/>
      <c r="OCI31" s="11"/>
      <c r="OCJ31" s="11"/>
      <c r="OCK31" s="11"/>
      <c r="OCL31" s="11"/>
      <c r="OCM31" s="11"/>
      <c r="OCN31" s="11"/>
      <c r="OCO31" s="11"/>
      <c r="OCP31" s="11"/>
      <c r="OCQ31" s="11"/>
      <c r="OCR31" s="11"/>
      <c r="OCS31" s="11"/>
      <c r="OCT31" s="11"/>
      <c r="OCU31" s="11"/>
      <c r="OCV31" s="11"/>
      <c r="OCW31" s="11"/>
      <c r="OCX31" s="11"/>
      <c r="OCY31" s="11"/>
      <c r="OCZ31" s="11"/>
      <c r="ODA31" s="11"/>
      <c r="ODB31" s="11"/>
      <c r="ODC31" s="11"/>
      <c r="ODD31" s="11"/>
      <c r="ODE31" s="11"/>
      <c r="ODF31" s="11"/>
      <c r="ODG31" s="11"/>
      <c r="ODH31" s="11"/>
      <c r="ODI31" s="11"/>
      <c r="ODJ31" s="11"/>
      <c r="ODK31" s="11"/>
      <c r="ODL31" s="11"/>
      <c r="ODM31" s="11"/>
      <c r="ODN31" s="11"/>
      <c r="ODO31" s="11"/>
      <c r="ODP31" s="11"/>
      <c r="ODQ31" s="11"/>
      <c r="ODR31" s="11"/>
      <c r="ODS31" s="11"/>
      <c r="ODT31" s="11"/>
      <c r="ODU31" s="11"/>
      <c r="ODV31" s="11"/>
      <c r="ODW31" s="11"/>
      <c r="ODX31" s="11"/>
      <c r="ODY31" s="11"/>
      <c r="ODZ31" s="11"/>
      <c r="OEA31" s="11"/>
      <c r="OEB31" s="11"/>
      <c r="OEC31" s="11"/>
      <c r="OED31" s="11"/>
      <c r="OEE31" s="11"/>
      <c r="OEF31" s="11"/>
      <c r="OEG31" s="11"/>
      <c r="OEH31" s="11"/>
      <c r="OEI31" s="11"/>
      <c r="OEJ31" s="11"/>
      <c r="OEK31" s="11"/>
      <c r="OEL31" s="11"/>
      <c r="OEM31" s="11"/>
      <c r="OEN31" s="11"/>
      <c r="OEO31" s="11"/>
      <c r="OEP31" s="11"/>
      <c r="OEQ31" s="11"/>
      <c r="OER31" s="11"/>
      <c r="OES31" s="11"/>
      <c r="OET31" s="11"/>
      <c r="OEU31" s="11"/>
      <c r="OEV31" s="11"/>
      <c r="OEW31" s="11"/>
      <c r="OEX31" s="11"/>
      <c r="OEY31" s="11"/>
      <c r="OEZ31" s="11"/>
      <c r="OFA31" s="11"/>
      <c r="OFB31" s="11"/>
      <c r="OFC31" s="11"/>
      <c r="OFD31" s="11"/>
      <c r="OFE31" s="11"/>
      <c r="OFF31" s="11"/>
      <c r="OFG31" s="11"/>
      <c r="OFH31" s="11"/>
      <c r="OFI31" s="11"/>
      <c r="OFJ31" s="11"/>
      <c r="OFK31" s="11"/>
      <c r="OFL31" s="11"/>
      <c r="OFM31" s="11"/>
      <c r="OFN31" s="11"/>
      <c r="OFO31" s="11"/>
      <c r="OFP31" s="11"/>
      <c r="OFQ31" s="11"/>
      <c r="OFR31" s="11"/>
      <c r="OFS31" s="11"/>
      <c r="OFT31" s="11"/>
      <c r="OFU31" s="11"/>
      <c r="OFV31" s="11"/>
      <c r="OFW31" s="11"/>
      <c r="OFX31" s="11"/>
      <c r="OFY31" s="11"/>
      <c r="OFZ31" s="11"/>
      <c r="OGA31" s="11"/>
      <c r="OGB31" s="11"/>
      <c r="OGC31" s="11"/>
      <c r="OGD31" s="11"/>
      <c r="OGE31" s="11"/>
      <c r="OGF31" s="11"/>
      <c r="OGG31" s="11"/>
      <c r="OGH31" s="11"/>
      <c r="OGI31" s="11"/>
      <c r="OGJ31" s="11"/>
      <c r="OGK31" s="11"/>
      <c r="OGL31" s="11"/>
      <c r="OGM31" s="11"/>
      <c r="OGN31" s="11"/>
      <c r="OGO31" s="11"/>
      <c r="OGP31" s="11"/>
      <c r="OGQ31" s="11"/>
      <c r="OGR31" s="11"/>
      <c r="OGS31" s="11"/>
      <c r="OGT31" s="11"/>
      <c r="OGU31" s="11"/>
      <c r="OGV31" s="11"/>
      <c r="OGW31" s="11"/>
      <c r="OGX31" s="11"/>
      <c r="OGY31" s="11"/>
      <c r="OGZ31" s="11"/>
      <c r="OHA31" s="11"/>
      <c r="OHB31" s="11"/>
      <c r="OHC31" s="11"/>
      <c r="OHD31" s="11"/>
      <c r="OHE31" s="11"/>
      <c r="OHF31" s="11"/>
      <c r="OHG31" s="11"/>
      <c r="OHH31" s="11"/>
      <c r="OHI31" s="11"/>
      <c r="OHJ31" s="11"/>
      <c r="OHK31" s="11"/>
      <c r="OHL31" s="11"/>
      <c r="OHM31" s="11"/>
      <c r="OHN31" s="11"/>
      <c r="OHO31" s="11"/>
      <c r="OHP31" s="11"/>
      <c r="OHQ31" s="11"/>
      <c r="OHR31" s="11"/>
      <c r="OHS31" s="11"/>
      <c r="OHT31" s="11"/>
      <c r="OHU31" s="11"/>
      <c r="OHV31" s="11"/>
      <c r="OHW31" s="11"/>
      <c r="OHX31" s="11"/>
      <c r="OHY31" s="11"/>
      <c r="OHZ31" s="11"/>
      <c r="OIA31" s="11"/>
      <c r="OIB31" s="11"/>
      <c r="OIC31" s="11"/>
      <c r="OID31" s="11"/>
      <c r="OIE31" s="11"/>
      <c r="OIF31" s="11"/>
      <c r="OIG31" s="11"/>
      <c r="OIH31" s="11"/>
      <c r="OII31" s="11"/>
      <c r="OIJ31" s="11"/>
      <c r="OIK31" s="11"/>
      <c r="OIL31" s="11"/>
      <c r="OIM31" s="11"/>
      <c r="OIN31" s="11"/>
      <c r="OIO31" s="11"/>
      <c r="OIP31" s="11"/>
      <c r="OIQ31" s="11"/>
      <c r="OIR31" s="11"/>
      <c r="OIS31" s="11"/>
      <c r="OIT31" s="11"/>
      <c r="OIU31" s="11"/>
      <c r="OIV31" s="11"/>
      <c r="OIW31" s="11"/>
      <c r="OIX31" s="11"/>
      <c r="OIY31" s="11"/>
      <c r="OIZ31" s="11"/>
      <c r="OJA31" s="11"/>
      <c r="OJB31" s="11"/>
      <c r="OJC31" s="11"/>
      <c r="OJD31" s="11"/>
      <c r="OJE31" s="11"/>
      <c r="OJF31" s="11"/>
      <c r="OJG31" s="11"/>
      <c r="OJH31" s="11"/>
      <c r="OJI31" s="11"/>
      <c r="OJJ31" s="11"/>
      <c r="OJK31" s="11"/>
      <c r="OJL31" s="11"/>
      <c r="OJM31" s="11"/>
      <c r="OJN31" s="11"/>
      <c r="OJO31" s="11"/>
      <c r="OJP31" s="11"/>
      <c r="OJQ31" s="11"/>
      <c r="OJR31" s="11"/>
      <c r="OJS31" s="11"/>
      <c r="OJT31" s="11"/>
      <c r="OJU31" s="11"/>
      <c r="OJV31" s="11"/>
      <c r="OJW31" s="11"/>
      <c r="OJX31" s="11"/>
      <c r="OJY31" s="11"/>
      <c r="OJZ31" s="11"/>
      <c r="OKA31" s="11"/>
      <c r="OKB31" s="11"/>
      <c r="OKC31" s="11"/>
      <c r="OKD31" s="11"/>
      <c r="OKE31" s="11"/>
      <c r="OKF31" s="11"/>
      <c r="OKG31" s="11"/>
      <c r="OKH31" s="11"/>
      <c r="OKI31" s="11"/>
      <c r="OKJ31" s="11"/>
      <c r="OKK31" s="11"/>
      <c r="OKL31" s="11"/>
      <c r="OKM31" s="11"/>
      <c r="OKN31" s="11"/>
      <c r="OKO31" s="11"/>
      <c r="OKP31" s="11"/>
      <c r="OKQ31" s="11"/>
      <c r="OKR31" s="11"/>
      <c r="OKS31" s="11"/>
      <c r="OKT31" s="11"/>
      <c r="OKU31" s="11"/>
      <c r="OKV31" s="11"/>
      <c r="OKW31" s="11"/>
      <c r="OKX31" s="11"/>
      <c r="OKY31" s="11"/>
      <c r="OKZ31" s="11"/>
      <c r="OLA31" s="11"/>
      <c r="OLB31" s="11"/>
      <c r="OLC31" s="11"/>
      <c r="OLD31" s="11"/>
      <c r="OLE31" s="11"/>
      <c r="OLF31" s="11"/>
      <c r="OLG31" s="11"/>
      <c r="OLH31" s="11"/>
      <c r="OLI31" s="11"/>
      <c r="OLJ31" s="11"/>
      <c r="OLK31" s="11"/>
      <c r="OLL31" s="11"/>
      <c r="OLM31" s="11"/>
      <c r="OLN31" s="11"/>
      <c r="OLO31" s="11"/>
      <c r="OLP31" s="11"/>
      <c r="OLQ31" s="11"/>
      <c r="OLR31" s="11"/>
      <c r="OLS31" s="11"/>
      <c r="OLT31" s="11"/>
      <c r="OLU31" s="11"/>
      <c r="OLV31" s="11"/>
      <c r="OLW31" s="11"/>
      <c r="OLX31" s="11"/>
      <c r="OLY31" s="11"/>
      <c r="OLZ31" s="11"/>
      <c r="OMA31" s="11"/>
      <c r="OMB31" s="11"/>
      <c r="OMC31" s="11"/>
      <c r="OMD31" s="11"/>
      <c r="OME31" s="11"/>
      <c r="OMF31" s="11"/>
      <c r="OMG31" s="11"/>
      <c r="OMH31" s="11"/>
      <c r="OMI31" s="11"/>
      <c r="OMJ31" s="11"/>
      <c r="OMK31" s="11"/>
      <c r="OML31" s="11"/>
      <c r="OMM31" s="11"/>
      <c r="OMN31" s="11"/>
      <c r="OMO31" s="11"/>
      <c r="OMP31" s="11"/>
      <c r="OMQ31" s="11"/>
      <c r="OMR31" s="11"/>
      <c r="OMS31" s="11"/>
      <c r="OMT31" s="11"/>
      <c r="OMU31" s="11"/>
      <c r="OMV31" s="11"/>
      <c r="OMW31" s="11"/>
      <c r="OMX31" s="11"/>
      <c r="OMY31" s="11"/>
      <c r="OMZ31" s="11"/>
      <c r="ONA31" s="11"/>
      <c r="ONB31" s="11"/>
      <c r="ONC31" s="11"/>
      <c r="OND31" s="11"/>
      <c r="ONE31" s="11"/>
      <c r="ONF31" s="11"/>
      <c r="ONG31" s="11"/>
      <c r="ONH31" s="11"/>
      <c r="ONI31" s="11"/>
      <c r="ONJ31" s="11"/>
      <c r="ONK31" s="11"/>
      <c r="ONL31" s="11"/>
      <c r="ONM31" s="11"/>
      <c r="ONN31" s="11"/>
      <c r="ONO31" s="11"/>
      <c r="ONP31" s="11"/>
      <c r="ONQ31" s="11"/>
      <c r="ONR31" s="11"/>
      <c r="ONS31" s="11"/>
      <c r="ONT31" s="11"/>
      <c r="ONU31" s="11"/>
      <c r="ONV31" s="11"/>
      <c r="ONW31" s="11"/>
      <c r="ONX31" s="11"/>
      <c r="ONY31" s="11"/>
      <c r="ONZ31" s="11"/>
      <c r="OOA31" s="11"/>
      <c r="OOB31" s="11"/>
      <c r="OOC31" s="11"/>
      <c r="OOD31" s="11"/>
      <c r="OOE31" s="11"/>
      <c r="OOF31" s="11"/>
      <c r="OOG31" s="11"/>
      <c r="OOH31" s="11"/>
      <c r="OOI31" s="11"/>
      <c r="OOJ31" s="11"/>
      <c r="OOK31" s="11"/>
      <c r="OOL31" s="11"/>
      <c r="OOM31" s="11"/>
      <c r="OON31" s="11"/>
      <c r="OOO31" s="11"/>
      <c r="OOP31" s="11"/>
      <c r="OOQ31" s="11"/>
      <c r="OOR31" s="11"/>
      <c r="OOS31" s="11"/>
      <c r="OOT31" s="11"/>
      <c r="OOU31" s="11"/>
      <c r="OOV31" s="11"/>
      <c r="OOW31" s="11"/>
      <c r="OOX31" s="11"/>
      <c r="OOY31" s="11"/>
      <c r="OOZ31" s="11"/>
      <c r="OPA31" s="11"/>
      <c r="OPB31" s="11"/>
      <c r="OPC31" s="11"/>
      <c r="OPD31" s="11"/>
      <c r="OPE31" s="11"/>
      <c r="OPF31" s="11"/>
      <c r="OPG31" s="11"/>
      <c r="OPH31" s="11"/>
      <c r="OPI31" s="11"/>
      <c r="OPJ31" s="11"/>
      <c r="OPK31" s="11"/>
      <c r="OPL31" s="11"/>
      <c r="OPM31" s="11"/>
      <c r="OPN31" s="11"/>
      <c r="OPO31" s="11"/>
      <c r="OPP31" s="11"/>
      <c r="OPQ31" s="11"/>
      <c r="OPR31" s="11"/>
      <c r="OPS31" s="11"/>
      <c r="OPT31" s="11"/>
      <c r="OPU31" s="11"/>
      <c r="OPV31" s="11"/>
      <c r="OPW31" s="11"/>
      <c r="OPX31" s="11"/>
      <c r="OPY31" s="11"/>
      <c r="OPZ31" s="11"/>
      <c r="OQA31" s="11"/>
      <c r="OQB31" s="11"/>
      <c r="OQC31" s="11"/>
      <c r="OQD31" s="11"/>
      <c r="OQE31" s="11"/>
      <c r="OQF31" s="11"/>
      <c r="OQG31" s="11"/>
      <c r="OQH31" s="11"/>
      <c r="OQI31" s="11"/>
      <c r="OQJ31" s="11"/>
      <c r="OQK31" s="11"/>
      <c r="OQL31" s="11"/>
      <c r="OQM31" s="11"/>
      <c r="OQN31" s="11"/>
      <c r="OQO31" s="11"/>
      <c r="OQP31" s="11"/>
      <c r="OQQ31" s="11"/>
      <c r="OQR31" s="11"/>
      <c r="OQS31" s="11"/>
      <c r="OQT31" s="11"/>
      <c r="OQU31" s="11"/>
      <c r="OQV31" s="11"/>
      <c r="OQW31" s="11"/>
      <c r="OQX31" s="11"/>
      <c r="OQY31" s="11"/>
      <c r="OQZ31" s="11"/>
      <c r="ORA31" s="11"/>
      <c r="ORB31" s="11"/>
      <c r="ORC31" s="11"/>
      <c r="ORD31" s="11"/>
      <c r="ORE31" s="11"/>
      <c r="ORF31" s="11"/>
      <c r="ORG31" s="11"/>
      <c r="ORH31" s="11"/>
      <c r="ORI31" s="11"/>
      <c r="ORJ31" s="11"/>
      <c r="ORK31" s="11"/>
      <c r="ORL31" s="11"/>
      <c r="ORM31" s="11"/>
      <c r="ORN31" s="11"/>
      <c r="ORO31" s="11"/>
      <c r="ORP31" s="11"/>
      <c r="ORQ31" s="11"/>
      <c r="ORR31" s="11"/>
      <c r="ORS31" s="11"/>
      <c r="ORT31" s="11"/>
      <c r="ORU31" s="11"/>
      <c r="ORV31" s="11"/>
      <c r="ORW31" s="11"/>
      <c r="ORX31" s="11"/>
      <c r="ORY31" s="11"/>
      <c r="ORZ31" s="11"/>
      <c r="OSA31" s="11"/>
      <c r="OSB31" s="11"/>
      <c r="OSC31" s="11"/>
      <c r="OSD31" s="11"/>
      <c r="OSE31" s="11"/>
      <c r="OSF31" s="11"/>
      <c r="OSG31" s="11"/>
      <c r="OSH31" s="11"/>
      <c r="OSI31" s="11"/>
      <c r="OSJ31" s="11"/>
      <c r="OSK31" s="11"/>
      <c r="OSL31" s="11"/>
      <c r="OSM31" s="11"/>
      <c r="OSN31" s="11"/>
      <c r="OSO31" s="11"/>
      <c r="OSP31" s="11"/>
      <c r="OSQ31" s="11"/>
      <c r="OSR31" s="11"/>
      <c r="OSS31" s="11"/>
      <c r="OST31" s="11"/>
      <c r="OSU31" s="11"/>
      <c r="OSV31" s="11"/>
      <c r="OSW31" s="11"/>
      <c r="OSX31" s="11"/>
      <c r="OSY31" s="11"/>
      <c r="OSZ31" s="11"/>
      <c r="OTA31" s="11"/>
      <c r="OTB31" s="11"/>
      <c r="OTC31" s="11"/>
      <c r="OTD31" s="11"/>
      <c r="OTE31" s="11"/>
      <c r="OTF31" s="11"/>
      <c r="OTG31" s="11"/>
      <c r="OTH31" s="11"/>
      <c r="OTI31" s="11"/>
      <c r="OTJ31" s="11"/>
      <c r="OTK31" s="11"/>
      <c r="OTL31" s="11"/>
      <c r="OTM31" s="11"/>
      <c r="OTN31" s="11"/>
      <c r="OTO31" s="11"/>
      <c r="OTP31" s="11"/>
      <c r="OTQ31" s="11"/>
      <c r="OTR31" s="11"/>
      <c r="OTS31" s="11"/>
      <c r="OTT31" s="11"/>
      <c r="OTU31" s="11"/>
      <c r="OTV31" s="11"/>
      <c r="OTW31" s="11"/>
      <c r="OTX31" s="11"/>
      <c r="OTY31" s="11"/>
      <c r="OTZ31" s="11"/>
      <c r="OUA31" s="11"/>
      <c r="OUB31" s="11"/>
      <c r="OUC31" s="11"/>
      <c r="OUD31" s="11"/>
      <c r="OUE31" s="11"/>
      <c r="OUF31" s="11"/>
      <c r="OUG31" s="11"/>
      <c r="OUH31" s="11"/>
      <c r="OUI31" s="11"/>
      <c r="OUJ31" s="11"/>
      <c r="OUK31" s="11"/>
      <c r="OUL31" s="11"/>
      <c r="OUM31" s="11"/>
      <c r="OUN31" s="11"/>
      <c r="OUO31" s="11"/>
      <c r="OUP31" s="11"/>
      <c r="OUQ31" s="11"/>
      <c r="OUR31" s="11"/>
      <c r="OUS31" s="11"/>
      <c r="OUT31" s="11"/>
      <c r="OUU31" s="11"/>
      <c r="OUV31" s="11"/>
      <c r="OUW31" s="11"/>
      <c r="OUX31" s="11"/>
      <c r="OUY31" s="11"/>
      <c r="OUZ31" s="11"/>
      <c r="OVA31" s="11"/>
      <c r="OVB31" s="11"/>
      <c r="OVC31" s="11"/>
      <c r="OVD31" s="11"/>
      <c r="OVE31" s="11"/>
      <c r="OVF31" s="11"/>
      <c r="OVG31" s="11"/>
      <c r="OVH31" s="11"/>
      <c r="OVI31" s="11"/>
      <c r="OVJ31" s="11"/>
      <c r="OVK31" s="11"/>
      <c r="OVL31" s="11"/>
      <c r="OVM31" s="11"/>
      <c r="OVN31" s="11"/>
      <c r="OVO31" s="11"/>
      <c r="OVP31" s="11"/>
      <c r="OVQ31" s="11"/>
      <c r="OVR31" s="11"/>
      <c r="OVS31" s="11"/>
      <c r="OVT31" s="11"/>
      <c r="OVU31" s="11"/>
      <c r="OVV31" s="11"/>
      <c r="OVW31" s="11"/>
      <c r="OVX31" s="11"/>
      <c r="OVY31" s="11"/>
      <c r="OVZ31" s="11"/>
      <c r="OWA31" s="11"/>
      <c r="OWB31" s="11"/>
      <c r="OWC31" s="11"/>
      <c r="OWD31" s="11"/>
      <c r="OWE31" s="11"/>
      <c r="OWF31" s="11"/>
      <c r="OWG31" s="11"/>
      <c r="OWH31" s="11"/>
      <c r="OWI31" s="11"/>
      <c r="OWJ31" s="11"/>
      <c r="OWK31" s="11"/>
      <c r="OWL31" s="11"/>
      <c r="OWM31" s="11"/>
      <c r="OWN31" s="11"/>
      <c r="OWO31" s="11"/>
      <c r="OWP31" s="11"/>
      <c r="OWQ31" s="11"/>
      <c r="OWR31" s="11"/>
      <c r="OWS31" s="11"/>
      <c r="OWT31" s="11"/>
      <c r="OWU31" s="11"/>
      <c r="OWV31" s="11"/>
      <c r="OWW31" s="11"/>
      <c r="OWX31" s="11"/>
      <c r="OWY31" s="11"/>
      <c r="OWZ31" s="11"/>
      <c r="OXA31" s="11"/>
      <c r="OXB31" s="11"/>
      <c r="OXC31" s="11"/>
      <c r="OXD31" s="11"/>
      <c r="OXE31" s="11"/>
      <c r="OXF31" s="11"/>
      <c r="OXG31" s="11"/>
      <c r="OXH31" s="11"/>
      <c r="OXI31" s="11"/>
      <c r="OXJ31" s="11"/>
      <c r="OXK31" s="11"/>
      <c r="OXL31" s="11"/>
      <c r="OXM31" s="11"/>
      <c r="OXN31" s="11"/>
      <c r="OXO31" s="11"/>
      <c r="OXP31" s="11"/>
      <c r="OXQ31" s="11"/>
      <c r="OXR31" s="11"/>
      <c r="OXS31" s="11"/>
      <c r="OXT31" s="11"/>
      <c r="OXU31" s="11"/>
      <c r="OXV31" s="11"/>
      <c r="OXW31" s="11"/>
      <c r="OXX31" s="11"/>
      <c r="OXY31" s="11"/>
      <c r="OXZ31" s="11"/>
      <c r="OYA31" s="11"/>
      <c r="OYB31" s="11"/>
      <c r="OYC31" s="11"/>
      <c r="OYD31" s="11"/>
      <c r="OYE31" s="11"/>
      <c r="OYF31" s="11"/>
      <c r="OYG31" s="11"/>
      <c r="OYH31" s="11"/>
      <c r="OYI31" s="11"/>
      <c r="OYJ31" s="11"/>
      <c r="OYK31" s="11"/>
      <c r="OYL31" s="11"/>
      <c r="OYM31" s="11"/>
      <c r="OYN31" s="11"/>
      <c r="OYO31" s="11"/>
      <c r="OYP31" s="11"/>
      <c r="OYQ31" s="11"/>
      <c r="OYR31" s="11"/>
      <c r="OYS31" s="11"/>
      <c r="OYT31" s="11"/>
      <c r="OYU31" s="11"/>
      <c r="OYV31" s="11"/>
      <c r="OYW31" s="11"/>
      <c r="OYX31" s="11"/>
      <c r="OYY31" s="11"/>
      <c r="OYZ31" s="11"/>
      <c r="OZA31" s="11"/>
      <c r="OZB31" s="11"/>
      <c r="OZC31" s="11"/>
      <c r="OZD31" s="11"/>
      <c r="OZE31" s="11"/>
      <c r="OZF31" s="11"/>
      <c r="OZG31" s="11"/>
      <c r="OZH31" s="11"/>
      <c r="OZI31" s="11"/>
      <c r="OZJ31" s="11"/>
      <c r="OZK31" s="11"/>
      <c r="OZL31" s="11"/>
      <c r="OZM31" s="11"/>
      <c r="OZN31" s="11"/>
      <c r="OZO31" s="11"/>
      <c r="OZP31" s="11"/>
      <c r="OZQ31" s="11"/>
      <c r="OZR31" s="11"/>
      <c r="OZS31" s="11"/>
      <c r="OZT31" s="11"/>
      <c r="OZU31" s="11"/>
      <c r="OZV31" s="11"/>
      <c r="OZW31" s="11"/>
      <c r="OZX31" s="11"/>
      <c r="OZY31" s="11"/>
      <c r="OZZ31" s="11"/>
      <c r="PAA31" s="11"/>
      <c r="PAB31" s="11"/>
      <c r="PAC31" s="11"/>
      <c r="PAD31" s="11"/>
      <c r="PAE31" s="11"/>
      <c r="PAF31" s="11"/>
      <c r="PAG31" s="11"/>
      <c r="PAH31" s="11"/>
      <c r="PAI31" s="11"/>
      <c r="PAJ31" s="11"/>
      <c r="PAK31" s="11"/>
      <c r="PAL31" s="11"/>
      <c r="PAM31" s="11"/>
      <c r="PAN31" s="11"/>
      <c r="PAO31" s="11"/>
      <c r="PAP31" s="11"/>
      <c r="PAQ31" s="11"/>
      <c r="PAR31" s="11"/>
      <c r="PAS31" s="11"/>
      <c r="PAT31" s="11"/>
      <c r="PAU31" s="11"/>
      <c r="PAV31" s="11"/>
      <c r="PAW31" s="11"/>
      <c r="PAX31" s="11"/>
      <c r="PAY31" s="11"/>
      <c r="PAZ31" s="11"/>
      <c r="PBA31" s="11"/>
      <c r="PBB31" s="11"/>
      <c r="PBC31" s="11"/>
      <c r="PBD31" s="11"/>
      <c r="PBE31" s="11"/>
      <c r="PBF31" s="11"/>
      <c r="PBG31" s="11"/>
      <c r="PBH31" s="11"/>
      <c r="PBI31" s="11"/>
      <c r="PBJ31" s="11"/>
      <c r="PBK31" s="11"/>
      <c r="PBL31" s="11"/>
      <c r="PBM31" s="11"/>
      <c r="PBN31" s="11"/>
      <c r="PBO31" s="11"/>
      <c r="PBP31" s="11"/>
      <c r="PBQ31" s="11"/>
      <c r="PBR31" s="11"/>
      <c r="PBS31" s="11"/>
      <c r="PBT31" s="11"/>
      <c r="PBU31" s="11"/>
      <c r="PBV31" s="11"/>
      <c r="PBW31" s="11"/>
      <c r="PBX31" s="11"/>
      <c r="PBY31" s="11"/>
      <c r="PBZ31" s="11"/>
      <c r="PCA31" s="11"/>
      <c r="PCB31" s="11"/>
      <c r="PCC31" s="11"/>
      <c r="PCD31" s="11"/>
      <c r="PCE31" s="11"/>
      <c r="PCF31" s="11"/>
      <c r="PCG31" s="11"/>
      <c r="PCH31" s="11"/>
      <c r="PCI31" s="11"/>
      <c r="PCJ31" s="11"/>
      <c r="PCK31" s="11"/>
      <c r="PCL31" s="11"/>
      <c r="PCM31" s="11"/>
      <c r="PCN31" s="11"/>
      <c r="PCO31" s="11"/>
      <c r="PCP31" s="11"/>
      <c r="PCQ31" s="11"/>
      <c r="PCR31" s="11"/>
      <c r="PCS31" s="11"/>
      <c r="PCT31" s="11"/>
      <c r="PCU31" s="11"/>
      <c r="PCV31" s="11"/>
      <c r="PCW31" s="11"/>
      <c r="PCX31" s="11"/>
      <c r="PCY31" s="11"/>
      <c r="PCZ31" s="11"/>
      <c r="PDA31" s="11"/>
      <c r="PDB31" s="11"/>
      <c r="PDC31" s="11"/>
      <c r="PDD31" s="11"/>
      <c r="PDE31" s="11"/>
      <c r="PDF31" s="11"/>
      <c r="PDG31" s="11"/>
      <c r="PDH31" s="11"/>
      <c r="PDI31" s="11"/>
      <c r="PDJ31" s="11"/>
      <c r="PDK31" s="11"/>
      <c r="PDL31" s="11"/>
      <c r="PDM31" s="11"/>
      <c r="PDN31" s="11"/>
      <c r="PDO31" s="11"/>
      <c r="PDP31" s="11"/>
      <c r="PDQ31" s="11"/>
      <c r="PDR31" s="11"/>
      <c r="PDS31" s="11"/>
      <c r="PDT31" s="11"/>
      <c r="PDU31" s="11"/>
      <c r="PDV31" s="11"/>
      <c r="PDW31" s="11"/>
      <c r="PDX31" s="11"/>
      <c r="PDY31" s="11"/>
      <c r="PDZ31" s="11"/>
      <c r="PEA31" s="11"/>
      <c r="PEB31" s="11"/>
      <c r="PEC31" s="11"/>
      <c r="PED31" s="11"/>
      <c r="PEE31" s="11"/>
      <c r="PEF31" s="11"/>
      <c r="PEG31" s="11"/>
      <c r="PEH31" s="11"/>
      <c r="PEI31" s="11"/>
      <c r="PEJ31" s="11"/>
      <c r="PEK31" s="11"/>
      <c r="PEL31" s="11"/>
      <c r="PEM31" s="11"/>
      <c r="PEN31" s="11"/>
      <c r="PEO31" s="11"/>
      <c r="PEP31" s="11"/>
      <c r="PEQ31" s="11"/>
      <c r="PER31" s="11"/>
      <c r="PES31" s="11"/>
      <c r="PET31" s="11"/>
      <c r="PEU31" s="11"/>
      <c r="PEV31" s="11"/>
      <c r="PEW31" s="11"/>
      <c r="PEX31" s="11"/>
      <c r="PEY31" s="11"/>
      <c r="PEZ31" s="11"/>
      <c r="PFA31" s="11"/>
      <c r="PFB31" s="11"/>
      <c r="PFC31" s="11"/>
      <c r="PFD31" s="11"/>
      <c r="PFE31" s="11"/>
      <c r="PFF31" s="11"/>
      <c r="PFG31" s="11"/>
      <c r="PFH31" s="11"/>
      <c r="PFI31" s="11"/>
      <c r="PFJ31" s="11"/>
      <c r="PFK31" s="11"/>
      <c r="PFL31" s="11"/>
      <c r="PFM31" s="11"/>
      <c r="PFN31" s="11"/>
      <c r="PFO31" s="11"/>
      <c r="PFP31" s="11"/>
      <c r="PFQ31" s="11"/>
      <c r="PFR31" s="11"/>
      <c r="PFS31" s="11"/>
      <c r="PFT31" s="11"/>
      <c r="PFU31" s="11"/>
      <c r="PFV31" s="11"/>
      <c r="PFW31" s="11"/>
      <c r="PFX31" s="11"/>
      <c r="PFY31" s="11"/>
      <c r="PFZ31" s="11"/>
      <c r="PGA31" s="11"/>
      <c r="PGB31" s="11"/>
      <c r="PGC31" s="11"/>
      <c r="PGD31" s="11"/>
      <c r="PGE31" s="11"/>
      <c r="PGF31" s="11"/>
      <c r="PGG31" s="11"/>
      <c r="PGH31" s="11"/>
      <c r="PGI31" s="11"/>
      <c r="PGJ31" s="11"/>
      <c r="PGK31" s="11"/>
      <c r="PGL31" s="11"/>
      <c r="PGM31" s="11"/>
      <c r="PGN31" s="11"/>
      <c r="PGO31" s="11"/>
      <c r="PGP31" s="11"/>
      <c r="PGQ31" s="11"/>
      <c r="PGR31" s="11"/>
      <c r="PGS31" s="11"/>
      <c r="PGT31" s="11"/>
      <c r="PGU31" s="11"/>
      <c r="PGV31" s="11"/>
      <c r="PGW31" s="11"/>
      <c r="PGX31" s="11"/>
      <c r="PGY31" s="11"/>
      <c r="PGZ31" s="11"/>
      <c r="PHA31" s="11"/>
      <c r="PHB31" s="11"/>
      <c r="PHC31" s="11"/>
      <c r="PHD31" s="11"/>
      <c r="PHE31" s="11"/>
      <c r="PHF31" s="11"/>
      <c r="PHG31" s="11"/>
      <c r="PHH31" s="11"/>
      <c r="PHI31" s="11"/>
      <c r="PHJ31" s="11"/>
      <c r="PHK31" s="11"/>
      <c r="PHL31" s="11"/>
      <c r="PHM31" s="11"/>
      <c r="PHN31" s="11"/>
      <c r="PHO31" s="11"/>
      <c r="PHP31" s="11"/>
      <c r="PHQ31" s="11"/>
      <c r="PHR31" s="11"/>
      <c r="PHS31" s="11"/>
      <c r="PHT31" s="11"/>
      <c r="PHU31" s="11"/>
      <c r="PHV31" s="11"/>
      <c r="PHW31" s="11"/>
      <c r="PHX31" s="11"/>
      <c r="PHY31" s="11"/>
      <c r="PHZ31" s="11"/>
      <c r="PIA31" s="11"/>
      <c r="PIB31" s="11"/>
      <c r="PIC31" s="11"/>
      <c r="PID31" s="11"/>
      <c r="PIE31" s="11"/>
      <c r="PIF31" s="11"/>
      <c r="PIG31" s="11"/>
      <c r="PIH31" s="11"/>
      <c r="PII31" s="11"/>
      <c r="PIJ31" s="11"/>
      <c r="PIK31" s="11"/>
      <c r="PIL31" s="11"/>
      <c r="PIM31" s="11"/>
      <c r="PIN31" s="11"/>
      <c r="PIO31" s="11"/>
      <c r="PIP31" s="11"/>
      <c r="PIQ31" s="11"/>
      <c r="PIR31" s="11"/>
      <c r="PIS31" s="11"/>
      <c r="PIT31" s="11"/>
      <c r="PIU31" s="11"/>
      <c r="PIV31" s="11"/>
      <c r="PIW31" s="11"/>
      <c r="PIX31" s="11"/>
      <c r="PIY31" s="11"/>
      <c r="PIZ31" s="11"/>
      <c r="PJA31" s="11"/>
      <c r="PJB31" s="11"/>
      <c r="PJC31" s="11"/>
      <c r="PJD31" s="11"/>
      <c r="PJE31" s="11"/>
      <c r="PJF31" s="11"/>
      <c r="PJG31" s="11"/>
      <c r="PJH31" s="11"/>
      <c r="PJI31" s="11"/>
      <c r="PJJ31" s="11"/>
      <c r="PJK31" s="11"/>
      <c r="PJL31" s="11"/>
      <c r="PJM31" s="11"/>
      <c r="PJN31" s="11"/>
      <c r="PJO31" s="11"/>
      <c r="PJP31" s="11"/>
      <c r="PJQ31" s="11"/>
      <c r="PJR31" s="11"/>
      <c r="PJS31" s="11"/>
      <c r="PJT31" s="11"/>
      <c r="PJU31" s="11"/>
      <c r="PJV31" s="11"/>
      <c r="PJW31" s="11"/>
      <c r="PJX31" s="11"/>
      <c r="PJY31" s="11"/>
      <c r="PJZ31" s="11"/>
      <c r="PKA31" s="11"/>
      <c r="PKB31" s="11"/>
      <c r="PKC31" s="11"/>
      <c r="PKD31" s="11"/>
      <c r="PKE31" s="11"/>
      <c r="PKF31" s="11"/>
      <c r="PKG31" s="11"/>
      <c r="PKH31" s="11"/>
      <c r="PKI31" s="11"/>
      <c r="PKJ31" s="11"/>
      <c r="PKK31" s="11"/>
      <c r="PKL31" s="11"/>
      <c r="PKM31" s="11"/>
      <c r="PKN31" s="11"/>
      <c r="PKO31" s="11"/>
      <c r="PKP31" s="11"/>
      <c r="PKQ31" s="11"/>
      <c r="PKR31" s="11"/>
      <c r="PKS31" s="11"/>
      <c r="PKT31" s="11"/>
      <c r="PKU31" s="11"/>
      <c r="PKV31" s="11"/>
      <c r="PKW31" s="11"/>
      <c r="PKX31" s="11"/>
      <c r="PKY31" s="11"/>
      <c r="PKZ31" s="11"/>
      <c r="PLA31" s="11"/>
      <c r="PLB31" s="11"/>
      <c r="PLC31" s="11"/>
      <c r="PLD31" s="11"/>
      <c r="PLE31" s="11"/>
      <c r="PLF31" s="11"/>
      <c r="PLG31" s="11"/>
      <c r="PLH31" s="11"/>
      <c r="PLI31" s="11"/>
      <c r="PLJ31" s="11"/>
      <c r="PLK31" s="11"/>
      <c r="PLL31" s="11"/>
      <c r="PLM31" s="11"/>
      <c r="PLN31" s="11"/>
      <c r="PLO31" s="11"/>
      <c r="PLP31" s="11"/>
      <c r="PLQ31" s="11"/>
      <c r="PLR31" s="11"/>
      <c r="PLS31" s="11"/>
      <c r="PLT31" s="11"/>
      <c r="PLU31" s="11"/>
      <c r="PLV31" s="11"/>
      <c r="PLW31" s="11"/>
      <c r="PLX31" s="11"/>
      <c r="PLY31" s="11"/>
      <c r="PLZ31" s="11"/>
      <c r="PMA31" s="11"/>
      <c r="PMB31" s="11"/>
      <c r="PMC31" s="11"/>
      <c r="PMD31" s="11"/>
      <c r="PME31" s="11"/>
      <c r="PMF31" s="11"/>
      <c r="PMG31" s="11"/>
      <c r="PMH31" s="11"/>
      <c r="PMI31" s="11"/>
      <c r="PMJ31" s="11"/>
      <c r="PMK31" s="11"/>
      <c r="PML31" s="11"/>
      <c r="PMM31" s="11"/>
      <c r="PMN31" s="11"/>
      <c r="PMO31" s="11"/>
      <c r="PMP31" s="11"/>
      <c r="PMQ31" s="11"/>
      <c r="PMR31" s="11"/>
      <c r="PMS31" s="11"/>
      <c r="PMT31" s="11"/>
      <c r="PMU31" s="11"/>
      <c r="PMV31" s="11"/>
      <c r="PMW31" s="11"/>
      <c r="PMX31" s="11"/>
      <c r="PMY31" s="11"/>
      <c r="PMZ31" s="11"/>
      <c r="PNA31" s="11"/>
      <c r="PNB31" s="11"/>
      <c r="PNC31" s="11"/>
      <c r="PND31" s="11"/>
      <c r="PNE31" s="11"/>
      <c r="PNF31" s="11"/>
      <c r="PNG31" s="11"/>
      <c r="PNH31" s="11"/>
      <c r="PNI31" s="11"/>
      <c r="PNJ31" s="11"/>
      <c r="PNK31" s="11"/>
      <c r="PNL31" s="11"/>
      <c r="PNM31" s="11"/>
      <c r="PNN31" s="11"/>
      <c r="PNO31" s="11"/>
      <c r="PNP31" s="11"/>
      <c r="PNQ31" s="11"/>
      <c r="PNR31" s="11"/>
      <c r="PNS31" s="11"/>
      <c r="PNT31" s="11"/>
      <c r="PNU31" s="11"/>
      <c r="PNV31" s="11"/>
      <c r="PNW31" s="11"/>
      <c r="PNX31" s="11"/>
      <c r="PNY31" s="11"/>
      <c r="PNZ31" s="11"/>
      <c r="POA31" s="11"/>
      <c r="POB31" s="11"/>
      <c r="POC31" s="11"/>
      <c r="POD31" s="11"/>
      <c r="POE31" s="11"/>
      <c r="POF31" s="11"/>
      <c r="POG31" s="11"/>
      <c r="POH31" s="11"/>
      <c r="POI31" s="11"/>
      <c r="POJ31" s="11"/>
      <c r="POK31" s="11"/>
      <c r="POL31" s="11"/>
      <c r="POM31" s="11"/>
      <c r="PON31" s="11"/>
      <c r="POO31" s="11"/>
      <c r="POP31" s="11"/>
      <c r="POQ31" s="11"/>
      <c r="POR31" s="11"/>
      <c r="POS31" s="11"/>
      <c r="POT31" s="11"/>
      <c r="POU31" s="11"/>
      <c r="POV31" s="11"/>
      <c r="POW31" s="11"/>
      <c r="POX31" s="11"/>
      <c r="POY31" s="11"/>
      <c r="POZ31" s="11"/>
      <c r="PPA31" s="11"/>
      <c r="PPB31" s="11"/>
      <c r="PPC31" s="11"/>
      <c r="PPD31" s="11"/>
      <c r="PPE31" s="11"/>
      <c r="PPF31" s="11"/>
      <c r="PPG31" s="11"/>
      <c r="PPH31" s="11"/>
      <c r="PPI31" s="11"/>
      <c r="PPJ31" s="11"/>
      <c r="PPK31" s="11"/>
      <c r="PPL31" s="11"/>
      <c r="PPM31" s="11"/>
      <c r="PPN31" s="11"/>
      <c r="PPO31" s="11"/>
      <c r="PPP31" s="11"/>
      <c r="PPQ31" s="11"/>
      <c r="PPR31" s="11"/>
      <c r="PPS31" s="11"/>
      <c r="PPT31" s="11"/>
      <c r="PPU31" s="11"/>
      <c r="PPV31" s="11"/>
      <c r="PPW31" s="11"/>
      <c r="PPX31" s="11"/>
      <c r="PPY31" s="11"/>
      <c r="PPZ31" s="11"/>
      <c r="PQA31" s="11"/>
      <c r="PQB31" s="11"/>
      <c r="PQC31" s="11"/>
      <c r="PQD31" s="11"/>
      <c r="PQE31" s="11"/>
      <c r="PQF31" s="11"/>
      <c r="PQG31" s="11"/>
      <c r="PQH31" s="11"/>
      <c r="PQI31" s="11"/>
      <c r="PQJ31" s="11"/>
      <c r="PQK31" s="11"/>
      <c r="PQL31" s="11"/>
      <c r="PQM31" s="11"/>
      <c r="PQN31" s="11"/>
      <c r="PQO31" s="11"/>
      <c r="PQP31" s="11"/>
      <c r="PQQ31" s="11"/>
      <c r="PQR31" s="11"/>
      <c r="PQS31" s="11"/>
      <c r="PQT31" s="11"/>
      <c r="PQU31" s="11"/>
      <c r="PQV31" s="11"/>
      <c r="PQW31" s="11"/>
      <c r="PQX31" s="11"/>
      <c r="PQY31" s="11"/>
      <c r="PQZ31" s="11"/>
      <c r="PRA31" s="11"/>
      <c r="PRB31" s="11"/>
      <c r="PRC31" s="11"/>
      <c r="PRD31" s="11"/>
      <c r="PRE31" s="11"/>
      <c r="PRF31" s="11"/>
      <c r="PRG31" s="11"/>
      <c r="PRH31" s="11"/>
      <c r="PRI31" s="11"/>
      <c r="PRJ31" s="11"/>
      <c r="PRK31" s="11"/>
      <c r="PRL31" s="11"/>
      <c r="PRM31" s="11"/>
      <c r="PRN31" s="11"/>
      <c r="PRO31" s="11"/>
      <c r="PRP31" s="11"/>
      <c r="PRQ31" s="11"/>
      <c r="PRR31" s="11"/>
      <c r="PRS31" s="11"/>
      <c r="PRT31" s="11"/>
      <c r="PRU31" s="11"/>
      <c r="PRV31" s="11"/>
      <c r="PRW31" s="11"/>
      <c r="PRX31" s="11"/>
      <c r="PRY31" s="11"/>
      <c r="PRZ31" s="11"/>
      <c r="PSA31" s="11"/>
      <c r="PSB31" s="11"/>
      <c r="PSC31" s="11"/>
      <c r="PSD31" s="11"/>
      <c r="PSE31" s="11"/>
      <c r="PSF31" s="11"/>
      <c r="PSG31" s="11"/>
      <c r="PSH31" s="11"/>
      <c r="PSI31" s="11"/>
      <c r="PSJ31" s="11"/>
      <c r="PSK31" s="11"/>
      <c r="PSL31" s="11"/>
      <c r="PSM31" s="11"/>
      <c r="PSN31" s="11"/>
      <c r="PSO31" s="11"/>
      <c r="PSP31" s="11"/>
      <c r="PSQ31" s="11"/>
      <c r="PSR31" s="11"/>
      <c r="PSS31" s="11"/>
      <c r="PST31" s="11"/>
      <c r="PSU31" s="11"/>
      <c r="PSV31" s="11"/>
      <c r="PSW31" s="11"/>
      <c r="PSX31" s="11"/>
      <c r="PSY31" s="11"/>
      <c r="PSZ31" s="11"/>
      <c r="PTA31" s="11"/>
      <c r="PTB31" s="11"/>
      <c r="PTC31" s="11"/>
      <c r="PTD31" s="11"/>
      <c r="PTE31" s="11"/>
      <c r="PTF31" s="11"/>
      <c r="PTG31" s="11"/>
      <c r="PTH31" s="11"/>
      <c r="PTI31" s="11"/>
      <c r="PTJ31" s="11"/>
      <c r="PTK31" s="11"/>
      <c r="PTL31" s="11"/>
      <c r="PTM31" s="11"/>
      <c r="PTN31" s="11"/>
      <c r="PTO31" s="11"/>
      <c r="PTP31" s="11"/>
      <c r="PTQ31" s="11"/>
      <c r="PTR31" s="11"/>
      <c r="PTS31" s="11"/>
      <c r="PTT31" s="11"/>
      <c r="PTU31" s="11"/>
      <c r="PTV31" s="11"/>
      <c r="PTW31" s="11"/>
      <c r="PTX31" s="11"/>
      <c r="PTY31" s="11"/>
      <c r="PTZ31" s="11"/>
      <c r="PUA31" s="11"/>
      <c r="PUB31" s="11"/>
      <c r="PUC31" s="11"/>
      <c r="PUD31" s="11"/>
      <c r="PUE31" s="11"/>
      <c r="PUF31" s="11"/>
      <c r="PUG31" s="11"/>
      <c r="PUH31" s="11"/>
      <c r="PUI31" s="11"/>
      <c r="PUJ31" s="11"/>
      <c r="PUK31" s="11"/>
      <c r="PUL31" s="11"/>
      <c r="PUM31" s="11"/>
      <c r="PUN31" s="11"/>
      <c r="PUO31" s="11"/>
      <c r="PUP31" s="11"/>
      <c r="PUQ31" s="11"/>
      <c r="PUR31" s="11"/>
      <c r="PUS31" s="11"/>
      <c r="PUT31" s="11"/>
      <c r="PUU31" s="11"/>
      <c r="PUV31" s="11"/>
      <c r="PUW31" s="11"/>
      <c r="PUX31" s="11"/>
      <c r="PUY31" s="11"/>
      <c r="PUZ31" s="11"/>
      <c r="PVA31" s="11"/>
      <c r="PVB31" s="11"/>
      <c r="PVC31" s="11"/>
      <c r="PVD31" s="11"/>
      <c r="PVE31" s="11"/>
      <c r="PVF31" s="11"/>
      <c r="PVG31" s="11"/>
      <c r="PVH31" s="11"/>
      <c r="PVI31" s="11"/>
      <c r="PVJ31" s="11"/>
      <c r="PVK31" s="11"/>
      <c r="PVL31" s="11"/>
      <c r="PVM31" s="11"/>
      <c r="PVN31" s="11"/>
      <c r="PVO31" s="11"/>
      <c r="PVP31" s="11"/>
      <c r="PVQ31" s="11"/>
      <c r="PVR31" s="11"/>
      <c r="PVS31" s="11"/>
      <c r="PVT31" s="11"/>
      <c r="PVU31" s="11"/>
      <c r="PVV31" s="11"/>
      <c r="PVW31" s="11"/>
      <c r="PVX31" s="11"/>
      <c r="PVY31" s="11"/>
      <c r="PVZ31" s="11"/>
      <c r="PWA31" s="11"/>
      <c r="PWB31" s="11"/>
      <c r="PWC31" s="11"/>
      <c r="PWD31" s="11"/>
      <c r="PWE31" s="11"/>
      <c r="PWF31" s="11"/>
      <c r="PWG31" s="11"/>
      <c r="PWH31" s="11"/>
      <c r="PWI31" s="11"/>
      <c r="PWJ31" s="11"/>
      <c r="PWK31" s="11"/>
      <c r="PWL31" s="11"/>
      <c r="PWM31" s="11"/>
      <c r="PWN31" s="11"/>
      <c r="PWO31" s="11"/>
      <c r="PWP31" s="11"/>
      <c r="PWQ31" s="11"/>
      <c r="PWR31" s="11"/>
      <c r="PWS31" s="11"/>
      <c r="PWT31" s="11"/>
      <c r="PWU31" s="11"/>
      <c r="PWV31" s="11"/>
      <c r="PWW31" s="11"/>
      <c r="PWX31" s="11"/>
      <c r="PWY31" s="11"/>
      <c r="PWZ31" s="11"/>
      <c r="PXA31" s="11"/>
      <c r="PXB31" s="11"/>
      <c r="PXC31" s="11"/>
      <c r="PXD31" s="11"/>
      <c r="PXE31" s="11"/>
      <c r="PXF31" s="11"/>
      <c r="PXG31" s="11"/>
      <c r="PXH31" s="11"/>
      <c r="PXI31" s="11"/>
      <c r="PXJ31" s="11"/>
      <c r="PXK31" s="11"/>
      <c r="PXL31" s="11"/>
      <c r="PXM31" s="11"/>
      <c r="PXN31" s="11"/>
      <c r="PXO31" s="11"/>
      <c r="PXP31" s="11"/>
      <c r="PXQ31" s="11"/>
      <c r="PXR31" s="11"/>
      <c r="PXS31" s="11"/>
      <c r="PXT31" s="11"/>
      <c r="PXU31" s="11"/>
      <c r="PXV31" s="11"/>
      <c r="PXW31" s="11"/>
      <c r="PXX31" s="11"/>
      <c r="PXY31" s="11"/>
      <c r="PXZ31" s="11"/>
      <c r="PYA31" s="11"/>
      <c r="PYB31" s="11"/>
      <c r="PYC31" s="11"/>
      <c r="PYD31" s="11"/>
      <c r="PYE31" s="11"/>
      <c r="PYF31" s="11"/>
      <c r="PYG31" s="11"/>
      <c r="PYH31" s="11"/>
      <c r="PYI31" s="11"/>
      <c r="PYJ31" s="11"/>
      <c r="PYK31" s="11"/>
      <c r="PYL31" s="11"/>
      <c r="PYM31" s="11"/>
      <c r="PYN31" s="11"/>
      <c r="PYO31" s="11"/>
      <c r="PYP31" s="11"/>
      <c r="PYQ31" s="11"/>
      <c r="PYR31" s="11"/>
      <c r="PYS31" s="11"/>
      <c r="PYT31" s="11"/>
      <c r="PYU31" s="11"/>
      <c r="PYV31" s="11"/>
      <c r="PYW31" s="11"/>
      <c r="PYX31" s="11"/>
      <c r="PYY31" s="11"/>
      <c r="PYZ31" s="11"/>
      <c r="PZA31" s="11"/>
      <c r="PZB31" s="11"/>
      <c r="PZC31" s="11"/>
      <c r="PZD31" s="11"/>
      <c r="PZE31" s="11"/>
      <c r="PZF31" s="11"/>
      <c r="PZG31" s="11"/>
      <c r="PZH31" s="11"/>
      <c r="PZI31" s="11"/>
      <c r="PZJ31" s="11"/>
      <c r="PZK31" s="11"/>
      <c r="PZL31" s="11"/>
      <c r="PZM31" s="11"/>
      <c r="PZN31" s="11"/>
      <c r="PZO31" s="11"/>
      <c r="PZP31" s="11"/>
      <c r="PZQ31" s="11"/>
      <c r="PZR31" s="11"/>
      <c r="PZS31" s="11"/>
      <c r="PZT31" s="11"/>
      <c r="PZU31" s="11"/>
      <c r="PZV31" s="11"/>
      <c r="PZW31" s="11"/>
      <c r="PZX31" s="11"/>
      <c r="PZY31" s="11"/>
      <c r="PZZ31" s="11"/>
      <c r="QAA31" s="11"/>
      <c r="QAB31" s="11"/>
      <c r="QAC31" s="11"/>
      <c r="QAD31" s="11"/>
      <c r="QAE31" s="11"/>
      <c r="QAF31" s="11"/>
      <c r="QAG31" s="11"/>
      <c r="QAH31" s="11"/>
      <c r="QAI31" s="11"/>
      <c r="QAJ31" s="11"/>
      <c r="QAK31" s="11"/>
      <c r="QAL31" s="11"/>
      <c r="QAM31" s="11"/>
      <c r="QAN31" s="11"/>
      <c r="QAO31" s="11"/>
      <c r="QAP31" s="11"/>
      <c r="QAQ31" s="11"/>
      <c r="QAR31" s="11"/>
      <c r="QAS31" s="11"/>
      <c r="QAT31" s="11"/>
      <c r="QAU31" s="11"/>
      <c r="QAV31" s="11"/>
      <c r="QAW31" s="11"/>
      <c r="QAX31" s="11"/>
      <c r="QAY31" s="11"/>
      <c r="QAZ31" s="11"/>
      <c r="QBA31" s="11"/>
      <c r="QBB31" s="11"/>
      <c r="QBC31" s="11"/>
      <c r="QBD31" s="11"/>
      <c r="QBE31" s="11"/>
      <c r="QBF31" s="11"/>
      <c r="QBG31" s="11"/>
      <c r="QBH31" s="11"/>
      <c r="QBI31" s="11"/>
      <c r="QBJ31" s="11"/>
      <c r="QBK31" s="11"/>
      <c r="QBL31" s="11"/>
      <c r="QBM31" s="11"/>
      <c r="QBN31" s="11"/>
      <c r="QBO31" s="11"/>
      <c r="QBP31" s="11"/>
      <c r="QBQ31" s="11"/>
      <c r="QBR31" s="11"/>
      <c r="QBS31" s="11"/>
      <c r="QBT31" s="11"/>
      <c r="QBU31" s="11"/>
      <c r="QBV31" s="11"/>
      <c r="QBW31" s="11"/>
      <c r="QBX31" s="11"/>
      <c r="QBY31" s="11"/>
      <c r="QBZ31" s="11"/>
      <c r="QCA31" s="11"/>
      <c r="QCB31" s="11"/>
      <c r="QCC31" s="11"/>
      <c r="QCD31" s="11"/>
      <c r="QCE31" s="11"/>
      <c r="QCF31" s="11"/>
      <c r="QCG31" s="11"/>
      <c r="QCH31" s="11"/>
      <c r="QCI31" s="11"/>
      <c r="QCJ31" s="11"/>
      <c r="QCK31" s="11"/>
      <c r="QCL31" s="11"/>
      <c r="QCM31" s="11"/>
      <c r="QCN31" s="11"/>
      <c r="QCO31" s="11"/>
      <c r="QCP31" s="11"/>
      <c r="QCQ31" s="11"/>
      <c r="QCR31" s="11"/>
      <c r="QCS31" s="11"/>
      <c r="QCT31" s="11"/>
      <c r="QCU31" s="11"/>
      <c r="QCV31" s="11"/>
      <c r="QCW31" s="11"/>
      <c r="QCX31" s="11"/>
      <c r="QCY31" s="11"/>
      <c r="QCZ31" s="11"/>
      <c r="QDA31" s="11"/>
      <c r="QDB31" s="11"/>
      <c r="QDC31" s="11"/>
      <c r="QDD31" s="11"/>
      <c r="QDE31" s="11"/>
      <c r="QDF31" s="11"/>
      <c r="QDG31" s="11"/>
      <c r="QDH31" s="11"/>
      <c r="QDI31" s="11"/>
      <c r="QDJ31" s="11"/>
      <c r="QDK31" s="11"/>
      <c r="QDL31" s="11"/>
      <c r="QDM31" s="11"/>
      <c r="QDN31" s="11"/>
      <c r="QDO31" s="11"/>
      <c r="QDP31" s="11"/>
      <c r="QDQ31" s="11"/>
      <c r="QDR31" s="11"/>
      <c r="QDS31" s="11"/>
      <c r="QDT31" s="11"/>
      <c r="QDU31" s="11"/>
      <c r="QDV31" s="11"/>
      <c r="QDW31" s="11"/>
      <c r="QDX31" s="11"/>
      <c r="QDY31" s="11"/>
      <c r="QDZ31" s="11"/>
      <c r="QEA31" s="11"/>
      <c r="QEB31" s="11"/>
      <c r="QEC31" s="11"/>
      <c r="QED31" s="11"/>
      <c r="QEE31" s="11"/>
      <c r="QEF31" s="11"/>
      <c r="QEG31" s="11"/>
      <c r="QEH31" s="11"/>
      <c r="QEI31" s="11"/>
      <c r="QEJ31" s="11"/>
      <c r="QEK31" s="11"/>
      <c r="QEL31" s="11"/>
      <c r="QEM31" s="11"/>
      <c r="QEN31" s="11"/>
      <c r="QEO31" s="11"/>
      <c r="QEP31" s="11"/>
      <c r="QEQ31" s="11"/>
      <c r="QER31" s="11"/>
      <c r="QES31" s="11"/>
      <c r="QET31" s="11"/>
      <c r="QEU31" s="11"/>
      <c r="QEV31" s="11"/>
      <c r="QEW31" s="11"/>
      <c r="QEX31" s="11"/>
      <c r="QEY31" s="11"/>
      <c r="QEZ31" s="11"/>
      <c r="QFA31" s="11"/>
      <c r="QFB31" s="11"/>
      <c r="QFC31" s="11"/>
      <c r="QFD31" s="11"/>
      <c r="QFE31" s="11"/>
      <c r="QFF31" s="11"/>
      <c r="QFG31" s="11"/>
      <c r="QFH31" s="11"/>
      <c r="QFI31" s="11"/>
      <c r="QFJ31" s="11"/>
      <c r="QFK31" s="11"/>
      <c r="QFL31" s="11"/>
      <c r="QFM31" s="11"/>
      <c r="QFN31" s="11"/>
      <c r="QFO31" s="11"/>
      <c r="QFP31" s="11"/>
      <c r="QFQ31" s="11"/>
      <c r="QFR31" s="11"/>
      <c r="QFS31" s="11"/>
      <c r="QFT31" s="11"/>
      <c r="QFU31" s="11"/>
      <c r="QFV31" s="11"/>
      <c r="QFW31" s="11"/>
      <c r="QFX31" s="11"/>
      <c r="QFY31" s="11"/>
      <c r="QFZ31" s="11"/>
      <c r="QGA31" s="11"/>
      <c r="QGB31" s="11"/>
      <c r="QGC31" s="11"/>
      <c r="QGD31" s="11"/>
      <c r="QGE31" s="11"/>
      <c r="QGF31" s="11"/>
      <c r="QGG31" s="11"/>
      <c r="QGH31" s="11"/>
      <c r="QGI31" s="11"/>
      <c r="QGJ31" s="11"/>
      <c r="QGK31" s="11"/>
      <c r="QGL31" s="11"/>
      <c r="QGM31" s="11"/>
      <c r="QGN31" s="11"/>
      <c r="QGO31" s="11"/>
      <c r="QGP31" s="11"/>
      <c r="QGQ31" s="11"/>
      <c r="QGR31" s="11"/>
      <c r="QGS31" s="11"/>
      <c r="QGT31" s="11"/>
      <c r="QGU31" s="11"/>
      <c r="QGV31" s="11"/>
      <c r="QGW31" s="11"/>
      <c r="QGX31" s="11"/>
      <c r="QGY31" s="11"/>
      <c r="QGZ31" s="11"/>
      <c r="QHA31" s="11"/>
      <c r="QHB31" s="11"/>
      <c r="QHC31" s="11"/>
      <c r="QHD31" s="11"/>
      <c r="QHE31" s="11"/>
      <c r="QHF31" s="11"/>
      <c r="QHG31" s="11"/>
      <c r="QHH31" s="11"/>
      <c r="QHI31" s="11"/>
      <c r="QHJ31" s="11"/>
      <c r="QHK31" s="11"/>
      <c r="QHL31" s="11"/>
      <c r="QHM31" s="11"/>
      <c r="QHN31" s="11"/>
      <c r="QHO31" s="11"/>
      <c r="QHP31" s="11"/>
      <c r="QHQ31" s="11"/>
      <c r="QHR31" s="11"/>
      <c r="QHS31" s="11"/>
      <c r="QHT31" s="11"/>
      <c r="QHU31" s="11"/>
      <c r="QHV31" s="11"/>
      <c r="QHW31" s="11"/>
      <c r="QHX31" s="11"/>
      <c r="QHY31" s="11"/>
      <c r="QHZ31" s="11"/>
      <c r="QIA31" s="11"/>
      <c r="QIB31" s="11"/>
      <c r="QIC31" s="11"/>
      <c r="QID31" s="11"/>
      <c r="QIE31" s="11"/>
      <c r="QIF31" s="11"/>
      <c r="QIG31" s="11"/>
      <c r="QIH31" s="11"/>
      <c r="QII31" s="11"/>
      <c r="QIJ31" s="11"/>
      <c r="QIK31" s="11"/>
      <c r="QIL31" s="11"/>
      <c r="QIM31" s="11"/>
      <c r="QIN31" s="11"/>
      <c r="QIO31" s="11"/>
      <c r="QIP31" s="11"/>
      <c r="QIQ31" s="11"/>
      <c r="QIR31" s="11"/>
      <c r="QIS31" s="11"/>
      <c r="QIT31" s="11"/>
      <c r="QIU31" s="11"/>
      <c r="QIV31" s="11"/>
      <c r="QIW31" s="11"/>
      <c r="QIX31" s="11"/>
      <c r="QIY31" s="11"/>
      <c r="QIZ31" s="11"/>
      <c r="QJA31" s="11"/>
      <c r="QJB31" s="11"/>
      <c r="QJC31" s="11"/>
      <c r="QJD31" s="11"/>
      <c r="QJE31" s="11"/>
      <c r="QJF31" s="11"/>
      <c r="QJG31" s="11"/>
      <c r="QJH31" s="11"/>
      <c r="QJI31" s="11"/>
      <c r="QJJ31" s="11"/>
      <c r="QJK31" s="11"/>
      <c r="QJL31" s="11"/>
      <c r="QJM31" s="11"/>
      <c r="QJN31" s="11"/>
      <c r="QJO31" s="11"/>
      <c r="QJP31" s="11"/>
      <c r="QJQ31" s="11"/>
      <c r="QJR31" s="11"/>
      <c r="QJS31" s="11"/>
      <c r="QJT31" s="11"/>
      <c r="QJU31" s="11"/>
      <c r="QJV31" s="11"/>
      <c r="QJW31" s="11"/>
      <c r="QJX31" s="11"/>
      <c r="QJY31" s="11"/>
      <c r="QJZ31" s="11"/>
      <c r="QKA31" s="11"/>
      <c r="QKB31" s="11"/>
      <c r="QKC31" s="11"/>
      <c r="QKD31" s="11"/>
      <c r="QKE31" s="11"/>
      <c r="QKF31" s="11"/>
      <c r="QKG31" s="11"/>
      <c r="QKH31" s="11"/>
      <c r="QKI31" s="11"/>
      <c r="QKJ31" s="11"/>
      <c r="QKK31" s="11"/>
      <c r="QKL31" s="11"/>
      <c r="QKM31" s="11"/>
      <c r="QKN31" s="11"/>
      <c r="QKO31" s="11"/>
      <c r="QKP31" s="11"/>
      <c r="QKQ31" s="11"/>
      <c r="QKR31" s="11"/>
      <c r="QKS31" s="11"/>
      <c r="QKT31" s="11"/>
      <c r="QKU31" s="11"/>
      <c r="QKV31" s="11"/>
      <c r="QKW31" s="11"/>
      <c r="QKX31" s="11"/>
      <c r="QKY31" s="11"/>
      <c r="QKZ31" s="11"/>
      <c r="QLA31" s="11"/>
      <c r="QLB31" s="11"/>
      <c r="QLC31" s="11"/>
      <c r="QLD31" s="11"/>
      <c r="QLE31" s="11"/>
      <c r="QLF31" s="11"/>
      <c r="QLG31" s="11"/>
      <c r="QLH31" s="11"/>
      <c r="QLI31" s="11"/>
      <c r="QLJ31" s="11"/>
      <c r="QLK31" s="11"/>
      <c r="QLL31" s="11"/>
      <c r="QLM31" s="11"/>
      <c r="QLN31" s="11"/>
      <c r="QLO31" s="11"/>
      <c r="QLP31" s="11"/>
      <c r="QLQ31" s="11"/>
      <c r="QLR31" s="11"/>
      <c r="QLS31" s="11"/>
      <c r="QLT31" s="11"/>
      <c r="QLU31" s="11"/>
      <c r="QLV31" s="11"/>
      <c r="QLW31" s="11"/>
      <c r="QLX31" s="11"/>
      <c r="QLY31" s="11"/>
      <c r="QLZ31" s="11"/>
      <c r="QMA31" s="11"/>
      <c r="QMB31" s="11"/>
      <c r="QMC31" s="11"/>
      <c r="QMD31" s="11"/>
      <c r="QME31" s="11"/>
      <c r="QMF31" s="11"/>
      <c r="QMG31" s="11"/>
      <c r="QMH31" s="11"/>
      <c r="QMI31" s="11"/>
      <c r="QMJ31" s="11"/>
      <c r="QMK31" s="11"/>
      <c r="QML31" s="11"/>
      <c r="QMM31" s="11"/>
      <c r="QMN31" s="11"/>
      <c r="QMO31" s="11"/>
      <c r="QMP31" s="11"/>
      <c r="QMQ31" s="11"/>
      <c r="QMR31" s="11"/>
      <c r="QMS31" s="11"/>
      <c r="QMT31" s="11"/>
      <c r="QMU31" s="11"/>
      <c r="QMV31" s="11"/>
      <c r="QMW31" s="11"/>
      <c r="QMX31" s="11"/>
      <c r="QMY31" s="11"/>
      <c r="QMZ31" s="11"/>
      <c r="QNA31" s="11"/>
      <c r="QNB31" s="11"/>
      <c r="QNC31" s="11"/>
      <c r="QND31" s="11"/>
      <c r="QNE31" s="11"/>
      <c r="QNF31" s="11"/>
      <c r="QNG31" s="11"/>
      <c r="QNH31" s="11"/>
      <c r="QNI31" s="11"/>
      <c r="QNJ31" s="11"/>
      <c r="QNK31" s="11"/>
      <c r="QNL31" s="11"/>
      <c r="QNM31" s="11"/>
      <c r="QNN31" s="11"/>
      <c r="QNO31" s="11"/>
      <c r="QNP31" s="11"/>
      <c r="QNQ31" s="11"/>
      <c r="QNR31" s="11"/>
      <c r="QNS31" s="11"/>
      <c r="QNT31" s="11"/>
      <c r="QNU31" s="11"/>
      <c r="QNV31" s="11"/>
      <c r="QNW31" s="11"/>
      <c r="QNX31" s="11"/>
      <c r="QNY31" s="11"/>
      <c r="QNZ31" s="11"/>
      <c r="QOA31" s="11"/>
      <c r="QOB31" s="11"/>
      <c r="QOC31" s="11"/>
      <c r="QOD31" s="11"/>
      <c r="QOE31" s="11"/>
      <c r="QOF31" s="11"/>
      <c r="QOG31" s="11"/>
      <c r="QOH31" s="11"/>
      <c r="QOI31" s="11"/>
      <c r="QOJ31" s="11"/>
      <c r="QOK31" s="11"/>
      <c r="QOL31" s="11"/>
      <c r="QOM31" s="11"/>
      <c r="QON31" s="11"/>
      <c r="QOO31" s="11"/>
      <c r="QOP31" s="11"/>
      <c r="QOQ31" s="11"/>
      <c r="QOR31" s="11"/>
      <c r="QOS31" s="11"/>
      <c r="QOT31" s="11"/>
      <c r="QOU31" s="11"/>
      <c r="QOV31" s="11"/>
      <c r="QOW31" s="11"/>
      <c r="QOX31" s="11"/>
      <c r="QOY31" s="11"/>
      <c r="QOZ31" s="11"/>
      <c r="QPA31" s="11"/>
      <c r="QPB31" s="11"/>
      <c r="QPC31" s="11"/>
      <c r="QPD31" s="11"/>
      <c r="QPE31" s="11"/>
      <c r="QPF31" s="11"/>
      <c r="QPG31" s="11"/>
      <c r="QPH31" s="11"/>
      <c r="QPI31" s="11"/>
      <c r="QPJ31" s="11"/>
      <c r="QPK31" s="11"/>
      <c r="QPL31" s="11"/>
      <c r="QPM31" s="11"/>
      <c r="QPN31" s="11"/>
      <c r="QPO31" s="11"/>
      <c r="QPP31" s="11"/>
      <c r="QPQ31" s="11"/>
      <c r="QPR31" s="11"/>
      <c r="QPS31" s="11"/>
      <c r="QPT31" s="11"/>
      <c r="QPU31" s="11"/>
      <c r="QPV31" s="11"/>
      <c r="QPW31" s="11"/>
      <c r="QPX31" s="11"/>
      <c r="QPY31" s="11"/>
      <c r="QPZ31" s="11"/>
      <c r="QQA31" s="11"/>
      <c r="QQB31" s="11"/>
      <c r="QQC31" s="11"/>
      <c r="QQD31" s="11"/>
      <c r="QQE31" s="11"/>
      <c r="QQF31" s="11"/>
      <c r="QQG31" s="11"/>
      <c r="QQH31" s="11"/>
      <c r="QQI31" s="11"/>
      <c r="QQJ31" s="11"/>
      <c r="QQK31" s="11"/>
      <c r="QQL31" s="11"/>
      <c r="QQM31" s="11"/>
      <c r="QQN31" s="11"/>
      <c r="QQO31" s="11"/>
      <c r="QQP31" s="11"/>
      <c r="QQQ31" s="11"/>
      <c r="QQR31" s="11"/>
      <c r="QQS31" s="11"/>
      <c r="QQT31" s="11"/>
      <c r="QQU31" s="11"/>
      <c r="QQV31" s="11"/>
      <c r="QQW31" s="11"/>
      <c r="QQX31" s="11"/>
      <c r="QQY31" s="11"/>
      <c r="QQZ31" s="11"/>
      <c r="QRA31" s="11"/>
      <c r="QRB31" s="11"/>
      <c r="QRC31" s="11"/>
      <c r="QRD31" s="11"/>
      <c r="QRE31" s="11"/>
      <c r="QRF31" s="11"/>
      <c r="QRG31" s="11"/>
      <c r="QRH31" s="11"/>
      <c r="QRI31" s="11"/>
      <c r="QRJ31" s="11"/>
      <c r="QRK31" s="11"/>
      <c r="QRL31" s="11"/>
      <c r="QRM31" s="11"/>
      <c r="QRN31" s="11"/>
      <c r="QRO31" s="11"/>
      <c r="QRP31" s="11"/>
      <c r="QRQ31" s="11"/>
      <c r="QRR31" s="11"/>
      <c r="QRS31" s="11"/>
      <c r="QRT31" s="11"/>
      <c r="QRU31" s="11"/>
      <c r="QRV31" s="11"/>
      <c r="QRW31" s="11"/>
      <c r="QRX31" s="11"/>
      <c r="QRY31" s="11"/>
      <c r="QRZ31" s="11"/>
      <c r="QSA31" s="11"/>
      <c r="QSB31" s="11"/>
      <c r="QSC31" s="11"/>
      <c r="QSD31" s="11"/>
      <c r="QSE31" s="11"/>
      <c r="QSF31" s="11"/>
      <c r="QSG31" s="11"/>
      <c r="QSH31" s="11"/>
      <c r="QSI31" s="11"/>
      <c r="QSJ31" s="11"/>
      <c r="QSK31" s="11"/>
      <c r="QSL31" s="11"/>
      <c r="QSM31" s="11"/>
      <c r="QSN31" s="11"/>
      <c r="QSO31" s="11"/>
      <c r="QSP31" s="11"/>
      <c r="QSQ31" s="11"/>
      <c r="QSR31" s="11"/>
      <c r="QSS31" s="11"/>
      <c r="QST31" s="11"/>
      <c r="QSU31" s="11"/>
      <c r="QSV31" s="11"/>
      <c r="QSW31" s="11"/>
      <c r="QSX31" s="11"/>
      <c r="QSY31" s="11"/>
      <c r="QSZ31" s="11"/>
      <c r="QTA31" s="11"/>
      <c r="QTB31" s="11"/>
      <c r="QTC31" s="11"/>
      <c r="QTD31" s="11"/>
      <c r="QTE31" s="11"/>
      <c r="QTF31" s="11"/>
      <c r="QTG31" s="11"/>
      <c r="QTH31" s="11"/>
      <c r="QTI31" s="11"/>
      <c r="QTJ31" s="11"/>
      <c r="QTK31" s="11"/>
      <c r="QTL31" s="11"/>
      <c r="QTM31" s="11"/>
      <c r="QTN31" s="11"/>
      <c r="QTO31" s="11"/>
      <c r="QTP31" s="11"/>
      <c r="QTQ31" s="11"/>
      <c r="QTR31" s="11"/>
      <c r="QTS31" s="11"/>
      <c r="QTT31" s="11"/>
      <c r="QTU31" s="11"/>
      <c r="QTV31" s="11"/>
      <c r="QTW31" s="11"/>
      <c r="QTX31" s="11"/>
      <c r="QTY31" s="11"/>
      <c r="QTZ31" s="11"/>
      <c r="QUA31" s="11"/>
      <c r="QUB31" s="11"/>
      <c r="QUC31" s="11"/>
      <c r="QUD31" s="11"/>
      <c r="QUE31" s="11"/>
      <c r="QUF31" s="11"/>
      <c r="QUG31" s="11"/>
      <c r="QUH31" s="11"/>
      <c r="QUI31" s="11"/>
      <c r="QUJ31" s="11"/>
      <c r="QUK31" s="11"/>
      <c r="QUL31" s="11"/>
      <c r="QUM31" s="11"/>
      <c r="QUN31" s="11"/>
      <c r="QUO31" s="11"/>
      <c r="QUP31" s="11"/>
      <c r="QUQ31" s="11"/>
      <c r="QUR31" s="11"/>
      <c r="QUS31" s="11"/>
      <c r="QUT31" s="11"/>
      <c r="QUU31" s="11"/>
      <c r="QUV31" s="11"/>
      <c r="QUW31" s="11"/>
      <c r="QUX31" s="11"/>
      <c r="QUY31" s="11"/>
      <c r="QUZ31" s="11"/>
      <c r="QVA31" s="11"/>
      <c r="QVB31" s="11"/>
      <c r="QVC31" s="11"/>
      <c r="QVD31" s="11"/>
      <c r="QVE31" s="11"/>
      <c r="QVF31" s="11"/>
      <c r="QVG31" s="11"/>
      <c r="QVH31" s="11"/>
      <c r="QVI31" s="11"/>
      <c r="QVJ31" s="11"/>
      <c r="QVK31" s="11"/>
      <c r="QVL31" s="11"/>
      <c r="QVM31" s="11"/>
      <c r="QVN31" s="11"/>
      <c r="QVO31" s="11"/>
      <c r="QVP31" s="11"/>
      <c r="QVQ31" s="11"/>
      <c r="QVR31" s="11"/>
      <c r="QVS31" s="11"/>
      <c r="QVT31" s="11"/>
      <c r="QVU31" s="11"/>
      <c r="QVV31" s="11"/>
      <c r="QVW31" s="11"/>
      <c r="QVX31" s="11"/>
      <c r="QVY31" s="11"/>
      <c r="QVZ31" s="11"/>
      <c r="QWA31" s="11"/>
      <c r="QWB31" s="11"/>
      <c r="QWC31" s="11"/>
      <c r="QWD31" s="11"/>
      <c r="QWE31" s="11"/>
      <c r="QWF31" s="11"/>
      <c r="QWG31" s="11"/>
      <c r="QWH31" s="11"/>
      <c r="QWI31" s="11"/>
      <c r="QWJ31" s="11"/>
      <c r="QWK31" s="11"/>
      <c r="QWL31" s="11"/>
      <c r="QWM31" s="11"/>
      <c r="QWN31" s="11"/>
      <c r="QWO31" s="11"/>
      <c r="QWP31" s="11"/>
      <c r="QWQ31" s="11"/>
      <c r="QWR31" s="11"/>
      <c r="QWS31" s="11"/>
      <c r="QWT31" s="11"/>
      <c r="QWU31" s="11"/>
      <c r="QWV31" s="11"/>
      <c r="QWW31" s="11"/>
      <c r="QWX31" s="11"/>
      <c r="QWY31" s="11"/>
      <c r="QWZ31" s="11"/>
      <c r="QXA31" s="11"/>
      <c r="QXB31" s="11"/>
      <c r="QXC31" s="11"/>
      <c r="QXD31" s="11"/>
      <c r="QXE31" s="11"/>
      <c r="QXF31" s="11"/>
      <c r="QXG31" s="11"/>
      <c r="QXH31" s="11"/>
      <c r="QXI31" s="11"/>
      <c r="QXJ31" s="11"/>
      <c r="QXK31" s="11"/>
      <c r="QXL31" s="11"/>
      <c r="QXM31" s="11"/>
      <c r="QXN31" s="11"/>
      <c r="QXO31" s="11"/>
      <c r="QXP31" s="11"/>
      <c r="QXQ31" s="11"/>
      <c r="QXR31" s="11"/>
      <c r="QXS31" s="11"/>
      <c r="QXT31" s="11"/>
      <c r="QXU31" s="11"/>
      <c r="QXV31" s="11"/>
      <c r="QXW31" s="11"/>
      <c r="QXX31" s="11"/>
      <c r="QXY31" s="11"/>
      <c r="QXZ31" s="11"/>
      <c r="QYA31" s="11"/>
      <c r="QYB31" s="11"/>
      <c r="QYC31" s="11"/>
      <c r="QYD31" s="11"/>
      <c r="QYE31" s="11"/>
      <c r="QYF31" s="11"/>
      <c r="QYG31" s="11"/>
      <c r="QYH31" s="11"/>
      <c r="QYI31" s="11"/>
      <c r="QYJ31" s="11"/>
      <c r="QYK31" s="11"/>
      <c r="QYL31" s="11"/>
      <c r="QYM31" s="11"/>
      <c r="QYN31" s="11"/>
      <c r="QYO31" s="11"/>
      <c r="QYP31" s="11"/>
      <c r="QYQ31" s="11"/>
      <c r="QYR31" s="11"/>
      <c r="QYS31" s="11"/>
      <c r="QYT31" s="11"/>
      <c r="QYU31" s="11"/>
      <c r="QYV31" s="11"/>
      <c r="QYW31" s="11"/>
      <c r="QYX31" s="11"/>
      <c r="QYY31" s="11"/>
      <c r="QYZ31" s="11"/>
      <c r="QZA31" s="11"/>
      <c r="QZB31" s="11"/>
      <c r="QZC31" s="11"/>
      <c r="QZD31" s="11"/>
      <c r="QZE31" s="11"/>
      <c r="QZF31" s="11"/>
      <c r="QZG31" s="11"/>
      <c r="QZH31" s="11"/>
      <c r="QZI31" s="11"/>
      <c r="QZJ31" s="11"/>
      <c r="QZK31" s="11"/>
      <c r="QZL31" s="11"/>
      <c r="QZM31" s="11"/>
      <c r="QZN31" s="11"/>
      <c r="QZO31" s="11"/>
      <c r="QZP31" s="11"/>
      <c r="QZQ31" s="11"/>
      <c r="QZR31" s="11"/>
      <c r="QZS31" s="11"/>
      <c r="QZT31" s="11"/>
      <c r="QZU31" s="11"/>
      <c r="QZV31" s="11"/>
      <c r="QZW31" s="11"/>
      <c r="QZX31" s="11"/>
      <c r="QZY31" s="11"/>
      <c r="QZZ31" s="11"/>
      <c r="RAA31" s="11"/>
      <c r="RAB31" s="11"/>
      <c r="RAC31" s="11"/>
      <c r="RAD31" s="11"/>
      <c r="RAE31" s="11"/>
      <c r="RAF31" s="11"/>
      <c r="RAG31" s="11"/>
      <c r="RAH31" s="11"/>
      <c r="RAI31" s="11"/>
      <c r="RAJ31" s="11"/>
      <c r="RAK31" s="11"/>
      <c r="RAL31" s="11"/>
      <c r="RAM31" s="11"/>
      <c r="RAN31" s="11"/>
      <c r="RAO31" s="11"/>
      <c r="RAP31" s="11"/>
      <c r="RAQ31" s="11"/>
      <c r="RAR31" s="11"/>
      <c r="RAS31" s="11"/>
      <c r="RAT31" s="11"/>
      <c r="RAU31" s="11"/>
      <c r="RAV31" s="11"/>
      <c r="RAW31" s="11"/>
      <c r="RAX31" s="11"/>
      <c r="RAY31" s="11"/>
      <c r="RAZ31" s="11"/>
      <c r="RBA31" s="11"/>
      <c r="RBB31" s="11"/>
      <c r="RBC31" s="11"/>
      <c r="RBD31" s="11"/>
      <c r="RBE31" s="11"/>
      <c r="RBF31" s="11"/>
      <c r="RBG31" s="11"/>
      <c r="RBH31" s="11"/>
      <c r="RBI31" s="11"/>
      <c r="RBJ31" s="11"/>
      <c r="RBK31" s="11"/>
      <c r="RBL31" s="11"/>
      <c r="RBM31" s="11"/>
      <c r="RBN31" s="11"/>
      <c r="RBO31" s="11"/>
      <c r="RBP31" s="11"/>
      <c r="RBQ31" s="11"/>
      <c r="RBR31" s="11"/>
      <c r="RBS31" s="11"/>
      <c r="RBT31" s="11"/>
      <c r="RBU31" s="11"/>
      <c r="RBV31" s="11"/>
      <c r="RBW31" s="11"/>
      <c r="RBX31" s="11"/>
      <c r="RBY31" s="11"/>
      <c r="RBZ31" s="11"/>
      <c r="RCA31" s="11"/>
      <c r="RCB31" s="11"/>
      <c r="RCC31" s="11"/>
      <c r="RCD31" s="11"/>
      <c r="RCE31" s="11"/>
      <c r="RCF31" s="11"/>
      <c r="RCG31" s="11"/>
      <c r="RCH31" s="11"/>
      <c r="RCI31" s="11"/>
      <c r="RCJ31" s="11"/>
      <c r="RCK31" s="11"/>
      <c r="RCL31" s="11"/>
      <c r="RCM31" s="11"/>
      <c r="RCN31" s="11"/>
      <c r="RCO31" s="11"/>
      <c r="RCP31" s="11"/>
      <c r="RCQ31" s="11"/>
      <c r="RCR31" s="11"/>
      <c r="RCS31" s="11"/>
      <c r="RCT31" s="11"/>
      <c r="RCU31" s="11"/>
      <c r="RCV31" s="11"/>
      <c r="RCW31" s="11"/>
      <c r="RCX31" s="11"/>
      <c r="RCY31" s="11"/>
      <c r="RCZ31" s="11"/>
      <c r="RDA31" s="11"/>
      <c r="RDB31" s="11"/>
      <c r="RDC31" s="11"/>
      <c r="RDD31" s="11"/>
      <c r="RDE31" s="11"/>
      <c r="RDF31" s="11"/>
      <c r="RDG31" s="11"/>
      <c r="RDH31" s="11"/>
      <c r="RDI31" s="11"/>
      <c r="RDJ31" s="11"/>
      <c r="RDK31" s="11"/>
      <c r="RDL31" s="11"/>
      <c r="RDM31" s="11"/>
      <c r="RDN31" s="11"/>
      <c r="RDO31" s="11"/>
      <c r="RDP31" s="11"/>
      <c r="RDQ31" s="11"/>
      <c r="RDR31" s="11"/>
      <c r="RDS31" s="11"/>
      <c r="RDT31" s="11"/>
      <c r="RDU31" s="11"/>
      <c r="RDV31" s="11"/>
      <c r="RDW31" s="11"/>
      <c r="RDX31" s="11"/>
      <c r="RDY31" s="11"/>
      <c r="RDZ31" s="11"/>
      <c r="REA31" s="11"/>
      <c r="REB31" s="11"/>
      <c r="REC31" s="11"/>
      <c r="RED31" s="11"/>
      <c r="REE31" s="11"/>
      <c r="REF31" s="11"/>
      <c r="REG31" s="11"/>
      <c r="REH31" s="11"/>
      <c r="REI31" s="11"/>
      <c r="REJ31" s="11"/>
      <c r="REK31" s="11"/>
      <c r="REL31" s="11"/>
      <c r="REM31" s="11"/>
      <c r="REN31" s="11"/>
      <c r="REO31" s="11"/>
      <c r="REP31" s="11"/>
      <c r="REQ31" s="11"/>
      <c r="RER31" s="11"/>
      <c r="RES31" s="11"/>
      <c r="RET31" s="11"/>
      <c r="REU31" s="11"/>
      <c r="REV31" s="11"/>
      <c r="REW31" s="11"/>
      <c r="REX31" s="11"/>
      <c r="REY31" s="11"/>
      <c r="REZ31" s="11"/>
      <c r="RFA31" s="11"/>
      <c r="RFB31" s="11"/>
      <c r="RFC31" s="11"/>
      <c r="RFD31" s="11"/>
      <c r="RFE31" s="11"/>
      <c r="RFF31" s="11"/>
      <c r="RFG31" s="11"/>
      <c r="RFH31" s="11"/>
      <c r="RFI31" s="11"/>
      <c r="RFJ31" s="11"/>
      <c r="RFK31" s="11"/>
      <c r="RFL31" s="11"/>
      <c r="RFM31" s="11"/>
      <c r="RFN31" s="11"/>
      <c r="RFO31" s="11"/>
      <c r="RFP31" s="11"/>
      <c r="RFQ31" s="11"/>
      <c r="RFR31" s="11"/>
      <c r="RFS31" s="11"/>
      <c r="RFT31" s="11"/>
      <c r="RFU31" s="11"/>
      <c r="RFV31" s="11"/>
      <c r="RFW31" s="11"/>
      <c r="RFX31" s="11"/>
      <c r="RFY31" s="11"/>
      <c r="RFZ31" s="11"/>
      <c r="RGA31" s="11"/>
      <c r="RGB31" s="11"/>
      <c r="RGC31" s="11"/>
      <c r="RGD31" s="11"/>
      <c r="RGE31" s="11"/>
      <c r="RGF31" s="11"/>
      <c r="RGG31" s="11"/>
      <c r="RGH31" s="11"/>
      <c r="RGI31" s="11"/>
      <c r="RGJ31" s="11"/>
      <c r="RGK31" s="11"/>
      <c r="RGL31" s="11"/>
      <c r="RGM31" s="11"/>
      <c r="RGN31" s="11"/>
      <c r="RGO31" s="11"/>
      <c r="RGP31" s="11"/>
      <c r="RGQ31" s="11"/>
      <c r="RGR31" s="11"/>
      <c r="RGS31" s="11"/>
      <c r="RGT31" s="11"/>
      <c r="RGU31" s="11"/>
      <c r="RGV31" s="11"/>
      <c r="RGW31" s="11"/>
      <c r="RGX31" s="11"/>
      <c r="RGY31" s="11"/>
      <c r="RGZ31" s="11"/>
      <c r="RHA31" s="11"/>
      <c r="RHB31" s="11"/>
      <c r="RHC31" s="11"/>
      <c r="RHD31" s="11"/>
      <c r="RHE31" s="11"/>
      <c r="RHF31" s="11"/>
      <c r="RHG31" s="11"/>
      <c r="RHH31" s="11"/>
      <c r="RHI31" s="11"/>
      <c r="RHJ31" s="11"/>
      <c r="RHK31" s="11"/>
      <c r="RHL31" s="11"/>
      <c r="RHM31" s="11"/>
      <c r="RHN31" s="11"/>
      <c r="RHO31" s="11"/>
      <c r="RHP31" s="11"/>
      <c r="RHQ31" s="11"/>
      <c r="RHR31" s="11"/>
      <c r="RHS31" s="11"/>
      <c r="RHT31" s="11"/>
      <c r="RHU31" s="11"/>
      <c r="RHV31" s="11"/>
      <c r="RHW31" s="11"/>
      <c r="RHX31" s="11"/>
      <c r="RHY31" s="11"/>
      <c r="RHZ31" s="11"/>
      <c r="RIA31" s="11"/>
      <c r="RIB31" s="11"/>
      <c r="RIC31" s="11"/>
      <c r="RID31" s="11"/>
      <c r="RIE31" s="11"/>
      <c r="RIF31" s="11"/>
      <c r="RIG31" s="11"/>
      <c r="RIH31" s="11"/>
      <c r="RII31" s="11"/>
      <c r="RIJ31" s="11"/>
      <c r="RIK31" s="11"/>
      <c r="RIL31" s="11"/>
      <c r="RIM31" s="11"/>
      <c r="RIN31" s="11"/>
      <c r="RIO31" s="11"/>
      <c r="RIP31" s="11"/>
      <c r="RIQ31" s="11"/>
      <c r="RIR31" s="11"/>
      <c r="RIS31" s="11"/>
      <c r="RIT31" s="11"/>
      <c r="RIU31" s="11"/>
      <c r="RIV31" s="11"/>
      <c r="RIW31" s="11"/>
      <c r="RIX31" s="11"/>
      <c r="RIY31" s="11"/>
      <c r="RIZ31" s="11"/>
      <c r="RJA31" s="11"/>
      <c r="RJB31" s="11"/>
      <c r="RJC31" s="11"/>
      <c r="RJD31" s="11"/>
      <c r="RJE31" s="11"/>
      <c r="RJF31" s="11"/>
      <c r="RJG31" s="11"/>
      <c r="RJH31" s="11"/>
      <c r="RJI31" s="11"/>
      <c r="RJJ31" s="11"/>
      <c r="RJK31" s="11"/>
      <c r="RJL31" s="11"/>
      <c r="RJM31" s="11"/>
      <c r="RJN31" s="11"/>
      <c r="RJO31" s="11"/>
      <c r="RJP31" s="11"/>
      <c r="RJQ31" s="11"/>
      <c r="RJR31" s="11"/>
      <c r="RJS31" s="11"/>
      <c r="RJT31" s="11"/>
      <c r="RJU31" s="11"/>
      <c r="RJV31" s="11"/>
      <c r="RJW31" s="11"/>
      <c r="RJX31" s="11"/>
      <c r="RJY31" s="11"/>
      <c r="RJZ31" s="11"/>
      <c r="RKA31" s="11"/>
      <c r="RKB31" s="11"/>
      <c r="RKC31" s="11"/>
      <c r="RKD31" s="11"/>
      <c r="RKE31" s="11"/>
      <c r="RKF31" s="11"/>
      <c r="RKG31" s="11"/>
      <c r="RKH31" s="11"/>
      <c r="RKI31" s="11"/>
      <c r="RKJ31" s="11"/>
      <c r="RKK31" s="11"/>
      <c r="RKL31" s="11"/>
      <c r="RKM31" s="11"/>
      <c r="RKN31" s="11"/>
      <c r="RKO31" s="11"/>
      <c r="RKP31" s="11"/>
      <c r="RKQ31" s="11"/>
      <c r="RKR31" s="11"/>
      <c r="RKS31" s="11"/>
      <c r="RKT31" s="11"/>
      <c r="RKU31" s="11"/>
      <c r="RKV31" s="11"/>
      <c r="RKW31" s="11"/>
      <c r="RKX31" s="11"/>
      <c r="RKY31" s="11"/>
      <c r="RKZ31" s="11"/>
      <c r="RLA31" s="11"/>
      <c r="RLB31" s="11"/>
      <c r="RLC31" s="11"/>
      <c r="RLD31" s="11"/>
      <c r="RLE31" s="11"/>
      <c r="RLF31" s="11"/>
      <c r="RLG31" s="11"/>
      <c r="RLH31" s="11"/>
      <c r="RLI31" s="11"/>
      <c r="RLJ31" s="11"/>
      <c r="RLK31" s="11"/>
      <c r="RLL31" s="11"/>
      <c r="RLM31" s="11"/>
      <c r="RLN31" s="11"/>
      <c r="RLO31" s="11"/>
      <c r="RLP31" s="11"/>
      <c r="RLQ31" s="11"/>
      <c r="RLR31" s="11"/>
      <c r="RLS31" s="11"/>
      <c r="RLT31" s="11"/>
      <c r="RLU31" s="11"/>
      <c r="RLV31" s="11"/>
      <c r="RLW31" s="11"/>
      <c r="RLX31" s="11"/>
      <c r="RLY31" s="11"/>
      <c r="RLZ31" s="11"/>
      <c r="RMA31" s="11"/>
      <c r="RMB31" s="11"/>
      <c r="RMC31" s="11"/>
      <c r="RMD31" s="11"/>
      <c r="RME31" s="11"/>
      <c r="RMF31" s="11"/>
      <c r="RMG31" s="11"/>
      <c r="RMH31" s="11"/>
      <c r="RMI31" s="11"/>
      <c r="RMJ31" s="11"/>
      <c r="RMK31" s="11"/>
      <c r="RML31" s="11"/>
      <c r="RMM31" s="11"/>
      <c r="RMN31" s="11"/>
      <c r="RMO31" s="11"/>
      <c r="RMP31" s="11"/>
      <c r="RMQ31" s="11"/>
      <c r="RMR31" s="11"/>
      <c r="RMS31" s="11"/>
      <c r="RMT31" s="11"/>
      <c r="RMU31" s="11"/>
      <c r="RMV31" s="11"/>
      <c r="RMW31" s="11"/>
      <c r="RMX31" s="11"/>
      <c r="RMY31" s="11"/>
      <c r="RMZ31" s="11"/>
      <c r="RNA31" s="11"/>
      <c r="RNB31" s="11"/>
      <c r="RNC31" s="11"/>
      <c r="RND31" s="11"/>
      <c r="RNE31" s="11"/>
      <c r="RNF31" s="11"/>
      <c r="RNG31" s="11"/>
      <c r="RNH31" s="11"/>
      <c r="RNI31" s="11"/>
      <c r="RNJ31" s="11"/>
      <c r="RNK31" s="11"/>
      <c r="RNL31" s="11"/>
      <c r="RNM31" s="11"/>
      <c r="RNN31" s="11"/>
      <c r="RNO31" s="11"/>
      <c r="RNP31" s="11"/>
      <c r="RNQ31" s="11"/>
      <c r="RNR31" s="11"/>
      <c r="RNS31" s="11"/>
      <c r="RNT31" s="11"/>
      <c r="RNU31" s="11"/>
      <c r="RNV31" s="11"/>
      <c r="RNW31" s="11"/>
      <c r="RNX31" s="11"/>
      <c r="RNY31" s="11"/>
      <c r="RNZ31" s="11"/>
      <c r="ROA31" s="11"/>
      <c r="ROB31" s="11"/>
      <c r="ROC31" s="11"/>
      <c r="ROD31" s="11"/>
      <c r="ROE31" s="11"/>
      <c r="ROF31" s="11"/>
      <c r="ROG31" s="11"/>
      <c r="ROH31" s="11"/>
      <c r="ROI31" s="11"/>
      <c r="ROJ31" s="11"/>
      <c r="ROK31" s="11"/>
      <c r="ROL31" s="11"/>
      <c r="ROM31" s="11"/>
      <c r="RON31" s="11"/>
      <c r="ROO31" s="11"/>
      <c r="ROP31" s="11"/>
      <c r="ROQ31" s="11"/>
      <c r="ROR31" s="11"/>
      <c r="ROS31" s="11"/>
      <c r="ROT31" s="11"/>
      <c r="ROU31" s="11"/>
      <c r="ROV31" s="11"/>
      <c r="ROW31" s="11"/>
      <c r="ROX31" s="11"/>
      <c r="ROY31" s="11"/>
      <c r="ROZ31" s="11"/>
      <c r="RPA31" s="11"/>
      <c r="RPB31" s="11"/>
      <c r="RPC31" s="11"/>
      <c r="RPD31" s="11"/>
      <c r="RPE31" s="11"/>
      <c r="RPF31" s="11"/>
      <c r="RPG31" s="11"/>
      <c r="RPH31" s="11"/>
      <c r="RPI31" s="11"/>
      <c r="RPJ31" s="11"/>
      <c r="RPK31" s="11"/>
      <c r="RPL31" s="11"/>
      <c r="RPM31" s="11"/>
      <c r="RPN31" s="11"/>
      <c r="RPO31" s="11"/>
      <c r="RPP31" s="11"/>
      <c r="RPQ31" s="11"/>
      <c r="RPR31" s="11"/>
      <c r="RPS31" s="11"/>
      <c r="RPT31" s="11"/>
      <c r="RPU31" s="11"/>
      <c r="RPV31" s="11"/>
      <c r="RPW31" s="11"/>
      <c r="RPX31" s="11"/>
      <c r="RPY31" s="11"/>
      <c r="RPZ31" s="11"/>
      <c r="RQA31" s="11"/>
      <c r="RQB31" s="11"/>
      <c r="RQC31" s="11"/>
      <c r="RQD31" s="11"/>
      <c r="RQE31" s="11"/>
      <c r="RQF31" s="11"/>
      <c r="RQG31" s="11"/>
      <c r="RQH31" s="11"/>
      <c r="RQI31" s="11"/>
      <c r="RQJ31" s="11"/>
      <c r="RQK31" s="11"/>
      <c r="RQL31" s="11"/>
      <c r="RQM31" s="11"/>
      <c r="RQN31" s="11"/>
      <c r="RQO31" s="11"/>
      <c r="RQP31" s="11"/>
      <c r="RQQ31" s="11"/>
      <c r="RQR31" s="11"/>
      <c r="RQS31" s="11"/>
      <c r="RQT31" s="11"/>
      <c r="RQU31" s="11"/>
      <c r="RQV31" s="11"/>
      <c r="RQW31" s="11"/>
      <c r="RQX31" s="11"/>
      <c r="RQY31" s="11"/>
      <c r="RQZ31" s="11"/>
      <c r="RRA31" s="11"/>
      <c r="RRB31" s="11"/>
      <c r="RRC31" s="11"/>
      <c r="RRD31" s="11"/>
      <c r="RRE31" s="11"/>
      <c r="RRF31" s="11"/>
      <c r="RRG31" s="11"/>
      <c r="RRH31" s="11"/>
      <c r="RRI31" s="11"/>
      <c r="RRJ31" s="11"/>
      <c r="RRK31" s="11"/>
      <c r="RRL31" s="11"/>
      <c r="RRM31" s="11"/>
      <c r="RRN31" s="11"/>
      <c r="RRO31" s="11"/>
      <c r="RRP31" s="11"/>
      <c r="RRQ31" s="11"/>
      <c r="RRR31" s="11"/>
      <c r="RRS31" s="11"/>
      <c r="RRT31" s="11"/>
      <c r="RRU31" s="11"/>
      <c r="RRV31" s="11"/>
      <c r="RRW31" s="11"/>
      <c r="RRX31" s="11"/>
      <c r="RRY31" s="11"/>
      <c r="RRZ31" s="11"/>
      <c r="RSA31" s="11"/>
      <c r="RSB31" s="11"/>
      <c r="RSC31" s="11"/>
      <c r="RSD31" s="11"/>
      <c r="RSE31" s="11"/>
      <c r="RSF31" s="11"/>
      <c r="RSG31" s="11"/>
      <c r="RSH31" s="11"/>
      <c r="RSI31" s="11"/>
      <c r="RSJ31" s="11"/>
      <c r="RSK31" s="11"/>
      <c r="RSL31" s="11"/>
      <c r="RSM31" s="11"/>
      <c r="RSN31" s="11"/>
      <c r="RSO31" s="11"/>
      <c r="RSP31" s="11"/>
      <c r="RSQ31" s="11"/>
      <c r="RSR31" s="11"/>
      <c r="RSS31" s="11"/>
      <c r="RST31" s="11"/>
      <c r="RSU31" s="11"/>
      <c r="RSV31" s="11"/>
      <c r="RSW31" s="11"/>
      <c r="RSX31" s="11"/>
      <c r="RSY31" s="11"/>
      <c r="RSZ31" s="11"/>
      <c r="RTA31" s="11"/>
      <c r="RTB31" s="11"/>
      <c r="RTC31" s="11"/>
      <c r="RTD31" s="11"/>
      <c r="RTE31" s="11"/>
      <c r="RTF31" s="11"/>
      <c r="RTG31" s="11"/>
      <c r="RTH31" s="11"/>
      <c r="RTI31" s="11"/>
      <c r="RTJ31" s="11"/>
      <c r="RTK31" s="11"/>
      <c r="RTL31" s="11"/>
      <c r="RTM31" s="11"/>
      <c r="RTN31" s="11"/>
      <c r="RTO31" s="11"/>
      <c r="RTP31" s="11"/>
      <c r="RTQ31" s="11"/>
      <c r="RTR31" s="11"/>
      <c r="RTS31" s="11"/>
      <c r="RTT31" s="11"/>
      <c r="RTU31" s="11"/>
      <c r="RTV31" s="11"/>
      <c r="RTW31" s="11"/>
      <c r="RTX31" s="11"/>
      <c r="RTY31" s="11"/>
      <c r="RTZ31" s="11"/>
      <c r="RUA31" s="11"/>
      <c r="RUB31" s="11"/>
      <c r="RUC31" s="11"/>
      <c r="RUD31" s="11"/>
      <c r="RUE31" s="11"/>
      <c r="RUF31" s="11"/>
      <c r="RUG31" s="11"/>
      <c r="RUH31" s="11"/>
      <c r="RUI31" s="11"/>
      <c r="RUJ31" s="11"/>
      <c r="RUK31" s="11"/>
      <c r="RUL31" s="11"/>
      <c r="RUM31" s="11"/>
      <c r="RUN31" s="11"/>
      <c r="RUO31" s="11"/>
      <c r="RUP31" s="11"/>
      <c r="RUQ31" s="11"/>
      <c r="RUR31" s="11"/>
      <c r="RUS31" s="11"/>
      <c r="RUT31" s="11"/>
      <c r="RUU31" s="11"/>
      <c r="RUV31" s="11"/>
      <c r="RUW31" s="11"/>
      <c r="RUX31" s="11"/>
      <c r="RUY31" s="11"/>
      <c r="RUZ31" s="11"/>
      <c r="RVA31" s="11"/>
      <c r="RVB31" s="11"/>
      <c r="RVC31" s="11"/>
      <c r="RVD31" s="11"/>
      <c r="RVE31" s="11"/>
      <c r="RVF31" s="11"/>
      <c r="RVG31" s="11"/>
      <c r="RVH31" s="11"/>
      <c r="RVI31" s="11"/>
      <c r="RVJ31" s="11"/>
      <c r="RVK31" s="11"/>
      <c r="RVL31" s="11"/>
      <c r="RVM31" s="11"/>
      <c r="RVN31" s="11"/>
      <c r="RVO31" s="11"/>
      <c r="RVP31" s="11"/>
      <c r="RVQ31" s="11"/>
      <c r="RVR31" s="11"/>
      <c r="RVS31" s="11"/>
      <c r="RVT31" s="11"/>
      <c r="RVU31" s="11"/>
      <c r="RVV31" s="11"/>
      <c r="RVW31" s="11"/>
      <c r="RVX31" s="11"/>
      <c r="RVY31" s="11"/>
      <c r="RVZ31" s="11"/>
      <c r="RWA31" s="11"/>
      <c r="RWB31" s="11"/>
      <c r="RWC31" s="11"/>
      <c r="RWD31" s="11"/>
      <c r="RWE31" s="11"/>
      <c r="RWF31" s="11"/>
      <c r="RWG31" s="11"/>
      <c r="RWH31" s="11"/>
      <c r="RWI31" s="11"/>
      <c r="RWJ31" s="11"/>
      <c r="RWK31" s="11"/>
      <c r="RWL31" s="11"/>
      <c r="RWM31" s="11"/>
      <c r="RWN31" s="11"/>
      <c r="RWO31" s="11"/>
      <c r="RWP31" s="11"/>
      <c r="RWQ31" s="11"/>
      <c r="RWR31" s="11"/>
      <c r="RWS31" s="11"/>
      <c r="RWT31" s="11"/>
      <c r="RWU31" s="11"/>
      <c r="RWV31" s="11"/>
      <c r="RWW31" s="11"/>
      <c r="RWX31" s="11"/>
      <c r="RWY31" s="11"/>
      <c r="RWZ31" s="11"/>
      <c r="RXA31" s="11"/>
      <c r="RXB31" s="11"/>
      <c r="RXC31" s="11"/>
      <c r="RXD31" s="11"/>
      <c r="RXE31" s="11"/>
      <c r="RXF31" s="11"/>
      <c r="RXG31" s="11"/>
      <c r="RXH31" s="11"/>
      <c r="RXI31" s="11"/>
      <c r="RXJ31" s="11"/>
      <c r="RXK31" s="11"/>
      <c r="RXL31" s="11"/>
      <c r="RXM31" s="11"/>
      <c r="RXN31" s="11"/>
      <c r="RXO31" s="11"/>
      <c r="RXP31" s="11"/>
      <c r="RXQ31" s="11"/>
      <c r="RXR31" s="11"/>
      <c r="RXS31" s="11"/>
      <c r="RXT31" s="11"/>
      <c r="RXU31" s="11"/>
      <c r="RXV31" s="11"/>
      <c r="RXW31" s="11"/>
      <c r="RXX31" s="11"/>
      <c r="RXY31" s="11"/>
      <c r="RXZ31" s="11"/>
      <c r="RYA31" s="11"/>
      <c r="RYB31" s="11"/>
      <c r="RYC31" s="11"/>
      <c r="RYD31" s="11"/>
      <c r="RYE31" s="11"/>
      <c r="RYF31" s="11"/>
      <c r="RYG31" s="11"/>
      <c r="RYH31" s="11"/>
      <c r="RYI31" s="11"/>
      <c r="RYJ31" s="11"/>
      <c r="RYK31" s="11"/>
      <c r="RYL31" s="11"/>
      <c r="RYM31" s="11"/>
      <c r="RYN31" s="11"/>
      <c r="RYO31" s="11"/>
      <c r="RYP31" s="11"/>
      <c r="RYQ31" s="11"/>
      <c r="RYR31" s="11"/>
      <c r="RYS31" s="11"/>
      <c r="RYT31" s="11"/>
      <c r="RYU31" s="11"/>
      <c r="RYV31" s="11"/>
      <c r="RYW31" s="11"/>
      <c r="RYX31" s="11"/>
      <c r="RYY31" s="11"/>
      <c r="RYZ31" s="11"/>
      <c r="RZA31" s="11"/>
      <c r="RZB31" s="11"/>
      <c r="RZC31" s="11"/>
      <c r="RZD31" s="11"/>
      <c r="RZE31" s="11"/>
      <c r="RZF31" s="11"/>
      <c r="RZG31" s="11"/>
      <c r="RZH31" s="11"/>
      <c r="RZI31" s="11"/>
      <c r="RZJ31" s="11"/>
      <c r="RZK31" s="11"/>
      <c r="RZL31" s="11"/>
      <c r="RZM31" s="11"/>
      <c r="RZN31" s="11"/>
      <c r="RZO31" s="11"/>
      <c r="RZP31" s="11"/>
      <c r="RZQ31" s="11"/>
      <c r="RZR31" s="11"/>
      <c r="RZS31" s="11"/>
      <c r="RZT31" s="11"/>
      <c r="RZU31" s="11"/>
      <c r="RZV31" s="11"/>
      <c r="RZW31" s="11"/>
      <c r="RZX31" s="11"/>
      <c r="RZY31" s="11"/>
      <c r="RZZ31" s="11"/>
      <c r="SAA31" s="11"/>
      <c r="SAB31" s="11"/>
      <c r="SAC31" s="11"/>
      <c r="SAD31" s="11"/>
      <c r="SAE31" s="11"/>
      <c r="SAF31" s="11"/>
      <c r="SAG31" s="11"/>
      <c r="SAH31" s="11"/>
      <c r="SAI31" s="11"/>
      <c r="SAJ31" s="11"/>
      <c r="SAK31" s="11"/>
      <c r="SAL31" s="11"/>
      <c r="SAM31" s="11"/>
      <c r="SAN31" s="11"/>
      <c r="SAO31" s="11"/>
      <c r="SAP31" s="11"/>
      <c r="SAQ31" s="11"/>
      <c r="SAR31" s="11"/>
      <c r="SAS31" s="11"/>
      <c r="SAT31" s="11"/>
      <c r="SAU31" s="11"/>
      <c r="SAV31" s="11"/>
      <c r="SAW31" s="11"/>
      <c r="SAX31" s="11"/>
      <c r="SAY31" s="11"/>
      <c r="SAZ31" s="11"/>
      <c r="SBA31" s="11"/>
      <c r="SBB31" s="11"/>
      <c r="SBC31" s="11"/>
      <c r="SBD31" s="11"/>
      <c r="SBE31" s="11"/>
      <c r="SBF31" s="11"/>
      <c r="SBG31" s="11"/>
      <c r="SBH31" s="11"/>
      <c r="SBI31" s="11"/>
      <c r="SBJ31" s="11"/>
      <c r="SBK31" s="11"/>
      <c r="SBL31" s="11"/>
      <c r="SBM31" s="11"/>
      <c r="SBN31" s="11"/>
      <c r="SBO31" s="11"/>
      <c r="SBP31" s="11"/>
      <c r="SBQ31" s="11"/>
      <c r="SBR31" s="11"/>
      <c r="SBS31" s="11"/>
      <c r="SBT31" s="11"/>
      <c r="SBU31" s="11"/>
      <c r="SBV31" s="11"/>
      <c r="SBW31" s="11"/>
      <c r="SBX31" s="11"/>
      <c r="SBY31" s="11"/>
      <c r="SBZ31" s="11"/>
      <c r="SCA31" s="11"/>
      <c r="SCB31" s="11"/>
      <c r="SCC31" s="11"/>
      <c r="SCD31" s="11"/>
      <c r="SCE31" s="11"/>
      <c r="SCF31" s="11"/>
      <c r="SCG31" s="11"/>
      <c r="SCH31" s="11"/>
      <c r="SCI31" s="11"/>
      <c r="SCJ31" s="11"/>
      <c r="SCK31" s="11"/>
      <c r="SCL31" s="11"/>
      <c r="SCM31" s="11"/>
      <c r="SCN31" s="11"/>
      <c r="SCO31" s="11"/>
      <c r="SCP31" s="11"/>
      <c r="SCQ31" s="11"/>
      <c r="SCR31" s="11"/>
      <c r="SCS31" s="11"/>
      <c r="SCT31" s="11"/>
      <c r="SCU31" s="11"/>
      <c r="SCV31" s="11"/>
      <c r="SCW31" s="11"/>
      <c r="SCX31" s="11"/>
      <c r="SCY31" s="11"/>
      <c r="SCZ31" s="11"/>
      <c r="SDA31" s="11"/>
      <c r="SDB31" s="11"/>
      <c r="SDC31" s="11"/>
      <c r="SDD31" s="11"/>
      <c r="SDE31" s="11"/>
      <c r="SDF31" s="11"/>
      <c r="SDG31" s="11"/>
      <c r="SDH31" s="11"/>
      <c r="SDI31" s="11"/>
      <c r="SDJ31" s="11"/>
      <c r="SDK31" s="11"/>
      <c r="SDL31" s="11"/>
      <c r="SDM31" s="11"/>
      <c r="SDN31" s="11"/>
      <c r="SDO31" s="11"/>
      <c r="SDP31" s="11"/>
      <c r="SDQ31" s="11"/>
      <c r="SDR31" s="11"/>
      <c r="SDS31" s="11"/>
      <c r="SDT31" s="11"/>
      <c r="SDU31" s="11"/>
      <c r="SDV31" s="11"/>
      <c r="SDW31" s="11"/>
      <c r="SDX31" s="11"/>
      <c r="SDY31" s="11"/>
      <c r="SDZ31" s="11"/>
      <c r="SEA31" s="11"/>
      <c r="SEB31" s="11"/>
      <c r="SEC31" s="11"/>
      <c r="SED31" s="11"/>
      <c r="SEE31" s="11"/>
      <c r="SEF31" s="11"/>
      <c r="SEG31" s="11"/>
      <c r="SEH31" s="11"/>
      <c r="SEI31" s="11"/>
      <c r="SEJ31" s="11"/>
      <c r="SEK31" s="11"/>
      <c r="SEL31" s="11"/>
      <c r="SEM31" s="11"/>
      <c r="SEN31" s="11"/>
      <c r="SEO31" s="11"/>
      <c r="SEP31" s="11"/>
      <c r="SEQ31" s="11"/>
      <c r="SER31" s="11"/>
      <c r="SES31" s="11"/>
      <c r="SET31" s="11"/>
      <c r="SEU31" s="11"/>
      <c r="SEV31" s="11"/>
      <c r="SEW31" s="11"/>
      <c r="SEX31" s="11"/>
      <c r="SEY31" s="11"/>
      <c r="SEZ31" s="11"/>
      <c r="SFA31" s="11"/>
      <c r="SFB31" s="11"/>
      <c r="SFC31" s="11"/>
      <c r="SFD31" s="11"/>
      <c r="SFE31" s="11"/>
      <c r="SFF31" s="11"/>
      <c r="SFG31" s="11"/>
      <c r="SFH31" s="11"/>
      <c r="SFI31" s="11"/>
      <c r="SFJ31" s="11"/>
      <c r="SFK31" s="11"/>
      <c r="SFL31" s="11"/>
      <c r="SFM31" s="11"/>
      <c r="SFN31" s="11"/>
      <c r="SFO31" s="11"/>
      <c r="SFP31" s="11"/>
      <c r="SFQ31" s="11"/>
      <c r="SFR31" s="11"/>
      <c r="SFS31" s="11"/>
      <c r="SFT31" s="11"/>
      <c r="SFU31" s="11"/>
      <c r="SFV31" s="11"/>
      <c r="SFW31" s="11"/>
      <c r="SFX31" s="11"/>
      <c r="SFY31" s="11"/>
      <c r="SFZ31" s="11"/>
      <c r="SGA31" s="11"/>
      <c r="SGB31" s="11"/>
      <c r="SGC31" s="11"/>
      <c r="SGD31" s="11"/>
      <c r="SGE31" s="11"/>
      <c r="SGF31" s="11"/>
      <c r="SGG31" s="11"/>
      <c r="SGH31" s="11"/>
      <c r="SGI31" s="11"/>
      <c r="SGJ31" s="11"/>
      <c r="SGK31" s="11"/>
      <c r="SGL31" s="11"/>
      <c r="SGM31" s="11"/>
      <c r="SGN31" s="11"/>
      <c r="SGO31" s="11"/>
      <c r="SGP31" s="11"/>
      <c r="SGQ31" s="11"/>
      <c r="SGR31" s="11"/>
      <c r="SGS31" s="11"/>
      <c r="SGT31" s="11"/>
      <c r="SGU31" s="11"/>
      <c r="SGV31" s="11"/>
      <c r="SGW31" s="11"/>
      <c r="SGX31" s="11"/>
      <c r="SGY31" s="11"/>
      <c r="SGZ31" s="11"/>
      <c r="SHA31" s="11"/>
      <c r="SHB31" s="11"/>
      <c r="SHC31" s="11"/>
      <c r="SHD31" s="11"/>
      <c r="SHE31" s="11"/>
      <c r="SHF31" s="11"/>
      <c r="SHG31" s="11"/>
      <c r="SHH31" s="11"/>
      <c r="SHI31" s="11"/>
      <c r="SHJ31" s="11"/>
      <c r="SHK31" s="11"/>
      <c r="SHL31" s="11"/>
      <c r="SHM31" s="11"/>
      <c r="SHN31" s="11"/>
      <c r="SHO31" s="11"/>
      <c r="SHP31" s="11"/>
      <c r="SHQ31" s="11"/>
      <c r="SHR31" s="11"/>
      <c r="SHS31" s="11"/>
      <c r="SHT31" s="11"/>
      <c r="SHU31" s="11"/>
      <c r="SHV31" s="11"/>
      <c r="SHW31" s="11"/>
      <c r="SHX31" s="11"/>
      <c r="SHY31" s="11"/>
      <c r="SHZ31" s="11"/>
      <c r="SIA31" s="11"/>
      <c r="SIB31" s="11"/>
      <c r="SIC31" s="11"/>
      <c r="SID31" s="11"/>
      <c r="SIE31" s="11"/>
      <c r="SIF31" s="11"/>
      <c r="SIG31" s="11"/>
      <c r="SIH31" s="11"/>
      <c r="SII31" s="11"/>
      <c r="SIJ31" s="11"/>
      <c r="SIK31" s="11"/>
      <c r="SIL31" s="11"/>
      <c r="SIM31" s="11"/>
      <c r="SIN31" s="11"/>
      <c r="SIO31" s="11"/>
      <c r="SIP31" s="11"/>
      <c r="SIQ31" s="11"/>
      <c r="SIR31" s="11"/>
      <c r="SIS31" s="11"/>
      <c r="SIT31" s="11"/>
      <c r="SIU31" s="11"/>
      <c r="SIV31" s="11"/>
      <c r="SIW31" s="11"/>
      <c r="SIX31" s="11"/>
      <c r="SIY31" s="11"/>
      <c r="SIZ31" s="11"/>
      <c r="SJA31" s="11"/>
      <c r="SJB31" s="11"/>
      <c r="SJC31" s="11"/>
      <c r="SJD31" s="11"/>
      <c r="SJE31" s="11"/>
      <c r="SJF31" s="11"/>
      <c r="SJG31" s="11"/>
      <c r="SJH31" s="11"/>
      <c r="SJI31" s="11"/>
      <c r="SJJ31" s="11"/>
      <c r="SJK31" s="11"/>
      <c r="SJL31" s="11"/>
      <c r="SJM31" s="11"/>
      <c r="SJN31" s="11"/>
      <c r="SJO31" s="11"/>
      <c r="SJP31" s="11"/>
      <c r="SJQ31" s="11"/>
      <c r="SJR31" s="11"/>
      <c r="SJS31" s="11"/>
      <c r="SJT31" s="11"/>
      <c r="SJU31" s="11"/>
      <c r="SJV31" s="11"/>
      <c r="SJW31" s="11"/>
      <c r="SJX31" s="11"/>
      <c r="SJY31" s="11"/>
      <c r="SJZ31" s="11"/>
      <c r="SKA31" s="11"/>
      <c r="SKB31" s="11"/>
      <c r="SKC31" s="11"/>
      <c r="SKD31" s="11"/>
      <c r="SKE31" s="11"/>
      <c r="SKF31" s="11"/>
      <c r="SKG31" s="11"/>
      <c r="SKH31" s="11"/>
      <c r="SKI31" s="11"/>
      <c r="SKJ31" s="11"/>
      <c r="SKK31" s="11"/>
      <c r="SKL31" s="11"/>
      <c r="SKM31" s="11"/>
      <c r="SKN31" s="11"/>
      <c r="SKO31" s="11"/>
      <c r="SKP31" s="11"/>
      <c r="SKQ31" s="11"/>
      <c r="SKR31" s="11"/>
      <c r="SKS31" s="11"/>
      <c r="SKT31" s="11"/>
      <c r="SKU31" s="11"/>
      <c r="SKV31" s="11"/>
      <c r="SKW31" s="11"/>
      <c r="SKX31" s="11"/>
      <c r="SKY31" s="11"/>
      <c r="SKZ31" s="11"/>
      <c r="SLA31" s="11"/>
      <c r="SLB31" s="11"/>
      <c r="SLC31" s="11"/>
      <c r="SLD31" s="11"/>
      <c r="SLE31" s="11"/>
      <c r="SLF31" s="11"/>
      <c r="SLG31" s="11"/>
      <c r="SLH31" s="11"/>
      <c r="SLI31" s="11"/>
      <c r="SLJ31" s="11"/>
      <c r="SLK31" s="11"/>
      <c r="SLL31" s="11"/>
      <c r="SLM31" s="11"/>
      <c r="SLN31" s="11"/>
      <c r="SLO31" s="11"/>
      <c r="SLP31" s="11"/>
      <c r="SLQ31" s="11"/>
      <c r="SLR31" s="11"/>
      <c r="SLS31" s="11"/>
      <c r="SLT31" s="11"/>
      <c r="SLU31" s="11"/>
      <c r="SLV31" s="11"/>
      <c r="SLW31" s="11"/>
      <c r="SLX31" s="11"/>
      <c r="SLY31" s="11"/>
      <c r="SLZ31" s="11"/>
      <c r="SMA31" s="11"/>
      <c r="SMB31" s="11"/>
      <c r="SMC31" s="11"/>
      <c r="SMD31" s="11"/>
      <c r="SME31" s="11"/>
      <c r="SMF31" s="11"/>
      <c r="SMG31" s="11"/>
      <c r="SMH31" s="11"/>
      <c r="SMI31" s="11"/>
      <c r="SMJ31" s="11"/>
      <c r="SMK31" s="11"/>
      <c r="SML31" s="11"/>
      <c r="SMM31" s="11"/>
      <c r="SMN31" s="11"/>
      <c r="SMO31" s="11"/>
      <c r="SMP31" s="11"/>
      <c r="SMQ31" s="11"/>
      <c r="SMR31" s="11"/>
      <c r="SMS31" s="11"/>
      <c r="SMT31" s="11"/>
      <c r="SMU31" s="11"/>
      <c r="SMV31" s="11"/>
      <c r="SMW31" s="11"/>
      <c r="SMX31" s="11"/>
      <c r="SMY31" s="11"/>
      <c r="SMZ31" s="11"/>
      <c r="SNA31" s="11"/>
      <c r="SNB31" s="11"/>
      <c r="SNC31" s="11"/>
      <c r="SND31" s="11"/>
      <c r="SNE31" s="11"/>
      <c r="SNF31" s="11"/>
      <c r="SNG31" s="11"/>
      <c r="SNH31" s="11"/>
      <c r="SNI31" s="11"/>
      <c r="SNJ31" s="11"/>
      <c r="SNK31" s="11"/>
      <c r="SNL31" s="11"/>
      <c r="SNM31" s="11"/>
      <c r="SNN31" s="11"/>
      <c r="SNO31" s="11"/>
      <c r="SNP31" s="11"/>
      <c r="SNQ31" s="11"/>
      <c r="SNR31" s="11"/>
      <c r="SNS31" s="11"/>
      <c r="SNT31" s="11"/>
      <c r="SNU31" s="11"/>
      <c r="SNV31" s="11"/>
      <c r="SNW31" s="11"/>
      <c r="SNX31" s="11"/>
      <c r="SNY31" s="11"/>
      <c r="SNZ31" s="11"/>
      <c r="SOA31" s="11"/>
      <c r="SOB31" s="11"/>
      <c r="SOC31" s="11"/>
      <c r="SOD31" s="11"/>
      <c r="SOE31" s="11"/>
      <c r="SOF31" s="11"/>
      <c r="SOG31" s="11"/>
      <c r="SOH31" s="11"/>
      <c r="SOI31" s="11"/>
      <c r="SOJ31" s="11"/>
      <c r="SOK31" s="11"/>
      <c r="SOL31" s="11"/>
      <c r="SOM31" s="11"/>
      <c r="SON31" s="11"/>
      <c r="SOO31" s="11"/>
      <c r="SOP31" s="11"/>
      <c r="SOQ31" s="11"/>
      <c r="SOR31" s="11"/>
      <c r="SOS31" s="11"/>
      <c r="SOT31" s="11"/>
      <c r="SOU31" s="11"/>
      <c r="SOV31" s="11"/>
      <c r="SOW31" s="11"/>
      <c r="SOX31" s="11"/>
      <c r="SOY31" s="11"/>
      <c r="SOZ31" s="11"/>
      <c r="SPA31" s="11"/>
      <c r="SPB31" s="11"/>
      <c r="SPC31" s="11"/>
      <c r="SPD31" s="11"/>
      <c r="SPE31" s="11"/>
      <c r="SPF31" s="11"/>
      <c r="SPG31" s="11"/>
      <c r="SPH31" s="11"/>
      <c r="SPI31" s="11"/>
      <c r="SPJ31" s="11"/>
      <c r="SPK31" s="11"/>
      <c r="SPL31" s="11"/>
      <c r="SPM31" s="11"/>
      <c r="SPN31" s="11"/>
      <c r="SPO31" s="11"/>
      <c r="SPP31" s="11"/>
      <c r="SPQ31" s="11"/>
      <c r="SPR31" s="11"/>
      <c r="SPS31" s="11"/>
      <c r="SPT31" s="11"/>
      <c r="SPU31" s="11"/>
      <c r="SPV31" s="11"/>
      <c r="SPW31" s="11"/>
      <c r="SPX31" s="11"/>
      <c r="SPY31" s="11"/>
      <c r="SPZ31" s="11"/>
      <c r="SQA31" s="11"/>
      <c r="SQB31" s="11"/>
      <c r="SQC31" s="11"/>
      <c r="SQD31" s="11"/>
      <c r="SQE31" s="11"/>
      <c r="SQF31" s="11"/>
      <c r="SQG31" s="11"/>
      <c r="SQH31" s="11"/>
      <c r="SQI31" s="11"/>
      <c r="SQJ31" s="11"/>
      <c r="SQK31" s="11"/>
      <c r="SQL31" s="11"/>
      <c r="SQM31" s="11"/>
      <c r="SQN31" s="11"/>
      <c r="SQO31" s="11"/>
      <c r="SQP31" s="11"/>
      <c r="SQQ31" s="11"/>
      <c r="SQR31" s="11"/>
      <c r="SQS31" s="11"/>
      <c r="SQT31" s="11"/>
      <c r="SQU31" s="11"/>
      <c r="SQV31" s="11"/>
      <c r="SQW31" s="11"/>
      <c r="SQX31" s="11"/>
      <c r="SQY31" s="11"/>
      <c r="SQZ31" s="11"/>
      <c r="SRA31" s="11"/>
      <c r="SRB31" s="11"/>
      <c r="SRC31" s="11"/>
      <c r="SRD31" s="11"/>
      <c r="SRE31" s="11"/>
      <c r="SRF31" s="11"/>
      <c r="SRG31" s="11"/>
      <c r="SRH31" s="11"/>
      <c r="SRI31" s="11"/>
      <c r="SRJ31" s="11"/>
      <c r="SRK31" s="11"/>
      <c r="SRL31" s="11"/>
      <c r="SRM31" s="11"/>
      <c r="SRN31" s="11"/>
      <c r="SRO31" s="11"/>
      <c r="SRP31" s="11"/>
      <c r="SRQ31" s="11"/>
      <c r="SRR31" s="11"/>
      <c r="SRS31" s="11"/>
      <c r="SRT31" s="11"/>
      <c r="SRU31" s="11"/>
      <c r="SRV31" s="11"/>
      <c r="SRW31" s="11"/>
      <c r="SRX31" s="11"/>
      <c r="SRY31" s="11"/>
      <c r="SRZ31" s="11"/>
      <c r="SSA31" s="11"/>
      <c r="SSB31" s="11"/>
      <c r="SSC31" s="11"/>
      <c r="SSD31" s="11"/>
      <c r="SSE31" s="11"/>
      <c r="SSF31" s="11"/>
      <c r="SSG31" s="11"/>
      <c r="SSH31" s="11"/>
      <c r="SSI31" s="11"/>
      <c r="SSJ31" s="11"/>
      <c r="SSK31" s="11"/>
      <c r="SSL31" s="11"/>
      <c r="SSM31" s="11"/>
      <c r="SSN31" s="11"/>
      <c r="SSO31" s="11"/>
      <c r="SSP31" s="11"/>
      <c r="SSQ31" s="11"/>
      <c r="SSR31" s="11"/>
      <c r="SSS31" s="11"/>
      <c r="SST31" s="11"/>
      <c r="SSU31" s="11"/>
      <c r="SSV31" s="11"/>
      <c r="SSW31" s="11"/>
      <c r="SSX31" s="11"/>
      <c r="SSY31" s="11"/>
      <c r="SSZ31" s="11"/>
      <c r="STA31" s="11"/>
      <c r="STB31" s="11"/>
      <c r="STC31" s="11"/>
      <c r="STD31" s="11"/>
      <c r="STE31" s="11"/>
      <c r="STF31" s="11"/>
      <c r="STG31" s="11"/>
      <c r="STH31" s="11"/>
      <c r="STI31" s="11"/>
      <c r="STJ31" s="11"/>
      <c r="STK31" s="11"/>
      <c r="STL31" s="11"/>
      <c r="STM31" s="11"/>
      <c r="STN31" s="11"/>
      <c r="STO31" s="11"/>
      <c r="STP31" s="11"/>
      <c r="STQ31" s="11"/>
      <c r="STR31" s="11"/>
      <c r="STS31" s="11"/>
      <c r="STT31" s="11"/>
      <c r="STU31" s="11"/>
      <c r="STV31" s="11"/>
      <c r="STW31" s="11"/>
      <c r="STX31" s="11"/>
      <c r="STY31" s="11"/>
      <c r="STZ31" s="11"/>
      <c r="SUA31" s="11"/>
      <c r="SUB31" s="11"/>
      <c r="SUC31" s="11"/>
      <c r="SUD31" s="11"/>
      <c r="SUE31" s="11"/>
      <c r="SUF31" s="11"/>
      <c r="SUG31" s="11"/>
      <c r="SUH31" s="11"/>
      <c r="SUI31" s="11"/>
      <c r="SUJ31" s="11"/>
      <c r="SUK31" s="11"/>
      <c r="SUL31" s="11"/>
      <c r="SUM31" s="11"/>
      <c r="SUN31" s="11"/>
      <c r="SUO31" s="11"/>
      <c r="SUP31" s="11"/>
      <c r="SUQ31" s="11"/>
      <c r="SUR31" s="11"/>
      <c r="SUS31" s="11"/>
      <c r="SUT31" s="11"/>
      <c r="SUU31" s="11"/>
      <c r="SUV31" s="11"/>
      <c r="SUW31" s="11"/>
      <c r="SUX31" s="11"/>
      <c r="SUY31" s="11"/>
      <c r="SUZ31" s="11"/>
      <c r="SVA31" s="11"/>
      <c r="SVB31" s="11"/>
      <c r="SVC31" s="11"/>
      <c r="SVD31" s="11"/>
      <c r="SVE31" s="11"/>
      <c r="SVF31" s="11"/>
      <c r="SVG31" s="11"/>
      <c r="SVH31" s="11"/>
      <c r="SVI31" s="11"/>
      <c r="SVJ31" s="11"/>
      <c r="SVK31" s="11"/>
      <c r="SVL31" s="11"/>
      <c r="SVM31" s="11"/>
      <c r="SVN31" s="11"/>
      <c r="SVO31" s="11"/>
      <c r="SVP31" s="11"/>
      <c r="SVQ31" s="11"/>
      <c r="SVR31" s="11"/>
      <c r="SVS31" s="11"/>
      <c r="SVT31" s="11"/>
      <c r="SVU31" s="11"/>
      <c r="SVV31" s="11"/>
      <c r="SVW31" s="11"/>
      <c r="SVX31" s="11"/>
      <c r="SVY31" s="11"/>
      <c r="SVZ31" s="11"/>
      <c r="SWA31" s="11"/>
      <c r="SWB31" s="11"/>
      <c r="SWC31" s="11"/>
      <c r="SWD31" s="11"/>
      <c r="SWE31" s="11"/>
      <c r="SWF31" s="11"/>
      <c r="SWG31" s="11"/>
      <c r="SWH31" s="11"/>
      <c r="SWI31" s="11"/>
      <c r="SWJ31" s="11"/>
      <c r="SWK31" s="11"/>
      <c r="SWL31" s="11"/>
      <c r="SWM31" s="11"/>
      <c r="SWN31" s="11"/>
      <c r="SWO31" s="11"/>
      <c r="SWP31" s="11"/>
      <c r="SWQ31" s="11"/>
      <c r="SWR31" s="11"/>
      <c r="SWS31" s="11"/>
      <c r="SWT31" s="11"/>
      <c r="SWU31" s="11"/>
      <c r="SWV31" s="11"/>
      <c r="SWW31" s="11"/>
      <c r="SWX31" s="11"/>
      <c r="SWY31" s="11"/>
      <c r="SWZ31" s="11"/>
      <c r="SXA31" s="11"/>
      <c r="SXB31" s="11"/>
      <c r="SXC31" s="11"/>
      <c r="SXD31" s="11"/>
      <c r="SXE31" s="11"/>
      <c r="SXF31" s="11"/>
      <c r="SXG31" s="11"/>
      <c r="SXH31" s="11"/>
      <c r="SXI31" s="11"/>
      <c r="SXJ31" s="11"/>
      <c r="SXK31" s="11"/>
      <c r="SXL31" s="11"/>
      <c r="SXM31" s="11"/>
      <c r="SXN31" s="11"/>
      <c r="SXO31" s="11"/>
      <c r="SXP31" s="11"/>
      <c r="SXQ31" s="11"/>
      <c r="SXR31" s="11"/>
      <c r="SXS31" s="11"/>
      <c r="SXT31" s="11"/>
      <c r="SXU31" s="11"/>
      <c r="SXV31" s="11"/>
      <c r="SXW31" s="11"/>
      <c r="SXX31" s="11"/>
      <c r="SXY31" s="11"/>
      <c r="SXZ31" s="11"/>
      <c r="SYA31" s="11"/>
      <c r="SYB31" s="11"/>
      <c r="SYC31" s="11"/>
      <c r="SYD31" s="11"/>
      <c r="SYE31" s="11"/>
      <c r="SYF31" s="11"/>
      <c r="SYG31" s="11"/>
      <c r="SYH31" s="11"/>
      <c r="SYI31" s="11"/>
      <c r="SYJ31" s="11"/>
      <c r="SYK31" s="11"/>
      <c r="SYL31" s="11"/>
      <c r="SYM31" s="11"/>
      <c r="SYN31" s="11"/>
      <c r="SYO31" s="11"/>
      <c r="SYP31" s="11"/>
      <c r="SYQ31" s="11"/>
      <c r="SYR31" s="11"/>
      <c r="SYS31" s="11"/>
      <c r="SYT31" s="11"/>
      <c r="SYU31" s="11"/>
      <c r="SYV31" s="11"/>
      <c r="SYW31" s="11"/>
      <c r="SYX31" s="11"/>
      <c r="SYY31" s="11"/>
      <c r="SYZ31" s="11"/>
      <c r="SZA31" s="11"/>
      <c r="SZB31" s="11"/>
      <c r="SZC31" s="11"/>
      <c r="SZD31" s="11"/>
      <c r="SZE31" s="11"/>
      <c r="SZF31" s="11"/>
      <c r="SZG31" s="11"/>
      <c r="SZH31" s="11"/>
      <c r="SZI31" s="11"/>
      <c r="SZJ31" s="11"/>
      <c r="SZK31" s="11"/>
      <c r="SZL31" s="11"/>
      <c r="SZM31" s="11"/>
      <c r="SZN31" s="11"/>
      <c r="SZO31" s="11"/>
      <c r="SZP31" s="11"/>
      <c r="SZQ31" s="11"/>
      <c r="SZR31" s="11"/>
      <c r="SZS31" s="11"/>
      <c r="SZT31" s="11"/>
      <c r="SZU31" s="11"/>
      <c r="SZV31" s="11"/>
      <c r="SZW31" s="11"/>
      <c r="SZX31" s="11"/>
      <c r="SZY31" s="11"/>
      <c r="SZZ31" s="11"/>
      <c r="TAA31" s="11"/>
      <c r="TAB31" s="11"/>
      <c r="TAC31" s="11"/>
      <c r="TAD31" s="11"/>
      <c r="TAE31" s="11"/>
      <c r="TAF31" s="11"/>
      <c r="TAG31" s="11"/>
      <c r="TAH31" s="11"/>
      <c r="TAI31" s="11"/>
      <c r="TAJ31" s="11"/>
      <c r="TAK31" s="11"/>
      <c r="TAL31" s="11"/>
      <c r="TAM31" s="11"/>
      <c r="TAN31" s="11"/>
      <c r="TAO31" s="11"/>
      <c r="TAP31" s="11"/>
      <c r="TAQ31" s="11"/>
      <c r="TAR31" s="11"/>
      <c r="TAS31" s="11"/>
      <c r="TAT31" s="11"/>
      <c r="TAU31" s="11"/>
      <c r="TAV31" s="11"/>
      <c r="TAW31" s="11"/>
      <c r="TAX31" s="11"/>
      <c r="TAY31" s="11"/>
      <c r="TAZ31" s="11"/>
      <c r="TBA31" s="11"/>
      <c r="TBB31" s="11"/>
      <c r="TBC31" s="11"/>
      <c r="TBD31" s="11"/>
      <c r="TBE31" s="11"/>
      <c r="TBF31" s="11"/>
      <c r="TBG31" s="11"/>
      <c r="TBH31" s="11"/>
      <c r="TBI31" s="11"/>
      <c r="TBJ31" s="11"/>
      <c r="TBK31" s="11"/>
      <c r="TBL31" s="11"/>
      <c r="TBM31" s="11"/>
      <c r="TBN31" s="11"/>
      <c r="TBO31" s="11"/>
      <c r="TBP31" s="11"/>
      <c r="TBQ31" s="11"/>
      <c r="TBR31" s="11"/>
      <c r="TBS31" s="11"/>
      <c r="TBT31" s="11"/>
      <c r="TBU31" s="11"/>
      <c r="TBV31" s="11"/>
      <c r="TBW31" s="11"/>
      <c r="TBX31" s="11"/>
      <c r="TBY31" s="11"/>
      <c r="TBZ31" s="11"/>
      <c r="TCA31" s="11"/>
      <c r="TCB31" s="11"/>
      <c r="TCC31" s="11"/>
      <c r="TCD31" s="11"/>
      <c r="TCE31" s="11"/>
      <c r="TCF31" s="11"/>
      <c r="TCG31" s="11"/>
      <c r="TCH31" s="11"/>
      <c r="TCI31" s="11"/>
      <c r="TCJ31" s="11"/>
      <c r="TCK31" s="11"/>
      <c r="TCL31" s="11"/>
      <c r="TCM31" s="11"/>
      <c r="TCN31" s="11"/>
      <c r="TCO31" s="11"/>
      <c r="TCP31" s="11"/>
      <c r="TCQ31" s="11"/>
      <c r="TCR31" s="11"/>
      <c r="TCS31" s="11"/>
      <c r="TCT31" s="11"/>
      <c r="TCU31" s="11"/>
      <c r="TCV31" s="11"/>
      <c r="TCW31" s="11"/>
      <c r="TCX31" s="11"/>
      <c r="TCY31" s="11"/>
      <c r="TCZ31" s="11"/>
      <c r="TDA31" s="11"/>
      <c r="TDB31" s="11"/>
      <c r="TDC31" s="11"/>
      <c r="TDD31" s="11"/>
      <c r="TDE31" s="11"/>
      <c r="TDF31" s="11"/>
      <c r="TDG31" s="11"/>
      <c r="TDH31" s="11"/>
      <c r="TDI31" s="11"/>
      <c r="TDJ31" s="11"/>
      <c r="TDK31" s="11"/>
      <c r="TDL31" s="11"/>
      <c r="TDM31" s="11"/>
      <c r="TDN31" s="11"/>
      <c r="TDO31" s="11"/>
      <c r="TDP31" s="11"/>
      <c r="TDQ31" s="11"/>
      <c r="TDR31" s="11"/>
      <c r="TDS31" s="11"/>
      <c r="TDT31" s="11"/>
      <c r="TDU31" s="11"/>
      <c r="TDV31" s="11"/>
      <c r="TDW31" s="11"/>
      <c r="TDX31" s="11"/>
      <c r="TDY31" s="11"/>
      <c r="TDZ31" s="11"/>
      <c r="TEA31" s="11"/>
      <c r="TEB31" s="11"/>
      <c r="TEC31" s="11"/>
      <c r="TED31" s="11"/>
      <c r="TEE31" s="11"/>
      <c r="TEF31" s="11"/>
      <c r="TEG31" s="11"/>
      <c r="TEH31" s="11"/>
      <c r="TEI31" s="11"/>
      <c r="TEJ31" s="11"/>
      <c r="TEK31" s="11"/>
      <c r="TEL31" s="11"/>
      <c r="TEM31" s="11"/>
      <c r="TEN31" s="11"/>
      <c r="TEO31" s="11"/>
      <c r="TEP31" s="11"/>
      <c r="TEQ31" s="11"/>
      <c r="TER31" s="11"/>
      <c r="TES31" s="11"/>
      <c r="TET31" s="11"/>
      <c r="TEU31" s="11"/>
      <c r="TEV31" s="11"/>
      <c r="TEW31" s="11"/>
      <c r="TEX31" s="11"/>
      <c r="TEY31" s="11"/>
      <c r="TEZ31" s="11"/>
      <c r="TFA31" s="11"/>
      <c r="TFB31" s="11"/>
      <c r="TFC31" s="11"/>
      <c r="TFD31" s="11"/>
      <c r="TFE31" s="11"/>
      <c r="TFF31" s="11"/>
      <c r="TFG31" s="11"/>
      <c r="TFH31" s="11"/>
      <c r="TFI31" s="11"/>
      <c r="TFJ31" s="11"/>
      <c r="TFK31" s="11"/>
      <c r="TFL31" s="11"/>
      <c r="TFM31" s="11"/>
      <c r="TFN31" s="11"/>
      <c r="TFO31" s="11"/>
      <c r="TFP31" s="11"/>
      <c r="TFQ31" s="11"/>
      <c r="TFR31" s="11"/>
      <c r="TFS31" s="11"/>
      <c r="TFT31" s="11"/>
      <c r="TFU31" s="11"/>
      <c r="TFV31" s="11"/>
      <c r="TFW31" s="11"/>
      <c r="TFX31" s="11"/>
      <c r="TFY31" s="11"/>
      <c r="TFZ31" s="11"/>
      <c r="TGA31" s="11"/>
      <c r="TGB31" s="11"/>
      <c r="TGC31" s="11"/>
      <c r="TGD31" s="11"/>
      <c r="TGE31" s="11"/>
      <c r="TGF31" s="11"/>
      <c r="TGG31" s="11"/>
      <c r="TGH31" s="11"/>
      <c r="TGI31" s="11"/>
      <c r="TGJ31" s="11"/>
      <c r="TGK31" s="11"/>
      <c r="TGL31" s="11"/>
      <c r="TGM31" s="11"/>
      <c r="TGN31" s="11"/>
      <c r="TGO31" s="11"/>
      <c r="TGP31" s="11"/>
      <c r="TGQ31" s="11"/>
      <c r="TGR31" s="11"/>
      <c r="TGS31" s="11"/>
      <c r="TGT31" s="11"/>
      <c r="TGU31" s="11"/>
      <c r="TGV31" s="11"/>
      <c r="TGW31" s="11"/>
      <c r="TGX31" s="11"/>
      <c r="TGY31" s="11"/>
      <c r="TGZ31" s="11"/>
      <c r="THA31" s="11"/>
      <c r="THB31" s="11"/>
      <c r="THC31" s="11"/>
      <c r="THD31" s="11"/>
      <c r="THE31" s="11"/>
      <c r="THF31" s="11"/>
      <c r="THG31" s="11"/>
      <c r="THH31" s="11"/>
      <c r="THI31" s="11"/>
      <c r="THJ31" s="11"/>
      <c r="THK31" s="11"/>
      <c r="THL31" s="11"/>
      <c r="THM31" s="11"/>
      <c r="THN31" s="11"/>
      <c r="THO31" s="11"/>
      <c r="THP31" s="11"/>
      <c r="THQ31" s="11"/>
      <c r="THR31" s="11"/>
      <c r="THS31" s="11"/>
      <c r="THT31" s="11"/>
      <c r="THU31" s="11"/>
      <c r="THV31" s="11"/>
      <c r="THW31" s="11"/>
      <c r="THX31" s="11"/>
      <c r="THY31" s="11"/>
      <c r="THZ31" s="11"/>
      <c r="TIA31" s="11"/>
      <c r="TIB31" s="11"/>
      <c r="TIC31" s="11"/>
      <c r="TID31" s="11"/>
      <c r="TIE31" s="11"/>
      <c r="TIF31" s="11"/>
      <c r="TIG31" s="11"/>
      <c r="TIH31" s="11"/>
      <c r="TII31" s="11"/>
      <c r="TIJ31" s="11"/>
      <c r="TIK31" s="11"/>
      <c r="TIL31" s="11"/>
      <c r="TIM31" s="11"/>
      <c r="TIN31" s="11"/>
      <c r="TIO31" s="11"/>
      <c r="TIP31" s="11"/>
      <c r="TIQ31" s="11"/>
      <c r="TIR31" s="11"/>
      <c r="TIS31" s="11"/>
      <c r="TIT31" s="11"/>
      <c r="TIU31" s="11"/>
      <c r="TIV31" s="11"/>
      <c r="TIW31" s="11"/>
      <c r="TIX31" s="11"/>
      <c r="TIY31" s="11"/>
      <c r="TIZ31" s="11"/>
      <c r="TJA31" s="11"/>
      <c r="TJB31" s="11"/>
      <c r="TJC31" s="11"/>
      <c r="TJD31" s="11"/>
      <c r="TJE31" s="11"/>
      <c r="TJF31" s="11"/>
      <c r="TJG31" s="11"/>
      <c r="TJH31" s="11"/>
      <c r="TJI31" s="11"/>
      <c r="TJJ31" s="11"/>
      <c r="TJK31" s="11"/>
      <c r="TJL31" s="11"/>
      <c r="TJM31" s="11"/>
      <c r="TJN31" s="11"/>
      <c r="TJO31" s="11"/>
      <c r="TJP31" s="11"/>
      <c r="TJQ31" s="11"/>
      <c r="TJR31" s="11"/>
      <c r="TJS31" s="11"/>
      <c r="TJT31" s="11"/>
      <c r="TJU31" s="11"/>
      <c r="TJV31" s="11"/>
      <c r="TJW31" s="11"/>
      <c r="TJX31" s="11"/>
      <c r="TJY31" s="11"/>
      <c r="TJZ31" s="11"/>
      <c r="TKA31" s="11"/>
      <c r="TKB31" s="11"/>
      <c r="TKC31" s="11"/>
      <c r="TKD31" s="11"/>
      <c r="TKE31" s="11"/>
      <c r="TKF31" s="11"/>
      <c r="TKG31" s="11"/>
      <c r="TKH31" s="11"/>
      <c r="TKI31" s="11"/>
      <c r="TKJ31" s="11"/>
      <c r="TKK31" s="11"/>
      <c r="TKL31" s="11"/>
      <c r="TKM31" s="11"/>
      <c r="TKN31" s="11"/>
      <c r="TKO31" s="11"/>
      <c r="TKP31" s="11"/>
      <c r="TKQ31" s="11"/>
      <c r="TKR31" s="11"/>
      <c r="TKS31" s="11"/>
      <c r="TKT31" s="11"/>
      <c r="TKU31" s="11"/>
      <c r="TKV31" s="11"/>
      <c r="TKW31" s="11"/>
      <c r="TKX31" s="11"/>
      <c r="TKY31" s="11"/>
      <c r="TKZ31" s="11"/>
      <c r="TLA31" s="11"/>
      <c r="TLB31" s="11"/>
      <c r="TLC31" s="11"/>
      <c r="TLD31" s="11"/>
      <c r="TLE31" s="11"/>
      <c r="TLF31" s="11"/>
      <c r="TLG31" s="11"/>
      <c r="TLH31" s="11"/>
      <c r="TLI31" s="11"/>
      <c r="TLJ31" s="11"/>
      <c r="TLK31" s="11"/>
      <c r="TLL31" s="11"/>
      <c r="TLM31" s="11"/>
      <c r="TLN31" s="11"/>
      <c r="TLO31" s="11"/>
      <c r="TLP31" s="11"/>
      <c r="TLQ31" s="11"/>
      <c r="TLR31" s="11"/>
      <c r="TLS31" s="11"/>
      <c r="TLT31" s="11"/>
      <c r="TLU31" s="11"/>
      <c r="TLV31" s="11"/>
      <c r="TLW31" s="11"/>
      <c r="TLX31" s="11"/>
      <c r="TLY31" s="11"/>
      <c r="TLZ31" s="11"/>
      <c r="TMA31" s="11"/>
      <c r="TMB31" s="11"/>
      <c r="TMC31" s="11"/>
      <c r="TMD31" s="11"/>
      <c r="TME31" s="11"/>
      <c r="TMF31" s="11"/>
      <c r="TMG31" s="11"/>
      <c r="TMH31" s="11"/>
      <c r="TMI31" s="11"/>
      <c r="TMJ31" s="11"/>
      <c r="TMK31" s="11"/>
      <c r="TML31" s="11"/>
      <c r="TMM31" s="11"/>
      <c r="TMN31" s="11"/>
      <c r="TMO31" s="11"/>
      <c r="TMP31" s="11"/>
      <c r="TMQ31" s="11"/>
      <c r="TMR31" s="11"/>
      <c r="TMS31" s="11"/>
      <c r="TMT31" s="11"/>
      <c r="TMU31" s="11"/>
      <c r="TMV31" s="11"/>
      <c r="TMW31" s="11"/>
      <c r="TMX31" s="11"/>
      <c r="TMY31" s="11"/>
      <c r="TMZ31" s="11"/>
      <c r="TNA31" s="11"/>
      <c r="TNB31" s="11"/>
      <c r="TNC31" s="11"/>
      <c r="TND31" s="11"/>
      <c r="TNE31" s="11"/>
      <c r="TNF31" s="11"/>
      <c r="TNG31" s="11"/>
      <c r="TNH31" s="11"/>
      <c r="TNI31" s="11"/>
      <c r="TNJ31" s="11"/>
      <c r="TNK31" s="11"/>
      <c r="TNL31" s="11"/>
      <c r="TNM31" s="11"/>
      <c r="TNN31" s="11"/>
      <c r="TNO31" s="11"/>
      <c r="TNP31" s="11"/>
      <c r="TNQ31" s="11"/>
      <c r="TNR31" s="11"/>
      <c r="TNS31" s="11"/>
      <c r="TNT31" s="11"/>
      <c r="TNU31" s="11"/>
      <c r="TNV31" s="11"/>
      <c r="TNW31" s="11"/>
      <c r="TNX31" s="11"/>
      <c r="TNY31" s="11"/>
      <c r="TNZ31" s="11"/>
      <c r="TOA31" s="11"/>
      <c r="TOB31" s="11"/>
      <c r="TOC31" s="11"/>
      <c r="TOD31" s="11"/>
      <c r="TOE31" s="11"/>
      <c r="TOF31" s="11"/>
      <c r="TOG31" s="11"/>
      <c r="TOH31" s="11"/>
      <c r="TOI31" s="11"/>
      <c r="TOJ31" s="11"/>
      <c r="TOK31" s="11"/>
      <c r="TOL31" s="11"/>
      <c r="TOM31" s="11"/>
      <c r="TON31" s="11"/>
      <c r="TOO31" s="11"/>
      <c r="TOP31" s="11"/>
      <c r="TOQ31" s="11"/>
      <c r="TOR31" s="11"/>
      <c r="TOS31" s="11"/>
      <c r="TOT31" s="11"/>
      <c r="TOU31" s="11"/>
      <c r="TOV31" s="11"/>
      <c r="TOW31" s="11"/>
      <c r="TOX31" s="11"/>
      <c r="TOY31" s="11"/>
      <c r="TOZ31" s="11"/>
      <c r="TPA31" s="11"/>
      <c r="TPB31" s="11"/>
      <c r="TPC31" s="11"/>
      <c r="TPD31" s="11"/>
      <c r="TPE31" s="11"/>
      <c r="TPF31" s="11"/>
      <c r="TPG31" s="11"/>
      <c r="TPH31" s="11"/>
      <c r="TPI31" s="11"/>
      <c r="TPJ31" s="11"/>
      <c r="TPK31" s="11"/>
      <c r="TPL31" s="11"/>
      <c r="TPM31" s="11"/>
      <c r="TPN31" s="11"/>
      <c r="TPO31" s="11"/>
      <c r="TPP31" s="11"/>
      <c r="TPQ31" s="11"/>
      <c r="TPR31" s="11"/>
      <c r="TPS31" s="11"/>
      <c r="TPT31" s="11"/>
      <c r="TPU31" s="11"/>
      <c r="TPV31" s="11"/>
      <c r="TPW31" s="11"/>
      <c r="TPX31" s="11"/>
      <c r="TPY31" s="11"/>
      <c r="TPZ31" s="11"/>
      <c r="TQA31" s="11"/>
      <c r="TQB31" s="11"/>
      <c r="TQC31" s="11"/>
      <c r="TQD31" s="11"/>
      <c r="TQE31" s="11"/>
      <c r="TQF31" s="11"/>
      <c r="TQG31" s="11"/>
      <c r="TQH31" s="11"/>
      <c r="TQI31" s="11"/>
      <c r="TQJ31" s="11"/>
      <c r="TQK31" s="11"/>
      <c r="TQL31" s="11"/>
      <c r="TQM31" s="11"/>
      <c r="TQN31" s="11"/>
      <c r="TQO31" s="11"/>
      <c r="TQP31" s="11"/>
      <c r="TQQ31" s="11"/>
      <c r="TQR31" s="11"/>
      <c r="TQS31" s="11"/>
      <c r="TQT31" s="11"/>
      <c r="TQU31" s="11"/>
      <c r="TQV31" s="11"/>
      <c r="TQW31" s="11"/>
      <c r="TQX31" s="11"/>
      <c r="TQY31" s="11"/>
      <c r="TQZ31" s="11"/>
      <c r="TRA31" s="11"/>
      <c r="TRB31" s="11"/>
      <c r="TRC31" s="11"/>
      <c r="TRD31" s="11"/>
      <c r="TRE31" s="11"/>
      <c r="TRF31" s="11"/>
      <c r="TRG31" s="11"/>
      <c r="TRH31" s="11"/>
      <c r="TRI31" s="11"/>
      <c r="TRJ31" s="11"/>
      <c r="TRK31" s="11"/>
      <c r="TRL31" s="11"/>
      <c r="TRM31" s="11"/>
      <c r="TRN31" s="11"/>
      <c r="TRO31" s="11"/>
      <c r="TRP31" s="11"/>
      <c r="TRQ31" s="11"/>
      <c r="TRR31" s="11"/>
      <c r="TRS31" s="11"/>
      <c r="TRT31" s="11"/>
      <c r="TRU31" s="11"/>
      <c r="TRV31" s="11"/>
      <c r="TRW31" s="11"/>
      <c r="TRX31" s="11"/>
      <c r="TRY31" s="11"/>
      <c r="TRZ31" s="11"/>
      <c r="TSA31" s="11"/>
      <c r="TSB31" s="11"/>
      <c r="TSC31" s="11"/>
      <c r="TSD31" s="11"/>
      <c r="TSE31" s="11"/>
      <c r="TSF31" s="11"/>
      <c r="TSG31" s="11"/>
      <c r="TSH31" s="11"/>
      <c r="TSI31" s="11"/>
      <c r="TSJ31" s="11"/>
      <c r="TSK31" s="11"/>
      <c r="TSL31" s="11"/>
      <c r="TSM31" s="11"/>
      <c r="TSN31" s="11"/>
      <c r="TSO31" s="11"/>
      <c r="TSP31" s="11"/>
      <c r="TSQ31" s="11"/>
      <c r="TSR31" s="11"/>
      <c r="TSS31" s="11"/>
      <c r="TST31" s="11"/>
      <c r="TSU31" s="11"/>
      <c r="TSV31" s="11"/>
      <c r="TSW31" s="11"/>
      <c r="TSX31" s="11"/>
      <c r="TSY31" s="11"/>
      <c r="TSZ31" s="11"/>
      <c r="TTA31" s="11"/>
      <c r="TTB31" s="11"/>
      <c r="TTC31" s="11"/>
      <c r="TTD31" s="11"/>
      <c r="TTE31" s="11"/>
      <c r="TTF31" s="11"/>
      <c r="TTG31" s="11"/>
      <c r="TTH31" s="11"/>
      <c r="TTI31" s="11"/>
      <c r="TTJ31" s="11"/>
      <c r="TTK31" s="11"/>
      <c r="TTL31" s="11"/>
      <c r="TTM31" s="11"/>
      <c r="TTN31" s="11"/>
      <c r="TTO31" s="11"/>
      <c r="TTP31" s="11"/>
      <c r="TTQ31" s="11"/>
      <c r="TTR31" s="11"/>
      <c r="TTS31" s="11"/>
      <c r="TTT31" s="11"/>
      <c r="TTU31" s="11"/>
      <c r="TTV31" s="11"/>
      <c r="TTW31" s="11"/>
      <c r="TTX31" s="11"/>
      <c r="TTY31" s="11"/>
      <c r="TTZ31" s="11"/>
      <c r="TUA31" s="11"/>
      <c r="TUB31" s="11"/>
      <c r="TUC31" s="11"/>
      <c r="TUD31" s="11"/>
      <c r="TUE31" s="11"/>
      <c r="TUF31" s="11"/>
      <c r="TUG31" s="11"/>
      <c r="TUH31" s="11"/>
      <c r="TUI31" s="11"/>
      <c r="TUJ31" s="11"/>
      <c r="TUK31" s="11"/>
      <c r="TUL31" s="11"/>
      <c r="TUM31" s="11"/>
      <c r="TUN31" s="11"/>
      <c r="TUO31" s="11"/>
      <c r="TUP31" s="11"/>
      <c r="TUQ31" s="11"/>
      <c r="TUR31" s="11"/>
      <c r="TUS31" s="11"/>
      <c r="TUT31" s="11"/>
      <c r="TUU31" s="11"/>
      <c r="TUV31" s="11"/>
      <c r="TUW31" s="11"/>
      <c r="TUX31" s="11"/>
      <c r="TUY31" s="11"/>
      <c r="TUZ31" s="11"/>
      <c r="TVA31" s="11"/>
      <c r="TVB31" s="11"/>
      <c r="TVC31" s="11"/>
      <c r="TVD31" s="11"/>
      <c r="TVE31" s="11"/>
      <c r="TVF31" s="11"/>
      <c r="TVG31" s="11"/>
      <c r="TVH31" s="11"/>
      <c r="TVI31" s="11"/>
      <c r="TVJ31" s="11"/>
      <c r="TVK31" s="11"/>
      <c r="TVL31" s="11"/>
      <c r="TVM31" s="11"/>
      <c r="TVN31" s="11"/>
      <c r="TVO31" s="11"/>
      <c r="TVP31" s="11"/>
      <c r="TVQ31" s="11"/>
      <c r="TVR31" s="11"/>
      <c r="TVS31" s="11"/>
      <c r="TVT31" s="11"/>
      <c r="TVU31" s="11"/>
      <c r="TVV31" s="11"/>
      <c r="TVW31" s="11"/>
      <c r="TVX31" s="11"/>
      <c r="TVY31" s="11"/>
      <c r="TVZ31" s="11"/>
      <c r="TWA31" s="11"/>
      <c r="TWB31" s="11"/>
      <c r="TWC31" s="11"/>
      <c r="TWD31" s="11"/>
      <c r="TWE31" s="11"/>
      <c r="TWF31" s="11"/>
      <c r="TWG31" s="11"/>
      <c r="TWH31" s="11"/>
      <c r="TWI31" s="11"/>
      <c r="TWJ31" s="11"/>
      <c r="TWK31" s="11"/>
      <c r="TWL31" s="11"/>
      <c r="TWM31" s="11"/>
      <c r="TWN31" s="11"/>
      <c r="TWO31" s="11"/>
      <c r="TWP31" s="11"/>
      <c r="TWQ31" s="11"/>
      <c r="TWR31" s="11"/>
      <c r="TWS31" s="11"/>
      <c r="TWT31" s="11"/>
      <c r="TWU31" s="11"/>
      <c r="TWV31" s="11"/>
      <c r="TWW31" s="11"/>
      <c r="TWX31" s="11"/>
      <c r="TWY31" s="11"/>
      <c r="TWZ31" s="11"/>
      <c r="TXA31" s="11"/>
      <c r="TXB31" s="11"/>
      <c r="TXC31" s="11"/>
      <c r="TXD31" s="11"/>
      <c r="TXE31" s="11"/>
      <c r="TXF31" s="11"/>
      <c r="TXG31" s="11"/>
      <c r="TXH31" s="11"/>
      <c r="TXI31" s="11"/>
      <c r="TXJ31" s="11"/>
      <c r="TXK31" s="11"/>
      <c r="TXL31" s="11"/>
      <c r="TXM31" s="11"/>
      <c r="TXN31" s="11"/>
      <c r="TXO31" s="11"/>
      <c r="TXP31" s="11"/>
      <c r="TXQ31" s="11"/>
      <c r="TXR31" s="11"/>
      <c r="TXS31" s="11"/>
      <c r="TXT31" s="11"/>
      <c r="TXU31" s="11"/>
      <c r="TXV31" s="11"/>
      <c r="TXW31" s="11"/>
      <c r="TXX31" s="11"/>
      <c r="TXY31" s="11"/>
      <c r="TXZ31" s="11"/>
      <c r="TYA31" s="11"/>
      <c r="TYB31" s="11"/>
      <c r="TYC31" s="11"/>
      <c r="TYD31" s="11"/>
      <c r="TYE31" s="11"/>
      <c r="TYF31" s="11"/>
      <c r="TYG31" s="11"/>
      <c r="TYH31" s="11"/>
      <c r="TYI31" s="11"/>
      <c r="TYJ31" s="11"/>
      <c r="TYK31" s="11"/>
      <c r="TYL31" s="11"/>
      <c r="TYM31" s="11"/>
      <c r="TYN31" s="11"/>
      <c r="TYO31" s="11"/>
      <c r="TYP31" s="11"/>
      <c r="TYQ31" s="11"/>
      <c r="TYR31" s="11"/>
      <c r="TYS31" s="11"/>
      <c r="TYT31" s="11"/>
      <c r="TYU31" s="11"/>
      <c r="TYV31" s="11"/>
      <c r="TYW31" s="11"/>
      <c r="TYX31" s="11"/>
      <c r="TYY31" s="11"/>
      <c r="TYZ31" s="11"/>
      <c r="TZA31" s="11"/>
      <c r="TZB31" s="11"/>
      <c r="TZC31" s="11"/>
      <c r="TZD31" s="11"/>
      <c r="TZE31" s="11"/>
      <c r="TZF31" s="11"/>
      <c r="TZG31" s="11"/>
      <c r="TZH31" s="11"/>
      <c r="TZI31" s="11"/>
      <c r="TZJ31" s="11"/>
      <c r="TZK31" s="11"/>
      <c r="TZL31" s="11"/>
      <c r="TZM31" s="11"/>
      <c r="TZN31" s="11"/>
      <c r="TZO31" s="11"/>
      <c r="TZP31" s="11"/>
      <c r="TZQ31" s="11"/>
      <c r="TZR31" s="11"/>
      <c r="TZS31" s="11"/>
      <c r="TZT31" s="11"/>
      <c r="TZU31" s="11"/>
      <c r="TZV31" s="11"/>
      <c r="TZW31" s="11"/>
      <c r="TZX31" s="11"/>
      <c r="TZY31" s="11"/>
      <c r="TZZ31" s="11"/>
      <c r="UAA31" s="11"/>
      <c r="UAB31" s="11"/>
      <c r="UAC31" s="11"/>
      <c r="UAD31" s="11"/>
      <c r="UAE31" s="11"/>
      <c r="UAF31" s="11"/>
      <c r="UAG31" s="11"/>
      <c r="UAH31" s="11"/>
      <c r="UAI31" s="11"/>
      <c r="UAJ31" s="11"/>
      <c r="UAK31" s="11"/>
      <c r="UAL31" s="11"/>
      <c r="UAM31" s="11"/>
      <c r="UAN31" s="11"/>
      <c r="UAO31" s="11"/>
      <c r="UAP31" s="11"/>
      <c r="UAQ31" s="11"/>
      <c r="UAR31" s="11"/>
      <c r="UAS31" s="11"/>
      <c r="UAT31" s="11"/>
      <c r="UAU31" s="11"/>
      <c r="UAV31" s="11"/>
      <c r="UAW31" s="11"/>
      <c r="UAX31" s="11"/>
      <c r="UAY31" s="11"/>
      <c r="UAZ31" s="11"/>
      <c r="UBA31" s="11"/>
      <c r="UBB31" s="11"/>
      <c r="UBC31" s="11"/>
      <c r="UBD31" s="11"/>
      <c r="UBE31" s="11"/>
      <c r="UBF31" s="11"/>
      <c r="UBG31" s="11"/>
      <c r="UBH31" s="11"/>
      <c r="UBI31" s="11"/>
      <c r="UBJ31" s="11"/>
      <c r="UBK31" s="11"/>
      <c r="UBL31" s="11"/>
      <c r="UBM31" s="11"/>
      <c r="UBN31" s="11"/>
      <c r="UBO31" s="11"/>
      <c r="UBP31" s="11"/>
      <c r="UBQ31" s="11"/>
      <c r="UBR31" s="11"/>
      <c r="UBS31" s="11"/>
      <c r="UBT31" s="11"/>
      <c r="UBU31" s="11"/>
      <c r="UBV31" s="11"/>
      <c r="UBW31" s="11"/>
      <c r="UBX31" s="11"/>
      <c r="UBY31" s="11"/>
      <c r="UBZ31" s="11"/>
      <c r="UCA31" s="11"/>
      <c r="UCB31" s="11"/>
      <c r="UCC31" s="11"/>
      <c r="UCD31" s="11"/>
      <c r="UCE31" s="11"/>
      <c r="UCF31" s="11"/>
      <c r="UCG31" s="11"/>
      <c r="UCH31" s="11"/>
      <c r="UCI31" s="11"/>
      <c r="UCJ31" s="11"/>
      <c r="UCK31" s="11"/>
      <c r="UCL31" s="11"/>
      <c r="UCM31" s="11"/>
      <c r="UCN31" s="11"/>
      <c r="UCO31" s="11"/>
      <c r="UCP31" s="11"/>
      <c r="UCQ31" s="11"/>
      <c r="UCR31" s="11"/>
      <c r="UCS31" s="11"/>
      <c r="UCT31" s="11"/>
      <c r="UCU31" s="11"/>
      <c r="UCV31" s="11"/>
      <c r="UCW31" s="11"/>
      <c r="UCX31" s="11"/>
      <c r="UCY31" s="11"/>
      <c r="UCZ31" s="11"/>
      <c r="UDA31" s="11"/>
      <c r="UDB31" s="11"/>
      <c r="UDC31" s="11"/>
      <c r="UDD31" s="11"/>
      <c r="UDE31" s="11"/>
      <c r="UDF31" s="11"/>
      <c r="UDG31" s="11"/>
      <c r="UDH31" s="11"/>
      <c r="UDI31" s="11"/>
      <c r="UDJ31" s="11"/>
      <c r="UDK31" s="11"/>
      <c r="UDL31" s="11"/>
      <c r="UDM31" s="11"/>
      <c r="UDN31" s="11"/>
      <c r="UDO31" s="11"/>
      <c r="UDP31" s="11"/>
      <c r="UDQ31" s="11"/>
      <c r="UDR31" s="11"/>
      <c r="UDS31" s="11"/>
      <c r="UDT31" s="11"/>
      <c r="UDU31" s="11"/>
      <c r="UDV31" s="11"/>
      <c r="UDW31" s="11"/>
      <c r="UDX31" s="11"/>
      <c r="UDY31" s="11"/>
      <c r="UDZ31" s="11"/>
      <c r="UEA31" s="11"/>
      <c r="UEB31" s="11"/>
      <c r="UEC31" s="11"/>
      <c r="UED31" s="11"/>
      <c r="UEE31" s="11"/>
      <c r="UEF31" s="11"/>
      <c r="UEG31" s="11"/>
      <c r="UEH31" s="11"/>
      <c r="UEI31" s="11"/>
      <c r="UEJ31" s="11"/>
      <c r="UEK31" s="11"/>
      <c r="UEL31" s="11"/>
      <c r="UEM31" s="11"/>
      <c r="UEN31" s="11"/>
      <c r="UEO31" s="11"/>
      <c r="UEP31" s="11"/>
      <c r="UEQ31" s="11"/>
      <c r="UER31" s="11"/>
      <c r="UES31" s="11"/>
      <c r="UET31" s="11"/>
      <c r="UEU31" s="11"/>
      <c r="UEV31" s="11"/>
      <c r="UEW31" s="11"/>
      <c r="UEX31" s="11"/>
      <c r="UEY31" s="11"/>
      <c r="UEZ31" s="11"/>
      <c r="UFA31" s="11"/>
      <c r="UFB31" s="11"/>
      <c r="UFC31" s="11"/>
      <c r="UFD31" s="11"/>
      <c r="UFE31" s="11"/>
      <c r="UFF31" s="11"/>
      <c r="UFG31" s="11"/>
      <c r="UFH31" s="11"/>
      <c r="UFI31" s="11"/>
      <c r="UFJ31" s="11"/>
      <c r="UFK31" s="11"/>
      <c r="UFL31" s="11"/>
      <c r="UFM31" s="11"/>
      <c r="UFN31" s="11"/>
      <c r="UFO31" s="11"/>
      <c r="UFP31" s="11"/>
      <c r="UFQ31" s="11"/>
      <c r="UFR31" s="11"/>
      <c r="UFS31" s="11"/>
      <c r="UFT31" s="11"/>
      <c r="UFU31" s="11"/>
      <c r="UFV31" s="11"/>
      <c r="UFW31" s="11"/>
      <c r="UFX31" s="11"/>
      <c r="UFY31" s="11"/>
      <c r="UFZ31" s="11"/>
      <c r="UGA31" s="11"/>
      <c r="UGB31" s="11"/>
      <c r="UGC31" s="11"/>
      <c r="UGD31" s="11"/>
      <c r="UGE31" s="11"/>
      <c r="UGF31" s="11"/>
      <c r="UGG31" s="11"/>
      <c r="UGH31" s="11"/>
      <c r="UGI31" s="11"/>
      <c r="UGJ31" s="11"/>
      <c r="UGK31" s="11"/>
      <c r="UGL31" s="11"/>
      <c r="UGM31" s="11"/>
      <c r="UGN31" s="11"/>
      <c r="UGO31" s="11"/>
      <c r="UGP31" s="11"/>
      <c r="UGQ31" s="11"/>
      <c r="UGR31" s="11"/>
      <c r="UGS31" s="11"/>
      <c r="UGT31" s="11"/>
      <c r="UGU31" s="11"/>
      <c r="UGV31" s="11"/>
      <c r="UGW31" s="11"/>
      <c r="UGX31" s="11"/>
      <c r="UGY31" s="11"/>
      <c r="UGZ31" s="11"/>
      <c r="UHA31" s="11"/>
      <c r="UHB31" s="11"/>
      <c r="UHC31" s="11"/>
      <c r="UHD31" s="11"/>
      <c r="UHE31" s="11"/>
      <c r="UHF31" s="11"/>
      <c r="UHG31" s="11"/>
      <c r="UHH31" s="11"/>
      <c r="UHI31" s="11"/>
      <c r="UHJ31" s="11"/>
      <c r="UHK31" s="11"/>
      <c r="UHL31" s="11"/>
      <c r="UHM31" s="11"/>
      <c r="UHN31" s="11"/>
      <c r="UHO31" s="11"/>
      <c r="UHP31" s="11"/>
      <c r="UHQ31" s="11"/>
      <c r="UHR31" s="11"/>
      <c r="UHS31" s="11"/>
      <c r="UHT31" s="11"/>
      <c r="UHU31" s="11"/>
      <c r="UHV31" s="11"/>
      <c r="UHW31" s="11"/>
      <c r="UHX31" s="11"/>
      <c r="UHY31" s="11"/>
      <c r="UHZ31" s="11"/>
      <c r="UIA31" s="11"/>
      <c r="UIB31" s="11"/>
      <c r="UIC31" s="11"/>
      <c r="UID31" s="11"/>
      <c r="UIE31" s="11"/>
      <c r="UIF31" s="11"/>
      <c r="UIG31" s="11"/>
      <c r="UIH31" s="11"/>
      <c r="UII31" s="11"/>
      <c r="UIJ31" s="11"/>
      <c r="UIK31" s="11"/>
      <c r="UIL31" s="11"/>
      <c r="UIM31" s="11"/>
      <c r="UIN31" s="11"/>
      <c r="UIO31" s="11"/>
      <c r="UIP31" s="11"/>
      <c r="UIQ31" s="11"/>
      <c r="UIR31" s="11"/>
      <c r="UIS31" s="11"/>
      <c r="UIT31" s="11"/>
      <c r="UIU31" s="11"/>
      <c r="UIV31" s="11"/>
      <c r="UIW31" s="11"/>
      <c r="UIX31" s="11"/>
      <c r="UIY31" s="11"/>
      <c r="UIZ31" s="11"/>
      <c r="UJA31" s="11"/>
      <c r="UJB31" s="11"/>
      <c r="UJC31" s="11"/>
      <c r="UJD31" s="11"/>
      <c r="UJE31" s="11"/>
      <c r="UJF31" s="11"/>
      <c r="UJG31" s="11"/>
      <c r="UJH31" s="11"/>
      <c r="UJI31" s="11"/>
      <c r="UJJ31" s="11"/>
      <c r="UJK31" s="11"/>
      <c r="UJL31" s="11"/>
      <c r="UJM31" s="11"/>
      <c r="UJN31" s="11"/>
      <c r="UJO31" s="11"/>
      <c r="UJP31" s="11"/>
      <c r="UJQ31" s="11"/>
      <c r="UJR31" s="11"/>
      <c r="UJS31" s="11"/>
      <c r="UJT31" s="11"/>
      <c r="UJU31" s="11"/>
      <c r="UJV31" s="11"/>
      <c r="UJW31" s="11"/>
      <c r="UJX31" s="11"/>
      <c r="UJY31" s="11"/>
      <c r="UJZ31" s="11"/>
      <c r="UKA31" s="11"/>
      <c r="UKB31" s="11"/>
      <c r="UKC31" s="11"/>
      <c r="UKD31" s="11"/>
      <c r="UKE31" s="11"/>
      <c r="UKF31" s="11"/>
      <c r="UKG31" s="11"/>
      <c r="UKH31" s="11"/>
      <c r="UKI31" s="11"/>
      <c r="UKJ31" s="11"/>
      <c r="UKK31" s="11"/>
      <c r="UKL31" s="11"/>
      <c r="UKM31" s="11"/>
      <c r="UKN31" s="11"/>
      <c r="UKO31" s="11"/>
      <c r="UKP31" s="11"/>
      <c r="UKQ31" s="11"/>
      <c r="UKR31" s="11"/>
      <c r="UKS31" s="11"/>
      <c r="UKT31" s="11"/>
      <c r="UKU31" s="11"/>
      <c r="UKV31" s="11"/>
      <c r="UKW31" s="11"/>
      <c r="UKX31" s="11"/>
      <c r="UKY31" s="11"/>
      <c r="UKZ31" s="11"/>
      <c r="ULA31" s="11"/>
      <c r="ULB31" s="11"/>
      <c r="ULC31" s="11"/>
      <c r="ULD31" s="11"/>
      <c r="ULE31" s="11"/>
      <c r="ULF31" s="11"/>
      <c r="ULG31" s="11"/>
      <c r="ULH31" s="11"/>
      <c r="ULI31" s="11"/>
      <c r="ULJ31" s="11"/>
      <c r="ULK31" s="11"/>
      <c r="ULL31" s="11"/>
      <c r="ULM31" s="11"/>
      <c r="ULN31" s="11"/>
      <c r="ULO31" s="11"/>
      <c r="ULP31" s="11"/>
      <c r="ULQ31" s="11"/>
      <c r="ULR31" s="11"/>
      <c r="ULS31" s="11"/>
      <c r="ULT31" s="11"/>
      <c r="ULU31" s="11"/>
      <c r="ULV31" s="11"/>
      <c r="ULW31" s="11"/>
      <c r="ULX31" s="11"/>
      <c r="ULY31" s="11"/>
      <c r="ULZ31" s="11"/>
      <c r="UMA31" s="11"/>
      <c r="UMB31" s="11"/>
      <c r="UMC31" s="11"/>
      <c r="UMD31" s="11"/>
      <c r="UME31" s="11"/>
      <c r="UMF31" s="11"/>
      <c r="UMG31" s="11"/>
      <c r="UMH31" s="11"/>
      <c r="UMI31" s="11"/>
      <c r="UMJ31" s="11"/>
      <c r="UMK31" s="11"/>
      <c r="UML31" s="11"/>
      <c r="UMM31" s="11"/>
      <c r="UMN31" s="11"/>
      <c r="UMO31" s="11"/>
      <c r="UMP31" s="11"/>
      <c r="UMQ31" s="11"/>
      <c r="UMR31" s="11"/>
      <c r="UMS31" s="11"/>
      <c r="UMT31" s="11"/>
      <c r="UMU31" s="11"/>
      <c r="UMV31" s="11"/>
      <c r="UMW31" s="11"/>
      <c r="UMX31" s="11"/>
      <c r="UMY31" s="11"/>
      <c r="UMZ31" s="11"/>
      <c r="UNA31" s="11"/>
      <c r="UNB31" s="11"/>
      <c r="UNC31" s="11"/>
      <c r="UND31" s="11"/>
      <c r="UNE31" s="11"/>
      <c r="UNF31" s="11"/>
      <c r="UNG31" s="11"/>
      <c r="UNH31" s="11"/>
      <c r="UNI31" s="11"/>
      <c r="UNJ31" s="11"/>
      <c r="UNK31" s="11"/>
      <c r="UNL31" s="11"/>
      <c r="UNM31" s="11"/>
      <c r="UNN31" s="11"/>
      <c r="UNO31" s="11"/>
      <c r="UNP31" s="11"/>
      <c r="UNQ31" s="11"/>
      <c r="UNR31" s="11"/>
      <c r="UNS31" s="11"/>
      <c r="UNT31" s="11"/>
      <c r="UNU31" s="11"/>
      <c r="UNV31" s="11"/>
      <c r="UNW31" s="11"/>
      <c r="UNX31" s="11"/>
      <c r="UNY31" s="11"/>
      <c r="UNZ31" s="11"/>
      <c r="UOA31" s="11"/>
      <c r="UOB31" s="11"/>
      <c r="UOC31" s="11"/>
      <c r="UOD31" s="11"/>
      <c r="UOE31" s="11"/>
      <c r="UOF31" s="11"/>
      <c r="UOG31" s="11"/>
      <c r="UOH31" s="11"/>
      <c r="UOI31" s="11"/>
      <c r="UOJ31" s="11"/>
      <c r="UOK31" s="11"/>
      <c r="UOL31" s="11"/>
      <c r="UOM31" s="11"/>
      <c r="UON31" s="11"/>
      <c r="UOO31" s="11"/>
      <c r="UOP31" s="11"/>
      <c r="UOQ31" s="11"/>
      <c r="UOR31" s="11"/>
      <c r="UOS31" s="11"/>
      <c r="UOT31" s="11"/>
      <c r="UOU31" s="11"/>
      <c r="UOV31" s="11"/>
      <c r="UOW31" s="11"/>
      <c r="UOX31" s="11"/>
      <c r="UOY31" s="11"/>
      <c r="UOZ31" s="11"/>
      <c r="UPA31" s="11"/>
      <c r="UPB31" s="11"/>
      <c r="UPC31" s="11"/>
      <c r="UPD31" s="11"/>
      <c r="UPE31" s="11"/>
      <c r="UPF31" s="11"/>
      <c r="UPG31" s="11"/>
      <c r="UPH31" s="11"/>
      <c r="UPI31" s="11"/>
      <c r="UPJ31" s="11"/>
      <c r="UPK31" s="11"/>
      <c r="UPL31" s="11"/>
      <c r="UPM31" s="11"/>
      <c r="UPN31" s="11"/>
      <c r="UPO31" s="11"/>
      <c r="UPP31" s="11"/>
      <c r="UPQ31" s="11"/>
      <c r="UPR31" s="11"/>
      <c r="UPS31" s="11"/>
      <c r="UPT31" s="11"/>
      <c r="UPU31" s="11"/>
      <c r="UPV31" s="11"/>
      <c r="UPW31" s="11"/>
      <c r="UPX31" s="11"/>
      <c r="UPY31" s="11"/>
      <c r="UPZ31" s="11"/>
      <c r="UQA31" s="11"/>
      <c r="UQB31" s="11"/>
      <c r="UQC31" s="11"/>
      <c r="UQD31" s="11"/>
      <c r="UQE31" s="11"/>
      <c r="UQF31" s="11"/>
      <c r="UQG31" s="11"/>
      <c r="UQH31" s="11"/>
      <c r="UQI31" s="11"/>
      <c r="UQJ31" s="11"/>
      <c r="UQK31" s="11"/>
      <c r="UQL31" s="11"/>
      <c r="UQM31" s="11"/>
      <c r="UQN31" s="11"/>
      <c r="UQO31" s="11"/>
      <c r="UQP31" s="11"/>
      <c r="UQQ31" s="11"/>
      <c r="UQR31" s="11"/>
      <c r="UQS31" s="11"/>
      <c r="UQT31" s="11"/>
      <c r="UQU31" s="11"/>
      <c r="UQV31" s="11"/>
      <c r="UQW31" s="11"/>
      <c r="UQX31" s="11"/>
      <c r="UQY31" s="11"/>
      <c r="UQZ31" s="11"/>
      <c r="URA31" s="11"/>
      <c r="URB31" s="11"/>
      <c r="URC31" s="11"/>
      <c r="URD31" s="11"/>
      <c r="URE31" s="11"/>
      <c r="URF31" s="11"/>
      <c r="URG31" s="11"/>
      <c r="URH31" s="11"/>
      <c r="URI31" s="11"/>
      <c r="URJ31" s="11"/>
      <c r="URK31" s="11"/>
      <c r="URL31" s="11"/>
      <c r="URM31" s="11"/>
      <c r="URN31" s="11"/>
      <c r="URO31" s="11"/>
      <c r="URP31" s="11"/>
      <c r="URQ31" s="11"/>
      <c r="URR31" s="11"/>
      <c r="URS31" s="11"/>
      <c r="URT31" s="11"/>
      <c r="URU31" s="11"/>
      <c r="URV31" s="11"/>
      <c r="URW31" s="11"/>
      <c r="URX31" s="11"/>
      <c r="URY31" s="11"/>
      <c r="URZ31" s="11"/>
      <c r="USA31" s="11"/>
      <c r="USB31" s="11"/>
      <c r="USC31" s="11"/>
      <c r="USD31" s="11"/>
      <c r="USE31" s="11"/>
      <c r="USF31" s="11"/>
      <c r="USG31" s="11"/>
      <c r="USH31" s="11"/>
      <c r="USI31" s="11"/>
      <c r="USJ31" s="11"/>
      <c r="USK31" s="11"/>
      <c r="USL31" s="11"/>
      <c r="USM31" s="11"/>
      <c r="USN31" s="11"/>
      <c r="USO31" s="11"/>
      <c r="USP31" s="11"/>
      <c r="USQ31" s="11"/>
      <c r="USR31" s="11"/>
      <c r="USS31" s="11"/>
      <c r="UST31" s="11"/>
      <c r="USU31" s="11"/>
      <c r="USV31" s="11"/>
      <c r="USW31" s="11"/>
      <c r="USX31" s="11"/>
      <c r="USY31" s="11"/>
      <c r="USZ31" s="11"/>
      <c r="UTA31" s="11"/>
      <c r="UTB31" s="11"/>
      <c r="UTC31" s="11"/>
      <c r="UTD31" s="11"/>
      <c r="UTE31" s="11"/>
      <c r="UTF31" s="11"/>
      <c r="UTG31" s="11"/>
      <c r="UTH31" s="11"/>
      <c r="UTI31" s="11"/>
      <c r="UTJ31" s="11"/>
      <c r="UTK31" s="11"/>
      <c r="UTL31" s="11"/>
      <c r="UTM31" s="11"/>
      <c r="UTN31" s="11"/>
      <c r="UTO31" s="11"/>
      <c r="UTP31" s="11"/>
      <c r="UTQ31" s="11"/>
      <c r="UTR31" s="11"/>
      <c r="UTS31" s="11"/>
      <c r="UTT31" s="11"/>
      <c r="UTU31" s="11"/>
      <c r="UTV31" s="11"/>
      <c r="UTW31" s="11"/>
      <c r="UTX31" s="11"/>
      <c r="UTY31" s="11"/>
      <c r="UTZ31" s="11"/>
      <c r="UUA31" s="11"/>
      <c r="UUB31" s="11"/>
      <c r="UUC31" s="11"/>
      <c r="UUD31" s="11"/>
      <c r="UUE31" s="11"/>
      <c r="UUF31" s="11"/>
      <c r="UUG31" s="11"/>
      <c r="UUH31" s="11"/>
      <c r="UUI31" s="11"/>
      <c r="UUJ31" s="11"/>
      <c r="UUK31" s="11"/>
      <c r="UUL31" s="11"/>
      <c r="UUM31" s="11"/>
      <c r="UUN31" s="11"/>
      <c r="UUO31" s="11"/>
      <c r="UUP31" s="11"/>
      <c r="UUQ31" s="11"/>
      <c r="UUR31" s="11"/>
      <c r="UUS31" s="11"/>
      <c r="UUT31" s="11"/>
      <c r="UUU31" s="11"/>
      <c r="UUV31" s="11"/>
      <c r="UUW31" s="11"/>
      <c r="UUX31" s="11"/>
      <c r="UUY31" s="11"/>
      <c r="UUZ31" s="11"/>
      <c r="UVA31" s="11"/>
      <c r="UVB31" s="11"/>
      <c r="UVC31" s="11"/>
      <c r="UVD31" s="11"/>
      <c r="UVE31" s="11"/>
      <c r="UVF31" s="11"/>
      <c r="UVG31" s="11"/>
      <c r="UVH31" s="11"/>
      <c r="UVI31" s="11"/>
      <c r="UVJ31" s="11"/>
      <c r="UVK31" s="11"/>
      <c r="UVL31" s="11"/>
      <c r="UVM31" s="11"/>
      <c r="UVN31" s="11"/>
      <c r="UVO31" s="11"/>
      <c r="UVP31" s="11"/>
      <c r="UVQ31" s="11"/>
      <c r="UVR31" s="11"/>
      <c r="UVS31" s="11"/>
      <c r="UVT31" s="11"/>
      <c r="UVU31" s="11"/>
      <c r="UVV31" s="11"/>
      <c r="UVW31" s="11"/>
      <c r="UVX31" s="11"/>
      <c r="UVY31" s="11"/>
      <c r="UVZ31" s="11"/>
      <c r="UWA31" s="11"/>
      <c r="UWB31" s="11"/>
      <c r="UWC31" s="11"/>
      <c r="UWD31" s="11"/>
      <c r="UWE31" s="11"/>
      <c r="UWF31" s="11"/>
      <c r="UWG31" s="11"/>
      <c r="UWH31" s="11"/>
      <c r="UWI31" s="11"/>
      <c r="UWJ31" s="11"/>
      <c r="UWK31" s="11"/>
      <c r="UWL31" s="11"/>
      <c r="UWM31" s="11"/>
      <c r="UWN31" s="11"/>
      <c r="UWO31" s="11"/>
      <c r="UWP31" s="11"/>
      <c r="UWQ31" s="11"/>
      <c r="UWR31" s="11"/>
      <c r="UWS31" s="11"/>
      <c r="UWT31" s="11"/>
      <c r="UWU31" s="11"/>
      <c r="UWV31" s="11"/>
      <c r="UWW31" s="11"/>
      <c r="UWX31" s="11"/>
      <c r="UWY31" s="11"/>
      <c r="UWZ31" s="11"/>
      <c r="UXA31" s="11"/>
      <c r="UXB31" s="11"/>
      <c r="UXC31" s="11"/>
      <c r="UXD31" s="11"/>
      <c r="UXE31" s="11"/>
      <c r="UXF31" s="11"/>
      <c r="UXG31" s="11"/>
      <c r="UXH31" s="11"/>
      <c r="UXI31" s="11"/>
      <c r="UXJ31" s="11"/>
      <c r="UXK31" s="11"/>
      <c r="UXL31" s="11"/>
      <c r="UXM31" s="11"/>
      <c r="UXN31" s="11"/>
      <c r="UXO31" s="11"/>
      <c r="UXP31" s="11"/>
      <c r="UXQ31" s="11"/>
      <c r="UXR31" s="11"/>
      <c r="UXS31" s="11"/>
      <c r="UXT31" s="11"/>
      <c r="UXU31" s="11"/>
      <c r="UXV31" s="11"/>
      <c r="UXW31" s="11"/>
      <c r="UXX31" s="11"/>
      <c r="UXY31" s="11"/>
      <c r="UXZ31" s="11"/>
      <c r="UYA31" s="11"/>
      <c r="UYB31" s="11"/>
      <c r="UYC31" s="11"/>
      <c r="UYD31" s="11"/>
      <c r="UYE31" s="11"/>
      <c r="UYF31" s="11"/>
      <c r="UYG31" s="11"/>
      <c r="UYH31" s="11"/>
      <c r="UYI31" s="11"/>
      <c r="UYJ31" s="11"/>
      <c r="UYK31" s="11"/>
      <c r="UYL31" s="11"/>
      <c r="UYM31" s="11"/>
      <c r="UYN31" s="11"/>
      <c r="UYO31" s="11"/>
      <c r="UYP31" s="11"/>
      <c r="UYQ31" s="11"/>
      <c r="UYR31" s="11"/>
      <c r="UYS31" s="11"/>
      <c r="UYT31" s="11"/>
      <c r="UYU31" s="11"/>
      <c r="UYV31" s="11"/>
      <c r="UYW31" s="11"/>
      <c r="UYX31" s="11"/>
      <c r="UYY31" s="11"/>
      <c r="UYZ31" s="11"/>
      <c r="UZA31" s="11"/>
      <c r="UZB31" s="11"/>
      <c r="UZC31" s="11"/>
      <c r="UZD31" s="11"/>
      <c r="UZE31" s="11"/>
      <c r="UZF31" s="11"/>
      <c r="UZG31" s="11"/>
      <c r="UZH31" s="11"/>
      <c r="UZI31" s="11"/>
      <c r="UZJ31" s="11"/>
      <c r="UZK31" s="11"/>
      <c r="UZL31" s="11"/>
      <c r="UZM31" s="11"/>
      <c r="UZN31" s="11"/>
      <c r="UZO31" s="11"/>
      <c r="UZP31" s="11"/>
      <c r="UZQ31" s="11"/>
      <c r="UZR31" s="11"/>
      <c r="UZS31" s="11"/>
      <c r="UZT31" s="11"/>
      <c r="UZU31" s="11"/>
      <c r="UZV31" s="11"/>
      <c r="UZW31" s="11"/>
      <c r="UZX31" s="11"/>
      <c r="UZY31" s="11"/>
      <c r="UZZ31" s="11"/>
      <c r="VAA31" s="11"/>
      <c r="VAB31" s="11"/>
      <c r="VAC31" s="11"/>
      <c r="VAD31" s="11"/>
      <c r="VAE31" s="11"/>
      <c r="VAF31" s="11"/>
      <c r="VAG31" s="11"/>
      <c r="VAH31" s="11"/>
      <c r="VAI31" s="11"/>
      <c r="VAJ31" s="11"/>
      <c r="VAK31" s="11"/>
      <c r="VAL31" s="11"/>
      <c r="VAM31" s="11"/>
      <c r="VAN31" s="11"/>
      <c r="VAO31" s="11"/>
      <c r="VAP31" s="11"/>
      <c r="VAQ31" s="11"/>
      <c r="VAR31" s="11"/>
      <c r="VAS31" s="11"/>
      <c r="VAT31" s="11"/>
      <c r="VAU31" s="11"/>
      <c r="VAV31" s="11"/>
      <c r="VAW31" s="11"/>
      <c r="VAX31" s="11"/>
      <c r="VAY31" s="11"/>
      <c r="VAZ31" s="11"/>
      <c r="VBA31" s="11"/>
      <c r="VBB31" s="11"/>
      <c r="VBC31" s="11"/>
      <c r="VBD31" s="11"/>
      <c r="VBE31" s="11"/>
      <c r="VBF31" s="11"/>
      <c r="VBG31" s="11"/>
      <c r="VBH31" s="11"/>
      <c r="VBI31" s="11"/>
      <c r="VBJ31" s="11"/>
      <c r="VBK31" s="11"/>
      <c r="VBL31" s="11"/>
      <c r="VBM31" s="11"/>
      <c r="VBN31" s="11"/>
      <c r="VBO31" s="11"/>
      <c r="VBP31" s="11"/>
      <c r="VBQ31" s="11"/>
      <c r="VBR31" s="11"/>
      <c r="VBS31" s="11"/>
      <c r="VBT31" s="11"/>
      <c r="VBU31" s="11"/>
      <c r="VBV31" s="11"/>
      <c r="VBW31" s="11"/>
      <c r="VBX31" s="11"/>
      <c r="VBY31" s="11"/>
      <c r="VBZ31" s="11"/>
      <c r="VCA31" s="11"/>
      <c r="VCB31" s="11"/>
      <c r="VCC31" s="11"/>
      <c r="VCD31" s="11"/>
      <c r="VCE31" s="11"/>
      <c r="VCF31" s="11"/>
      <c r="VCG31" s="11"/>
      <c r="VCH31" s="11"/>
      <c r="VCI31" s="11"/>
      <c r="VCJ31" s="11"/>
      <c r="VCK31" s="11"/>
      <c r="VCL31" s="11"/>
      <c r="VCM31" s="11"/>
      <c r="VCN31" s="11"/>
      <c r="VCO31" s="11"/>
      <c r="VCP31" s="11"/>
      <c r="VCQ31" s="11"/>
      <c r="VCR31" s="11"/>
      <c r="VCS31" s="11"/>
      <c r="VCT31" s="11"/>
      <c r="VCU31" s="11"/>
      <c r="VCV31" s="11"/>
      <c r="VCW31" s="11"/>
      <c r="VCX31" s="11"/>
      <c r="VCY31" s="11"/>
      <c r="VCZ31" s="11"/>
      <c r="VDA31" s="11"/>
      <c r="VDB31" s="11"/>
      <c r="VDC31" s="11"/>
      <c r="VDD31" s="11"/>
      <c r="VDE31" s="11"/>
      <c r="VDF31" s="11"/>
      <c r="VDG31" s="11"/>
      <c r="VDH31" s="11"/>
      <c r="VDI31" s="11"/>
      <c r="VDJ31" s="11"/>
      <c r="VDK31" s="11"/>
      <c r="VDL31" s="11"/>
      <c r="VDM31" s="11"/>
      <c r="VDN31" s="11"/>
      <c r="VDO31" s="11"/>
      <c r="VDP31" s="11"/>
      <c r="VDQ31" s="11"/>
      <c r="VDR31" s="11"/>
      <c r="VDS31" s="11"/>
      <c r="VDT31" s="11"/>
      <c r="VDU31" s="11"/>
      <c r="VDV31" s="11"/>
      <c r="VDW31" s="11"/>
      <c r="VDX31" s="11"/>
      <c r="VDY31" s="11"/>
      <c r="VDZ31" s="11"/>
      <c r="VEA31" s="11"/>
      <c r="VEB31" s="11"/>
      <c r="VEC31" s="11"/>
      <c r="VED31" s="11"/>
      <c r="VEE31" s="11"/>
      <c r="VEF31" s="11"/>
      <c r="VEG31" s="11"/>
      <c r="VEH31" s="11"/>
      <c r="VEI31" s="11"/>
      <c r="VEJ31" s="11"/>
      <c r="VEK31" s="11"/>
      <c r="VEL31" s="11"/>
      <c r="VEM31" s="11"/>
      <c r="VEN31" s="11"/>
      <c r="VEO31" s="11"/>
      <c r="VEP31" s="11"/>
      <c r="VEQ31" s="11"/>
      <c r="VER31" s="11"/>
      <c r="VES31" s="11"/>
      <c r="VET31" s="11"/>
      <c r="VEU31" s="11"/>
      <c r="VEV31" s="11"/>
      <c r="VEW31" s="11"/>
      <c r="VEX31" s="11"/>
      <c r="VEY31" s="11"/>
      <c r="VEZ31" s="11"/>
      <c r="VFA31" s="11"/>
      <c r="VFB31" s="11"/>
      <c r="VFC31" s="11"/>
      <c r="VFD31" s="11"/>
      <c r="VFE31" s="11"/>
      <c r="VFF31" s="11"/>
      <c r="VFG31" s="11"/>
      <c r="VFH31" s="11"/>
      <c r="VFI31" s="11"/>
      <c r="VFJ31" s="11"/>
      <c r="VFK31" s="11"/>
      <c r="VFL31" s="11"/>
      <c r="VFM31" s="11"/>
      <c r="VFN31" s="11"/>
      <c r="VFO31" s="11"/>
      <c r="VFP31" s="11"/>
      <c r="VFQ31" s="11"/>
      <c r="VFR31" s="11"/>
      <c r="VFS31" s="11"/>
      <c r="VFT31" s="11"/>
      <c r="VFU31" s="11"/>
      <c r="VFV31" s="11"/>
      <c r="VFW31" s="11"/>
      <c r="VFX31" s="11"/>
      <c r="VFY31" s="11"/>
      <c r="VFZ31" s="11"/>
      <c r="VGA31" s="11"/>
      <c r="VGB31" s="11"/>
      <c r="VGC31" s="11"/>
      <c r="VGD31" s="11"/>
      <c r="VGE31" s="11"/>
      <c r="VGF31" s="11"/>
      <c r="VGG31" s="11"/>
      <c r="VGH31" s="11"/>
      <c r="VGI31" s="11"/>
      <c r="VGJ31" s="11"/>
      <c r="VGK31" s="11"/>
      <c r="VGL31" s="11"/>
      <c r="VGM31" s="11"/>
      <c r="VGN31" s="11"/>
      <c r="VGO31" s="11"/>
      <c r="VGP31" s="11"/>
      <c r="VGQ31" s="11"/>
      <c r="VGR31" s="11"/>
      <c r="VGS31" s="11"/>
      <c r="VGT31" s="11"/>
      <c r="VGU31" s="11"/>
      <c r="VGV31" s="11"/>
      <c r="VGW31" s="11"/>
      <c r="VGX31" s="11"/>
      <c r="VGY31" s="11"/>
      <c r="VGZ31" s="11"/>
      <c r="VHA31" s="11"/>
      <c r="VHB31" s="11"/>
      <c r="VHC31" s="11"/>
      <c r="VHD31" s="11"/>
      <c r="VHE31" s="11"/>
      <c r="VHF31" s="11"/>
      <c r="VHG31" s="11"/>
      <c r="VHH31" s="11"/>
      <c r="VHI31" s="11"/>
      <c r="VHJ31" s="11"/>
      <c r="VHK31" s="11"/>
      <c r="VHL31" s="11"/>
      <c r="VHM31" s="11"/>
      <c r="VHN31" s="11"/>
      <c r="VHO31" s="11"/>
      <c r="VHP31" s="11"/>
      <c r="VHQ31" s="11"/>
      <c r="VHR31" s="11"/>
      <c r="VHS31" s="11"/>
      <c r="VHT31" s="11"/>
      <c r="VHU31" s="11"/>
      <c r="VHV31" s="11"/>
      <c r="VHW31" s="11"/>
      <c r="VHX31" s="11"/>
      <c r="VHY31" s="11"/>
      <c r="VHZ31" s="11"/>
      <c r="VIA31" s="11"/>
      <c r="VIB31" s="11"/>
      <c r="VIC31" s="11"/>
      <c r="VID31" s="11"/>
      <c r="VIE31" s="11"/>
      <c r="VIF31" s="11"/>
      <c r="VIG31" s="11"/>
      <c r="VIH31" s="11"/>
      <c r="VII31" s="11"/>
      <c r="VIJ31" s="11"/>
      <c r="VIK31" s="11"/>
      <c r="VIL31" s="11"/>
      <c r="VIM31" s="11"/>
      <c r="VIN31" s="11"/>
      <c r="VIO31" s="11"/>
      <c r="VIP31" s="11"/>
      <c r="VIQ31" s="11"/>
      <c r="VIR31" s="11"/>
      <c r="VIS31" s="11"/>
      <c r="VIT31" s="11"/>
      <c r="VIU31" s="11"/>
      <c r="VIV31" s="11"/>
      <c r="VIW31" s="11"/>
      <c r="VIX31" s="11"/>
      <c r="VIY31" s="11"/>
      <c r="VIZ31" s="11"/>
      <c r="VJA31" s="11"/>
      <c r="VJB31" s="11"/>
      <c r="VJC31" s="11"/>
      <c r="VJD31" s="11"/>
      <c r="VJE31" s="11"/>
      <c r="VJF31" s="11"/>
      <c r="VJG31" s="11"/>
      <c r="VJH31" s="11"/>
      <c r="VJI31" s="11"/>
      <c r="VJJ31" s="11"/>
      <c r="VJK31" s="11"/>
      <c r="VJL31" s="11"/>
      <c r="VJM31" s="11"/>
      <c r="VJN31" s="11"/>
      <c r="VJO31" s="11"/>
      <c r="VJP31" s="11"/>
      <c r="VJQ31" s="11"/>
      <c r="VJR31" s="11"/>
      <c r="VJS31" s="11"/>
      <c r="VJT31" s="11"/>
      <c r="VJU31" s="11"/>
      <c r="VJV31" s="11"/>
      <c r="VJW31" s="11"/>
      <c r="VJX31" s="11"/>
      <c r="VJY31" s="11"/>
      <c r="VJZ31" s="11"/>
      <c r="VKA31" s="11"/>
      <c r="VKB31" s="11"/>
      <c r="VKC31" s="11"/>
      <c r="VKD31" s="11"/>
      <c r="VKE31" s="11"/>
      <c r="VKF31" s="11"/>
      <c r="VKG31" s="11"/>
      <c r="VKH31" s="11"/>
      <c r="VKI31" s="11"/>
      <c r="VKJ31" s="11"/>
      <c r="VKK31" s="11"/>
      <c r="VKL31" s="11"/>
      <c r="VKM31" s="11"/>
      <c r="VKN31" s="11"/>
      <c r="VKO31" s="11"/>
      <c r="VKP31" s="11"/>
      <c r="VKQ31" s="11"/>
      <c r="VKR31" s="11"/>
      <c r="VKS31" s="11"/>
      <c r="VKT31" s="11"/>
      <c r="VKU31" s="11"/>
      <c r="VKV31" s="11"/>
      <c r="VKW31" s="11"/>
      <c r="VKX31" s="11"/>
      <c r="VKY31" s="11"/>
      <c r="VKZ31" s="11"/>
      <c r="VLA31" s="11"/>
      <c r="VLB31" s="11"/>
      <c r="VLC31" s="11"/>
      <c r="VLD31" s="11"/>
      <c r="VLE31" s="11"/>
      <c r="VLF31" s="11"/>
      <c r="VLG31" s="11"/>
      <c r="VLH31" s="11"/>
      <c r="VLI31" s="11"/>
      <c r="VLJ31" s="11"/>
      <c r="VLK31" s="11"/>
      <c r="VLL31" s="11"/>
      <c r="VLM31" s="11"/>
      <c r="VLN31" s="11"/>
      <c r="VLO31" s="11"/>
      <c r="VLP31" s="11"/>
      <c r="VLQ31" s="11"/>
      <c r="VLR31" s="11"/>
      <c r="VLS31" s="11"/>
      <c r="VLT31" s="11"/>
      <c r="VLU31" s="11"/>
      <c r="VLV31" s="11"/>
      <c r="VLW31" s="11"/>
      <c r="VLX31" s="11"/>
      <c r="VLY31" s="11"/>
      <c r="VLZ31" s="11"/>
      <c r="VMA31" s="11"/>
      <c r="VMB31" s="11"/>
      <c r="VMC31" s="11"/>
      <c r="VMD31" s="11"/>
      <c r="VME31" s="11"/>
      <c r="VMF31" s="11"/>
      <c r="VMG31" s="11"/>
      <c r="VMH31" s="11"/>
      <c r="VMI31" s="11"/>
      <c r="VMJ31" s="11"/>
      <c r="VMK31" s="11"/>
      <c r="VML31" s="11"/>
      <c r="VMM31" s="11"/>
      <c r="VMN31" s="11"/>
      <c r="VMO31" s="11"/>
      <c r="VMP31" s="11"/>
      <c r="VMQ31" s="11"/>
      <c r="VMR31" s="11"/>
      <c r="VMS31" s="11"/>
      <c r="VMT31" s="11"/>
      <c r="VMU31" s="11"/>
      <c r="VMV31" s="11"/>
      <c r="VMW31" s="11"/>
      <c r="VMX31" s="11"/>
      <c r="VMY31" s="11"/>
      <c r="VMZ31" s="11"/>
      <c r="VNA31" s="11"/>
      <c r="VNB31" s="11"/>
      <c r="VNC31" s="11"/>
      <c r="VND31" s="11"/>
      <c r="VNE31" s="11"/>
      <c r="VNF31" s="11"/>
      <c r="VNG31" s="11"/>
      <c r="VNH31" s="11"/>
      <c r="VNI31" s="11"/>
      <c r="VNJ31" s="11"/>
      <c r="VNK31" s="11"/>
      <c r="VNL31" s="11"/>
      <c r="VNM31" s="11"/>
      <c r="VNN31" s="11"/>
      <c r="VNO31" s="11"/>
      <c r="VNP31" s="11"/>
      <c r="VNQ31" s="11"/>
      <c r="VNR31" s="11"/>
      <c r="VNS31" s="11"/>
      <c r="VNT31" s="11"/>
      <c r="VNU31" s="11"/>
      <c r="VNV31" s="11"/>
      <c r="VNW31" s="11"/>
      <c r="VNX31" s="11"/>
      <c r="VNY31" s="11"/>
      <c r="VNZ31" s="11"/>
      <c r="VOA31" s="11"/>
      <c r="VOB31" s="11"/>
      <c r="VOC31" s="11"/>
      <c r="VOD31" s="11"/>
      <c r="VOE31" s="11"/>
      <c r="VOF31" s="11"/>
      <c r="VOG31" s="11"/>
      <c r="VOH31" s="11"/>
      <c r="VOI31" s="11"/>
      <c r="VOJ31" s="11"/>
      <c r="VOK31" s="11"/>
      <c r="VOL31" s="11"/>
      <c r="VOM31" s="11"/>
      <c r="VON31" s="11"/>
      <c r="VOO31" s="11"/>
      <c r="VOP31" s="11"/>
      <c r="VOQ31" s="11"/>
      <c r="VOR31" s="11"/>
      <c r="VOS31" s="11"/>
      <c r="VOT31" s="11"/>
      <c r="VOU31" s="11"/>
      <c r="VOV31" s="11"/>
      <c r="VOW31" s="11"/>
      <c r="VOX31" s="11"/>
      <c r="VOY31" s="11"/>
      <c r="VOZ31" s="11"/>
      <c r="VPA31" s="11"/>
      <c r="VPB31" s="11"/>
      <c r="VPC31" s="11"/>
      <c r="VPD31" s="11"/>
      <c r="VPE31" s="11"/>
      <c r="VPF31" s="11"/>
      <c r="VPG31" s="11"/>
      <c r="VPH31" s="11"/>
      <c r="VPI31" s="11"/>
      <c r="VPJ31" s="11"/>
      <c r="VPK31" s="11"/>
      <c r="VPL31" s="11"/>
      <c r="VPM31" s="11"/>
      <c r="VPN31" s="11"/>
      <c r="VPO31" s="11"/>
      <c r="VPP31" s="11"/>
      <c r="VPQ31" s="11"/>
      <c r="VPR31" s="11"/>
      <c r="VPS31" s="11"/>
      <c r="VPT31" s="11"/>
      <c r="VPU31" s="11"/>
      <c r="VPV31" s="11"/>
      <c r="VPW31" s="11"/>
      <c r="VPX31" s="11"/>
      <c r="VPY31" s="11"/>
      <c r="VPZ31" s="11"/>
      <c r="VQA31" s="11"/>
      <c r="VQB31" s="11"/>
      <c r="VQC31" s="11"/>
      <c r="VQD31" s="11"/>
      <c r="VQE31" s="11"/>
      <c r="VQF31" s="11"/>
      <c r="VQG31" s="11"/>
      <c r="VQH31" s="11"/>
      <c r="VQI31" s="11"/>
      <c r="VQJ31" s="11"/>
      <c r="VQK31" s="11"/>
      <c r="VQL31" s="11"/>
      <c r="VQM31" s="11"/>
      <c r="VQN31" s="11"/>
      <c r="VQO31" s="11"/>
      <c r="VQP31" s="11"/>
      <c r="VQQ31" s="11"/>
      <c r="VQR31" s="11"/>
      <c r="VQS31" s="11"/>
      <c r="VQT31" s="11"/>
      <c r="VQU31" s="11"/>
      <c r="VQV31" s="11"/>
      <c r="VQW31" s="11"/>
      <c r="VQX31" s="11"/>
      <c r="VQY31" s="11"/>
      <c r="VQZ31" s="11"/>
      <c r="VRA31" s="11"/>
      <c r="VRB31" s="11"/>
      <c r="VRC31" s="11"/>
      <c r="VRD31" s="11"/>
      <c r="VRE31" s="11"/>
      <c r="VRF31" s="11"/>
      <c r="VRG31" s="11"/>
      <c r="VRH31" s="11"/>
      <c r="VRI31" s="11"/>
      <c r="VRJ31" s="11"/>
      <c r="VRK31" s="11"/>
      <c r="VRL31" s="11"/>
      <c r="VRM31" s="11"/>
      <c r="VRN31" s="11"/>
      <c r="VRO31" s="11"/>
      <c r="VRP31" s="11"/>
      <c r="VRQ31" s="11"/>
      <c r="VRR31" s="11"/>
      <c r="VRS31" s="11"/>
      <c r="VRT31" s="11"/>
      <c r="VRU31" s="11"/>
      <c r="VRV31" s="11"/>
      <c r="VRW31" s="11"/>
      <c r="VRX31" s="11"/>
      <c r="VRY31" s="11"/>
      <c r="VRZ31" s="11"/>
      <c r="VSA31" s="11"/>
      <c r="VSB31" s="11"/>
      <c r="VSC31" s="11"/>
      <c r="VSD31" s="11"/>
      <c r="VSE31" s="11"/>
      <c r="VSF31" s="11"/>
      <c r="VSG31" s="11"/>
      <c r="VSH31" s="11"/>
      <c r="VSI31" s="11"/>
      <c r="VSJ31" s="11"/>
      <c r="VSK31" s="11"/>
      <c r="VSL31" s="11"/>
      <c r="VSM31" s="11"/>
      <c r="VSN31" s="11"/>
      <c r="VSO31" s="11"/>
      <c r="VSP31" s="11"/>
      <c r="VSQ31" s="11"/>
      <c r="VSR31" s="11"/>
      <c r="VSS31" s="11"/>
      <c r="VST31" s="11"/>
      <c r="VSU31" s="11"/>
      <c r="VSV31" s="11"/>
      <c r="VSW31" s="11"/>
      <c r="VSX31" s="11"/>
      <c r="VSY31" s="11"/>
      <c r="VSZ31" s="11"/>
      <c r="VTA31" s="11"/>
      <c r="VTB31" s="11"/>
      <c r="VTC31" s="11"/>
      <c r="VTD31" s="11"/>
      <c r="VTE31" s="11"/>
      <c r="VTF31" s="11"/>
      <c r="VTG31" s="11"/>
      <c r="VTH31" s="11"/>
      <c r="VTI31" s="11"/>
      <c r="VTJ31" s="11"/>
      <c r="VTK31" s="11"/>
      <c r="VTL31" s="11"/>
      <c r="VTM31" s="11"/>
      <c r="VTN31" s="11"/>
      <c r="VTO31" s="11"/>
      <c r="VTP31" s="11"/>
      <c r="VTQ31" s="11"/>
      <c r="VTR31" s="11"/>
      <c r="VTS31" s="11"/>
      <c r="VTT31" s="11"/>
      <c r="VTU31" s="11"/>
      <c r="VTV31" s="11"/>
      <c r="VTW31" s="11"/>
      <c r="VTX31" s="11"/>
      <c r="VTY31" s="11"/>
      <c r="VTZ31" s="11"/>
      <c r="VUA31" s="11"/>
      <c r="VUB31" s="11"/>
      <c r="VUC31" s="11"/>
      <c r="VUD31" s="11"/>
      <c r="VUE31" s="11"/>
      <c r="VUF31" s="11"/>
      <c r="VUG31" s="11"/>
      <c r="VUH31" s="11"/>
      <c r="VUI31" s="11"/>
      <c r="VUJ31" s="11"/>
      <c r="VUK31" s="11"/>
      <c r="VUL31" s="11"/>
      <c r="VUM31" s="11"/>
      <c r="VUN31" s="11"/>
      <c r="VUO31" s="11"/>
      <c r="VUP31" s="11"/>
      <c r="VUQ31" s="11"/>
      <c r="VUR31" s="11"/>
      <c r="VUS31" s="11"/>
      <c r="VUT31" s="11"/>
      <c r="VUU31" s="11"/>
      <c r="VUV31" s="11"/>
      <c r="VUW31" s="11"/>
      <c r="VUX31" s="11"/>
      <c r="VUY31" s="11"/>
      <c r="VUZ31" s="11"/>
      <c r="VVA31" s="11"/>
      <c r="VVB31" s="11"/>
      <c r="VVC31" s="11"/>
      <c r="VVD31" s="11"/>
      <c r="VVE31" s="11"/>
      <c r="VVF31" s="11"/>
      <c r="VVG31" s="11"/>
      <c r="VVH31" s="11"/>
      <c r="VVI31" s="11"/>
      <c r="VVJ31" s="11"/>
      <c r="VVK31" s="11"/>
      <c r="VVL31" s="11"/>
      <c r="VVM31" s="11"/>
      <c r="VVN31" s="11"/>
      <c r="VVO31" s="11"/>
      <c r="VVP31" s="11"/>
      <c r="VVQ31" s="11"/>
      <c r="VVR31" s="11"/>
      <c r="VVS31" s="11"/>
      <c r="VVT31" s="11"/>
      <c r="VVU31" s="11"/>
      <c r="VVV31" s="11"/>
      <c r="VVW31" s="11"/>
      <c r="VVX31" s="11"/>
      <c r="VVY31" s="11"/>
      <c r="VVZ31" s="11"/>
      <c r="VWA31" s="11"/>
      <c r="VWB31" s="11"/>
      <c r="VWC31" s="11"/>
      <c r="VWD31" s="11"/>
      <c r="VWE31" s="11"/>
      <c r="VWF31" s="11"/>
      <c r="VWG31" s="11"/>
      <c r="VWH31" s="11"/>
      <c r="VWI31" s="11"/>
      <c r="VWJ31" s="11"/>
      <c r="VWK31" s="11"/>
      <c r="VWL31" s="11"/>
      <c r="VWM31" s="11"/>
      <c r="VWN31" s="11"/>
      <c r="VWO31" s="11"/>
      <c r="VWP31" s="11"/>
      <c r="VWQ31" s="11"/>
      <c r="VWR31" s="11"/>
      <c r="VWS31" s="11"/>
      <c r="VWT31" s="11"/>
      <c r="VWU31" s="11"/>
      <c r="VWV31" s="11"/>
      <c r="VWW31" s="11"/>
      <c r="VWX31" s="11"/>
      <c r="VWY31" s="11"/>
      <c r="VWZ31" s="11"/>
      <c r="VXA31" s="11"/>
      <c r="VXB31" s="11"/>
      <c r="VXC31" s="11"/>
      <c r="VXD31" s="11"/>
      <c r="VXE31" s="11"/>
      <c r="VXF31" s="11"/>
      <c r="VXG31" s="11"/>
      <c r="VXH31" s="11"/>
      <c r="VXI31" s="11"/>
      <c r="VXJ31" s="11"/>
      <c r="VXK31" s="11"/>
      <c r="VXL31" s="11"/>
      <c r="VXM31" s="11"/>
      <c r="VXN31" s="11"/>
      <c r="VXO31" s="11"/>
      <c r="VXP31" s="11"/>
      <c r="VXQ31" s="11"/>
      <c r="VXR31" s="11"/>
      <c r="VXS31" s="11"/>
      <c r="VXT31" s="11"/>
      <c r="VXU31" s="11"/>
      <c r="VXV31" s="11"/>
      <c r="VXW31" s="11"/>
      <c r="VXX31" s="11"/>
      <c r="VXY31" s="11"/>
      <c r="VXZ31" s="11"/>
      <c r="VYA31" s="11"/>
      <c r="VYB31" s="11"/>
      <c r="VYC31" s="11"/>
      <c r="VYD31" s="11"/>
      <c r="VYE31" s="11"/>
      <c r="VYF31" s="11"/>
      <c r="VYG31" s="11"/>
      <c r="VYH31" s="11"/>
      <c r="VYI31" s="11"/>
      <c r="VYJ31" s="11"/>
      <c r="VYK31" s="11"/>
      <c r="VYL31" s="11"/>
      <c r="VYM31" s="11"/>
      <c r="VYN31" s="11"/>
      <c r="VYO31" s="11"/>
      <c r="VYP31" s="11"/>
      <c r="VYQ31" s="11"/>
      <c r="VYR31" s="11"/>
      <c r="VYS31" s="11"/>
      <c r="VYT31" s="11"/>
      <c r="VYU31" s="11"/>
      <c r="VYV31" s="11"/>
      <c r="VYW31" s="11"/>
      <c r="VYX31" s="11"/>
      <c r="VYY31" s="11"/>
      <c r="VYZ31" s="11"/>
      <c r="VZA31" s="11"/>
      <c r="VZB31" s="11"/>
      <c r="VZC31" s="11"/>
      <c r="VZD31" s="11"/>
      <c r="VZE31" s="11"/>
      <c r="VZF31" s="11"/>
      <c r="VZG31" s="11"/>
      <c r="VZH31" s="11"/>
      <c r="VZI31" s="11"/>
      <c r="VZJ31" s="11"/>
      <c r="VZK31" s="11"/>
      <c r="VZL31" s="11"/>
      <c r="VZM31" s="11"/>
      <c r="VZN31" s="11"/>
      <c r="VZO31" s="11"/>
      <c r="VZP31" s="11"/>
      <c r="VZQ31" s="11"/>
      <c r="VZR31" s="11"/>
      <c r="VZS31" s="11"/>
      <c r="VZT31" s="11"/>
      <c r="VZU31" s="11"/>
      <c r="VZV31" s="11"/>
      <c r="VZW31" s="11"/>
      <c r="VZX31" s="11"/>
      <c r="VZY31" s="11"/>
      <c r="VZZ31" s="11"/>
      <c r="WAA31" s="11"/>
      <c r="WAB31" s="11"/>
      <c r="WAC31" s="11"/>
      <c r="WAD31" s="11"/>
      <c r="WAE31" s="11"/>
      <c r="WAF31" s="11"/>
      <c r="WAG31" s="11"/>
      <c r="WAH31" s="11"/>
      <c r="WAI31" s="11"/>
      <c r="WAJ31" s="11"/>
      <c r="WAK31" s="11"/>
      <c r="WAL31" s="11"/>
      <c r="WAM31" s="11"/>
      <c r="WAN31" s="11"/>
      <c r="WAO31" s="11"/>
      <c r="WAP31" s="11"/>
      <c r="WAQ31" s="11"/>
      <c r="WAR31" s="11"/>
      <c r="WAS31" s="11"/>
      <c r="WAT31" s="11"/>
      <c r="WAU31" s="11"/>
      <c r="WAV31" s="11"/>
      <c r="WAW31" s="11"/>
      <c r="WAX31" s="11"/>
      <c r="WAY31" s="11"/>
      <c r="WAZ31" s="11"/>
      <c r="WBA31" s="11"/>
      <c r="WBB31" s="11"/>
      <c r="WBC31" s="11"/>
      <c r="WBD31" s="11"/>
      <c r="WBE31" s="11"/>
      <c r="WBF31" s="11"/>
      <c r="WBG31" s="11"/>
      <c r="WBH31" s="11"/>
      <c r="WBI31" s="11"/>
      <c r="WBJ31" s="11"/>
      <c r="WBK31" s="11"/>
      <c r="WBL31" s="11"/>
      <c r="WBM31" s="11"/>
      <c r="WBN31" s="11"/>
      <c r="WBO31" s="11"/>
      <c r="WBP31" s="11"/>
      <c r="WBQ31" s="11"/>
      <c r="WBR31" s="11"/>
      <c r="WBS31" s="11"/>
      <c r="WBT31" s="11"/>
      <c r="WBU31" s="11"/>
      <c r="WBV31" s="11"/>
      <c r="WBW31" s="11"/>
      <c r="WBX31" s="11"/>
      <c r="WBY31" s="11"/>
      <c r="WBZ31" s="11"/>
      <c r="WCA31" s="11"/>
      <c r="WCB31" s="11"/>
      <c r="WCC31" s="11"/>
      <c r="WCD31" s="11"/>
      <c r="WCE31" s="11"/>
      <c r="WCF31" s="11"/>
      <c r="WCG31" s="11"/>
      <c r="WCH31" s="11"/>
      <c r="WCI31" s="11"/>
      <c r="WCJ31" s="11"/>
      <c r="WCK31" s="11"/>
      <c r="WCL31" s="11"/>
      <c r="WCM31" s="11"/>
      <c r="WCN31" s="11"/>
      <c r="WCO31" s="11"/>
      <c r="WCP31" s="11"/>
      <c r="WCQ31" s="11"/>
      <c r="WCR31" s="11"/>
      <c r="WCS31" s="11"/>
      <c r="WCT31" s="11"/>
      <c r="WCU31" s="11"/>
      <c r="WCV31" s="11"/>
      <c r="WCW31" s="11"/>
      <c r="WCX31" s="11"/>
      <c r="WCY31" s="11"/>
      <c r="WCZ31" s="11"/>
      <c r="WDA31" s="11"/>
      <c r="WDB31" s="11"/>
      <c r="WDC31" s="11"/>
      <c r="WDD31" s="11"/>
      <c r="WDE31" s="11"/>
      <c r="WDF31" s="11"/>
      <c r="WDG31" s="11"/>
      <c r="WDH31" s="11"/>
      <c r="WDI31" s="11"/>
      <c r="WDJ31" s="11"/>
      <c r="WDK31" s="11"/>
      <c r="WDL31" s="11"/>
      <c r="WDM31" s="11"/>
      <c r="WDN31" s="11"/>
      <c r="WDO31" s="11"/>
      <c r="WDP31" s="11"/>
      <c r="WDQ31" s="11"/>
      <c r="WDR31" s="11"/>
      <c r="WDS31" s="11"/>
      <c r="WDT31" s="11"/>
      <c r="WDU31" s="11"/>
      <c r="WDV31" s="11"/>
      <c r="WDW31" s="11"/>
      <c r="WDX31" s="11"/>
      <c r="WDY31" s="11"/>
      <c r="WDZ31" s="11"/>
      <c r="WEA31" s="11"/>
      <c r="WEB31" s="11"/>
      <c r="WEC31" s="11"/>
      <c r="WED31" s="11"/>
      <c r="WEE31" s="11"/>
      <c r="WEF31" s="11"/>
      <c r="WEG31" s="11"/>
      <c r="WEH31" s="11"/>
      <c r="WEI31" s="11"/>
      <c r="WEJ31" s="11"/>
      <c r="WEK31" s="11"/>
      <c r="WEL31" s="11"/>
      <c r="WEM31" s="11"/>
      <c r="WEN31" s="11"/>
      <c r="WEO31" s="11"/>
      <c r="WEP31" s="11"/>
      <c r="WEQ31" s="11"/>
      <c r="WER31" s="11"/>
      <c r="WES31" s="11"/>
      <c r="WET31" s="11"/>
      <c r="WEU31" s="11"/>
      <c r="WEV31" s="11"/>
      <c r="WEW31" s="11"/>
      <c r="WEX31" s="11"/>
      <c r="WEY31" s="11"/>
      <c r="WEZ31" s="11"/>
      <c r="WFA31" s="11"/>
      <c r="WFB31" s="11"/>
      <c r="WFC31" s="11"/>
      <c r="WFD31" s="11"/>
      <c r="WFE31" s="11"/>
      <c r="WFF31" s="11"/>
      <c r="WFG31" s="11"/>
      <c r="WFH31" s="11"/>
      <c r="WFI31" s="11"/>
      <c r="WFJ31" s="11"/>
      <c r="WFK31" s="11"/>
      <c r="WFL31" s="11"/>
      <c r="WFM31" s="11"/>
      <c r="WFN31" s="11"/>
      <c r="WFO31" s="11"/>
      <c r="WFP31" s="11"/>
      <c r="WFQ31" s="11"/>
      <c r="WFR31" s="11"/>
      <c r="WFS31" s="11"/>
      <c r="WFT31" s="11"/>
      <c r="WFU31" s="11"/>
      <c r="WFV31" s="11"/>
      <c r="WFW31" s="11"/>
      <c r="WFX31" s="11"/>
      <c r="WFY31" s="11"/>
      <c r="WFZ31" s="11"/>
      <c r="WGA31" s="11"/>
      <c r="WGB31" s="11"/>
      <c r="WGC31" s="11"/>
      <c r="WGD31" s="11"/>
      <c r="WGE31" s="11"/>
      <c r="WGF31" s="11"/>
      <c r="WGG31" s="11"/>
      <c r="WGH31" s="11"/>
      <c r="WGI31" s="11"/>
      <c r="WGJ31" s="11"/>
      <c r="WGK31" s="11"/>
      <c r="WGL31" s="11"/>
      <c r="WGM31" s="11"/>
      <c r="WGN31" s="11"/>
      <c r="WGO31" s="11"/>
      <c r="WGP31" s="11"/>
      <c r="WGQ31" s="11"/>
      <c r="WGR31" s="11"/>
      <c r="WGS31" s="11"/>
      <c r="WGT31" s="11"/>
      <c r="WGU31" s="11"/>
      <c r="WGV31" s="11"/>
      <c r="WGW31" s="11"/>
      <c r="WGX31" s="11"/>
      <c r="WGY31" s="11"/>
      <c r="WGZ31" s="11"/>
      <c r="WHA31" s="11"/>
      <c r="WHB31" s="11"/>
      <c r="WHC31" s="11"/>
      <c r="WHD31" s="11"/>
      <c r="WHE31" s="11"/>
      <c r="WHF31" s="11"/>
      <c r="WHG31" s="11"/>
      <c r="WHH31" s="11"/>
      <c r="WHI31" s="11"/>
      <c r="WHJ31" s="11"/>
      <c r="WHK31" s="11"/>
      <c r="WHL31" s="11"/>
      <c r="WHM31" s="11"/>
      <c r="WHN31" s="11"/>
      <c r="WHO31" s="11"/>
      <c r="WHP31" s="11"/>
      <c r="WHQ31" s="11"/>
      <c r="WHR31" s="11"/>
      <c r="WHS31" s="11"/>
      <c r="WHT31" s="11"/>
      <c r="WHU31" s="11"/>
      <c r="WHV31" s="11"/>
      <c r="WHW31" s="11"/>
      <c r="WHX31" s="11"/>
      <c r="WHY31" s="11"/>
      <c r="WHZ31" s="11"/>
      <c r="WIA31" s="11"/>
      <c r="WIB31" s="11"/>
      <c r="WIC31" s="11"/>
      <c r="WID31" s="11"/>
      <c r="WIE31" s="11"/>
      <c r="WIF31" s="11"/>
      <c r="WIG31" s="11"/>
      <c r="WIH31" s="11"/>
      <c r="WII31" s="11"/>
      <c r="WIJ31" s="11"/>
      <c r="WIK31" s="11"/>
      <c r="WIL31" s="11"/>
      <c r="WIM31" s="11"/>
      <c r="WIN31" s="11"/>
      <c r="WIO31" s="11"/>
      <c r="WIP31" s="11"/>
      <c r="WIQ31" s="11"/>
      <c r="WIR31" s="11"/>
      <c r="WIS31" s="11"/>
      <c r="WIT31" s="11"/>
      <c r="WIU31" s="11"/>
      <c r="WIV31" s="11"/>
      <c r="WIW31" s="11"/>
      <c r="WIX31" s="11"/>
      <c r="WIY31" s="11"/>
      <c r="WIZ31" s="11"/>
      <c r="WJA31" s="11"/>
      <c r="WJB31" s="11"/>
      <c r="WJC31" s="11"/>
      <c r="WJD31" s="11"/>
      <c r="WJE31" s="11"/>
      <c r="WJF31" s="11"/>
      <c r="WJG31" s="11"/>
      <c r="WJH31" s="11"/>
      <c r="WJI31" s="11"/>
      <c r="WJJ31" s="11"/>
      <c r="WJK31" s="11"/>
      <c r="WJL31" s="11"/>
      <c r="WJM31" s="11"/>
      <c r="WJN31" s="11"/>
      <c r="WJO31" s="11"/>
      <c r="WJP31" s="11"/>
      <c r="WJQ31" s="11"/>
      <c r="WJR31" s="11"/>
      <c r="WJS31" s="11"/>
      <c r="WJT31" s="11"/>
      <c r="WJU31" s="11"/>
      <c r="WJV31" s="11"/>
      <c r="WJW31" s="11"/>
      <c r="WJX31" s="11"/>
      <c r="WJY31" s="11"/>
      <c r="WJZ31" s="11"/>
      <c r="WKA31" s="11"/>
      <c r="WKB31" s="11"/>
      <c r="WKC31" s="11"/>
      <c r="WKD31" s="11"/>
      <c r="WKE31" s="11"/>
      <c r="WKF31" s="11"/>
      <c r="WKG31" s="11"/>
      <c r="WKH31" s="11"/>
      <c r="WKI31" s="11"/>
      <c r="WKJ31" s="11"/>
      <c r="WKK31" s="11"/>
      <c r="WKL31" s="11"/>
      <c r="WKM31" s="11"/>
      <c r="WKN31" s="11"/>
      <c r="WKO31" s="11"/>
      <c r="WKP31" s="11"/>
      <c r="WKQ31" s="11"/>
      <c r="WKR31" s="11"/>
      <c r="WKS31" s="11"/>
      <c r="WKT31" s="11"/>
      <c r="WKU31" s="11"/>
      <c r="WKV31" s="11"/>
      <c r="WKW31" s="11"/>
      <c r="WKX31" s="11"/>
      <c r="WKY31" s="11"/>
      <c r="WKZ31" s="11"/>
      <c r="WLA31" s="11"/>
      <c r="WLB31" s="11"/>
      <c r="WLC31" s="11"/>
      <c r="WLD31" s="11"/>
      <c r="WLE31" s="11"/>
      <c r="WLF31" s="11"/>
      <c r="WLG31" s="11"/>
      <c r="WLH31" s="11"/>
      <c r="WLI31" s="11"/>
      <c r="WLJ31" s="11"/>
      <c r="WLK31" s="11"/>
      <c r="WLL31" s="11"/>
      <c r="WLM31" s="11"/>
      <c r="WLN31" s="11"/>
      <c r="WLO31" s="11"/>
      <c r="WLP31" s="11"/>
      <c r="WLQ31" s="11"/>
      <c r="WLR31" s="11"/>
      <c r="WLS31" s="11"/>
      <c r="WLT31" s="11"/>
      <c r="WLU31" s="11"/>
      <c r="WLV31" s="11"/>
      <c r="WLW31" s="11"/>
      <c r="WLX31" s="11"/>
      <c r="WLY31" s="11"/>
      <c r="WLZ31" s="11"/>
      <c r="WMA31" s="11"/>
      <c r="WMB31" s="11"/>
      <c r="WMC31" s="11"/>
      <c r="WMD31" s="11"/>
      <c r="WME31" s="11"/>
      <c r="WMF31" s="11"/>
      <c r="WMG31" s="11"/>
      <c r="WMH31" s="11"/>
      <c r="WMI31" s="11"/>
      <c r="WMJ31" s="11"/>
      <c r="WMK31" s="11"/>
      <c r="WML31" s="11"/>
      <c r="WMM31" s="11"/>
      <c r="WMN31" s="11"/>
      <c r="WMO31" s="11"/>
      <c r="WMP31" s="11"/>
      <c r="WMQ31" s="11"/>
      <c r="WMR31" s="11"/>
      <c r="WMS31" s="11"/>
      <c r="WMT31" s="11"/>
      <c r="WMU31" s="11"/>
      <c r="WMV31" s="11"/>
      <c r="WMW31" s="11"/>
      <c r="WMX31" s="11"/>
      <c r="WMY31" s="11"/>
      <c r="WMZ31" s="11"/>
      <c r="WNA31" s="11"/>
      <c r="WNB31" s="11"/>
      <c r="WNC31" s="11"/>
      <c r="WND31" s="11"/>
      <c r="WNE31" s="11"/>
      <c r="WNF31" s="11"/>
      <c r="WNG31" s="11"/>
      <c r="WNH31" s="11"/>
      <c r="WNI31" s="11"/>
      <c r="WNJ31" s="11"/>
      <c r="WNK31" s="11"/>
      <c r="WNL31" s="11"/>
      <c r="WNM31" s="11"/>
      <c r="WNN31" s="11"/>
      <c r="WNO31" s="11"/>
      <c r="WNP31" s="11"/>
      <c r="WNQ31" s="11"/>
      <c r="WNR31" s="11"/>
      <c r="WNS31" s="11"/>
      <c r="WNT31" s="11"/>
      <c r="WNU31" s="11"/>
      <c r="WNV31" s="11"/>
      <c r="WNW31" s="11"/>
      <c r="WNX31" s="11"/>
      <c r="WNY31" s="11"/>
      <c r="WNZ31" s="11"/>
      <c r="WOA31" s="11"/>
      <c r="WOB31" s="11"/>
      <c r="WOC31" s="11"/>
      <c r="WOD31" s="11"/>
      <c r="WOE31" s="11"/>
      <c r="WOF31" s="11"/>
      <c r="WOG31" s="11"/>
      <c r="WOH31" s="11"/>
      <c r="WOI31" s="11"/>
      <c r="WOJ31" s="11"/>
      <c r="WOK31" s="11"/>
      <c r="WOL31" s="11"/>
      <c r="WOM31" s="11"/>
      <c r="WON31" s="11"/>
      <c r="WOO31" s="11"/>
      <c r="WOP31" s="11"/>
      <c r="WOQ31" s="11"/>
      <c r="WOR31" s="11"/>
      <c r="WOS31" s="11"/>
      <c r="WOT31" s="11"/>
      <c r="WOU31" s="11"/>
      <c r="WOV31" s="11"/>
      <c r="WOW31" s="11"/>
      <c r="WOX31" s="11"/>
      <c r="WOY31" s="11"/>
      <c r="WOZ31" s="11"/>
      <c r="WPA31" s="11"/>
      <c r="WPB31" s="11"/>
      <c r="WPC31" s="11"/>
      <c r="WPD31" s="11"/>
      <c r="WPE31" s="11"/>
      <c r="WPF31" s="11"/>
      <c r="WPG31" s="11"/>
      <c r="WPH31" s="11"/>
      <c r="WPI31" s="11"/>
      <c r="WPJ31" s="11"/>
      <c r="WPK31" s="11"/>
      <c r="WPL31" s="11"/>
      <c r="WPM31" s="11"/>
      <c r="WPN31" s="11"/>
      <c r="WPO31" s="11"/>
      <c r="WPP31" s="11"/>
      <c r="WPQ31" s="11"/>
      <c r="WPR31" s="11"/>
      <c r="WPS31" s="11"/>
      <c r="WPT31" s="11"/>
      <c r="WPU31" s="11"/>
      <c r="WPV31" s="11"/>
      <c r="WPW31" s="11"/>
      <c r="WPX31" s="11"/>
      <c r="WPY31" s="11"/>
      <c r="WPZ31" s="11"/>
      <c r="WQA31" s="11"/>
      <c r="WQB31" s="11"/>
      <c r="WQC31" s="11"/>
      <c r="WQD31" s="11"/>
      <c r="WQE31" s="11"/>
      <c r="WQF31" s="11"/>
      <c r="WQG31" s="11"/>
      <c r="WQH31" s="11"/>
      <c r="WQI31" s="11"/>
      <c r="WQJ31" s="11"/>
      <c r="WQK31" s="11"/>
      <c r="WQL31" s="11"/>
      <c r="WQM31" s="11"/>
      <c r="WQN31" s="11"/>
      <c r="WQO31" s="11"/>
      <c r="WQP31" s="11"/>
      <c r="WQQ31" s="11"/>
      <c r="WQR31" s="11"/>
      <c r="WQS31" s="11"/>
      <c r="WQT31" s="11"/>
      <c r="WQU31" s="11"/>
      <c r="WQV31" s="11"/>
      <c r="WQW31" s="11"/>
      <c r="WQX31" s="11"/>
      <c r="WQY31" s="11"/>
      <c r="WQZ31" s="11"/>
      <c r="WRA31" s="11"/>
      <c r="WRB31" s="11"/>
      <c r="WRC31" s="11"/>
      <c r="WRD31" s="11"/>
      <c r="WRE31" s="11"/>
      <c r="WRF31" s="11"/>
      <c r="WRG31" s="11"/>
      <c r="WRH31" s="11"/>
      <c r="WRI31" s="11"/>
      <c r="WRJ31" s="11"/>
      <c r="WRK31" s="11"/>
      <c r="WRL31" s="11"/>
      <c r="WRM31" s="11"/>
      <c r="WRN31" s="11"/>
      <c r="WRO31" s="11"/>
      <c r="WRP31" s="11"/>
      <c r="WRQ31" s="11"/>
      <c r="WRR31" s="11"/>
      <c r="WRS31" s="11"/>
      <c r="WRT31" s="11"/>
      <c r="WRU31" s="11"/>
      <c r="WRV31" s="11"/>
      <c r="WRW31" s="11"/>
      <c r="WRX31" s="11"/>
      <c r="WRY31" s="11"/>
      <c r="WRZ31" s="11"/>
      <c r="WSA31" s="11"/>
      <c r="WSB31" s="11"/>
      <c r="WSC31" s="11"/>
      <c r="WSD31" s="11"/>
      <c r="WSE31" s="11"/>
      <c r="WSF31" s="11"/>
      <c r="WSG31" s="11"/>
      <c r="WSH31" s="11"/>
      <c r="WSI31" s="11"/>
      <c r="WSJ31" s="11"/>
      <c r="WSK31" s="11"/>
      <c r="WSL31" s="11"/>
      <c r="WSM31" s="11"/>
      <c r="WSN31" s="11"/>
      <c r="WSO31" s="11"/>
      <c r="WSP31" s="11"/>
      <c r="WSQ31" s="11"/>
      <c r="WSR31" s="11"/>
      <c r="WSS31" s="11"/>
      <c r="WST31" s="11"/>
      <c r="WSU31" s="11"/>
      <c r="WSV31" s="11"/>
      <c r="WSW31" s="11"/>
      <c r="WSX31" s="11"/>
      <c r="WSY31" s="11"/>
      <c r="WSZ31" s="11"/>
      <c r="WTA31" s="11"/>
      <c r="WTB31" s="11"/>
      <c r="WTC31" s="11"/>
      <c r="WTD31" s="11"/>
      <c r="WTE31" s="11"/>
      <c r="WTF31" s="11"/>
      <c r="WTG31" s="11"/>
      <c r="WTH31" s="11"/>
      <c r="WTI31" s="11"/>
      <c r="WTJ31" s="11"/>
      <c r="WTK31" s="11"/>
      <c r="WTL31" s="11"/>
      <c r="WTM31" s="11"/>
      <c r="WTN31" s="11"/>
      <c r="WTO31" s="11"/>
      <c r="WTP31" s="11"/>
      <c r="WTQ31" s="11"/>
      <c r="WTR31" s="11"/>
      <c r="WTS31" s="11"/>
      <c r="WTT31" s="11"/>
      <c r="WTU31" s="11"/>
      <c r="WTV31" s="11"/>
      <c r="WTW31" s="11"/>
      <c r="WTX31" s="11"/>
      <c r="WTY31" s="11"/>
      <c r="WTZ31" s="11"/>
      <c r="WUA31" s="11"/>
      <c r="WUB31" s="11"/>
      <c r="WUC31" s="11"/>
      <c r="WUD31" s="11"/>
      <c r="WUE31" s="11"/>
      <c r="WUF31" s="11"/>
      <c r="WUG31" s="11"/>
      <c r="WUH31" s="11"/>
      <c r="WUI31" s="11"/>
      <c r="WUJ31" s="11"/>
      <c r="WUK31" s="11"/>
      <c r="WUL31" s="11"/>
      <c r="WUM31" s="11"/>
      <c r="WUN31" s="11"/>
      <c r="WUO31" s="11"/>
      <c r="WUP31" s="11"/>
      <c r="WUQ31" s="11"/>
      <c r="WUR31" s="11"/>
      <c r="WUS31" s="11"/>
      <c r="WUT31" s="11"/>
      <c r="WUU31" s="11"/>
      <c r="WUV31" s="11"/>
      <c r="WUW31" s="11"/>
      <c r="WUX31" s="11"/>
      <c r="WUY31" s="11"/>
      <c r="WUZ31" s="11"/>
      <c r="WVA31" s="11"/>
      <c r="WVB31" s="11"/>
      <c r="WVC31" s="11"/>
      <c r="WVD31" s="11"/>
      <c r="WVE31" s="11"/>
      <c r="WVF31" s="11"/>
      <c r="WVG31" s="11"/>
      <c r="WVH31" s="11"/>
      <c r="WVI31" s="11"/>
      <c r="WVJ31" s="11"/>
      <c r="WVK31" s="11"/>
      <c r="WVL31" s="11"/>
      <c r="WVM31" s="11"/>
      <c r="WVN31" s="11"/>
      <c r="WVO31" s="11"/>
      <c r="WVP31" s="11"/>
      <c r="WVQ31" s="11"/>
      <c r="WVR31" s="11"/>
      <c r="WVS31" s="11"/>
      <c r="WVT31" s="11"/>
      <c r="WVU31" s="11"/>
      <c r="WVV31" s="11"/>
      <c r="WVW31" s="11"/>
      <c r="WVX31" s="11"/>
      <c r="WVY31" s="11"/>
      <c r="WVZ31" s="11"/>
      <c r="WWA31" s="11"/>
      <c r="WWB31" s="11"/>
      <c r="WWC31" s="11"/>
      <c r="WWD31" s="11"/>
      <c r="WWE31" s="11"/>
      <c r="WWF31" s="11"/>
      <c r="WWG31" s="11"/>
      <c r="WWH31" s="11"/>
      <c r="WWI31" s="11"/>
      <c r="WWJ31" s="11"/>
      <c r="WWK31" s="11"/>
      <c r="WWL31" s="11"/>
      <c r="WWM31" s="11"/>
      <c r="WWN31" s="11"/>
      <c r="WWO31" s="11"/>
      <c r="WWP31" s="11"/>
      <c r="WWQ31" s="11"/>
      <c r="WWR31" s="11"/>
      <c r="WWS31" s="11"/>
      <c r="WWT31" s="11"/>
      <c r="WWU31" s="11"/>
      <c r="WWV31" s="11"/>
      <c r="WWW31" s="11"/>
      <c r="WWX31" s="11"/>
      <c r="WWY31" s="11"/>
      <c r="WWZ31" s="11"/>
      <c r="WXA31" s="11"/>
      <c r="WXB31" s="11"/>
      <c r="WXC31" s="11"/>
      <c r="WXD31" s="11"/>
      <c r="WXE31" s="11"/>
      <c r="WXF31" s="11"/>
      <c r="WXG31" s="11"/>
      <c r="WXH31" s="11"/>
      <c r="WXI31" s="11"/>
      <c r="WXJ31" s="11"/>
      <c r="WXK31" s="11"/>
      <c r="WXL31" s="11"/>
      <c r="WXM31" s="11"/>
      <c r="WXN31" s="11"/>
      <c r="WXO31" s="11"/>
      <c r="WXP31" s="11"/>
      <c r="WXQ31" s="11"/>
      <c r="WXR31" s="11"/>
      <c r="WXS31" s="11"/>
      <c r="WXT31" s="11"/>
      <c r="WXU31" s="11"/>
      <c r="WXV31" s="11"/>
      <c r="WXW31" s="11"/>
      <c r="WXX31" s="11"/>
      <c r="WXY31" s="11"/>
      <c r="WXZ31" s="11"/>
      <c r="WYA31" s="11"/>
      <c r="WYB31" s="11"/>
      <c r="WYC31" s="11"/>
      <c r="WYD31" s="11"/>
      <c r="WYE31" s="11"/>
      <c r="WYF31" s="11"/>
      <c r="WYG31" s="11"/>
      <c r="WYH31" s="11"/>
      <c r="WYI31" s="11"/>
      <c r="WYJ31" s="11"/>
      <c r="WYK31" s="11"/>
      <c r="WYL31" s="11"/>
      <c r="WYM31" s="11"/>
      <c r="WYN31" s="11"/>
      <c r="WYO31" s="11"/>
      <c r="WYP31" s="11"/>
      <c r="WYQ31" s="11"/>
      <c r="WYR31" s="11"/>
      <c r="WYS31" s="11"/>
      <c r="WYT31" s="11"/>
      <c r="WYU31" s="11"/>
      <c r="WYV31" s="11"/>
      <c r="WYW31" s="11"/>
      <c r="WYX31" s="11"/>
      <c r="WYY31" s="11"/>
      <c r="WYZ31" s="11"/>
      <c r="WZA31" s="11"/>
      <c r="WZB31" s="11"/>
      <c r="WZC31" s="11"/>
      <c r="WZD31" s="11"/>
      <c r="WZE31" s="11"/>
      <c r="WZF31" s="11"/>
      <c r="WZG31" s="11"/>
      <c r="WZH31" s="11"/>
      <c r="WZI31" s="11"/>
      <c r="WZJ31" s="11"/>
      <c r="WZK31" s="11"/>
      <c r="WZL31" s="11"/>
      <c r="WZM31" s="11"/>
      <c r="WZN31" s="11"/>
      <c r="WZO31" s="11"/>
      <c r="WZP31" s="11"/>
      <c r="WZQ31" s="11"/>
      <c r="WZR31" s="11"/>
      <c r="WZS31" s="11"/>
      <c r="WZT31" s="11"/>
      <c r="WZU31" s="11"/>
      <c r="WZV31" s="11"/>
      <c r="WZW31" s="11"/>
      <c r="WZX31" s="11"/>
      <c r="WZY31" s="11"/>
      <c r="WZZ31" s="11"/>
      <c r="XAA31" s="11"/>
      <c r="XAB31" s="11"/>
      <c r="XAC31" s="11"/>
      <c r="XAD31" s="11"/>
      <c r="XAE31" s="11"/>
      <c r="XAF31" s="11"/>
      <c r="XAG31" s="11"/>
      <c r="XAH31" s="11"/>
      <c r="XAI31" s="11"/>
      <c r="XAJ31" s="11"/>
      <c r="XAK31" s="11"/>
      <c r="XAL31" s="11"/>
      <c r="XAM31" s="11"/>
      <c r="XAN31" s="11"/>
      <c r="XAO31" s="11"/>
      <c r="XAP31" s="11"/>
      <c r="XAQ31" s="11"/>
      <c r="XAR31" s="11"/>
      <c r="XAS31" s="11"/>
      <c r="XAT31" s="11"/>
      <c r="XAU31" s="11"/>
      <c r="XAV31" s="11"/>
      <c r="XAW31" s="11"/>
      <c r="XAX31" s="11"/>
      <c r="XAY31" s="11"/>
      <c r="XAZ31" s="11"/>
      <c r="XBA31" s="11"/>
      <c r="XBB31" s="11"/>
      <c r="XBC31" s="11"/>
      <c r="XBD31" s="11"/>
      <c r="XBE31" s="11"/>
      <c r="XBF31" s="11"/>
      <c r="XBG31" s="11"/>
      <c r="XBH31" s="11"/>
      <c r="XBI31" s="11"/>
      <c r="XBJ31" s="11"/>
      <c r="XBK31" s="11"/>
      <c r="XBL31" s="11"/>
      <c r="XBM31" s="11"/>
      <c r="XBN31" s="11"/>
      <c r="XBO31" s="11"/>
      <c r="XBP31" s="11"/>
      <c r="XBQ31" s="11"/>
      <c r="XBR31" s="11"/>
      <c r="XBS31" s="11"/>
      <c r="XBT31" s="11"/>
      <c r="XBU31" s="11"/>
      <c r="XBV31" s="11"/>
      <c r="XBW31" s="11"/>
      <c r="XBX31" s="11"/>
      <c r="XBY31" s="11"/>
      <c r="XBZ31" s="11"/>
      <c r="XCA31" s="11"/>
      <c r="XCB31" s="11"/>
      <c r="XCC31" s="11"/>
      <c r="XCD31" s="11"/>
      <c r="XCE31" s="11"/>
      <c r="XCF31" s="11"/>
      <c r="XCG31" s="11"/>
      <c r="XCH31" s="11"/>
      <c r="XCI31" s="11"/>
      <c r="XCJ31" s="11"/>
      <c r="XCK31" s="11"/>
      <c r="XCL31" s="11"/>
      <c r="XCM31" s="11"/>
      <c r="XCN31" s="11"/>
      <c r="XCO31" s="11"/>
      <c r="XCP31" s="11"/>
      <c r="XCQ31" s="11"/>
      <c r="XCR31" s="11"/>
      <c r="XCS31" s="11"/>
      <c r="XCT31" s="11"/>
      <c r="XCU31" s="11"/>
      <c r="XCV31" s="11"/>
      <c r="XCW31" s="11"/>
      <c r="XCX31" s="11"/>
      <c r="XCY31" s="11"/>
      <c r="XCZ31" s="11"/>
      <c r="XDA31" s="11"/>
      <c r="XDB31" s="11"/>
      <c r="XDC31" s="11"/>
      <c r="XDD31" s="11"/>
      <c r="XDE31" s="11"/>
      <c r="XDF31" s="11"/>
      <c r="XDG31" s="11"/>
      <c r="XDH31" s="11"/>
      <c r="XDI31" s="11"/>
      <c r="XDJ31" s="11"/>
      <c r="XDK31" s="11"/>
      <c r="XDL31" s="11"/>
      <c r="XDM31" s="11"/>
      <c r="XDN31" s="11"/>
      <c r="XDO31" s="11"/>
      <c r="XDP31" s="11"/>
      <c r="XDQ31" s="11"/>
      <c r="XDR31" s="11"/>
      <c r="XDS31" s="11"/>
      <c r="XDT31" s="11"/>
      <c r="XDU31" s="11"/>
      <c r="XDV31" s="11"/>
      <c r="XDW31" s="11"/>
      <c r="XDX31" s="11"/>
      <c r="XDY31" s="11"/>
      <c r="XDZ31" s="11"/>
      <c r="XEA31" s="11"/>
      <c r="XEB31" s="11"/>
      <c r="XEC31" s="11"/>
      <c r="XED31" s="11"/>
      <c r="XEE31" s="11"/>
      <c r="XEF31" s="11"/>
      <c r="XEG31" s="11"/>
      <c r="XEH31" s="11"/>
      <c r="XEI31" s="11"/>
      <c r="XEJ31" s="11"/>
      <c r="XEK31" s="11"/>
      <c r="XEL31" s="11"/>
      <c r="XEM31" s="11"/>
      <c r="XEN31" s="11"/>
      <c r="XEO31" s="11"/>
      <c r="XEP31" s="11"/>
      <c r="XEQ31" s="11"/>
      <c r="XER31" s="11"/>
      <c r="XES31" s="11"/>
      <c r="XET31" s="11"/>
      <c r="XEU31" s="11"/>
      <c r="XEV31" s="11"/>
      <c r="XEW31" s="11"/>
      <c r="XEX31" s="11"/>
      <c r="XEY31" s="11"/>
      <c r="XEZ31" s="11"/>
      <c r="XFA31" s="11"/>
      <c r="XFB31" s="11"/>
      <c r="XFC31" s="11"/>
    </row>
    <row r="32" spans="1:16383" x14ac:dyDescent="0.2">
      <c r="A32" s="12" t="s">
        <v>6548</v>
      </c>
      <c r="B32" s="50">
        <v>2932</v>
      </c>
      <c r="C32" s="9" t="s">
        <v>11478</v>
      </c>
      <c r="D32" s="9">
        <v>2016</v>
      </c>
      <c r="E32" s="5" t="s">
        <v>9325</v>
      </c>
      <c r="F32" s="8" t="s">
        <v>1392</v>
      </c>
      <c r="G32" s="5" t="s">
        <v>11089</v>
      </c>
      <c r="H32" s="5" t="s">
        <v>9337</v>
      </c>
      <c r="I32" s="5" t="s">
        <v>9347</v>
      </c>
      <c r="J32" s="5" t="s">
        <v>9345</v>
      </c>
      <c r="K32" s="9">
        <v>1</v>
      </c>
      <c r="L32" s="5" t="s">
        <v>11236</v>
      </c>
      <c r="M32" s="9">
        <v>34</v>
      </c>
      <c r="N32" s="5" t="s">
        <v>803</v>
      </c>
      <c r="O32" s="5"/>
      <c r="P32" s="5"/>
    </row>
    <row r="33" spans="1:16" x14ac:dyDescent="0.2">
      <c r="A33" s="12" t="s">
        <v>6549</v>
      </c>
      <c r="B33" s="50">
        <v>2933</v>
      </c>
      <c r="C33" s="9" t="s">
        <v>11479</v>
      </c>
      <c r="D33" s="9">
        <v>2016</v>
      </c>
      <c r="E33" s="5" t="s">
        <v>9325</v>
      </c>
      <c r="F33" s="8" t="s">
        <v>11243</v>
      </c>
      <c r="G33" s="5" t="s">
        <v>11089</v>
      </c>
      <c r="H33" s="5" t="s">
        <v>9337</v>
      </c>
      <c r="I33" s="5" t="s">
        <v>9347</v>
      </c>
      <c r="J33" s="5" t="s">
        <v>9345</v>
      </c>
      <c r="K33" s="9">
        <v>1</v>
      </c>
      <c r="L33" s="5" t="s">
        <v>11236</v>
      </c>
      <c r="M33" s="9">
        <v>36</v>
      </c>
      <c r="N33" s="5" t="s">
        <v>804</v>
      </c>
      <c r="O33" s="5"/>
      <c r="P33" s="5"/>
    </row>
    <row r="34" spans="1:16" s="11" customFormat="1" x14ac:dyDescent="0.2">
      <c r="A34" s="12" t="s">
        <v>6675</v>
      </c>
      <c r="B34" s="50">
        <v>3059</v>
      </c>
      <c r="C34" s="9" t="s">
        <v>11476</v>
      </c>
      <c r="D34" s="9">
        <v>2017</v>
      </c>
      <c r="E34" s="5" t="s">
        <v>9325</v>
      </c>
      <c r="F34" s="8" t="s">
        <v>2</v>
      </c>
      <c r="G34" s="5" t="s">
        <v>11088</v>
      </c>
      <c r="H34" s="5" t="s">
        <v>9375</v>
      </c>
      <c r="I34" s="5" t="s">
        <v>9347</v>
      </c>
      <c r="J34" s="5" t="s">
        <v>9345</v>
      </c>
      <c r="K34" s="9">
        <v>1</v>
      </c>
      <c r="L34" s="13" t="s">
        <v>11408</v>
      </c>
      <c r="M34" s="50" t="s">
        <v>2</v>
      </c>
      <c r="N34" s="5" t="s">
        <v>935</v>
      </c>
      <c r="O34" s="5"/>
      <c r="P34" s="5"/>
    </row>
    <row r="35" spans="1:16" s="11" customFormat="1" x14ac:dyDescent="0.2">
      <c r="A35" s="12" t="s">
        <v>6691</v>
      </c>
      <c r="B35" s="50">
        <v>3075</v>
      </c>
      <c r="C35" s="9" t="s">
        <v>11480</v>
      </c>
      <c r="D35" s="9">
        <v>2017</v>
      </c>
      <c r="E35" s="5" t="s">
        <v>9325</v>
      </c>
      <c r="F35" s="5" t="s">
        <v>10939</v>
      </c>
      <c r="G35" s="5" t="s">
        <v>11089</v>
      </c>
      <c r="H35" s="5" t="s">
        <v>9337</v>
      </c>
      <c r="I35" s="5" t="s">
        <v>9347</v>
      </c>
      <c r="J35" s="5" t="s">
        <v>9345</v>
      </c>
      <c r="K35" s="9">
        <v>1</v>
      </c>
      <c r="L35" s="5" t="s">
        <v>11236</v>
      </c>
      <c r="M35" s="9">
        <v>54</v>
      </c>
      <c r="N35" s="5" t="s">
        <v>951</v>
      </c>
      <c r="O35" s="5"/>
      <c r="P35" s="5"/>
    </row>
    <row r="36" spans="1:16" s="11" customFormat="1" x14ac:dyDescent="0.2">
      <c r="A36" s="12" t="s">
        <v>6792</v>
      </c>
      <c r="B36" s="50">
        <v>3176</v>
      </c>
      <c r="C36" s="9" t="s">
        <v>11481</v>
      </c>
      <c r="D36" s="9">
        <v>2017</v>
      </c>
      <c r="E36" s="13" t="s">
        <v>9325</v>
      </c>
      <c r="F36" s="62" t="s">
        <v>10939</v>
      </c>
      <c r="G36" s="5" t="s">
        <v>11089</v>
      </c>
      <c r="H36" s="13" t="s">
        <v>9320</v>
      </c>
      <c r="I36" s="5" t="s">
        <v>9347</v>
      </c>
      <c r="J36" s="5" t="s">
        <v>9345</v>
      </c>
      <c r="K36" s="9">
        <v>1</v>
      </c>
      <c r="L36" s="13" t="s">
        <v>11235</v>
      </c>
      <c r="M36" s="50">
        <v>4</v>
      </c>
      <c r="N36" s="13" t="s">
        <v>11395</v>
      </c>
      <c r="O36" s="8"/>
    </row>
    <row r="37" spans="1:16" s="11" customFormat="1" x14ac:dyDescent="0.2">
      <c r="A37" s="12" t="s">
        <v>6792</v>
      </c>
      <c r="B37" s="50">
        <v>3176</v>
      </c>
      <c r="C37" s="9" t="s">
        <v>11482</v>
      </c>
      <c r="D37" s="9">
        <v>2017</v>
      </c>
      <c r="E37" s="13" t="s">
        <v>9325</v>
      </c>
      <c r="F37" s="62" t="s">
        <v>10939</v>
      </c>
      <c r="G37" s="5" t="s">
        <v>11089</v>
      </c>
      <c r="H37" s="13" t="s">
        <v>9320</v>
      </c>
      <c r="I37" s="5" t="s">
        <v>9347</v>
      </c>
      <c r="J37" s="5" t="s">
        <v>9345</v>
      </c>
      <c r="K37" s="9">
        <v>1</v>
      </c>
      <c r="L37" s="13" t="s">
        <v>11235</v>
      </c>
      <c r="M37" s="50">
        <v>8</v>
      </c>
      <c r="N37" s="13" t="s">
        <v>11395</v>
      </c>
      <c r="O37" s="8"/>
    </row>
    <row r="38" spans="1:16" s="11" customFormat="1" x14ac:dyDescent="0.2">
      <c r="A38" s="12" t="s">
        <v>6792</v>
      </c>
      <c r="B38" s="50">
        <v>3176</v>
      </c>
      <c r="C38" s="9" t="s">
        <v>11483</v>
      </c>
      <c r="D38" s="9">
        <v>2017</v>
      </c>
      <c r="E38" s="13" t="s">
        <v>9325</v>
      </c>
      <c r="F38" s="62" t="s">
        <v>10939</v>
      </c>
      <c r="G38" s="5" t="s">
        <v>11089</v>
      </c>
      <c r="H38" s="13" t="s">
        <v>9320</v>
      </c>
      <c r="I38" s="5" t="s">
        <v>9347</v>
      </c>
      <c r="J38" s="5" t="s">
        <v>9345</v>
      </c>
      <c r="K38" s="9">
        <v>1</v>
      </c>
      <c r="L38" s="13" t="s">
        <v>11235</v>
      </c>
      <c r="M38" s="50">
        <v>20</v>
      </c>
      <c r="N38" s="13" t="s">
        <v>11395</v>
      </c>
      <c r="O38" s="8"/>
    </row>
    <row r="39" spans="1:16" s="8" customFormat="1" x14ac:dyDescent="0.2">
      <c r="A39" s="12" t="s">
        <v>6771</v>
      </c>
      <c r="B39" s="50">
        <v>3155</v>
      </c>
      <c r="C39" s="9" t="s">
        <v>11469</v>
      </c>
      <c r="D39" s="9">
        <v>2017</v>
      </c>
      <c r="E39" s="5" t="s">
        <v>9325</v>
      </c>
      <c r="F39" s="8" t="s">
        <v>2</v>
      </c>
      <c r="G39" s="5" t="s">
        <v>11089</v>
      </c>
      <c r="H39" s="5" t="s">
        <v>9337</v>
      </c>
      <c r="I39" s="5" t="s">
        <v>9321</v>
      </c>
      <c r="J39" s="5" t="s">
        <v>9423</v>
      </c>
      <c r="K39" s="9">
        <v>1</v>
      </c>
      <c r="L39" s="14" t="s">
        <v>11235</v>
      </c>
      <c r="M39" s="9" t="s">
        <v>2</v>
      </c>
      <c r="N39" s="5" t="s">
        <v>1028</v>
      </c>
    </row>
    <row r="40" spans="1:16" s="11" customFormat="1" x14ac:dyDescent="0.2">
      <c r="A40" s="12" t="s">
        <v>6933</v>
      </c>
      <c r="B40" s="50">
        <v>3317</v>
      </c>
      <c r="C40" s="9" t="s">
        <v>11484</v>
      </c>
      <c r="D40" s="9">
        <v>2018</v>
      </c>
      <c r="E40" s="5" t="s">
        <v>9325</v>
      </c>
      <c r="F40" s="62" t="s">
        <v>11393</v>
      </c>
      <c r="G40" s="5" t="s">
        <v>11089</v>
      </c>
      <c r="H40" s="5" t="s">
        <v>9337</v>
      </c>
      <c r="I40" s="5" t="s">
        <v>9347</v>
      </c>
      <c r="J40" s="5" t="s">
        <v>11233</v>
      </c>
      <c r="K40" s="9">
        <v>2</v>
      </c>
      <c r="L40" s="5" t="s">
        <v>11236</v>
      </c>
      <c r="M40" s="9">
        <v>29</v>
      </c>
      <c r="N40" s="5" t="s">
        <v>1190</v>
      </c>
      <c r="O40" s="5"/>
      <c r="P40" s="5"/>
    </row>
    <row r="41" spans="1:16" s="11" customFormat="1" x14ac:dyDescent="0.2">
      <c r="A41" s="12" t="s">
        <v>6936</v>
      </c>
      <c r="B41" s="50">
        <v>3320</v>
      </c>
      <c r="C41" s="9" t="s">
        <v>11476</v>
      </c>
      <c r="D41" s="9">
        <v>2018</v>
      </c>
      <c r="E41" s="5" t="s">
        <v>9325</v>
      </c>
      <c r="F41" s="8" t="s">
        <v>1428</v>
      </c>
      <c r="G41" s="5" t="s">
        <v>11089</v>
      </c>
      <c r="H41" s="5" t="s">
        <v>9337</v>
      </c>
      <c r="I41" s="5" t="s">
        <v>9347</v>
      </c>
      <c r="J41" s="5" t="s">
        <v>9345</v>
      </c>
      <c r="K41" s="9">
        <v>1</v>
      </c>
      <c r="L41" s="5" t="s">
        <v>11236</v>
      </c>
      <c r="M41" s="9">
        <v>43</v>
      </c>
      <c r="N41" s="5" t="s">
        <v>1193</v>
      </c>
      <c r="O41" s="5"/>
      <c r="P41" s="5"/>
    </row>
    <row r="42" spans="1:16" s="11" customFormat="1" x14ac:dyDescent="0.2">
      <c r="A42" s="12" t="s">
        <v>6955</v>
      </c>
      <c r="B42" s="50">
        <v>3339</v>
      </c>
      <c r="C42" s="9" t="s">
        <v>11485</v>
      </c>
      <c r="D42" s="9">
        <v>2018</v>
      </c>
      <c r="E42" s="5" t="s">
        <v>9325</v>
      </c>
      <c r="F42" s="5" t="s">
        <v>9427</v>
      </c>
      <c r="G42" s="5" t="s">
        <v>11089</v>
      </c>
      <c r="H42" s="5" t="s">
        <v>9337</v>
      </c>
      <c r="I42" s="5" t="s">
        <v>9347</v>
      </c>
      <c r="J42" s="5" t="s">
        <v>9345</v>
      </c>
      <c r="K42" s="9">
        <v>1</v>
      </c>
      <c r="L42" s="5" t="s">
        <v>11236</v>
      </c>
      <c r="M42" s="9">
        <v>54</v>
      </c>
      <c r="N42" s="5" t="s">
        <v>1213</v>
      </c>
      <c r="O42" s="5"/>
      <c r="P42" s="5"/>
    </row>
    <row r="43" spans="1:16" x14ac:dyDescent="0.2">
      <c r="A43" s="12" t="s">
        <v>7095</v>
      </c>
      <c r="B43" s="50">
        <v>3479</v>
      </c>
      <c r="C43" s="12" t="s">
        <v>11486</v>
      </c>
      <c r="D43" s="9">
        <v>2019</v>
      </c>
      <c r="E43" s="5" t="s">
        <v>9325</v>
      </c>
      <c r="F43" s="5" t="s">
        <v>11241</v>
      </c>
      <c r="G43" s="5" t="s">
        <v>11089</v>
      </c>
      <c r="H43" s="5" t="s">
        <v>9329</v>
      </c>
      <c r="I43" s="5" t="s">
        <v>9347</v>
      </c>
      <c r="J43" s="5" t="s">
        <v>9345</v>
      </c>
      <c r="K43" s="9">
        <v>1</v>
      </c>
      <c r="L43" s="5" t="s">
        <v>11235</v>
      </c>
      <c r="M43" s="50">
        <v>28</v>
      </c>
      <c r="N43" s="13" t="s">
        <v>11512</v>
      </c>
      <c r="O43" s="5"/>
      <c r="P43" s="5"/>
    </row>
    <row r="44" spans="1:16" x14ac:dyDescent="0.2">
      <c r="A44" s="12" t="s">
        <v>7098</v>
      </c>
      <c r="B44" s="50">
        <v>3482</v>
      </c>
      <c r="C44" s="9" t="s">
        <v>11487</v>
      </c>
      <c r="D44" s="9">
        <v>2019</v>
      </c>
      <c r="E44" s="5" t="s">
        <v>9325</v>
      </c>
      <c r="F44" s="8" t="s">
        <v>10939</v>
      </c>
      <c r="G44" s="5" t="s">
        <v>11089</v>
      </c>
      <c r="H44" s="5" t="s">
        <v>9329</v>
      </c>
      <c r="I44" s="5" t="s">
        <v>9347</v>
      </c>
      <c r="J44" s="5" t="s">
        <v>9345</v>
      </c>
      <c r="K44" s="9">
        <v>1</v>
      </c>
      <c r="L44" s="5" t="s">
        <v>11236</v>
      </c>
      <c r="M44" s="9">
        <v>55</v>
      </c>
      <c r="N44" s="5" t="s">
        <v>9922</v>
      </c>
      <c r="O44" s="5"/>
      <c r="P44" s="5"/>
    </row>
    <row r="45" spans="1:16" x14ac:dyDescent="0.2">
      <c r="A45" s="12" t="s">
        <v>7099</v>
      </c>
      <c r="B45" s="50">
        <v>3483</v>
      </c>
      <c r="C45" s="9" t="s">
        <v>11476</v>
      </c>
      <c r="D45" s="9">
        <v>2019</v>
      </c>
      <c r="E45" s="5" t="s">
        <v>9325</v>
      </c>
      <c r="F45" s="8" t="s">
        <v>1348</v>
      </c>
      <c r="G45" s="5" t="s">
        <v>11089</v>
      </c>
      <c r="H45" s="5" t="s">
        <v>9329</v>
      </c>
      <c r="I45" s="5" t="s">
        <v>9347</v>
      </c>
      <c r="J45" s="5" t="s">
        <v>9345</v>
      </c>
      <c r="K45" s="9">
        <v>1</v>
      </c>
      <c r="L45" s="5" t="s">
        <v>11236</v>
      </c>
      <c r="M45" s="9">
        <v>52</v>
      </c>
      <c r="N45" s="5" t="s">
        <v>11242</v>
      </c>
      <c r="O45" s="5"/>
      <c r="P45" s="5"/>
    </row>
    <row r="46" spans="1:16" x14ac:dyDescent="0.2">
      <c r="A46" s="12" t="s">
        <v>7270</v>
      </c>
      <c r="B46" s="50">
        <v>3654</v>
      </c>
      <c r="C46" s="12" t="s">
        <v>11488</v>
      </c>
      <c r="D46" s="9">
        <v>2019</v>
      </c>
      <c r="E46" s="5" t="s">
        <v>9325</v>
      </c>
      <c r="F46" s="8" t="s">
        <v>1452</v>
      </c>
      <c r="G46" s="5" t="s">
        <v>11089</v>
      </c>
      <c r="H46" s="5" t="s">
        <v>9337</v>
      </c>
      <c r="I46" s="5" t="s">
        <v>9347</v>
      </c>
      <c r="J46" s="5" t="s">
        <v>9345</v>
      </c>
      <c r="K46" s="9">
        <v>1</v>
      </c>
      <c r="L46" s="5" t="s">
        <v>11236</v>
      </c>
      <c r="M46" s="9">
        <v>51</v>
      </c>
      <c r="N46" s="5" t="s">
        <v>11434</v>
      </c>
      <c r="O46" s="5"/>
      <c r="P46" s="5"/>
    </row>
    <row r="47" spans="1:16" x14ac:dyDescent="0.2">
      <c r="A47" s="12" t="s">
        <v>7301</v>
      </c>
      <c r="B47" s="50">
        <v>3685</v>
      </c>
      <c r="C47" s="12" t="s">
        <v>11489</v>
      </c>
      <c r="D47" s="9">
        <v>2019</v>
      </c>
      <c r="E47" s="5" t="s">
        <v>9325</v>
      </c>
      <c r="F47" s="8" t="s">
        <v>1469</v>
      </c>
      <c r="G47" s="5" t="s">
        <v>11089</v>
      </c>
      <c r="H47" s="5" t="s">
        <v>9337</v>
      </c>
      <c r="I47" s="5" t="s">
        <v>9347</v>
      </c>
      <c r="J47" s="5" t="s">
        <v>9345</v>
      </c>
      <c r="K47" s="9">
        <v>1</v>
      </c>
      <c r="L47" s="5" t="s">
        <v>11236</v>
      </c>
      <c r="M47" s="9">
        <v>29</v>
      </c>
      <c r="N47" s="5" t="s">
        <v>11435</v>
      </c>
      <c r="O47" s="5"/>
      <c r="P47" s="5"/>
    </row>
    <row r="48" spans="1:16" s="11" customFormat="1" x14ac:dyDescent="0.2">
      <c r="A48" s="12" t="s">
        <v>11404</v>
      </c>
      <c r="B48" s="50">
        <v>3857</v>
      </c>
      <c r="C48" s="50" t="s">
        <v>11490</v>
      </c>
      <c r="D48" s="50">
        <v>2020</v>
      </c>
      <c r="E48" s="13" t="s">
        <v>9325</v>
      </c>
      <c r="F48" s="57" t="s">
        <v>1487</v>
      </c>
      <c r="G48" s="5" t="s">
        <v>11089</v>
      </c>
      <c r="H48" s="13" t="s">
        <v>9337</v>
      </c>
      <c r="I48" s="5" t="s">
        <v>9347</v>
      </c>
      <c r="J48" s="5" t="s">
        <v>9345</v>
      </c>
      <c r="K48" s="9">
        <v>1</v>
      </c>
      <c r="L48" s="5" t="s">
        <v>11236</v>
      </c>
      <c r="M48" s="9">
        <v>29</v>
      </c>
      <c r="N48" s="5" t="s">
        <v>11396</v>
      </c>
      <c r="O48" s="8"/>
    </row>
    <row r="49" spans="1:16" x14ac:dyDescent="0.2">
      <c r="A49" s="12" t="s">
        <v>7565</v>
      </c>
      <c r="B49" s="50">
        <v>3954</v>
      </c>
      <c r="C49" s="12" t="s">
        <v>11436</v>
      </c>
      <c r="D49" s="9">
        <v>2015</v>
      </c>
      <c r="E49" s="5" t="s">
        <v>9327</v>
      </c>
      <c r="F49" s="8" t="s">
        <v>11312</v>
      </c>
      <c r="G49" s="5" t="s">
        <v>11089</v>
      </c>
      <c r="H49" s="5" t="s">
        <v>9329</v>
      </c>
      <c r="I49" s="5" t="s">
        <v>9347</v>
      </c>
      <c r="J49" s="5" t="s">
        <v>9423</v>
      </c>
      <c r="K49" s="9">
        <v>1</v>
      </c>
      <c r="L49" s="5" t="s">
        <v>11236</v>
      </c>
      <c r="M49" s="9">
        <v>14</v>
      </c>
      <c r="N49" s="13" t="s">
        <v>11437</v>
      </c>
      <c r="O49" s="5"/>
      <c r="P49" s="11"/>
    </row>
    <row r="50" spans="1:16" s="8" customFormat="1" x14ac:dyDescent="0.2">
      <c r="A50" s="12" t="s">
        <v>3528</v>
      </c>
      <c r="B50" s="50">
        <v>4110</v>
      </c>
      <c r="C50" s="9" t="s">
        <v>11469</v>
      </c>
      <c r="D50" s="9">
        <v>2017</v>
      </c>
      <c r="E50" s="5" t="s">
        <v>9327</v>
      </c>
      <c r="F50" s="5" t="s">
        <v>2</v>
      </c>
      <c r="G50" s="5" t="s">
        <v>11089</v>
      </c>
      <c r="H50" s="5" t="s">
        <v>9329</v>
      </c>
      <c r="I50" s="5" t="s">
        <v>9321</v>
      </c>
      <c r="J50" s="5" t="s">
        <v>9423</v>
      </c>
      <c r="K50" s="9">
        <v>1</v>
      </c>
      <c r="L50" s="8" t="s">
        <v>2</v>
      </c>
      <c r="M50" s="9" t="s">
        <v>2</v>
      </c>
      <c r="N50" s="5" t="s">
        <v>2999</v>
      </c>
    </row>
    <row r="51" spans="1:16" s="8" customFormat="1" x14ac:dyDescent="0.2">
      <c r="A51" s="12" t="s">
        <v>3769</v>
      </c>
      <c r="B51" s="50">
        <v>4351</v>
      </c>
      <c r="C51" s="12" t="s">
        <v>11429</v>
      </c>
      <c r="D51" s="9">
        <v>2019</v>
      </c>
      <c r="E51" s="5" t="s">
        <v>9327</v>
      </c>
      <c r="F51" s="5" t="s">
        <v>9438</v>
      </c>
      <c r="G51" s="5" t="s">
        <v>11089</v>
      </c>
      <c r="H51" s="5" t="s">
        <v>9329</v>
      </c>
      <c r="I51" s="5" t="s">
        <v>9347</v>
      </c>
      <c r="J51" s="5" t="s">
        <v>9423</v>
      </c>
      <c r="K51" s="9">
        <v>1</v>
      </c>
      <c r="L51" s="13" t="s">
        <v>11408</v>
      </c>
      <c r="M51" s="9" t="s">
        <v>2</v>
      </c>
      <c r="N51" s="13" t="s">
        <v>11428</v>
      </c>
    </row>
    <row r="52" spans="1:16" x14ac:dyDescent="0.2">
      <c r="A52" s="12" t="s">
        <v>3732</v>
      </c>
      <c r="B52" s="50">
        <v>4314</v>
      </c>
      <c r="C52" s="9" t="s">
        <v>11469</v>
      </c>
      <c r="D52" s="9">
        <v>2019</v>
      </c>
      <c r="E52" s="5" t="s">
        <v>9327</v>
      </c>
      <c r="F52" s="8" t="s">
        <v>9438</v>
      </c>
      <c r="G52" s="5" t="s">
        <v>11089</v>
      </c>
      <c r="H52" s="5" t="s">
        <v>9314</v>
      </c>
      <c r="I52" s="5" t="s">
        <v>9347</v>
      </c>
      <c r="J52" s="5" t="s">
        <v>9345</v>
      </c>
      <c r="K52" s="9">
        <v>2</v>
      </c>
      <c r="L52" s="5" t="s">
        <v>11236</v>
      </c>
      <c r="M52" s="9">
        <v>60</v>
      </c>
      <c r="N52" s="5" t="s">
        <v>3215</v>
      </c>
      <c r="O52" s="5"/>
      <c r="P52" s="5"/>
    </row>
    <row r="53" spans="1:16" x14ac:dyDescent="0.2">
      <c r="A53" s="12" t="s">
        <v>3767</v>
      </c>
      <c r="B53" s="50">
        <v>4349</v>
      </c>
      <c r="C53" s="9" t="s">
        <v>11431</v>
      </c>
      <c r="D53" s="9">
        <v>2019</v>
      </c>
      <c r="E53" s="5" t="s">
        <v>9327</v>
      </c>
      <c r="F53" s="8" t="s">
        <v>3224</v>
      </c>
      <c r="G53" s="5" t="s">
        <v>11089</v>
      </c>
      <c r="H53" s="5" t="s">
        <v>9379</v>
      </c>
      <c r="I53" s="5" t="s">
        <v>9347</v>
      </c>
      <c r="J53" s="5" t="s">
        <v>9345</v>
      </c>
      <c r="K53" s="9">
        <v>1</v>
      </c>
      <c r="L53" s="5" t="s">
        <v>11236</v>
      </c>
      <c r="M53" s="9">
        <v>54</v>
      </c>
      <c r="N53" s="5" t="s">
        <v>11430</v>
      </c>
      <c r="O53" s="5"/>
      <c r="P53" s="5"/>
    </row>
    <row r="54" spans="1:16" x14ac:dyDescent="0.2">
      <c r="A54" s="12" t="s">
        <v>3979</v>
      </c>
      <c r="B54" s="50">
        <v>4561</v>
      </c>
      <c r="C54" s="9" t="s">
        <v>11491</v>
      </c>
      <c r="D54" s="9">
        <v>2019</v>
      </c>
      <c r="E54" s="5" t="s">
        <v>9327</v>
      </c>
      <c r="F54" s="8" t="s">
        <v>3296</v>
      </c>
      <c r="G54" s="5" t="s">
        <v>11089</v>
      </c>
      <c r="H54" s="5" t="s">
        <v>9337</v>
      </c>
      <c r="I54" s="5" t="s">
        <v>9347</v>
      </c>
      <c r="J54" s="5" t="s">
        <v>9345</v>
      </c>
      <c r="K54" s="9">
        <v>1</v>
      </c>
      <c r="L54" s="5" t="s">
        <v>11236</v>
      </c>
      <c r="M54" s="9">
        <v>36</v>
      </c>
      <c r="N54" s="5" t="s">
        <v>3297</v>
      </c>
      <c r="O54" s="5"/>
      <c r="P54" s="5"/>
    </row>
    <row r="55" spans="1:16" s="11" customFormat="1" x14ac:dyDescent="0.2">
      <c r="A55" s="12" t="s">
        <v>3984</v>
      </c>
      <c r="B55" s="50">
        <v>4566</v>
      </c>
      <c r="C55" s="9" t="s">
        <v>11469</v>
      </c>
      <c r="D55" s="9">
        <v>2019</v>
      </c>
      <c r="E55" s="5" t="s">
        <v>9327</v>
      </c>
      <c r="F55" s="8" t="s">
        <v>10946</v>
      </c>
      <c r="G55" s="5" t="s">
        <v>11089</v>
      </c>
      <c r="H55" s="5" t="s">
        <v>9320</v>
      </c>
      <c r="I55" s="5" t="s">
        <v>9347</v>
      </c>
      <c r="J55" s="5" t="s">
        <v>9345</v>
      </c>
      <c r="K55" s="9">
        <v>1</v>
      </c>
      <c r="L55" s="5" t="s">
        <v>11236</v>
      </c>
      <c r="M55" s="9">
        <v>26</v>
      </c>
      <c r="N55" s="5" t="s">
        <v>3304</v>
      </c>
      <c r="O55" s="5"/>
      <c r="P55" s="5"/>
    </row>
    <row r="56" spans="1:16" s="11" customFormat="1" x14ac:dyDescent="0.2">
      <c r="A56" s="12" t="s">
        <v>11366</v>
      </c>
      <c r="B56" s="50">
        <v>4625</v>
      </c>
      <c r="C56" s="9" t="s">
        <v>11469</v>
      </c>
      <c r="D56" s="9">
        <v>2020</v>
      </c>
      <c r="E56" s="13" t="s">
        <v>9327</v>
      </c>
      <c r="F56" s="57" t="s">
        <v>11385</v>
      </c>
      <c r="G56" s="5" t="s">
        <v>11089</v>
      </c>
      <c r="H56" s="5" t="s">
        <v>9329</v>
      </c>
      <c r="I56" s="5" t="s">
        <v>9347</v>
      </c>
      <c r="J56" s="5" t="s">
        <v>9423</v>
      </c>
      <c r="K56" s="9">
        <v>1</v>
      </c>
      <c r="L56" s="5" t="s">
        <v>11236</v>
      </c>
      <c r="M56" s="9">
        <v>12</v>
      </c>
      <c r="N56" s="13" t="s">
        <v>11386</v>
      </c>
      <c r="O56" s="8"/>
    </row>
    <row r="57" spans="1:16" s="11" customFormat="1" x14ac:dyDescent="0.2">
      <c r="A57" s="12" t="s">
        <v>8047</v>
      </c>
      <c r="B57" s="50">
        <v>4708</v>
      </c>
      <c r="C57" s="88" t="s">
        <v>11521</v>
      </c>
      <c r="D57" s="9">
        <v>2015</v>
      </c>
      <c r="E57" s="5" t="s">
        <v>9316</v>
      </c>
      <c r="F57" s="8" t="s">
        <v>61</v>
      </c>
      <c r="G57" s="5" t="s">
        <v>11089</v>
      </c>
      <c r="H57" s="5" t="s">
        <v>9329</v>
      </c>
      <c r="I57" s="5" t="s">
        <v>9347</v>
      </c>
      <c r="J57" s="5" t="s">
        <v>9345</v>
      </c>
      <c r="K57" s="9">
        <v>1</v>
      </c>
      <c r="L57" s="5" t="s">
        <v>11236</v>
      </c>
      <c r="M57" s="9">
        <v>17</v>
      </c>
      <c r="N57" s="5" t="s">
        <v>11315</v>
      </c>
      <c r="O57" s="59"/>
    </row>
    <row r="58" spans="1:16" s="11" customFormat="1" x14ac:dyDescent="0.2">
      <c r="A58" s="12" t="s">
        <v>8048</v>
      </c>
      <c r="B58" s="50">
        <v>4709</v>
      </c>
      <c r="C58" s="9" t="s">
        <v>11492</v>
      </c>
      <c r="D58" s="9">
        <v>2015</v>
      </c>
      <c r="E58" s="5" t="s">
        <v>9316</v>
      </c>
      <c r="F58" s="8" t="s">
        <v>682</v>
      </c>
      <c r="G58" s="5" t="s">
        <v>11089</v>
      </c>
      <c r="H58" s="5" t="s">
        <v>9329</v>
      </c>
      <c r="I58" s="5" t="s">
        <v>9347</v>
      </c>
      <c r="J58" s="5" t="s">
        <v>9345</v>
      </c>
      <c r="K58" s="9">
        <v>1</v>
      </c>
      <c r="L58" s="13" t="s">
        <v>11408</v>
      </c>
      <c r="M58" s="9">
        <v>41</v>
      </c>
      <c r="N58" s="5" t="s">
        <v>11316</v>
      </c>
      <c r="O58" s="59"/>
    </row>
    <row r="59" spans="1:16" s="11" customFormat="1" x14ac:dyDescent="0.2">
      <c r="A59" s="12" t="s">
        <v>8049</v>
      </c>
      <c r="B59" s="50">
        <v>4710</v>
      </c>
      <c r="C59" s="12" t="s">
        <v>11439</v>
      </c>
      <c r="D59" s="9">
        <v>2015</v>
      </c>
      <c r="E59" s="5" t="s">
        <v>9316</v>
      </c>
      <c r="F59" s="8" t="s">
        <v>11317</v>
      </c>
      <c r="G59" s="5" t="s">
        <v>11089</v>
      </c>
      <c r="H59" s="5" t="s">
        <v>9337</v>
      </c>
      <c r="I59" s="5" t="s">
        <v>9347</v>
      </c>
      <c r="J59" s="5" t="s">
        <v>9345</v>
      </c>
      <c r="K59" s="9">
        <v>1</v>
      </c>
      <c r="L59" s="13" t="s">
        <v>11236</v>
      </c>
      <c r="M59" s="9" t="s">
        <v>2</v>
      </c>
      <c r="N59" s="5" t="s">
        <v>11438</v>
      </c>
      <c r="O59" s="59"/>
    </row>
    <row r="60" spans="1:16" s="11" customFormat="1" x14ac:dyDescent="0.2">
      <c r="A60" s="12" t="s">
        <v>8132</v>
      </c>
      <c r="B60" s="50">
        <v>4793</v>
      </c>
      <c r="C60" s="9" t="s">
        <v>11493</v>
      </c>
      <c r="D60" s="9">
        <v>2016</v>
      </c>
      <c r="E60" s="5" t="s">
        <v>9316</v>
      </c>
      <c r="F60" s="8" t="s">
        <v>11278</v>
      </c>
      <c r="G60" s="5" t="s">
        <v>11089</v>
      </c>
      <c r="H60" s="5" t="s">
        <v>9337</v>
      </c>
      <c r="I60" s="5" t="s">
        <v>9347</v>
      </c>
      <c r="J60" s="5" t="s">
        <v>9345</v>
      </c>
      <c r="K60" s="9">
        <v>1</v>
      </c>
      <c r="L60" s="13" t="s">
        <v>11236</v>
      </c>
      <c r="M60" s="9">
        <v>39</v>
      </c>
      <c r="N60" s="5" t="s">
        <v>11285</v>
      </c>
    </row>
    <row r="61" spans="1:16" x14ac:dyDescent="0.2">
      <c r="A61" s="12" t="s">
        <v>8051</v>
      </c>
      <c r="B61" s="50">
        <v>4712</v>
      </c>
      <c r="C61" s="12" t="s">
        <v>11433</v>
      </c>
      <c r="D61" s="9">
        <v>2016</v>
      </c>
      <c r="E61" s="5" t="s">
        <v>9316</v>
      </c>
      <c r="F61" s="8" t="s">
        <v>754</v>
      </c>
      <c r="G61" s="5" t="s">
        <v>11089</v>
      </c>
      <c r="H61" s="5" t="s">
        <v>9337</v>
      </c>
      <c r="I61" s="5" t="s">
        <v>9347</v>
      </c>
      <c r="J61" s="5" t="s">
        <v>9345</v>
      </c>
      <c r="K61" s="9">
        <v>1</v>
      </c>
      <c r="L61" s="13" t="s">
        <v>11236</v>
      </c>
      <c r="M61" s="9">
        <v>47</v>
      </c>
      <c r="N61" s="5" t="s">
        <v>11432</v>
      </c>
      <c r="O61" s="11"/>
      <c r="P61" s="11"/>
    </row>
    <row r="62" spans="1:16" x14ac:dyDescent="0.2">
      <c r="A62" s="12" t="s">
        <v>8050</v>
      </c>
      <c r="B62" s="50">
        <v>4711</v>
      </c>
      <c r="C62" s="12" t="s">
        <v>11441</v>
      </c>
      <c r="D62" s="9">
        <v>2016</v>
      </c>
      <c r="E62" s="5" t="s">
        <v>9316</v>
      </c>
      <c r="F62" s="8" t="s">
        <v>11319</v>
      </c>
      <c r="G62" s="5" t="s">
        <v>11089</v>
      </c>
      <c r="H62" s="5" t="s">
        <v>9329</v>
      </c>
      <c r="I62" s="5" t="s">
        <v>9347</v>
      </c>
      <c r="J62" s="5" t="s">
        <v>9345</v>
      </c>
      <c r="K62" s="9">
        <v>1</v>
      </c>
      <c r="L62" s="13" t="s">
        <v>11408</v>
      </c>
      <c r="M62" s="9" t="s">
        <v>2</v>
      </c>
      <c r="N62" s="5" t="s">
        <v>11440</v>
      </c>
      <c r="O62" s="59"/>
      <c r="P62" s="11"/>
    </row>
    <row r="63" spans="1:16" x14ac:dyDescent="0.2">
      <c r="A63" s="12" t="s">
        <v>8052</v>
      </c>
      <c r="B63" s="50">
        <v>4713</v>
      </c>
      <c r="C63" s="12" t="s">
        <v>11443</v>
      </c>
      <c r="D63" s="9">
        <v>2016</v>
      </c>
      <c r="E63" s="5" t="s">
        <v>9316</v>
      </c>
      <c r="F63" s="8" t="s">
        <v>11321</v>
      </c>
      <c r="G63" s="5" t="s">
        <v>11089</v>
      </c>
      <c r="H63" s="5" t="s">
        <v>9337</v>
      </c>
      <c r="I63" s="5" t="s">
        <v>9347</v>
      </c>
      <c r="J63" s="5" t="s">
        <v>9345</v>
      </c>
      <c r="K63" s="9">
        <v>1</v>
      </c>
      <c r="L63" s="13" t="s">
        <v>11236</v>
      </c>
      <c r="M63" s="9">
        <v>47</v>
      </c>
      <c r="N63" s="5" t="s">
        <v>11442</v>
      </c>
      <c r="O63" s="59"/>
      <c r="P63" s="11"/>
    </row>
    <row r="64" spans="1:16" x14ac:dyDescent="0.2">
      <c r="A64" s="12" t="s">
        <v>8340</v>
      </c>
      <c r="B64" s="50">
        <v>5001</v>
      </c>
      <c r="C64" s="9" t="s">
        <v>11494</v>
      </c>
      <c r="D64" s="9">
        <v>2017</v>
      </c>
      <c r="E64" s="5" t="s">
        <v>9316</v>
      </c>
      <c r="F64" s="8" t="s">
        <v>671</v>
      </c>
      <c r="G64" s="5" t="s">
        <v>11089</v>
      </c>
      <c r="H64" s="5" t="s">
        <v>9329</v>
      </c>
      <c r="I64" s="5" t="s">
        <v>9347</v>
      </c>
      <c r="J64" s="5" t="s">
        <v>9345</v>
      </c>
      <c r="K64" s="9">
        <v>1</v>
      </c>
      <c r="L64" s="13" t="s">
        <v>11236</v>
      </c>
      <c r="M64" s="9">
        <v>42</v>
      </c>
      <c r="N64" s="5" t="s">
        <v>272</v>
      </c>
      <c r="O64" s="5"/>
      <c r="P64" s="5"/>
    </row>
    <row r="65" spans="1:16" x14ac:dyDescent="0.2">
      <c r="A65" s="12" t="s">
        <v>8446</v>
      </c>
      <c r="B65" s="50">
        <v>5107</v>
      </c>
      <c r="C65" s="9" t="s">
        <v>11495</v>
      </c>
      <c r="D65" s="9">
        <v>2017</v>
      </c>
      <c r="E65" s="5" t="s">
        <v>9316</v>
      </c>
      <c r="F65" s="8" t="s">
        <v>754</v>
      </c>
      <c r="G65" s="5" t="s">
        <v>11089</v>
      </c>
      <c r="H65" s="5" t="s">
        <v>9379</v>
      </c>
      <c r="I65" s="5" t="s">
        <v>9347</v>
      </c>
      <c r="J65" s="5" t="s">
        <v>9345</v>
      </c>
      <c r="K65" s="9">
        <v>1</v>
      </c>
      <c r="L65" s="13" t="s">
        <v>11236</v>
      </c>
      <c r="M65" s="9">
        <v>55</v>
      </c>
      <c r="N65" s="5" t="s">
        <v>11246</v>
      </c>
      <c r="O65" s="11"/>
      <c r="P65" s="11"/>
    </row>
    <row r="66" spans="1:16" x14ac:dyDescent="0.2">
      <c r="A66" s="12" t="s">
        <v>8447</v>
      </c>
      <c r="B66" s="50">
        <v>5108</v>
      </c>
      <c r="C66" s="9" t="s">
        <v>11496</v>
      </c>
      <c r="D66" s="9">
        <v>2017</v>
      </c>
      <c r="E66" s="5" t="s">
        <v>9316</v>
      </c>
      <c r="F66" s="8" t="s">
        <v>11276</v>
      </c>
      <c r="G66" s="5" t="s">
        <v>11089</v>
      </c>
      <c r="H66" s="5" t="s">
        <v>9337</v>
      </c>
      <c r="I66" s="5" t="s">
        <v>9347</v>
      </c>
      <c r="J66" s="5" t="s">
        <v>9345</v>
      </c>
      <c r="K66" s="9">
        <v>1</v>
      </c>
      <c r="L66" s="13" t="s">
        <v>11235</v>
      </c>
      <c r="M66" s="9">
        <v>8</v>
      </c>
      <c r="N66" s="5" t="s">
        <v>11283</v>
      </c>
      <c r="O66" s="11"/>
      <c r="P66" s="11"/>
    </row>
    <row r="67" spans="1:16" x14ac:dyDescent="0.2">
      <c r="A67" s="12" t="s">
        <v>8448</v>
      </c>
      <c r="B67" s="50">
        <v>5109</v>
      </c>
      <c r="C67" s="12" t="s">
        <v>11497</v>
      </c>
      <c r="D67" s="9">
        <v>2017</v>
      </c>
      <c r="E67" s="5" t="s">
        <v>9316</v>
      </c>
      <c r="F67" s="8" t="s">
        <v>11277</v>
      </c>
      <c r="G67" s="5" t="s">
        <v>11089</v>
      </c>
      <c r="H67" s="5" t="s">
        <v>9337</v>
      </c>
      <c r="I67" s="5" t="s">
        <v>9347</v>
      </c>
      <c r="J67" s="5" t="s">
        <v>9345</v>
      </c>
      <c r="K67" s="9">
        <v>1</v>
      </c>
      <c r="L67" s="13" t="s">
        <v>11236</v>
      </c>
      <c r="M67" s="9">
        <v>51</v>
      </c>
      <c r="N67" s="5" t="s">
        <v>11284</v>
      </c>
      <c r="O67" s="11"/>
      <c r="P67" s="11"/>
    </row>
    <row r="68" spans="1:16" x14ac:dyDescent="0.2">
      <c r="A68" s="12" t="s">
        <v>8449</v>
      </c>
      <c r="B68" s="50">
        <v>5110</v>
      </c>
      <c r="C68" s="9" t="s">
        <v>11444</v>
      </c>
      <c r="D68" s="9">
        <v>2017</v>
      </c>
      <c r="E68" s="5" t="s">
        <v>9316</v>
      </c>
      <c r="F68" s="8" t="s">
        <v>11277</v>
      </c>
      <c r="G68" s="5" t="s">
        <v>11089</v>
      </c>
      <c r="H68" s="5" t="s">
        <v>9379</v>
      </c>
      <c r="I68" s="5" t="s">
        <v>9347</v>
      </c>
      <c r="J68" s="5" t="s">
        <v>9345</v>
      </c>
      <c r="K68" s="9">
        <v>1</v>
      </c>
      <c r="L68" s="13" t="s">
        <v>11236</v>
      </c>
      <c r="M68" s="9">
        <v>22</v>
      </c>
      <c r="N68" s="5" t="s">
        <v>11445</v>
      </c>
      <c r="O68" s="59"/>
      <c r="P68" s="11"/>
    </row>
    <row r="69" spans="1:16" x14ac:dyDescent="0.2">
      <c r="A69" s="12" t="s">
        <v>8516</v>
      </c>
      <c r="B69" s="50">
        <v>5177</v>
      </c>
      <c r="C69" s="88" t="s">
        <v>11522</v>
      </c>
      <c r="D69" s="9">
        <v>2018</v>
      </c>
      <c r="E69" s="5" t="s">
        <v>9316</v>
      </c>
      <c r="F69" s="8" t="s">
        <v>11245</v>
      </c>
      <c r="G69" s="5" t="s">
        <v>11089</v>
      </c>
      <c r="H69" s="5" t="s">
        <v>9337</v>
      </c>
      <c r="I69" s="5" t="s">
        <v>9347</v>
      </c>
      <c r="J69" s="5" t="s">
        <v>9345</v>
      </c>
      <c r="K69" s="9">
        <v>1</v>
      </c>
      <c r="L69" s="13" t="s">
        <v>11236</v>
      </c>
      <c r="M69" s="9">
        <v>33</v>
      </c>
      <c r="N69" s="5" t="s">
        <v>406</v>
      </c>
      <c r="O69" s="5"/>
      <c r="P69" s="5"/>
    </row>
    <row r="70" spans="1:16" x14ac:dyDescent="0.2">
      <c r="A70" s="12" t="s">
        <v>8547</v>
      </c>
      <c r="B70" s="50">
        <v>5208</v>
      </c>
      <c r="C70" s="9" t="s">
        <v>11498</v>
      </c>
      <c r="D70" s="9">
        <v>2018</v>
      </c>
      <c r="E70" s="5" t="s">
        <v>9316</v>
      </c>
      <c r="F70" s="8" t="s">
        <v>671</v>
      </c>
      <c r="G70" s="5" t="s">
        <v>11089</v>
      </c>
      <c r="H70" s="5" t="s">
        <v>9329</v>
      </c>
      <c r="I70" s="5" t="s">
        <v>9347</v>
      </c>
      <c r="J70" s="5" t="s">
        <v>9345</v>
      </c>
      <c r="K70" s="9">
        <v>1</v>
      </c>
      <c r="L70" s="13" t="s">
        <v>11236</v>
      </c>
      <c r="M70" s="9">
        <v>60</v>
      </c>
      <c r="N70" s="5" t="s">
        <v>437</v>
      </c>
      <c r="O70" s="5"/>
      <c r="P70" s="5"/>
    </row>
    <row r="71" spans="1:16" x14ac:dyDescent="0.2">
      <c r="A71" s="12" t="s">
        <v>8552</v>
      </c>
      <c r="B71" s="50">
        <v>5213</v>
      </c>
      <c r="C71" s="9" t="s">
        <v>11499</v>
      </c>
      <c r="D71" s="9">
        <v>2018</v>
      </c>
      <c r="E71" s="5" t="s">
        <v>9316</v>
      </c>
      <c r="F71" s="8" t="s">
        <v>754</v>
      </c>
      <c r="G71" s="5" t="s">
        <v>11089</v>
      </c>
      <c r="H71" s="5" t="s">
        <v>9337</v>
      </c>
      <c r="I71" s="5" t="s">
        <v>9347</v>
      </c>
      <c r="J71" s="5" t="s">
        <v>9345</v>
      </c>
      <c r="K71" s="9">
        <v>1</v>
      </c>
      <c r="L71" s="13" t="s">
        <v>11236</v>
      </c>
      <c r="M71" s="9">
        <v>20</v>
      </c>
      <c r="N71" s="5" t="s">
        <v>442</v>
      </c>
      <c r="O71" s="5"/>
      <c r="P71" s="5"/>
    </row>
    <row r="72" spans="1:16" s="11" customFormat="1" x14ac:dyDescent="0.2">
      <c r="A72" s="12" t="s">
        <v>8779</v>
      </c>
      <c r="B72" s="50">
        <v>5440</v>
      </c>
      <c r="C72" s="9" t="s">
        <v>11500</v>
      </c>
      <c r="D72" s="9">
        <v>2018</v>
      </c>
      <c r="E72" s="5" t="s">
        <v>9316</v>
      </c>
      <c r="F72" s="8" t="s">
        <v>11275</v>
      </c>
      <c r="G72" s="5" t="s">
        <v>11089</v>
      </c>
      <c r="H72" s="5" t="s">
        <v>9329</v>
      </c>
      <c r="I72" s="5" t="s">
        <v>9347</v>
      </c>
      <c r="J72" s="5" t="s">
        <v>9345</v>
      </c>
      <c r="K72" s="9">
        <v>1</v>
      </c>
      <c r="L72" s="13" t="s">
        <v>11408</v>
      </c>
      <c r="M72" s="9">
        <v>55</v>
      </c>
      <c r="N72" s="5" t="s">
        <v>11281</v>
      </c>
    </row>
    <row r="73" spans="1:16" s="11" customFormat="1" x14ac:dyDescent="0.2">
      <c r="A73" s="12" t="s">
        <v>8780</v>
      </c>
      <c r="B73" s="50">
        <v>5441</v>
      </c>
      <c r="C73" s="9" t="s">
        <v>11501</v>
      </c>
      <c r="D73" s="9">
        <v>2018</v>
      </c>
      <c r="E73" s="5" t="s">
        <v>9316</v>
      </c>
      <c r="F73" s="8" t="s">
        <v>683</v>
      </c>
      <c r="G73" s="5" t="s">
        <v>11089</v>
      </c>
      <c r="H73" s="5" t="s">
        <v>9329</v>
      </c>
      <c r="I73" s="5" t="s">
        <v>9347</v>
      </c>
      <c r="J73" s="5" t="s">
        <v>9345</v>
      </c>
      <c r="K73" s="9">
        <v>1</v>
      </c>
      <c r="L73" s="13" t="s">
        <v>11236</v>
      </c>
      <c r="M73" s="9">
        <v>35</v>
      </c>
      <c r="N73" s="5" t="s">
        <v>11282</v>
      </c>
    </row>
    <row r="74" spans="1:16" s="11" customFormat="1" x14ac:dyDescent="0.2">
      <c r="A74" s="12" t="s">
        <v>8450</v>
      </c>
      <c r="B74" s="50">
        <v>5111</v>
      </c>
      <c r="C74" s="12" t="s">
        <v>11446</v>
      </c>
      <c r="D74" s="9">
        <v>2018</v>
      </c>
      <c r="E74" s="5" t="s">
        <v>9316</v>
      </c>
      <c r="F74" s="8" t="s">
        <v>11324</v>
      </c>
      <c r="G74" s="5" t="s">
        <v>11089</v>
      </c>
      <c r="H74" s="5" t="s">
        <v>9329</v>
      </c>
      <c r="I74" s="5" t="s">
        <v>9347</v>
      </c>
      <c r="J74" s="5" t="s">
        <v>9345</v>
      </c>
      <c r="K74" s="9">
        <v>1</v>
      </c>
      <c r="L74" s="13" t="s">
        <v>11408</v>
      </c>
      <c r="M74" s="9">
        <v>16</v>
      </c>
      <c r="N74" s="5" t="s">
        <v>11447</v>
      </c>
      <c r="O74" s="59"/>
    </row>
    <row r="75" spans="1:16" s="11" customFormat="1" x14ac:dyDescent="0.2">
      <c r="A75" s="12" t="s">
        <v>8451</v>
      </c>
      <c r="B75" s="50">
        <v>5112</v>
      </c>
      <c r="C75" s="9" t="s">
        <v>11502</v>
      </c>
      <c r="D75" s="9">
        <v>2018</v>
      </c>
      <c r="E75" s="5" t="s">
        <v>9316</v>
      </c>
      <c r="F75" s="8" t="s">
        <v>11328</v>
      </c>
      <c r="G75" s="5" t="s">
        <v>11089</v>
      </c>
      <c r="H75" s="5" t="s">
        <v>9329</v>
      </c>
      <c r="I75" s="5" t="s">
        <v>9347</v>
      </c>
      <c r="J75" s="5" t="s">
        <v>9345</v>
      </c>
      <c r="K75" s="9">
        <v>1</v>
      </c>
      <c r="L75" s="13" t="s">
        <v>11408</v>
      </c>
      <c r="M75" s="9">
        <v>17</v>
      </c>
      <c r="N75" s="5" t="s">
        <v>11331</v>
      </c>
      <c r="O75" s="59"/>
    </row>
    <row r="76" spans="1:16" s="11" customFormat="1" x14ac:dyDescent="0.2">
      <c r="A76" s="12" t="s">
        <v>9304</v>
      </c>
      <c r="B76" s="50">
        <v>5953</v>
      </c>
      <c r="C76" s="9" t="s">
        <v>11503</v>
      </c>
      <c r="D76" s="9">
        <v>2019</v>
      </c>
      <c r="E76" s="5" t="s">
        <v>9316</v>
      </c>
      <c r="F76" s="8" t="s">
        <v>11272</v>
      </c>
      <c r="G76" s="5" t="s">
        <v>11089</v>
      </c>
      <c r="H76" s="5" t="s">
        <v>9337</v>
      </c>
      <c r="I76" s="5" t="s">
        <v>9347</v>
      </c>
      <c r="J76" s="5" t="s">
        <v>9345</v>
      </c>
      <c r="K76" s="9">
        <v>1</v>
      </c>
      <c r="L76" s="13" t="s">
        <v>11408</v>
      </c>
      <c r="M76" s="9">
        <v>38</v>
      </c>
      <c r="N76" s="5" t="s">
        <v>11279</v>
      </c>
    </row>
    <row r="77" spans="1:16" s="11" customFormat="1" x14ac:dyDescent="0.2">
      <c r="A77" s="12" t="s">
        <v>9305</v>
      </c>
      <c r="B77" s="50">
        <v>5954</v>
      </c>
      <c r="C77" s="9" t="s">
        <v>11504</v>
      </c>
      <c r="D77" s="9">
        <v>2019</v>
      </c>
      <c r="E77" s="5" t="s">
        <v>9316</v>
      </c>
      <c r="F77" s="8" t="s">
        <v>787</v>
      </c>
      <c r="G77" s="5" t="s">
        <v>11089</v>
      </c>
      <c r="H77" s="5" t="s">
        <v>9337</v>
      </c>
      <c r="I77" s="5" t="s">
        <v>9347</v>
      </c>
      <c r="J77" s="5" t="s">
        <v>9345</v>
      </c>
      <c r="K77" s="9">
        <v>1</v>
      </c>
      <c r="L77" s="13" t="s">
        <v>11235</v>
      </c>
      <c r="M77" s="9" t="s">
        <v>2</v>
      </c>
      <c r="N77" s="5" t="s">
        <v>11280</v>
      </c>
    </row>
    <row r="78" spans="1:16" s="11" customFormat="1" x14ac:dyDescent="0.2">
      <c r="A78" s="12" t="s">
        <v>9306</v>
      </c>
      <c r="B78" s="50">
        <v>5955</v>
      </c>
      <c r="C78" s="12" t="s">
        <v>11455</v>
      </c>
      <c r="D78" s="9">
        <v>2019</v>
      </c>
      <c r="E78" s="5" t="s">
        <v>9316</v>
      </c>
      <c r="F78" s="8" t="s">
        <v>11274</v>
      </c>
      <c r="G78" s="5" t="s">
        <v>11089</v>
      </c>
      <c r="H78" s="5" t="s">
        <v>9337</v>
      </c>
      <c r="I78" s="5" t="s">
        <v>9347</v>
      </c>
      <c r="J78" s="5" t="s">
        <v>9345</v>
      </c>
      <c r="K78" s="9">
        <v>1</v>
      </c>
      <c r="L78" s="13" t="s">
        <v>11236</v>
      </c>
      <c r="M78" s="9">
        <v>61</v>
      </c>
      <c r="N78" s="5" t="s">
        <v>11454</v>
      </c>
    </row>
    <row r="79" spans="1:16" s="11" customFormat="1" x14ac:dyDescent="0.2">
      <c r="A79" s="12" t="s">
        <v>9307</v>
      </c>
      <c r="B79" s="50">
        <v>5956</v>
      </c>
      <c r="C79" s="9" t="s">
        <v>11505</v>
      </c>
      <c r="D79" s="9">
        <v>2019</v>
      </c>
      <c r="E79" s="5" t="s">
        <v>9316</v>
      </c>
      <c r="F79" s="8" t="s">
        <v>11332</v>
      </c>
      <c r="G79" s="5" t="s">
        <v>11089</v>
      </c>
      <c r="H79" s="5" t="s">
        <v>9329</v>
      </c>
      <c r="I79" s="5" t="s">
        <v>9347</v>
      </c>
      <c r="J79" s="5" t="s">
        <v>9345</v>
      </c>
      <c r="K79" s="9">
        <v>1</v>
      </c>
      <c r="L79" s="13" t="s">
        <v>11408</v>
      </c>
      <c r="M79" s="9">
        <v>18</v>
      </c>
      <c r="N79" s="5" t="s">
        <v>11335</v>
      </c>
      <c r="O79" s="59"/>
    </row>
    <row r="80" spans="1:16" s="11" customFormat="1" x14ac:dyDescent="0.2">
      <c r="A80" s="12" t="s">
        <v>9308</v>
      </c>
      <c r="B80" s="50">
        <v>5957</v>
      </c>
      <c r="C80" s="9" t="s">
        <v>11469</v>
      </c>
      <c r="D80" s="9">
        <v>2019</v>
      </c>
      <c r="E80" s="5" t="s">
        <v>9316</v>
      </c>
      <c r="F80" s="8" t="s">
        <v>787</v>
      </c>
      <c r="G80" s="5" t="s">
        <v>11089</v>
      </c>
      <c r="H80" s="5" t="s">
        <v>9329</v>
      </c>
      <c r="I80" s="5" t="s">
        <v>9347</v>
      </c>
      <c r="J80" s="5" t="s">
        <v>9345</v>
      </c>
      <c r="K80" s="9">
        <v>1</v>
      </c>
      <c r="L80" s="13" t="s">
        <v>11408</v>
      </c>
      <c r="M80" s="9" t="s">
        <v>2</v>
      </c>
      <c r="N80" s="5" t="s">
        <v>11336</v>
      </c>
      <c r="O80" s="59"/>
    </row>
    <row r="81" spans="1:16383" s="11" customFormat="1" x14ac:dyDescent="0.2">
      <c r="A81" s="12" t="s">
        <v>11101</v>
      </c>
      <c r="B81" s="50">
        <v>5958</v>
      </c>
      <c r="C81" s="12" t="s">
        <v>11449</v>
      </c>
      <c r="D81" s="9">
        <v>2019</v>
      </c>
      <c r="E81" s="5" t="s">
        <v>9316</v>
      </c>
      <c r="F81" s="8" t="s">
        <v>61</v>
      </c>
      <c r="G81" s="5" t="s">
        <v>11089</v>
      </c>
      <c r="H81" s="5" t="s">
        <v>9337</v>
      </c>
      <c r="I81" s="5" t="s">
        <v>9347</v>
      </c>
      <c r="J81" s="5" t="s">
        <v>9345</v>
      </c>
      <c r="K81" s="9">
        <v>1</v>
      </c>
      <c r="L81" s="13" t="s">
        <v>11236</v>
      </c>
      <c r="M81" s="9">
        <v>25</v>
      </c>
      <c r="N81" s="5" t="s">
        <v>11448</v>
      </c>
      <c r="O81" s="59"/>
    </row>
    <row r="82" spans="1:16383" s="11" customFormat="1" x14ac:dyDescent="0.2">
      <c r="A82" s="12" t="s">
        <v>11102</v>
      </c>
      <c r="B82" s="50">
        <v>5959</v>
      </c>
      <c r="C82" s="9" t="s">
        <v>11506</v>
      </c>
      <c r="D82" s="9">
        <v>2020</v>
      </c>
      <c r="E82" s="5" t="s">
        <v>9316</v>
      </c>
      <c r="F82" s="8" t="s">
        <v>11338</v>
      </c>
      <c r="G82" s="5" t="s">
        <v>11089</v>
      </c>
      <c r="H82" s="5" t="s">
        <v>9329</v>
      </c>
      <c r="I82" s="5" t="s">
        <v>9347</v>
      </c>
      <c r="J82" s="5" t="s">
        <v>9345</v>
      </c>
      <c r="K82" s="9">
        <v>1</v>
      </c>
      <c r="L82" s="13" t="s">
        <v>11408</v>
      </c>
      <c r="M82" s="9">
        <v>21</v>
      </c>
      <c r="N82" s="5" t="s">
        <v>11341</v>
      </c>
      <c r="O82" s="59"/>
    </row>
    <row r="83" spans="1:16383" s="11" customFormat="1" x14ac:dyDescent="0.2">
      <c r="A83" s="12" t="s">
        <v>11249</v>
      </c>
      <c r="B83" s="50">
        <v>5960</v>
      </c>
      <c r="C83" s="9" t="s">
        <v>11507</v>
      </c>
      <c r="D83" s="9">
        <v>2020</v>
      </c>
      <c r="E83" s="5" t="s">
        <v>9316</v>
      </c>
      <c r="F83" s="8" t="s">
        <v>61</v>
      </c>
      <c r="G83" s="5" t="s">
        <v>11089</v>
      </c>
      <c r="H83" s="5" t="s">
        <v>11342</v>
      </c>
      <c r="I83" s="5" t="s">
        <v>9347</v>
      </c>
      <c r="J83" s="5" t="s">
        <v>9345</v>
      </c>
      <c r="K83" s="9">
        <v>1</v>
      </c>
      <c r="L83" s="13" t="s">
        <v>11236</v>
      </c>
      <c r="M83" s="9">
        <v>60</v>
      </c>
      <c r="N83" s="5" t="s">
        <v>11345</v>
      </c>
      <c r="O83" s="59"/>
    </row>
    <row r="84" spans="1:16383" s="11" customFormat="1" x14ac:dyDescent="0.2">
      <c r="A84" s="12" t="s">
        <v>11287</v>
      </c>
      <c r="B84" s="50">
        <v>5961</v>
      </c>
      <c r="C84" s="9" t="s">
        <v>11508</v>
      </c>
      <c r="D84" s="9">
        <v>2020</v>
      </c>
      <c r="E84" s="5" t="s">
        <v>9316</v>
      </c>
      <c r="F84" s="8" t="s">
        <v>61</v>
      </c>
      <c r="G84" s="5" t="s">
        <v>11089</v>
      </c>
      <c r="H84" s="5" t="s">
        <v>11342</v>
      </c>
      <c r="I84" s="5" t="s">
        <v>9347</v>
      </c>
      <c r="J84" s="5" t="s">
        <v>9345</v>
      </c>
      <c r="K84" s="9">
        <v>1</v>
      </c>
      <c r="L84" s="13" t="s">
        <v>11236</v>
      </c>
      <c r="M84" s="9">
        <v>22</v>
      </c>
      <c r="N84" s="5" t="s">
        <v>11345</v>
      </c>
      <c r="O84" s="59"/>
    </row>
    <row r="85" spans="1:16383" s="11" customFormat="1" x14ac:dyDescent="0.2">
      <c r="A85" s="12" t="s">
        <v>11288</v>
      </c>
      <c r="B85" s="50">
        <v>5962</v>
      </c>
      <c r="C85" s="9" t="s">
        <v>11509</v>
      </c>
      <c r="D85" s="9">
        <v>2020</v>
      </c>
      <c r="E85" s="5" t="s">
        <v>9316</v>
      </c>
      <c r="F85" s="8" t="s">
        <v>61</v>
      </c>
      <c r="G85" s="5" t="s">
        <v>11089</v>
      </c>
      <c r="H85" s="5" t="s">
        <v>11342</v>
      </c>
      <c r="I85" s="5" t="s">
        <v>9347</v>
      </c>
      <c r="J85" s="5" t="s">
        <v>9345</v>
      </c>
      <c r="K85" s="9">
        <v>1</v>
      </c>
      <c r="L85" s="13" t="s">
        <v>11236</v>
      </c>
      <c r="M85" s="9">
        <v>76</v>
      </c>
      <c r="N85" s="5" t="s">
        <v>11345</v>
      </c>
      <c r="O85" s="59"/>
    </row>
    <row r="86" spans="1:16383" s="11" customFormat="1" x14ac:dyDescent="0.2">
      <c r="A86" s="12" t="s">
        <v>11289</v>
      </c>
      <c r="B86" s="50">
        <v>5963</v>
      </c>
      <c r="C86" s="9" t="s">
        <v>11510</v>
      </c>
      <c r="D86" s="9">
        <v>2020</v>
      </c>
      <c r="E86" s="5" t="s">
        <v>9316</v>
      </c>
      <c r="F86" s="8" t="s">
        <v>61</v>
      </c>
      <c r="G86" s="5" t="s">
        <v>11089</v>
      </c>
      <c r="H86" s="5" t="s">
        <v>11342</v>
      </c>
      <c r="I86" s="5" t="s">
        <v>9347</v>
      </c>
      <c r="J86" s="5" t="s">
        <v>9345</v>
      </c>
      <c r="K86" s="9">
        <v>1</v>
      </c>
      <c r="L86" s="13" t="s">
        <v>11236</v>
      </c>
      <c r="M86" s="9">
        <v>32</v>
      </c>
      <c r="N86" s="5" t="s">
        <v>11345</v>
      </c>
      <c r="O86" s="59"/>
    </row>
    <row r="87" spans="1:16383" s="11" customFormat="1" x14ac:dyDescent="0.2">
      <c r="A87" s="12" t="s">
        <v>11290</v>
      </c>
      <c r="B87" s="50">
        <v>5964</v>
      </c>
      <c r="C87" s="9" t="s">
        <v>11451</v>
      </c>
      <c r="D87" s="9">
        <v>2020</v>
      </c>
      <c r="E87" s="5" t="s">
        <v>9316</v>
      </c>
      <c r="F87" s="8" t="s">
        <v>672</v>
      </c>
      <c r="G87" s="5" t="s">
        <v>11089</v>
      </c>
      <c r="H87" s="5" t="s">
        <v>9329</v>
      </c>
      <c r="I87" s="5" t="s">
        <v>9347</v>
      </c>
      <c r="J87" s="5" t="s">
        <v>9345</v>
      </c>
      <c r="K87" s="9">
        <v>1</v>
      </c>
      <c r="L87" s="13" t="s">
        <v>11408</v>
      </c>
      <c r="M87" s="9">
        <v>61</v>
      </c>
      <c r="N87" s="5" t="s">
        <v>11450</v>
      </c>
      <c r="O87" s="59"/>
    </row>
    <row r="88" spans="1:16383" s="11" customFormat="1" x14ac:dyDescent="0.2">
      <c r="A88" s="12" t="s">
        <v>11291</v>
      </c>
      <c r="B88" s="50">
        <v>5965</v>
      </c>
      <c r="C88" s="12" t="s">
        <v>11453</v>
      </c>
      <c r="D88" s="9">
        <v>2020</v>
      </c>
      <c r="E88" s="5" t="s">
        <v>9316</v>
      </c>
      <c r="F88" s="8" t="s">
        <v>11347</v>
      </c>
      <c r="G88" s="5" t="s">
        <v>11089</v>
      </c>
      <c r="H88" s="13" t="s">
        <v>9320</v>
      </c>
      <c r="I88" s="5" t="s">
        <v>9347</v>
      </c>
      <c r="J88" s="5" t="s">
        <v>9345</v>
      </c>
      <c r="K88" s="9">
        <v>1</v>
      </c>
      <c r="L88" s="13" t="s">
        <v>11236</v>
      </c>
      <c r="M88" s="9">
        <v>54</v>
      </c>
      <c r="N88" s="5" t="s">
        <v>11452</v>
      </c>
      <c r="O88" s="59"/>
    </row>
    <row r="89" spans="1:16383" s="11" customFormat="1" x14ac:dyDescent="0.2"/>
    <row r="90" spans="1:16383" s="11" customFormat="1" ht="13.5" thickBot="1" x14ac:dyDescent="0.25">
      <c r="A90" s="23"/>
      <c r="B90" s="23"/>
      <c r="C90" s="23"/>
      <c r="E90" s="5"/>
      <c r="F90" s="8"/>
      <c r="G90" s="5"/>
      <c r="H90" s="5"/>
      <c r="J90" s="5"/>
      <c r="K90" s="9"/>
      <c r="M90" s="9"/>
      <c r="N90" s="5"/>
      <c r="O90" s="5"/>
      <c r="P90" s="5"/>
    </row>
    <row r="91" spans="1:16383" s="11" customFormat="1" ht="18.75" thickBot="1" x14ac:dyDescent="0.3">
      <c r="A91" s="87"/>
      <c r="B91" s="4"/>
      <c r="C91" s="23"/>
      <c r="E91" s="99" t="s">
        <v>11409</v>
      </c>
      <c r="F91" s="100"/>
      <c r="G91" s="100"/>
      <c r="H91" s="100"/>
      <c r="I91" s="100"/>
      <c r="J91" s="100"/>
      <c r="K91" s="100"/>
      <c r="L91" s="100"/>
      <c r="M91" s="10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c r="AMK91"/>
      <c r="AML91"/>
      <c r="AMM91"/>
      <c r="AMN91"/>
      <c r="AMO91"/>
      <c r="AMP91"/>
      <c r="AMQ91"/>
      <c r="AMR91"/>
      <c r="AMS91"/>
      <c r="AMT91"/>
      <c r="AMU91"/>
      <c r="AMV91"/>
      <c r="AMW91"/>
      <c r="AMX91"/>
      <c r="AMY91"/>
      <c r="AMZ91"/>
      <c r="ANA91"/>
      <c r="ANB91"/>
      <c r="ANC91"/>
      <c r="AND91"/>
      <c r="ANE91"/>
      <c r="ANF91"/>
      <c r="ANG91"/>
      <c r="ANH91"/>
      <c r="ANI91"/>
      <c r="ANJ91"/>
      <c r="ANK91"/>
      <c r="ANL91"/>
      <c r="ANM91"/>
      <c r="ANN91"/>
      <c r="ANO91"/>
      <c r="ANP91"/>
      <c r="ANQ91"/>
      <c r="ANR91"/>
      <c r="ANS91"/>
      <c r="ANT91"/>
      <c r="ANU91"/>
      <c r="ANV91"/>
      <c r="ANW91"/>
      <c r="ANX91"/>
      <c r="ANY91"/>
      <c r="ANZ91"/>
      <c r="AOA91"/>
      <c r="AOB91"/>
      <c r="AOC91"/>
      <c r="AOD91"/>
      <c r="AOE91"/>
      <c r="AOF91"/>
      <c r="AOG91"/>
      <c r="AOH91"/>
      <c r="AOI91"/>
      <c r="AOJ91"/>
      <c r="AOK91"/>
      <c r="AOL91"/>
      <c r="AOM91"/>
      <c r="AON91"/>
      <c r="AOO91"/>
      <c r="AOP91"/>
      <c r="AOQ91"/>
      <c r="AOR91"/>
      <c r="AOS91"/>
      <c r="AOT91"/>
      <c r="AOU91"/>
      <c r="AOV91"/>
      <c r="AOW91"/>
      <c r="AOX91"/>
      <c r="AOY91"/>
      <c r="AOZ91"/>
      <c r="APA91"/>
      <c r="APB91"/>
      <c r="APC91"/>
      <c r="APD91"/>
      <c r="APE91"/>
      <c r="APF91"/>
      <c r="APG91"/>
      <c r="APH91"/>
      <c r="API91"/>
      <c r="APJ91"/>
      <c r="APK91"/>
      <c r="APL91"/>
      <c r="APM91"/>
      <c r="APN91"/>
      <c r="APO91"/>
      <c r="APP91"/>
      <c r="APQ91"/>
      <c r="APR91"/>
      <c r="APS91"/>
      <c r="APT91"/>
      <c r="APU91"/>
      <c r="APV91"/>
      <c r="APW91"/>
      <c r="APX91"/>
      <c r="APY91"/>
      <c r="APZ91"/>
      <c r="AQA91"/>
      <c r="AQB91"/>
      <c r="AQC91"/>
      <c r="AQD91"/>
      <c r="AQE91"/>
      <c r="AQF91"/>
      <c r="AQG91"/>
      <c r="AQH91"/>
      <c r="AQI91"/>
      <c r="AQJ91"/>
      <c r="AQK91"/>
      <c r="AQL91"/>
      <c r="AQM91"/>
      <c r="AQN91"/>
      <c r="AQO91"/>
      <c r="AQP91"/>
      <c r="AQQ91"/>
      <c r="AQR91"/>
      <c r="AQS91"/>
      <c r="AQT91"/>
      <c r="AQU91"/>
      <c r="AQV91"/>
      <c r="AQW91"/>
      <c r="AQX91"/>
      <c r="AQY91"/>
      <c r="AQZ91"/>
      <c r="ARA91"/>
      <c r="ARB91"/>
      <c r="ARC91"/>
      <c r="ARD91"/>
      <c r="ARE91"/>
      <c r="ARF91"/>
      <c r="ARG91"/>
      <c r="ARH91"/>
      <c r="ARI91"/>
      <c r="ARJ91"/>
      <c r="ARK91"/>
      <c r="ARL91"/>
      <c r="ARM91"/>
      <c r="ARN91"/>
      <c r="ARO91"/>
      <c r="ARP91"/>
      <c r="ARQ91"/>
      <c r="ARR91"/>
      <c r="ARS91"/>
      <c r="ART91"/>
      <c r="ARU91"/>
      <c r="ARV91"/>
      <c r="ARW91"/>
      <c r="ARX91"/>
      <c r="ARY91"/>
      <c r="ARZ91"/>
      <c r="ASA91"/>
      <c r="ASB91"/>
      <c r="ASC91"/>
      <c r="ASD91"/>
      <c r="ASE91"/>
      <c r="ASF91"/>
      <c r="ASG91"/>
      <c r="ASH91"/>
      <c r="ASI91"/>
      <c r="ASJ91"/>
      <c r="ASK91"/>
      <c r="ASL91"/>
      <c r="ASM91"/>
      <c r="ASN91"/>
      <c r="ASO91"/>
      <c r="ASP91"/>
      <c r="ASQ91"/>
      <c r="ASR91"/>
      <c r="ASS91"/>
      <c r="AST91"/>
      <c r="ASU91"/>
      <c r="ASV91"/>
      <c r="ASW91"/>
      <c r="ASX91"/>
      <c r="ASY91"/>
      <c r="ASZ91"/>
      <c r="ATA91"/>
      <c r="ATB91"/>
      <c r="ATC91"/>
      <c r="ATD91"/>
      <c r="ATE91"/>
      <c r="ATF91"/>
      <c r="ATG91"/>
      <c r="ATH91"/>
      <c r="ATI91"/>
      <c r="ATJ91"/>
      <c r="ATK91"/>
      <c r="ATL91"/>
      <c r="ATM91"/>
      <c r="ATN91"/>
      <c r="ATO91"/>
      <c r="ATP91"/>
      <c r="ATQ91"/>
      <c r="ATR91"/>
      <c r="ATS91"/>
      <c r="ATT91"/>
      <c r="ATU91"/>
      <c r="ATV91"/>
      <c r="ATW91"/>
      <c r="ATX91"/>
      <c r="ATY91"/>
      <c r="ATZ91"/>
      <c r="AUA91"/>
      <c r="AUB91"/>
      <c r="AUC91"/>
      <c r="AUD91"/>
      <c r="AUE91"/>
      <c r="AUF91"/>
      <c r="AUG91"/>
      <c r="AUH91"/>
      <c r="AUI91"/>
      <c r="AUJ91"/>
      <c r="AUK91"/>
      <c r="AUL91"/>
      <c r="AUM91"/>
      <c r="AUN91"/>
      <c r="AUO91"/>
      <c r="AUP91"/>
      <c r="AUQ91"/>
      <c r="AUR91"/>
      <c r="AUS91"/>
      <c r="AUT91"/>
      <c r="AUU91"/>
      <c r="AUV91"/>
      <c r="AUW91"/>
      <c r="AUX91"/>
      <c r="AUY91"/>
      <c r="AUZ91"/>
      <c r="AVA91"/>
      <c r="AVB91"/>
      <c r="AVC91"/>
      <c r="AVD91"/>
      <c r="AVE91"/>
      <c r="AVF91"/>
      <c r="AVG91"/>
      <c r="AVH91"/>
      <c r="AVI91"/>
      <c r="AVJ91"/>
      <c r="AVK91"/>
      <c r="AVL91"/>
      <c r="AVM91"/>
      <c r="AVN91"/>
      <c r="AVO91"/>
      <c r="AVP91"/>
      <c r="AVQ91"/>
      <c r="AVR91"/>
      <c r="AVS91"/>
      <c r="AVT91"/>
      <c r="AVU91"/>
      <c r="AVV91"/>
      <c r="AVW91"/>
      <c r="AVX91"/>
      <c r="AVY91"/>
      <c r="AVZ91"/>
      <c r="AWA91"/>
      <c r="AWB91"/>
      <c r="AWC91"/>
      <c r="AWD91"/>
      <c r="AWE91"/>
      <c r="AWF91"/>
      <c r="AWG91"/>
      <c r="AWH91"/>
      <c r="AWI91"/>
      <c r="AWJ91"/>
      <c r="AWK91"/>
      <c r="AWL91"/>
      <c r="AWM91"/>
      <c r="AWN91"/>
      <c r="AWO91"/>
      <c r="AWP91"/>
      <c r="AWQ91"/>
      <c r="AWR91"/>
      <c r="AWS91"/>
      <c r="AWT91"/>
      <c r="AWU91"/>
      <c r="AWV91"/>
      <c r="AWW91"/>
      <c r="AWX91"/>
      <c r="AWY91"/>
      <c r="AWZ91"/>
      <c r="AXA91"/>
      <c r="AXB91"/>
      <c r="AXC91"/>
      <c r="AXD91"/>
      <c r="AXE91"/>
      <c r="AXF91"/>
      <c r="AXG91"/>
      <c r="AXH91"/>
      <c r="AXI91"/>
      <c r="AXJ91"/>
      <c r="AXK91"/>
      <c r="AXL91"/>
      <c r="AXM91"/>
      <c r="AXN91"/>
      <c r="AXO91"/>
      <c r="AXP91"/>
      <c r="AXQ91"/>
      <c r="AXR91"/>
      <c r="AXS91"/>
      <c r="AXT91"/>
      <c r="AXU91"/>
      <c r="AXV91"/>
      <c r="AXW91"/>
      <c r="AXX91"/>
      <c r="AXY91"/>
      <c r="AXZ91"/>
      <c r="AYA91"/>
      <c r="AYB91"/>
      <c r="AYC91"/>
      <c r="AYD91"/>
      <c r="AYE91"/>
      <c r="AYF91"/>
      <c r="AYG91"/>
      <c r="AYH91"/>
      <c r="AYI91"/>
      <c r="AYJ91"/>
      <c r="AYK91"/>
      <c r="AYL91"/>
      <c r="AYM91"/>
      <c r="AYN91"/>
      <c r="AYO91"/>
      <c r="AYP91"/>
      <c r="AYQ91"/>
      <c r="AYR91"/>
      <c r="AYS91"/>
      <c r="AYT91"/>
      <c r="AYU91"/>
      <c r="AYV91"/>
      <c r="AYW91"/>
      <c r="AYX91"/>
      <c r="AYY91"/>
      <c r="AYZ91"/>
      <c r="AZA91"/>
      <c r="AZB91"/>
      <c r="AZC91"/>
      <c r="AZD91"/>
      <c r="AZE91"/>
      <c r="AZF91"/>
      <c r="AZG91"/>
      <c r="AZH91"/>
      <c r="AZI91"/>
      <c r="AZJ91"/>
      <c r="AZK91"/>
      <c r="AZL91"/>
      <c r="AZM91"/>
      <c r="AZN91"/>
      <c r="AZO91"/>
      <c r="AZP91"/>
      <c r="AZQ91"/>
      <c r="AZR91"/>
      <c r="AZS91"/>
      <c r="AZT91"/>
      <c r="AZU91"/>
      <c r="AZV91"/>
      <c r="AZW91"/>
      <c r="AZX91"/>
      <c r="AZY91"/>
      <c r="AZZ91"/>
      <c r="BAA91"/>
      <c r="BAB91"/>
      <c r="BAC91"/>
      <c r="BAD91"/>
      <c r="BAE91"/>
      <c r="BAF91"/>
      <c r="BAG91"/>
      <c r="BAH91"/>
      <c r="BAI91"/>
      <c r="BAJ91"/>
      <c r="BAK91"/>
      <c r="BAL91"/>
      <c r="BAM91"/>
      <c r="BAN91"/>
      <c r="BAO91"/>
      <c r="BAP91"/>
      <c r="BAQ91"/>
      <c r="BAR91"/>
      <c r="BAS91"/>
      <c r="BAT91"/>
      <c r="BAU91"/>
      <c r="BAV91"/>
      <c r="BAW91"/>
      <c r="BAX91"/>
      <c r="BAY91"/>
      <c r="BAZ91"/>
      <c r="BBA91"/>
      <c r="BBB91"/>
      <c r="BBC91"/>
      <c r="BBD91"/>
      <c r="BBE91"/>
      <c r="BBF91"/>
      <c r="BBG91"/>
      <c r="BBH91"/>
      <c r="BBI91"/>
      <c r="BBJ91"/>
      <c r="BBK91"/>
      <c r="BBL91"/>
      <c r="BBM91"/>
      <c r="BBN91"/>
      <c r="BBO91"/>
      <c r="BBP91"/>
      <c r="BBQ91"/>
      <c r="BBR91"/>
      <c r="BBS91"/>
      <c r="BBT91"/>
      <c r="BBU91"/>
      <c r="BBV91"/>
      <c r="BBW91"/>
      <c r="BBX91"/>
      <c r="BBY91"/>
      <c r="BBZ91"/>
      <c r="BCA91"/>
      <c r="BCB91"/>
      <c r="BCC91"/>
      <c r="BCD91"/>
      <c r="BCE91"/>
      <c r="BCF91"/>
      <c r="BCG91"/>
      <c r="BCH91"/>
      <c r="BCI91"/>
      <c r="BCJ91"/>
      <c r="BCK91"/>
      <c r="BCL91"/>
      <c r="BCM91"/>
      <c r="BCN91"/>
      <c r="BCO91"/>
      <c r="BCP91"/>
      <c r="BCQ91"/>
      <c r="BCR91"/>
      <c r="BCS91"/>
      <c r="BCT91"/>
      <c r="BCU91"/>
      <c r="BCV91"/>
      <c r="BCW91"/>
      <c r="BCX91"/>
      <c r="BCY91"/>
      <c r="BCZ91"/>
      <c r="BDA91"/>
      <c r="BDB91"/>
      <c r="BDC91"/>
      <c r="BDD91"/>
      <c r="BDE91"/>
      <c r="BDF91"/>
      <c r="BDG91"/>
      <c r="BDH91"/>
      <c r="BDI91"/>
      <c r="BDJ91"/>
      <c r="BDK91"/>
      <c r="BDL91"/>
      <c r="BDM91"/>
      <c r="BDN91"/>
      <c r="BDO91"/>
      <c r="BDP91"/>
      <c r="BDQ91"/>
      <c r="BDR91"/>
      <c r="BDS91"/>
      <c r="BDT91"/>
      <c r="BDU91"/>
      <c r="BDV91"/>
      <c r="BDW91"/>
      <c r="BDX91"/>
      <c r="BDY91"/>
      <c r="BDZ91"/>
      <c r="BEA91"/>
      <c r="BEB91"/>
      <c r="BEC91"/>
      <c r="BED91"/>
      <c r="BEE91"/>
      <c r="BEF91"/>
      <c r="BEG91"/>
      <c r="BEH91"/>
      <c r="BEI91"/>
      <c r="BEJ91"/>
      <c r="BEK91"/>
      <c r="BEL91"/>
      <c r="BEM91"/>
      <c r="BEN91"/>
      <c r="BEO91"/>
      <c r="BEP91"/>
      <c r="BEQ91"/>
      <c r="BER91"/>
      <c r="BES91"/>
      <c r="BET91"/>
      <c r="BEU91"/>
      <c r="BEV91"/>
      <c r="BEW91"/>
      <c r="BEX91"/>
      <c r="BEY91"/>
      <c r="BEZ91"/>
      <c r="BFA91"/>
      <c r="BFB91"/>
      <c r="BFC91"/>
      <c r="BFD91"/>
      <c r="BFE91"/>
      <c r="BFF91"/>
      <c r="BFG91"/>
      <c r="BFH91"/>
      <c r="BFI91"/>
      <c r="BFJ91"/>
      <c r="BFK91"/>
      <c r="BFL91"/>
      <c r="BFM91"/>
      <c r="BFN91"/>
      <c r="BFO91"/>
      <c r="BFP91"/>
      <c r="BFQ91"/>
      <c r="BFR91"/>
      <c r="BFS91"/>
      <c r="BFT91"/>
      <c r="BFU91"/>
      <c r="BFV91"/>
      <c r="BFW91"/>
      <c r="BFX91"/>
      <c r="BFY91"/>
      <c r="BFZ91"/>
      <c r="BGA91"/>
      <c r="BGB91"/>
      <c r="BGC91"/>
      <c r="BGD91"/>
      <c r="BGE91"/>
      <c r="BGF91"/>
      <c r="BGG91"/>
      <c r="BGH91"/>
      <c r="BGI91"/>
      <c r="BGJ91"/>
      <c r="BGK91"/>
      <c r="BGL91"/>
      <c r="BGM91"/>
      <c r="BGN91"/>
      <c r="BGO91"/>
      <c r="BGP91"/>
      <c r="BGQ91"/>
      <c r="BGR91"/>
      <c r="BGS91"/>
      <c r="BGT91"/>
      <c r="BGU91"/>
      <c r="BGV91"/>
      <c r="BGW91"/>
      <c r="BGX91"/>
      <c r="BGY91"/>
      <c r="BGZ91"/>
      <c r="BHA91"/>
      <c r="BHB91"/>
      <c r="BHC91"/>
      <c r="BHD91"/>
      <c r="BHE91"/>
      <c r="BHF91"/>
      <c r="BHG91"/>
      <c r="BHH91"/>
      <c r="BHI91"/>
      <c r="BHJ91"/>
      <c r="BHK91"/>
      <c r="BHL91"/>
      <c r="BHM91"/>
      <c r="BHN91"/>
      <c r="BHO91"/>
      <c r="BHP91"/>
      <c r="BHQ91"/>
      <c r="BHR91"/>
      <c r="BHS91"/>
      <c r="BHT91"/>
      <c r="BHU91"/>
      <c r="BHV91"/>
      <c r="BHW91"/>
      <c r="BHX91"/>
      <c r="BHY91"/>
      <c r="BHZ91"/>
      <c r="BIA91"/>
      <c r="BIB91"/>
      <c r="BIC91"/>
      <c r="BID91"/>
      <c r="BIE91"/>
      <c r="BIF91"/>
      <c r="BIG91"/>
      <c r="BIH91"/>
      <c r="BII91"/>
      <c r="BIJ91"/>
      <c r="BIK91"/>
      <c r="BIL91"/>
      <c r="BIM91"/>
      <c r="BIN91"/>
      <c r="BIO91"/>
      <c r="BIP91"/>
      <c r="BIQ91"/>
      <c r="BIR91"/>
      <c r="BIS91"/>
      <c r="BIT91"/>
      <c r="BIU91"/>
      <c r="BIV91"/>
      <c r="BIW91"/>
      <c r="BIX91"/>
      <c r="BIY91"/>
      <c r="BIZ91"/>
      <c r="BJA91"/>
      <c r="BJB91"/>
      <c r="BJC91"/>
      <c r="BJD91"/>
      <c r="BJE91"/>
      <c r="BJF91"/>
      <c r="BJG91"/>
      <c r="BJH91"/>
      <c r="BJI91"/>
      <c r="BJJ91"/>
      <c r="BJK91"/>
      <c r="BJL91"/>
      <c r="BJM91"/>
      <c r="BJN91"/>
      <c r="BJO91"/>
      <c r="BJP91"/>
      <c r="BJQ91"/>
      <c r="BJR91"/>
      <c r="BJS91"/>
      <c r="BJT91"/>
      <c r="BJU91"/>
      <c r="BJV91"/>
      <c r="BJW91"/>
      <c r="BJX91"/>
      <c r="BJY91"/>
      <c r="BJZ91"/>
      <c r="BKA91"/>
      <c r="BKB91"/>
      <c r="BKC91"/>
      <c r="BKD91"/>
      <c r="BKE91"/>
      <c r="BKF91"/>
      <c r="BKG91"/>
      <c r="BKH91"/>
      <c r="BKI91"/>
      <c r="BKJ91"/>
      <c r="BKK91"/>
      <c r="BKL91"/>
      <c r="BKM91"/>
      <c r="BKN91"/>
      <c r="BKO91"/>
      <c r="BKP91"/>
      <c r="BKQ91"/>
      <c r="BKR91"/>
      <c r="BKS91"/>
      <c r="BKT91"/>
      <c r="BKU91"/>
      <c r="BKV91"/>
      <c r="BKW91"/>
      <c r="BKX91"/>
      <c r="BKY91"/>
      <c r="BKZ91"/>
      <c r="BLA91"/>
      <c r="BLB91"/>
      <c r="BLC91"/>
      <c r="BLD91"/>
      <c r="BLE91"/>
      <c r="BLF91"/>
      <c r="BLG91"/>
      <c r="BLH91"/>
      <c r="BLI91"/>
      <c r="BLJ91"/>
      <c r="BLK91"/>
      <c r="BLL91"/>
      <c r="BLM91"/>
      <c r="BLN91"/>
      <c r="BLO91"/>
      <c r="BLP91"/>
      <c r="BLQ91"/>
      <c r="BLR91"/>
      <c r="BLS91"/>
      <c r="BLT91"/>
      <c r="BLU91"/>
      <c r="BLV91"/>
      <c r="BLW91"/>
      <c r="BLX91"/>
      <c r="BLY91"/>
      <c r="BLZ91"/>
      <c r="BMA91"/>
      <c r="BMB91"/>
      <c r="BMC91"/>
      <c r="BMD91"/>
      <c r="BME91"/>
      <c r="BMF91"/>
      <c r="BMG91"/>
      <c r="BMH91"/>
      <c r="BMI91"/>
      <c r="BMJ91"/>
      <c r="BMK91"/>
      <c r="BML91"/>
      <c r="BMM91"/>
      <c r="BMN91"/>
      <c r="BMO91"/>
      <c r="BMP91"/>
      <c r="BMQ91"/>
      <c r="BMR91"/>
      <c r="BMS91"/>
      <c r="BMT91"/>
      <c r="BMU91"/>
      <c r="BMV91"/>
      <c r="BMW91"/>
      <c r="BMX91"/>
      <c r="BMY91"/>
      <c r="BMZ91"/>
      <c r="BNA91"/>
      <c r="BNB91"/>
      <c r="BNC91"/>
      <c r="BND91"/>
      <c r="BNE91"/>
      <c r="BNF91"/>
      <c r="BNG91"/>
      <c r="BNH91"/>
      <c r="BNI91"/>
      <c r="BNJ91"/>
      <c r="BNK91"/>
      <c r="BNL91"/>
      <c r="BNM91"/>
      <c r="BNN91"/>
      <c r="BNO91"/>
      <c r="BNP91"/>
      <c r="BNQ91"/>
      <c r="BNR91"/>
      <c r="BNS91"/>
      <c r="BNT91"/>
      <c r="BNU91"/>
      <c r="BNV91"/>
      <c r="BNW91"/>
      <c r="BNX91"/>
      <c r="BNY91"/>
      <c r="BNZ91"/>
      <c r="BOA91"/>
      <c r="BOB91"/>
      <c r="BOC91"/>
      <c r="BOD91"/>
      <c r="BOE91"/>
      <c r="BOF91"/>
      <c r="BOG91"/>
      <c r="BOH91"/>
      <c r="BOI91"/>
      <c r="BOJ91"/>
      <c r="BOK91"/>
      <c r="BOL91"/>
      <c r="BOM91"/>
      <c r="BON91"/>
      <c r="BOO91"/>
      <c r="BOP91"/>
      <c r="BOQ91"/>
      <c r="BOR91"/>
      <c r="BOS91"/>
      <c r="BOT91"/>
      <c r="BOU91"/>
      <c r="BOV91"/>
      <c r="BOW91"/>
      <c r="BOX91"/>
      <c r="BOY91"/>
      <c r="BOZ91"/>
      <c r="BPA91"/>
      <c r="BPB91"/>
      <c r="BPC91"/>
      <c r="BPD91"/>
      <c r="BPE91"/>
      <c r="BPF91"/>
      <c r="BPG91"/>
      <c r="BPH91"/>
      <c r="BPI91"/>
      <c r="BPJ91"/>
      <c r="BPK91"/>
      <c r="BPL91"/>
      <c r="BPM91"/>
      <c r="BPN91"/>
      <c r="BPO91"/>
      <c r="BPP91"/>
      <c r="BPQ91"/>
      <c r="BPR91"/>
      <c r="BPS91"/>
      <c r="BPT91"/>
      <c r="BPU91"/>
      <c r="BPV91"/>
      <c r="BPW91"/>
      <c r="BPX91"/>
      <c r="BPY91"/>
      <c r="BPZ91"/>
      <c r="BQA91"/>
      <c r="BQB91"/>
      <c r="BQC91"/>
      <c r="BQD91"/>
      <c r="BQE91"/>
      <c r="BQF91"/>
      <c r="BQG91"/>
      <c r="BQH91"/>
      <c r="BQI91"/>
      <c r="BQJ91"/>
      <c r="BQK91"/>
      <c r="BQL91"/>
      <c r="BQM91"/>
      <c r="BQN91"/>
      <c r="BQO91"/>
      <c r="BQP91"/>
      <c r="BQQ91"/>
      <c r="BQR91"/>
      <c r="BQS91"/>
      <c r="BQT91"/>
      <c r="BQU91"/>
      <c r="BQV91"/>
      <c r="BQW91"/>
      <c r="BQX91"/>
      <c r="BQY91"/>
      <c r="BQZ91"/>
      <c r="BRA91"/>
      <c r="BRB91"/>
      <c r="BRC91"/>
      <c r="BRD91"/>
      <c r="BRE91"/>
      <c r="BRF91"/>
      <c r="BRG91"/>
      <c r="BRH91"/>
      <c r="BRI91"/>
      <c r="BRJ91"/>
      <c r="BRK91"/>
      <c r="BRL91"/>
      <c r="BRM91"/>
      <c r="BRN91"/>
      <c r="BRO91"/>
      <c r="BRP91"/>
      <c r="BRQ91"/>
      <c r="BRR91"/>
      <c r="BRS91"/>
      <c r="BRT91"/>
      <c r="BRU91"/>
      <c r="BRV91"/>
      <c r="BRW91"/>
      <c r="BRX91"/>
      <c r="BRY91"/>
      <c r="BRZ91"/>
      <c r="BSA91"/>
      <c r="BSB91"/>
      <c r="BSC91"/>
      <c r="BSD91"/>
      <c r="BSE91"/>
      <c r="BSF91"/>
      <c r="BSG91"/>
      <c r="BSH91"/>
      <c r="BSI91"/>
      <c r="BSJ91"/>
      <c r="BSK91"/>
      <c r="BSL91"/>
      <c r="BSM91"/>
      <c r="BSN91"/>
      <c r="BSO91"/>
      <c r="BSP91"/>
      <c r="BSQ91"/>
      <c r="BSR91"/>
      <c r="BSS91"/>
      <c r="BST91"/>
      <c r="BSU91"/>
      <c r="BSV91"/>
      <c r="BSW91"/>
      <c r="BSX91"/>
      <c r="BSY91"/>
      <c r="BSZ91"/>
      <c r="BTA91"/>
      <c r="BTB91"/>
      <c r="BTC91"/>
      <c r="BTD91"/>
      <c r="BTE91"/>
      <c r="BTF91"/>
      <c r="BTG91"/>
      <c r="BTH91"/>
      <c r="BTI91"/>
      <c r="BTJ91"/>
      <c r="BTK91"/>
      <c r="BTL91"/>
      <c r="BTM91"/>
      <c r="BTN91"/>
      <c r="BTO91"/>
      <c r="BTP91"/>
      <c r="BTQ91"/>
      <c r="BTR91"/>
      <c r="BTS91"/>
      <c r="BTT91"/>
      <c r="BTU91"/>
      <c r="BTV91"/>
      <c r="BTW91"/>
      <c r="BTX91"/>
      <c r="BTY91"/>
      <c r="BTZ91"/>
      <c r="BUA91"/>
      <c r="BUB91"/>
      <c r="BUC91"/>
      <c r="BUD91"/>
      <c r="BUE91"/>
      <c r="BUF91"/>
      <c r="BUG91"/>
      <c r="BUH91"/>
      <c r="BUI91"/>
      <c r="BUJ91"/>
      <c r="BUK91"/>
      <c r="BUL91"/>
      <c r="BUM91"/>
      <c r="BUN91"/>
      <c r="BUO91"/>
      <c r="BUP91"/>
      <c r="BUQ91"/>
      <c r="BUR91"/>
      <c r="BUS91"/>
      <c r="BUT91"/>
      <c r="BUU91"/>
      <c r="BUV91"/>
      <c r="BUW91"/>
      <c r="BUX91"/>
      <c r="BUY91"/>
      <c r="BUZ91"/>
      <c r="BVA91"/>
      <c r="BVB91"/>
      <c r="BVC91"/>
      <c r="BVD91"/>
      <c r="BVE91"/>
      <c r="BVF91"/>
      <c r="BVG91"/>
      <c r="BVH91"/>
      <c r="BVI91"/>
      <c r="BVJ91"/>
      <c r="BVK91"/>
      <c r="BVL91"/>
      <c r="BVM91"/>
      <c r="BVN91"/>
      <c r="BVO91"/>
      <c r="BVP91"/>
      <c r="BVQ91"/>
      <c r="BVR91"/>
      <c r="BVS91"/>
      <c r="BVT91"/>
      <c r="BVU91"/>
      <c r="BVV91"/>
      <c r="BVW91"/>
      <c r="BVX91"/>
      <c r="BVY91"/>
      <c r="BVZ91"/>
      <c r="BWA91"/>
      <c r="BWB91"/>
      <c r="BWC91"/>
      <c r="BWD91"/>
      <c r="BWE91"/>
      <c r="BWF91"/>
      <c r="BWG91"/>
      <c r="BWH91"/>
      <c r="BWI91"/>
      <c r="BWJ91"/>
      <c r="BWK91"/>
      <c r="BWL91"/>
      <c r="BWM91"/>
      <c r="BWN91"/>
      <c r="BWO91"/>
      <c r="BWP91"/>
      <c r="BWQ91"/>
      <c r="BWR91"/>
      <c r="BWS91"/>
      <c r="BWT91"/>
      <c r="BWU91"/>
      <c r="BWV91"/>
      <c r="BWW91"/>
      <c r="BWX91"/>
      <c r="BWY91"/>
      <c r="BWZ91"/>
      <c r="BXA91"/>
      <c r="BXB91"/>
      <c r="BXC91"/>
      <c r="BXD91"/>
      <c r="BXE91"/>
      <c r="BXF91"/>
      <c r="BXG91"/>
      <c r="BXH91"/>
      <c r="BXI91"/>
      <c r="BXJ91"/>
      <c r="BXK91"/>
      <c r="BXL91"/>
      <c r="BXM91"/>
      <c r="BXN91"/>
      <c r="BXO91"/>
      <c r="BXP91"/>
      <c r="BXQ91"/>
      <c r="BXR91"/>
      <c r="BXS91"/>
      <c r="BXT91"/>
      <c r="BXU91"/>
      <c r="BXV91"/>
      <c r="BXW91"/>
      <c r="BXX91"/>
      <c r="BXY91"/>
      <c r="BXZ91"/>
      <c r="BYA91"/>
      <c r="BYB91"/>
      <c r="BYC91"/>
      <c r="BYD91"/>
      <c r="BYE91"/>
      <c r="BYF91"/>
      <c r="BYG91"/>
      <c r="BYH91"/>
      <c r="BYI91"/>
      <c r="BYJ91"/>
      <c r="BYK91"/>
      <c r="BYL91"/>
      <c r="BYM91"/>
      <c r="BYN91"/>
      <c r="BYO91"/>
      <c r="BYP91"/>
      <c r="BYQ91"/>
      <c r="BYR91"/>
      <c r="BYS91"/>
      <c r="BYT91"/>
      <c r="BYU91"/>
      <c r="BYV91"/>
      <c r="BYW91"/>
      <c r="BYX91"/>
      <c r="BYY91"/>
      <c r="BYZ91"/>
      <c r="BZA91"/>
      <c r="BZB91"/>
      <c r="BZC91"/>
      <c r="BZD91"/>
      <c r="BZE91"/>
      <c r="BZF91"/>
      <c r="BZG91"/>
      <c r="BZH91"/>
      <c r="BZI91"/>
      <c r="BZJ91"/>
      <c r="BZK91"/>
      <c r="BZL91"/>
      <c r="BZM91"/>
      <c r="BZN91"/>
      <c r="BZO91"/>
      <c r="BZP91"/>
      <c r="BZQ91"/>
      <c r="BZR91"/>
      <c r="BZS91"/>
      <c r="BZT91"/>
      <c r="BZU91"/>
      <c r="BZV91"/>
      <c r="BZW91"/>
      <c r="BZX91"/>
      <c r="BZY91"/>
      <c r="BZZ91"/>
      <c r="CAA91"/>
      <c r="CAB91"/>
      <c r="CAC91"/>
      <c r="CAD91"/>
      <c r="CAE91"/>
      <c r="CAF91"/>
      <c r="CAG91"/>
      <c r="CAH91"/>
      <c r="CAI91"/>
      <c r="CAJ91"/>
      <c r="CAK91"/>
      <c r="CAL91"/>
      <c r="CAM91"/>
      <c r="CAN91"/>
      <c r="CAO91"/>
      <c r="CAP91"/>
      <c r="CAQ91"/>
      <c r="CAR91"/>
      <c r="CAS91"/>
      <c r="CAT91"/>
      <c r="CAU91"/>
      <c r="CAV91"/>
      <c r="CAW91"/>
      <c r="CAX91"/>
      <c r="CAY91"/>
      <c r="CAZ91"/>
      <c r="CBA91"/>
      <c r="CBB91"/>
      <c r="CBC91"/>
      <c r="CBD91"/>
      <c r="CBE91"/>
      <c r="CBF91"/>
      <c r="CBG91"/>
      <c r="CBH91"/>
      <c r="CBI91"/>
      <c r="CBJ91"/>
      <c r="CBK91"/>
      <c r="CBL91"/>
      <c r="CBM91"/>
      <c r="CBN91"/>
      <c r="CBO91"/>
      <c r="CBP91"/>
      <c r="CBQ91"/>
      <c r="CBR91"/>
      <c r="CBS91"/>
      <c r="CBT91"/>
      <c r="CBU91"/>
      <c r="CBV91"/>
      <c r="CBW91"/>
      <c r="CBX91"/>
      <c r="CBY91"/>
      <c r="CBZ91"/>
      <c r="CCA91"/>
      <c r="CCB91"/>
      <c r="CCC91"/>
      <c r="CCD91"/>
      <c r="CCE91"/>
      <c r="CCF91"/>
      <c r="CCG91"/>
      <c r="CCH91"/>
      <c r="CCI91"/>
      <c r="CCJ91"/>
      <c r="CCK91"/>
      <c r="CCL91"/>
      <c r="CCM91"/>
      <c r="CCN91"/>
      <c r="CCO91"/>
      <c r="CCP91"/>
      <c r="CCQ91"/>
      <c r="CCR91"/>
      <c r="CCS91"/>
      <c r="CCT91"/>
      <c r="CCU91"/>
      <c r="CCV91"/>
      <c r="CCW91"/>
      <c r="CCX91"/>
      <c r="CCY91"/>
      <c r="CCZ91"/>
      <c r="CDA91"/>
      <c r="CDB91"/>
      <c r="CDC91"/>
      <c r="CDD91"/>
      <c r="CDE91"/>
      <c r="CDF91"/>
      <c r="CDG91"/>
      <c r="CDH91"/>
      <c r="CDI91"/>
      <c r="CDJ91"/>
      <c r="CDK91"/>
      <c r="CDL91"/>
      <c r="CDM91"/>
      <c r="CDN91"/>
      <c r="CDO91"/>
      <c r="CDP91"/>
      <c r="CDQ91"/>
      <c r="CDR91"/>
      <c r="CDS91"/>
      <c r="CDT91"/>
      <c r="CDU91"/>
      <c r="CDV91"/>
      <c r="CDW91"/>
      <c r="CDX91"/>
      <c r="CDY91"/>
      <c r="CDZ91"/>
      <c r="CEA91"/>
      <c r="CEB91"/>
      <c r="CEC91"/>
      <c r="CED91"/>
      <c r="CEE91"/>
      <c r="CEF91"/>
      <c r="CEG91"/>
      <c r="CEH91"/>
      <c r="CEI91"/>
      <c r="CEJ91"/>
      <c r="CEK91"/>
      <c r="CEL91"/>
      <c r="CEM91"/>
      <c r="CEN91"/>
      <c r="CEO91"/>
      <c r="CEP91"/>
      <c r="CEQ91"/>
      <c r="CER91"/>
      <c r="CES91"/>
      <c r="CET91"/>
      <c r="CEU91"/>
      <c r="CEV91"/>
      <c r="CEW91"/>
      <c r="CEX91"/>
      <c r="CEY91"/>
      <c r="CEZ91"/>
      <c r="CFA91"/>
      <c r="CFB91"/>
      <c r="CFC91"/>
      <c r="CFD91"/>
      <c r="CFE91"/>
      <c r="CFF91"/>
      <c r="CFG91"/>
      <c r="CFH91"/>
      <c r="CFI91"/>
      <c r="CFJ91"/>
      <c r="CFK91"/>
      <c r="CFL91"/>
      <c r="CFM91"/>
      <c r="CFN91"/>
      <c r="CFO91"/>
      <c r="CFP91"/>
      <c r="CFQ91"/>
      <c r="CFR91"/>
      <c r="CFS91"/>
      <c r="CFT91"/>
      <c r="CFU91"/>
      <c r="CFV91"/>
      <c r="CFW91"/>
      <c r="CFX91"/>
      <c r="CFY91"/>
      <c r="CFZ91"/>
      <c r="CGA91"/>
      <c r="CGB91"/>
      <c r="CGC91"/>
      <c r="CGD91"/>
      <c r="CGE91"/>
      <c r="CGF91"/>
      <c r="CGG91"/>
      <c r="CGH91"/>
      <c r="CGI91"/>
      <c r="CGJ91"/>
      <c r="CGK91"/>
      <c r="CGL91"/>
      <c r="CGM91"/>
      <c r="CGN91"/>
      <c r="CGO91"/>
      <c r="CGP91"/>
      <c r="CGQ91"/>
      <c r="CGR91"/>
      <c r="CGS91"/>
      <c r="CGT91"/>
      <c r="CGU91"/>
      <c r="CGV91"/>
      <c r="CGW91"/>
      <c r="CGX91"/>
      <c r="CGY91"/>
      <c r="CGZ91"/>
      <c r="CHA91"/>
      <c r="CHB91"/>
      <c r="CHC91"/>
      <c r="CHD91"/>
      <c r="CHE91"/>
      <c r="CHF91"/>
      <c r="CHG91"/>
      <c r="CHH91"/>
      <c r="CHI91"/>
      <c r="CHJ91"/>
      <c r="CHK91"/>
      <c r="CHL91"/>
      <c r="CHM91"/>
      <c r="CHN91"/>
      <c r="CHO91"/>
      <c r="CHP91"/>
      <c r="CHQ91"/>
      <c r="CHR91"/>
      <c r="CHS91"/>
      <c r="CHT91"/>
      <c r="CHU91"/>
      <c r="CHV91"/>
      <c r="CHW91"/>
      <c r="CHX91"/>
      <c r="CHY91"/>
      <c r="CHZ91"/>
      <c r="CIA91"/>
      <c r="CIB91"/>
      <c r="CIC91"/>
      <c r="CID91"/>
      <c r="CIE91"/>
      <c r="CIF91"/>
      <c r="CIG91"/>
      <c r="CIH91"/>
      <c r="CII91"/>
      <c r="CIJ91"/>
      <c r="CIK91"/>
      <c r="CIL91"/>
      <c r="CIM91"/>
      <c r="CIN91"/>
      <c r="CIO91"/>
      <c r="CIP91"/>
      <c r="CIQ91"/>
      <c r="CIR91"/>
      <c r="CIS91"/>
      <c r="CIT91"/>
      <c r="CIU91"/>
      <c r="CIV91"/>
      <c r="CIW91"/>
      <c r="CIX91"/>
      <c r="CIY91"/>
      <c r="CIZ91"/>
      <c r="CJA91"/>
      <c r="CJB91"/>
      <c r="CJC91"/>
      <c r="CJD91"/>
      <c r="CJE91"/>
      <c r="CJF91"/>
      <c r="CJG91"/>
      <c r="CJH91"/>
      <c r="CJI91"/>
      <c r="CJJ91"/>
      <c r="CJK91"/>
      <c r="CJL91"/>
      <c r="CJM91"/>
      <c r="CJN91"/>
      <c r="CJO91"/>
      <c r="CJP91"/>
      <c r="CJQ91"/>
      <c r="CJR91"/>
      <c r="CJS91"/>
      <c r="CJT91"/>
      <c r="CJU91"/>
      <c r="CJV91"/>
      <c r="CJW91"/>
      <c r="CJX91"/>
      <c r="CJY91"/>
      <c r="CJZ91"/>
      <c r="CKA91"/>
      <c r="CKB91"/>
      <c r="CKC91"/>
      <c r="CKD91"/>
      <c r="CKE91"/>
      <c r="CKF91"/>
      <c r="CKG91"/>
      <c r="CKH91"/>
      <c r="CKI91"/>
      <c r="CKJ91"/>
      <c r="CKK91"/>
      <c r="CKL91"/>
      <c r="CKM91"/>
      <c r="CKN91"/>
      <c r="CKO91"/>
      <c r="CKP91"/>
      <c r="CKQ91"/>
      <c r="CKR91"/>
      <c r="CKS91"/>
      <c r="CKT91"/>
      <c r="CKU91"/>
      <c r="CKV91"/>
      <c r="CKW91"/>
      <c r="CKX91"/>
      <c r="CKY91"/>
      <c r="CKZ91"/>
      <c r="CLA91"/>
      <c r="CLB91"/>
      <c r="CLC91"/>
      <c r="CLD91"/>
      <c r="CLE91"/>
      <c r="CLF91"/>
      <c r="CLG91"/>
      <c r="CLH91"/>
      <c r="CLI91"/>
      <c r="CLJ91"/>
      <c r="CLK91"/>
      <c r="CLL91"/>
      <c r="CLM91"/>
      <c r="CLN91"/>
      <c r="CLO91"/>
      <c r="CLP91"/>
      <c r="CLQ91"/>
      <c r="CLR91"/>
      <c r="CLS91"/>
      <c r="CLT91"/>
      <c r="CLU91"/>
      <c r="CLV91"/>
      <c r="CLW91"/>
      <c r="CLX91"/>
      <c r="CLY91"/>
      <c r="CLZ91"/>
      <c r="CMA91"/>
      <c r="CMB91"/>
      <c r="CMC91"/>
      <c r="CMD91"/>
      <c r="CME91"/>
      <c r="CMF91"/>
      <c r="CMG91"/>
      <c r="CMH91"/>
      <c r="CMI91"/>
      <c r="CMJ91"/>
      <c r="CMK91"/>
      <c r="CML91"/>
      <c r="CMM91"/>
      <c r="CMN91"/>
      <c r="CMO91"/>
      <c r="CMP91"/>
      <c r="CMQ91"/>
      <c r="CMR91"/>
      <c r="CMS91"/>
      <c r="CMT91"/>
      <c r="CMU91"/>
      <c r="CMV91"/>
      <c r="CMW91"/>
      <c r="CMX91"/>
      <c r="CMY91"/>
      <c r="CMZ91"/>
      <c r="CNA91"/>
      <c r="CNB91"/>
      <c r="CNC91"/>
      <c r="CND91"/>
      <c r="CNE91"/>
      <c r="CNF91"/>
      <c r="CNG91"/>
      <c r="CNH91"/>
      <c r="CNI91"/>
      <c r="CNJ91"/>
      <c r="CNK91"/>
      <c r="CNL91"/>
      <c r="CNM91"/>
      <c r="CNN91"/>
      <c r="CNO91"/>
      <c r="CNP91"/>
      <c r="CNQ91"/>
      <c r="CNR91"/>
      <c r="CNS91"/>
      <c r="CNT91"/>
      <c r="CNU91"/>
      <c r="CNV91"/>
      <c r="CNW91"/>
      <c r="CNX91"/>
      <c r="CNY91"/>
      <c r="CNZ91"/>
      <c r="COA91"/>
      <c r="COB91"/>
      <c r="COC91"/>
      <c r="COD91"/>
      <c r="COE91"/>
      <c r="COF91"/>
      <c r="COG91"/>
      <c r="COH91"/>
      <c r="COI91"/>
      <c r="COJ91"/>
      <c r="COK91"/>
      <c r="COL91"/>
      <c r="COM91"/>
      <c r="CON91"/>
      <c r="COO91"/>
      <c r="COP91"/>
      <c r="COQ91"/>
      <c r="COR91"/>
      <c r="COS91"/>
      <c r="COT91"/>
      <c r="COU91"/>
      <c r="COV91"/>
      <c r="COW91"/>
      <c r="COX91"/>
      <c r="COY91"/>
      <c r="COZ91"/>
      <c r="CPA91"/>
      <c r="CPB91"/>
      <c r="CPC91"/>
      <c r="CPD91"/>
      <c r="CPE91"/>
      <c r="CPF91"/>
      <c r="CPG91"/>
      <c r="CPH91"/>
      <c r="CPI91"/>
      <c r="CPJ91"/>
      <c r="CPK91"/>
      <c r="CPL91"/>
      <c r="CPM91"/>
      <c r="CPN91"/>
      <c r="CPO91"/>
      <c r="CPP91"/>
      <c r="CPQ91"/>
      <c r="CPR91"/>
      <c r="CPS91"/>
      <c r="CPT91"/>
      <c r="CPU91"/>
      <c r="CPV91"/>
      <c r="CPW91"/>
      <c r="CPX91"/>
      <c r="CPY91"/>
      <c r="CPZ91"/>
      <c r="CQA91"/>
      <c r="CQB91"/>
      <c r="CQC91"/>
      <c r="CQD91"/>
      <c r="CQE91"/>
      <c r="CQF91"/>
      <c r="CQG91"/>
      <c r="CQH91"/>
      <c r="CQI91"/>
      <c r="CQJ91"/>
      <c r="CQK91"/>
      <c r="CQL91"/>
      <c r="CQM91"/>
      <c r="CQN91"/>
      <c r="CQO91"/>
      <c r="CQP91"/>
      <c r="CQQ91"/>
      <c r="CQR91"/>
      <c r="CQS91"/>
      <c r="CQT91"/>
      <c r="CQU91"/>
      <c r="CQV91"/>
      <c r="CQW91"/>
      <c r="CQX91"/>
      <c r="CQY91"/>
      <c r="CQZ91"/>
      <c r="CRA91"/>
      <c r="CRB91"/>
      <c r="CRC91"/>
      <c r="CRD91"/>
      <c r="CRE91"/>
      <c r="CRF91"/>
      <c r="CRG91"/>
      <c r="CRH91"/>
      <c r="CRI91"/>
      <c r="CRJ91"/>
      <c r="CRK91"/>
      <c r="CRL91"/>
      <c r="CRM91"/>
      <c r="CRN91"/>
      <c r="CRO91"/>
      <c r="CRP91"/>
      <c r="CRQ91"/>
      <c r="CRR91"/>
      <c r="CRS91"/>
      <c r="CRT91"/>
      <c r="CRU91"/>
      <c r="CRV91"/>
      <c r="CRW91"/>
      <c r="CRX91"/>
      <c r="CRY91"/>
      <c r="CRZ91"/>
      <c r="CSA91"/>
      <c r="CSB91"/>
      <c r="CSC91"/>
      <c r="CSD91"/>
      <c r="CSE91"/>
      <c r="CSF91"/>
      <c r="CSG91"/>
      <c r="CSH91"/>
      <c r="CSI91"/>
      <c r="CSJ91"/>
      <c r="CSK91"/>
      <c r="CSL91"/>
      <c r="CSM91"/>
      <c r="CSN91"/>
      <c r="CSO91"/>
      <c r="CSP91"/>
      <c r="CSQ91"/>
      <c r="CSR91"/>
      <c r="CSS91"/>
      <c r="CST91"/>
      <c r="CSU91"/>
      <c r="CSV91"/>
      <c r="CSW91"/>
      <c r="CSX91"/>
      <c r="CSY91"/>
      <c r="CSZ91"/>
      <c r="CTA91"/>
      <c r="CTB91"/>
      <c r="CTC91"/>
      <c r="CTD91"/>
      <c r="CTE91"/>
      <c r="CTF91"/>
      <c r="CTG91"/>
      <c r="CTH91"/>
      <c r="CTI91"/>
      <c r="CTJ91"/>
      <c r="CTK91"/>
      <c r="CTL91"/>
      <c r="CTM91"/>
      <c r="CTN91"/>
      <c r="CTO91"/>
      <c r="CTP91"/>
      <c r="CTQ91"/>
      <c r="CTR91"/>
      <c r="CTS91"/>
      <c r="CTT91"/>
      <c r="CTU91"/>
      <c r="CTV91"/>
      <c r="CTW91"/>
      <c r="CTX91"/>
      <c r="CTY91"/>
      <c r="CTZ91"/>
      <c r="CUA91"/>
      <c r="CUB91"/>
      <c r="CUC91"/>
      <c r="CUD91"/>
      <c r="CUE91"/>
      <c r="CUF91"/>
      <c r="CUG91"/>
      <c r="CUH91"/>
      <c r="CUI91"/>
      <c r="CUJ91"/>
      <c r="CUK91"/>
      <c r="CUL91"/>
      <c r="CUM91"/>
      <c r="CUN91"/>
      <c r="CUO91"/>
      <c r="CUP91"/>
      <c r="CUQ91"/>
      <c r="CUR91"/>
      <c r="CUS91"/>
      <c r="CUT91"/>
      <c r="CUU91"/>
      <c r="CUV91"/>
      <c r="CUW91"/>
      <c r="CUX91"/>
      <c r="CUY91"/>
      <c r="CUZ91"/>
      <c r="CVA91"/>
      <c r="CVB91"/>
      <c r="CVC91"/>
      <c r="CVD91"/>
      <c r="CVE91"/>
      <c r="CVF91"/>
      <c r="CVG91"/>
      <c r="CVH91"/>
      <c r="CVI91"/>
      <c r="CVJ91"/>
      <c r="CVK91"/>
      <c r="CVL91"/>
      <c r="CVM91"/>
      <c r="CVN91"/>
      <c r="CVO91"/>
      <c r="CVP91"/>
      <c r="CVQ91"/>
      <c r="CVR91"/>
      <c r="CVS91"/>
      <c r="CVT91"/>
      <c r="CVU91"/>
      <c r="CVV91"/>
      <c r="CVW91"/>
      <c r="CVX91"/>
      <c r="CVY91"/>
      <c r="CVZ91"/>
      <c r="CWA91"/>
      <c r="CWB91"/>
      <c r="CWC91"/>
      <c r="CWD91"/>
      <c r="CWE91"/>
      <c r="CWF91"/>
      <c r="CWG91"/>
      <c r="CWH91"/>
      <c r="CWI91"/>
      <c r="CWJ91"/>
      <c r="CWK91"/>
      <c r="CWL91"/>
      <c r="CWM91"/>
      <c r="CWN91"/>
      <c r="CWO91"/>
      <c r="CWP91"/>
      <c r="CWQ91"/>
      <c r="CWR91"/>
      <c r="CWS91"/>
      <c r="CWT91"/>
      <c r="CWU91"/>
      <c r="CWV91"/>
      <c r="CWW91"/>
      <c r="CWX91"/>
      <c r="CWY91"/>
      <c r="CWZ91"/>
      <c r="CXA91"/>
      <c r="CXB91"/>
      <c r="CXC91"/>
      <c r="CXD91"/>
      <c r="CXE91"/>
      <c r="CXF91"/>
      <c r="CXG91"/>
      <c r="CXH91"/>
      <c r="CXI91"/>
      <c r="CXJ91"/>
      <c r="CXK91"/>
      <c r="CXL91"/>
      <c r="CXM91"/>
      <c r="CXN91"/>
      <c r="CXO91"/>
      <c r="CXP91"/>
      <c r="CXQ91"/>
      <c r="CXR91"/>
      <c r="CXS91"/>
      <c r="CXT91"/>
      <c r="CXU91"/>
      <c r="CXV91"/>
      <c r="CXW91"/>
      <c r="CXX91"/>
      <c r="CXY91"/>
      <c r="CXZ91"/>
      <c r="CYA91"/>
      <c r="CYB91"/>
      <c r="CYC91"/>
      <c r="CYD91"/>
      <c r="CYE91"/>
      <c r="CYF91"/>
      <c r="CYG91"/>
      <c r="CYH91"/>
      <c r="CYI91"/>
      <c r="CYJ91"/>
      <c r="CYK91"/>
      <c r="CYL91"/>
      <c r="CYM91"/>
      <c r="CYN91"/>
      <c r="CYO91"/>
      <c r="CYP91"/>
      <c r="CYQ91"/>
      <c r="CYR91"/>
      <c r="CYS91"/>
      <c r="CYT91"/>
      <c r="CYU91"/>
      <c r="CYV91"/>
      <c r="CYW91"/>
      <c r="CYX91"/>
      <c r="CYY91"/>
      <c r="CYZ91"/>
      <c r="CZA91"/>
      <c r="CZB91"/>
      <c r="CZC91"/>
      <c r="CZD91"/>
      <c r="CZE91"/>
      <c r="CZF91"/>
      <c r="CZG91"/>
      <c r="CZH91"/>
      <c r="CZI91"/>
      <c r="CZJ91"/>
      <c r="CZK91"/>
      <c r="CZL91"/>
      <c r="CZM91"/>
      <c r="CZN91"/>
      <c r="CZO91"/>
      <c r="CZP91"/>
      <c r="CZQ91"/>
      <c r="CZR91"/>
      <c r="CZS91"/>
      <c r="CZT91"/>
      <c r="CZU91"/>
      <c r="CZV91"/>
      <c r="CZW91"/>
      <c r="CZX91"/>
      <c r="CZY91"/>
      <c r="CZZ91"/>
      <c r="DAA91"/>
      <c r="DAB91"/>
      <c r="DAC91"/>
      <c r="DAD91"/>
      <c r="DAE91"/>
      <c r="DAF91"/>
      <c r="DAG91"/>
      <c r="DAH91"/>
      <c r="DAI91"/>
      <c r="DAJ91"/>
      <c r="DAK91"/>
      <c r="DAL91"/>
      <c r="DAM91"/>
      <c r="DAN91"/>
      <c r="DAO91"/>
      <c r="DAP91"/>
      <c r="DAQ91"/>
      <c r="DAR91"/>
      <c r="DAS91"/>
      <c r="DAT91"/>
      <c r="DAU91"/>
      <c r="DAV91"/>
      <c r="DAW91"/>
      <c r="DAX91"/>
      <c r="DAY91"/>
      <c r="DAZ91"/>
      <c r="DBA91"/>
      <c r="DBB91"/>
      <c r="DBC91"/>
      <c r="DBD91"/>
      <c r="DBE91"/>
      <c r="DBF91"/>
      <c r="DBG91"/>
      <c r="DBH91"/>
      <c r="DBI91"/>
      <c r="DBJ91"/>
      <c r="DBK91"/>
      <c r="DBL91"/>
      <c r="DBM91"/>
      <c r="DBN91"/>
      <c r="DBO91"/>
      <c r="DBP91"/>
      <c r="DBQ91"/>
      <c r="DBR91"/>
      <c r="DBS91"/>
      <c r="DBT91"/>
      <c r="DBU91"/>
      <c r="DBV91"/>
      <c r="DBW91"/>
      <c r="DBX91"/>
      <c r="DBY91"/>
      <c r="DBZ91"/>
      <c r="DCA91"/>
      <c r="DCB91"/>
      <c r="DCC91"/>
      <c r="DCD91"/>
      <c r="DCE91"/>
      <c r="DCF91"/>
      <c r="DCG91"/>
      <c r="DCH91"/>
      <c r="DCI91"/>
      <c r="DCJ91"/>
      <c r="DCK91"/>
      <c r="DCL91"/>
      <c r="DCM91"/>
      <c r="DCN91"/>
      <c r="DCO91"/>
      <c r="DCP91"/>
      <c r="DCQ91"/>
      <c r="DCR91"/>
      <c r="DCS91"/>
      <c r="DCT91"/>
      <c r="DCU91"/>
      <c r="DCV91"/>
      <c r="DCW91"/>
      <c r="DCX91"/>
      <c r="DCY91"/>
      <c r="DCZ91"/>
      <c r="DDA91"/>
      <c r="DDB91"/>
      <c r="DDC91"/>
      <c r="DDD91"/>
      <c r="DDE91"/>
      <c r="DDF91"/>
      <c r="DDG91"/>
      <c r="DDH91"/>
      <c r="DDI91"/>
      <c r="DDJ91"/>
      <c r="DDK91"/>
      <c r="DDL91"/>
      <c r="DDM91"/>
      <c r="DDN91"/>
      <c r="DDO91"/>
      <c r="DDP91"/>
      <c r="DDQ91"/>
      <c r="DDR91"/>
      <c r="DDS91"/>
      <c r="DDT91"/>
      <c r="DDU91"/>
      <c r="DDV91"/>
      <c r="DDW91"/>
      <c r="DDX91"/>
      <c r="DDY91"/>
      <c r="DDZ91"/>
      <c r="DEA91"/>
      <c r="DEB91"/>
      <c r="DEC91"/>
      <c r="DED91"/>
      <c r="DEE91"/>
      <c r="DEF91"/>
      <c r="DEG91"/>
      <c r="DEH91"/>
      <c r="DEI91"/>
      <c r="DEJ91"/>
      <c r="DEK91"/>
      <c r="DEL91"/>
      <c r="DEM91"/>
      <c r="DEN91"/>
      <c r="DEO91"/>
      <c r="DEP91"/>
      <c r="DEQ91"/>
      <c r="DER91"/>
      <c r="DES91"/>
      <c r="DET91"/>
      <c r="DEU91"/>
      <c r="DEV91"/>
      <c r="DEW91"/>
      <c r="DEX91"/>
      <c r="DEY91"/>
      <c r="DEZ91"/>
      <c r="DFA91"/>
      <c r="DFB91"/>
      <c r="DFC91"/>
      <c r="DFD91"/>
      <c r="DFE91"/>
      <c r="DFF91"/>
      <c r="DFG91"/>
      <c r="DFH91"/>
      <c r="DFI91"/>
      <c r="DFJ91"/>
      <c r="DFK91"/>
      <c r="DFL91"/>
      <c r="DFM91"/>
      <c r="DFN91"/>
      <c r="DFO91"/>
      <c r="DFP91"/>
      <c r="DFQ91"/>
      <c r="DFR91"/>
      <c r="DFS91"/>
      <c r="DFT91"/>
      <c r="DFU91"/>
      <c r="DFV91"/>
      <c r="DFW91"/>
      <c r="DFX91"/>
      <c r="DFY91"/>
      <c r="DFZ91"/>
      <c r="DGA91"/>
      <c r="DGB91"/>
      <c r="DGC91"/>
      <c r="DGD91"/>
      <c r="DGE91"/>
      <c r="DGF91"/>
      <c r="DGG91"/>
      <c r="DGH91"/>
      <c r="DGI91"/>
      <c r="DGJ91"/>
      <c r="DGK91"/>
      <c r="DGL91"/>
      <c r="DGM91"/>
      <c r="DGN91"/>
      <c r="DGO91"/>
      <c r="DGP91"/>
      <c r="DGQ91"/>
      <c r="DGR91"/>
      <c r="DGS91"/>
      <c r="DGT91"/>
      <c r="DGU91"/>
      <c r="DGV91"/>
      <c r="DGW91"/>
      <c r="DGX91"/>
      <c r="DGY91"/>
      <c r="DGZ91"/>
      <c r="DHA91"/>
      <c r="DHB91"/>
      <c r="DHC91"/>
      <c r="DHD91"/>
      <c r="DHE91"/>
      <c r="DHF91"/>
      <c r="DHG91"/>
      <c r="DHH91"/>
      <c r="DHI91"/>
      <c r="DHJ91"/>
      <c r="DHK91"/>
      <c r="DHL91"/>
      <c r="DHM91"/>
      <c r="DHN91"/>
      <c r="DHO91"/>
      <c r="DHP91"/>
      <c r="DHQ91"/>
      <c r="DHR91"/>
      <c r="DHS91"/>
      <c r="DHT91"/>
      <c r="DHU91"/>
      <c r="DHV91"/>
      <c r="DHW91"/>
      <c r="DHX91"/>
      <c r="DHY91"/>
      <c r="DHZ91"/>
      <c r="DIA91"/>
      <c r="DIB91"/>
      <c r="DIC91"/>
      <c r="DID91"/>
      <c r="DIE91"/>
      <c r="DIF91"/>
      <c r="DIG91"/>
      <c r="DIH91"/>
      <c r="DII91"/>
      <c r="DIJ91"/>
      <c r="DIK91"/>
      <c r="DIL91"/>
      <c r="DIM91"/>
      <c r="DIN91"/>
      <c r="DIO91"/>
      <c r="DIP91"/>
      <c r="DIQ91"/>
      <c r="DIR91"/>
      <c r="DIS91"/>
      <c r="DIT91"/>
      <c r="DIU91"/>
      <c r="DIV91"/>
      <c r="DIW91"/>
      <c r="DIX91"/>
      <c r="DIY91"/>
      <c r="DIZ91"/>
      <c r="DJA91"/>
      <c r="DJB91"/>
      <c r="DJC91"/>
      <c r="DJD91"/>
      <c r="DJE91"/>
      <c r="DJF91"/>
      <c r="DJG91"/>
      <c r="DJH91"/>
      <c r="DJI91"/>
      <c r="DJJ91"/>
      <c r="DJK91"/>
      <c r="DJL91"/>
      <c r="DJM91"/>
      <c r="DJN91"/>
      <c r="DJO91"/>
      <c r="DJP91"/>
      <c r="DJQ91"/>
      <c r="DJR91"/>
      <c r="DJS91"/>
      <c r="DJT91"/>
      <c r="DJU91"/>
      <c r="DJV91"/>
      <c r="DJW91"/>
      <c r="DJX91"/>
      <c r="DJY91"/>
      <c r="DJZ91"/>
      <c r="DKA91"/>
      <c r="DKB91"/>
      <c r="DKC91"/>
      <c r="DKD91"/>
      <c r="DKE91"/>
      <c r="DKF91"/>
      <c r="DKG91"/>
      <c r="DKH91"/>
      <c r="DKI91"/>
      <c r="DKJ91"/>
      <c r="DKK91"/>
      <c r="DKL91"/>
      <c r="DKM91"/>
      <c r="DKN91"/>
      <c r="DKO91"/>
      <c r="DKP91"/>
      <c r="DKQ91"/>
      <c r="DKR91"/>
      <c r="DKS91"/>
      <c r="DKT91"/>
      <c r="DKU91"/>
      <c r="DKV91"/>
      <c r="DKW91"/>
      <c r="DKX91"/>
      <c r="DKY91"/>
      <c r="DKZ91"/>
      <c r="DLA91"/>
      <c r="DLB91"/>
      <c r="DLC91"/>
      <c r="DLD91"/>
      <c r="DLE91"/>
      <c r="DLF91"/>
      <c r="DLG91"/>
      <c r="DLH91"/>
      <c r="DLI91"/>
      <c r="DLJ91"/>
      <c r="DLK91"/>
      <c r="DLL91"/>
      <c r="DLM91"/>
      <c r="DLN91"/>
      <c r="DLO91"/>
      <c r="DLP91"/>
      <c r="DLQ91"/>
      <c r="DLR91"/>
      <c r="DLS91"/>
      <c r="DLT91"/>
      <c r="DLU91"/>
      <c r="DLV91"/>
      <c r="DLW91"/>
      <c r="DLX91"/>
      <c r="DLY91"/>
      <c r="DLZ91"/>
      <c r="DMA91"/>
      <c r="DMB91"/>
      <c r="DMC91"/>
      <c r="DMD91"/>
      <c r="DME91"/>
      <c r="DMF91"/>
      <c r="DMG91"/>
      <c r="DMH91"/>
      <c r="DMI91"/>
      <c r="DMJ91"/>
      <c r="DMK91"/>
      <c r="DML91"/>
      <c r="DMM91"/>
      <c r="DMN91"/>
      <c r="DMO91"/>
      <c r="DMP91"/>
      <c r="DMQ91"/>
      <c r="DMR91"/>
      <c r="DMS91"/>
      <c r="DMT91"/>
      <c r="DMU91"/>
      <c r="DMV91"/>
      <c r="DMW91"/>
      <c r="DMX91"/>
      <c r="DMY91"/>
      <c r="DMZ91"/>
      <c r="DNA91"/>
      <c r="DNB91"/>
      <c r="DNC91"/>
      <c r="DND91"/>
      <c r="DNE91"/>
      <c r="DNF91"/>
      <c r="DNG91"/>
      <c r="DNH91"/>
      <c r="DNI91"/>
      <c r="DNJ91"/>
      <c r="DNK91"/>
      <c r="DNL91"/>
      <c r="DNM91"/>
      <c r="DNN91"/>
      <c r="DNO91"/>
      <c r="DNP91"/>
      <c r="DNQ91"/>
      <c r="DNR91"/>
      <c r="DNS91"/>
      <c r="DNT91"/>
      <c r="DNU91"/>
      <c r="DNV91"/>
      <c r="DNW91"/>
      <c r="DNX91"/>
      <c r="DNY91"/>
      <c r="DNZ91"/>
      <c r="DOA91"/>
      <c r="DOB91"/>
      <c r="DOC91"/>
      <c r="DOD91"/>
      <c r="DOE91"/>
      <c r="DOF91"/>
      <c r="DOG91"/>
      <c r="DOH91"/>
      <c r="DOI91"/>
      <c r="DOJ91"/>
      <c r="DOK91"/>
      <c r="DOL91"/>
      <c r="DOM91"/>
      <c r="DON91"/>
      <c r="DOO91"/>
      <c r="DOP91"/>
      <c r="DOQ91"/>
      <c r="DOR91"/>
      <c r="DOS91"/>
      <c r="DOT91"/>
      <c r="DOU91"/>
      <c r="DOV91"/>
      <c r="DOW91"/>
      <c r="DOX91"/>
      <c r="DOY91"/>
      <c r="DOZ91"/>
      <c r="DPA91"/>
      <c r="DPB91"/>
      <c r="DPC91"/>
      <c r="DPD91"/>
      <c r="DPE91"/>
      <c r="DPF91"/>
      <c r="DPG91"/>
      <c r="DPH91"/>
      <c r="DPI91"/>
      <c r="DPJ91"/>
      <c r="DPK91"/>
      <c r="DPL91"/>
      <c r="DPM91"/>
      <c r="DPN91"/>
      <c r="DPO91"/>
      <c r="DPP91"/>
      <c r="DPQ91"/>
      <c r="DPR91"/>
      <c r="DPS91"/>
      <c r="DPT91"/>
      <c r="DPU91"/>
      <c r="DPV91"/>
      <c r="DPW91"/>
      <c r="DPX91"/>
      <c r="DPY91"/>
      <c r="DPZ91"/>
      <c r="DQA91"/>
      <c r="DQB91"/>
      <c r="DQC91"/>
      <c r="DQD91"/>
      <c r="DQE91"/>
      <c r="DQF91"/>
      <c r="DQG91"/>
      <c r="DQH91"/>
      <c r="DQI91"/>
      <c r="DQJ91"/>
      <c r="DQK91"/>
      <c r="DQL91"/>
      <c r="DQM91"/>
      <c r="DQN91"/>
      <c r="DQO91"/>
      <c r="DQP91"/>
      <c r="DQQ91"/>
      <c r="DQR91"/>
      <c r="DQS91"/>
      <c r="DQT91"/>
      <c r="DQU91"/>
      <c r="DQV91"/>
      <c r="DQW91"/>
      <c r="DQX91"/>
      <c r="DQY91"/>
      <c r="DQZ91"/>
      <c r="DRA91"/>
      <c r="DRB91"/>
      <c r="DRC91"/>
      <c r="DRD91"/>
      <c r="DRE91"/>
      <c r="DRF91"/>
      <c r="DRG91"/>
      <c r="DRH91"/>
      <c r="DRI91"/>
      <c r="DRJ91"/>
      <c r="DRK91"/>
      <c r="DRL91"/>
      <c r="DRM91"/>
      <c r="DRN91"/>
      <c r="DRO91"/>
      <c r="DRP91"/>
      <c r="DRQ91"/>
      <c r="DRR91"/>
      <c r="DRS91"/>
      <c r="DRT91"/>
      <c r="DRU91"/>
      <c r="DRV91"/>
      <c r="DRW91"/>
      <c r="DRX91"/>
      <c r="DRY91"/>
      <c r="DRZ91"/>
      <c r="DSA91"/>
      <c r="DSB91"/>
      <c r="DSC91"/>
      <c r="DSD91"/>
      <c r="DSE91"/>
      <c r="DSF91"/>
      <c r="DSG91"/>
      <c r="DSH91"/>
      <c r="DSI91"/>
      <c r="DSJ91"/>
      <c r="DSK91"/>
      <c r="DSL91"/>
      <c r="DSM91"/>
      <c r="DSN91"/>
      <c r="DSO91"/>
      <c r="DSP91"/>
      <c r="DSQ91"/>
      <c r="DSR91"/>
      <c r="DSS91"/>
      <c r="DST91"/>
      <c r="DSU91"/>
      <c r="DSV91"/>
      <c r="DSW91"/>
      <c r="DSX91"/>
      <c r="DSY91"/>
      <c r="DSZ91"/>
      <c r="DTA91"/>
      <c r="DTB91"/>
      <c r="DTC91"/>
      <c r="DTD91"/>
      <c r="DTE91"/>
      <c r="DTF91"/>
      <c r="DTG91"/>
      <c r="DTH91"/>
      <c r="DTI91"/>
      <c r="DTJ91"/>
      <c r="DTK91"/>
      <c r="DTL91"/>
      <c r="DTM91"/>
      <c r="DTN91"/>
      <c r="DTO91"/>
      <c r="DTP91"/>
      <c r="DTQ91"/>
      <c r="DTR91"/>
      <c r="DTS91"/>
      <c r="DTT91"/>
      <c r="DTU91"/>
      <c r="DTV91"/>
      <c r="DTW91"/>
      <c r="DTX91"/>
      <c r="DTY91"/>
      <c r="DTZ91"/>
      <c r="DUA91"/>
      <c r="DUB91"/>
      <c r="DUC91"/>
      <c r="DUD91"/>
      <c r="DUE91"/>
      <c r="DUF91"/>
      <c r="DUG91"/>
      <c r="DUH91"/>
      <c r="DUI91"/>
      <c r="DUJ91"/>
      <c r="DUK91"/>
      <c r="DUL91"/>
      <c r="DUM91"/>
      <c r="DUN91"/>
      <c r="DUO91"/>
      <c r="DUP91"/>
      <c r="DUQ91"/>
      <c r="DUR91"/>
      <c r="DUS91"/>
      <c r="DUT91"/>
      <c r="DUU91"/>
      <c r="DUV91"/>
      <c r="DUW91"/>
      <c r="DUX91"/>
      <c r="DUY91"/>
      <c r="DUZ91"/>
      <c r="DVA91"/>
      <c r="DVB91"/>
      <c r="DVC91"/>
      <c r="DVD91"/>
      <c r="DVE91"/>
      <c r="DVF91"/>
      <c r="DVG91"/>
      <c r="DVH91"/>
      <c r="DVI91"/>
      <c r="DVJ91"/>
      <c r="DVK91"/>
      <c r="DVL91"/>
      <c r="DVM91"/>
      <c r="DVN91"/>
      <c r="DVO91"/>
      <c r="DVP91"/>
      <c r="DVQ91"/>
      <c r="DVR91"/>
      <c r="DVS91"/>
      <c r="DVT91"/>
      <c r="DVU91"/>
      <c r="DVV91"/>
      <c r="DVW91"/>
      <c r="DVX91"/>
      <c r="DVY91"/>
      <c r="DVZ91"/>
      <c r="DWA91"/>
      <c r="DWB91"/>
      <c r="DWC91"/>
      <c r="DWD91"/>
      <c r="DWE91"/>
      <c r="DWF91"/>
      <c r="DWG91"/>
      <c r="DWH91"/>
      <c r="DWI91"/>
      <c r="DWJ91"/>
      <c r="DWK91"/>
      <c r="DWL91"/>
      <c r="DWM91"/>
      <c r="DWN91"/>
      <c r="DWO91"/>
      <c r="DWP91"/>
      <c r="DWQ91"/>
      <c r="DWR91"/>
      <c r="DWS91"/>
      <c r="DWT91"/>
      <c r="DWU91"/>
      <c r="DWV91"/>
      <c r="DWW91"/>
      <c r="DWX91"/>
      <c r="DWY91"/>
      <c r="DWZ91"/>
      <c r="DXA91"/>
      <c r="DXB91"/>
      <c r="DXC91"/>
      <c r="DXD91"/>
      <c r="DXE91"/>
      <c r="DXF91"/>
      <c r="DXG91"/>
      <c r="DXH91"/>
      <c r="DXI91"/>
      <c r="DXJ91"/>
      <c r="DXK91"/>
      <c r="DXL91"/>
      <c r="DXM91"/>
      <c r="DXN91"/>
      <c r="DXO91"/>
      <c r="DXP91"/>
      <c r="DXQ91"/>
      <c r="DXR91"/>
      <c r="DXS91"/>
      <c r="DXT91"/>
      <c r="DXU91"/>
      <c r="DXV91"/>
      <c r="DXW91"/>
      <c r="DXX91"/>
      <c r="DXY91"/>
      <c r="DXZ91"/>
      <c r="DYA91"/>
      <c r="DYB91"/>
      <c r="DYC91"/>
      <c r="DYD91"/>
      <c r="DYE91"/>
      <c r="DYF91"/>
      <c r="DYG91"/>
      <c r="DYH91"/>
      <c r="DYI91"/>
      <c r="DYJ91"/>
      <c r="DYK91"/>
      <c r="DYL91"/>
      <c r="DYM91"/>
      <c r="DYN91"/>
      <c r="DYO91"/>
      <c r="DYP91"/>
      <c r="DYQ91"/>
      <c r="DYR91"/>
      <c r="DYS91"/>
      <c r="DYT91"/>
      <c r="DYU91"/>
      <c r="DYV91"/>
      <c r="DYW91"/>
      <c r="DYX91"/>
      <c r="DYY91"/>
      <c r="DYZ91"/>
      <c r="DZA91"/>
      <c r="DZB91"/>
      <c r="DZC91"/>
      <c r="DZD91"/>
      <c r="DZE91"/>
      <c r="DZF91"/>
      <c r="DZG91"/>
      <c r="DZH91"/>
      <c r="DZI91"/>
      <c r="DZJ91"/>
      <c r="DZK91"/>
      <c r="DZL91"/>
      <c r="DZM91"/>
      <c r="DZN91"/>
      <c r="DZO91"/>
      <c r="DZP91"/>
      <c r="DZQ91"/>
      <c r="DZR91"/>
      <c r="DZS91"/>
      <c r="DZT91"/>
      <c r="DZU91"/>
      <c r="DZV91"/>
      <c r="DZW91"/>
      <c r="DZX91"/>
      <c r="DZY91"/>
      <c r="DZZ91"/>
      <c r="EAA91"/>
      <c r="EAB91"/>
      <c r="EAC91"/>
      <c r="EAD91"/>
      <c r="EAE91"/>
      <c r="EAF91"/>
      <c r="EAG91"/>
      <c r="EAH91"/>
      <c r="EAI91"/>
      <c r="EAJ91"/>
      <c r="EAK91"/>
      <c r="EAL91"/>
      <c r="EAM91"/>
      <c r="EAN91"/>
      <c r="EAO91"/>
      <c r="EAP91"/>
      <c r="EAQ91"/>
      <c r="EAR91"/>
      <c r="EAS91"/>
      <c r="EAT91"/>
      <c r="EAU91"/>
      <c r="EAV91"/>
      <c r="EAW91"/>
      <c r="EAX91"/>
      <c r="EAY91"/>
      <c r="EAZ91"/>
      <c r="EBA91"/>
      <c r="EBB91"/>
      <c r="EBC91"/>
      <c r="EBD91"/>
      <c r="EBE91"/>
      <c r="EBF91"/>
      <c r="EBG91"/>
      <c r="EBH91"/>
      <c r="EBI91"/>
      <c r="EBJ91"/>
      <c r="EBK91"/>
      <c r="EBL91"/>
      <c r="EBM91"/>
      <c r="EBN91"/>
      <c r="EBO91"/>
      <c r="EBP91"/>
      <c r="EBQ91"/>
      <c r="EBR91"/>
      <c r="EBS91"/>
      <c r="EBT91"/>
      <c r="EBU91"/>
      <c r="EBV91"/>
      <c r="EBW91"/>
      <c r="EBX91"/>
      <c r="EBY91"/>
      <c r="EBZ91"/>
      <c r="ECA91"/>
      <c r="ECB91"/>
      <c r="ECC91"/>
      <c r="ECD91"/>
      <c r="ECE91"/>
      <c r="ECF91"/>
      <c r="ECG91"/>
      <c r="ECH91"/>
      <c r="ECI91"/>
      <c r="ECJ91"/>
      <c r="ECK91"/>
      <c r="ECL91"/>
      <c r="ECM91"/>
      <c r="ECN91"/>
      <c r="ECO91"/>
      <c r="ECP91"/>
      <c r="ECQ91"/>
      <c r="ECR91"/>
      <c r="ECS91"/>
      <c r="ECT91"/>
      <c r="ECU91"/>
      <c r="ECV91"/>
      <c r="ECW91"/>
      <c r="ECX91"/>
      <c r="ECY91"/>
      <c r="ECZ91"/>
      <c r="EDA91"/>
      <c r="EDB91"/>
      <c r="EDC91"/>
      <c r="EDD91"/>
      <c r="EDE91"/>
      <c r="EDF91"/>
      <c r="EDG91"/>
      <c r="EDH91"/>
      <c r="EDI91"/>
      <c r="EDJ91"/>
      <c r="EDK91"/>
      <c r="EDL91"/>
      <c r="EDM91"/>
      <c r="EDN91"/>
      <c r="EDO91"/>
      <c r="EDP91"/>
      <c r="EDQ91"/>
      <c r="EDR91"/>
      <c r="EDS91"/>
      <c r="EDT91"/>
      <c r="EDU91"/>
      <c r="EDV91"/>
      <c r="EDW91"/>
      <c r="EDX91"/>
      <c r="EDY91"/>
      <c r="EDZ91"/>
      <c r="EEA91"/>
      <c r="EEB91"/>
      <c r="EEC91"/>
      <c r="EED91"/>
      <c r="EEE91"/>
      <c r="EEF91"/>
      <c r="EEG91"/>
      <c r="EEH91"/>
      <c r="EEI91"/>
      <c r="EEJ91"/>
      <c r="EEK91"/>
      <c r="EEL91"/>
      <c r="EEM91"/>
      <c r="EEN91"/>
      <c r="EEO91"/>
      <c r="EEP91"/>
      <c r="EEQ91"/>
      <c r="EER91"/>
      <c r="EES91"/>
      <c r="EET91"/>
      <c r="EEU91"/>
      <c r="EEV91"/>
      <c r="EEW91"/>
      <c r="EEX91"/>
      <c r="EEY91"/>
      <c r="EEZ91"/>
      <c r="EFA91"/>
      <c r="EFB91"/>
      <c r="EFC91"/>
      <c r="EFD91"/>
      <c r="EFE91"/>
      <c r="EFF91"/>
      <c r="EFG91"/>
      <c r="EFH91"/>
      <c r="EFI91"/>
      <c r="EFJ91"/>
      <c r="EFK91"/>
      <c r="EFL91"/>
      <c r="EFM91"/>
      <c r="EFN91"/>
      <c r="EFO91"/>
      <c r="EFP91"/>
      <c r="EFQ91"/>
      <c r="EFR91"/>
      <c r="EFS91"/>
      <c r="EFT91"/>
      <c r="EFU91"/>
      <c r="EFV91"/>
      <c r="EFW91"/>
      <c r="EFX91"/>
      <c r="EFY91"/>
      <c r="EFZ91"/>
      <c r="EGA91"/>
      <c r="EGB91"/>
      <c r="EGC91"/>
      <c r="EGD91"/>
      <c r="EGE91"/>
      <c r="EGF91"/>
      <c r="EGG91"/>
      <c r="EGH91"/>
      <c r="EGI91"/>
      <c r="EGJ91"/>
      <c r="EGK91"/>
      <c r="EGL91"/>
      <c r="EGM91"/>
      <c r="EGN91"/>
      <c r="EGO91"/>
      <c r="EGP91"/>
      <c r="EGQ91"/>
      <c r="EGR91"/>
      <c r="EGS91"/>
      <c r="EGT91"/>
      <c r="EGU91"/>
      <c r="EGV91"/>
      <c r="EGW91"/>
      <c r="EGX91"/>
      <c r="EGY91"/>
      <c r="EGZ91"/>
      <c r="EHA91"/>
      <c r="EHB91"/>
      <c r="EHC91"/>
      <c r="EHD91"/>
      <c r="EHE91"/>
      <c r="EHF91"/>
      <c r="EHG91"/>
      <c r="EHH91"/>
      <c r="EHI91"/>
      <c r="EHJ91"/>
      <c r="EHK91"/>
      <c r="EHL91"/>
      <c r="EHM91"/>
      <c r="EHN91"/>
      <c r="EHO91"/>
      <c r="EHP91"/>
      <c r="EHQ91"/>
      <c r="EHR91"/>
      <c r="EHS91"/>
      <c r="EHT91"/>
      <c r="EHU91"/>
      <c r="EHV91"/>
      <c r="EHW91"/>
      <c r="EHX91"/>
      <c r="EHY91"/>
      <c r="EHZ91"/>
      <c r="EIA91"/>
      <c r="EIB91"/>
      <c r="EIC91"/>
      <c r="EID91"/>
      <c r="EIE91"/>
      <c r="EIF91"/>
      <c r="EIG91"/>
      <c r="EIH91"/>
      <c r="EII91"/>
      <c r="EIJ91"/>
      <c r="EIK91"/>
      <c r="EIL91"/>
      <c r="EIM91"/>
      <c r="EIN91"/>
      <c r="EIO91"/>
      <c r="EIP91"/>
      <c r="EIQ91"/>
      <c r="EIR91"/>
      <c r="EIS91"/>
      <c r="EIT91"/>
      <c r="EIU91"/>
      <c r="EIV91"/>
      <c r="EIW91"/>
      <c r="EIX91"/>
      <c r="EIY91"/>
      <c r="EIZ91"/>
      <c r="EJA91"/>
      <c r="EJB91"/>
      <c r="EJC91"/>
      <c r="EJD91"/>
      <c r="EJE91"/>
      <c r="EJF91"/>
      <c r="EJG91"/>
      <c r="EJH91"/>
      <c r="EJI91"/>
      <c r="EJJ91"/>
      <c r="EJK91"/>
      <c r="EJL91"/>
      <c r="EJM91"/>
      <c r="EJN91"/>
      <c r="EJO91"/>
      <c r="EJP91"/>
      <c r="EJQ91"/>
      <c r="EJR91"/>
      <c r="EJS91"/>
      <c r="EJT91"/>
      <c r="EJU91"/>
      <c r="EJV91"/>
      <c r="EJW91"/>
      <c r="EJX91"/>
      <c r="EJY91"/>
      <c r="EJZ91"/>
      <c r="EKA91"/>
      <c r="EKB91"/>
      <c r="EKC91"/>
      <c r="EKD91"/>
      <c r="EKE91"/>
      <c r="EKF91"/>
      <c r="EKG91"/>
      <c r="EKH91"/>
      <c r="EKI91"/>
      <c r="EKJ91"/>
      <c r="EKK91"/>
      <c r="EKL91"/>
      <c r="EKM91"/>
      <c r="EKN91"/>
      <c r="EKO91"/>
      <c r="EKP91"/>
      <c r="EKQ91"/>
      <c r="EKR91"/>
      <c r="EKS91"/>
      <c r="EKT91"/>
      <c r="EKU91"/>
      <c r="EKV91"/>
      <c r="EKW91"/>
      <c r="EKX91"/>
      <c r="EKY91"/>
      <c r="EKZ91"/>
      <c r="ELA91"/>
      <c r="ELB91"/>
      <c r="ELC91"/>
      <c r="ELD91"/>
      <c r="ELE91"/>
      <c r="ELF91"/>
      <c r="ELG91"/>
      <c r="ELH91"/>
      <c r="ELI91"/>
      <c r="ELJ91"/>
      <c r="ELK91"/>
      <c r="ELL91"/>
      <c r="ELM91"/>
      <c r="ELN91"/>
      <c r="ELO91"/>
      <c r="ELP91"/>
      <c r="ELQ91"/>
      <c r="ELR91"/>
      <c r="ELS91"/>
      <c r="ELT91"/>
      <c r="ELU91"/>
      <c r="ELV91"/>
      <c r="ELW91"/>
      <c r="ELX91"/>
      <c r="ELY91"/>
      <c r="ELZ91"/>
      <c r="EMA91"/>
      <c r="EMB91"/>
      <c r="EMC91"/>
      <c r="EMD91"/>
      <c r="EME91"/>
      <c r="EMF91"/>
      <c r="EMG91"/>
      <c r="EMH91"/>
      <c r="EMI91"/>
      <c r="EMJ91"/>
      <c r="EMK91"/>
      <c r="EML91"/>
      <c r="EMM91"/>
      <c r="EMN91"/>
      <c r="EMO91"/>
      <c r="EMP91"/>
      <c r="EMQ91"/>
      <c r="EMR91"/>
      <c r="EMS91"/>
      <c r="EMT91"/>
      <c r="EMU91"/>
      <c r="EMV91"/>
      <c r="EMW91"/>
      <c r="EMX91"/>
      <c r="EMY91"/>
      <c r="EMZ91"/>
      <c r="ENA91"/>
      <c r="ENB91"/>
      <c r="ENC91"/>
      <c r="END91"/>
      <c r="ENE91"/>
      <c r="ENF91"/>
      <c r="ENG91"/>
      <c r="ENH91"/>
      <c r="ENI91"/>
      <c r="ENJ91"/>
      <c r="ENK91"/>
      <c r="ENL91"/>
      <c r="ENM91"/>
      <c r="ENN91"/>
      <c r="ENO91"/>
      <c r="ENP91"/>
      <c r="ENQ91"/>
      <c r="ENR91"/>
      <c r="ENS91"/>
      <c r="ENT91"/>
      <c r="ENU91"/>
      <c r="ENV91"/>
      <c r="ENW91"/>
      <c r="ENX91"/>
      <c r="ENY91"/>
      <c r="ENZ91"/>
      <c r="EOA91"/>
      <c r="EOB91"/>
      <c r="EOC91"/>
      <c r="EOD91"/>
      <c r="EOE91"/>
      <c r="EOF91"/>
      <c r="EOG91"/>
      <c r="EOH91"/>
      <c r="EOI91"/>
      <c r="EOJ91"/>
      <c r="EOK91"/>
      <c r="EOL91"/>
      <c r="EOM91"/>
      <c r="EON91"/>
      <c r="EOO91"/>
      <c r="EOP91"/>
      <c r="EOQ91"/>
      <c r="EOR91"/>
      <c r="EOS91"/>
      <c r="EOT91"/>
      <c r="EOU91"/>
      <c r="EOV91"/>
      <c r="EOW91"/>
      <c r="EOX91"/>
      <c r="EOY91"/>
      <c r="EOZ91"/>
      <c r="EPA91"/>
      <c r="EPB91"/>
      <c r="EPC91"/>
      <c r="EPD91"/>
      <c r="EPE91"/>
      <c r="EPF91"/>
      <c r="EPG91"/>
      <c r="EPH91"/>
      <c r="EPI91"/>
      <c r="EPJ91"/>
      <c r="EPK91"/>
      <c r="EPL91"/>
      <c r="EPM91"/>
      <c r="EPN91"/>
      <c r="EPO91"/>
      <c r="EPP91"/>
      <c r="EPQ91"/>
      <c r="EPR91"/>
      <c r="EPS91"/>
      <c r="EPT91"/>
      <c r="EPU91"/>
      <c r="EPV91"/>
      <c r="EPW91"/>
      <c r="EPX91"/>
      <c r="EPY91"/>
      <c r="EPZ91"/>
      <c r="EQA91"/>
      <c r="EQB91"/>
      <c r="EQC91"/>
      <c r="EQD91"/>
      <c r="EQE91"/>
      <c r="EQF91"/>
      <c r="EQG91"/>
      <c r="EQH91"/>
      <c r="EQI91"/>
      <c r="EQJ91"/>
      <c r="EQK91"/>
      <c r="EQL91"/>
      <c r="EQM91"/>
      <c r="EQN91"/>
      <c r="EQO91"/>
      <c r="EQP91"/>
      <c r="EQQ91"/>
      <c r="EQR91"/>
      <c r="EQS91"/>
      <c r="EQT91"/>
      <c r="EQU91"/>
      <c r="EQV91"/>
      <c r="EQW91"/>
      <c r="EQX91"/>
      <c r="EQY91"/>
      <c r="EQZ91"/>
      <c r="ERA91"/>
      <c r="ERB91"/>
      <c r="ERC91"/>
      <c r="ERD91"/>
      <c r="ERE91"/>
      <c r="ERF91"/>
      <c r="ERG91"/>
      <c r="ERH91"/>
      <c r="ERI91"/>
      <c r="ERJ91"/>
      <c r="ERK91"/>
      <c r="ERL91"/>
      <c r="ERM91"/>
      <c r="ERN91"/>
      <c r="ERO91"/>
      <c r="ERP91"/>
      <c r="ERQ91"/>
      <c r="ERR91"/>
      <c r="ERS91"/>
      <c r="ERT91"/>
      <c r="ERU91"/>
      <c r="ERV91"/>
      <c r="ERW91"/>
      <c r="ERX91"/>
      <c r="ERY91"/>
      <c r="ERZ91"/>
      <c r="ESA91"/>
      <c r="ESB91"/>
      <c r="ESC91"/>
      <c r="ESD91"/>
      <c r="ESE91"/>
      <c r="ESF91"/>
      <c r="ESG91"/>
      <c r="ESH91"/>
      <c r="ESI91"/>
      <c r="ESJ91"/>
      <c r="ESK91"/>
      <c r="ESL91"/>
      <c r="ESM91"/>
      <c r="ESN91"/>
      <c r="ESO91"/>
      <c r="ESP91"/>
      <c r="ESQ91"/>
      <c r="ESR91"/>
      <c r="ESS91"/>
      <c r="EST91"/>
      <c r="ESU91"/>
      <c r="ESV91"/>
      <c r="ESW91"/>
      <c r="ESX91"/>
      <c r="ESY91"/>
      <c r="ESZ91"/>
      <c r="ETA91"/>
      <c r="ETB91"/>
      <c r="ETC91"/>
      <c r="ETD91"/>
      <c r="ETE91"/>
      <c r="ETF91"/>
      <c r="ETG91"/>
      <c r="ETH91"/>
      <c r="ETI91"/>
      <c r="ETJ91"/>
      <c r="ETK91"/>
      <c r="ETL91"/>
      <c r="ETM91"/>
      <c r="ETN91"/>
      <c r="ETO91"/>
      <c r="ETP91"/>
      <c r="ETQ91"/>
      <c r="ETR91"/>
      <c r="ETS91"/>
      <c r="ETT91"/>
      <c r="ETU91"/>
      <c r="ETV91"/>
      <c r="ETW91"/>
      <c r="ETX91"/>
      <c r="ETY91"/>
      <c r="ETZ91"/>
      <c r="EUA91"/>
      <c r="EUB91"/>
      <c r="EUC91"/>
      <c r="EUD91"/>
      <c r="EUE91"/>
      <c r="EUF91"/>
      <c r="EUG91"/>
      <c r="EUH91"/>
      <c r="EUI91"/>
      <c r="EUJ91"/>
      <c r="EUK91"/>
      <c r="EUL91"/>
      <c r="EUM91"/>
      <c r="EUN91"/>
      <c r="EUO91"/>
      <c r="EUP91"/>
      <c r="EUQ91"/>
      <c r="EUR91"/>
      <c r="EUS91"/>
      <c r="EUT91"/>
      <c r="EUU91"/>
      <c r="EUV91"/>
      <c r="EUW91"/>
      <c r="EUX91"/>
      <c r="EUY91"/>
      <c r="EUZ91"/>
      <c r="EVA91"/>
      <c r="EVB91"/>
      <c r="EVC91"/>
      <c r="EVD91"/>
      <c r="EVE91"/>
      <c r="EVF91"/>
      <c r="EVG91"/>
      <c r="EVH91"/>
      <c r="EVI91"/>
      <c r="EVJ91"/>
      <c r="EVK91"/>
      <c r="EVL91"/>
      <c r="EVM91"/>
      <c r="EVN91"/>
      <c r="EVO91"/>
      <c r="EVP91"/>
      <c r="EVQ91"/>
      <c r="EVR91"/>
      <c r="EVS91"/>
      <c r="EVT91"/>
      <c r="EVU91"/>
      <c r="EVV91"/>
      <c r="EVW91"/>
      <c r="EVX91"/>
      <c r="EVY91"/>
      <c r="EVZ91"/>
      <c r="EWA91"/>
      <c r="EWB91"/>
      <c r="EWC91"/>
      <c r="EWD91"/>
      <c r="EWE91"/>
      <c r="EWF91"/>
      <c r="EWG91"/>
      <c r="EWH91"/>
      <c r="EWI91"/>
      <c r="EWJ91"/>
      <c r="EWK91"/>
      <c r="EWL91"/>
      <c r="EWM91"/>
      <c r="EWN91"/>
      <c r="EWO91"/>
      <c r="EWP91"/>
      <c r="EWQ91"/>
      <c r="EWR91"/>
      <c r="EWS91"/>
      <c r="EWT91"/>
      <c r="EWU91"/>
      <c r="EWV91"/>
      <c r="EWW91"/>
      <c r="EWX91"/>
      <c r="EWY91"/>
      <c r="EWZ91"/>
      <c r="EXA91"/>
      <c r="EXB91"/>
      <c r="EXC91"/>
      <c r="EXD91"/>
      <c r="EXE91"/>
      <c r="EXF91"/>
      <c r="EXG91"/>
      <c r="EXH91"/>
      <c r="EXI91"/>
      <c r="EXJ91"/>
      <c r="EXK91"/>
      <c r="EXL91"/>
      <c r="EXM91"/>
      <c r="EXN91"/>
      <c r="EXO91"/>
      <c r="EXP91"/>
      <c r="EXQ91"/>
      <c r="EXR91"/>
      <c r="EXS91"/>
      <c r="EXT91"/>
      <c r="EXU91"/>
      <c r="EXV91"/>
      <c r="EXW91"/>
      <c r="EXX91"/>
      <c r="EXY91"/>
      <c r="EXZ91"/>
      <c r="EYA91"/>
      <c r="EYB91"/>
      <c r="EYC91"/>
      <c r="EYD91"/>
      <c r="EYE91"/>
      <c r="EYF91"/>
      <c r="EYG91"/>
      <c r="EYH91"/>
      <c r="EYI91"/>
      <c r="EYJ91"/>
      <c r="EYK91"/>
      <c r="EYL91"/>
      <c r="EYM91"/>
      <c r="EYN91"/>
      <c r="EYO91"/>
      <c r="EYP91"/>
      <c r="EYQ91"/>
      <c r="EYR91"/>
      <c r="EYS91"/>
      <c r="EYT91"/>
      <c r="EYU91"/>
      <c r="EYV91"/>
      <c r="EYW91"/>
      <c r="EYX91"/>
      <c r="EYY91"/>
      <c r="EYZ91"/>
      <c r="EZA91"/>
      <c r="EZB91"/>
      <c r="EZC91"/>
      <c r="EZD91"/>
      <c r="EZE91"/>
      <c r="EZF91"/>
      <c r="EZG91"/>
      <c r="EZH91"/>
      <c r="EZI91"/>
      <c r="EZJ91"/>
      <c r="EZK91"/>
      <c r="EZL91"/>
      <c r="EZM91"/>
      <c r="EZN91"/>
      <c r="EZO91"/>
      <c r="EZP91"/>
      <c r="EZQ91"/>
      <c r="EZR91"/>
      <c r="EZS91"/>
      <c r="EZT91"/>
      <c r="EZU91"/>
      <c r="EZV91"/>
      <c r="EZW91"/>
      <c r="EZX91"/>
      <c r="EZY91"/>
      <c r="EZZ91"/>
      <c r="FAA91"/>
      <c r="FAB91"/>
      <c r="FAC91"/>
      <c r="FAD91"/>
      <c r="FAE91"/>
      <c r="FAF91"/>
      <c r="FAG91"/>
      <c r="FAH91"/>
      <c r="FAI91"/>
      <c r="FAJ91"/>
      <c r="FAK91"/>
      <c r="FAL91"/>
      <c r="FAM91"/>
      <c r="FAN91"/>
      <c r="FAO91"/>
      <c r="FAP91"/>
      <c r="FAQ91"/>
      <c r="FAR91"/>
      <c r="FAS91"/>
      <c r="FAT91"/>
      <c r="FAU91"/>
      <c r="FAV91"/>
      <c r="FAW91"/>
      <c r="FAX91"/>
      <c r="FAY91"/>
      <c r="FAZ91"/>
      <c r="FBA91"/>
      <c r="FBB91"/>
      <c r="FBC91"/>
      <c r="FBD91"/>
      <c r="FBE91"/>
      <c r="FBF91"/>
      <c r="FBG91"/>
      <c r="FBH91"/>
      <c r="FBI91"/>
      <c r="FBJ91"/>
      <c r="FBK91"/>
      <c r="FBL91"/>
      <c r="FBM91"/>
      <c r="FBN91"/>
      <c r="FBO91"/>
      <c r="FBP91"/>
      <c r="FBQ91"/>
      <c r="FBR91"/>
      <c r="FBS91"/>
      <c r="FBT91"/>
      <c r="FBU91"/>
      <c r="FBV91"/>
      <c r="FBW91"/>
      <c r="FBX91"/>
      <c r="FBY91"/>
      <c r="FBZ91"/>
      <c r="FCA91"/>
      <c r="FCB91"/>
      <c r="FCC91"/>
      <c r="FCD91"/>
      <c r="FCE91"/>
      <c r="FCF91"/>
      <c r="FCG91"/>
      <c r="FCH91"/>
      <c r="FCI91"/>
      <c r="FCJ91"/>
      <c r="FCK91"/>
      <c r="FCL91"/>
      <c r="FCM91"/>
      <c r="FCN91"/>
      <c r="FCO91"/>
      <c r="FCP91"/>
      <c r="FCQ91"/>
      <c r="FCR91"/>
      <c r="FCS91"/>
      <c r="FCT91"/>
      <c r="FCU91"/>
      <c r="FCV91"/>
      <c r="FCW91"/>
      <c r="FCX91"/>
      <c r="FCY91"/>
      <c r="FCZ91"/>
      <c r="FDA91"/>
      <c r="FDB91"/>
      <c r="FDC91"/>
      <c r="FDD91"/>
      <c r="FDE91"/>
      <c r="FDF91"/>
      <c r="FDG91"/>
      <c r="FDH91"/>
      <c r="FDI91"/>
      <c r="FDJ91"/>
      <c r="FDK91"/>
      <c r="FDL91"/>
      <c r="FDM91"/>
      <c r="FDN91"/>
      <c r="FDO91"/>
      <c r="FDP91"/>
      <c r="FDQ91"/>
      <c r="FDR91"/>
      <c r="FDS91"/>
      <c r="FDT91"/>
      <c r="FDU91"/>
      <c r="FDV91"/>
      <c r="FDW91"/>
      <c r="FDX91"/>
      <c r="FDY91"/>
      <c r="FDZ91"/>
      <c r="FEA91"/>
      <c r="FEB91"/>
      <c r="FEC91"/>
      <c r="FED91"/>
      <c r="FEE91"/>
      <c r="FEF91"/>
      <c r="FEG91"/>
      <c r="FEH91"/>
      <c r="FEI91"/>
      <c r="FEJ91"/>
      <c r="FEK91"/>
      <c r="FEL91"/>
      <c r="FEM91"/>
      <c r="FEN91"/>
      <c r="FEO91"/>
      <c r="FEP91"/>
      <c r="FEQ91"/>
      <c r="FER91"/>
      <c r="FES91"/>
      <c r="FET91"/>
      <c r="FEU91"/>
      <c r="FEV91"/>
      <c r="FEW91"/>
      <c r="FEX91"/>
      <c r="FEY91"/>
      <c r="FEZ91"/>
      <c r="FFA91"/>
      <c r="FFB91"/>
      <c r="FFC91"/>
      <c r="FFD91"/>
      <c r="FFE91"/>
      <c r="FFF91"/>
      <c r="FFG91"/>
      <c r="FFH91"/>
      <c r="FFI91"/>
      <c r="FFJ91"/>
      <c r="FFK91"/>
      <c r="FFL91"/>
      <c r="FFM91"/>
      <c r="FFN91"/>
      <c r="FFO91"/>
      <c r="FFP91"/>
      <c r="FFQ91"/>
      <c r="FFR91"/>
      <c r="FFS91"/>
      <c r="FFT91"/>
      <c r="FFU91"/>
      <c r="FFV91"/>
      <c r="FFW91"/>
      <c r="FFX91"/>
      <c r="FFY91"/>
      <c r="FFZ91"/>
      <c r="FGA91"/>
      <c r="FGB91"/>
      <c r="FGC91"/>
      <c r="FGD91"/>
      <c r="FGE91"/>
      <c r="FGF91"/>
      <c r="FGG91"/>
      <c r="FGH91"/>
      <c r="FGI91"/>
      <c r="FGJ91"/>
      <c r="FGK91"/>
      <c r="FGL91"/>
      <c r="FGM91"/>
      <c r="FGN91"/>
      <c r="FGO91"/>
      <c r="FGP91"/>
      <c r="FGQ91"/>
      <c r="FGR91"/>
      <c r="FGS91"/>
      <c r="FGT91"/>
      <c r="FGU91"/>
      <c r="FGV91"/>
      <c r="FGW91"/>
      <c r="FGX91"/>
      <c r="FGY91"/>
      <c r="FGZ91"/>
      <c r="FHA91"/>
      <c r="FHB91"/>
      <c r="FHC91"/>
      <c r="FHD91"/>
      <c r="FHE91"/>
      <c r="FHF91"/>
      <c r="FHG91"/>
      <c r="FHH91"/>
      <c r="FHI91"/>
      <c r="FHJ91"/>
      <c r="FHK91"/>
      <c r="FHL91"/>
      <c r="FHM91"/>
      <c r="FHN91"/>
      <c r="FHO91"/>
      <c r="FHP91"/>
      <c r="FHQ91"/>
      <c r="FHR91"/>
      <c r="FHS91"/>
      <c r="FHT91"/>
      <c r="FHU91"/>
      <c r="FHV91"/>
      <c r="FHW91"/>
      <c r="FHX91"/>
      <c r="FHY91"/>
      <c r="FHZ91"/>
      <c r="FIA91"/>
      <c r="FIB91"/>
      <c r="FIC91"/>
      <c r="FID91"/>
      <c r="FIE91"/>
      <c r="FIF91"/>
      <c r="FIG91"/>
      <c r="FIH91"/>
      <c r="FII91"/>
      <c r="FIJ91"/>
      <c r="FIK91"/>
      <c r="FIL91"/>
      <c r="FIM91"/>
      <c r="FIN91"/>
      <c r="FIO91"/>
      <c r="FIP91"/>
      <c r="FIQ91"/>
      <c r="FIR91"/>
      <c r="FIS91"/>
      <c r="FIT91"/>
      <c r="FIU91"/>
      <c r="FIV91"/>
      <c r="FIW91"/>
      <c r="FIX91"/>
      <c r="FIY91"/>
      <c r="FIZ91"/>
      <c r="FJA91"/>
      <c r="FJB91"/>
      <c r="FJC91"/>
      <c r="FJD91"/>
      <c r="FJE91"/>
      <c r="FJF91"/>
      <c r="FJG91"/>
      <c r="FJH91"/>
      <c r="FJI91"/>
      <c r="FJJ91"/>
      <c r="FJK91"/>
      <c r="FJL91"/>
      <c r="FJM91"/>
      <c r="FJN91"/>
      <c r="FJO91"/>
      <c r="FJP91"/>
      <c r="FJQ91"/>
      <c r="FJR91"/>
      <c r="FJS91"/>
      <c r="FJT91"/>
      <c r="FJU91"/>
      <c r="FJV91"/>
      <c r="FJW91"/>
      <c r="FJX91"/>
      <c r="FJY91"/>
      <c r="FJZ91"/>
      <c r="FKA91"/>
      <c r="FKB91"/>
      <c r="FKC91"/>
      <c r="FKD91"/>
      <c r="FKE91"/>
      <c r="FKF91"/>
      <c r="FKG91"/>
      <c r="FKH91"/>
      <c r="FKI91"/>
      <c r="FKJ91"/>
      <c r="FKK91"/>
      <c r="FKL91"/>
      <c r="FKM91"/>
      <c r="FKN91"/>
      <c r="FKO91"/>
      <c r="FKP91"/>
      <c r="FKQ91"/>
      <c r="FKR91"/>
      <c r="FKS91"/>
      <c r="FKT91"/>
      <c r="FKU91"/>
      <c r="FKV91"/>
      <c r="FKW91"/>
      <c r="FKX91"/>
      <c r="FKY91"/>
      <c r="FKZ91"/>
      <c r="FLA91"/>
      <c r="FLB91"/>
      <c r="FLC91"/>
      <c r="FLD91"/>
      <c r="FLE91"/>
      <c r="FLF91"/>
      <c r="FLG91"/>
      <c r="FLH91"/>
      <c r="FLI91"/>
      <c r="FLJ91"/>
      <c r="FLK91"/>
      <c r="FLL91"/>
      <c r="FLM91"/>
      <c r="FLN91"/>
      <c r="FLO91"/>
      <c r="FLP91"/>
      <c r="FLQ91"/>
      <c r="FLR91"/>
      <c r="FLS91"/>
      <c r="FLT91"/>
      <c r="FLU91"/>
      <c r="FLV91"/>
      <c r="FLW91"/>
      <c r="FLX91"/>
      <c r="FLY91"/>
      <c r="FLZ91"/>
      <c r="FMA91"/>
      <c r="FMB91"/>
      <c r="FMC91"/>
      <c r="FMD91"/>
      <c r="FME91"/>
      <c r="FMF91"/>
      <c r="FMG91"/>
      <c r="FMH91"/>
      <c r="FMI91"/>
      <c r="FMJ91"/>
      <c r="FMK91"/>
      <c r="FML91"/>
      <c r="FMM91"/>
      <c r="FMN91"/>
      <c r="FMO91"/>
      <c r="FMP91"/>
      <c r="FMQ91"/>
      <c r="FMR91"/>
      <c r="FMS91"/>
      <c r="FMT91"/>
      <c r="FMU91"/>
      <c r="FMV91"/>
      <c r="FMW91"/>
      <c r="FMX91"/>
      <c r="FMY91"/>
      <c r="FMZ91"/>
      <c r="FNA91"/>
      <c r="FNB91"/>
      <c r="FNC91"/>
      <c r="FND91"/>
      <c r="FNE91"/>
      <c r="FNF91"/>
      <c r="FNG91"/>
      <c r="FNH91"/>
      <c r="FNI91"/>
      <c r="FNJ91"/>
      <c r="FNK91"/>
      <c r="FNL91"/>
      <c r="FNM91"/>
      <c r="FNN91"/>
      <c r="FNO91"/>
      <c r="FNP91"/>
      <c r="FNQ91"/>
      <c r="FNR91"/>
      <c r="FNS91"/>
      <c r="FNT91"/>
      <c r="FNU91"/>
      <c r="FNV91"/>
      <c r="FNW91"/>
      <c r="FNX91"/>
      <c r="FNY91"/>
      <c r="FNZ91"/>
      <c r="FOA91"/>
      <c r="FOB91"/>
      <c r="FOC91"/>
      <c r="FOD91"/>
      <c r="FOE91"/>
      <c r="FOF91"/>
      <c r="FOG91"/>
      <c r="FOH91"/>
      <c r="FOI91"/>
      <c r="FOJ91"/>
      <c r="FOK91"/>
      <c r="FOL91"/>
      <c r="FOM91"/>
      <c r="FON91"/>
      <c r="FOO91"/>
      <c r="FOP91"/>
      <c r="FOQ91"/>
      <c r="FOR91"/>
      <c r="FOS91"/>
      <c r="FOT91"/>
      <c r="FOU91"/>
      <c r="FOV91"/>
      <c r="FOW91"/>
      <c r="FOX91"/>
      <c r="FOY91"/>
      <c r="FOZ91"/>
      <c r="FPA91"/>
      <c r="FPB91"/>
      <c r="FPC91"/>
      <c r="FPD91"/>
      <c r="FPE91"/>
      <c r="FPF91"/>
      <c r="FPG91"/>
      <c r="FPH91"/>
      <c r="FPI91"/>
      <c r="FPJ91"/>
      <c r="FPK91"/>
      <c r="FPL91"/>
      <c r="FPM91"/>
      <c r="FPN91"/>
      <c r="FPO91"/>
      <c r="FPP91"/>
      <c r="FPQ91"/>
      <c r="FPR91"/>
      <c r="FPS91"/>
      <c r="FPT91"/>
      <c r="FPU91"/>
      <c r="FPV91"/>
      <c r="FPW91"/>
      <c r="FPX91"/>
      <c r="FPY91"/>
      <c r="FPZ91"/>
      <c r="FQA91"/>
      <c r="FQB91"/>
      <c r="FQC91"/>
      <c r="FQD91"/>
      <c r="FQE91"/>
      <c r="FQF91"/>
      <c r="FQG91"/>
      <c r="FQH91"/>
      <c r="FQI91"/>
      <c r="FQJ91"/>
      <c r="FQK91"/>
      <c r="FQL91"/>
      <c r="FQM91"/>
      <c r="FQN91"/>
      <c r="FQO91"/>
      <c r="FQP91"/>
      <c r="FQQ91"/>
      <c r="FQR91"/>
      <c r="FQS91"/>
      <c r="FQT91"/>
      <c r="FQU91"/>
      <c r="FQV91"/>
      <c r="FQW91"/>
      <c r="FQX91"/>
      <c r="FQY91"/>
      <c r="FQZ91"/>
      <c r="FRA91"/>
      <c r="FRB91"/>
      <c r="FRC91"/>
      <c r="FRD91"/>
      <c r="FRE91"/>
      <c r="FRF91"/>
      <c r="FRG91"/>
      <c r="FRH91"/>
      <c r="FRI91"/>
      <c r="FRJ91"/>
      <c r="FRK91"/>
      <c r="FRL91"/>
      <c r="FRM91"/>
      <c r="FRN91"/>
      <c r="FRO91"/>
      <c r="FRP91"/>
      <c r="FRQ91"/>
      <c r="FRR91"/>
      <c r="FRS91"/>
      <c r="FRT91"/>
      <c r="FRU91"/>
      <c r="FRV91"/>
      <c r="FRW91"/>
      <c r="FRX91"/>
      <c r="FRY91"/>
      <c r="FRZ91"/>
      <c r="FSA91"/>
      <c r="FSB91"/>
      <c r="FSC91"/>
      <c r="FSD91"/>
      <c r="FSE91"/>
      <c r="FSF91"/>
      <c r="FSG91"/>
      <c r="FSH91"/>
      <c r="FSI91"/>
      <c r="FSJ91"/>
      <c r="FSK91"/>
      <c r="FSL91"/>
      <c r="FSM91"/>
      <c r="FSN91"/>
      <c r="FSO91"/>
      <c r="FSP91"/>
      <c r="FSQ91"/>
      <c r="FSR91"/>
      <c r="FSS91"/>
      <c r="FST91"/>
      <c r="FSU91"/>
      <c r="FSV91"/>
      <c r="FSW91"/>
      <c r="FSX91"/>
      <c r="FSY91"/>
      <c r="FSZ91"/>
      <c r="FTA91"/>
      <c r="FTB91"/>
      <c r="FTC91"/>
      <c r="FTD91"/>
      <c r="FTE91"/>
      <c r="FTF91"/>
      <c r="FTG91"/>
      <c r="FTH91"/>
      <c r="FTI91"/>
      <c r="FTJ91"/>
      <c r="FTK91"/>
      <c r="FTL91"/>
      <c r="FTM91"/>
      <c r="FTN91"/>
      <c r="FTO91"/>
      <c r="FTP91"/>
      <c r="FTQ91"/>
      <c r="FTR91"/>
      <c r="FTS91"/>
      <c r="FTT91"/>
      <c r="FTU91"/>
      <c r="FTV91"/>
      <c r="FTW91"/>
      <c r="FTX91"/>
      <c r="FTY91"/>
      <c r="FTZ91"/>
      <c r="FUA91"/>
      <c r="FUB91"/>
      <c r="FUC91"/>
      <c r="FUD91"/>
      <c r="FUE91"/>
      <c r="FUF91"/>
      <c r="FUG91"/>
      <c r="FUH91"/>
      <c r="FUI91"/>
      <c r="FUJ91"/>
      <c r="FUK91"/>
      <c r="FUL91"/>
      <c r="FUM91"/>
      <c r="FUN91"/>
      <c r="FUO91"/>
      <c r="FUP91"/>
      <c r="FUQ91"/>
      <c r="FUR91"/>
      <c r="FUS91"/>
      <c r="FUT91"/>
      <c r="FUU91"/>
      <c r="FUV91"/>
      <c r="FUW91"/>
      <c r="FUX91"/>
      <c r="FUY91"/>
      <c r="FUZ91"/>
      <c r="FVA91"/>
      <c r="FVB91"/>
      <c r="FVC91"/>
      <c r="FVD91"/>
      <c r="FVE91"/>
      <c r="FVF91"/>
      <c r="FVG91"/>
      <c r="FVH91"/>
      <c r="FVI91"/>
      <c r="FVJ91"/>
      <c r="FVK91"/>
      <c r="FVL91"/>
      <c r="FVM91"/>
      <c r="FVN91"/>
      <c r="FVO91"/>
      <c r="FVP91"/>
      <c r="FVQ91"/>
      <c r="FVR91"/>
      <c r="FVS91"/>
      <c r="FVT91"/>
      <c r="FVU91"/>
      <c r="FVV91"/>
      <c r="FVW91"/>
      <c r="FVX91"/>
      <c r="FVY91"/>
      <c r="FVZ91"/>
      <c r="FWA91"/>
      <c r="FWB91"/>
      <c r="FWC91"/>
      <c r="FWD91"/>
      <c r="FWE91"/>
      <c r="FWF91"/>
      <c r="FWG91"/>
      <c r="FWH91"/>
      <c r="FWI91"/>
      <c r="FWJ91"/>
      <c r="FWK91"/>
      <c r="FWL91"/>
      <c r="FWM91"/>
      <c r="FWN91"/>
      <c r="FWO91"/>
      <c r="FWP91"/>
      <c r="FWQ91"/>
      <c r="FWR91"/>
      <c r="FWS91"/>
      <c r="FWT91"/>
      <c r="FWU91"/>
      <c r="FWV91"/>
      <c r="FWW91"/>
      <c r="FWX91"/>
      <c r="FWY91"/>
      <c r="FWZ91"/>
      <c r="FXA91"/>
      <c r="FXB91"/>
      <c r="FXC91"/>
      <c r="FXD91"/>
      <c r="FXE91"/>
      <c r="FXF91"/>
      <c r="FXG91"/>
      <c r="FXH91"/>
      <c r="FXI91"/>
      <c r="FXJ91"/>
      <c r="FXK91"/>
      <c r="FXL91"/>
      <c r="FXM91"/>
      <c r="FXN91"/>
      <c r="FXO91"/>
      <c r="FXP91"/>
      <c r="FXQ91"/>
      <c r="FXR91"/>
      <c r="FXS91"/>
      <c r="FXT91"/>
      <c r="FXU91"/>
      <c r="FXV91"/>
      <c r="FXW91"/>
      <c r="FXX91"/>
      <c r="FXY91"/>
      <c r="FXZ91"/>
      <c r="FYA91"/>
      <c r="FYB91"/>
      <c r="FYC91"/>
      <c r="FYD91"/>
      <c r="FYE91"/>
      <c r="FYF91"/>
      <c r="FYG91"/>
      <c r="FYH91"/>
      <c r="FYI91"/>
      <c r="FYJ91"/>
      <c r="FYK91"/>
      <c r="FYL91"/>
      <c r="FYM91"/>
      <c r="FYN91"/>
      <c r="FYO91"/>
      <c r="FYP91"/>
      <c r="FYQ91"/>
      <c r="FYR91"/>
      <c r="FYS91"/>
      <c r="FYT91"/>
      <c r="FYU91"/>
      <c r="FYV91"/>
      <c r="FYW91"/>
      <c r="FYX91"/>
      <c r="FYY91"/>
      <c r="FYZ91"/>
      <c r="FZA91"/>
      <c r="FZB91"/>
      <c r="FZC91"/>
      <c r="FZD91"/>
      <c r="FZE91"/>
      <c r="FZF91"/>
      <c r="FZG91"/>
      <c r="FZH91"/>
      <c r="FZI91"/>
      <c r="FZJ91"/>
      <c r="FZK91"/>
      <c r="FZL91"/>
      <c r="FZM91"/>
      <c r="FZN91"/>
      <c r="FZO91"/>
      <c r="FZP91"/>
      <c r="FZQ91"/>
      <c r="FZR91"/>
      <c r="FZS91"/>
      <c r="FZT91"/>
      <c r="FZU91"/>
      <c r="FZV91"/>
      <c r="FZW91"/>
      <c r="FZX91"/>
      <c r="FZY91"/>
      <c r="FZZ91"/>
      <c r="GAA91"/>
      <c r="GAB91"/>
      <c r="GAC91"/>
      <c r="GAD91"/>
      <c r="GAE91"/>
      <c r="GAF91"/>
      <c r="GAG91"/>
      <c r="GAH91"/>
      <c r="GAI91"/>
      <c r="GAJ91"/>
      <c r="GAK91"/>
      <c r="GAL91"/>
      <c r="GAM91"/>
      <c r="GAN91"/>
      <c r="GAO91"/>
      <c r="GAP91"/>
      <c r="GAQ91"/>
      <c r="GAR91"/>
      <c r="GAS91"/>
      <c r="GAT91"/>
      <c r="GAU91"/>
      <c r="GAV91"/>
      <c r="GAW91"/>
      <c r="GAX91"/>
      <c r="GAY91"/>
      <c r="GAZ91"/>
      <c r="GBA91"/>
      <c r="GBB91"/>
      <c r="GBC91"/>
      <c r="GBD91"/>
      <c r="GBE91"/>
      <c r="GBF91"/>
      <c r="GBG91"/>
      <c r="GBH91"/>
      <c r="GBI91"/>
      <c r="GBJ91"/>
      <c r="GBK91"/>
      <c r="GBL91"/>
      <c r="GBM91"/>
      <c r="GBN91"/>
      <c r="GBO91"/>
      <c r="GBP91"/>
      <c r="GBQ91"/>
      <c r="GBR91"/>
      <c r="GBS91"/>
      <c r="GBT91"/>
      <c r="GBU91"/>
      <c r="GBV91"/>
      <c r="GBW91"/>
      <c r="GBX91"/>
      <c r="GBY91"/>
      <c r="GBZ91"/>
      <c r="GCA91"/>
      <c r="GCB91"/>
      <c r="GCC91"/>
      <c r="GCD91"/>
      <c r="GCE91"/>
      <c r="GCF91"/>
      <c r="GCG91"/>
      <c r="GCH91"/>
      <c r="GCI91"/>
      <c r="GCJ91"/>
      <c r="GCK91"/>
      <c r="GCL91"/>
      <c r="GCM91"/>
      <c r="GCN91"/>
      <c r="GCO91"/>
      <c r="GCP91"/>
      <c r="GCQ91"/>
      <c r="GCR91"/>
      <c r="GCS91"/>
      <c r="GCT91"/>
      <c r="GCU91"/>
      <c r="GCV91"/>
      <c r="GCW91"/>
      <c r="GCX91"/>
      <c r="GCY91"/>
      <c r="GCZ91"/>
      <c r="GDA91"/>
      <c r="GDB91"/>
      <c r="GDC91"/>
      <c r="GDD91"/>
      <c r="GDE91"/>
      <c r="GDF91"/>
      <c r="GDG91"/>
      <c r="GDH91"/>
      <c r="GDI91"/>
      <c r="GDJ91"/>
      <c r="GDK91"/>
      <c r="GDL91"/>
      <c r="GDM91"/>
      <c r="GDN91"/>
      <c r="GDO91"/>
      <c r="GDP91"/>
      <c r="GDQ91"/>
      <c r="GDR91"/>
      <c r="GDS91"/>
      <c r="GDT91"/>
      <c r="GDU91"/>
      <c r="GDV91"/>
      <c r="GDW91"/>
      <c r="GDX91"/>
      <c r="GDY91"/>
      <c r="GDZ91"/>
      <c r="GEA91"/>
      <c r="GEB91"/>
      <c r="GEC91"/>
      <c r="GED91"/>
      <c r="GEE91"/>
      <c r="GEF91"/>
      <c r="GEG91"/>
      <c r="GEH91"/>
      <c r="GEI91"/>
      <c r="GEJ91"/>
      <c r="GEK91"/>
      <c r="GEL91"/>
      <c r="GEM91"/>
      <c r="GEN91"/>
      <c r="GEO91"/>
      <c r="GEP91"/>
      <c r="GEQ91"/>
      <c r="GER91"/>
      <c r="GES91"/>
      <c r="GET91"/>
      <c r="GEU91"/>
      <c r="GEV91"/>
      <c r="GEW91"/>
      <c r="GEX91"/>
      <c r="GEY91"/>
      <c r="GEZ91"/>
      <c r="GFA91"/>
      <c r="GFB91"/>
      <c r="GFC91"/>
      <c r="GFD91"/>
      <c r="GFE91"/>
      <c r="GFF91"/>
      <c r="GFG91"/>
      <c r="GFH91"/>
      <c r="GFI91"/>
      <c r="GFJ91"/>
      <c r="GFK91"/>
      <c r="GFL91"/>
      <c r="GFM91"/>
      <c r="GFN91"/>
      <c r="GFO91"/>
      <c r="GFP91"/>
      <c r="GFQ91"/>
      <c r="GFR91"/>
      <c r="GFS91"/>
      <c r="GFT91"/>
      <c r="GFU91"/>
      <c r="GFV91"/>
      <c r="GFW91"/>
      <c r="GFX91"/>
      <c r="GFY91"/>
      <c r="GFZ91"/>
      <c r="GGA91"/>
      <c r="GGB91"/>
      <c r="GGC91"/>
      <c r="GGD91"/>
      <c r="GGE91"/>
      <c r="GGF91"/>
      <c r="GGG91"/>
      <c r="GGH91"/>
      <c r="GGI91"/>
      <c r="GGJ91"/>
      <c r="GGK91"/>
      <c r="GGL91"/>
      <c r="GGM91"/>
      <c r="GGN91"/>
      <c r="GGO91"/>
      <c r="GGP91"/>
      <c r="GGQ91"/>
      <c r="GGR91"/>
      <c r="GGS91"/>
      <c r="GGT91"/>
      <c r="GGU91"/>
      <c r="GGV91"/>
      <c r="GGW91"/>
      <c r="GGX91"/>
      <c r="GGY91"/>
      <c r="GGZ91"/>
      <c r="GHA91"/>
      <c r="GHB91"/>
      <c r="GHC91"/>
      <c r="GHD91"/>
      <c r="GHE91"/>
      <c r="GHF91"/>
      <c r="GHG91"/>
      <c r="GHH91"/>
      <c r="GHI91"/>
      <c r="GHJ91"/>
      <c r="GHK91"/>
      <c r="GHL91"/>
      <c r="GHM91"/>
      <c r="GHN91"/>
      <c r="GHO91"/>
      <c r="GHP91"/>
      <c r="GHQ91"/>
      <c r="GHR91"/>
      <c r="GHS91"/>
      <c r="GHT91"/>
      <c r="GHU91"/>
      <c r="GHV91"/>
      <c r="GHW91"/>
      <c r="GHX91"/>
      <c r="GHY91"/>
      <c r="GHZ91"/>
      <c r="GIA91"/>
      <c r="GIB91"/>
      <c r="GIC91"/>
      <c r="GID91"/>
      <c r="GIE91"/>
      <c r="GIF91"/>
      <c r="GIG91"/>
      <c r="GIH91"/>
      <c r="GII91"/>
      <c r="GIJ91"/>
      <c r="GIK91"/>
      <c r="GIL91"/>
      <c r="GIM91"/>
      <c r="GIN91"/>
      <c r="GIO91"/>
      <c r="GIP91"/>
      <c r="GIQ91"/>
      <c r="GIR91"/>
      <c r="GIS91"/>
      <c r="GIT91"/>
      <c r="GIU91"/>
      <c r="GIV91"/>
      <c r="GIW91"/>
      <c r="GIX91"/>
      <c r="GIY91"/>
      <c r="GIZ91"/>
      <c r="GJA91"/>
      <c r="GJB91"/>
      <c r="GJC91"/>
      <c r="GJD91"/>
      <c r="GJE91"/>
      <c r="GJF91"/>
      <c r="GJG91"/>
      <c r="GJH91"/>
      <c r="GJI91"/>
      <c r="GJJ91"/>
      <c r="GJK91"/>
      <c r="GJL91"/>
      <c r="GJM91"/>
      <c r="GJN91"/>
      <c r="GJO91"/>
      <c r="GJP91"/>
      <c r="GJQ91"/>
      <c r="GJR91"/>
      <c r="GJS91"/>
      <c r="GJT91"/>
      <c r="GJU91"/>
      <c r="GJV91"/>
      <c r="GJW91"/>
      <c r="GJX91"/>
      <c r="GJY91"/>
      <c r="GJZ91"/>
      <c r="GKA91"/>
      <c r="GKB91"/>
      <c r="GKC91"/>
      <c r="GKD91"/>
      <c r="GKE91"/>
      <c r="GKF91"/>
      <c r="GKG91"/>
      <c r="GKH91"/>
      <c r="GKI91"/>
      <c r="GKJ91"/>
      <c r="GKK91"/>
      <c r="GKL91"/>
      <c r="GKM91"/>
      <c r="GKN91"/>
      <c r="GKO91"/>
      <c r="GKP91"/>
      <c r="GKQ91"/>
      <c r="GKR91"/>
      <c r="GKS91"/>
      <c r="GKT91"/>
      <c r="GKU91"/>
      <c r="GKV91"/>
      <c r="GKW91"/>
      <c r="GKX91"/>
      <c r="GKY91"/>
      <c r="GKZ91"/>
      <c r="GLA91"/>
      <c r="GLB91"/>
      <c r="GLC91"/>
      <c r="GLD91"/>
      <c r="GLE91"/>
      <c r="GLF91"/>
      <c r="GLG91"/>
      <c r="GLH91"/>
      <c r="GLI91"/>
      <c r="GLJ91"/>
      <c r="GLK91"/>
      <c r="GLL91"/>
      <c r="GLM91"/>
      <c r="GLN91"/>
      <c r="GLO91"/>
      <c r="GLP91"/>
      <c r="GLQ91"/>
      <c r="GLR91"/>
      <c r="GLS91"/>
      <c r="GLT91"/>
      <c r="GLU91"/>
      <c r="GLV91"/>
      <c r="GLW91"/>
      <c r="GLX91"/>
      <c r="GLY91"/>
      <c r="GLZ91"/>
      <c r="GMA91"/>
      <c r="GMB91"/>
      <c r="GMC91"/>
      <c r="GMD91"/>
      <c r="GME91"/>
      <c r="GMF91"/>
      <c r="GMG91"/>
      <c r="GMH91"/>
      <c r="GMI91"/>
      <c r="GMJ91"/>
      <c r="GMK91"/>
      <c r="GML91"/>
      <c r="GMM91"/>
      <c r="GMN91"/>
      <c r="GMO91"/>
      <c r="GMP91"/>
      <c r="GMQ91"/>
      <c r="GMR91"/>
      <c r="GMS91"/>
      <c r="GMT91"/>
      <c r="GMU91"/>
      <c r="GMV91"/>
      <c r="GMW91"/>
      <c r="GMX91"/>
      <c r="GMY91"/>
      <c r="GMZ91"/>
      <c r="GNA91"/>
      <c r="GNB91"/>
      <c r="GNC91"/>
      <c r="GND91"/>
      <c r="GNE91"/>
      <c r="GNF91"/>
      <c r="GNG91"/>
      <c r="GNH91"/>
      <c r="GNI91"/>
      <c r="GNJ91"/>
      <c r="GNK91"/>
      <c r="GNL91"/>
      <c r="GNM91"/>
      <c r="GNN91"/>
      <c r="GNO91"/>
      <c r="GNP91"/>
      <c r="GNQ91"/>
      <c r="GNR91"/>
      <c r="GNS91"/>
      <c r="GNT91"/>
      <c r="GNU91"/>
      <c r="GNV91"/>
      <c r="GNW91"/>
      <c r="GNX91"/>
      <c r="GNY91"/>
      <c r="GNZ91"/>
      <c r="GOA91"/>
      <c r="GOB91"/>
      <c r="GOC91"/>
      <c r="GOD91"/>
      <c r="GOE91"/>
      <c r="GOF91"/>
      <c r="GOG91"/>
      <c r="GOH91"/>
      <c r="GOI91"/>
      <c r="GOJ91"/>
      <c r="GOK91"/>
      <c r="GOL91"/>
      <c r="GOM91"/>
      <c r="GON91"/>
      <c r="GOO91"/>
      <c r="GOP91"/>
      <c r="GOQ91"/>
      <c r="GOR91"/>
      <c r="GOS91"/>
      <c r="GOT91"/>
      <c r="GOU91"/>
      <c r="GOV91"/>
      <c r="GOW91"/>
      <c r="GOX91"/>
      <c r="GOY91"/>
      <c r="GOZ91"/>
      <c r="GPA91"/>
      <c r="GPB91"/>
      <c r="GPC91"/>
      <c r="GPD91"/>
      <c r="GPE91"/>
      <c r="GPF91"/>
      <c r="GPG91"/>
      <c r="GPH91"/>
      <c r="GPI91"/>
      <c r="GPJ91"/>
      <c r="GPK91"/>
      <c r="GPL91"/>
      <c r="GPM91"/>
      <c r="GPN91"/>
      <c r="GPO91"/>
      <c r="GPP91"/>
      <c r="GPQ91"/>
      <c r="GPR91"/>
      <c r="GPS91"/>
      <c r="GPT91"/>
      <c r="GPU91"/>
      <c r="GPV91"/>
      <c r="GPW91"/>
      <c r="GPX91"/>
      <c r="GPY91"/>
      <c r="GPZ91"/>
      <c r="GQA91"/>
      <c r="GQB91"/>
      <c r="GQC91"/>
      <c r="GQD91"/>
      <c r="GQE91"/>
      <c r="GQF91"/>
      <c r="GQG91"/>
      <c r="GQH91"/>
      <c r="GQI91"/>
      <c r="GQJ91"/>
      <c r="GQK91"/>
      <c r="GQL91"/>
      <c r="GQM91"/>
      <c r="GQN91"/>
      <c r="GQO91"/>
      <c r="GQP91"/>
      <c r="GQQ91"/>
      <c r="GQR91"/>
      <c r="GQS91"/>
      <c r="GQT91"/>
      <c r="GQU91"/>
      <c r="GQV91"/>
      <c r="GQW91"/>
      <c r="GQX91"/>
      <c r="GQY91"/>
      <c r="GQZ91"/>
      <c r="GRA91"/>
      <c r="GRB91"/>
      <c r="GRC91"/>
      <c r="GRD91"/>
      <c r="GRE91"/>
      <c r="GRF91"/>
      <c r="GRG91"/>
      <c r="GRH91"/>
      <c r="GRI91"/>
      <c r="GRJ91"/>
      <c r="GRK91"/>
      <c r="GRL91"/>
      <c r="GRM91"/>
      <c r="GRN91"/>
      <c r="GRO91"/>
      <c r="GRP91"/>
      <c r="GRQ91"/>
      <c r="GRR91"/>
      <c r="GRS91"/>
      <c r="GRT91"/>
      <c r="GRU91"/>
      <c r="GRV91"/>
      <c r="GRW91"/>
      <c r="GRX91"/>
      <c r="GRY91"/>
      <c r="GRZ91"/>
      <c r="GSA91"/>
      <c r="GSB91"/>
      <c r="GSC91"/>
      <c r="GSD91"/>
      <c r="GSE91"/>
      <c r="GSF91"/>
      <c r="GSG91"/>
      <c r="GSH91"/>
      <c r="GSI91"/>
      <c r="GSJ91"/>
      <c r="GSK91"/>
      <c r="GSL91"/>
      <c r="GSM91"/>
      <c r="GSN91"/>
      <c r="GSO91"/>
      <c r="GSP91"/>
      <c r="GSQ91"/>
      <c r="GSR91"/>
      <c r="GSS91"/>
      <c r="GST91"/>
      <c r="GSU91"/>
      <c r="GSV91"/>
      <c r="GSW91"/>
      <c r="GSX91"/>
      <c r="GSY91"/>
      <c r="GSZ91"/>
      <c r="GTA91"/>
      <c r="GTB91"/>
      <c r="GTC91"/>
      <c r="GTD91"/>
      <c r="GTE91"/>
      <c r="GTF91"/>
      <c r="GTG91"/>
      <c r="GTH91"/>
      <c r="GTI91"/>
      <c r="GTJ91"/>
      <c r="GTK91"/>
      <c r="GTL91"/>
      <c r="GTM91"/>
      <c r="GTN91"/>
      <c r="GTO91"/>
      <c r="GTP91"/>
      <c r="GTQ91"/>
      <c r="GTR91"/>
      <c r="GTS91"/>
      <c r="GTT91"/>
      <c r="GTU91"/>
      <c r="GTV91"/>
      <c r="GTW91"/>
      <c r="GTX91"/>
      <c r="GTY91"/>
      <c r="GTZ91"/>
      <c r="GUA91"/>
      <c r="GUB91"/>
      <c r="GUC91"/>
      <c r="GUD91"/>
      <c r="GUE91"/>
      <c r="GUF91"/>
      <c r="GUG91"/>
      <c r="GUH91"/>
      <c r="GUI91"/>
      <c r="GUJ91"/>
      <c r="GUK91"/>
      <c r="GUL91"/>
      <c r="GUM91"/>
      <c r="GUN91"/>
      <c r="GUO91"/>
      <c r="GUP91"/>
      <c r="GUQ91"/>
      <c r="GUR91"/>
      <c r="GUS91"/>
      <c r="GUT91"/>
      <c r="GUU91"/>
      <c r="GUV91"/>
      <c r="GUW91"/>
      <c r="GUX91"/>
      <c r="GUY91"/>
      <c r="GUZ91"/>
      <c r="GVA91"/>
      <c r="GVB91"/>
      <c r="GVC91"/>
      <c r="GVD91"/>
      <c r="GVE91"/>
      <c r="GVF91"/>
      <c r="GVG91"/>
      <c r="GVH91"/>
      <c r="GVI91"/>
      <c r="GVJ91"/>
      <c r="GVK91"/>
      <c r="GVL91"/>
      <c r="GVM91"/>
      <c r="GVN91"/>
      <c r="GVO91"/>
      <c r="GVP91"/>
      <c r="GVQ91"/>
      <c r="GVR91"/>
      <c r="GVS91"/>
      <c r="GVT91"/>
      <c r="GVU91"/>
      <c r="GVV91"/>
      <c r="GVW91"/>
      <c r="GVX91"/>
      <c r="GVY91"/>
      <c r="GVZ91"/>
      <c r="GWA91"/>
      <c r="GWB91"/>
      <c r="GWC91"/>
      <c r="GWD91"/>
      <c r="GWE91"/>
      <c r="GWF91"/>
      <c r="GWG91"/>
      <c r="GWH91"/>
      <c r="GWI91"/>
      <c r="GWJ91"/>
      <c r="GWK91"/>
      <c r="GWL91"/>
      <c r="GWM91"/>
      <c r="GWN91"/>
      <c r="GWO91"/>
      <c r="GWP91"/>
      <c r="GWQ91"/>
      <c r="GWR91"/>
      <c r="GWS91"/>
      <c r="GWT91"/>
      <c r="GWU91"/>
      <c r="GWV91"/>
      <c r="GWW91"/>
      <c r="GWX91"/>
      <c r="GWY91"/>
      <c r="GWZ91"/>
      <c r="GXA91"/>
      <c r="GXB91"/>
      <c r="GXC91"/>
      <c r="GXD91"/>
      <c r="GXE91"/>
      <c r="GXF91"/>
      <c r="GXG91"/>
      <c r="GXH91"/>
      <c r="GXI91"/>
      <c r="GXJ91"/>
      <c r="GXK91"/>
      <c r="GXL91"/>
      <c r="GXM91"/>
      <c r="GXN91"/>
      <c r="GXO91"/>
      <c r="GXP91"/>
      <c r="GXQ91"/>
      <c r="GXR91"/>
      <c r="GXS91"/>
      <c r="GXT91"/>
      <c r="GXU91"/>
      <c r="GXV91"/>
      <c r="GXW91"/>
      <c r="GXX91"/>
      <c r="GXY91"/>
      <c r="GXZ91"/>
      <c r="GYA91"/>
      <c r="GYB91"/>
      <c r="GYC91"/>
      <c r="GYD91"/>
      <c r="GYE91"/>
      <c r="GYF91"/>
      <c r="GYG91"/>
      <c r="GYH91"/>
      <c r="GYI91"/>
      <c r="GYJ91"/>
      <c r="GYK91"/>
      <c r="GYL91"/>
      <c r="GYM91"/>
      <c r="GYN91"/>
      <c r="GYO91"/>
      <c r="GYP91"/>
      <c r="GYQ91"/>
      <c r="GYR91"/>
      <c r="GYS91"/>
      <c r="GYT91"/>
      <c r="GYU91"/>
      <c r="GYV91"/>
      <c r="GYW91"/>
      <c r="GYX91"/>
      <c r="GYY91"/>
      <c r="GYZ91"/>
      <c r="GZA91"/>
      <c r="GZB91"/>
      <c r="GZC91"/>
      <c r="GZD91"/>
      <c r="GZE91"/>
      <c r="GZF91"/>
      <c r="GZG91"/>
      <c r="GZH91"/>
      <c r="GZI91"/>
      <c r="GZJ91"/>
      <c r="GZK91"/>
      <c r="GZL91"/>
      <c r="GZM91"/>
      <c r="GZN91"/>
      <c r="GZO91"/>
      <c r="GZP91"/>
      <c r="GZQ91"/>
      <c r="GZR91"/>
      <c r="GZS91"/>
      <c r="GZT91"/>
      <c r="GZU91"/>
      <c r="GZV91"/>
      <c r="GZW91"/>
      <c r="GZX91"/>
      <c r="GZY91"/>
      <c r="GZZ91"/>
      <c r="HAA91"/>
      <c r="HAB91"/>
      <c r="HAC91"/>
      <c r="HAD91"/>
      <c r="HAE91"/>
      <c r="HAF91"/>
      <c r="HAG91"/>
      <c r="HAH91"/>
      <c r="HAI91"/>
      <c r="HAJ91"/>
      <c r="HAK91"/>
      <c r="HAL91"/>
      <c r="HAM91"/>
      <c r="HAN91"/>
      <c r="HAO91"/>
      <c r="HAP91"/>
      <c r="HAQ91"/>
      <c r="HAR91"/>
      <c r="HAS91"/>
      <c r="HAT91"/>
      <c r="HAU91"/>
      <c r="HAV91"/>
      <c r="HAW91"/>
      <c r="HAX91"/>
      <c r="HAY91"/>
      <c r="HAZ91"/>
      <c r="HBA91"/>
      <c r="HBB91"/>
      <c r="HBC91"/>
      <c r="HBD91"/>
      <c r="HBE91"/>
      <c r="HBF91"/>
      <c r="HBG91"/>
      <c r="HBH91"/>
      <c r="HBI91"/>
      <c r="HBJ91"/>
      <c r="HBK91"/>
      <c r="HBL91"/>
      <c r="HBM91"/>
      <c r="HBN91"/>
      <c r="HBO91"/>
      <c r="HBP91"/>
      <c r="HBQ91"/>
      <c r="HBR91"/>
      <c r="HBS91"/>
      <c r="HBT91"/>
      <c r="HBU91"/>
      <c r="HBV91"/>
      <c r="HBW91"/>
      <c r="HBX91"/>
      <c r="HBY91"/>
      <c r="HBZ91"/>
      <c r="HCA91"/>
      <c r="HCB91"/>
      <c r="HCC91"/>
      <c r="HCD91"/>
      <c r="HCE91"/>
      <c r="HCF91"/>
      <c r="HCG91"/>
      <c r="HCH91"/>
      <c r="HCI91"/>
      <c r="HCJ91"/>
      <c r="HCK91"/>
      <c r="HCL91"/>
      <c r="HCM91"/>
      <c r="HCN91"/>
      <c r="HCO91"/>
      <c r="HCP91"/>
      <c r="HCQ91"/>
      <c r="HCR91"/>
      <c r="HCS91"/>
      <c r="HCT91"/>
      <c r="HCU91"/>
      <c r="HCV91"/>
      <c r="HCW91"/>
      <c r="HCX91"/>
      <c r="HCY91"/>
      <c r="HCZ91"/>
      <c r="HDA91"/>
      <c r="HDB91"/>
      <c r="HDC91"/>
      <c r="HDD91"/>
      <c r="HDE91"/>
      <c r="HDF91"/>
      <c r="HDG91"/>
      <c r="HDH91"/>
      <c r="HDI91"/>
      <c r="HDJ91"/>
      <c r="HDK91"/>
      <c r="HDL91"/>
      <c r="HDM91"/>
      <c r="HDN91"/>
      <c r="HDO91"/>
      <c r="HDP91"/>
      <c r="HDQ91"/>
      <c r="HDR91"/>
      <c r="HDS91"/>
      <c r="HDT91"/>
      <c r="HDU91"/>
      <c r="HDV91"/>
      <c r="HDW91"/>
      <c r="HDX91"/>
      <c r="HDY91"/>
      <c r="HDZ91"/>
      <c r="HEA91"/>
      <c r="HEB91"/>
      <c r="HEC91"/>
      <c r="HED91"/>
      <c r="HEE91"/>
      <c r="HEF91"/>
      <c r="HEG91"/>
      <c r="HEH91"/>
      <c r="HEI91"/>
      <c r="HEJ91"/>
      <c r="HEK91"/>
      <c r="HEL91"/>
      <c r="HEM91"/>
      <c r="HEN91"/>
      <c r="HEO91"/>
      <c r="HEP91"/>
      <c r="HEQ91"/>
      <c r="HER91"/>
      <c r="HES91"/>
      <c r="HET91"/>
      <c r="HEU91"/>
      <c r="HEV91"/>
      <c r="HEW91"/>
      <c r="HEX91"/>
      <c r="HEY91"/>
      <c r="HEZ91"/>
      <c r="HFA91"/>
      <c r="HFB91"/>
      <c r="HFC91"/>
      <c r="HFD91"/>
      <c r="HFE91"/>
      <c r="HFF91"/>
      <c r="HFG91"/>
      <c r="HFH91"/>
      <c r="HFI91"/>
      <c r="HFJ91"/>
      <c r="HFK91"/>
      <c r="HFL91"/>
      <c r="HFM91"/>
      <c r="HFN91"/>
      <c r="HFO91"/>
      <c r="HFP91"/>
      <c r="HFQ91"/>
      <c r="HFR91"/>
      <c r="HFS91"/>
      <c r="HFT91"/>
      <c r="HFU91"/>
      <c r="HFV91"/>
      <c r="HFW91"/>
      <c r="HFX91"/>
      <c r="HFY91"/>
      <c r="HFZ91"/>
      <c r="HGA91"/>
      <c r="HGB91"/>
      <c r="HGC91"/>
      <c r="HGD91"/>
      <c r="HGE91"/>
      <c r="HGF91"/>
      <c r="HGG91"/>
      <c r="HGH91"/>
      <c r="HGI91"/>
      <c r="HGJ91"/>
      <c r="HGK91"/>
      <c r="HGL91"/>
      <c r="HGM91"/>
      <c r="HGN91"/>
      <c r="HGO91"/>
      <c r="HGP91"/>
      <c r="HGQ91"/>
      <c r="HGR91"/>
      <c r="HGS91"/>
      <c r="HGT91"/>
      <c r="HGU91"/>
      <c r="HGV91"/>
      <c r="HGW91"/>
      <c r="HGX91"/>
      <c r="HGY91"/>
      <c r="HGZ91"/>
      <c r="HHA91"/>
      <c r="HHB91"/>
      <c r="HHC91"/>
      <c r="HHD91"/>
      <c r="HHE91"/>
      <c r="HHF91"/>
      <c r="HHG91"/>
      <c r="HHH91"/>
      <c r="HHI91"/>
      <c r="HHJ91"/>
      <c r="HHK91"/>
      <c r="HHL91"/>
      <c r="HHM91"/>
      <c r="HHN91"/>
      <c r="HHO91"/>
      <c r="HHP91"/>
      <c r="HHQ91"/>
      <c r="HHR91"/>
      <c r="HHS91"/>
      <c r="HHT91"/>
      <c r="HHU91"/>
      <c r="HHV91"/>
      <c r="HHW91"/>
      <c r="HHX91"/>
      <c r="HHY91"/>
      <c r="HHZ91"/>
      <c r="HIA91"/>
      <c r="HIB91"/>
      <c r="HIC91"/>
      <c r="HID91"/>
      <c r="HIE91"/>
      <c r="HIF91"/>
      <c r="HIG91"/>
      <c r="HIH91"/>
      <c r="HII91"/>
      <c r="HIJ91"/>
      <c r="HIK91"/>
      <c r="HIL91"/>
      <c r="HIM91"/>
      <c r="HIN91"/>
      <c r="HIO91"/>
      <c r="HIP91"/>
      <c r="HIQ91"/>
      <c r="HIR91"/>
      <c r="HIS91"/>
      <c r="HIT91"/>
      <c r="HIU91"/>
      <c r="HIV91"/>
      <c r="HIW91"/>
      <c r="HIX91"/>
      <c r="HIY91"/>
      <c r="HIZ91"/>
      <c r="HJA91"/>
      <c r="HJB91"/>
      <c r="HJC91"/>
      <c r="HJD91"/>
      <c r="HJE91"/>
      <c r="HJF91"/>
      <c r="HJG91"/>
      <c r="HJH91"/>
      <c r="HJI91"/>
      <c r="HJJ91"/>
      <c r="HJK91"/>
      <c r="HJL91"/>
      <c r="HJM91"/>
      <c r="HJN91"/>
      <c r="HJO91"/>
      <c r="HJP91"/>
      <c r="HJQ91"/>
      <c r="HJR91"/>
      <c r="HJS91"/>
      <c r="HJT91"/>
      <c r="HJU91"/>
      <c r="HJV91"/>
      <c r="HJW91"/>
      <c r="HJX91"/>
      <c r="HJY91"/>
      <c r="HJZ91"/>
      <c r="HKA91"/>
      <c r="HKB91"/>
      <c r="HKC91"/>
      <c r="HKD91"/>
      <c r="HKE91"/>
      <c r="HKF91"/>
      <c r="HKG91"/>
      <c r="HKH91"/>
      <c r="HKI91"/>
      <c r="HKJ91"/>
      <c r="HKK91"/>
      <c r="HKL91"/>
      <c r="HKM91"/>
      <c r="HKN91"/>
      <c r="HKO91"/>
      <c r="HKP91"/>
      <c r="HKQ91"/>
      <c r="HKR91"/>
      <c r="HKS91"/>
      <c r="HKT91"/>
      <c r="HKU91"/>
      <c r="HKV91"/>
      <c r="HKW91"/>
      <c r="HKX91"/>
      <c r="HKY91"/>
      <c r="HKZ91"/>
      <c r="HLA91"/>
      <c r="HLB91"/>
      <c r="HLC91"/>
      <c r="HLD91"/>
      <c r="HLE91"/>
      <c r="HLF91"/>
      <c r="HLG91"/>
      <c r="HLH91"/>
      <c r="HLI91"/>
      <c r="HLJ91"/>
      <c r="HLK91"/>
      <c r="HLL91"/>
      <c r="HLM91"/>
      <c r="HLN91"/>
      <c r="HLO91"/>
      <c r="HLP91"/>
      <c r="HLQ91"/>
      <c r="HLR91"/>
      <c r="HLS91"/>
      <c r="HLT91"/>
      <c r="HLU91"/>
      <c r="HLV91"/>
      <c r="HLW91"/>
      <c r="HLX91"/>
      <c r="HLY91"/>
      <c r="HLZ91"/>
      <c r="HMA91"/>
      <c r="HMB91"/>
      <c r="HMC91"/>
      <c r="HMD91"/>
      <c r="HME91"/>
      <c r="HMF91"/>
      <c r="HMG91"/>
      <c r="HMH91"/>
      <c r="HMI91"/>
      <c r="HMJ91"/>
      <c r="HMK91"/>
      <c r="HML91"/>
      <c r="HMM91"/>
      <c r="HMN91"/>
      <c r="HMO91"/>
      <c r="HMP91"/>
      <c r="HMQ91"/>
      <c r="HMR91"/>
      <c r="HMS91"/>
      <c r="HMT91"/>
      <c r="HMU91"/>
      <c r="HMV91"/>
      <c r="HMW91"/>
      <c r="HMX91"/>
      <c r="HMY91"/>
      <c r="HMZ91"/>
      <c r="HNA91"/>
      <c r="HNB91"/>
      <c r="HNC91"/>
      <c r="HND91"/>
      <c r="HNE91"/>
      <c r="HNF91"/>
      <c r="HNG91"/>
      <c r="HNH91"/>
      <c r="HNI91"/>
      <c r="HNJ91"/>
      <c r="HNK91"/>
      <c r="HNL91"/>
      <c r="HNM91"/>
      <c r="HNN91"/>
      <c r="HNO91"/>
      <c r="HNP91"/>
      <c r="HNQ91"/>
      <c r="HNR91"/>
      <c r="HNS91"/>
      <c r="HNT91"/>
      <c r="HNU91"/>
      <c r="HNV91"/>
      <c r="HNW91"/>
      <c r="HNX91"/>
      <c r="HNY91"/>
      <c r="HNZ91"/>
      <c r="HOA91"/>
      <c r="HOB91"/>
      <c r="HOC91"/>
      <c r="HOD91"/>
      <c r="HOE91"/>
      <c r="HOF91"/>
      <c r="HOG91"/>
      <c r="HOH91"/>
      <c r="HOI91"/>
      <c r="HOJ91"/>
      <c r="HOK91"/>
      <c r="HOL91"/>
      <c r="HOM91"/>
      <c r="HON91"/>
      <c r="HOO91"/>
      <c r="HOP91"/>
      <c r="HOQ91"/>
      <c r="HOR91"/>
      <c r="HOS91"/>
      <c r="HOT91"/>
      <c r="HOU91"/>
      <c r="HOV91"/>
      <c r="HOW91"/>
      <c r="HOX91"/>
      <c r="HOY91"/>
      <c r="HOZ91"/>
      <c r="HPA91"/>
      <c r="HPB91"/>
      <c r="HPC91"/>
      <c r="HPD91"/>
      <c r="HPE91"/>
      <c r="HPF91"/>
      <c r="HPG91"/>
      <c r="HPH91"/>
      <c r="HPI91"/>
      <c r="HPJ91"/>
      <c r="HPK91"/>
      <c r="HPL91"/>
      <c r="HPM91"/>
      <c r="HPN91"/>
      <c r="HPO91"/>
      <c r="HPP91"/>
      <c r="HPQ91"/>
      <c r="HPR91"/>
      <c r="HPS91"/>
      <c r="HPT91"/>
      <c r="HPU91"/>
      <c r="HPV91"/>
      <c r="HPW91"/>
      <c r="HPX91"/>
      <c r="HPY91"/>
      <c r="HPZ91"/>
      <c r="HQA91"/>
      <c r="HQB91"/>
      <c r="HQC91"/>
      <c r="HQD91"/>
      <c r="HQE91"/>
      <c r="HQF91"/>
      <c r="HQG91"/>
      <c r="HQH91"/>
      <c r="HQI91"/>
      <c r="HQJ91"/>
      <c r="HQK91"/>
      <c r="HQL91"/>
      <c r="HQM91"/>
      <c r="HQN91"/>
      <c r="HQO91"/>
      <c r="HQP91"/>
      <c r="HQQ91"/>
      <c r="HQR91"/>
      <c r="HQS91"/>
      <c r="HQT91"/>
      <c r="HQU91"/>
      <c r="HQV91"/>
      <c r="HQW91"/>
      <c r="HQX91"/>
      <c r="HQY91"/>
      <c r="HQZ91"/>
      <c r="HRA91"/>
      <c r="HRB91"/>
      <c r="HRC91"/>
      <c r="HRD91"/>
      <c r="HRE91"/>
      <c r="HRF91"/>
      <c r="HRG91"/>
      <c r="HRH91"/>
      <c r="HRI91"/>
      <c r="HRJ91"/>
      <c r="HRK91"/>
      <c r="HRL91"/>
      <c r="HRM91"/>
      <c r="HRN91"/>
      <c r="HRO91"/>
      <c r="HRP91"/>
      <c r="HRQ91"/>
      <c r="HRR91"/>
      <c r="HRS91"/>
      <c r="HRT91"/>
      <c r="HRU91"/>
      <c r="HRV91"/>
      <c r="HRW91"/>
      <c r="HRX91"/>
      <c r="HRY91"/>
      <c r="HRZ91"/>
      <c r="HSA91"/>
      <c r="HSB91"/>
      <c r="HSC91"/>
      <c r="HSD91"/>
      <c r="HSE91"/>
      <c r="HSF91"/>
      <c r="HSG91"/>
      <c r="HSH91"/>
      <c r="HSI91"/>
      <c r="HSJ91"/>
      <c r="HSK91"/>
      <c r="HSL91"/>
      <c r="HSM91"/>
      <c r="HSN91"/>
      <c r="HSO91"/>
      <c r="HSP91"/>
      <c r="HSQ91"/>
      <c r="HSR91"/>
      <c r="HSS91"/>
      <c r="HST91"/>
      <c r="HSU91"/>
      <c r="HSV91"/>
      <c r="HSW91"/>
      <c r="HSX91"/>
      <c r="HSY91"/>
      <c r="HSZ91"/>
      <c r="HTA91"/>
      <c r="HTB91"/>
      <c r="HTC91"/>
      <c r="HTD91"/>
      <c r="HTE91"/>
      <c r="HTF91"/>
      <c r="HTG91"/>
      <c r="HTH91"/>
      <c r="HTI91"/>
      <c r="HTJ91"/>
      <c r="HTK91"/>
      <c r="HTL91"/>
      <c r="HTM91"/>
      <c r="HTN91"/>
      <c r="HTO91"/>
      <c r="HTP91"/>
      <c r="HTQ91"/>
      <c r="HTR91"/>
      <c r="HTS91"/>
      <c r="HTT91"/>
      <c r="HTU91"/>
      <c r="HTV91"/>
      <c r="HTW91"/>
      <c r="HTX91"/>
      <c r="HTY91"/>
      <c r="HTZ91"/>
      <c r="HUA91"/>
      <c r="HUB91"/>
      <c r="HUC91"/>
      <c r="HUD91"/>
      <c r="HUE91"/>
      <c r="HUF91"/>
      <c r="HUG91"/>
      <c r="HUH91"/>
      <c r="HUI91"/>
      <c r="HUJ91"/>
      <c r="HUK91"/>
      <c r="HUL91"/>
      <c r="HUM91"/>
      <c r="HUN91"/>
      <c r="HUO91"/>
      <c r="HUP91"/>
      <c r="HUQ91"/>
      <c r="HUR91"/>
      <c r="HUS91"/>
      <c r="HUT91"/>
      <c r="HUU91"/>
      <c r="HUV91"/>
      <c r="HUW91"/>
      <c r="HUX91"/>
      <c r="HUY91"/>
      <c r="HUZ91"/>
      <c r="HVA91"/>
      <c r="HVB91"/>
      <c r="HVC91"/>
      <c r="HVD91"/>
      <c r="HVE91"/>
      <c r="HVF91"/>
      <c r="HVG91"/>
      <c r="HVH91"/>
      <c r="HVI91"/>
      <c r="HVJ91"/>
      <c r="HVK91"/>
      <c r="HVL91"/>
      <c r="HVM91"/>
      <c r="HVN91"/>
      <c r="HVO91"/>
      <c r="HVP91"/>
      <c r="HVQ91"/>
      <c r="HVR91"/>
      <c r="HVS91"/>
      <c r="HVT91"/>
      <c r="HVU91"/>
      <c r="HVV91"/>
      <c r="HVW91"/>
      <c r="HVX91"/>
      <c r="HVY91"/>
      <c r="HVZ91"/>
      <c r="HWA91"/>
      <c r="HWB91"/>
      <c r="HWC91"/>
      <c r="HWD91"/>
      <c r="HWE91"/>
      <c r="HWF91"/>
      <c r="HWG91"/>
      <c r="HWH91"/>
      <c r="HWI91"/>
      <c r="HWJ91"/>
      <c r="HWK91"/>
      <c r="HWL91"/>
      <c r="HWM91"/>
      <c r="HWN91"/>
      <c r="HWO91"/>
      <c r="HWP91"/>
      <c r="HWQ91"/>
      <c r="HWR91"/>
      <c r="HWS91"/>
      <c r="HWT91"/>
      <c r="HWU91"/>
      <c r="HWV91"/>
      <c r="HWW91"/>
      <c r="HWX91"/>
      <c r="HWY91"/>
      <c r="HWZ91"/>
      <c r="HXA91"/>
      <c r="HXB91"/>
      <c r="HXC91"/>
      <c r="HXD91"/>
      <c r="HXE91"/>
      <c r="HXF91"/>
      <c r="HXG91"/>
      <c r="HXH91"/>
      <c r="HXI91"/>
      <c r="HXJ91"/>
      <c r="HXK91"/>
      <c r="HXL91"/>
      <c r="HXM91"/>
      <c r="HXN91"/>
      <c r="HXO91"/>
      <c r="HXP91"/>
      <c r="HXQ91"/>
      <c r="HXR91"/>
      <c r="HXS91"/>
      <c r="HXT91"/>
      <c r="HXU91"/>
      <c r="HXV91"/>
      <c r="HXW91"/>
      <c r="HXX91"/>
      <c r="HXY91"/>
      <c r="HXZ91"/>
      <c r="HYA91"/>
      <c r="HYB91"/>
      <c r="HYC91"/>
      <c r="HYD91"/>
      <c r="HYE91"/>
      <c r="HYF91"/>
      <c r="HYG91"/>
      <c r="HYH91"/>
      <c r="HYI91"/>
      <c r="HYJ91"/>
      <c r="HYK91"/>
      <c r="HYL91"/>
      <c r="HYM91"/>
      <c r="HYN91"/>
      <c r="HYO91"/>
      <c r="HYP91"/>
      <c r="HYQ91"/>
      <c r="HYR91"/>
      <c r="HYS91"/>
      <c r="HYT91"/>
      <c r="HYU91"/>
      <c r="HYV91"/>
      <c r="HYW91"/>
      <c r="HYX91"/>
      <c r="HYY91"/>
      <c r="HYZ91"/>
      <c r="HZA91"/>
      <c r="HZB91"/>
      <c r="HZC91"/>
      <c r="HZD91"/>
      <c r="HZE91"/>
      <c r="HZF91"/>
      <c r="HZG91"/>
      <c r="HZH91"/>
      <c r="HZI91"/>
      <c r="HZJ91"/>
      <c r="HZK91"/>
      <c r="HZL91"/>
      <c r="HZM91"/>
      <c r="HZN91"/>
      <c r="HZO91"/>
      <c r="HZP91"/>
      <c r="HZQ91"/>
      <c r="HZR91"/>
      <c r="HZS91"/>
      <c r="HZT91"/>
      <c r="HZU91"/>
      <c r="HZV91"/>
      <c r="HZW91"/>
      <c r="HZX91"/>
      <c r="HZY91"/>
      <c r="HZZ91"/>
      <c r="IAA91"/>
      <c r="IAB91"/>
      <c r="IAC91"/>
      <c r="IAD91"/>
      <c r="IAE91"/>
      <c r="IAF91"/>
      <c r="IAG91"/>
      <c r="IAH91"/>
      <c r="IAI91"/>
      <c r="IAJ91"/>
      <c r="IAK91"/>
      <c r="IAL91"/>
      <c r="IAM91"/>
      <c r="IAN91"/>
      <c r="IAO91"/>
      <c r="IAP91"/>
      <c r="IAQ91"/>
      <c r="IAR91"/>
      <c r="IAS91"/>
      <c r="IAT91"/>
      <c r="IAU91"/>
      <c r="IAV91"/>
      <c r="IAW91"/>
      <c r="IAX91"/>
      <c r="IAY91"/>
      <c r="IAZ91"/>
      <c r="IBA91"/>
      <c r="IBB91"/>
      <c r="IBC91"/>
      <c r="IBD91"/>
      <c r="IBE91"/>
      <c r="IBF91"/>
      <c r="IBG91"/>
      <c r="IBH91"/>
      <c r="IBI91"/>
      <c r="IBJ91"/>
      <c r="IBK91"/>
      <c r="IBL91"/>
      <c r="IBM91"/>
      <c r="IBN91"/>
      <c r="IBO91"/>
      <c r="IBP91"/>
      <c r="IBQ91"/>
      <c r="IBR91"/>
      <c r="IBS91"/>
      <c r="IBT91"/>
      <c r="IBU91"/>
      <c r="IBV91"/>
      <c r="IBW91"/>
      <c r="IBX91"/>
      <c r="IBY91"/>
      <c r="IBZ91"/>
      <c r="ICA91"/>
      <c r="ICB91"/>
      <c r="ICC91"/>
      <c r="ICD91"/>
      <c r="ICE91"/>
      <c r="ICF91"/>
      <c r="ICG91"/>
      <c r="ICH91"/>
      <c r="ICI91"/>
      <c r="ICJ91"/>
      <c r="ICK91"/>
      <c r="ICL91"/>
      <c r="ICM91"/>
      <c r="ICN91"/>
      <c r="ICO91"/>
      <c r="ICP91"/>
      <c r="ICQ91"/>
      <c r="ICR91"/>
      <c r="ICS91"/>
      <c r="ICT91"/>
      <c r="ICU91"/>
      <c r="ICV91"/>
      <c r="ICW91"/>
      <c r="ICX91"/>
      <c r="ICY91"/>
      <c r="ICZ91"/>
      <c r="IDA91"/>
      <c r="IDB91"/>
      <c r="IDC91"/>
      <c r="IDD91"/>
      <c r="IDE91"/>
      <c r="IDF91"/>
      <c r="IDG91"/>
      <c r="IDH91"/>
      <c r="IDI91"/>
      <c r="IDJ91"/>
      <c r="IDK91"/>
      <c r="IDL91"/>
      <c r="IDM91"/>
      <c r="IDN91"/>
      <c r="IDO91"/>
      <c r="IDP91"/>
      <c r="IDQ91"/>
      <c r="IDR91"/>
      <c r="IDS91"/>
      <c r="IDT91"/>
      <c r="IDU91"/>
      <c r="IDV91"/>
      <c r="IDW91"/>
      <c r="IDX91"/>
      <c r="IDY91"/>
      <c r="IDZ91"/>
      <c r="IEA91"/>
      <c r="IEB91"/>
      <c r="IEC91"/>
      <c r="IED91"/>
      <c r="IEE91"/>
      <c r="IEF91"/>
      <c r="IEG91"/>
      <c r="IEH91"/>
      <c r="IEI91"/>
      <c r="IEJ91"/>
      <c r="IEK91"/>
      <c r="IEL91"/>
      <c r="IEM91"/>
      <c r="IEN91"/>
      <c r="IEO91"/>
      <c r="IEP91"/>
      <c r="IEQ91"/>
      <c r="IER91"/>
      <c r="IES91"/>
      <c r="IET91"/>
      <c r="IEU91"/>
      <c r="IEV91"/>
      <c r="IEW91"/>
      <c r="IEX91"/>
      <c r="IEY91"/>
      <c r="IEZ91"/>
      <c r="IFA91"/>
      <c r="IFB91"/>
      <c r="IFC91"/>
      <c r="IFD91"/>
      <c r="IFE91"/>
      <c r="IFF91"/>
      <c r="IFG91"/>
      <c r="IFH91"/>
      <c r="IFI91"/>
      <c r="IFJ91"/>
      <c r="IFK91"/>
      <c r="IFL91"/>
      <c r="IFM91"/>
      <c r="IFN91"/>
      <c r="IFO91"/>
      <c r="IFP91"/>
      <c r="IFQ91"/>
      <c r="IFR91"/>
      <c r="IFS91"/>
      <c r="IFT91"/>
      <c r="IFU91"/>
      <c r="IFV91"/>
      <c r="IFW91"/>
      <c r="IFX91"/>
      <c r="IFY91"/>
      <c r="IFZ91"/>
      <c r="IGA91"/>
      <c r="IGB91"/>
      <c r="IGC91"/>
      <c r="IGD91"/>
      <c r="IGE91"/>
      <c r="IGF91"/>
      <c r="IGG91"/>
      <c r="IGH91"/>
      <c r="IGI91"/>
      <c r="IGJ91"/>
      <c r="IGK91"/>
      <c r="IGL91"/>
      <c r="IGM91"/>
      <c r="IGN91"/>
      <c r="IGO91"/>
      <c r="IGP91"/>
      <c r="IGQ91"/>
      <c r="IGR91"/>
      <c r="IGS91"/>
      <c r="IGT91"/>
      <c r="IGU91"/>
      <c r="IGV91"/>
      <c r="IGW91"/>
      <c r="IGX91"/>
      <c r="IGY91"/>
      <c r="IGZ91"/>
      <c r="IHA91"/>
      <c r="IHB91"/>
      <c r="IHC91"/>
      <c r="IHD91"/>
      <c r="IHE91"/>
      <c r="IHF91"/>
      <c r="IHG91"/>
      <c r="IHH91"/>
      <c r="IHI91"/>
      <c r="IHJ91"/>
      <c r="IHK91"/>
      <c r="IHL91"/>
      <c r="IHM91"/>
      <c r="IHN91"/>
      <c r="IHO91"/>
      <c r="IHP91"/>
      <c r="IHQ91"/>
      <c r="IHR91"/>
      <c r="IHS91"/>
      <c r="IHT91"/>
      <c r="IHU91"/>
      <c r="IHV91"/>
      <c r="IHW91"/>
      <c r="IHX91"/>
      <c r="IHY91"/>
      <c r="IHZ91"/>
      <c r="IIA91"/>
      <c r="IIB91"/>
      <c r="IIC91"/>
      <c r="IID91"/>
      <c r="IIE91"/>
      <c r="IIF91"/>
      <c r="IIG91"/>
      <c r="IIH91"/>
      <c r="III91"/>
      <c r="IIJ91"/>
      <c r="IIK91"/>
      <c r="IIL91"/>
      <c r="IIM91"/>
      <c r="IIN91"/>
      <c r="IIO91"/>
      <c r="IIP91"/>
      <c r="IIQ91"/>
      <c r="IIR91"/>
      <c r="IIS91"/>
      <c r="IIT91"/>
      <c r="IIU91"/>
      <c r="IIV91"/>
      <c r="IIW91"/>
      <c r="IIX91"/>
      <c r="IIY91"/>
      <c r="IIZ91"/>
      <c r="IJA91"/>
      <c r="IJB91"/>
      <c r="IJC91"/>
      <c r="IJD91"/>
      <c r="IJE91"/>
      <c r="IJF91"/>
      <c r="IJG91"/>
      <c r="IJH91"/>
      <c r="IJI91"/>
      <c r="IJJ91"/>
      <c r="IJK91"/>
      <c r="IJL91"/>
      <c r="IJM91"/>
      <c r="IJN91"/>
      <c r="IJO91"/>
      <c r="IJP91"/>
      <c r="IJQ91"/>
      <c r="IJR91"/>
      <c r="IJS91"/>
      <c r="IJT91"/>
      <c r="IJU91"/>
      <c r="IJV91"/>
      <c r="IJW91"/>
      <c r="IJX91"/>
      <c r="IJY91"/>
      <c r="IJZ91"/>
      <c r="IKA91"/>
      <c r="IKB91"/>
      <c r="IKC91"/>
      <c r="IKD91"/>
      <c r="IKE91"/>
      <c r="IKF91"/>
      <c r="IKG91"/>
      <c r="IKH91"/>
      <c r="IKI91"/>
      <c r="IKJ91"/>
      <c r="IKK91"/>
      <c r="IKL91"/>
      <c r="IKM91"/>
      <c r="IKN91"/>
      <c r="IKO91"/>
      <c r="IKP91"/>
      <c r="IKQ91"/>
      <c r="IKR91"/>
      <c r="IKS91"/>
      <c r="IKT91"/>
      <c r="IKU91"/>
      <c r="IKV91"/>
      <c r="IKW91"/>
      <c r="IKX91"/>
      <c r="IKY91"/>
      <c r="IKZ91"/>
      <c r="ILA91"/>
      <c r="ILB91"/>
      <c r="ILC91"/>
      <c r="ILD91"/>
      <c r="ILE91"/>
      <c r="ILF91"/>
      <c r="ILG91"/>
      <c r="ILH91"/>
      <c r="ILI91"/>
      <c r="ILJ91"/>
      <c r="ILK91"/>
      <c r="ILL91"/>
      <c r="ILM91"/>
      <c r="ILN91"/>
      <c r="ILO91"/>
      <c r="ILP91"/>
      <c r="ILQ91"/>
      <c r="ILR91"/>
      <c r="ILS91"/>
      <c r="ILT91"/>
      <c r="ILU91"/>
      <c r="ILV91"/>
      <c r="ILW91"/>
      <c r="ILX91"/>
      <c r="ILY91"/>
      <c r="ILZ91"/>
      <c r="IMA91"/>
      <c r="IMB91"/>
      <c r="IMC91"/>
      <c r="IMD91"/>
      <c r="IME91"/>
      <c r="IMF91"/>
      <c r="IMG91"/>
      <c r="IMH91"/>
      <c r="IMI91"/>
      <c r="IMJ91"/>
      <c r="IMK91"/>
      <c r="IML91"/>
      <c r="IMM91"/>
      <c r="IMN91"/>
      <c r="IMO91"/>
      <c r="IMP91"/>
      <c r="IMQ91"/>
      <c r="IMR91"/>
      <c r="IMS91"/>
      <c r="IMT91"/>
      <c r="IMU91"/>
      <c r="IMV91"/>
      <c r="IMW91"/>
      <c r="IMX91"/>
      <c r="IMY91"/>
      <c r="IMZ91"/>
      <c r="INA91"/>
      <c r="INB91"/>
      <c r="INC91"/>
      <c r="IND91"/>
      <c r="INE91"/>
      <c r="INF91"/>
      <c r="ING91"/>
      <c r="INH91"/>
      <c r="INI91"/>
      <c r="INJ91"/>
      <c r="INK91"/>
      <c r="INL91"/>
      <c r="INM91"/>
      <c r="INN91"/>
      <c r="INO91"/>
      <c r="INP91"/>
      <c r="INQ91"/>
      <c r="INR91"/>
      <c r="INS91"/>
      <c r="INT91"/>
      <c r="INU91"/>
      <c r="INV91"/>
      <c r="INW91"/>
      <c r="INX91"/>
      <c r="INY91"/>
      <c r="INZ91"/>
      <c r="IOA91"/>
      <c r="IOB91"/>
      <c r="IOC91"/>
      <c r="IOD91"/>
      <c r="IOE91"/>
      <c r="IOF91"/>
      <c r="IOG91"/>
      <c r="IOH91"/>
      <c r="IOI91"/>
      <c r="IOJ91"/>
      <c r="IOK91"/>
      <c r="IOL91"/>
      <c r="IOM91"/>
      <c r="ION91"/>
      <c r="IOO91"/>
      <c r="IOP91"/>
      <c r="IOQ91"/>
      <c r="IOR91"/>
      <c r="IOS91"/>
      <c r="IOT91"/>
      <c r="IOU91"/>
      <c r="IOV91"/>
      <c r="IOW91"/>
      <c r="IOX91"/>
      <c r="IOY91"/>
      <c r="IOZ91"/>
      <c r="IPA91"/>
      <c r="IPB91"/>
      <c r="IPC91"/>
      <c r="IPD91"/>
      <c r="IPE91"/>
      <c r="IPF91"/>
      <c r="IPG91"/>
      <c r="IPH91"/>
      <c r="IPI91"/>
      <c r="IPJ91"/>
      <c r="IPK91"/>
      <c r="IPL91"/>
      <c r="IPM91"/>
      <c r="IPN91"/>
      <c r="IPO91"/>
      <c r="IPP91"/>
      <c r="IPQ91"/>
      <c r="IPR91"/>
      <c r="IPS91"/>
      <c r="IPT91"/>
      <c r="IPU91"/>
      <c r="IPV91"/>
      <c r="IPW91"/>
      <c r="IPX91"/>
      <c r="IPY91"/>
      <c r="IPZ91"/>
      <c r="IQA91"/>
      <c r="IQB91"/>
      <c r="IQC91"/>
      <c r="IQD91"/>
      <c r="IQE91"/>
      <c r="IQF91"/>
      <c r="IQG91"/>
      <c r="IQH91"/>
      <c r="IQI91"/>
      <c r="IQJ91"/>
      <c r="IQK91"/>
      <c r="IQL91"/>
      <c r="IQM91"/>
      <c r="IQN91"/>
      <c r="IQO91"/>
      <c r="IQP91"/>
      <c r="IQQ91"/>
      <c r="IQR91"/>
      <c r="IQS91"/>
      <c r="IQT91"/>
      <c r="IQU91"/>
      <c r="IQV91"/>
      <c r="IQW91"/>
      <c r="IQX91"/>
      <c r="IQY91"/>
      <c r="IQZ91"/>
      <c r="IRA91"/>
      <c r="IRB91"/>
      <c r="IRC91"/>
      <c r="IRD91"/>
      <c r="IRE91"/>
      <c r="IRF91"/>
      <c r="IRG91"/>
      <c r="IRH91"/>
      <c r="IRI91"/>
      <c r="IRJ91"/>
      <c r="IRK91"/>
      <c r="IRL91"/>
      <c r="IRM91"/>
      <c r="IRN91"/>
      <c r="IRO91"/>
      <c r="IRP91"/>
      <c r="IRQ91"/>
      <c r="IRR91"/>
      <c r="IRS91"/>
      <c r="IRT91"/>
      <c r="IRU91"/>
      <c r="IRV91"/>
      <c r="IRW91"/>
      <c r="IRX91"/>
      <c r="IRY91"/>
      <c r="IRZ91"/>
      <c r="ISA91"/>
      <c r="ISB91"/>
      <c r="ISC91"/>
      <c r="ISD91"/>
      <c r="ISE91"/>
      <c r="ISF91"/>
      <c r="ISG91"/>
      <c r="ISH91"/>
      <c r="ISI91"/>
      <c r="ISJ91"/>
      <c r="ISK91"/>
      <c r="ISL91"/>
      <c r="ISM91"/>
      <c r="ISN91"/>
      <c r="ISO91"/>
      <c r="ISP91"/>
      <c r="ISQ91"/>
      <c r="ISR91"/>
      <c r="ISS91"/>
      <c r="IST91"/>
      <c r="ISU91"/>
      <c r="ISV91"/>
      <c r="ISW91"/>
      <c r="ISX91"/>
      <c r="ISY91"/>
      <c r="ISZ91"/>
      <c r="ITA91"/>
      <c r="ITB91"/>
      <c r="ITC91"/>
      <c r="ITD91"/>
      <c r="ITE91"/>
      <c r="ITF91"/>
      <c r="ITG91"/>
      <c r="ITH91"/>
      <c r="ITI91"/>
      <c r="ITJ91"/>
      <c r="ITK91"/>
      <c r="ITL91"/>
      <c r="ITM91"/>
      <c r="ITN91"/>
      <c r="ITO91"/>
      <c r="ITP91"/>
      <c r="ITQ91"/>
      <c r="ITR91"/>
      <c r="ITS91"/>
      <c r="ITT91"/>
      <c r="ITU91"/>
      <c r="ITV91"/>
      <c r="ITW91"/>
      <c r="ITX91"/>
      <c r="ITY91"/>
      <c r="ITZ91"/>
      <c r="IUA91"/>
      <c r="IUB91"/>
      <c r="IUC91"/>
      <c r="IUD91"/>
      <c r="IUE91"/>
      <c r="IUF91"/>
      <c r="IUG91"/>
      <c r="IUH91"/>
      <c r="IUI91"/>
      <c r="IUJ91"/>
      <c r="IUK91"/>
      <c r="IUL91"/>
      <c r="IUM91"/>
      <c r="IUN91"/>
      <c r="IUO91"/>
      <c r="IUP91"/>
      <c r="IUQ91"/>
      <c r="IUR91"/>
      <c r="IUS91"/>
      <c r="IUT91"/>
      <c r="IUU91"/>
      <c r="IUV91"/>
      <c r="IUW91"/>
      <c r="IUX91"/>
      <c r="IUY91"/>
      <c r="IUZ91"/>
      <c r="IVA91"/>
      <c r="IVB91"/>
      <c r="IVC91"/>
      <c r="IVD91"/>
      <c r="IVE91"/>
      <c r="IVF91"/>
      <c r="IVG91"/>
      <c r="IVH91"/>
      <c r="IVI91"/>
      <c r="IVJ91"/>
      <c r="IVK91"/>
      <c r="IVL91"/>
      <c r="IVM91"/>
      <c r="IVN91"/>
      <c r="IVO91"/>
      <c r="IVP91"/>
      <c r="IVQ91"/>
      <c r="IVR91"/>
      <c r="IVS91"/>
      <c r="IVT91"/>
      <c r="IVU91"/>
      <c r="IVV91"/>
      <c r="IVW91"/>
      <c r="IVX91"/>
      <c r="IVY91"/>
      <c r="IVZ91"/>
      <c r="IWA91"/>
      <c r="IWB91"/>
      <c r="IWC91"/>
      <c r="IWD91"/>
      <c r="IWE91"/>
      <c r="IWF91"/>
      <c r="IWG91"/>
      <c r="IWH91"/>
      <c r="IWI91"/>
      <c r="IWJ91"/>
      <c r="IWK91"/>
      <c r="IWL91"/>
      <c r="IWM91"/>
      <c r="IWN91"/>
      <c r="IWO91"/>
      <c r="IWP91"/>
      <c r="IWQ91"/>
      <c r="IWR91"/>
      <c r="IWS91"/>
      <c r="IWT91"/>
      <c r="IWU91"/>
      <c r="IWV91"/>
      <c r="IWW91"/>
      <c r="IWX91"/>
      <c r="IWY91"/>
      <c r="IWZ91"/>
      <c r="IXA91"/>
      <c r="IXB91"/>
      <c r="IXC91"/>
      <c r="IXD91"/>
      <c r="IXE91"/>
      <c r="IXF91"/>
      <c r="IXG91"/>
      <c r="IXH91"/>
      <c r="IXI91"/>
      <c r="IXJ91"/>
      <c r="IXK91"/>
      <c r="IXL91"/>
      <c r="IXM91"/>
      <c r="IXN91"/>
      <c r="IXO91"/>
      <c r="IXP91"/>
      <c r="IXQ91"/>
      <c r="IXR91"/>
      <c r="IXS91"/>
      <c r="IXT91"/>
      <c r="IXU91"/>
      <c r="IXV91"/>
      <c r="IXW91"/>
      <c r="IXX91"/>
      <c r="IXY91"/>
      <c r="IXZ91"/>
      <c r="IYA91"/>
      <c r="IYB91"/>
      <c r="IYC91"/>
      <c r="IYD91"/>
      <c r="IYE91"/>
      <c r="IYF91"/>
      <c r="IYG91"/>
      <c r="IYH91"/>
      <c r="IYI91"/>
      <c r="IYJ91"/>
      <c r="IYK91"/>
      <c r="IYL91"/>
      <c r="IYM91"/>
      <c r="IYN91"/>
      <c r="IYO91"/>
      <c r="IYP91"/>
      <c r="IYQ91"/>
      <c r="IYR91"/>
      <c r="IYS91"/>
      <c r="IYT91"/>
      <c r="IYU91"/>
      <c r="IYV91"/>
      <c r="IYW91"/>
      <c r="IYX91"/>
      <c r="IYY91"/>
      <c r="IYZ91"/>
      <c r="IZA91"/>
      <c r="IZB91"/>
      <c r="IZC91"/>
      <c r="IZD91"/>
      <c r="IZE91"/>
      <c r="IZF91"/>
      <c r="IZG91"/>
      <c r="IZH91"/>
      <c r="IZI91"/>
      <c r="IZJ91"/>
      <c r="IZK91"/>
      <c r="IZL91"/>
      <c r="IZM91"/>
      <c r="IZN91"/>
      <c r="IZO91"/>
      <c r="IZP91"/>
      <c r="IZQ91"/>
      <c r="IZR91"/>
      <c r="IZS91"/>
      <c r="IZT91"/>
      <c r="IZU91"/>
      <c r="IZV91"/>
      <c r="IZW91"/>
      <c r="IZX91"/>
      <c r="IZY91"/>
      <c r="IZZ91"/>
      <c r="JAA91"/>
      <c r="JAB91"/>
      <c r="JAC91"/>
      <c r="JAD91"/>
      <c r="JAE91"/>
      <c r="JAF91"/>
      <c r="JAG91"/>
      <c r="JAH91"/>
      <c r="JAI91"/>
      <c r="JAJ91"/>
      <c r="JAK91"/>
      <c r="JAL91"/>
      <c r="JAM91"/>
      <c r="JAN91"/>
      <c r="JAO91"/>
      <c r="JAP91"/>
      <c r="JAQ91"/>
      <c r="JAR91"/>
      <c r="JAS91"/>
      <c r="JAT91"/>
      <c r="JAU91"/>
      <c r="JAV91"/>
      <c r="JAW91"/>
      <c r="JAX91"/>
      <c r="JAY91"/>
      <c r="JAZ91"/>
      <c r="JBA91"/>
      <c r="JBB91"/>
      <c r="JBC91"/>
      <c r="JBD91"/>
      <c r="JBE91"/>
      <c r="JBF91"/>
      <c r="JBG91"/>
      <c r="JBH91"/>
      <c r="JBI91"/>
      <c r="JBJ91"/>
      <c r="JBK91"/>
      <c r="JBL91"/>
      <c r="JBM91"/>
      <c r="JBN91"/>
      <c r="JBO91"/>
      <c r="JBP91"/>
      <c r="JBQ91"/>
      <c r="JBR91"/>
      <c r="JBS91"/>
      <c r="JBT91"/>
      <c r="JBU91"/>
      <c r="JBV91"/>
      <c r="JBW91"/>
      <c r="JBX91"/>
      <c r="JBY91"/>
      <c r="JBZ91"/>
      <c r="JCA91"/>
      <c r="JCB91"/>
      <c r="JCC91"/>
      <c r="JCD91"/>
      <c r="JCE91"/>
      <c r="JCF91"/>
      <c r="JCG91"/>
      <c r="JCH91"/>
      <c r="JCI91"/>
      <c r="JCJ91"/>
      <c r="JCK91"/>
      <c r="JCL91"/>
      <c r="JCM91"/>
      <c r="JCN91"/>
      <c r="JCO91"/>
      <c r="JCP91"/>
      <c r="JCQ91"/>
      <c r="JCR91"/>
      <c r="JCS91"/>
      <c r="JCT91"/>
      <c r="JCU91"/>
      <c r="JCV91"/>
      <c r="JCW91"/>
      <c r="JCX91"/>
      <c r="JCY91"/>
      <c r="JCZ91"/>
      <c r="JDA91"/>
      <c r="JDB91"/>
      <c r="JDC91"/>
      <c r="JDD91"/>
      <c r="JDE91"/>
      <c r="JDF91"/>
      <c r="JDG91"/>
      <c r="JDH91"/>
      <c r="JDI91"/>
      <c r="JDJ91"/>
      <c r="JDK91"/>
      <c r="JDL91"/>
      <c r="JDM91"/>
      <c r="JDN91"/>
      <c r="JDO91"/>
      <c r="JDP91"/>
      <c r="JDQ91"/>
      <c r="JDR91"/>
      <c r="JDS91"/>
      <c r="JDT91"/>
      <c r="JDU91"/>
      <c r="JDV91"/>
      <c r="JDW91"/>
      <c r="JDX91"/>
      <c r="JDY91"/>
      <c r="JDZ91"/>
      <c r="JEA91"/>
      <c r="JEB91"/>
      <c r="JEC91"/>
      <c r="JED91"/>
      <c r="JEE91"/>
      <c r="JEF91"/>
      <c r="JEG91"/>
      <c r="JEH91"/>
      <c r="JEI91"/>
      <c r="JEJ91"/>
      <c r="JEK91"/>
      <c r="JEL91"/>
      <c r="JEM91"/>
      <c r="JEN91"/>
      <c r="JEO91"/>
      <c r="JEP91"/>
      <c r="JEQ91"/>
      <c r="JER91"/>
      <c r="JES91"/>
      <c r="JET91"/>
      <c r="JEU91"/>
      <c r="JEV91"/>
      <c r="JEW91"/>
      <c r="JEX91"/>
      <c r="JEY91"/>
      <c r="JEZ91"/>
      <c r="JFA91"/>
      <c r="JFB91"/>
      <c r="JFC91"/>
      <c r="JFD91"/>
      <c r="JFE91"/>
      <c r="JFF91"/>
      <c r="JFG91"/>
      <c r="JFH91"/>
      <c r="JFI91"/>
      <c r="JFJ91"/>
      <c r="JFK91"/>
      <c r="JFL91"/>
      <c r="JFM91"/>
      <c r="JFN91"/>
      <c r="JFO91"/>
      <c r="JFP91"/>
      <c r="JFQ91"/>
      <c r="JFR91"/>
      <c r="JFS91"/>
      <c r="JFT91"/>
      <c r="JFU91"/>
      <c r="JFV91"/>
      <c r="JFW91"/>
      <c r="JFX91"/>
      <c r="JFY91"/>
      <c r="JFZ91"/>
      <c r="JGA91"/>
      <c r="JGB91"/>
      <c r="JGC91"/>
      <c r="JGD91"/>
      <c r="JGE91"/>
      <c r="JGF91"/>
      <c r="JGG91"/>
      <c r="JGH91"/>
      <c r="JGI91"/>
      <c r="JGJ91"/>
      <c r="JGK91"/>
      <c r="JGL91"/>
      <c r="JGM91"/>
      <c r="JGN91"/>
      <c r="JGO91"/>
      <c r="JGP91"/>
      <c r="JGQ91"/>
      <c r="JGR91"/>
      <c r="JGS91"/>
      <c r="JGT91"/>
      <c r="JGU91"/>
      <c r="JGV91"/>
      <c r="JGW91"/>
      <c r="JGX91"/>
      <c r="JGY91"/>
      <c r="JGZ91"/>
      <c r="JHA91"/>
      <c r="JHB91"/>
      <c r="JHC91"/>
      <c r="JHD91"/>
      <c r="JHE91"/>
      <c r="JHF91"/>
      <c r="JHG91"/>
      <c r="JHH91"/>
      <c r="JHI91"/>
      <c r="JHJ91"/>
      <c r="JHK91"/>
      <c r="JHL91"/>
      <c r="JHM91"/>
      <c r="JHN91"/>
      <c r="JHO91"/>
      <c r="JHP91"/>
      <c r="JHQ91"/>
      <c r="JHR91"/>
      <c r="JHS91"/>
      <c r="JHT91"/>
      <c r="JHU91"/>
      <c r="JHV91"/>
      <c r="JHW91"/>
      <c r="JHX91"/>
      <c r="JHY91"/>
      <c r="JHZ91"/>
      <c r="JIA91"/>
      <c r="JIB91"/>
      <c r="JIC91"/>
      <c r="JID91"/>
      <c r="JIE91"/>
      <c r="JIF91"/>
      <c r="JIG91"/>
      <c r="JIH91"/>
      <c r="JII91"/>
      <c r="JIJ91"/>
      <c r="JIK91"/>
      <c r="JIL91"/>
      <c r="JIM91"/>
      <c r="JIN91"/>
      <c r="JIO91"/>
      <c r="JIP91"/>
      <c r="JIQ91"/>
      <c r="JIR91"/>
      <c r="JIS91"/>
      <c r="JIT91"/>
      <c r="JIU91"/>
      <c r="JIV91"/>
      <c r="JIW91"/>
      <c r="JIX91"/>
      <c r="JIY91"/>
      <c r="JIZ91"/>
      <c r="JJA91"/>
      <c r="JJB91"/>
      <c r="JJC91"/>
      <c r="JJD91"/>
      <c r="JJE91"/>
      <c r="JJF91"/>
      <c r="JJG91"/>
      <c r="JJH91"/>
      <c r="JJI91"/>
      <c r="JJJ91"/>
      <c r="JJK91"/>
      <c r="JJL91"/>
      <c r="JJM91"/>
      <c r="JJN91"/>
      <c r="JJO91"/>
      <c r="JJP91"/>
      <c r="JJQ91"/>
      <c r="JJR91"/>
      <c r="JJS91"/>
      <c r="JJT91"/>
      <c r="JJU91"/>
      <c r="JJV91"/>
      <c r="JJW91"/>
      <c r="JJX91"/>
      <c r="JJY91"/>
      <c r="JJZ91"/>
      <c r="JKA91"/>
      <c r="JKB91"/>
      <c r="JKC91"/>
      <c r="JKD91"/>
      <c r="JKE91"/>
      <c r="JKF91"/>
      <c r="JKG91"/>
      <c r="JKH91"/>
      <c r="JKI91"/>
      <c r="JKJ91"/>
      <c r="JKK91"/>
      <c r="JKL91"/>
      <c r="JKM91"/>
      <c r="JKN91"/>
      <c r="JKO91"/>
      <c r="JKP91"/>
      <c r="JKQ91"/>
      <c r="JKR91"/>
      <c r="JKS91"/>
      <c r="JKT91"/>
      <c r="JKU91"/>
      <c r="JKV91"/>
      <c r="JKW91"/>
      <c r="JKX91"/>
      <c r="JKY91"/>
      <c r="JKZ91"/>
      <c r="JLA91"/>
      <c r="JLB91"/>
      <c r="JLC91"/>
      <c r="JLD91"/>
      <c r="JLE91"/>
      <c r="JLF91"/>
      <c r="JLG91"/>
      <c r="JLH91"/>
      <c r="JLI91"/>
      <c r="JLJ91"/>
      <c r="JLK91"/>
      <c r="JLL91"/>
      <c r="JLM91"/>
      <c r="JLN91"/>
      <c r="JLO91"/>
      <c r="JLP91"/>
      <c r="JLQ91"/>
      <c r="JLR91"/>
      <c r="JLS91"/>
      <c r="JLT91"/>
      <c r="JLU91"/>
      <c r="JLV91"/>
      <c r="JLW91"/>
      <c r="JLX91"/>
      <c r="JLY91"/>
      <c r="JLZ91"/>
      <c r="JMA91"/>
      <c r="JMB91"/>
      <c r="JMC91"/>
      <c r="JMD91"/>
      <c r="JME91"/>
      <c r="JMF91"/>
      <c r="JMG91"/>
      <c r="JMH91"/>
      <c r="JMI91"/>
      <c r="JMJ91"/>
      <c r="JMK91"/>
      <c r="JML91"/>
      <c r="JMM91"/>
      <c r="JMN91"/>
      <c r="JMO91"/>
      <c r="JMP91"/>
      <c r="JMQ91"/>
      <c r="JMR91"/>
      <c r="JMS91"/>
      <c r="JMT91"/>
      <c r="JMU91"/>
      <c r="JMV91"/>
      <c r="JMW91"/>
      <c r="JMX91"/>
      <c r="JMY91"/>
      <c r="JMZ91"/>
      <c r="JNA91"/>
      <c r="JNB91"/>
      <c r="JNC91"/>
      <c r="JND91"/>
      <c r="JNE91"/>
      <c r="JNF91"/>
      <c r="JNG91"/>
      <c r="JNH91"/>
      <c r="JNI91"/>
      <c r="JNJ91"/>
      <c r="JNK91"/>
      <c r="JNL91"/>
      <c r="JNM91"/>
      <c r="JNN91"/>
      <c r="JNO91"/>
      <c r="JNP91"/>
      <c r="JNQ91"/>
      <c r="JNR91"/>
      <c r="JNS91"/>
      <c r="JNT91"/>
      <c r="JNU91"/>
      <c r="JNV91"/>
      <c r="JNW91"/>
      <c r="JNX91"/>
      <c r="JNY91"/>
      <c r="JNZ91"/>
      <c r="JOA91"/>
      <c r="JOB91"/>
      <c r="JOC91"/>
      <c r="JOD91"/>
      <c r="JOE91"/>
      <c r="JOF91"/>
      <c r="JOG91"/>
      <c r="JOH91"/>
      <c r="JOI91"/>
      <c r="JOJ91"/>
      <c r="JOK91"/>
      <c r="JOL91"/>
      <c r="JOM91"/>
      <c r="JON91"/>
      <c r="JOO91"/>
      <c r="JOP91"/>
      <c r="JOQ91"/>
      <c r="JOR91"/>
      <c r="JOS91"/>
      <c r="JOT91"/>
      <c r="JOU91"/>
      <c r="JOV91"/>
      <c r="JOW91"/>
      <c r="JOX91"/>
      <c r="JOY91"/>
      <c r="JOZ91"/>
      <c r="JPA91"/>
      <c r="JPB91"/>
      <c r="JPC91"/>
      <c r="JPD91"/>
      <c r="JPE91"/>
      <c r="JPF91"/>
      <c r="JPG91"/>
      <c r="JPH91"/>
      <c r="JPI91"/>
      <c r="JPJ91"/>
      <c r="JPK91"/>
      <c r="JPL91"/>
      <c r="JPM91"/>
      <c r="JPN91"/>
      <c r="JPO91"/>
      <c r="JPP91"/>
      <c r="JPQ91"/>
      <c r="JPR91"/>
      <c r="JPS91"/>
      <c r="JPT91"/>
      <c r="JPU91"/>
      <c r="JPV91"/>
      <c r="JPW91"/>
      <c r="JPX91"/>
      <c r="JPY91"/>
      <c r="JPZ91"/>
      <c r="JQA91"/>
      <c r="JQB91"/>
      <c r="JQC91"/>
      <c r="JQD91"/>
      <c r="JQE91"/>
      <c r="JQF91"/>
      <c r="JQG91"/>
      <c r="JQH91"/>
      <c r="JQI91"/>
      <c r="JQJ91"/>
      <c r="JQK91"/>
      <c r="JQL91"/>
      <c r="JQM91"/>
      <c r="JQN91"/>
      <c r="JQO91"/>
      <c r="JQP91"/>
      <c r="JQQ91"/>
      <c r="JQR91"/>
      <c r="JQS91"/>
      <c r="JQT91"/>
      <c r="JQU91"/>
      <c r="JQV91"/>
      <c r="JQW91"/>
      <c r="JQX91"/>
      <c r="JQY91"/>
      <c r="JQZ91"/>
      <c r="JRA91"/>
      <c r="JRB91"/>
      <c r="JRC91"/>
      <c r="JRD91"/>
      <c r="JRE91"/>
      <c r="JRF91"/>
      <c r="JRG91"/>
      <c r="JRH91"/>
      <c r="JRI91"/>
      <c r="JRJ91"/>
      <c r="JRK91"/>
      <c r="JRL91"/>
      <c r="JRM91"/>
      <c r="JRN91"/>
      <c r="JRO91"/>
      <c r="JRP91"/>
      <c r="JRQ91"/>
      <c r="JRR91"/>
      <c r="JRS91"/>
      <c r="JRT91"/>
      <c r="JRU91"/>
      <c r="JRV91"/>
      <c r="JRW91"/>
      <c r="JRX91"/>
      <c r="JRY91"/>
      <c r="JRZ91"/>
      <c r="JSA91"/>
      <c r="JSB91"/>
      <c r="JSC91"/>
      <c r="JSD91"/>
      <c r="JSE91"/>
      <c r="JSF91"/>
      <c r="JSG91"/>
      <c r="JSH91"/>
      <c r="JSI91"/>
      <c r="JSJ91"/>
      <c r="JSK91"/>
      <c r="JSL91"/>
      <c r="JSM91"/>
      <c r="JSN91"/>
      <c r="JSO91"/>
      <c r="JSP91"/>
      <c r="JSQ91"/>
      <c r="JSR91"/>
      <c r="JSS91"/>
      <c r="JST91"/>
      <c r="JSU91"/>
      <c r="JSV91"/>
      <c r="JSW91"/>
      <c r="JSX91"/>
      <c r="JSY91"/>
      <c r="JSZ91"/>
      <c r="JTA91"/>
      <c r="JTB91"/>
      <c r="JTC91"/>
      <c r="JTD91"/>
      <c r="JTE91"/>
      <c r="JTF91"/>
      <c r="JTG91"/>
      <c r="JTH91"/>
      <c r="JTI91"/>
      <c r="JTJ91"/>
      <c r="JTK91"/>
      <c r="JTL91"/>
      <c r="JTM91"/>
      <c r="JTN91"/>
      <c r="JTO91"/>
      <c r="JTP91"/>
      <c r="JTQ91"/>
      <c r="JTR91"/>
      <c r="JTS91"/>
      <c r="JTT91"/>
      <c r="JTU91"/>
      <c r="JTV91"/>
      <c r="JTW91"/>
      <c r="JTX91"/>
      <c r="JTY91"/>
      <c r="JTZ91"/>
      <c r="JUA91"/>
      <c r="JUB91"/>
      <c r="JUC91"/>
      <c r="JUD91"/>
      <c r="JUE91"/>
      <c r="JUF91"/>
      <c r="JUG91"/>
      <c r="JUH91"/>
      <c r="JUI91"/>
      <c r="JUJ91"/>
      <c r="JUK91"/>
      <c r="JUL91"/>
      <c r="JUM91"/>
      <c r="JUN91"/>
      <c r="JUO91"/>
      <c r="JUP91"/>
      <c r="JUQ91"/>
      <c r="JUR91"/>
      <c r="JUS91"/>
      <c r="JUT91"/>
      <c r="JUU91"/>
      <c r="JUV91"/>
      <c r="JUW91"/>
      <c r="JUX91"/>
      <c r="JUY91"/>
      <c r="JUZ91"/>
      <c r="JVA91"/>
      <c r="JVB91"/>
      <c r="JVC91"/>
      <c r="JVD91"/>
      <c r="JVE91"/>
      <c r="JVF91"/>
      <c r="JVG91"/>
      <c r="JVH91"/>
      <c r="JVI91"/>
      <c r="JVJ91"/>
      <c r="JVK91"/>
      <c r="JVL91"/>
      <c r="JVM91"/>
      <c r="JVN91"/>
      <c r="JVO91"/>
      <c r="JVP91"/>
      <c r="JVQ91"/>
      <c r="JVR91"/>
      <c r="JVS91"/>
      <c r="JVT91"/>
      <c r="JVU91"/>
      <c r="JVV91"/>
      <c r="JVW91"/>
      <c r="JVX91"/>
      <c r="JVY91"/>
      <c r="JVZ91"/>
      <c r="JWA91"/>
      <c r="JWB91"/>
      <c r="JWC91"/>
      <c r="JWD91"/>
      <c r="JWE91"/>
      <c r="JWF91"/>
      <c r="JWG91"/>
      <c r="JWH91"/>
      <c r="JWI91"/>
      <c r="JWJ91"/>
      <c r="JWK91"/>
      <c r="JWL91"/>
      <c r="JWM91"/>
      <c r="JWN91"/>
      <c r="JWO91"/>
      <c r="JWP91"/>
      <c r="JWQ91"/>
      <c r="JWR91"/>
      <c r="JWS91"/>
      <c r="JWT91"/>
      <c r="JWU91"/>
      <c r="JWV91"/>
      <c r="JWW91"/>
      <c r="JWX91"/>
      <c r="JWY91"/>
      <c r="JWZ91"/>
      <c r="JXA91"/>
      <c r="JXB91"/>
      <c r="JXC91"/>
      <c r="JXD91"/>
      <c r="JXE91"/>
      <c r="JXF91"/>
      <c r="JXG91"/>
      <c r="JXH91"/>
      <c r="JXI91"/>
      <c r="JXJ91"/>
      <c r="JXK91"/>
      <c r="JXL91"/>
      <c r="JXM91"/>
      <c r="JXN91"/>
      <c r="JXO91"/>
      <c r="JXP91"/>
      <c r="JXQ91"/>
      <c r="JXR91"/>
      <c r="JXS91"/>
      <c r="JXT91"/>
      <c r="JXU91"/>
      <c r="JXV91"/>
      <c r="JXW91"/>
      <c r="JXX91"/>
      <c r="JXY91"/>
      <c r="JXZ91"/>
      <c r="JYA91"/>
      <c r="JYB91"/>
      <c r="JYC91"/>
      <c r="JYD91"/>
      <c r="JYE91"/>
      <c r="JYF91"/>
      <c r="JYG91"/>
      <c r="JYH91"/>
      <c r="JYI91"/>
      <c r="JYJ91"/>
      <c r="JYK91"/>
      <c r="JYL91"/>
      <c r="JYM91"/>
      <c r="JYN91"/>
      <c r="JYO91"/>
      <c r="JYP91"/>
      <c r="JYQ91"/>
      <c r="JYR91"/>
      <c r="JYS91"/>
      <c r="JYT91"/>
      <c r="JYU91"/>
      <c r="JYV91"/>
      <c r="JYW91"/>
      <c r="JYX91"/>
      <c r="JYY91"/>
      <c r="JYZ91"/>
      <c r="JZA91"/>
      <c r="JZB91"/>
      <c r="JZC91"/>
      <c r="JZD91"/>
      <c r="JZE91"/>
      <c r="JZF91"/>
      <c r="JZG91"/>
      <c r="JZH91"/>
      <c r="JZI91"/>
      <c r="JZJ91"/>
      <c r="JZK91"/>
      <c r="JZL91"/>
      <c r="JZM91"/>
      <c r="JZN91"/>
      <c r="JZO91"/>
      <c r="JZP91"/>
      <c r="JZQ91"/>
      <c r="JZR91"/>
      <c r="JZS91"/>
      <c r="JZT91"/>
      <c r="JZU91"/>
      <c r="JZV91"/>
      <c r="JZW91"/>
      <c r="JZX91"/>
      <c r="JZY91"/>
      <c r="JZZ91"/>
      <c r="KAA91"/>
      <c r="KAB91"/>
      <c r="KAC91"/>
      <c r="KAD91"/>
      <c r="KAE91"/>
      <c r="KAF91"/>
      <c r="KAG91"/>
      <c r="KAH91"/>
      <c r="KAI91"/>
      <c r="KAJ91"/>
      <c r="KAK91"/>
      <c r="KAL91"/>
      <c r="KAM91"/>
      <c r="KAN91"/>
      <c r="KAO91"/>
      <c r="KAP91"/>
      <c r="KAQ91"/>
      <c r="KAR91"/>
      <c r="KAS91"/>
      <c r="KAT91"/>
      <c r="KAU91"/>
      <c r="KAV91"/>
      <c r="KAW91"/>
      <c r="KAX91"/>
      <c r="KAY91"/>
      <c r="KAZ91"/>
      <c r="KBA91"/>
      <c r="KBB91"/>
      <c r="KBC91"/>
      <c r="KBD91"/>
      <c r="KBE91"/>
      <c r="KBF91"/>
      <c r="KBG91"/>
      <c r="KBH91"/>
      <c r="KBI91"/>
      <c r="KBJ91"/>
      <c r="KBK91"/>
      <c r="KBL91"/>
      <c r="KBM91"/>
      <c r="KBN91"/>
      <c r="KBO91"/>
      <c r="KBP91"/>
      <c r="KBQ91"/>
      <c r="KBR91"/>
      <c r="KBS91"/>
      <c r="KBT91"/>
      <c r="KBU91"/>
      <c r="KBV91"/>
      <c r="KBW91"/>
      <c r="KBX91"/>
      <c r="KBY91"/>
      <c r="KBZ91"/>
      <c r="KCA91"/>
      <c r="KCB91"/>
      <c r="KCC91"/>
      <c r="KCD91"/>
      <c r="KCE91"/>
      <c r="KCF91"/>
      <c r="KCG91"/>
      <c r="KCH91"/>
      <c r="KCI91"/>
      <c r="KCJ91"/>
      <c r="KCK91"/>
      <c r="KCL91"/>
      <c r="KCM91"/>
      <c r="KCN91"/>
      <c r="KCO91"/>
      <c r="KCP91"/>
      <c r="KCQ91"/>
      <c r="KCR91"/>
      <c r="KCS91"/>
      <c r="KCT91"/>
      <c r="KCU91"/>
      <c r="KCV91"/>
      <c r="KCW91"/>
      <c r="KCX91"/>
      <c r="KCY91"/>
      <c r="KCZ91"/>
      <c r="KDA91"/>
      <c r="KDB91"/>
      <c r="KDC91"/>
      <c r="KDD91"/>
      <c r="KDE91"/>
      <c r="KDF91"/>
      <c r="KDG91"/>
      <c r="KDH91"/>
      <c r="KDI91"/>
      <c r="KDJ91"/>
      <c r="KDK91"/>
      <c r="KDL91"/>
      <c r="KDM91"/>
      <c r="KDN91"/>
      <c r="KDO91"/>
      <c r="KDP91"/>
      <c r="KDQ91"/>
      <c r="KDR91"/>
      <c r="KDS91"/>
      <c r="KDT91"/>
      <c r="KDU91"/>
      <c r="KDV91"/>
      <c r="KDW91"/>
      <c r="KDX91"/>
      <c r="KDY91"/>
      <c r="KDZ91"/>
      <c r="KEA91"/>
      <c r="KEB91"/>
      <c r="KEC91"/>
      <c r="KED91"/>
      <c r="KEE91"/>
      <c r="KEF91"/>
      <c r="KEG91"/>
      <c r="KEH91"/>
      <c r="KEI91"/>
      <c r="KEJ91"/>
      <c r="KEK91"/>
      <c r="KEL91"/>
      <c r="KEM91"/>
      <c r="KEN91"/>
      <c r="KEO91"/>
      <c r="KEP91"/>
      <c r="KEQ91"/>
      <c r="KER91"/>
      <c r="KES91"/>
      <c r="KET91"/>
      <c r="KEU91"/>
      <c r="KEV91"/>
      <c r="KEW91"/>
      <c r="KEX91"/>
      <c r="KEY91"/>
      <c r="KEZ91"/>
      <c r="KFA91"/>
      <c r="KFB91"/>
      <c r="KFC91"/>
      <c r="KFD91"/>
      <c r="KFE91"/>
      <c r="KFF91"/>
      <c r="KFG91"/>
      <c r="KFH91"/>
      <c r="KFI91"/>
      <c r="KFJ91"/>
      <c r="KFK91"/>
      <c r="KFL91"/>
      <c r="KFM91"/>
      <c r="KFN91"/>
      <c r="KFO91"/>
      <c r="KFP91"/>
      <c r="KFQ91"/>
      <c r="KFR91"/>
      <c r="KFS91"/>
      <c r="KFT91"/>
      <c r="KFU91"/>
      <c r="KFV91"/>
      <c r="KFW91"/>
      <c r="KFX91"/>
      <c r="KFY91"/>
      <c r="KFZ91"/>
      <c r="KGA91"/>
      <c r="KGB91"/>
      <c r="KGC91"/>
      <c r="KGD91"/>
      <c r="KGE91"/>
      <c r="KGF91"/>
      <c r="KGG91"/>
      <c r="KGH91"/>
      <c r="KGI91"/>
      <c r="KGJ91"/>
      <c r="KGK91"/>
      <c r="KGL91"/>
      <c r="KGM91"/>
      <c r="KGN91"/>
      <c r="KGO91"/>
      <c r="KGP91"/>
      <c r="KGQ91"/>
      <c r="KGR91"/>
      <c r="KGS91"/>
      <c r="KGT91"/>
      <c r="KGU91"/>
      <c r="KGV91"/>
      <c r="KGW91"/>
      <c r="KGX91"/>
      <c r="KGY91"/>
      <c r="KGZ91"/>
      <c r="KHA91"/>
      <c r="KHB91"/>
      <c r="KHC91"/>
      <c r="KHD91"/>
      <c r="KHE91"/>
      <c r="KHF91"/>
      <c r="KHG91"/>
      <c r="KHH91"/>
      <c r="KHI91"/>
      <c r="KHJ91"/>
      <c r="KHK91"/>
      <c r="KHL91"/>
      <c r="KHM91"/>
      <c r="KHN91"/>
      <c r="KHO91"/>
      <c r="KHP91"/>
      <c r="KHQ91"/>
      <c r="KHR91"/>
      <c r="KHS91"/>
      <c r="KHT91"/>
      <c r="KHU91"/>
      <c r="KHV91"/>
      <c r="KHW91"/>
      <c r="KHX91"/>
      <c r="KHY91"/>
      <c r="KHZ91"/>
      <c r="KIA91"/>
      <c r="KIB91"/>
      <c r="KIC91"/>
      <c r="KID91"/>
      <c r="KIE91"/>
      <c r="KIF91"/>
      <c r="KIG91"/>
      <c r="KIH91"/>
      <c r="KII91"/>
      <c r="KIJ91"/>
      <c r="KIK91"/>
      <c r="KIL91"/>
      <c r="KIM91"/>
      <c r="KIN91"/>
      <c r="KIO91"/>
      <c r="KIP91"/>
      <c r="KIQ91"/>
      <c r="KIR91"/>
      <c r="KIS91"/>
      <c r="KIT91"/>
      <c r="KIU91"/>
      <c r="KIV91"/>
      <c r="KIW91"/>
      <c r="KIX91"/>
      <c r="KIY91"/>
      <c r="KIZ91"/>
      <c r="KJA91"/>
      <c r="KJB91"/>
      <c r="KJC91"/>
      <c r="KJD91"/>
      <c r="KJE91"/>
      <c r="KJF91"/>
      <c r="KJG91"/>
      <c r="KJH91"/>
      <c r="KJI91"/>
      <c r="KJJ91"/>
      <c r="KJK91"/>
      <c r="KJL91"/>
      <c r="KJM91"/>
      <c r="KJN91"/>
      <c r="KJO91"/>
      <c r="KJP91"/>
      <c r="KJQ91"/>
      <c r="KJR91"/>
      <c r="KJS91"/>
      <c r="KJT91"/>
      <c r="KJU91"/>
      <c r="KJV91"/>
      <c r="KJW91"/>
      <c r="KJX91"/>
      <c r="KJY91"/>
      <c r="KJZ91"/>
      <c r="KKA91"/>
      <c r="KKB91"/>
      <c r="KKC91"/>
      <c r="KKD91"/>
      <c r="KKE91"/>
      <c r="KKF91"/>
      <c r="KKG91"/>
      <c r="KKH91"/>
      <c r="KKI91"/>
      <c r="KKJ91"/>
      <c r="KKK91"/>
      <c r="KKL91"/>
      <c r="KKM91"/>
      <c r="KKN91"/>
      <c r="KKO91"/>
      <c r="KKP91"/>
      <c r="KKQ91"/>
      <c r="KKR91"/>
      <c r="KKS91"/>
      <c r="KKT91"/>
      <c r="KKU91"/>
      <c r="KKV91"/>
      <c r="KKW91"/>
      <c r="KKX91"/>
      <c r="KKY91"/>
      <c r="KKZ91"/>
      <c r="KLA91"/>
      <c r="KLB91"/>
      <c r="KLC91"/>
      <c r="KLD91"/>
      <c r="KLE91"/>
      <c r="KLF91"/>
      <c r="KLG91"/>
      <c r="KLH91"/>
      <c r="KLI91"/>
      <c r="KLJ91"/>
      <c r="KLK91"/>
      <c r="KLL91"/>
      <c r="KLM91"/>
      <c r="KLN91"/>
      <c r="KLO91"/>
      <c r="KLP91"/>
      <c r="KLQ91"/>
      <c r="KLR91"/>
      <c r="KLS91"/>
      <c r="KLT91"/>
      <c r="KLU91"/>
      <c r="KLV91"/>
      <c r="KLW91"/>
      <c r="KLX91"/>
      <c r="KLY91"/>
      <c r="KLZ91"/>
      <c r="KMA91"/>
      <c r="KMB91"/>
      <c r="KMC91"/>
      <c r="KMD91"/>
      <c r="KME91"/>
      <c r="KMF91"/>
      <c r="KMG91"/>
      <c r="KMH91"/>
      <c r="KMI91"/>
      <c r="KMJ91"/>
      <c r="KMK91"/>
      <c r="KML91"/>
      <c r="KMM91"/>
      <c r="KMN91"/>
      <c r="KMO91"/>
      <c r="KMP91"/>
      <c r="KMQ91"/>
      <c r="KMR91"/>
      <c r="KMS91"/>
      <c r="KMT91"/>
      <c r="KMU91"/>
      <c r="KMV91"/>
      <c r="KMW91"/>
      <c r="KMX91"/>
      <c r="KMY91"/>
      <c r="KMZ91"/>
      <c r="KNA91"/>
      <c r="KNB91"/>
      <c r="KNC91"/>
      <c r="KND91"/>
      <c r="KNE91"/>
      <c r="KNF91"/>
      <c r="KNG91"/>
      <c r="KNH91"/>
      <c r="KNI91"/>
      <c r="KNJ91"/>
      <c r="KNK91"/>
      <c r="KNL91"/>
      <c r="KNM91"/>
      <c r="KNN91"/>
      <c r="KNO91"/>
      <c r="KNP91"/>
      <c r="KNQ91"/>
      <c r="KNR91"/>
      <c r="KNS91"/>
      <c r="KNT91"/>
      <c r="KNU91"/>
      <c r="KNV91"/>
      <c r="KNW91"/>
      <c r="KNX91"/>
      <c r="KNY91"/>
      <c r="KNZ91"/>
      <c r="KOA91"/>
      <c r="KOB91"/>
      <c r="KOC91"/>
      <c r="KOD91"/>
      <c r="KOE91"/>
      <c r="KOF91"/>
      <c r="KOG91"/>
      <c r="KOH91"/>
      <c r="KOI91"/>
      <c r="KOJ91"/>
      <c r="KOK91"/>
      <c r="KOL91"/>
      <c r="KOM91"/>
      <c r="KON91"/>
      <c r="KOO91"/>
      <c r="KOP91"/>
      <c r="KOQ91"/>
      <c r="KOR91"/>
      <c r="KOS91"/>
      <c r="KOT91"/>
      <c r="KOU91"/>
      <c r="KOV91"/>
      <c r="KOW91"/>
      <c r="KOX91"/>
      <c r="KOY91"/>
      <c r="KOZ91"/>
      <c r="KPA91"/>
      <c r="KPB91"/>
      <c r="KPC91"/>
      <c r="KPD91"/>
      <c r="KPE91"/>
      <c r="KPF91"/>
      <c r="KPG91"/>
      <c r="KPH91"/>
      <c r="KPI91"/>
      <c r="KPJ91"/>
      <c r="KPK91"/>
      <c r="KPL91"/>
      <c r="KPM91"/>
      <c r="KPN91"/>
      <c r="KPO91"/>
      <c r="KPP91"/>
      <c r="KPQ91"/>
      <c r="KPR91"/>
      <c r="KPS91"/>
      <c r="KPT91"/>
      <c r="KPU91"/>
      <c r="KPV91"/>
      <c r="KPW91"/>
      <c r="KPX91"/>
      <c r="KPY91"/>
      <c r="KPZ91"/>
      <c r="KQA91"/>
      <c r="KQB91"/>
      <c r="KQC91"/>
      <c r="KQD91"/>
      <c r="KQE91"/>
      <c r="KQF91"/>
      <c r="KQG91"/>
      <c r="KQH91"/>
      <c r="KQI91"/>
      <c r="KQJ91"/>
      <c r="KQK91"/>
      <c r="KQL91"/>
      <c r="KQM91"/>
      <c r="KQN91"/>
      <c r="KQO91"/>
      <c r="KQP91"/>
      <c r="KQQ91"/>
      <c r="KQR91"/>
      <c r="KQS91"/>
      <c r="KQT91"/>
      <c r="KQU91"/>
      <c r="KQV91"/>
      <c r="KQW91"/>
      <c r="KQX91"/>
      <c r="KQY91"/>
      <c r="KQZ91"/>
      <c r="KRA91"/>
      <c r="KRB91"/>
      <c r="KRC91"/>
      <c r="KRD91"/>
      <c r="KRE91"/>
      <c r="KRF91"/>
      <c r="KRG91"/>
      <c r="KRH91"/>
      <c r="KRI91"/>
      <c r="KRJ91"/>
      <c r="KRK91"/>
      <c r="KRL91"/>
      <c r="KRM91"/>
      <c r="KRN91"/>
      <c r="KRO91"/>
      <c r="KRP91"/>
      <c r="KRQ91"/>
      <c r="KRR91"/>
      <c r="KRS91"/>
      <c r="KRT91"/>
      <c r="KRU91"/>
      <c r="KRV91"/>
      <c r="KRW91"/>
      <c r="KRX91"/>
      <c r="KRY91"/>
      <c r="KRZ91"/>
      <c r="KSA91"/>
      <c r="KSB91"/>
      <c r="KSC91"/>
      <c r="KSD91"/>
      <c r="KSE91"/>
      <c r="KSF91"/>
      <c r="KSG91"/>
      <c r="KSH91"/>
      <c r="KSI91"/>
      <c r="KSJ91"/>
      <c r="KSK91"/>
      <c r="KSL91"/>
      <c r="KSM91"/>
      <c r="KSN91"/>
      <c r="KSO91"/>
      <c r="KSP91"/>
      <c r="KSQ91"/>
      <c r="KSR91"/>
      <c r="KSS91"/>
      <c r="KST91"/>
      <c r="KSU91"/>
      <c r="KSV91"/>
      <c r="KSW91"/>
      <c r="KSX91"/>
      <c r="KSY91"/>
      <c r="KSZ91"/>
      <c r="KTA91"/>
      <c r="KTB91"/>
      <c r="KTC91"/>
      <c r="KTD91"/>
      <c r="KTE91"/>
      <c r="KTF91"/>
      <c r="KTG91"/>
      <c r="KTH91"/>
      <c r="KTI91"/>
      <c r="KTJ91"/>
      <c r="KTK91"/>
      <c r="KTL91"/>
      <c r="KTM91"/>
      <c r="KTN91"/>
      <c r="KTO91"/>
      <c r="KTP91"/>
      <c r="KTQ91"/>
      <c r="KTR91"/>
      <c r="KTS91"/>
      <c r="KTT91"/>
      <c r="KTU91"/>
      <c r="KTV91"/>
      <c r="KTW91"/>
      <c r="KTX91"/>
      <c r="KTY91"/>
      <c r="KTZ91"/>
      <c r="KUA91"/>
      <c r="KUB91"/>
      <c r="KUC91"/>
      <c r="KUD91"/>
      <c r="KUE91"/>
      <c r="KUF91"/>
      <c r="KUG91"/>
      <c r="KUH91"/>
      <c r="KUI91"/>
      <c r="KUJ91"/>
      <c r="KUK91"/>
      <c r="KUL91"/>
      <c r="KUM91"/>
      <c r="KUN91"/>
      <c r="KUO91"/>
      <c r="KUP91"/>
      <c r="KUQ91"/>
      <c r="KUR91"/>
      <c r="KUS91"/>
      <c r="KUT91"/>
      <c r="KUU91"/>
      <c r="KUV91"/>
      <c r="KUW91"/>
      <c r="KUX91"/>
      <c r="KUY91"/>
      <c r="KUZ91"/>
      <c r="KVA91"/>
      <c r="KVB91"/>
      <c r="KVC91"/>
      <c r="KVD91"/>
      <c r="KVE91"/>
      <c r="KVF91"/>
      <c r="KVG91"/>
      <c r="KVH91"/>
      <c r="KVI91"/>
      <c r="KVJ91"/>
      <c r="KVK91"/>
      <c r="KVL91"/>
      <c r="KVM91"/>
      <c r="KVN91"/>
      <c r="KVO91"/>
      <c r="KVP91"/>
      <c r="KVQ91"/>
      <c r="KVR91"/>
      <c r="KVS91"/>
      <c r="KVT91"/>
      <c r="KVU91"/>
      <c r="KVV91"/>
      <c r="KVW91"/>
      <c r="KVX91"/>
      <c r="KVY91"/>
      <c r="KVZ91"/>
      <c r="KWA91"/>
      <c r="KWB91"/>
      <c r="KWC91"/>
      <c r="KWD91"/>
      <c r="KWE91"/>
      <c r="KWF91"/>
      <c r="KWG91"/>
      <c r="KWH91"/>
      <c r="KWI91"/>
      <c r="KWJ91"/>
      <c r="KWK91"/>
      <c r="KWL91"/>
      <c r="KWM91"/>
      <c r="KWN91"/>
      <c r="KWO91"/>
      <c r="KWP91"/>
      <c r="KWQ91"/>
      <c r="KWR91"/>
      <c r="KWS91"/>
      <c r="KWT91"/>
      <c r="KWU91"/>
      <c r="KWV91"/>
      <c r="KWW91"/>
      <c r="KWX91"/>
      <c r="KWY91"/>
      <c r="KWZ91"/>
      <c r="KXA91"/>
      <c r="KXB91"/>
      <c r="KXC91"/>
      <c r="KXD91"/>
      <c r="KXE91"/>
      <c r="KXF91"/>
      <c r="KXG91"/>
      <c r="KXH91"/>
      <c r="KXI91"/>
      <c r="KXJ91"/>
      <c r="KXK91"/>
      <c r="KXL91"/>
      <c r="KXM91"/>
      <c r="KXN91"/>
      <c r="KXO91"/>
      <c r="KXP91"/>
      <c r="KXQ91"/>
      <c r="KXR91"/>
      <c r="KXS91"/>
      <c r="KXT91"/>
      <c r="KXU91"/>
      <c r="KXV91"/>
      <c r="KXW91"/>
      <c r="KXX91"/>
      <c r="KXY91"/>
      <c r="KXZ91"/>
      <c r="KYA91"/>
      <c r="KYB91"/>
      <c r="KYC91"/>
      <c r="KYD91"/>
      <c r="KYE91"/>
      <c r="KYF91"/>
      <c r="KYG91"/>
      <c r="KYH91"/>
      <c r="KYI91"/>
      <c r="KYJ91"/>
      <c r="KYK91"/>
      <c r="KYL91"/>
      <c r="KYM91"/>
      <c r="KYN91"/>
      <c r="KYO91"/>
      <c r="KYP91"/>
      <c r="KYQ91"/>
      <c r="KYR91"/>
      <c r="KYS91"/>
      <c r="KYT91"/>
      <c r="KYU91"/>
      <c r="KYV91"/>
      <c r="KYW91"/>
      <c r="KYX91"/>
      <c r="KYY91"/>
      <c r="KYZ91"/>
      <c r="KZA91"/>
      <c r="KZB91"/>
      <c r="KZC91"/>
      <c r="KZD91"/>
      <c r="KZE91"/>
      <c r="KZF91"/>
      <c r="KZG91"/>
      <c r="KZH91"/>
      <c r="KZI91"/>
      <c r="KZJ91"/>
      <c r="KZK91"/>
      <c r="KZL91"/>
      <c r="KZM91"/>
      <c r="KZN91"/>
      <c r="KZO91"/>
      <c r="KZP91"/>
      <c r="KZQ91"/>
      <c r="KZR91"/>
      <c r="KZS91"/>
      <c r="KZT91"/>
      <c r="KZU91"/>
      <c r="KZV91"/>
      <c r="KZW91"/>
      <c r="KZX91"/>
      <c r="KZY91"/>
      <c r="KZZ91"/>
      <c r="LAA91"/>
      <c r="LAB91"/>
      <c r="LAC91"/>
      <c r="LAD91"/>
      <c r="LAE91"/>
      <c r="LAF91"/>
      <c r="LAG91"/>
      <c r="LAH91"/>
      <c r="LAI91"/>
      <c r="LAJ91"/>
      <c r="LAK91"/>
      <c r="LAL91"/>
      <c r="LAM91"/>
      <c r="LAN91"/>
      <c r="LAO91"/>
      <c r="LAP91"/>
      <c r="LAQ91"/>
      <c r="LAR91"/>
      <c r="LAS91"/>
      <c r="LAT91"/>
      <c r="LAU91"/>
      <c r="LAV91"/>
      <c r="LAW91"/>
      <c r="LAX91"/>
      <c r="LAY91"/>
      <c r="LAZ91"/>
      <c r="LBA91"/>
      <c r="LBB91"/>
      <c r="LBC91"/>
      <c r="LBD91"/>
      <c r="LBE91"/>
      <c r="LBF91"/>
      <c r="LBG91"/>
      <c r="LBH91"/>
      <c r="LBI91"/>
      <c r="LBJ91"/>
      <c r="LBK91"/>
      <c r="LBL91"/>
      <c r="LBM91"/>
      <c r="LBN91"/>
      <c r="LBO91"/>
      <c r="LBP91"/>
      <c r="LBQ91"/>
      <c r="LBR91"/>
      <c r="LBS91"/>
      <c r="LBT91"/>
      <c r="LBU91"/>
      <c r="LBV91"/>
      <c r="LBW91"/>
      <c r="LBX91"/>
      <c r="LBY91"/>
      <c r="LBZ91"/>
      <c r="LCA91"/>
      <c r="LCB91"/>
      <c r="LCC91"/>
      <c r="LCD91"/>
      <c r="LCE91"/>
      <c r="LCF91"/>
      <c r="LCG91"/>
      <c r="LCH91"/>
      <c r="LCI91"/>
      <c r="LCJ91"/>
      <c r="LCK91"/>
      <c r="LCL91"/>
      <c r="LCM91"/>
      <c r="LCN91"/>
      <c r="LCO91"/>
      <c r="LCP91"/>
      <c r="LCQ91"/>
      <c r="LCR91"/>
      <c r="LCS91"/>
      <c r="LCT91"/>
      <c r="LCU91"/>
      <c r="LCV91"/>
      <c r="LCW91"/>
      <c r="LCX91"/>
      <c r="LCY91"/>
      <c r="LCZ91"/>
      <c r="LDA91"/>
      <c r="LDB91"/>
      <c r="LDC91"/>
      <c r="LDD91"/>
      <c r="LDE91"/>
      <c r="LDF91"/>
      <c r="LDG91"/>
      <c r="LDH91"/>
      <c r="LDI91"/>
      <c r="LDJ91"/>
      <c r="LDK91"/>
      <c r="LDL91"/>
      <c r="LDM91"/>
      <c r="LDN91"/>
      <c r="LDO91"/>
      <c r="LDP91"/>
      <c r="LDQ91"/>
      <c r="LDR91"/>
      <c r="LDS91"/>
      <c r="LDT91"/>
      <c r="LDU91"/>
      <c r="LDV91"/>
      <c r="LDW91"/>
      <c r="LDX91"/>
      <c r="LDY91"/>
      <c r="LDZ91"/>
      <c r="LEA91"/>
      <c r="LEB91"/>
      <c r="LEC91"/>
      <c r="LED91"/>
      <c r="LEE91"/>
      <c r="LEF91"/>
      <c r="LEG91"/>
      <c r="LEH91"/>
      <c r="LEI91"/>
      <c r="LEJ91"/>
      <c r="LEK91"/>
      <c r="LEL91"/>
      <c r="LEM91"/>
      <c r="LEN91"/>
      <c r="LEO91"/>
      <c r="LEP91"/>
      <c r="LEQ91"/>
      <c r="LER91"/>
      <c r="LES91"/>
      <c r="LET91"/>
      <c r="LEU91"/>
      <c r="LEV91"/>
      <c r="LEW91"/>
      <c r="LEX91"/>
      <c r="LEY91"/>
      <c r="LEZ91"/>
      <c r="LFA91"/>
      <c r="LFB91"/>
      <c r="LFC91"/>
      <c r="LFD91"/>
      <c r="LFE91"/>
      <c r="LFF91"/>
      <c r="LFG91"/>
      <c r="LFH91"/>
      <c r="LFI91"/>
      <c r="LFJ91"/>
      <c r="LFK91"/>
      <c r="LFL91"/>
      <c r="LFM91"/>
      <c r="LFN91"/>
      <c r="LFO91"/>
      <c r="LFP91"/>
      <c r="LFQ91"/>
      <c r="LFR91"/>
      <c r="LFS91"/>
      <c r="LFT91"/>
      <c r="LFU91"/>
      <c r="LFV91"/>
      <c r="LFW91"/>
      <c r="LFX91"/>
      <c r="LFY91"/>
      <c r="LFZ91"/>
      <c r="LGA91"/>
      <c r="LGB91"/>
      <c r="LGC91"/>
      <c r="LGD91"/>
      <c r="LGE91"/>
      <c r="LGF91"/>
      <c r="LGG91"/>
      <c r="LGH91"/>
      <c r="LGI91"/>
      <c r="LGJ91"/>
      <c r="LGK91"/>
      <c r="LGL91"/>
      <c r="LGM91"/>
      <c r="LGN91"/>
      <c r="LGO91"/>
      <c r="LGP91"/>
      <c r="LGQ91"/>
      <c r="LGR91"/>
      <c r="LGS91"/>
      <c r="LGT91"/>
      <c r="LGU91"/>
      <c r="LGV91"/>
      <c r="LGW91"/>
      <c r="LGX91"/>
      <c r="LGY91"/>
      <c r="LGZ91"/>
      <c r="LHA91"/>
      <c r="LHB91"/>
      <c r="LHC91"/>
      <c r="LHD91"/>
      <c r="LHE91"/>
      <c r="LHF91"/>
      <c r="LHG91"/>
      <c r="LHH91"/>
      <c r="LHI91"/>
      <c r="LHJ91"/>
      <c r="LHK91"/>
      <c r="LHL91"/>
      <c r="LHM91"/>
      <c r="LHN91"/>
      <c r="LHO91"/>
      <c r="LHP91"/>
      <c r="LHQ91"/>
      <c r="LHR91"/>
      <c r="LHS91"/>
      <c r="LHT91"/>
      <c r="LHU91"/>
      <c r="LHV91"/>
      <c r="LHW91"/>
      <c r="LHX91"/>
      <c r="LHY91"/>
      <c r="LHZ91"/>
      <c r="LIA91"/>
      <c r="LIB91"/>
      <c r="LIC91"/>
      <c r="LID91"/>
      <c r="LIE91"/>
      <c r="LIF91"/>
      <c r="LIG91"/>
      <c r="LIH91"/>
      <c r="LII91"/>
      <c r="LIJ91"/>
      <c r="LIK91"/>
      <c r="LIL91"/>
      <c r="LIM91"/>
      <c r="LIN91"/>
      <c r="LIO91"/>
      <c r="LIP91"/>
      <c r="LIQ91"/>
      <c r="LIR91"/>
      <c r="LIS91"/>
      <c r="LIT91"/>
      <c r="LIU91"/>
      <c r="LIV91"/>
      <c r="LIW91"/>
      <c r="LIX91"/>
      <c r="LIY91"/>
      <c r="LIZ91"/>
      <c r="LJA91"/>
      <c r="LJB91"/>
      <c r="LJC91"/>
      <c r="LJD91"/>
      <c r="LJE91"/>
      <c r="LJF91"/>
      <c r="LJG91"/>
      <c r="LJH91"/>
      <c r="LJI91"/>
      <c r="LJJ91"/>
      <c r="LJK91"/>
      <c r="LJL91"/>
      <c r="LJM91"/>
      <c r="LJN91"/>
      <c r="LJO91"/>
      <c r="LJP91"/>
      <c r="LJQ91"/>
      <c r="LJR91"/>
      <c r="LJS91"/>
      <c r="LJT91"/>
      <c r="LJU91"/>
      <c r="LJV91"/>
      <c r="LJW91"/>
      <c r="LJX91"/>
      <c r="LJY91"/>
      <c r="LJZ91"/>
      <c r="LKA91"/>
      <c r="LKB91"/>
      <c r="LKC91"/>
      <c r="LKD91"/>
      <c r="LKE91"/>
      <c r="LKF91"/>
      <c r="LKG91"/>
      <c r="LKH91"/>
      <c r="LKI91"/>
      <c r="LKJ91"/>
      <c r="LKK91"/>
      <c r="LKL91"/>
      <c r="LKM91"/>
      <c r="LKN91"/>
      <c r="LKO91"/>
      <c r="LKP91"/>
      <c r="LKQ91"/>
      <c r="LKR91"/>
      <c r="LKS91"/>
      <c r="LKT91"/>
      <c r="LKU91"/>
      <c r="LKV91"/>
      <c r="LKW91"/>
      <c r="LKX91"/>
      <c r="LKY91"/>
      <c r="LKZ91"/>
      <c r="LLA91"/>
      <c r="LLB91"/>
      <c r="LLC91"/>
      <c r="LLD91"/>
      <c r="LLE91"/>
      <c r="LLF91"/>
      <c r="LLG91"/>
      <c r="LLH91"/>
      <c r="LLI91"/>
      <c r="LLJ91"/>
      <c r="LLK91"/>
      <c r="LLL91"/>
      <c r="LLM91"/>
      <c r="LLN91"/>
      <c r="LLO91"/>
      <c r="LLP91"/>
      <c r="LLQ91"/>
      <c r="LLR91"/>
      <c r="LLS91"/>
      <c r="LLT91"/>
      <c r="LLU91"/>
      <c r="LLV91"/>
      <c r="LLW91"/>
      <c r="LLX91"/>
      <c r="LLY91"/>
      <c r="LLZ91"/>
      <c r="LMA91"/>
      <c r="LMB91"/>
      <c r="LMC91"/>
      <c r="LMD91"/>
      <c r="LME91"/>
      <c r="LMF91"/>
      <c r="LMG91"/>
      <c r="LMH91"/>
      <c r="LMI91"/>
      <c r="LMJ91"/>
      <c r="LMK91"/>
      <c r="LML91"/>
      <c r="LMM91"/>
      <c r="LMN91"/>
      <c r="LMO91"/>
      <c r="LMP91"/>
      <c r="LMQ91"/>
      <c r="LMR91"/>
      <c r="LMS91"/>
      <c r="LMT91"/>
      <c r="LMU91"/>
      <c r="LMV91"/>
      <c r="LMW91"/>
      <c r="LMX91"/>
      <c r="LMY91"/>
      <c r="LMZ91"/>
      <c r="LNA91"/>
      <c r="LNB91"/>
      <c r="LNC91"/>
      <c r="LND91"/>
      <c r="LNE91"/>
      <c r="LNF91"/>
      <c r="LNG91"/>
      <c r="LNH91"/>
      <c r="LNI91"/>
      <c r="LNJ91"/>
      <c r="LNK91"/>
      <c r="LNL91"/>
      <c r="LNM91"/>
      <c r="LNN91"/>
      <c r="LNO91"/>
      <c r="LNP91"/>
      <c r="LNQ91"/>
      <c r="LNR91"/>
      <c r="LNS91"/>
      <c r="LNT91"/>
      <c r="LNU91"/>
      <c r="LNV91"/>
      <c r="LNW91"/>
      <c r="LNX91"/>
      <c r="LNY91"/>
      <c r="LNZ91"/>
      <c r="LOA91"/>
      <c r="LOB91"/>
      <c r="LOC91"/>
      <c r="LOD91"/>
      <c r="LOE91"/>
      <c r="LOF91"/>
      <c r="LOG91"/>
      <c r="LOH91"/>
      <c r="LOI91"/>
      <c r="LOJ91"/>
      <c r="LOK91"/>
      <c r="LOL91"/>
      <c r="LOM91"/>
      <c r="LON91"/>
      <c r="LOO91"/>
      <c r="LOP91"/>
      <c r="LOQ91"/>
      <c r="LOR91"/>
      <c r="LOS91"/>
      <c r="LOT91"/>
      <c r="LOU91"/>
      <c r="LOV91"/>
      <c r="LOW91"/>
      <c r="LOX91"/>
      <c r="LOY91"/>
      <c r="LOZ91"/>
      <c r="LPA91"/>
      <c r="LPB91"/>
      <c r="LPC91"/>
      <c r="LPD91"/>
      <c r="LPE91"/>
      <c r="LPF91"/>
      <c r="LPG91"/>
      <c r="LPH91"/>
      <c r="LPI91"/>
      <c r="LPJ91"/>
      <c r="LPK91"/>
      <c r="LPL91"/>
      <c r="LPM91"/>
      <c r="LPN91"/>
      <c r="LPO91"/>
      <c r="LPP91"/>
      <c r="LPQ91"/>
      <c r="LPR91"/>
      <c r="LPS91"/>
      <c r="LPT91"/>
      <c r="LPU91"/>
      <c r="LPV91"/>
      <c r="LPW91"/>
      <c r="LPX91"/>
      <c r="LPY91"/>
      <c r="LPZ91"/>
      <c r="LQA91"/>
      <c r="LQB91"/>
      <c r="LQC91"/>
      <c r="LQD91"/>
      <c r="LQE91"/>
      <c r="LQF91"/>
      <c r="LQG91"/>
      <c r="LQH91"/>
      <c r="LQI91"/>
      <c r="LQJ91"/>
      <c r="LQK91"/>
      <c r="LQL91"/>
      <c r="LQM91"/>
      <c r="LQN91"/>
      <c r="LQO91"/>
      <c r="LQP91"/>
      <c r="LQQ91"/>
      <c r="LQR91"/>
      <c r="LQS91"/>
      <c r="LQT91"/>
      <c r="LQU91"/>
      <c r="LQV91"/>
      <c r="LQW91"/>
      <c r="LQX91"/>
      <c r="LQY91"/>
      <c r="LQZ91"/>
      <c r="LRA91"/>
      <c r="LRB91"/>
      <c r="LRC91"/>
      <c r="LRD91"/>
      <c r="LRE91"/>
      <c r="LRF91"/>
      <c r="LRG91"/>
      <c r="LRH91"/>
      <c r="LRI91"/>
      <c r="LRJ91"/>
      <c r="LRK91"/>
      <c r="LRL91"/>
      <c r="LRM91"/>
      <c r="LRN91"/>
      <c r="LRO91"/>
      <c r="LRP91"/>
      <c r="LRQ91"/>
      <c r="LRR91"/>
      <c r="LRS91"/>
      <c r="LRT91"/>
      <c r="LRU91"/>
      <c r="LRV91"/>
      <c r="LRW91"/>
      <c r="LRX91"/>
      <c r="LRY91"/>
      <c r="LRZ91"/>
      <c r="LSA91"/>
      <c r="LSB91"/>
      <c r="LSC91"/>
      <c r="LSD91"/>
      <c r="LSE91"/>
      <c r="LSF91"/>
      <c r="LSG91"/>
      <c r="LSH91"/>
      <c r="LSI91"/>
      <c r="LSJ91"/>
      <c r="LSK91"/>
      <c r="LSL91"/>
      <c r="LSM91"/>
      <c r="LSN91"/>
      <c r="LSO91"/>
      <c r="LSP91"/>
      <c r="LSQ91"/>
      <c r="LSR91"/>
      <c r="LSS91"/>
      <c r="LST91"/>
      <c r="LSU91"/>
      <c r="LSV91"/>
      <c r="LSW91"/>
      <c r="LSX91"/>
      <c r="LSY91"/>
      <c r="LSZ91"/>
      <c r="LTA91"/>
      <c r="LTB91"/>
      <c r="LTC91"/>
      <c r="LTD91"/>
      <c r="LTE91"/>
      <c r="LTF91"/>
      <c r="LTG91"/>
      <c r="LTH91"/>
      <c r="LTI91"/>
      <c r="LTJ91"/>
      <c r="LTK91"/>
      <c r="LTL91"/>
      <c r="LTM91"/>
      <c r="LTN91"/>
      <c r="LTO91"/>
      <c r="LTP91"/>
      <c r="LTQ91"/>
      <c r="LTR91"/>
      <c r="LTS91"/>
      <c r="LTT91"/>
      <c r="LTU91"/>
      <c r="LTV91"/>
      <c r="LTW91"/>
      <c r="LTX91"/>
      <c r="LTY91"/>
      <c r="LTZ91"/>
      <c r="LUA91"/>
      <c r="LUB91"/>
      <c r="LUC91"/>
      <c r="LUD91"/>
      <c r="LUE91"/>
      <c r="LUF91"/>
      <c r="LUG91"/>
      <c r="LUH91"/>
      <c r="LUI91"/>
      <c r="LUJ91"/>
      <c r="LUK91"/>
      <c r="LUL91"/>
      <c r="LUM91"/>
      <c r="LUN91"/>
      <c r="LUO91"/>
      <c r="LUP91"/>
      <c r="LUQ91"/>
      <c r="LUR91"/>
      <c r="LUS91"/>
      <c r="LUT91"/>
      <c r="LUU91"/>
      <c r="LUV91"/>
      <c r="LUW91"/>
      <c r="LUX91"/>
      <c r="LUY91"/>
      <c r="LUZ91"/>
      <c r="LVA91"/>
      <c r="LVB91"/>
      <c r="LVC91"/>
      <c r="LVD91"/>
      <c r="LVE91"/>
      <c r="LVF91"/>
      <c r="LVG91"/>
      <c r="LVH91"/>
      <c r="LVI91"/>
      <c r="LVJ91"/>
      <c r="LVK91"/>
      <c r="LVL91"/>
      <c r="LVM91"/>
      <c r="LVN91"/>
      <c r="LVO91"/>
      <c r="LVP91"/>
      <c r="LVQ91"/>
      <c r="LVR91"/>
      <c r="LVS91"/>
      <c r="LVT91"/>
      <c r="LVU91"/>
      <c r="LVV91"/>
      <c r="LVW91"/>
      <c r="LVX91"/>
      <c r="LVY91"/>
      <c r="LVZ91"/>
      <c r="LWA91"/>
      <c r="LWB91"/>
      <c r="LWC91"/>
      <c r="LWD91"/>
      <c r="LWE91"/>
      <c r="LWF91"/>
      <c r="LWG91"/>
      <c r="LWH91"/>
      <c r="LWI91"/>
      <c r="LWJ91"/>
      <c r="LWK91"/>
      <c r="LWL91"/>
      <c r="LWM91"/>
      <c r="LWN91"/>
      <c r="LWO91"/>
      <c r="LWP91"/>
      <c r="LWQ91"/>
      <c r="LWR91"/>
      <c r="LWS91"/>
      <c r="LWT91"/>
      <c r="LWU91"/>
      <c r="LWV91"/>
      <c r="LWW91"/>
      <c r="LWX91"/>
      <c r="LWY91"/>
      <c r="LWZ91"/>
      <c r="LXA91"/>
      <c r="LXB91"/>
      <c r="LXC91"/>
      <c r="LXD91"/>
      <c r="LXE91"/>
      <c r="LXF91"/>
      <c r="LXG91"/>
      <c r="LXH91"/>
      <c r="LXI91"/>
      <c r="LXJ91"/>
      <c r="LXK91"/>
      <c r="LXL91"/>
      <c r="LXM91"/>
      <c r="LXN91"/>
      <c r="LXO91"/>
      <c r="LXP91"/>
      <c r="LXQ91"/>
      <c r="LXR91"/>
      <c r="LXS91"/>
      <c r="LXT91"/>
      <c r="LXU91"/>
      <c r="LXV91"/>
      <c r="LXW91"/>
      <c r="LXX91"/>
      <c r="LXY91"/>
      <c r="LXZ91"/>
      <c r="LYA91"/>
      <c r="LYB91"/>
      <c r="LYC91"/>
      <c r="LYD91"/>
      <c r="LYE91"/>
      <c r="LYF91"/>
      <c r="LYG91"/>
      <c r="LYH91"/>
      <c r="LYI91"/>
      <c r="LYJ91"/>
      <c r="LYK91"/>
      <c r="LYL91"/>
      <c r="LYM91"/>
      <c r="LYN91"/>
      <c r="LYO91"/>
      <c r="LYP91"/>
      <c r="LYQ91"/>
      <c r="LYR91"/>
      <c r="LYS91"/>
      <c r="LYT91"/>
      <c r="LYU91"/>
      <c r="LYV91"/>
      <c r="LYW91"/>
      <c r="LYX91"/>
      <c r="LYY91"/>
      <c r="LYZ91"/>
      <c r="LZA91"/>
      <c r="LZB91"/>
      <c r="LZC91"/>
      <c r="LZD91"/>
      <c r="LZE91"/>
      <c r="LZF91"/>
      <c r="LZG91"/>
      <c r="LZH91"/>
      <c r="LZI91"/>
      <c r="LZJ91"/>
      <c r="LZK91"/>
      <c r="LZL91"/>
      <c r="LZM91"/>
      <c r="LZN91"/>
      <c r="LZO91"/>
      <c r="LZP91"/>
      <c r="LZQ91"/>
      <c r="LZR91"/>
      <c r="LZS91"/>
      <c r="LZT91"/>
      <c r="LZU91"/>
      <c r="LZV91"/>
      <c r="LZW91"/>
      <c r="LZX91"/>
      <c r="LZY91"/>
      <c r="LZZ91"/>
      <c r="MAA91"/>
      <c r="MAB91"/>
      <c r="MAC91"/>
      <c r="MAD91"/>
      <c r="MAE91"/>
      <c r="MAF91"/>
      <c r="MAG91"/>
      <c r="MAH91"/>
      <c r="MAI91"/>
      <c r="MAJ91"/>
      <c r="MAK91"/>
      <c r="MAL91"/>
      <c r="MAM91"/>
      <c r="MAN91"/>
      <c r="MAO91"/>
      <c r="MAP91"/>
      <c r="MAQ91"/>
      <c r="MAR91"/>
      <c r="MAS91"/>
      <c r="MAT91"/>
      <c r="MAU91"/>
      <c r="MAV91"/>
      <c r="MAW91"/>
      <c r="MAX91"/>
      <c r="MAY91"/>
      <c r="MAZ91"/>
      <c r="MBA91"/>
      <c r="MBB91"/>
      <c r="MBC91"/>
      <c r="MBD91"/>
      <c r="MBE91"/>
      <c r="MBF91"/>
      <c r="MBG91"/>
      <c r="MBH91"/>
      <c r="MBI91"/>
      <c r="MBJ91"/>
      <c r="MBK91"/>
      <c r="MBL91"/>
      <c r="MBM91"/>
      <c r="MBN91"/>
      <c r="MBO91"/>
      <c r="MBP91"/>
      <c r="MBQ91"/>
      <c r="MBR91"/>
      <c r="MBS91"/>
      <c r="MBT91"/>
      <c r="MBU91"/>
      <c r="MBV91"/>
      <c r="MBW91"/>
      <c r="MBX91"/>
      <c r="MBY91"/>
      <c r="MBZ91"/>
      <c r="MCA91"/>
      <c r="MCB91"/>
      <c r="MCC91"/>
      <c r="MCD91"/>
      <c r="MCE91"/>
      <c r="MCF91"/>
      <c r="MCG91"/>
      <c r="MCH91"/>
      <c r="MCI91"/>
      <c r="MCJ91"/>
      <c r="MCK91"/>
      <c r="MCL91"/>
      <c r="MCM91"/>
      <c r="MCN91"/>
      <c r="MCO91"/>
      <c r="MCP91"/>
      <c r="MCQ91"/>
      <c r="MCR91"/>
      <c r="MCS91"/>
      <c r="MCT91"/>
      <c r="MCU91"/>
      <c r="MCV91"/>
      <c r="MCW91"/>
      <c r="MCX91"/>
      <c r="MCY91"/>
      <c r="MCZ91"/>
      <c r="MDA91"/>
      <c r="MDB91"/>
      <c r="MDC91"/>
      <c r="MDD91"/>
      <c r="MDE91"/>
      <c r="MDF91"/>
      <c r="MDG91"/>
      <c r="MDH91"/>
      <c r="MDI91"/>
      <c r="MDJ91"/>
      <c r="MDK91"/>
      <c r="MDL91"/>
      <c r="MDM91"/>
      <c r="MDN91"/>
      <c r="MDO91"/>
      <c r="MDP91"/>
      <c r="MDQ91"/>
      <c r="MDR91"/>
      <c r="MDS91"/>
      <c r="MDT91"/>
      <c r="MDU91"/>
      <c r="MDV91"/>
      <c r="MDW91"/>
      <c r="MDX91"/>
      <c r="MDY91"/>
      <c r="MDZ91"/>
      <c r="MEA91"/>
      <c r="MEB91"/>
      <c r="MEC91"/>
      <c r="MED91"/>
      <c r="MEE91"/>
      <c r="MEF91"/>
      <c r="MEG91"/>
      <c r="MEH91"/>
      <c r="MEI91"/>
      <c r="MEJ91"/>
      <c r="MEK91"/>
      <c r="MEL91"/>
      <c r="MEM91"/>
      <c r="MEN91"/>
      <c r="MEO91"/>
      <c r="MEP91"/>
      <c r="MEQ91"/>
      <c r="MER91"/>
      <c r="MES91"/>
      <c r="MET91"/>
      <c r="MEU91"/>
      <c r="MEV91"/>
      <c r="MEW91"/>
      <c r="MEX91"/>
      <c r="MEY91"/>
      <c r="MEZ91"/>
      <c r="MFA91"/>
      <c r="MFB91"/>
      <c r="MFC91"/>
      <c r="MFD91"/>
      <c r="MFE91"/>
      <c r="MFF91"/>
      <c r="MFG91"/>
      <c r="MFH91"/>
      <c r="MFI91"/>
      <c r="MFJ91"/>
      <c r="MFK91"/>
      <c r="MFL91"/>
      <c r="MFM91"/>
      <c r="MFN91"/>
      <c r="MFO91"/>
      <c r="MFP91"/>
      <c r="MFQ91"/>
      <c r="MFR91"/>
      <c r="MFS91"/>
      <c r="MFT91"/>
      <c r="MFU91"/>
      <c r="MFV91"/>
      <c r="MFW91"/>
      <c r="MFX91"/>
      <c r="MFY91"/>
      <c r="MFZ91"/>
      <c r="MGA91"/>
      <c r="MGB91"/>
      <c r="MGC91"/>
      <c r="MGD91"/>
      <c r="MGE91"/>
      <c r="MGF91"/>
      <c r="MGG91"/>
      <c r="MGH91"/>
      <c r="MGI91"/>
      <c r="MGJ91"/>
      <c r="MGK91"/>
      <c r="MGL91"/>
      <c r="MGM91"/>
      <c r="MGN91"/>
      <c r="MGO91"/>
      <c r="MGP91"/>
      <c r="MGQ91"/>
      <c r="MGR91"/>
      <c r="MGS91"/>
      <c r="MGT91"/>
      <c r="MGU91"/>
      <c r="MGV91"/>
      <c r="MGW91"/>
      <c r="MGX91"/>
      <c r="MGY91"/>
      <c r="MGZ91"/>
      <c r="MHA91"/>
      <c r="MHB91"/>
      <c r="MHC91"/>
      <c r="MHD91"/>
      <c r="MHE91"/>
      <c r="MHF91"/>
      <c r="MHG91"/>
      <c r="MHH91"/>
      <c r="MHI91"/>
      <c r="MHJ91"/>
      <c r="MHK91"/>
      <c r="MHL91"/>
      <c r="MHM91"/>
      <c r="MHN91"/>
      <c r="MHO91"/>
      <c r="MHP91"/>
      <c r="MHQ91"/>
      <c r="MHR91"/>
      <c r="MHS91"/>
      <c r="MHT91"/>
      <c r="MHU91"/>
      <c r="MHV91"/>
      <c r="MHW91"/>
      <c r="MHX91"/>
      <c r="MHY91"/>
      <c r="MHZ91"/>
      <c r="MIA91"/>
      <c r="MIB91"/>
      <c r="MIC91"/>
      <c r="MID91"/>
      <c r="MIE91"/>
      <c r="MIF91"/>
      <c r="MIG91"/>
      <c r="MIH91"/>
      <c r="MII91"/>
      <c r="MIJ91"/>
      <c r="MIK91"/>
      <c r="MIL91"/>
      <c r="MIM91"/>
      <c r="MIN91"/>
      <c r="MIO91"/>
      <c r="MIP91"/>
      <c r="MIQ91"/>
      <c r="MIR91"/>
      <c r="MIS91"/>
      <c r="MIT91"/>
      <c r="MIU91"/>
      <c r="MIV91"/>
      <c r="MIW91"/>
      <c r="MIX91"/>
      <c r="MIY91"/>
      <c r="MIZ91"/>
      <c r="MJA91"/>
      <c r="MJB91"/>
      <c r="MJC91"/>
      <c r="MJD91"/>
      <c r="MJE91"/>
      <c r="MJF91"/>
      <c r="MJG91"/>
      <c r="MJH91"/>
      <c r="MJI91"/>
      <c r="MJJ91"/>
      <c r="MJK91"/>
      <c r="MJL91"/>
      <c r="MJM91"/>
      <c r="MJN91"/>
      <c r="MJO91"/>
      <c r="MJP91"/>
      <c r="MJQ91"/>
      <c r="MJR91"/>
      <c r="MJS91"/>
      <c r="MJT91"/>
      <c r="MJU91"/>
      <c r="MJV91"/>
      <c r="MJW91"/>
      <c r="MJX91"/>
      <c r="MJY91"/>
      <c r="MJZ91"/>
      <c r="MKA91"/>
      <c r="MKB91"/>
      <c r="MKC91"/>
      <c r="MKD91"/>
      <c r="MKE91"/>
      <c r="MKF91"/>
      <c r="MKG91"/>
      <c r="MKH91"/>
      <c r="MKI91"/>
      <c r="MKJ91"/>
      <c r="MKK91"/>
      <c r="MKL91"/>
      <c r="MKM91"/>
      <c r="MKN91"/>
      <c r="MKO91"/>
      <c r="MKP91"/>
      <c r="MKQ91"/>
      <c r="MKR91"/>
      <c r="MKS91"/>
      <c r="MKT91"/>
      <c r="MKU91"/>
      <c r="MKV91"/>
      <c r="MKW91"/>
      <c r="MKX91"/>
      <c r="MKY91"/>
      <c r="MKZ91"/>
      <c r="MLA91"/>
      <c r="MLB91"/>
      <c r="MLC91"/>
      <c r="MLD91"/>
      <c r="MLE91"/>
      <c r="MLF91"/>
      <c r="MLG91"/>
      <c r="MLH91"/>
      <c r="MLI91"/>
      <c r="MLJ91"/>
      <c r="MLK91"/>
      <c r="MLL91"/>
      <c r="MLM91"/>
      <c r="MLN91"/>
      <c r="MLO91"/>
      <c r="MLP91"/>
      <c r="MLQ91"/>
      <c r="MLR91"/>
      <c r="MLS91"/>
      <c r="MLT91"/>
      <c r="MLU91"/>
      <c r="MLV91"/>
      <c r="MLW91"/>
      <c r="MLX91"/>
      <c r="MLY91"/>
      <c r="MLZ91"/>
      <c r="MMA91"/>
      <c r="MMB91"/>
      <c r="MMC91"/>
      <c r="MMD91"/>
      <c r="MME91"/>
      <c r="MMF91"/>
      <c r="MMG91"/>
      <c r="MMH91"/>
      <c r="MMI91"/>
      <c r="MMJ91"/>
      <c r="MMK91"/>
      <c r="MML91"/>
      <c r="MMM91"/>
      <c r="MMN91"/>
      <c r="MMO91"/>
      <c r="MMP91"/>
      <c r="MMQ91"/>
      <c r="MMR91"/>
      <c r="MMS91"/>
      <c r="MMT91"/>
      <c r="MMU91"/>
      <c r="MMV91"/>
      <c r="MMW91"/>
      <c r="MMX91"/>
      <c r="MMY91"/>
      <c r="MMZ91"/>
      <c r="MNA91"/>
      <c r="MNB91"/>
      <c r="MNC91"/>
      <c r="MND91"/>
      <c r="MNE91"/>
      <c r="MNF91"/>
      <c r="MNG91"/>
      <c r="MNH91"/>
      <c r="MNI91"/>
      <c r="MNJ91"/>
      <c r="MNK91"/>
      <c r="MNL91"/>
      <c r="MNM91"/>
      <c r="MNN91"/>
      <c r="MNO91"/>
      <c r="MNP91"/>
      <c r="MNQ91"/>
      <c r="MNR91"/>
      <c r="MNS91"/>
      <c r="MNT91"/>
      <c r="MNU91"/>
      <c r="MNV91"/>
      <c r="MNW91"/>
      <c r="MNX91"/>
      <c r="MNY91"/>
      <c r="MNZ91"/>
      <c r="MOA91"/>
      <c r="MOB91"/>
      <c r="MOC91"/>
      <c r="MOD91"/>
      <c r="MOE91"/>
      <c r="MOF91"/>
      <c r="MOG91"/>
      <c r="MOH91"/>
      <c r="MOI91"/>
      <c r="MOJ91"/>
      <c r="MOK91"/>
      <c r="MOL91"/>
      <c r="MOM91"/>
      <c r="MON91"/>
      <c r="MOO91"/>
      <c r="MOP91"/>
      <c r="MOQ91"/>
      <c r="MOR91"/>
      <c r="MOS91"/>
      <c r="MOT91"/>
      <c r="MOU91"/>
      <c r="MOV91"/>
      <c r="MOW91"/>
      <c r="MOX91"/>
      <c r="MOY91"/>
      <c r="MOZ91"/>
      <c r="MPA91"/>
      <c r="MPB91"/>
      <c r="MPC91"/>
      <c r="MPD91"/>
      <c r="MPE91"/>
      <c r="MPF91"/>
      <c r="MPG91"/>
      <c r="MPH91"/>
      <c r="MPI91"/>
      <c r="MPJ91"/>
      <c r="MPK91"/>
      <c r="MPL91"/>
      <c r="MPM91"/>
      <c r="MPN91"/>
      <c r="MPO91"/>
      <c r="MPP91"/>
      <c r="MPQ91"/>
      <c r="MPR91"/>
      <c r="MPS91"/>
      <c r="MPT91"/>
      <c r="MPU91"/>
      <c r="MPV91"/>
      <c r="MPW91"/>
      <c r="MPX91"/>
      <c r="MPY91"/>
      <c r="MPZ91"/>
      <c r="MQA91"/>
      <c r="MQB91"/>
      <c r="MQC91"/>
      <c r="MQD91"/>
      <c r="MQE91"/>
      <c r="MQF91"/>
      <c r="MQG91"/>
      <c r="MQH91"/>
      <c r="MQI91"/>
      <c r="MQJ91"/>
      <c r="MQK91"/>
      <c r="MQL91"/>
      <c r="MQM91"/>
      <c r="MQN91"/>
      <c r="MQO91"/>
      <c r="MQP91"/>
      <c r="MQQ91"/>
      <c r="MQR91"/>
      <c r="MQS91"/>
      <c r="MQT91"/>
      <c r="MQU91"/>
      <c r="MQV91"/>
      <c r="MQW91"/>
      <c r="MQX91"/>
      <c r="MQY91"/>
      <c r="MQZ91"/>
      <c r="MRA91"/>
      <c r="MRB91"/>
      <c r="MRC91"/>
      <c r="MRD91"/>
      <c r="MRE91"/>
      <c r="MRF91"/>
      <c r="MRG91"/>
      <c r="MRH91"/>
      <c r="MRI91"/>
      <c r="MRJ91"/>
      <c r="MRK91"/>
      <c r="MRL91"/>
      <c r="MRM91"/>
      <c r="MRN91"/>
      <c r="MRO91"/>
      <c r="MRP91"/>
      <c r="MRQ91"/>
      <c r="MRR91"/>
      <c r="MRS91"/>
      <c r="MRT91"/>
      <c r="MRU91"/>
      <c r="MRV91"/>
      <c r="MRW91"/>
      <c r="MRX91"/>
      <c r="MRY91"/>
      <c r="MRZ91"/>
      <c r="MSA91"/>
      <c r="MSB91"/>
      <c r="MSC91"/>
      <c r="MSD91"/>
      <c r="MSE91"/>
      <c r="MSF91"/>
      <c r="MSG91"/>
      <c r="MSH91"/>
      <c r="MSI91"/>
      <c r="MSJ91"/>
      <c r="MSK91"/>
      <c r="MSL91"/>
      <c r="MSM91"/>
      <c r="MSN91"/>
      <c r="MSO91"/>
      <c r="MSP91"/>
      <c r="MSQ91"/>
      <c r="MSR91"/>
      <c r="MSS91"/>
      <c r="MST91"/>
      <c r="MSU91"/>
      <c r="MSV91"/>
      <c r="MSW91"/>
      <c r="MSX91"/>
      <c r="MSY91"/>
      <c r="MSZ91"/>
      <c r="MTA91"/>
      <c r="MTB91"/>
      <c r="MTC91"/>
      <c r="MTD91"/>
      <c r="MTE91"/>
      <c r="MTF91"/>
      <c r="MTG91"/>
      <c r="MTH91"/>
      <c r="MTI91"/>
      <c r="MTJ91"/>
      <c r="MTK91"/>
      <c r="MTL91"/>
      <c r="MTM91"/>
      <c r="MTN91"/>
      <c r="MTO91"/>
      <c r="MTP91"/>
      <c r="MTQ91"/>
      <c r="MTR91"/>
      <c r="MTS91"/>
      <c r="MTT91"/>
      <c r="MTU91"/>
      <c r="MTV91"/>
      <c r="MTW91"/>
      <c r="MTX91"/>
      <c r="MTY91"/>
      <c r="MTZ91"/>
      <c r="MUA91"/>
      <c r="MUB91"/>
      <c r="MUC91"/>
      <c r="MUD91"/>
      <c r="MUE91"/>
      <c r="MUF91"/>
      <c r="MUG91"/>
      <c r="MUH91"/>
      <c r="MUI91"/>
      <c r="MUJ91"/>
      <c r="MUK91"/>
      <c r="MUL91"/>
      <c r="MUM91"/>
      <c r="MUN91"/>
      <c r="MUO91"/>
      <c r="MUP91"/>
      <c r="MUQ91"/>
      <c r="MUR91"/>
      <c r="MUS91"/>
      <c r="MUT91"/>
      <c r="MUU91"/>
      <c r="MUV91"/>
      <c r="MUW91"/>
      <c r="MUX91"/>
      <c r="MUY91"/>
      <c r="MUZ91"/>
      <c r="MVA91"/>
      <c r="MVB91"/>
      <c r="MVC91"/>
      <c r="MVD91"/>
      <c r="MVE91"/>
      <c r="MVF91"/>
      <c r="MVG91"/>
      <c r="MVH91"/>
      <c r="MVI91"/>
      <c r="MVJ91"/>
      <c r="MVK91"/>
      <c r="MVL91"/>
      <c r="MVM91"/>
      <c r="MVN91"/>
      <c r="MVO91"/>
      <c r="MVP91"/>
      <c r="MVQ91"/>
      <c r="MVR91"/>
      <c r="MVS91"/>
      <c r="MVT91"/>
      <c r="MVU91"/>
      <c r="MVV91"/>
      <c r="MVW91"/>
      <c r="MVX91"/>
      <c r="MVY91"/>
      <c r="MVZ91"/>
      <c r="MWA91"/>
      <c r="MWB91"/>
      <c r="MWC91"/>
      <c r="MWD91"/>
      <c r="MWE91"/>
      <c r="MWF91"/>
      <c r="MWG91"/>
      <c r="MWH91"/>
      <c r="MWI91"/>
      <c r="MWJ91"/>
      <c r="MWK91"/>
      <c r="MWL91"/>
      <c r="MWM91"/>
      <c r="MWN91"/>
      <c r="MWO91"/>
      <c r="MWP91"/>
      <c r="MWQ91"/>
      <c r="MWR91"/>
      <c r="MWS91"/>
      <c r="MWT91"/>
      <c r="MWU91"/>
      <c r="MWV91"/>
      <c r="MWW91"/>
      <c r="MWX91"/>
      <c r="MWY91"/>
      <c r="MWZ91"/>
      <c r="MXA91"/>
      <c r="MXB91"/>
      <c r="MXC91"/>
      <c r="MXD91"/>
      <c r="MXE91"/>
      <c r="MXF91"/>
      <c r="MXG91"/>
      <c r="MXH91"/>
      <c r="MXI91"/>
      <c r="MXJ91"/>
      <c r="MXK91"/>
      <c r="MXL91"/>
      <c r="MXM91"/>
      <c r="MXN91"/>
      <c r="MXO91"/>
      <c r="MXP91"/>
      <c r="MXQ91"/>
      <c r="MXR91"/>
      <c r="MXS91"/>
      <c r="MXT91"/>
      <c r="MXU91"/>
      <c r="MXV91"/>
      <c r="MXW91"/>
      <c r="MXX91"/>
      <c r="MXY91"/>
      <c r="MXZ91"/>
      <c r="MYA91"/>
      <c r="MYB91"/>
      <c r="MYC91"/>
      <c r="MYD91"/>
      <c r="MYE91"/>
      <c r="MYF91"/>
      <c r="MYG91"/>
      <c r="MYH91"/>
      <c r="MYI91"/>
      <c r="MYJ91"/>
      <c r="MYK91"/>
      <c r="MYL91"/>
      <c r="MYM91"/>
      <c r="MYN91"/>
      <c r="MYO91"/>
      <c r="MYP91"/>
      <c r="MYQ91"/>
      <c r="MYR91"/>
      <c r="MYS91"/>
      <c r="MYT91"/>
      <c r="MYU91"/>
      <c r="MYV91"/>
      <c r="MYW91"/>
      <c r="MYX91"/>
      <c r="MYY91"/>
      <c r="MYZ91"/>
      <c r="MZA91"/>
      <c r="MZB91"/>
      <c r="MZC91"/>
      <c r="MZD91"/>
      <c r="MZE91"/>
      <c r="MZF91"/>
      <c r="MZG91"/>
      <c r="MZH91"/>
      <c r="MZI91"/>
      <c r="MZJ91"/>
      <c r="MZK91"/>
      <c r="MZL91"/>
      <c r="MZM91"/>
      <c r="MZN91"/>
      <c r="MZO91"/>
      <c r="MZP91"/>
      <c r="MZQ91"/>
      <c r="MZR91"/>
      <c r="MZS91"/>
      <c r="MZT91"/>
      <c r="MZU91"/>
      <c r="MZV91"/>
      <c r="MZW91"/>
      <c r="MZX91"/>
      <c r="MZY91"/>
      <c r="MZZ91"/>
      <c r="NAA91"/>
      <c r="NAB91"/>
      <c r="NAC91"/>
      <c r="NAD91"/>
      <c r="NAE91"/>
      <c r="NAF91"/>
      <c r="NAG91"/>
      <c r="NAH91"/>
      <c r="NAI91"/>
      <c r="NAJ91"/>
      <c r="NAK91"/>
      <c r="NAL91"/>
      <c r="NAM91"/>
      <c r="NAN91"/>
      <c r="NAO91"/>
      <c r="NAP91"/>
      <c r="NAQ91"/>
      <c r="NAR91"/>
      <c r="NAS91"/>
      <c r="NAT91"/>
      <c r="NAU91"/>
      <c r="NAV91"/>
      <c r="NAW91"/>
      <c r="NAX91"/>
      <c r="NAY91"/>
      <c r="NAZ91"/>
      <c r="NBA91"/>
      <c r="NBB91"/>
      <c r="NBC91"/>
      <c r="NBD91"/>
      <c r="NBE91"/>
      <c r="NBF91"/>
      <c r="NBG91"/>
      <c r="NBH91"/>
      <c r="NBI91"/>
      <c r="NBJ91"/>
      <c r="NBK91"/>
      <c r="NBL91"/>
      <c r="NBM91"/>
      <c r="NBN91"/>
      <c r="NBO91"/>
      <c r="NBP91"/>
      <c r="NBQ91"/>
      <c r="NBR91"/>
      <c r="NBS91"/>
      <c r="NBT91"/>
      <c r="NBU91"/>
      <c r="NBV91"/>
      <c r="NBW91"/>
      <c r="NBX91"/>
      <c r="NBY91"/>
      <c r="NBZ91"/>
      <c r="NCA91"/>
      <c r="NCB91"/>
      <c r="NCC91"/>
      <c r="NCD91"/>
      <c r="NCE91"/>
      <c r="NCF91"/>
      <c r="NCG91"/>
      <c r="NCH91"/>
      <c r="NCI91"/>
      <c r="NCJ91"/>
      <c r="NCK91"/>
      <c r="NCL91"/>
      <c r="NCM91"/>
      <c r="NCN91"/>
      <c r="NCO91"/>
      <c r="NCP91"/>
      <c r="NCQ91"/>
      <c r="NCR91"/>
      <c r="NCS91"/>
      <c r="NCT91"/>
      <c r="NCU91"/>
      <c r="NCV91"/>
      <c r="NCW91"/>
      <c r="NCX91"/>
      <c r="NCY91"/>
      <c r="NCZ91"/>
      <c r="NDA91"/>
      <c r="NDB91"/>
      <c r="NDC91"/>
      <c r="NDD91"/>
      <c r="NDE91"/>
      <c r="NDF91"/>
      <c r="NDG91"/>
      <c r="NDH91"/>
      <c r="NDI91"/>
      <c r="NDJ91"/>
      <c r="NDK91"/>
      <c r="NDL91"/>
      <c r="NDM91"/>
      <c r="NDN91"/>
      <c r="NDO91"/>
      <c r="NDP91"/>
      <c r="NDQ91"/>
      <c r="NDR91"/>
      <c r="NDS91"/>
      <c r="NDT91"/>
      <c r="NDU91"/>
      <c r="NDV91"/>
      <c r="NDW91"/>
      <c r="NDX91"/>
      <c r="NDY91"/>
      <c r="NDZ91"/>
      <c r="NEA91"/>
      <c r="NEB91"/>
      <c r="NEC91"/>
      <c r="NED91"/>
      <c r="NEE91"/>
      <c r="NEF91"/>
      <c r="NEG91"/>
      <c r="NEH91"/>
      <c r="NEI91"/>
      <c r="NEJ91"/>
      <c r="NEK91"/>
      <c r="NEL91"/>
      <c r="NEM91"/>
      <c r="NEN91"/>
      <c r="NEO91"/>
      <c r="NEP91"/>
      <c r="NEQ91"/>
      <c r="NER91"/>
      <c r="NES91"/>
      <c r="NET91"/>
      <c r="NEU91"/>
      <c r="NEV91"/>
      <c r="NEW91"/>
      <c r="NEX91"/>
      <c r="NEY91"/>
      <c r="NEZ91"/>
      <c r="NFA91"/>
      <c r="NFB91"/>
      <c r="NFC91"/>
      <c r="NFD91"/>
      <c r="NFE91"/>
      <c r="NFF91"/>
      <c r="NFG91"/>
      <c r="NFH91"/>
      <c r="NFI91"/>
      <c r="NFJ91"/>
      <c r="NFK91"/>
      <c r="NFL91"/>
      <c r="NFM91"/>
      <c r="NFN91"/>
      <c r="NFO91"/>
      <c r="NFP91"/>
      <c r="NFQ91"/>
      <c r="NFR91"/>
      <c r="NFS91"/>
      <c r="NFT91"/>
      <c r="NFU91"/>
      <c r="NFV91"/>
      <c r="NFW91"/>
      <c r="NFX91"/>
      <c r="NFY91"/>
      <c r="NFZ91"/>
      <c r="NGA91"/>
      <c r="NGB91"/>
      <c r="NGC91"/>
      <c r="NGD91"/>
      <c r="NGE91"/>
      <c r="NGF91"/>
      <c r="NGG91"/>
      <c r="NGH91"/>
      <c r="NGI91"/>
      <c r="NGJ91"/>
      <c r="NGK91"/>
      <c r="NGL91"/>
      <c r="NGM91"/>
      <c r="NGN91"/>
      <c r="NGO91"/>
      <c r="NGP91"/>
      <c r="NGQ91"/>
      <c r="NGR91"/>
      <c r="NGS91"/>
      <c r="NGT91"/>
      <c r="NGU91"/>
      <c r="NGV91"/>
      <c r="NGW91"/>
      <c r="NGX91"/>
      <c r="NGY91"/>
      <c r="NGZ91"/>
      <c r="NHA91"/>
      <c r="NHB91"/>
      <c r="NHC91"/>
      <c r="NHD91"/>
      <c r="NHE91"/>
      <c r="NHF91"/>
      <c r="NHG91"/>
      <c r="NHH91"/>
      <c r="NHI91"/>
      <c r="NHJ91"/>
      <c r="NHK91"/>
      <c r="NHL91"/>
      <c r="NHM91"/>
      <c r="NHN91"/>
      <c r="NHO91"/>
      <c r="NHP91"/>
      <c r="NHQ91"/>
      <c r="NHR91"/>
      <c r="NHS91"/>
      <c r="NHT91"/>
      <c r="NHU91"/>
      <c r="NHV91"/>
      <c r="NHW91"/>
      <c r="NHX91"/>
      <c r="NHY91"/>
      <c r="NHZ91"/>
      <c r="NIA91"/>
      <c r="NIB91"/>
      <c r="NIC91"/>
      <c r="NID91"/>
      <c r="NIE91"/>
      <c r="NIF91"/>
      <c r="NIG91"/>
      <c r="NIH91"/>
      <c r="NII91"/>
      <c r="NIJ91"/>
      <c r="NIK91"/>
      <c r="NIL91"/>
      <c r="NIM91"/>
      <c r="NIN91"/>
      <c r="NIO91"/>
      <c r="NIP91"/>
      <c r="NIQ91"/>
      <c r="NIR91"/>
      <c r="NIS91"/>
      <c r="NIT91"/>
      <c r="NIU91"/>
      <c r="NIV91"/>
      <c r="NIW91"/>
      <c r="NIX91"/>
      <c r="NIY91"/>
      <c r="NIZ91"/>
      <c r="NJA91"/>
      <c r="NJB91"/>
      <c r="NJC91"/>
      <c r="NJD91"/>
      <c r="NJE91"/>
      <c r="NJF91"/>
      <c r="NJG91"/>
      <c r="NJH91"/>
      <c r="NJI91"/>
      <c r="NJJ91"/>
      <c r="NJK91"/>
      <c r="NJL91"/>
      <c r="NJM91"/>
      <c r="NJN91"/>
      <c r="NJO91"/>
      <c r="NJP91"/>
      <c r="NJQ91"/>
      <c r="NJR91"/>
      <c r="NJS91"/>
      <c r="NJT91"/>
      <c r="NJU91"/>
      <c r="NJV91"/>
      <c r="NJW91"/>
      <c r="NJX91"/>
      <c r="NJY91"/>
      <c r="NJZ91"/>
      <c r="NKA91"/>
      <c r="NKB91"/>
      <c r="NKC91"/>
      <c r="NKD91"/>
      <c r="NKE91"/>
      <c r="NKF91"/>
      <c r="NKG91"/>
      <c r="NKH91"/>
      <c r="NKI91"/>
      <c r="NKJ91"/>
      <c r="NKK91"/>
      <c r="NKL91"/>
      <c r="NKM91"/>
      <c r="NKN91"/>
      <c r="NKO91"/>
      <c r="NKP91"/>
      <c r="NKQ91"/>
      <c r="NKR91"/>
      <c r="NKS91"/>
      <c r="NKT91"/>
      <c r="NKU91"/>
      <c r="NKV91"/>
      <c r="NKW91"/>
      <c r="NKX91"/>
      <c r="NKY91"/>
      <c r="NKZ91"/>
      <c r="NLA91"/>
      <c r="NLB91"/>
      <c r="NLC91"/>
      <c r="NLD91"/>
      <c r="NLE91"/>
      <c r="NLF91"/>
      <c r="NLG91"/>
      <c r="NLH91"/>
      <c r="NLI91"/>
      <c r="NLJ91"/>
      <c r="NLK91"/>
      <c r="NLL91"/>
      <c r="NLM91"/>
      <c r="NLN91"/>
      <c r="NLO91"/>
      <c r="NLP91"/>
      <c r="NLQ91"/>
      <c r="NLR91"/>
      <c r="NLS91"/>
      <c r="NLT91"/>
      <c r="NLU91"/>
      <c r="NLV91"/>
      <c r="NLW91"/>
      <c r="NLX91"/>
      <c r="NLY91"/>
      <c r="NLZ91"/>
      <c r="NMA91"/>
      <c r="NMB91"/>
      <c r="NMC91"/>
      <c r="NMD91"/>
      <c r="NME91"/>
      <c r="NMF91"/>
      <c r="NMG91"/>
      <c r="NMH91"/>
      <c r="NMI91"/>
      <c r="NMJ91"/>
      <c r="NMK91"/>
      <c r="NML91"/>
      <c r="NMM91"/>
      <c r="NMN91"/>
      <c r="NMO91"/>
      <c r="NMP91"/>
      <c r="NMQ91"/>
      <c r="NMR91"/>
      <c r="NMS91"/>
      <c r="NMT91"/>
      <c r="NMU91"/>
      <c r="NMV91"/>
      <c r="NMW91"/>
      <c r="NMX91"/>
      <c r="NMY91"/>
      <c r="NMZ91"/>
      <c r="NNA91"/>
      <c r="NNB91"/>
      <c r="NNC91"/>
      <c r="NND91"/>
      <c r="NNE91"/>
      <c r="NNF91"/>
      <c r="NNG91"/>
      <c r="NNH91"/>
      <c r="NNI91"/>
      <c r="NNJ91"/>
      <c r="NNK91"/>
      <c r="NNL91"/>
      <c r="NNM91"/>
      <c r="NNN91"/>
      <c r="NNO91"/>
      <c r="NNP91"/>
      <c r="NNQ91"/>
      <c r="NNR91"/>
      <c r="NNS91"/>
      <c r="NNT91"/>
      <c r="NNU91"/>
      <c r="NNV91"/>
      <c r="NNW91"/>
      <c r="NNX91"/>
      <c r="NNY91"/>
      <c r="NNZ91"/>
      <c r="NOA91"/>
      <c r="NOB91"/>
      <c r="NOC91"/>
      <c r="NOD91"/>
      <c r="NOE91"/>
      <c r="NOF91"/>
      <c r="NOG91"/>
      <c r="NOH91"/>
      <c r="NOI91"/>
      <c r="NOJ91"/>
      <c r="NOK91"/>
      <c r="NOL91"/>
      <c r="NOM91"/>
      <c r="NON91"/>
      <c r="NOO91"/>
      <c r="NOP91"/>
      <c r="NOQ91"/>
      <c r="NOR91"/>
      <c r="NOS91"/>
      <c r="NOT91"/>
      <c r="NOU91"/>
      <c r="NOV91"/>
      <c r="NOW91"/>
      <c r="NOX91"/>
      <c r="NOY91"/>
      <c r="NOZ91"/>
      <c r="NPA91"/>
      <c r="NPB91"/>
      <c r="NPC91"/>
      <c r="NPD91"/>
      <c r="NPE91"/>
      <c r="NPF91"/>
      <c r="NPG91"/>
      <c r="NPH91"/>
      <c r="NPI91"/>
      <c r="NPJ91"/>
      <c r="NPK91"/>
      <c r="NPL91"/>
      <c r="NPM91"/>
      <c r="NPN91"/>
      <c r="NPO91"/>
      <c r="NPP91"/>
      <c r="NPQ91"/>
      <c r="NPR91"/>
      <c r="NPS91"/>
      <c r="NPT91"/>
      <c r="NPU91"/>
      <c r="NPV91"/>
      <c r="NPW91"/>
      <c r="NPX91"/>
      <c r="NPY91"/>
      <c r="NPZ91"/>
      <c r="NQA91"/>
      <c r="NQB91"/>
      <c r="NQC91"/>
      <c r="NQD91"/>
      <c r="NQE91"/>
      <c r="NQF91"/>
      <c r="NQG91"/>
      <c r="NQH91"/>
      <c r="NQI91"/>
      <c r="NQJ91"/>
      <c r="NQK91"/>
      <c r="NQL91"/>
      <c r="NQM91"/>
      <c r="NQN91"/>
      <c r="NQO91"/>
      <c r="NQP91"/>
      <c r="NQQ91"/>
      <c r="NQR91"/>
      <c r="NQS91"/>
      <c r="NQT91"/>
      <c r="NQU91"/>
      <c r="NQV91"/>
      <c r="NQW91"/>
      <c r="NQX91"/>
      <c r="NQY91"/>
      <c r="NQZ91"/>
      <c r="NRA91"/>
      <c r="NRB91"/>
      <c r="NRC91"/>
      <c r="NRD91"/>
      <c r="NRE91"/>
      <c r="NRF91"/>
      <c r="NRG91"/>
      <c r="NRH91"/>
      <c r="NRI91"/>
      <c r="NRJ91"/>
      <c r="NRK91"/>
      <c r="NRL91"/>
      <c r="NRM91"/>
      <c r="NRN91"/>
      <c r="NRO91"/>
      <c r="NRP91"/>
      <c r="NRQ91"/>
      <c r="NRR91"/>
      <c r="NRS91"/>
      <c r="NRT91"/>
      <c r="NRU91"/>
      <c r="NRV91"/>
      <c r="NRW91"/>
      <c r="NRX91"/>
      <c r="NRY91"/>
      <c r="NRZ91"/>
      <c r="NSA91"/>
      <c r="NSB91"/>
      <c r="NSC91"/>
      <c r="NSD91"/>
      <c r="NSE91"/>
      <c r="NSF91"/>
      <c r="NSG91"/>
      <c r="NSH91"/>
      <c r="NSI91"/>
      <c r="NSJ91"/>
      <c r="NSK91"/>
      <c r="NSL91"/>
      <c r="NSM91"/>
      <c r="NSN91"/>
      <c r="NSO91"/>
      <c r="NSP91"/>
      <c r="NSQ91"/>
      <c r="NSR91"/>
      <c r="NSS91"/>
      <c r="NST91"/>
      <c r="NSU91"/>
      <c r="NSV91"/>
      <c r="NSW91"/>
      <c r="NSX91"/>
      <c r="NSY91"/>
      <c r="NSZ91"/>
      <c r="NTA91"/>
      <c r="NTB91"/>
      <c r="NTC91"/>
      <c r="NTD91"/>
      <c r="NTE91"/>
      <c r="NTF91"/>
      <c r="NTG91"/>
      <c r="NTH91"/>
      <c r="NTI91"/>
      <c r="NTJ91"/>
      <c r="NTK91"/>
      <c r="NTL91"/>
      <c r="NTM91"/>
      <c r="NTN91"/>
      <c r="NTO91"/>
      <c r="NTP91"/>
      <c r="NTQ91"/>
      <c r="NTR91"/>
      <c r="NTS91"/>
      <c r="NTT91"/>
      <c r="NTU91"/>
      <c r="NTV91"/>
      <c r="NTW91"/>
      <c r="NTX91"/>
      <c r="NTY91"/>
      <c r="NTZ91"/>
      <c r="NUA91"/>
      <c r="NUB91"/>
      <c r="NUC91"/>
      <c r="NUD91"/>
      <c r="NUE91"/>
      <c r="NUF91"/>
      <c r="NUG91"/>
      <c r="NUH91"/>
      <c r="NUI91"/>
      <c r="NUJ91"/>
      <c r="NUK91"/>
      <c r="NUL91"/>
      <c r="NUM91"/>
      <c r="NUN91"/>
      <c r="NUO91"/>
      <c r="NUP91"/>
      <c r="NUQ91"/>
      <c r="NUR91"/>
      <c r="NUS91"/>
      <c r="NUT91"/>
      <c r="NUU91"/>
      <c r="NUV91"/>
      <c r="NUW91"/>
      <c r="NUX91"/>
      <c r="NUY91"/>
      <c r="NUZ91"/>
      <c r="NVA91"/>
      <c r="NVB91"/>
      <c r="NVC91"/>
      <c r="NVD91"/>
      <c r="NVE91"/>
      <c r="NVF91"/>
      <c r="NVG91"/>
      <c r="NVH91"/>
      <c r="NVI91"/>
      <c r="NVJ91"/>
      <c r="NVK91"/>
      <c r="NVL91"/>
      <c r="NVM91"/>
      <c r="NVN91"/>
      <c r="NVO91"/>
      <c r="NVP91"/>
      <c r="NVQ91"/>
      <c r="NVR91"/>
      <c r="NVS91"/>
      <c r="NVT91"/>
      <c r="NVU91"/>
      <c r="NVV91"/>
      <c r="NVW91"/>
      <c r="NVX91"/>
      <c r="NVY91"/>
      <c r="NVZ91"/>
      <c r="NWA91"/>
      <c r="NWB91"/>
      <c r="NWC91"/>
      <c r="NWD91"/>
      <c r="NWE91"/>
      <c r="NWF91"/>
      <c r="NWG91"/>
      <c r="NWH91"/>
      <c r="NWI91"/>
      <c r="NWJ91"/>
      <c r="NWK91"/>
      <c r="NWL91"/>
      <c r="NWM91"/>
      <c r="NWN91"/>
      <c r="NWO91"/>
      <c r="NWP91"/>
      <c r="NWQ91"/>
      <c r="NWR91"/>
      <c r="NWS91"/>
      <c r="NWT91"/>
      <c r="NWU91"/>
      <c r="NWV91"/>
      <c r="NWW91"/>
      <c r="NWX91"/>
      <c r="NWY91"/>
      <c r="NWZ91"/>
      <c r="NXA91"/>
      <c r="NXB91"/>
      <c r="NXC91"/>
      <c r="NXD91"/>
      <c r="NXE91"/>
      <c r="NXF91"/>
      <c r="NXG91"/>
      <c r="NXH91"/>
      <c r="NXI91"/>
      <c r="NXJ91"/>
      <c r="NXK91"/>
      <c r="NXL91"/>
      <c r="NXM91"/>
      <c r="NXN91"/>
      <c r="NXO91"/>
      <c r="NXP91"/>
      <c r="NXQ91"/>
      <c r="NXR91"/>
      <c r="NXS91"/>
      <c r="NXT91"/>
      <c r="NXU91"/>
      <c r="NXV91"/>
      <c r="NXW91"/>
      <c r="NXX91"/>
      <c r="NXY91"/>
      <c r="NXZ91"/>
      <c r="NYA91"/>
      <c r="NYB91"/>
      <c r="NYC91"/>
      <c r="NYD91"/>
      <c r="NYE91"/>
      <c r="NYF91"/>
      <c r="NYG91"/>
      <c r="NYH91"/>
      <c r="NYI91"/>
      <c r="NYJ91"/>
      <c r="NYK91"/>
      <c r="NYL91"/>
      <c r="NYM91"/>
      <c r="NYN91"/>
      <c r="NYO91"/>
      <c r="NYP91"/>
      <c r="NYQ91"/>
      <c r="NYR91"/>
      <c r="NYS91"/>
      <c r="NYT91"/>
      <c r="NYU91"/>
      <c r="NYV91"/>
      <c r="NYW91"/>
      <c r="NYX91"/>
      <c r="NYY91"/>
      <c r="NYZ91"/>
      <c r="NZA91"/>
      <c r="NZB91"/>
      <c r="NZC91"/>
      <c r="NZD91"/>
      <c r="NZE91"/>
      <c r="NZF91"/>
      <c r="NZG91"/>
      <c r="NZH91"/>
      <c r="NZI91"/>
      <c r="NZJ91"/>
      <c r="NZK91"/>
      <c r="NZL91"/>
      <c r="NZM91"/>
      <c r="NZN91"/>
      <c r="NZO91"/>
      <c r="NZP91"/>
      <c r="NZQ91"/>
      <c r="NZR91"/>
      <c r="NZS91"/>
      <c r="NZT91"/>
      <c r="NZU91"/>
      <c r="NZV91"/>
      <c r="NZW91"/>
      <c r="NZX91"/>
      <c r="NZY91"/>
      <c r="NZZ91"/>
      <c r="OAA91"/>
      <c r="OAB91"/>
      <c r="OAC91"/>
      <c r="OAD91"/>
      <c r="OAE91"/>
      <c r="OAF91"/>
      <c r="OAG91"/>
      <c r="OAH91"/>
      <c r="OAI91"/>
      <c r="OAJ91"/>
      <c r="OAK91"/>
      <c r="OAL91"/>
      <c r="OAM91"/>
      <c r="OAN91"/>
      <c r="OAO91"/>
      <c r="OAP91"/>
      <c r="OAQ91"/>
      <c r="OAR91"/>
      <c r="OAS91"/>
      <c r="OAT91"/>
      <c r="OAU91"/>
      <c r="OAV91"/>
      <c r="OAW91"/>
      <c r="OAX91"/>
      <c r="OAY91"/>
      <c r="OAZ91"/>
      <c r="OBA91"/>
      <c r="OBB91"/>
      <c r="OBC91"/>
      <c r="OBD91"/>
      <c r="OBE91"/>
      <c r="OBF91"/>
      <c r="OBG91"/>
      <c r="OBH91"/>
      <c r="OBI91"/>
      <c r="OBJ91"/>
      <c r="OBK91"/>
      <c r="OBL91"/>
      <c r="OBM91"/>
      <c r="OBN91"/>
      <c r="OBO91"/>
      <c r="OBP91"/>
      <c r="OBQ91"/>
      <c r="OBR91"/>
      <c r="OBS91"/>
      <c r="OBT91"/>
      <c r="OBU91"/>
      <c r="OBV91"/>
      <c r="OBW91"/>
      <c r="OBX91"/>
      <c r="OBY91"/>
      <c r="OBZ91"/>
      <c r="OCA91"/>
      <c r="OCB91"/>
      <c r="OCC91"/>
      <c r="OCD91"/>
      <c r="OCE91"/>
      <c r="OCF91"/>
      <c r="OCG91"/>
      <c r="OCH91"/>
      <c r="OCI91"/>
      <c r="OCJ91"/>
      <c r="OCK91"/>
      <c r="OCL91"/>
      <c r="OCM91"/>
      <c r="OCN91"/>
      <c r="OCO91"/>
      <c r="OCP91"/>
      <c r="OCQ91"/>
      <c r="OCR91"/>
      <c r="OCS91"/>
      <c r="OCT91"/>
      <c r="OCU91"/>
      <c r="OCV91"/>
      <c r="OCW91"/>
      <c r="OCX91"/>
      <c r="OCY91"/>
      <c r="OCZ91"/>
      <c r="ODA91"/>
      <c r="ODB91"/>
      <c r="ODC91"/>
      <c r="ODD91"/>
      <c r="ODE91"/>
      <c r="ODF91"/>
      <c r="ODG91"/>
      <c r="ODH91"/>
      <c r="ODI91"/>
      <c r="ODJ91"/>
      <c r="ODK91"/>
      <c r="ODL91"/>
      <c r="ODM91"/>
      <c r="ODN91"/>
      <c r="ODO91"/>
      <c r="ODP91"/>
      <c r="ODQ91"/>
      <c r="ODR91"/>
      <c r="ODS91"/>
      <c r="ODT91"/>
      <c r="ODU91"/>
      <c r="ODV91"/>
      <c r="ODW91"/>
      <c r="ODX91"/>
      <c r="ODY91"/>
      <c r="ODZ91"/>
      <c r="OEA91"/>
      <c r="OEB91"/>
      <c r="OEC91"/>
      <c r="OED91"/>
      <c r="OEE91"/>
      <c r="OEF91"/>
      <c r="OEG91"/>
      <c r="OEH91"/>
      <c r="OEI91"/>
      <c r="OEJ91"/>
      <c r="OEK91"/>
      <c r="OEL91"/>
      <c r="OEM91"/>
      <c r="OEN91"/>
      <c r="OEO91"/>
      <c r="OEP91"/>
      <c r="OEQ91"/>
      <c r="OER91"/>
      <c r="OES91"/>
      <c r="OET91"/>
      <c r="OEU91"/>
      <c r="OEV91"/>
      <c r="OEW91"/>
      <c r="OEX91"/>
      <c r="OEY91"/>
      <c r="OEZ91"/>
      <c r="OFA91"/>
      <c r="OFB91"/>
      <c r="OFC91"/>
      <c r="OFD91"/>
      <c r="OFE91"/>
      <c r="OFF91"/>
      <c r="OFG91"/>
      <c r="OFH91"/>
      <c r="OFI91"/>
      <c r="OFJ91"/>
      <c r="OFK91"/>
      <c r="OFL91"/>
      <c r="OFM91"/>
      <c r="OFN91"/>
      <c r="OFO91"/>
      <c r="OFP91"/>
      <c r="OFQ91"/>
      <c r="OFR91"/>
      <c r="OFS91"/>
      <c r="OFT91"/>
      <c r="OFU91"/>
      <c r="OFV91"/>
      <c r="OFW91"/>
      <c r="OFX91"/>
      <c r="OFY91"/>
      <c r="OFZ91"/>
      <c r="OGA91"/>
      <c r="OGB91"/>
      <c r="OGC91"/>
      <c r="OGD91"/>
      <c r="OGE91"/>
      <c r="OGF91"/>
      <c r="OGG91"/>
      <c r="OGH91"/>
      <c r="OGI91"/>
      <c r="OGJ91"/>
      <c r="OGK91"/>
      <c r="OGL91"/>
      <c r="OGM91"/>
      <c r="OGN91"/>
      <c r="OGO91"/>
      <c r="OGP91"/>
      <c r="OGQ91"/>
      <c r="OGR91"/>
      <c r="OGS91"/>
      <c r="OGT91"/>
      <c r="OGU91"/>
      <c r="OGV91"/>
      <c r="OGW91"/>
      <c r="OGX91"/>
      <c r="OGY91"/>
      <c r="OGZ91"/>
      <c r="OHA91"/>
      <c r="OHB91"/>
      <c r="OHC91"/>
      <c r="OHD91"/>
      <c r="OHE91"/>
      <c r="OHF91"/>
      <c r="OHG91"/>
      <c r="OHH91"/>
      <c r="OHI91"/>
      <c r="OHJ91"/>
      <c r="OHK91"/>
      <c r="OHL91"/>
      <c r="OHM91"/>
      <c r="OHN91"/>
      <c r="OHO91"/>
      <c r="OHP91"/>
      <c r="OHQ91"/>
      <c r="OHR91"/>
      <c r="OHS91"/>
      <c r="OHT91"/>
      <c r="OHU91"/>
      <c r="OHV91"/>
      <c r="OHW91"/>
      <c r="OHX91"/>
      <c r="OHY91"/>
      <c r="OHZ91"/>
      <c r="OIA91"/>
      <c r="OIB91"/>
      <c r="OIC91"/>
      <c r="OID91"/>
      <c r="OIE91"/>
      <c r="OIF91"/>
      <c r="OIG91"/>
      <c r="OIH91"/>
      <c r="OII91"/>
      <c r="OIJ91"/>
      <c r="OIK91"/>
      <c r="OIL91"/>
      <c r="OIM91"/>
      <c r="OIN91"/>
      <c r="OIO91"/>
      <c r="OIP91"/>
      <c r="OIQ91"/>
      <c r="OIR91"/>
      <c r="OIS91"/>
      <c r="OIT91"/>
      <c r="OIU91"/>
      <c r="OIV91"/>
      <c r="OIW91"/>
      <c r="OIX91"/>
      <c r="OIY91"/>
      <c r="OIZ91"/>
      <c r="OJA91"/>
      <c r="OJB91"/>
      <c r="OJC91"/>
      <c r="OJD91"/>
      <c r="OJE91"/>
      <c r="OJF91"/>
      <c r="OJG91"/>
      <c r="OJH91"/>
      <c r="OJI91"/>
      <c r="OJJ91"/>
      <c r="OJK91"/>
      <c r="OJL91"/>
      <c r="OJM91"/>
      <c r="OJN91"/>
      <c r="OJO91"/>
      <c r="OJP91"/>
      <c r="OJQ91"/>
      <c r="OJR91"/>
      <c r="OJS91"/>
      <c r="OJT91"/>
      <c r="OJU91"/>
      <c r="OJV91"/>
      <c r="OJW91"/>
      <c r="OJX91"/>
      <c r="OJY91"/>
      <c r="OJZ91"/>
      <c r="OKA91"/>
      <c r="OKB91"/>
      <c r="OKC91"/>
      <c r="OKD91"/>
      <c r="OKE91"/>
      <c r="OKF91"/>
      <c r="OKG91"/>
      <c r="OKH91"/>
      <c r="OKI91"/>
      <c r="OKJ91"/>
      <c r="OKK91"/>
      <c r="OKL91"/>
      <c r="OKM91"/>
      <c r="OKN91"/>
      <c r="OKO91"/>
      <c r="OKP91"/>
      <c r="OKQ91"/>
      <c r="OKR91"/>
      <c r="OKS91"/>
      <c r="OKT91"/>
      <c r="OKU91"/>
      <c r="OKV91"/>
      <c r="OKW91"/>
      <c r="OKX91"/>
      <c r="OKY91"/>
      <c r="OKZ91"/>
      <c r="OLA91"/>
      <c r="OLB91"/>
      <c r="OLC91"/>
      <c r="OLD91"/>
      <c r="OLE91"/>
      <c r="OLF91"/>
      <c r="OLG91"/>
      <c r="OLH91"/>
      <c r="OLI91"/>
      <c r="OLJ91"/>
      <c r="OLK91"/>
      <c r="OLL91"/>
      <c r="OLM91"/>
      <c r="OLN91"/>
      <c r="OLO91"/>
      <c r="OLP91"/>
      <c r="OLQ91"/>
      <c r="OLR91"/>
      <c r="OLS91"/>
      <c r="OLT91"/>
      <c r="OLU91"/>
      <c r="OLV91"/>
      <c r="OLW91"/>
      <c r="OLX91"/>
      <c r="OLY91"/>
      <c r="OLZ91"/>
      <c r="OMA91"/>
      <c r="OMB91"/>
      <c r="OMC91"/>
      <c r="OMD91"/>
      <c r="OME91"/>
      <c r="OMF91"/>
      <c r="OMG91"/>
      <c r="OMH91"/>
      <c r="OMI91"/>
      <c r="OMJ91"/>
      <c r="OMK91"/>
      <c r="OML91"/>
      <c r="OMM91"/>
      <c r="OMN91"/>
      <c r="OMO91"/>
      <c r="OMP91"/>
      <c r="OMQ91"/>
      <c r="OMR91"/>
      <c r="OMS91"/>
      <c r="OMT91"/>
      <c r="OMU91"/>
      <c r="OMV91"/>
      <c r="OMW91"/>
      <c r="OMX91"/>
      <c r="OMY91"/>
      <c r="OMZ91"/>
      <c r="ONA91"/>
      <c r="ONB91"/>
      <c r="ONC91"/>
      <c r="OND91"/>
      <c r="ONE91"/>
      <c r="ONF91"/>
      <c r="ONG91"/>
      <c r="ONH91"/>
      <c r="ONI91"/>
      <c r="ONJ91"/>
      <c r="ONK91"/>
      <c r="ONL91"/>
      <c r="ONM91"/>
      <c r="ONN91"/>
      <c r="ONO91"/>
      <c r="ONP91"/>
      <c r="ONQ91"/>
      <c r="ONR91"/>
      <c r="ONS91"/>
      <c r="ONT91"/>
      <c r="ONU91"/>
      <c r="ONV91"/>
      <c r="ONW91"/>
      <c r="ONX91"/>
      <c r="ONY91"/>
      <c r="ONZ91"/>
      <c r="OOA91"/>
      <c r="OOB91"/>
      <c r="OOC91"/>
      <c r="OOD91"/>
      <c r="OOE91"/>
      <c r="OOF91"/>
      <c r="OOG91"/>
      <c r="OOH91"/>
      <c r="OOI91"/>
      <c r="OOJ91"/>
      <c r="OOK91"/>
      <c r="OOL91"/>
      <c r="OOM91"/>
      <c r="OON91"/>
      <c r="OOO91"/>
      <c r="OOP91"/>
      <c r="OOQ91"/>
      <c r="OOR91"/>
      <c r="OOS91"/>
      <c r="OOT91"/>
      <c r="OOU91"/>
      <c r="OOV91"/>
      <c r="OOW91"/>
      <c r="OOX91"/>
      <c r="OOY91"/>
      <c r="OOZ91"/>
      <c r="OPA91"/>
      <c r="OPB91"/>
      <c r="OPC91"/>
      <c r="OPD91"/>
      <c r="OPE91"/>
      <c r="OPF91"/>
      <c r="OPG91"/>
      <c r="OPH91"/>
      <c r="OPI91"/>
      <c r="OPJ91"/>
      <c r="OPK91"/>
      <c r="OPL91"/>
      <c r="OPM91"/>
      <c r="OPN91"/>
      <c r="OPO91"/>
      <c r="OPP91"/>
      <c r="OPQ91"/>
      <c r="OPR91"/>
      <c r="OPS91"/>
      <c r="OPT91"/>
      <c r="OPU91"/>
      <c r="OPV91"/>
      <c r="OPW91"/>
      <c r="OPX91"/>
      <c r="OPY91"/>
      <c r="OPZ91"/>
      <c r="OQA91"/>
      <c r="OQB91"/>
      <c r="OQC91"/>
      <c r="OQD91"/>
      <c r="OQE91"/>
      <c r="OQF91"/>
      <c r="OQG91"/>
      <c r="OQH91"/>
      <c r="OQI91"/>
      <c r="OQJ91"/>
      <c r="OQK91"/>
      <c r="OQL91"/>
      <c r="OQM91"/>
      <c r="OQN91"/>
      <c r="OQO91"/>
      <c r="OQP91"/>
      <c r="OQQ91"/>
      <c r="OQR91"/>
      <c r="OQS91"/>
      <c r="OQT91"/>
      <c r="OQU91"/>
      <c r="OQV91"/>
      <c r="OQW91"/>
      <c r="OQX91"/>
      <c r="OQY91"/>
      <c r="OQZ91"/>
      <c r="ORA91"/>
      <c r="ORB91"/>
      <c r="ORC91"/>
      <c r="ORD91"/>
      <c r="ORE91"/>
      <c r="ORF91"/>
      <c r="ORG91"/>
      <c r="ORH91"/>
      <c r="ORI91"/>
      <c r="ORJ91"/>
      <c r="ORK91"/>
      <c r="ORL91"/>
      <c r="ORM91"/>
      <c r="ORN91"/>
      <c r="ORO91"/>
      <c r="ORP91"/>
      <c r="ORQ91"/>
      <c r="ORR91"/>
      <c r="ORS91"/>
      <c r="ORT91"/>
      <c r="ORU91"/>
      <c r="ORV91"/>
      <c r="ORW91"/>
      <c r="ORX91"/>
      <c r="ORY91"/>
      <c r="ORZ91"/>
      <c r="OSA91"/>
      <c r="OSB91"/>
      <c r="OSC91"/>
      <c r="OSD91"/>
      <c r="OSE91"/>
      <c r="OSF91"/>
      <c r="OSG91"/>
      <c r="OSH91"/>
      <c r="OSI91"/>
      <c r="OSJ91"/>
      <c r="OSK91"/>
      <c r="OSL91"/>
      <c r="OSM91"/>
      <c r="OSN91"/>
      <c r="OSO91"/>
      <c r="OSP91"/>
      <c r="OSQ91"/>
      <c r="OSR91"/>
      <c r="OSS91"/>
      <c r="OST91"/>
      <c r="OSU91"/>
      <c r="OSV91"/>
      <c r="OSW91"/>
      <c r="OSX91"/>
      <c r="OSY91"/>
      <c r="OSZ91"/>
      <c r="OTA91"/>
      <c r="OTB91"/>
      <c r="OTC91"/>
      <c r="OTD91"/>
      <c r="OTE91"/>
      <c r="OTF91"/>
      <c r="OTG91"/>
      <c r="OTH91"/>
      <c r="OTI91"/>
      <c r="OTJ91"/>
      <c r="OTK91"/>
      <c r="OTL91"/>
      <c r="OTM91"/>
      <c r="OTN91"/>
      <c r="OTO91"/>
      <c r="OTP91"/>
      <c r="OTQ91"/>
      <c r="OTR91"/>
      <c r="OTS91"/>
      <c r="OTT91"/>
      <c r="OTU91"/>
      <c r="OTV91"/>
      <c r="OTW91"/>
      <c r="OTX91"/>
      <c r="OTY91"/>
      <c r="OTZ91"/>
      <c r="OUA91"/>
      <c r="OUB91"/>
      <c r="OUC91"/>
      <c r="OUD91"/>
      <c r="OUE91"/>
      <c r="OUF91"/>
      <c r="OUG91"/>
      <c r="OUH91"/>
      <c r="OUI91"/>
      <c r="OUJ91"/>
      <c r="OUK91"/>
      <c r="OUL91"/>
      <c r="OUM91"/>
      <c r="OUN91"/>
      <c r="OUO91"/>
      <c r="OUP91"/>
      <c r="OUQ91"/>
      <c r="OUR91"/>
      <c r="OUS91"/>
      <c r="OUT91"/>
      <c r="OUU91"/>
      <c r="OUV91"/>
      <c r="OUW91"/>
      <c r="OUX91"/>
      <c r="OUY91"/>
      <c r="OUZ91"/>
      <c r="OVA91"/>
      <c r="OVB91"/>
      <c r="OVC91"/>
      <c r="OVD91"/>
      <c r="OVE91"/>
      <c r="OVF91"/>
      <c r="OVG91"/>
      <c r="OVH91"/>
      <c r="OVI91"/>
      <c r="OVJ91"/>
      <c r="OVK91"/>
      <c r="OVL91"/>
      <c r="OVM91"/>
      <c r="OVN91"/>
      <c r="OVO91"/>
      <c r="OVP91"/>
      <c r="OVQ91"/>
      <c r="OVR91"/>
      <c r="OVS91"/>
      <c r="OVT91"/>
      <c r="OVU91"/>
      <c r="OVV91"/>
      <c r="OVW91"/>
      <c r="OVX91"/>
      <c r="OVY91"/>
      <c r="OVZ91"/>
      <c r="OWA91"/>
      <c r="OWB91"/>
      <c r="OWC91"/>
      <c r="OWD91"/>
      <c r="OWE91"/>
      <c r="OWF91"/>
      <c r="OWG91"/>
      <c r="OWH91"/>
      <c r="OWI91"/>
      <c r="OWJ91"/>
      <c r="OWK91"/>
      <c r="OWL91"/>
      <c r="OWM91"/>
      <c r="OWN91"/>
      <c r="OWO91"/>
      <c r="OWP91"/>
      <c r="OWQ91"/>
      <c r="OWR91"/>
      <c r="OWS91"/>
      <c r="OWT91"/>
      <c r="OWU91"/>
      <c r="OWV91"/>
      <c r="OWW91"/>
      <c r="OWX91"/>
      <c r="OWY91"/>
      <c r="OWZ91"/>
      <c r="OXA91"/>
      <c r="OXB91"/>
      <c r="OXC91"/>
      <c r="OXD91"/>
      <c r="OXE91"/>
      <c r="OXF91"/>
      <c r="OXG91"/>
      <c r="OXH91"/>
      <c r="OXI91"/>
      <c r="OXJ91"/>
      <c r="OXK91"/>
      <c r="OXL91"/>
      <c r="OXM91"/>
      <c r="OXN91"/>
      <c r="OXO91"/>
      <c r="OXP91"/>
      <c r="OXQ91"/>
      <c r="OXR91"/>
      <c r="OXS91"/>
      <c r="OXT91"/>
      <c r="OXU91"/>
      <c r="OXV91"/>
      <c r="OXW91"/>
      <c r="OXX91"/>
      <c r="OXY91"/>
      <c r="OXZ91"/>
      <c r="OYA91"/>
      <c r="OYB91"/>
      <c r="OYC91"/>
      <c r="OYD91"/>
      <c r="OYE91"/>
      <c r="OYF91"/>
      <c r="OYG91"/>
      <c r="OYH91"/>
      <c r="OYI91"/>
      <c r="OYJ91"/>
      <c r="OYK91"/>
      <c r="OYL91"/>
      <c r="OYM91"/>
      <c r="OYN91"/>
      <c r="OYO91"/>
      <c r="OYP91"/>
      <c r="OYQ91"/>
      <c r="OYR91"/>
      <c r="OYS91"/>
      <c r="OYT91"/>
      <c r="OYU91"/>
      <c r="OYV91"/>
      <c r="OYW91"/>
      <c r="OYX91"/>
      <c r="OYY91"/>
      <c r="OYZ91"/>
      <c r="OZA91"/>
      <c r="OZB91"/>
      <c r="OZC91"/>
      <c r="OZD91"/>
      <c r="OZE91"/>
      <c r="OZF91"/>
      <c r="OZG91"/>
      <c r="OZH91"/>
      <c r="OZI91"/>
      <c r="OZJ91"/>
      <c r="OZK91"/>
      <c r="OZL91"/>
      <c r="OZM91"/>
      <c r="OZN91"/>
      <c r="OZO91"/>
      <c r="OZP91"/>
      <c r="OZQ91"/>
      <c r="OZR91"/>
      <c r="OZS91"/>
      <c r="OZT91"/>
      <c r="OZU91"/>
      <c r="OZV91"/>
      <c r="OZW91"/>
      <c r="OZX91"/>
      <c r="OZY91"/>
      <c r="OZZ91"/>
      <c r="PAA91"/>
      <c r="PAB91"/>
      <c r="PAC91"/>
      <c r="PAD91"/>
      <c r="PAE91"/>
      <c r="PAF91"/>
      <c r="PAG91"/>
      <c r="PAH91"/>
      <c r="PAI91"/>
      <c r="PAJ91"/>
      <c r="PAK91"/>
      <c r="PAL91"/>
      <c r="PAM91"/>
      <c r="PAN91"/>
      <c r="PAO91"/>
      <c r="PAP91"/>
      <c r="PAQ91"/>
      <c r="PAR91"/>
      <c r="PAS91"/>
      <c r="PAT91"/>
      <c r="PAU91"/>
      <c r="PAV91"/>
      <c r="PAW91"/>
      <c r="PAX91"/>
      <c r="PAY91"/>
      <c r="PAZ91"/>
      <c r="PBA91"/>
      <c r="PBB91"/>
      <c r="PBC91"/>
      <c r="PBD91"/>
      <c r="PBE91"/>
      <c r="PBF91"/>
      <c r="PBG91"/>
      <c r="PBH91"/>
      <c r="PBI91"/>
      <c r="PBJ91"/>
      <c r="PBK91"/>
      <c r="PBL91"/>
      <c r="PBM91"/>
      <c r="PBN91"/>
      <c r="PBO91"/>
      <c r="PBP91"/>
      <c r="PBQ91"/>
      <c r="PBR91"/>
      <c r="PBS91"/>
      <c r="PBT91"/>
      <c r="PBU91"/>
      <c r="PBV91"/>
      <c r="PBW91"/>
      <c r="PBX91"/>
      <c r="PBY91"/>
      <c r="PBZ91"/>
      <c r="PCA91"/>
      <c r="PCB91"/>
      <c r="PCC91"/>
      <c r="PCD91"/>
      <c r="PCE91"/>
      <c r="PCF91"/>
      <c r="PCG91"/>
      <c r="PCH91"/>
      <c r="PCI91"/>
      <c r="PCJ91"/>
      <c r="PCK91"/>
      <c r="PCL91"/>
      <c r="PCM91"/>
      <c r="PCN91"/>
      <c r="PCO91"/>
      <c r="PCP91"/>
      <c r="PCQ91"/>
      <c r="PCR91"/>
      <c r="PCS91"/>
      <c r="PCT91"/>
      <c r="PCU91"/>
      <c r="PCV91"/>
      <c r="PCW91"/>
      <c r="PCX91"/>
      <c r="PCY91"/>
      <c r="PCZ91"/>
      <c r="PDA91"/>
      <c r="PDB91"/>
      <c r="PDC91"/>
      <c r="PDD91"/>
      <c r="PDE91"/>
      <c r="PDF91"/>
      <c r="PDG91"/>
      <c r="PDH91"/>
      <c r="PDI91"/>
      <c r="PDJ91"/>
      <c r="PDK91"/>
      <c r="PDL91"/>
      <c r="PDM91"/>
      <c r="PDN91"/>
      <c r="PDO91"/>
      <c r="PDP91"/>
      <c r="PDQ91"/>
      <c r="PDR91"/>
      <c r="PDS91"/>
      <c r="PDT91"/>
      <c r="PDU91"/>
      <c r="PDV91"/>
      <c r="PDW91"/>
      <c r="PDX91"/>
      <c r="PDY91"/>
      <c r="PDZ91"/>
      <c r="PEA91"/>
      <c r="PEB91"/>
      <c r="PEC91"/>
      <c r="PED91"/>
      <c r="PEE91"/>
      <c r="PEF91"/>
      <c r="PEG91"/>
      <c r="PEH91"/>
      <c r="PEI91"/>
      <c r="PEJ91"/>
      <c r="PEK91"/>
      <c r="PEL91"/>
      <c r="PEM91"/>
      <c r="PEN91"/>
      <c r="PEO91"/>
      <c r="PEP91"/>
      <c r="PEQ91"/>
      <c r="PER91"/>
      <c r="PES91"/>
      <c r="PET91"/>
      <c r="PEU91"/>
      <c r="PEV91"/>
      <c r="PEW91"/>
      <c r="PEX91"/>
      <c r="PEY91"/>
      <c r="PEZ91"/>
      <c r="PFA91"/>
      <c r="PFB91"/>
      <c r="PFC91"/>
      <c r="PFD91"/>
      <c r="PFE91"/>
      <c r="PFF91"/>
      <c r="PFG91"/>
      <c r="PFH91"/>
      <c r="PFI91"/>
      <c r="PFJ91"/>
      <c r="PFK91"/>
      <c r="PFL91"/>
      <c r="PFM91"/>
      <c r="PFN91"/>
      <c r="PFO91"/>
      <c r="PFP91"/>
      <c r="PFQ91"/>
      <c r="PFR91"/>
      <c r="PFS91"/>
      <c r="PFT91"/>
      <c r="PFU91"/>
      <c r="PFV91"/>
      <c r="PFW91"/>
      <c r="PFX91"/>
      <c r="PFY91"/>
      <c r="PFZ91"/>
      <c r="PGA91"/>
      <c r="PGB91"/>
      <c r="PGC91"/>
      <c r="PGD91"/>
      <c r="PGE91"/>
      <c r="PGF91"/>
      <c r="PGG91"/>
      <c r="PGH91"/>
      <c r="PGI91"/>
      <c r="PGJ91"/>
      <c r="PGK91"/>
      <c r="PGL91"/>
      <c r="PGM91"/>
      <c r="PGN91"/>
      <c r="PGO91"/>
      <c r="PGP91"/>
      <c r="PGQ91"/>
      <c r="PGR91"/>
      <c r="PGS91"/>
      <c r="PGT91"/>
      <c r="PGU91"/>
      <c r="PGV91"/>
      <c r="PGW91"/>
      <c r="PGX91"/>
      <c r="PGY91"/>
      <c r="PGZ91"/>
      <c r="PHA91"/>
      <c r="PHB91"/>
      <c r="PHC91"/>
      <c r="PHD91"/>
      <c r="PHE91"/>
      <c r="PHF91"/>
      <c r="PHG91"/>
      <c r="PHH91"/>
      <c r="PHI91"/>
      <c r="PHJ91"/>
      <c r="PHK91"/>
      <c r="PHL91"/>
      <c r="PHM91"/>
      <c r="PHN91"/>
      <c r="PHO91"/>
      <c r="PHP91"/>
      <c r="PHQ91"/>
      <c r="PHR91"/>
      <c r="PHS91"/>
      <c r="PHT91"/>
      <c r="PHU91"/>
      <c r="PHV91"/>
      <c r="PHW91"/>
      <c r="PHX91"/>
      <c r="PHY91"/>
      <c r="PHZ91"/>
      <c r="PIA91"/>
      <c r="PIB91"/>
      <c r="PIC91"/>
      <c r="PID91"/>
      <c r="PIE91"/>
      <c r="PIF91"/>
      <c r="PIG91"/>
      <c r="PIH91"/>
      <c r="PII91"/>
      <c r="PIJ91"/>
      <c r="PIK91"/>
      <c r="PIL91"/>
      <c r="PIM91"/>
      <c r="PIN91"/>
      <c r="PIO91"/>
      <c r="PIP91"/>
      <c r="PIQ91"/>
      <c r="PIR91"/>
      <c r="PIS91"/>
      <c r="PIT91"/>
      <c r="PIU91"/>
      <c r="PIV91"/>
      <c r="PIW91"/>
      <c r="PIX91"/>
      <c r="PIY91"/>
      <c r="PIZ91"/>
      <c r="PJA91"/>
      <c r="PJB91"/>
      <c r="PJC91"/>
      <c r="PJD91"/>
      <c r="PJE91"/>
      <c r="PJF91"/>
      <c r="PJG91"/>
      <c r="PJH91"/>
      <c r="PJI91"/>
      <c r="PJJ91"/>
      <c r="PJK91"/>
      <c r="PJL91"/>
      <c r="PJM91"/>
      <c r="PJN91"/>
      <c r="PJO91"/>
      <c r="PJP91"/>
      <c r="PJQ91"/>
      <c r="PJR91"/>
      <c r="PJS91"/>
      <c r="PJT91"/>
      <c r="PJU91"/>
      <c r="PJV91"/>
      <c r="PJW91"/>
      <c r="PJX91"/>
      <c r="PJY91"/>
      <c r="PJZ91"/>
      <c r="PKA91"/>
      <c r="PKB91"/>
      <c r="PKC91"/>
      <c r="PKD91"/>
      <c r="PKE91"/>
      <c r="PKF91"/>
      <c r="PKG91"/>
      <c r="PKH91"/>
      <c r="PKI91"/>
      <c r="PKJ91"/>
      <c r="PKK91"/>
      <c r="PKL91"/>
      <c r="PKM91"/>
      <c r="PKN91"/>
      <c r="PKO91"/>
      <c r="PKP91"/>
      <c r="PKQ91"/>
      <c r="PKR91"/>
      <c r="PKS91"/>
      <c r="PKT91"/>
      <c r="PKU91"/>
      <c r="PKV91"/>
      <c r="PKW91"/>
      <c r="PKX91"/>
      <c r="PKY91"/>
      <c r="PKZ91"/>
      <c r="PLA91"/>
      <c r="PLB91"/>
      <c r="PLC91"/>
      <c r="PLD91"/>
      <c r="PLE91"/>
      <c r="PLF91"/>
      <c r="PLG91"/>
      <c r="PLH91"/>
      <c r="PLI91"/>
      <c r="PLJ91"/>
      <c r="PLK91"/>
      <c r="PLL91"/>
      <c r="PLM91"/>
      <c r="PLN91"/>
      <c r="PLO91"/>
      <c r="PLP91"/>
      <c r="PLQ91"/>
      <c r="PLR91"/>
      <c r="PLS91"/>
      <c r="PLT91"/>
      <c r="PLU91"/>
      <c r="PLV91"/>
      <c r="PLW91"/>
      <c r="PLX91"/>
      <c r="PLY91"/>
      <c r="PLZ91"/>
      <c r="PMA91"/>
      <c r="PMB91"/>
      <c r="PMC91"/>
      <c r="PMD91"/>
      <c r="PME91"/>
      <c r="PMF91"/>
      <c r="PMG91"/>
      <c r="PMH91"/>
      <c r="PMI91"/>
      <c r="PMJ91"/>
      <c r="PMK91"/>
      <c r="PML91"/>
      <c r="PMM91"/>
      <c r="PMN91"/>
      <c r="PMO91"/>
      <c r="PMP91"/>
      <c r="PMQ91"/>
      <c r="PMR91"/>
      <c r="PMS91"/>
      <c r="PMT91"/>
      <c r="PMU91"/>
      <c r="PMV91"/>
      <c r="PMW91"/>
      <c r="PMX91"/>
      <c r="PMY91"/>
      <c r="PMZ91"/>
      <c r="PNA91"/>
      <c r="PNB91"/>
      <c r="PNC91"/>
      <c r="PND91"/>
      <c r="PNE91"/>
      <c r="PNF91"/>
      <c r="PNG91"/>
      <c r="PNH91"/>
      <c r="PNI91"/>
      <c r="PNJ91"/>
      <c r="PNK91"/>
      <c r="PNL91"/>
      <c r="PNM91"/>
      <c r="PNN91"/>
      <c r="PNO91"/>
      <c r="PNP91"/>
      <c r="PNQ91"/>
      <c r="PNR91"/>
      <c r="PNS91"/>
      <c r="PNT91"/>
      <c r="PNU91"/>
      <c r="PNV91"/>
      <c r="PNW91"/>
      <c r="PNX91"/>
      <c r="PNY91"/>
      <c r="PNZ91"/>
      <c r="POA91"/>
      <c r="POB91"/>
      <c r="POC91"/>
      <c r="POD91"/>
      <c r="POE91"/>
      <c r="POF91"/>
      <c r="POG91"/>
      <c r="POH91"/>
      <c r="POI91"/>
      <c r="POJ91"/>
      <c r="POK91"/>
      <c r="POL91"/>
      <c r="POM91"/>
      <c r="PON91"/>
      <c r="POO91"/>
      <c r="POP91"/>
      <c r="POQ91"/>
      <c r="POR91"/>
      <c r="POS91"/>
      <c r="POT91"/>
      <c r="POU91"/>
      <c r="POV91"/>
      <c r="POW91"/>
      <c r="POX91"/>
      <c r="POY91"/>
      <c r="POZ91"/>
      <c r="PPA91"/>
      <c r="PPB91"/>
      <c r="PPC91"/>
      <c r="PPD91"/>
      <c r="PPE91"/>
      <c r="PPF91"/>
      <c r="PPG91"/>
      <c r="PPH91"/>
      <c r="PPI91"/>
      <c r="PPJ91"/>
      <c r="PPK91"/>
      <c r="PPL91"/>
      <c r="PPM91"/>
      <c r="PPN91"/>
      <c r="PPO91"/>
      <c r="PPP91"/>
      <c r="PPQ91"/>
      <c r="PPR91"/>
      <c r="PPS91"/>
      <c r="PPT91"/>
      <c r="PPU91"/>
      <c r="PPV91"/>
      <c r="PPW91"/>
      <c r="PPX91"/>
      <c r="PPY91"/>
      <c r="PPZ91"/>
      <c r="PQA91"/>
      <c r="PQB91"/>
      <c r="PQC91"/>
      <c r="PQD91"/>
      <c r="PQE91"/>
      <c r="PQF91"/>
      <c r="PQG91"/>
      <c r="PQH91"/>
      <c r="PQI91"/>
      <c r="PQJ91"/>
      <c r="PQK91"/>
      <c r="PQL91"/>
      <c r="PQM91"/>
      <c r="PQN91"/>
      <c r="PQO91"/>
      <c r="PQP91"/>
      <c r="PQQ91"/>
      <c r="PQR91"/>
      <c r="PQS91"/>
      <c r="PQT91"/>
      <c r="PQU91"/>
      <c r="PQV91"/>
      <c r="PQW91"/>
      <c r="PQX91"/>
      <c r="PQY91"/>
      <c r="PQZ91"/>
      <c r="PRA91"/>
      <c r="PRB91"/>
      <c r="PRC91"/>
      <c r="PRD91"/>
      <c r="PRE91"/>
      <c r="PRF91"/>
      <c r="PRG91"/>
      <c r="PRH91"/>
      <c r="PRI91"/>
      <c r="PRJ91"/>
      <c r="PRK91"/>
      <c r="PRL91"/>
      <c r="PRM91"/>
      <c r="PRN91"/>
      <c r="PRO91"/>
      <c r="PRP91"/>
      <c r="PRQ91"/>
      <c r="PRR91"/>
      <c r="PRS91"/>
      <c r="PRT91"/>
      <c r="PRU91"/>
      <c r="PRV91"/>
      <c r="PRW91"/>
      <c r="PRX91"/>
      <c r="PRY91"/>
      <c r="PRZ91"/>
      <c r="PSA91"/>
      <c r="PSB91"/>
      <c r="PSC91"/>
      <c r="PSD91"/>
      <c r="PSE91"/>
      <c r="PSF91"/>
      <c r="PSG91"/>
      <c r="PSH91"/>
      <c r="PSI91"/>
      <c r="PSJ91"/>
      <c r="PSK91"/>
      <c r="PSL91"/>
      <c r="PSM91"/>
      <c r="PSN91"/>
      <c r="PSO91"/>
      <c r="PSP91"/>
      <c r="PSQ91"/>
      <c r="PSR91"/>
      <c r="PSS91"/>
      <c r="PST91"/>
      <c r="PSU91"/>
      <c r="PSV91"/>
      <c r="PSW91"/>
      <c r="PSX91"/>
      <c r="PSY91"/>
      <c r="PSZ91"/>
      <c r="PTA91"/>
      <c r="PTB91"/>
      <c r="PTC91"/>
      <c r="PTD91"/>
      <c r="PTE91"/>
      <c r="PTF91"/>
      <c r="PTG91"/>
      <c r="PTH91"/>
      <c r="PTI91"/>
      <c r="PTJ91"/>
      <c r="PTK91"/>
      <c r="PTL91"/>
      <c r="PTM91"/>
      <c r="PTN91"/>
      <c r="PTO91"/>
      <c r="PTP91"/>
      <c r="PTQ91"/>
      <c r="PTR91"/>
      <c r="PTS91"/>
      <c r="PTT91"/>
      <c r="PTU91"/>
      <c r="PTV91"/>
      <c r="PTW91"/>
      <c r="PTX91"/>
      <c r="PTY91"/>
      <c r="PTZ91"/>
      <c r="PUA91"/>
      <c r="PUB91"/>
      <c r="PUC91"/>
      <c r="PUD91"/>
      <c r="PUE91"/>
      <c r="PUF91"/>
      <c r="PUG91"/>
      <c r="PUH91"/>
      <c r="PUI91"/>
      <c r="PUJ91"/>
      <c r="PUK91"/>
      <c r="PUL91"/>
      <c r="PUM91"/>
      <c r="PUN91"/>
      <c r="PUO91"/>
      <c r="PUP91"/>
      <c r="PUQ91"/>
      <c r="PUR91"/>
      <c r="PUS91"/>
      <c r="PUT91"/>
      <c r="PUU91"/>
      <c r="PUV91"/>
      <c r="PUW91"/>
      <c r="PUX91"/>
      <c r="PUY91"/>
      <c r="PUZ91"/>
      <c r="PVA91"/>
      <c r="PVB91"/>
      <c r="PVC91"/>
      <c r="PVD91"/>
      <c r="PVE91"/>
      <c r="PVF91"/>
      <c r="PVG91"/>
      <c r="PVH91"/>
      <c r="PVI91"/>
      <c r="PVJ91"/>
      <c r="PVK91"/>
      <c r="PVL91"/>
      <c r="PVM91"/>
      <c r="PVN91"/>
      <c r="PVO91"/>
      <c r="PVP91"/>
      <c r="PVQ91"/>
      <c r="PVR91"/>
      <c r="PVS91"/>
      <c r="PVT91"/>
      <c r="PVU91"/>
      <c r="PVV91"/>
      <c r="PVW91"/>
      <c r="PVX91"/>
      <c r="PVY91"/>
      <c r="PVZ91"/>
      <c r="PWA91"/>
      <c r="PWB91"/>
      <c r="PWC91"/>
      <c r="PWD91"/>
      <c r="PWE91"/>
      <c r="PWF91"/>
      <c r="PWG91"/>
      <c r="PWH91"/>
      <c r="PWI91"/>
      <c r="PWJ91"/>
      <c r="PWK91"/>
      <c r="PWL91"/>
      <c r="PWM91"/>
      <c r="PWN91"/>
      <c r="PWO91"/>
      <c r="PWP91"/>
      <c r="PWQ91"/>
      <c r="PWR91"/>
      <c r="PWS91"/>
      <c r="PWT91"/>
      <c r="PWU91"/>
      <c r="PWV91"/>
      <c r="PWW91"/>
      <c r="PWX91"/>
      <c r="PWY91"/>
      <c r="PWZ91"/>
      <c r="PXA91"/>
      <c r="PXB91"/>
      <c r="PXC91"/>
      <c r="PXD91"/>
      <c r="PXE91"/>
      <c r="PXF91"/>
      <c r="PXG91"/>
      <c r="PXH91"/>
      <c r="PXI91"/>
      <c r="PXJ91"/>
      <c r="PXK91"/>
      <c r="PXL91"/>
      <c r="PXM91"/>
      <c r="PXN91"/>
      <c r="PXO91"/>
      <c r="PXP91"/>
      <c r="PXQ91"/>
      <c r="PXR91"/>
      <c r="PXS91"/>
      <c r="PXT91"/>
      <c r="PXU91"/>
      <c r="PXV91"/>
      <c r="PXW91"/>
      <c r="PXX91"/>
      <c r="PXY91"/>
      <c r="PXZ91"/>
      <c r="PYA91"/>
      <c r="PYB91"/>
      <c r="PYC91"/>
      <c r="PYD91"/>
      <c r="PYE91"/>
      <c r="PYF91"/>
      <c r="PYG91"/>
      <c r="PYH91"/>
      <c r="PYI91"/>
      <c r="PYJ91"/>
      <c r="PYK91"/>
      <c r="PYL91"/>
      <c r="PYM91"/>
      <c r="PYN91"/>
      <c r="PYO91"/>
      <c r="PYP91"/>
      <c r="PYQ91"/>
      <c r="PYR91"/>
      <c r="PYS91"/>
      <c r="PYT91"/>
      <c r="PYU91"/>
      <c r="PYV91"/>
      <c r="PYW91"/>
      <c r="PYX91"/>
      <c r="PYY91"/>
      <c r="PYZ91"/>
      <c r="PZA91"/>
      <c r="PZB91"/>
      <c r="PZC91"/>
      <c r="PZD91"/>
      <c r="PZE91"/>
      <c r="PZF91"/>
      <c r="PZG91"/>
      <c r="PZH91"/>
      <c r="PZI91"/>
      <c r="PZJ91"/>
      <c r="PZK91"/>
      <c r="PZL91"/>
      <c r="PZM91"/>
      <c r="PZN91"/>
      <c r="PZO91"/>
      <c r="PZP91"/>
      <c r="PZQ91"/>
      <c r="PZR91"/>
      <c r="PZS91"/>
      <c r="PZT91"/>
      <c r="PZU91"/>
      <c r="PZV91"/>
      <c r="PZW91"/>
      <c r="PZX91"/>
      <c r="PZY91"/>
      <c r="PZZ91"/>
      <c r="QAA91"/>
      <c r="QAB91"/>
      <c r="QAC91"/>
      <c r="QAD91"/>
      <c r="QAE91"/>
      <c r="QAF91"/>
      <c r="QAG91"/>
      <c r="QAH91"/>
      <c r="QAI91"/>
      <c r="QAJ91"/>
      <c r="QAK91"/>
      <c r="QAL91"/>
      <c r="QAM91"/>
      <c r="QAN91"/>
      <c r="QAO91"/>
      <c r="QAP91"/>
      <c r="QAQ91"/>
      <c r="QAR91"/>
      <c r="QAS91"/>
      <c r="QAT91"/>
      <c r="QAU91"/>
      <c r="QAV91"/>
      <c r="QAW91"/>
      <c r="QAX91"/>
      <c r="QAY91"/>
      <c r="QAZ91"/>
      <c r="QBA91"/>
      <c r="QBB91"/>
      <c r="QBC91"/>
      <c r="QBD91"/>
      <c r="QBE91"/>
      <c r="QBF91"/>
      <c r="QBG91"/>
      <c r="QBH91"/>
      <c r="QBI91"/>
      <c r="QBJ91"/>
      <c r="QBK91"/>
      <c r="QBL91"/>
      <c r="QBM91"/>
      <c r="QBN91"/>
      <c r="QBO91"/>
      <c r="QBP91"/>
      <c r="QBQ91"/>
      <c r="QBR91"/>
      <c r="QBS91"/>
      <c r="QBT91"/>
      <c r="QBU91"/>
      <c r="QBV91"/>
      <c r="QBW91"/>
      <c r="QBX91"/>
      <c r="QBY91"/>
      <c r="QBZ91"/>
      <c r="QCA91"/>
      <c r="QCB91"/>
      <c r="QCC91"/>
      <c r="QCD91"/>
      <c r="QCE91"/>
      <c r="QCF91"/>
      <c r="QCG91"/>
      <c r="QCH91"/>
      <c r="QCI91"/>
      <c r="QCJ91"/>
      <c r="QCK91"/>
      <c r="QCL91"/>
      <c r="QCM91"/>
      <c r="QCN91"/>
      <c r="QCO91"/>
      <c r="QCP91"/>
      <c r="QCQ91"/>
      <c r="QCR91"/>
      <c r="QCS91"/>
      <c r="QCT91"/>
      <c r="QCU91"/>
      <c r="QCV91"/>
      <c r="QCW91"/>
      <c r="QCX91"/>
      <c r="QCY91"/>
      <c r="QCZ91"/>
      <c r="QDA91"/>
      <c r="QDB91"/>
      <c r="QDC91"/>
      <c r="QDD91"/>
      <c r="QDE91"/>
      <c r="QDF91"/>
      <c r="QDG91"/>
      <c r="QDH91"/>
      <c r="QDI91"/>
      <c r="QDJ91"/>
      <c r="QDK91"/>
      <c r="QDL91"/>
      <c r="QDM91"/>
      <c r="QDN91"/>
      <c r="QDO91"/>
      <c r="QDP91"/>
      <c r="QDQ91"/>
      <c r="QDR91"/>
      <c r="QDS91"/>
      <c r="QDT91"/>
      <c r="QDU91"/>
      <c r="QDV91"/>
      <c r="QDW91"/>
      <c r="QDX91"/>
      <c r="QDY91"/>
      <c r="QDZ91"/>
      <c r="QEA91"/>
      <c r="QEB91"/>
      <c r="QEC91"/>
      <c r="QED91"/>
      <c r="QEE91"/>
      <c r="QEF91"/>
      <c r="QEG91"/>
      <c r="QEH91"/>
      <c r="QEI91"/>
      <c r="QEJ91"/>
      <c r="QEK91"/>
      <c r="QEL91"/>
      <c r="QEM91"/>
      <c r="QEN91"/>
      <c r="QEO91"/>
      <c r="QEP91"/>
      <c r="QEQ91"/>
      <c r="QER91"/>
      <c r="QES91"/>
      <c r="QET91"/>
      <c r="QEU91"/>
      <c r="QEV91"/>
      <c r="QEW91"/>
      <c r="QEX91"/>
      <c r="QEY91"/>
      <c r="QEZ91"/>
      <c r="QFA91"/>
      <c r="QFB91"/>
      <c r="QFC91"/>
      <c r="QFD91"/>
      <c r="QFE91"/>
      <c r="QFF91"/>
      <c r="QFG91"/>
      <c r="QFH91"/>
      <c r="QFI91"/>
      <c r="QFJ91"/>
      <c r="QFK91"/>
      <c r="QFL91"/>
      <c r="QFM91"/>
      <c r="QFN91"/>
      <c r="QFO91"/>
      <c r="QFP91"/>
      <c r="QFQ91"/>
      <c r="QFR91"/>
      <c r="QFS91"/>
      <c r="QFT91"/>
      <c r="QFU91"/>
      <c r="QFV91"/>
      <c r="QFW91"/>
      <c r="QFX91"/>
      <c r="QFY91"/>
      <c r="QFZ91"/>
      <c r="QGA91"/>
      <c r="QGB91"/>
      <c r="QGC91"/>
      <c r="QGD91"/>
      <c r="QGE91"/>
      <c r="QGF91"/>
      <c r="QGG91"/>
      <c r="QGH91"/>
      <c r="QGI91"/>
      <c r="QGJ91"/>
      <c r="QGK91"/>
      <c r="QGL91"/>
      <c r="QGM91"/>
      <c r="QGN91"/>
      <c r="QGO91"/>
      <c r="QGP91"/>
      <c r="QGQ91"/>
      <c r="QGR91"/>
      <c r="QGS91"/>
      <c r="QGT91"/>
      <c r="QGU91"/>
      <c r="QGV91"/>
      <c r="QGW91"/>
      <c r="QGX91"/>
      <c r="QGY91"/>
      <c r="QGZ91"/>
      <c r="QHA91"/>
      <c r="QHB91"/>
      <c r="QHC91"/>
      <c r="QHD91"/>
      <c r="QHE91"/>
      <c r="QHF91"/>
      <c r="QHG91"/>
      <c r="QHH91"/>
      <c r="QHI91"/>
      <c r="QHJ91"/>
      <c r="QHK91"/>
      <c r="QHL91"/>
      <c r="QHM91"/>
      <c r="QHN91"/>
      <c r="QHO91"/>
      <c r="QHP91"/>
      <c r="QHQ91"/>
      <c r="QHR91"/>
      <c r="QHS91"/>
      <c r="QHT91"/>
      <c r="QHU91"/>
      <c r="QHV91"/>
      <c r="QHW91"/>
      <c r="QHX91"/>
      <c r="QHY91"/>
      <c r="QHZ91"/>
      <c r="QIA91"/>
      <c r="QIB91"/>
      <c r="QIC91"/>
      <c r="QID91"/>
      <c r="QIE91"/>
      <c r="QIF91"/>
      <c r="QIG91"/>
      <c r="QIH91"/>
      <c r="QII91"/>
      <c r="QIJ91"/>
      <c r="QIK91"/>
      <c r="QIL91"/>
      <c r="QIM91"/>
      <c r="QIN91"/>
      <c r="QIO91"/>
      <c r="QIP91"/>
      <c r="QIQ91"/>
      <c r="QIR91"/>
      <c r="QIS91"/>
      <c r="QIT91"/>
      <c r="QIU91"/>
      <c r="QIV91"/>
      <c r="QIW91"/>
      <c r="QIX91"/>
      <c r="QIY91"/>
      <c r="QIZ91"/>
      <c r="QJA91"/>
      <c r="QJB91"/>
      <c r="QJC91"/>
      <c r="QJD91"/>
      <c r="QJE91"/>
      <c r="QJF91"/>
      <c r="QJG91"/>
      <c r="QJH91"/>
      <c r="QJI91"/>
      <c r="QJJ91"/>
      <c r="QJK91"/>
      <c r="QJL91"/>
      <c r="QJM91"/>
      <c r="QJN91"/>
      <c r="QJO91"/>
      <c r="QJP91"/>
      <c r="QJQ91"/>
      <c r="QJR91"/>
      <c r="QJS91"/>
      <c r="QJT91"/>
      <c r="QJU91"/>
      <c r="QJV91"/>
      <c r="QJW91"/>
      <c r="QJX91"/>
      <c r="QJY91"/>
      <c r="QJZ91"/>
      <c r="QKA91"/>
      <c r="QKB91"/>
      <c r="QKC91"/>
      <c r="QKD91"/>
      <c r="QKE91"/>
      <c r="QKF91"/>
      <c r="QKG91"/>
      <c r="QKH91"/>
      <c r="QKI91"/>
      <c r="QKJ91"/>
      <c r="QKK91"/>
      <c r="QKL91"/>
      <c r="QKM91"/>
      <c r="QKN91"/>
      <c r="QKO91"/>
      <c r="QKP91"/>
      <c r="QKQ91"/>
      <c r="QKR91"/>
      <c r="QKS91"/>
      <c r="QKT91"/>
      <c r="QKU91"/>
      <c r="QKV91"/>
      <c r="QKW91"/>
      <c r="QKX91"/>
      <c r="QKY91"/>
      <c r="QKZ91"/>
      <c r="QLA91"/>
      <c r="QLB91"/>
      <c r="QLC91"/>
      <c r="QLD91"/>
      <c r="QLE91"/>
      <c r="QLF91"/>
      <c r="QLG91"/>
      <c r="QLH91"/>
      <c r="QLI91"/>
      <c r="QLJ91"/>
      <c r="QLK91"/>
      <c r="QLL91"/>
      <c r="QLM91"/>
      <c r="QLN91"/>
      <c r="QLO91"/>
      <c r="QLP91"/>
      <c r="QLQ91"/>
      <c r="QLR91"/>
      <c r="QLS91"/>
      <c r="QLT91"/>
      <c r="QLU91"/>
      <c r="QLV91"/>
      <c r="QLW91"/>
      <c r="QLX91"/>
      <c r="QLY91"/>
      <c r="QLZ91"/>
      <c r="QMA91"/>
      <c r="QMB91"/>
      <c r="QMC91"/>
      <c r="QMD91"/>
      <c r="QME91"/>
      <c r="QMF91"/>
      <c r="QMG91"/>
      <c r="QMH91"/>
      <c r="QMI91"/>
      <c r="QMJ91"/>
      <c r="QMK91"/>
      <c r="QML91"/>
      <c r="QMM91"/>
      <c r="QMN91"/>
      <c r="QMO91"/>
      <c r="QMP91"/>
      <c r="QMQ91"/>
      <c r="QMR91"/>
      <c r="QMS91"/>
      <c r="QMT91"/>
      <c r="QMU91"/>
      <c r="QMV91"/>
      <c r="QMW91"/>
      <c r="QMX91"/>
      <c r="QMY91"/>
      <c r="QMZ91"/>
      <c r="QNA91"/>
      <c r="QNB91"/>
      <c r="QNC91"/>
      <c r="QND91"/>
      <c r="QNE91"/>
      <c r="QNF91"/>
      <c r="QNG91"/>
      <c r="QNH91"/>
      <c r="QNI91"/>
      <c r="QNJ91"/>
      <c r="QNK91"/>
      <c r="QNL91"/>
      <c r="QNM91"/>
      <c r="QNN91"/>
      <c r="QNO91"/>
      <c r="QNP91"/>
      <c r="QNQ91"/>
      <c r="QNR91"/>
      <c r="QNS91"/>
      <c r="QNT91"/>
      <c r="QNU91"/>
      <c r="QNV91"/>
      <c r="QNW91"/>
      <c r="QNX91"/>
      <c r="QNY91"/>
      <c r="QNZ91"/>
      <c r="QOA91"/>
      <c r="QOB91"/>
      <c r="QOC91"/>
      <c r="QOD91"/>
      <c r="QOE91"/>
      <c r="QOF91"/>
      <c r="QOG91"/>
      <c r="QOH91"/>
      <c r="QOI91"/>
      <c r="QOJ91"/>
      <c r="QOK91"/>
      <c r="QOL91"/>
      <c r="QOM91"/>
      <c r="QON91"/>
      <c r="QOO91"/>
      <c r="QOP91"/>
      <c r="QOQ91"/>
      <c r="QOR91"/>
      <c r="QOS91"/>
      <c r="QOT91"/>
      <c r="QOU91"/>
      <c r="QOV91"/>
      <c r="QOW91"/>
      <c r="QOX91"/>
      <c r="QOY91"/>
      <c r="QOZ91"/>
      <c r="QPA91"/>
      <c r="QPB91"/>
      <c r="QPC91"/>
      <c r="QPD91"/>
      <c r="QPE91"/>
      <c r="QPF91"/>
      <c r="QPG91"/>
      <c r="QPH91"/>
      <c r="QPI91"/>
      <c r="QPJ91"/>
      <c r="QPK91"/>
      <c r="QPL91"/>
      <c r="QPM91"/>
      <c r="QPN91"/>
      <c r="QPO91"/>
      <c r="QPP91"/>
      <c r="QPQ91"/>
      <c r="QPR91"/>
      <c r="QPS91"/>
      <c r="QPT91"/>
      <c r="QPU91"/>
      <c r="QPV91"/>
      <c r="QPW91"/>
      <c r="QPX91"/>
      <c r="QPY91"/>
      <c r="QPZ91"/>
      <c r="QQA91"/>
      <c r="QQB91"/>
      <c r="QQC91"/>
      <c r="QQD91"/>
      <c r="QQE91"/>
      <c r="QQF91"/>
      <c r="QQG91"/>
      <c r="QQH91"/>
      <c r="QQI91"/>
      <c r="QQJ91"/>
      <c r="QQK91"/>
      <c r="QQL91"/>
      <c r="QQM91"/>
      <c r="QQN91"/>
      <c r="QQO91"/>
      <c r="QQP91"/>
      <c r="QQQ91"/>
      <c r="QQR91"/>
      <c r="QQS91"/>
      <c r="QQT91"/>
      <c r="QQU91"/>
      <c r="QQV91"/>
      <c r="QQW91"/>
      <c r="QQX91"/>
      <c r="QQY91"/>
      <c r="QQZ91"/>
      <c r="QRA91"/>
      <c r="QRB91"/>
      <c r="QRC91"/>
      <c r="QRD91"/>
      <c r="QRE91"/>
      <c r="QRF91"/>
      <c r="QRG91"/>
      <c r="QRH91"/>
      <c r="QRI91"/>
      <c r="QRJ91"/>
      <c r="QRK91"/>
      <c r="QRL91"/>
      <c r="QRM91"/>
      <c r="QRN91"/>
      <c r="QRO91"/>
      <c r="QRP91"/>
      <c r="QRQ91"/>
      <c r="QRR91"/>
      <c r="QRS91"/>
      <c r="QRT91"/>
      <c r="QRU91"/>
      <c r="QRV91"/>
      <c r="QRW91"/>
      <c r="QRX91"/>
      <c r="QRY91"/>
      <c r="QRZ91"/>
      <c r="QSA91"/>
      <c r="QSB91"/>
      <c r="QSC91"/>
      <c r="QSD91"/>
      <c r="QSE91"/>
      <c r="QSF91"/>
      <c r="QSG91"/>
      <c r="QSH91"/>
      <c r="QSI91"/>
      <c r="QSJ91"/>
      <c r="QSK91"/>
      <c r="QSL91"/>
      <c r="QSM91"/>
      <c r="QSN91"/>
      <c r="QSO91"/>
      <c r="QSP91"/>
      <c r="QSQ91"/>
      <c r="QSR91"/>
      <c r="QSS91"/>
      <c r="QST91"/>
      <c r="QSU91"/>
      <c r="QSV91"/>
      <c r="QSW91"/>
      <c r="QSX91"/>
      <c r="QSY91"/>
      <c r="QSZ91"/>
      <c r="QTA91"/>
      <c r="QTB91"/>
      <c r="QTC91"/>
      <c r="QTD91"/>
      <c r="QTE91"/>
      <c r="QTF91"/>
      <c r="QTG91"/>
      <c r="QTH91"/>
      <c r="QTI91"/>
      <c r="QTJ91"/>
      <c r="QTK91"/>
      <c r="QTL91"/>
      <c r="QTM91"/>
      <c r="QTN91"/>
      <c r="QTO91"/>
      <c r="QTP91"/>
      <c r="QTQ91"/>
      <c r="QTR91"/>
      <c r="QTS91"/>
      <c r="QTT91"/>
      <c r="QTU91"/>
      <c r="QTV91"/>
      <c r="QTW91"/>
      <c r="QTX91"/>
      <c r="QTY91"/>
      <c r="QTZ91"/>
      <c r="QUA91"/>
      <c r="QUB91"/>
      <c r="QUC91"/>
      <c r="QUD91"/>
      <c r="QUE91"/>
      <c r="QUF91"/>
      <c r="QUG91"/>
      <c r="QUH91"/>
      <c r="QUI91"/>
      <c r="QUJ91"/>
      <c r="QUK91"/>
      <c r="QUL91"/>
      <c r="QUM91"/>
      <c r="QUN91"/>
      <c r="QUO91"/>
      <c r="QUP91"/>
      <c r="QUQ91"/>
      <c r="QUR91"/>
      <c r="QUS91"/>
      <c r="QUT91"/>
      <c r="QUU91"/>
      <c r="QUV91"/>
      <c r="QUW91"/>
      <c r="QUX91"/>
      <c r="QUY91"/>
      <c r="QUZ91"/>
      <c r="QVA91"/>
      <c r="QVB91"/>
      <c r="QVC91"/>
      <c r="QVD91"/>
      <c r="QVE91"/>
      <c r="QVF91"/>
      <c r="QVG91"/>
      <c r="QVH91"/>
      <c r="QVI91"/>
      <c r="QVJ91"/>
      <c r="QVK91"/>
      <c r="QVL91"/>
      <c r="QVM91"/>
      <c r="QVN91"/>
      <c r="QVO91"/>
      <c r="QVP91"/>
      <c r="QVQ91"/>
      <c r="QVR91"/>
      <c r="QVS91"/>
      <c r="QVT91"/>
      <c r="QVU91"/>
      <c r="QVV91"/>
      <c r="QVW91"/>
      <c r="QVX91"/>
      <c r="QVY91"/>
      <c r="QVZ91"/>
      <c r="QWA91"/>
      <c r="QWB91"/>
      <c r="QWC91"/>
      <c r="QWD91"/>
      <c r="QWE91"/>
      <c r="QWF91"/>
      <c r="QWG91"/>
      <c r="QWH91"/>
      <c r="QWI91"/>
      <c r="QWJ91"/>
      <c r="QWK91"/>
      <c r="QWL91"/>
      <c r="QWM91"/>
      <c r="QWN91"/>
      <c r="QWO91"/>
      <c r="QWP91"/>
      <c r="QWQ91"/>
      <c r="QWR91"/>
      <c r="QWS91"/>
      <c r="QWT91"/>
      <c r="QWU91"/>
      <c r="QWV91"/>
      <c r="QWW91"/>
      <c r="QWX91"/>
      <c r="QWY91"/>
      <c r="QWZ91"/>
      <c r="QXA91"/>
      <c r="QXB91"/>
      <c r="QXC91"/>
      <c r="QXD91"/>
      <c r="QXE91"/>
      <c r="QXF91"/>
      <c r="QXG91"/>
      <c r="QXH91"/>
      <c r="QXI91"/>
      <c r="QXJ91"/>
      <c r="QXK91"/>
      <c r="QXL91"/>
      <c r="QXM91"/>
      <c r="QXN91"/>
      <c r="QXO91"/>
      <c r="QXP91"/>
      <c r="QXQ91"/>
      <c r="QXR91"/>
      <c r="QXS91"/>
      <c r="QXT91"/>
      <c r="QXU91"/>
      <c r="QXV91"/>
      <c r="QXW91"/>
      <c r="QXX91"/>
      <c r="QXY91"/>
      <c r="QXZ91"/>
      <c r="QYA91"/>
      <c r="QYB91"/>
      <c r="QYC91"/>
      <c r="QYD91"/>
      <c r="QYE91"/>
      <c r="QYF91"/>
      <c r="QYG91"/>
      <c r="QYH91"/>
      <c r="QYI91"/>
      <c r="QYJ91"/>
      <c r="QYK91"/>
      <c r="QYL91"/>
      <c r="QYM91"/>
      <c r="QYN91"/>
      <c r="QYO91"/>
      <c r="QYP91"/>
      <c r="QYQ91"/>
      <c r="QYR91"/>
      <c r="QYS91"/>
      <c r="QYT91"/>
      <c r="QYU91"/>
      <c r="QYV91"/>
      <c r="QYW91"/>
      <c r="QYX91"/>
      <c r="QYY91"/>
      <c r="QYZ91"/>
      <c r="QZA91"/>
      <c r="QZB91"/>
      <c r="QZC91"/>
      <c r="QZD91"/>
      <c r="QZE91"/>
      <c r="QZF91"/>
      <c r="QZG91"/>
      <c r="QZH91"/>
      <c r="QZI91"/>
      <c r="QZJ91"/>
      <c r="QZK91"/>
      <c r="QZL91"/>
      <c r="QZM91"/>
      <c r="QZN91"/>
      <c r="QZO91"/>
      <c r="QZP91"/>
      <c r="QZQ91"/>
      <c r="QZR91"/>
      <c r="QZS91"/>
      <c r="QZT91"/>
      <c r="QZU91"/>
      <c r="QZV91"/>
      <c r="QZW91"/>
      <c r="QZX91"/>
      <c r="QZY91"/>
      <c r="QZZ91"/>
      <c r="RAA91"/>
      <c r="RAB91"/>
      <c r="RAC91"/>
      <c r="RAD91"/>
      <c r="RAE91"/>
      <c r="RAF91"/>
      <c r="RAG91"/>
      <c r="RAH91"/>
      <c r="RAI91"/>
      <c r="RAJ91"/>
      <c r="RAK91"/>
      <c r="RAL91"/>
      <c r="RAM91"/>
      <c r="RAN91"/>
      <c r="RAO91"/>
      <c r="RAP91"/>
      <c r="RAQ91"/>
      <c r="RAR91"/>
      <c r="RAS91"/>
      <c r="RAT91"/>
      <c r="RAU91"/>
      <c r="RAV91"/>
      <c r="RAW91"/>
      <c r="RAX91"/>
      <c r="RAY91"/>
      <c r="RAZ91"/>
      <c r="RBA91"/>
      <c r="RBB91"/>
      <c r="RBC91"/>
      <c r="RBD91"/>
      <c r="RBE91"/>
      <c r="RBF91"/>
      <c r="RBG91"/>
      <c r="RBH91"/>
      <c r="RBI91"/>
      <c r="RBJ91"/>
      <c r="RBK91"/>
      <c r="RBL91"/>
      <c r="RBM91"/>
      <c r="RBN91"/>
      <c r="RBO91"/>
      <c r="RBP91"/>
      <c r="RBQ91"/>
      <c r="RBR91"/>
      <c r="RBS91"/>
      <c r="RBT91"/>
      <c r="RBU91"/>
      <c r="RBV91"/>
      <c r="RBW91"/>
      <c r="RBX91"/>
      <c r="RBY91"/>
      <c r="RBZ91"/>
      <c r="RCA91"/>
      <c r="RCB91"/>
      <c r="RCC91"/>
      <c r="RCD91"/>
      <c r="RCE91"/>
      <c r="RCF91"/>
      <c r="RCG91"/>
      <c r="RCH91"/>
      <c r="RCI91"/>
      <c r="RCJ91"/>
      <c r="RCK91"/>
      <c r="RCL91"/>
      <c r="RCM91"/>
      <c r="RCN91"/>
      <c r="RCO91"/>
      <c r="RCP91"/>
      <c r="RCQ91"/>
      <c r="RCR91"/>
      <c r="RCS91"/>
      <c r="RCT91"/>
      <c r="RCU91"/>
      <c r="RCV91"/>
      <c r="RCW91"/>
      <c r="RCX91"/>
      <c r="RCY91"/>
      <c r="RCZ91"/>
      <c r="RDA91"/>
      <c r="RDB91"/>
      <c r="RDC91"/>
      <c r="RDD91"/>
      <c r="RDE91"/>
      <c r="RDF91"/>
      <c r="RDG91"/>
      <c r="RDH91"/>
      <c r="RDI91"/>
      <c r="RDJ91"/>
      <c r="RDK91"/>
      <c r="RDL91"/>
      <c r="RDM91"/>
      <c r="RDN91"/>
      <c r="RDO91"/>
      <c r="RDP91"/>
      <c r="RDQ91"/>
      <c r="RDR91"/>
      <c r="RDS91"/>
      <c r="RDT91"/>
      <c r="RDU91"/>
      <c r="RDV91"/>
      <c r="RDW91"/>
      <c r="RDX91"/>
      <c r="RDY91"/>
      <c r="RDZ91"/>
      <c r="REA91"/>
      <c r="REB91"/>
      <c r="REC91"/>
      <c r="RED91"/>
      <c r="REE91"/>
      <c r="REF91"/>
      <c r="REG91"/>
      <c r="REH91"/>
      <c r="REI91"/>
      <c r="REJ91"/>
      <c r="REK91"/>
      <c r="REL91"/>
      <c r="REM91"/>
      <c r="REN91"/>
      <c r="REO91"/>
      <c r="REP91"/>
      <c r="REQ91"/>
      <c r="RER91"/>
      <c r="RES91"/>
      <c r="RET91"/>
      <c r="REU91"/>
      <c r="REV91"/>
      <c r="REW91"/>
      <c r="REX91"/>
      <c r="REY91"/>
      <c r="REZ91"/>
      <c r="RFA91"/>
      <c r="RFB91"/>
      <c r="RFC91"/>
      <c r="RFD91"/>
      <c r="RFE91"/>
      <c r="RFF91"/>
      <c r="RFG91"/>
      <c r="RFH91"/>
      <c r="RFI91"/>
      <c r="RFJ91"/>
      <c r="RFK91"/>
      <c r="RFL91"/>
      <c r="RFM91"/>
      <c r="RFN91"/>
      <c r="RFO91"/>
      <c r="RFP91"/>
      <c r="RFQ91"/>
      <c r="RFR91"/>
      <c r="RFS91"/>
      <c r="RFT91"/>
      <c r="RFU91"/>
      <c r="RFV91"/>
      <c r="RFW91"/>
      <c r="RFX91"/>
      <c r="RFY91"/>
      <c r="RFZ91"/>
      <c r="RGA91"/>
      <c r="RGB91"/>
      <c r="RGC91"/>
      <c r="RGD91"/>
      <c r="RGE91"/>
      <c r="RGF91"/>
      <c r="RGG91"/>
      <c r="RGH91"/>
      <c r="RGI91"/>
      <c r="RGJ91"/>
      <c r="RGK91"/>
      <c r="RGL91"/>
      <c r="RGM91"/>
      <c r="RGN91"/>
      <c r="RGO91"/>
      <c r="RGP91"/>
      <c r="RGQ91"/>
      <c r="RGR91"/>
      <c r="RGS91"/>
      <c r="RGT91"/>
      <c r="RGU91"/>
      <c r="RGV91"/>
      <c r="RGW91"/>
      <c r="RGX91"/>
      <c r="RGY91"/>
      <c r="RGZ91"/>
      <c r="RHA91"/>
      <c r="RHB91"/>
      <c r="RHC91"/>
      <c r="RHD91"/>
      <c r="RHE91"/>
      <c r="RHF91"/>
      <c r="RHG91"/>
      <c r="RHH91"/>
      <c r="RHI91"/>
      <c r="RHJ91"/>
      <c r="RHK91"/>
      <c r="RHL91"/>
      <c r="RHM91"/>
      <c r="RHN91"/>
      <c r="RHO91"/>
      <c r="RHP91"/>
      <c r="RHQ91"/>
      <c r="RHR91"/>
      <c r="RHS91"/>
      <c r="RHT91"/>
      <c r="RHU91"/>
      <c r="RHV91"/>
      <c r="RHW91"/>
      <c r="RHX91"/>
      <c r="RHY91"/>
      <c r="RHZ91"/>
      <c r="RIA91"/>
      <c r="RIB91"/>
      <c r="RIC91"/>
      <c r="RID91"/>
      <c r="RIE91"/>
      <c r="RIF91"/>
      <c r="RIG91"/>
      <c r="RIH91"/>
      <c r="RII91"/>
      <c r="RIJ91"/>
      <c r="RIK91"/>
      <c r="RIL91"/>
      <c r="RIM91"/>
      <c r="RIN91"/>
      <c r="RIO91"/>
      <c r="RIP91"/>
      <c r="RIQ91"/>
      <c r="RIR91"/>
      <c r="RIS91"/>
      <c r="RIT91"/>
      <c r="RIU91"/>
      <c r="RIV91"/>
      <c r="RIW91"/>
      <c r="RIX91"/>
      <c r="RIY91"/>
      <c r="RIZ91"/>
      <c r="RJA91"/>
      <c r="RJB91"/>
      <c r="RJC91"/>
      <c r="RJD91"/>
      <c r="RJE91"/>
      <c r="RJF91"/>
      <c r="RJG91"/>
      <c r="RJH91"/>
      <c r="RJI91"/>
      <c r="RJJ91"/>
      <c r="RJK91"/>
      <c r="RJL91"/>
      <c r="RJM91"/>
      <c r="RJN91"/>
      <c r="RJO91"/>
      <c r="RJP91"/>
      <c r="RJQ91"/>
      <c r="RJR91"/>
      <c r="RJS91"/>
      <c r="RJT91"/>
      <c r="RJU91"/>
      <c r="RJV91"/>
      <c r="RJW91"/>
      <c r="RJX91"/>
      <c r="RJY91"/>
      <c r="RJZ91"/>
      <c r="RKA91"/>
      <c r="RKB91"/>
      <c r="RKC91"/>
      <c r="RKD91"/>
      <c r="RKE91"/>
      <c r="RKF91"/>
      <c r="RKG91"/>
      <c r="RKH91"/>
      <c r="RKI91"/>
      <c r="RKJ91"/>
      <c r="RKK91"/>
      <c r="RKL91"/>
      <c r="RKM91"/>
      <c r="RKN91"/>
      <c r="RKO91"/>
      <c r="RKP91"/>
      <c r="RKQ91"/>
      <c r="RKR91"/>
      <c r="RKS91"/>
      <c r="RKT91"/>
      <c r="RKU91"/>
      <c r="RKV91"/>
      <c r="RKW91"/>
      <c r="RKX91"/>
      <c r="RKY91"/>
      <c r="RKZ91"/>
      <c r="RLA91"/>
      <c r="RLB91"/>
      <c r="RLC91"/>
      <c r="RLD91"/>
      <c r="RLE91"/>
      <c r="RLF91"/>
      <c r="RLG91"/>
      <c r="RLH91"/>
      <c r="RLI91"/>
      <c r="RLJ91"/>
      <c r="RLK91"/>
      <c r="RLL91"/>
      <c r="RLM91"/>
      <c r="RLN91"/>
      <c r="RLO91"/>
      <c r="RLP91"/>
      <c r="RLQ91"/>
      <c r="RLR91"/>
      <c r="RLS91"/>
      <c r="RLT91"/>
      <c r="RLU91"/>
      <c r="RLV91"/>
      <c r="RLW91"/>
      <c r="RLX91"/>
      <c r="RLY91"/>
      <c r="RLZ91"/>
      <c r="RMA91"/>
      <c r="RMB91"/>
      <c r="RMC91"/>
      <c r="RMD91"/>
      <c r="RME91"/>
      <c r="RMF91"/>
      <c r="RMG91"/>
      <c r="RMH91"/>
      <c r="RMI91"/>
      <c r="RMJ91"/>
      <c r="RMK91"/>
      <c r="RML91"/>
      <c r="RMM91"/>
      <c r="RMN91"/>
      <c r="RMO91"/>
      <c r="RMP91"/>
      <c r="RMQ91"/>
      <c r="RMR91"/>
      <c r="RMS91"/>
      <c r="RMT91"/>
      <c r="RMU91"/>
      <c r="RMV91"/>
      <c r="RMW91"/>
      <c r="RMX91"/>
      <c r="RMY91"/>
      <c r="RMZ91"/>
      <c r="RNA91"/>
      <c r="RNB91"/>
      <c r="RNC91"/>
      <c r="RND91"/>
      <c r="RNE91"/>
      <c r="RNF91"/>
      <c r="RNG91"/>
      <c r="RNH91"/>
      <c r="RNI91"/>
      <c r="RNJ91"/>
      <c r="RNK91"/>
      <c r="RNL91"/>
      <c r="RNM91"/>
      <c r="RNN91"/>
      <c r="RNO91"/>
      <c r="RNP91"/>
      <c r="RNQ91"/>
      <c r="RNR91"/>
      <c r="RNS91"/>
      <c r="RNT91"/>
      <c r="RNU91"/>
      <c r="RNV91"/>
      <c r="RNW91"/>
      <c r="RNX91"/>
      <c r="RNY91"/>
      <c r="RNZ91"/>
      <c r="ROA91"/>
      <c r="ROB91"/>
      <c r="ROC91"/>
      <c r="ROD91"/>
      <c r="ROE91"/>
      <c r="ROF91"/>
      <c r="ROG91"/>
      <c r="ROH91"/>
      <c r="ROI91"/>
      <c r="ROJ91"/>
      <c r="ROK91"/>
      <c r="ROL91"/>
      <c r="ROM91"/>
      <c r="RON91"/>
      <c r="ROO91"/>
      <c r="ROP91"/>
      <c r="ROQ91"/>
      <c r="ROR91"/>
      <c r="ROS91"/>
      <c r="ROT91"/>
      <c r="ROU91"/>
      <c r="ROV91"/>
      <c r="ROW91"/>
      <c r="ROX91"/>
      <c r="ROY91"/>
      <c r="ROZ91"/>
      <c r="RPA91"/>
      <c r="RPB91"/>
      <c r="RPC91"/>
      <c r="RPD91"/>
      <c r="RPE91"/>
      <c r="RPF91"/>
      <c r="RPG91"/>
      <c r="RPH91"/>
      <c r="RPI91"/>
      <c r="RPJ91"/>
      <c r="RPK91"/>
      <c r="RPL91"/>
      <c r="RPM91"/>
      <c r="RPN91"/>
      <c r="RPO91"/>
      <c r="RPP91"/>
      <c r="RPQ91"/>
      <c r="RPR91"/>
      <c r="RPS91"/>
      <c r="RPT91"/>
      <c r="RPU91"/>
      <c r="RPV91"/>
      <c r="RPW91"/>
      <c r="RPX91"/>
      <c r="RPY91"/>
      <c r="RPZ91"/>
      <c r="RQA91"/>
      <c r="RQB91"/>
      <c r="RQC91"/>
      <c r="RQD91"/>
      <c r="RQE91"/>
      <c r="RQF91"/>
      <c r="RQG91"/>
      <c r="RQH91"/>
      <c r="RQI91"/>
      <c r="RQJ91"/>
      <c r="RQK91"/>
      <c r="RQL91"/>
      <c r="RQM91"/>
      <c r="RQN91"/>
      <c r="RQO91"/>
      <c r="RQP91"/>
      <c r="RQQ91"/>
      <c r="RQR91"/>
      <c r="RQS91"/>
      <c r="RQT91"/>
      <c r="RQU91"/>
      <c r="RQV91"/>
      <c r="RQW91"/>
      <c r="RQX91"/>
      <c r="RQY91"/>
      <c r="RQZ91"/>
      <c r="RRA91"/>
      <c r="RRB91"/>
      <c r="RRC91"/>
      <c r="RRD91"/>
      <c r="RRE91"/>
      <c r="RRF91"/>
      <c r="RRG91"/>
      <c r="RRH91"/>
      <c r="RRI91"/>
      <c r="RRJ91"/>
      <c r="RRK91"/>
      <c r="RRL91"/>
      <c r="RRM91"/>
      <c r="RRN91"/>
      <c r="RRO91"/>
      <c r="RRP91"/>
      <c r="RRQ91"/>
      <c r="RRR91"/>
      <c r="RRS91"/>
      <c r="RRT91"/>
      <c r="RRU91"/>
      <c r="RRV91"/>
      <c r="RRW91"/>
      <c r="RRX91"/>
      <c r="RRY91"/>
      <c r="RRZ91"/>
      <c r="RSA91"/>
      <c r="RSB91"/>
      <c r="RSC91"/>
      <c r="RSD91"/>
      <c r="RSE91"/>
      <c r="RSF91"/>
      <c r="RSG91"/>
      <c r="RSH91"/>
      <c r="RSI91"/>
      <c r="RSJ91"/>
      <c r="RSK91"/>
      <c r="RSL91"/>
      <c r="RSM91"/>
      <c r="RSN91"/>
      <c r="RSO91"/>
      <c r="RSP91"/>
      <c r="RSQ91"/>
      <c r="RSR91"/>
      <c r="RSS91"/>
      <c r="RST91"/>
      <c r="RSU91"/>
      <c r="RSV91"/>
      <c r="RSW91"/>
      <c r="RSX91"/>
      <c r="RSY91"/>
      <c r="RSZ91"/>
      <c r="RTA91"/>
      <c r="RTB91"/>
      <c r="RTC91"/>
      <c r="RTD91"/>
      <c r="RTE91"/>
      <c r="RTF91"/>
      <c r="RTG91"/>
      <c r="RTH91"/>
      <c r="RTI91"/>
      <c r="RTJ91"/>
      <c r="RTK91"/>
      <c r="RTL91"/>
      <c r="RTM91"/>
      <c r="RTN91"/>
      <c r="RTO91"/>
      <c r="RTP91"/>
      <c r="RTQ91"/>
      <c r="RTR91"/>
      <c r="RTS91"/>
      <c r="RTT91"/>
      <c r="RTU91"/>
      <c r="RTV91"/>
      <c r="RTW91"/>
      <c r="RTX91"/>
      <c r="RTY91"/>
      <c r="RTZ91"/>
      <c r="RUA91"/>
      <c r="RUB91"/>
      <c r="RUC91"/>
      <c r="RUD91"/>
      <c r="RUE91"/>
      <c r="RUF91"/>
      <c r="RUG91"/>
      <c r="RUH91"/>
      <c r="RUI91"/>
      <c r="RUJ91"/>
      <c r="RUK91"/>
      <c r="RUL91"/>
      <c r="RUM91"/>
      <c r="RUN91"/>
      <c r="RUO91"/>
      <c r="RUP91"/>
      <c r="RUQ91"/>
      <c r="RUR91"/>
      <c r="RUS91"/>
      <c r="RUT91"/>
      <c r="RUU91"/>
      <c r="RUV91"/>
      <c r="RUW91"/>
      <c r="RUX91"/>
      <c r="RUY91"/>
      <c r="RUZ91"/>
      <c r="RVA91"/>
      <c r="RVB91"/>
      <c r="RVC91"/>
      <c r="RVD91"/>
      <c r="RVE91"/>
      <c r="RVF91"/>
      <c r="RVG91"/>
      <c r="RVH91"/>
      <c r="RVI91"/>
      <c r="RVJ91"/>
      <c r="RVK91"/>
      <c r="RVL91"/>
      <c r="RVM91"/>
      <c r="RVN91"/>
      <c r="RVO91"/>
      <c r="RVP91"/>
      <c r="RVQ91"/>
      <c r="RVR91"/>
      <c r="RVS91"/>
      <c r="RVT91"/>
      <c r="RVU91"/>
      <c r="RVV91"/>
      <c r="RVW91"/>
      <c r="RVX91"/>
      <c r="RVY91"/>
      <c r="RVZ91"/>
      <c r="RWA91"/>
      <c r="RWB91"/>
      <c r="RWC91"/>
      <c r="RWD91"/>
      <c r="RWE91"/>
      <c r="RWF91"/>
      <c r="RWG91"/>
      <c r="RWH91"/>
      <c r="RWI91"/>
      <c r="RWJ91"/>
      <c r="RWK91"/>
      <c r="RWL91"/>
      <c r="RWM91"/>
      <c r="RWN91"/>
      <c r="RWO91"/>
      <c r="RWP91"/>
      <c r="RWQ91"/>
      <c r="RWR91"/>
      <c r="RWS91"/>
      <c r="RWT91"/>
      <c r="RWU91"/>
      <c r="RWV91"/>
      <c r="RWW91"/>
      <c r="RWX91"/>
      <c r="RWY91"/>
      <c r="RWZ91"/>
      <c r="RXA91"/>
      <c r="RXB91"/>
      <c r="RXC91"/>
      <c r="RXD91"/>
      <c r="RXE91"/>
      <c r="RXF91"/>
      <c r="RXG91"/>
      <c r="RXH91"/>
      <c r="RXI91"/>
      <c r="RXJ91"/>
      <c r="RXK91"/>
      <c r="RXL91"/>
      <c r="RXM91"/>
      <c r="RXN91"/>
      <c r="RXO91"/>
      <c r="RXP91"/>
      <c r="RXQ91"/>
      <c r="RXR91"/>
      <c r="RXS91"/>
      <c r="RXT91"/>
      <c r="RXU91"/>
      <c r="RXV91"/>
      <c r="RXW91"/>
      <c r="RXX91"/>
      <c r="RXY91"/>
      <c r="RXZ91"/>
      <c r="RYA91"/>
      <c r="RYB91"/>
      <c r="RYC91"/>
      <c r="RYD91"/>
      <c r="RYE91"/>
      <c r="RYF91"/>
      <c r="RYG91"/>
      <c r="RYH91"/>
      <c r="RYI91"/>
      <c r="RYJ91"/>
      <c r="RYK91"/>
      <c r="RYL91"/>
      <c r="RYM91"/>
      <c r="RYN91"/>
      <c r="RYO91"/>
      <c r="RYP91"/>
      <c r="RYQ91"/>
      <c r="RYR91"/>
      <c r="RYS91"/>
      <c r="RYT91"/>
      <c r="RYU91"/>
      <c r="RYV91"/>
      <c r="RYW91"/>
      <c r="RYX91"/>
      <c r="RYY91"/>
      <c r="RYZ91"/>
      <c r="RZA91"/>
      <c r="RZB91"/>
      <c r="RZC91"/>
      <c r="RZD91"/>
      <c r="RZE91"/>
      <c r="RZF91"/>
      <c r="RZG91"/>
      <c r="RZH91"/>
      <c r="RZI91"/>
      <c r="RZJ91"/>
      <c r="RZK91"/>
      <c r="RZL91"/>
      <c r="RZM91"/>
      <c r="RZN91"/>
      <c r="RZO91"/>
      <c r="RZP91"/>
      <c r="RZQ91"/>
      <c r="RZR91"/>
      <c r="RZS91"/>
      <c r="RZT91"/>
      <c r="RZU91"/>
      <c r="RZV91"/>
      <c r="RZW91"/>
      <c r="RZX91"/>
      <c r="RZY91"/>
      <c r="RZZ91"/>
      <c r="SAA91"/>
      <c r="SAB91"/>
      <c r="SAC91"/>
      <c r="SAD91"/>
      <c r="SAE91"/>
      <c r="SAF91"/>
      <c r="SAG91"/>
      <c r="SAH91"/>
      <c r="SAI91"/>
      <c r="SAJ91"/>
      <c r="SAK91"/>
      <c r="SAL91"/>
      <c r="SAM91"/>
      <c r="SAN91"/>
      <c r="SAO91"/>
      <c r="SAP91"/>
      <c r="SAQ91"/>
      <c r="SAR91"/>
      <c r="SAS91"/>
      <c r="SAT91"/>
      <c r="SAU91"/>
      <c r="SAV91"/>
      <c r="SAW91"/>
      <c r="SAX91"/>
      <c r="SAY91"/>
      <c r="SAZ91"/>
      <c r="SBA91"/>
      <c r="SBB91"/>
      <c r="SBC91"/>
      <c r="SBD91"/>
      <c r="SBE91"/>
      <c r="SBF91"/>
      <c r="SBG91"/>
      <c r="SBH91"/>
      <c r="SBI91"/>
      <c r="SBJ91"/>
      <c r="SBK91"/>
      <c r="SBL91"/>
      <c r="SBM91"/>
      <c r="SBN91"/>
      <c r="SBO91"/>
      <c r="SBP91"/>
      <c r="SBQ91"/>
      <c r="SBR91"/>
      <c r="SBS91"/>
      <c r="SBT91"/>
      <c r="SBU91"/>
      <c r="SBV91"/>
      <c r="SBW91"/>
      <c r="SBX91"/>
      <c r="SBY91"/>
      <c r="SBZ91"/>
      <c r="SCA91"/>
      <c r="SCB91"/>
      <c r="SCC91"/>
      <c r="SCD91"/>
      <c r="SCE91"/>
      <c r="SCF91"/>
      <c r="SCG91"/>
      <c r="SCH91"/>
      <c r="SCI91"/>
      <c r="SCJ91"/>
      <c r="SCK91"/>
      <c r="SCL91"/>
      <c r="SCM91"/>
      <c r="SCN91"/>
      <c r="SCO91"/>
      <c r="SCP91"/>
      <c r="SCQ91"/>
      <c r="SCR91"/>
      <c r="SCS91"/>
      <c r="SCT91"/>
      <c r="SCU91"/>
      <c r="SCV91"/>
      <c r="SCW91"/>
      <c r="SCX91"/>
      <c r="SCY91"/>
      <c r="SCZ91"/>
      <c r="SDA91"/>
      <c r="SDB91"/>
      <c r="SDC91"/>
      <c r="SDD91"/>
      <c r="SDE91"/>
      <c r="SDF91"/>
      <c r="SDG91"/>
      <c r="SDH91"/>
      <c r="SDI91"/>
      <c r="SDJ91"/>
      <c r="SDK91"/>
      <c r="SDL91"/>
      <c r="SDM91"/>
      <c r="SDN91"/>
      <c r="SDO91"/>
      <c r="SDP91"/>
      <c r="SDQ91"/>
      <c r="SDR91"/>
      <c r="SDS91"/>
      <c r="SDT91"/>
      <c r="SDU91"/>
      <c r="SDV91"/>
      <c r="SDW91"/>
      <c r="SDX91"/>
      <c r="SDY91"/>
      <c r="SDZ91"/>
      <c r="SEA91"/>
      <c r="SEB91"/>
      <c r="SEC91"/>
      <c r="SED91"/>
      <c r="SEE91"/>
      <c r="SEF91"/>
      <c r="SEG91"/>
      <c r="SEH91"/>
      <c r="SEI91"/>
      <c r="SEJ91"/>
      <c r="SEK91"/>
      <c r="SEL91"/>
      <c r="SEM91"/>
      <c r="SEN91"/>
      <c r="SEO91"/>
      <c r="SEP91"/>
      <c r="SEQ91"/>
      <c r="SER91"/>
      <c r="SES91"/>
      <c r="SET91"/>
      <c r="SEU91"/>
      <c r="SEV91"/>
      <c r="SEW91"/>
      <c r="SEX91"/>
      <c r="SEY91"/>
      <c r="SEZ91"/>
      <c r="SFA91"/>
      <c r="SFB91"/>
      <c r="SFC91"/>
      <c r="SFD91"/>
      <c r="SFE91"/>
      <c r="SFF91"/>
      <c r="SFG91"/>
      <c r="SFH91"/>
      <c r="SFI91"/>
      <c r="SFJ91"/>
      <c r="SFK91"/>
      <c r="SFL91"/>
      <c r="SFM91"/>
      <c r="SFN91"/>
      <c r="SFO91"/>
      <c r="SFP91"/>
      <c r="SFQ91"/>
      <c r="SFR91"/>
      <c r="SFS91"/>
      <c r="SFT91"/>
      <c r="SFU91"/>
      <c r="SFV91"/>
      <c r="SFW91"/>
      <c r="SFX91"/>
      <c r="SFY91"/>
      <c r="SFZ91"/>
      <c r="SGA91"/>
      <c r="SGB91"/>
      <c r="SGC91"/>
      <c r="SGD91"/>
      <c r="SGE91"/>
      <c r="SGF91"/>
      <c r="SGG91"/>
      <c r="SGH91"/>
      <c r="SGI91"/>
      <c r="SGJ91"/>
      <c r="SGK91"/>
      <c r="SGL91"/>
      <c r="SGM91"/>
      <c r="SGN91"/>
      <c r="SGO91"/>
      <c r="SGP91"/>
      <c r="SGQ91"/>
      <c r="SGR91"/>
      <c r="SGS91"/>
      <c r="SGT91"/>
      <c r="SGU91"/>
      <c r="SGV91"/>
      <c r="SGW91"/>
      <c r="SGX91"/>
      <c r="SGY91"/>
      <c r="SGZ91"/>
      <c r="SHA91"/>
      <c r="SHB91"/>
      <c r="SHC91"/>
      <c r="SHD91"/>
      <c r="SHE91"/>
      <c r="SHF91"/>
      <c r="SHG91"/>
      <c r="SHH91"/>
      <c r="SHI91"/>
      <c r="SHJ91"/>
      <c r="SHK91"/>
      <c r="SHL91"/>
      <c r="SHM91"/>
      <c r="SHN91"/>
      <c r="SHO91"/>
      <c r="SHP91"/>
      <c r="SHQ91"/>
      <c r="SHR91"/>
      <c r="SHS91"/>
      <c r="SHT91"/>
      <c r="SHU91"/>
      <c r="SHV91"/>
      <c r="SHW91"/>
      <c r="SHX91"/>
      <c r="SHY91"/>
      <c r="SHZ91"/>
      <c r="SIA91"/>
      <c r="SIB91"/>
      <c r="SIC91"/>
      <c r="SID91"/>
      <c r="SIE91"/>
      <c r="SIF91"/>
      <c r="SIG91"/>
      <c r="SIH91"/>
      <c r="SII91"/>
      <c r="SIJ91"/>
      <c r="SIK91"/>
      <c r="SIL91"/>
      <c r="SIM91"/>
      <c r="SIN91"/>
      <c r="SIO91"/>
      <c r="SIP91"/>
      <c r="SIQ91"/>
      <c r="SIR91"/>
      <c r="SIS91"/>
      <c r="SIT91"/>
      <c r="SIU91"/>
      <c r="SIV91"/>
      <c r="SIW91"/>
      <c r="SIX91"/>
      <c r="SIY91"/>
      <c r="SIZ91"/>
      <c r="SJA91"/>
      <c r="SJB91"/>
      <c r="SJC91"/>
      <c r="SJD91"/>
      <c r="SJE91"/>
      <c r="SJF91"/>
      <c r="SJG91"/>
      <c r="SJH91"/>
      <c r="SJI91"/>
      <c r="SJJ91"/>
      <c r="SJK91"/>
      <c r="SJL91"/>
      <c r="SJM91"/>
      <c r="SJN91"/>
      <c r="SJO91"/>
      <c r="SJP91"/>
      <c r="SJQ91"/>
      <c r="SJR91"/>
      <c r="SJS91"/>
      <c r="SJT91"/>
      <c r="SJU91"/>
      <c r="SJV91"/>
      <c r="SJW91"/>
      <c r="SJX91"/>
      <c r="SJY91"/>
      <c r="SJZ91"/>
      <c r="SKA91"/>
      <c r="SKB91"/>
      <c r="SKC91"/>
      <c r="SKD91"/>
      <c r="SKE91"/>
      <c r="SKF91"/>
      <c r="SKG91"/>
      <c r="SKH91"/>
      <c r="SKI91"/>
      <c r="SKJ91"/>
      <c r="SKK91"/>
      <c r="SKL91"/>
      <c r="SKM91"/>
      <c r="SKN91"/>
      <c r="SKO91"/>
      <c r="SKP91"/>
      <c r="SKQ91"/>
      <c r="SKR91"/>
      <c r="SKS91"/>
      <c r="SKT91"/>
      <c r="SKU91"/>
      <c r="SKV91"/>
      <c r="SKW91"/>
      <c r="SKX91"/>
      <c r="SKY91"/>
      <c r="SKZ91"/>
      <c r="SLA91"/>
      <c r="SLB91"/>
      <c r="SLC91"/>
      <c r="SLD91"/>
      <c r="SLE91"/>
      <c r="SLF91"/>
      <c r="SLG91"/>
      <c r="SLH91"/>
      <c r="SLI91"/>
      <c r="SLJ91"/>
      <c r="SLK91"/>
      <c r="SLL91"/>
      <c r="SLM91"/>
      <c r="SLN91"/>
      <c r="SLO91"/>
      <c r="SLP91"/>
      <c r="SLQ91"/>
      <c r="SLR91"/>
      <c r="SLS91"/>
      <c r="SLT91"/>
      <c r="SLU91"/>
      <c r="SLV91"/>
      <c r="SLW91"/>
      <c r="SLX91"/>
      <c r="SLY91"/>
      <c r="SLZ91"/>
      <c r="SMA91"/>
      <c r="SMB91"/>
      <c r="SMC91"/>
      <c r="SMD91"/>
      <c r="SME91"/>
      <c r="SMF91"/>
      <c r="SMG91"/>
      <c r="SMH91"/>
      <c r="SMI91"/>
      <c r="SMJ91"/>
      <c r="SMK91"/>
      <c r="SML91"/>
      <c r="SMM91"/>
      <c r="SMN91"/>
      <c r="SMO91"/>
      <c r="SMP91"/>
      <c r="SMQ91"/>
      <c r="SMR91"/>
      <c r="SMS91"/>
      <c r="SMT91"/>
      <c r="SMU91"/>
      <c r="SMV91"/>
      <c r="SMW91"/>
      <c r="SMX91"/>
      <c r="SMY91"/>
      <c r="SMZ91"/>
      <c r="SNA91"/>
      <c r="SNB91"/>
      <c r="SNC91"/>
      <c r="SND91"/>
      <c r="SNE91"/>
      <c r="SNF91"/>
      <c r="SNG91"/>
      <c r="SNH91"/>
      <c r="SNI91"/>
      <c r="SNJ91"/>
      <c r="SNK91"/>
      <c r="SNL91"/>
      <c r="SNM91"/>
      <c r="SNN91"/>
      <c r="SNO91"/>
      <c r="SNP91"/>
      <c r="SNQ91"/>
      <c r="SNR91"/>
      <c r="SNS91"/>
      <c r="SNT91"/>
      <c r="SNU91"/>
      <c r="SNV91"/>
      <c r="SNW91"/>
      <c r="SNX91"/>
      <c r="SNY91"/>
      <c r="SNZ91"/>
      <c r="SOA91"/>
      <c r="SOB91"/>
      <c r="SOC91"/>
      <c r="SOD91"/>
      <c r="SOE91"/>
      <c r="SOF91"/>
      <c r="SOG91"/>
      <c r="SOH91"/>
      <c r="SOI91"/>
      <c r="SOJ91"/>
      <c r="SOK91"/>
      <c r="SOL91"/>
      <c r="SOM91"/>
      <c r="SON91"/>
      <c r="SOO91"/>
      <c r="SOP91"/>
      <c r="SOQ91"/>
      <c r="SOR91"/>
      <c r="SOS91"/>
      <c r="SOT91"/>
      <c r="SOU91"/>
      <c r="SOV91"/>
      <c r="SOW91"/>
      <c r="SOX91"/>
      <c r="SOY91"/>
      <c r="SOZ91"/>
      <c r="SPA91"/>
      <c r="SPB91"/>
      <c r="SPC91"/>
      <c r="SPD91"/>
      <c r="SPE91"/>
      <c r="SPF91"/>
      <c r="SPG91"/>
      <c r="SPH91"/>
      <c r="SPI91"/>
      <c r="SPJ91"/>
      <c r="SPK91"/>
      <c r="SPL91"/>
      <c r="SPM91"/>
      <c r="SPN91"/>
      <c r="SPO91"/>
      <c r="SPP91"/>
      <c r="SPQ91"/>
      <c r="SPR91"/>
      <c r="SPS91"/>
      <c r="SPT91"/>
      <c r="SPU91"/>
      <c r="SPV91"/>
      <c r="SPW91"/>
      <c r="SPX91"/>
      <c r="SPY91"/>
      <c r="SPZ91"/>
      <c r="SQA91"/>
      <c r="SQB91"/>
      <c r="SQC91"/>
      <c r="SQD91"/>
      <c r="SQE91"/>
      <c r="SQF91"/>
      <c r="SQG91"/>
      <c r="SQH91"/>
      <c r="SQI91"/>
      <c r="SQJ91"/>
      <c r="SQK91"/>
      <c r="SQL91"/>
      <c r="SQM91"/>
      <c r="SQN91"/>
      <c r="SQO91"/>
      <c r="SQP91"/>
      <c r="SQQ91"/>
      <c r="SQR91"/>
      <c r="SQS91"/>
      <c r="SQT91"/>
      <c r="SQU91"/>
      <c r="SQV91"/>
      <c r="SQW91"/>
      <c r="SQX91"/>
      <c r="SQY91"/>
      <c r="SQZ91"/>
      <c r="SRA91"/>
      <c r="SRB91"/>
      <c r="SRC91"/>
      <c r="SRD91"/>
      <c r="SRE91"/>
      <c r="SRF91"/>
      <c r="SRG91"/>
      <c r="SRH91"/>
      <c r="SRI91"/>
      <c r="SRJ91"/>
      <c r="SRK91"/>
      <c r="SRL91"/>
      <c r="SRM91"/>
      <c r="SRN91"/>
      <c r="SRO91"/>
      <c r="SRP91"/>
      <c r="SRQ91"/>
      <c r="SRR91"/>
      <c r="SRS91"/>
      <c r="SRT91"/>
      <c r="SRU91"/>
      <c r="SRV91"/>
      <c r="SRW91"/>
      <c r="SRX91"/>
      <c r="SRY91"/>
      <c r="SRZ91"/>
      <c r="SSA91"/>
      <c r="SSB91"/>
      <c r="SSC91"/>
      <c r="SSD91"/>
      <c r="SSE91"/>
      <c r="SSF91"/>
      <c r="SSG91"/>
      <c r="SSH91"/>
      <c r="SSI91"/>
      <c r="SSJ91"/>
      <c r="SSK91"/>
      <c r="SSL91"/>
      <c r="SSM91"/>
      <c r="SSN91"/>
      <c r="SSO91"/>
      <c r="SSP91"/>
      <c r="SSQ91"/>
      <c r="SSR91"/>
      <c r="SSS91"/>
      <c r="SST91"/>
      <c r="SSU91"/>
      <c r="SSV91"/>
      <c r="SSW91"/>
      <c r="SSX91"/>
      <c r="SSY91"/>
      <c r="SSZ91"/>
      <c r="STA91"/>
      <c r="STB91"/>
      <c r="STC91"/>
      <c r="STD91"/>
      <c r="STE91"/>
      <c r="STF91"/>
      <c r="STG91"/>
      <c r="STH91"/>
      <c r="STI91"/>
      <c r="STJ91"/>
      <c r="STK91"/>
      <c r="STL91"/>
      <c r="STM91"/>
      <c r="STN91"/>
      <c r="STO91"/>
      <c r="STP91"/>
      <c r="STQ91"/>
      <c r="STR91"/>
      <c r="STS91"/>
      <c r="STT91"/>
      <c r="STU91"/>
      <c r="STV91"/>
      <c r="STW91"/>
      <c r="STX91"/>
      <c r="STY91"/>
      <c r="STZ91"/>
      <c r="SUA91"/>
      <c r="SUB91"/>
      <c r="SUC91"/>
      <c r="SUD91"/>
      <c r="SUE91"/>
      <c r="SUF91"/>
      <c r="SUG91"/>
      <c r="SUH91"/>
      <c r="SUI91"/>
      <c r="SUJ91"/>
      <c r="SUK91"/>
      <c r="SUL91"/>
      <c r="SUM91"/>
      <c r="SUN91"/>
      <c r="SUO91"/>
      <c r="SUP91"/>
      <c r="SUQ91"/>
      <c r="SUR91"/>
      <c r="SUS91"/>
      <c r="SUT91"/>
      <c r="SUU91"/>
      <c r="SUV91"/>
      <c r="SUW91"/>
      <c r="SUX91"/>
      <c r="SUY91"/>
      <c r="SUZ91"/>
      <c r="SVA91"/>
      <c r="SVB91"/>
      <c r="SVC91"/>
      <c r="SVD91"/>
      <c r="SVE91"/>
      <c r="SVF91"/>
      <c r="SVG91"/>
      <c r="SVH91"/>
      <c r="SVI91"/>
      <c r="SVJ91"/>
      <c r="SVK91"/>
      <c r="SVL91"/>
      <c r="SVM91"/>
      <c r="SVN91"/>
      <c r="SVO91"/>
      <c r="SVP91"/>
      <c r="SVQ91"/>
      <c r="SVR91"/>
      <c r="SVS91"/>
      <c r="SVT91"/>
      <c r="SVU91"/>
      <c r="SVV91"/>
      <c r="SVW91"/>
      <c r="SVX91"/>
      <c r="SVY91"/>
      <c r="SVZ91"/>
      <c r="SWA91"/>
      <c r="SWB91"/>
      <c r="SWC91"/>
      <c r="SWD91"/>
      <c r="SWE91"/>
      <c r="SWF91"/>
      <c r="SWG91"/>
      <c r="SWH91"/>
      <c r="SWI91"/>
      <c r="SWJ91"/>
      <c r="SWK91"/>
      <c r="SWL91"/>
      <c r="SWM91"/>
      <c r="SWN91"/>
      <c r="SWO91"/>
      <c r="SWP91"/>
      <c r="SWQ91"/>
      <c r="SWR91"/>
      <c r="SWS91"/>
      <c r="SWT91"/>
      <c r="SWU91"/>
      <c r="SWV91"/>
      <c r="SWW91"/>
      <c r="SWX91"/>
      <c r="SWY91"/>
      <c r="SWZ91"/>
      <c r="SXA91"/>
      <c r="SXB91"/>
      <c r="SXC91"/>
      <c r="SXD91"/>
      <c r="SXE91"/>
      <c r="SXF91"/>
      <c r="SXG91"/>
      <c r="SXH91"/>
      <c r="SXI91"/>
      <c r="SXJ91"/>
      <c r="SXK91"/>
      <c r="SXL91"/>
      <c r="SXM91"/>
      <c r="SXN91"/>
      <c r="SXO91"/>
      <c r="SXP91"/>
      <c r="SXQ91"/>
      <c r="SXR91"/>
      <c r="SXS91"/>
      <c r="SXT91"/>
      <c r="SXU91"/>
      <c r="SXV91"/>
      <c r="SXW91"/>
      <c r="SXX91"/>
      <c r="SXY91"/>
      <c r="SXZ91"/>
      <c r="SYA91"/>
      <c r="SYB91"/>
      <c r="SYC91"/>
      <c r="SYD91"/>
      <c r="SYE91"/>
      <c r="SYF91"/>
      <c r="SYG91"/>
      <c r="SYH91"/>
      <c r="SYI91"/>
      <c r="SYJ91"/>
      <c r="SYK91"/>
      <c r="SYL91"/>
      <c r="SYM91"/>
      <c r="SYN91"/>
      <c r="SYO91"/>
      <c r="SYP91"/>
      <c r="SYQ91"/>
      <c r="SYR91"/>
      <c r="SYS91"/>
      <c r="SYT91"/>
      <c r="SYU91"/>
      <c r="SYV91"/>
      <c r="SYW91"/>
      <c r="SYX91"/>
      <c r="SYY91"/>
      <c r="SYZ91"/>
      <c r="SZA91"/>
      <c r="SZB91"/>
      <c r="SZC91"/>
      <c r="SZD91"/>
      <c r="SZE91"/>
      <c r="SZF91"/>
      <c r="SZG91"/>
      <c r="SZH91"/>
      <c r="SZI91"/>
      <c r="SZJ91"/>
      <c r="SZK91"/>
      <c r="SZL91"/>
      <c r="SZM91"/>
      <c r="SZN91"/>
      <c r="SZO91"/>
      <c r="SZP91"/>
      <c r="SZQ91"/>
      <c r="SZR91"/>
      <c r="SZS91"/>
      <c r="SZT91"/>
      <c r="SZU91"/>
      <c r="SZV91"/>
      <c r="SZW91"/>
      <c r="SZX91"/>
      <c r="SZY91"/>
      <c r="SZZ91"/>
      <c r="TAA91"/>
      <c r="TAB91"/>
      <c r="TAC91"/>
      <c r="TAD91"/>
      <c r="TAE91"/>
      <c r="TAF91"/>
      <c r="TAG91"/>
      <c r="TAH91"/>
      <c r="TAI91"/>
      <c r="TAJ91"/>
      <c r="TAK91"/>
      <c r="TAL91"/>
      <c r="TAM91"/>
      <c r="TAN91"/>
      <c r="TAO91"/>
      <c r="TAP91"/>
      <c r="TAQ91"/>
      <c r="TAR91"/>
      <c r="TAS91"/>
      <c r="TAT91"/>
      <c r="TAU91"/>
      <c r="TAV91"/>
      <c r="TAW91"/>
      <c r="TAX91"/>
      <c r="TAY91"/>
      <c r="TAZ91"/>
      <c r="TBA91"/>
      <c r="TBB91"/>
      <c r="TBC91"/>
      <c r="TBD91"/>
      <c r="TBE91"/>
      <c r="TBF91"/>
      <c r="TBG91"/>
      <c r="TBH91"/>
      <c r="TBI91"/>
      <c r="TBJ91"/>
      <c r="TBK91"/>
      <c r="TBL91"/>
      <c r="TBM91"/>
      <c r="TBN91"/>
      <c r="TBO91"/>
      <c r="TBP91"/>
      <c r="TBQ91"/>
      <c r="TBR91"/>
      <c r="TBS91"/>
      <c r="TBT91"/>
      <c r="TBU91"/>
      <c r="TBV91"/>
      <c r="TBW91"/>
      <c r="TBX91"/>
      <c r="TBY91"/>
      <c r="TBZ91"/>
      <c r="TCA91"/>
      <c r="TCB91"/>
      <c r="TCC91"/>
      <c r="TCD91"/>
      <c r="TCE91"/>
      <c r="TCF91"/>
      <c r="TCG91"/>
      <c r="TCH91"/>
      <c r="TCI91"/>
      <c r="TCJ91"/>
      <c r="TCK91"/>
      <c r="TCL91"/>
      <c r="TCM91"/>
      <c r="TCN91"/>
      <c r="TCO91"/>
      <c r="TCP91"/>
      <c r="TCQ91"/>
      <c r="TCR91"/>
      <c r="TCS91"/>
      <c r="TCT91"/>
      <c r="TCU91"/>
      <c r="TCV91"/>
      <c r="TCW91"/>
      <c r="TCX91"/>
      <c r="TCY91"/>
      <c r="TCZ91"/>
      <c r="TDA91"/>
      <c r="TDB91"/>
      <c r="TDC91"/>
      <c r="TDD91"/>
      <c r="TDE91"/>
      <c r="TDF91"/>
      <c r="TDG91"/>
      <c r="TDH91"/>
      <c r="TDI91"/>
      <c r="TDJ91"/>
      <c r="TDK91"/>
      <c r="TDL91"/>
      <c r="TDM91"/>
      <c r="TDN91"/>
      <c r="TDO91"/>
      <c r="TDP91"/>
      <c r="TDQ91"/>
      <c r="TDR91"/>
      <c r="TDS91"/>
      <c r="TDT91"/>
      <c r="TDU91"/>
      <c r="TDV91"/>
      <c r="TDW91"/>
      <c r="TDX91"/>
      <c r="TDY91"/>
      <c r="TDZ91"/>
      <c r="TEA91"/>
      <c r="TEB91"/>
      <c r="TEC91"/>
      <c r="TED91"/>
      <c r="TEE91"/>
      <c r="TEF91"/>
      <c r="TEG91"/>
      <c r="TEH91"/>
      <c r="TEI91"/>
      <c r="TEJ91"/>
      <c r="TEK91"/>
      <c r="TEL91"/>
      <c r="TEM91"/>
      <c r="TEN91"/>
      <c r="TEO91"/>
      <c r="TEP91"/>
      <c r="TEQ91"/>
      <c r="TER91"/>
      <c r="TES91"/>
      <c r="TET91"/>
      <c r="TEU91"/>
      <c r="TEV91"/>
      <c r="TEW91"/>
      <c r="TEX91"/>
      <c r="TEY91"/>
      <c r="TEZ91"/>
      <c r="TFA91"/>
      <c r="TFB91"/>
      <c r="TFC91"/>
      <c r="TFD91"/>
      <c r="TFE91"/>
      <c r="TFF91"/>
      <c r="TFG91"/>
      <c r="TFH91"/>
      <c r="TFI91"/>
      <c r="TFJ91"/>
      <c r="TFK91"/>
      <c r="TFL91"/>
      <c r="TFM91"/>
      <c r="TFN91"/>
      <c r="TFO91"/>
      <c r="TFP91"/>
      <c r="TFQ91"/>
      <c r="TFR91"/>
      <c r="TFS91"/>
      <c r="TFT91"/>
      <c r="TFU91"/>
      <c r="TFV91"/>
      <c r="TFW91"/>
      <c r="TFX91"/>
      <c r="TFY91"/>
      <c r="TFZ91"/>
      <c r="TGA91"/>
      <c r="TGB91"/>
      <c r="TGC91"/>
      <c r="TGD91"/>
      <c r="TGE91"/>
      <c r="TGF91"/>
      <c r="TGG91"/>
      <c r="TGH91"/>
      <c r="TGI91"/>
      <c r="TGJ91"/>
      <c r="TGK91"/>
      <c r="TGL91"/>
      <c r="TGM91"/>
      <c r="TGN91"/>
      <c r="TGO91"/>
      <c r="TGP91"/>
      <c r="TGQ91"/>
      <c r="TGR91"/>
      <c r="TGS91"/>
      <c r="TGT91"/>
      <c r="TGU91"/>
      <c r="TGV91"/>
      <c r="TGW91"/>
      <c r="TGX91"/>
      <c r="TGY91"/>
      <c r="TGZ91"/>
      <c r="THA91"/>
      <c r="THB91"/>
      <c r="THC91"/>
      <c r="THD91"/>
      <c r="THE91"/>
      <c r="THF91"/>
      <c r="THG91"/>
      <c r="THH91"/>
      <c r="THI91"/>
      <c r="THJ91"/>
      <c r="THK91"/>
      <c r="THL91"/>
      <c r="THM91"/>
      <c r="THN91"/>
      <c r="THO91"/>
      <c r="THP91"/>
      <c r="THQ91"/>
      <c r="THR91"/>
      <c r="THS91"/>
      <c r="THT91"/>
      <c r="THU91"/>
      <c r="THV91"/>
      <c r="THW91"/>
      <c r="THX91"/>
      <c r="THY91"/>
      <c r="THZ91"/>
      <c r="TIA91"/>
      <c r="TIB91"/>
      <c r="TIC91"/>
      <c r="TID91"/>
      <c r="TIE91"/>
      <c r="TIF91"/>
      <c r="TIG91"/>
      <c r="TIH91"/>
      <c r="TII91"/>
      <c r="TIJ91"/>
      <c r="TIK91"/>
      <c r="TIL91"/>
      <c r="TIM91"/>
      <c r="TIN91"/>
      <c r="TIO91"/>
      <c r="TIP91"/>
      <c r="TIQ91"/>
      <c r="TIR91"/>
      <c r="TIS91"/>
      <c r="TIT91"/>
      <c r="TIU91"/>
      <c r="TIV91"/>
      <c r="TIW91"/>
      <c r="TIX91"/>
      <c r="TIY91"/>
      <c r="TIZ91"/>
      <c r="TJA91"/>
      <c r="TJB91"/>
      <c r="TJC91"/>
      <c r="TJD91"/>
      <c r="TJE91"/>
      <c r="TJF91"/>
      <c r="TJG91"/>
      <c r="TJH91"/>
      <c r="TJI91"/>
      <c r="TJJ91"/>
      <c r="TJK91"/>
      <c r="TJL91"/>
      <c r="TJM91"/>
      <c r="TJN91"/>
      <c r="TJO91"/>
      <c r="TJP91"/>
      <c r="TJQ91"/>
      <c r="TJR91"/>
      <c r="TJS91"/>
      <c r="TJT91"/>
      <c r="TJU91"/>
      <c r="TJV91"/>
      <c r="TJW91"/>
      <c r="TJX91"/>
      <c r="TJY91"/>
      <c r="TJZ91"/>
      <c r="TKA91"/>
      <c r="TKB91"/>
      <c r="TKC91"/>
      <c r="TKD91"/>
      <c r="TKE91"/>
      <c r="TKF91"/>
      <c r="TKG91"/>
      <c r="TKH91"/>
      <c r="TKI91"/>
      <c r="TKJ91"/>
      <c r="TKK91"/>
      <c r="TKL91"/>
      <c r="TKM91"/>
      <c r="TKN91"/>
      <c r="TKO91"/>
      <c r="TKP91"/>
      <c r="TKQ91"/>
      <c r="TKR91"/>
      <c r="TKS91"/>
      <c r="TKT91"/>
      <c r="TKU91"/>
      <c r="TKV91"/>
      <c r="TKW91"/>
      <c r="TKX91"/>
      <c r="TKY91"/>
      <c r="TKZ91"/>
      <c r="TLA91"/>
      <c r="TLB91"/>
      <c r="TLC91"/>
      <c r="TLD91"/>
      <c r="TLE91"/>
      <c r="TLF91"/>
      <c r="TLG91"/>
      <c r="TLH91"/>
      <c r="TLI91"/>
      <c r="TLJ91"/>
      <c r="TLK91"/>
      <c r="TLL91"/>
      <c r="TLM91"/>
      <c r="TLN91"/>
      <c r="TLO91"/>
      <c r="TLP91"/>
      <c r="TLQ91"/>
      <c r="TLR91"/>
      <c r="TLS91"/>
      <c r="TLT91"/>
      <c r="TLU91"/>
      <c r="TLV91"/>
      <c r="TLW91"/>
      <c r="TLX91"/>
      <c r="TLY91"/>
      <c r="TLZ91"/>
      <c r="TMA91"/>
      <c r="TMB91"/>
      <c r="TMC91"/>
      <c r="TMD91"/>
      <c r="TME91"/>
      <c r="TMF91"/>
      <c r="TMG91"/>
      <c r="TMH91"/>
      <c r="TMI91"/>
      <c r="TMJ91"/>
      <c r="TMK91"/>
      <c r="TML91"/>
      <c r="TMM91"/>
      <c r="TMN91"/>
      <c r="TMO91"/>
      <c r="TMP91"/>
      <c r="TMQ91"/>
      <c r="TMR91"/>
      <c r="TMS91"/>
      <c r="TMT91"/>
      <c r="TMU91"/>
      <c r="TMV91"/>
      <c r="TMW91"/>
      <c r="TMX91"/>
      <c r="TMY91"/>
      <c r="TMZ91"/>
      <c r="TNA91"/>
      <c r="TNB91"/>
      <c r="TNC91"/>
      <c r="TND91"/>
      <c r="TNE91"/>
      <c r="TNF91"/>
      <c r="TNG91"/>
      <c r="TNH91"/>
      <c r="TNI91"/>
      <c r="TNJ91"/>
      <c r="TNK91"/>
      <c r="TNL91"/>
      <c r="TNM91"/>
      <c r="TNN91"/>
      <c r="TNO91"/>
      <c r="TNP91"/>
      <c r="TNQ91"/>
      <c r="TNR91"/>
      <c r="TNS91"/>
      <c r="TNT91"/>
      <c r="TNU91"/>
      <c r="TNV91"/>
      <c r="TNW91"/>
      <c r="TNX91"/>
      <c r="TNY91"/>
      <c r="TNZ91"/>
      <c r="TOA91"/>
      <c r="TOB91"/>
      <c r="TOC91"/>
      <c r="TOD91"/>
      <c r="TOE91"/>
      <c r="TOF91"/>
      <c r="TOG91"/>
      <c r="TOH91"/>
      <c r="TOI91"/>
      <c r="TOJ91"/>
      <c r="TOK91"/>
      <c r="TOL91"/>
      <c r="TOM91"/>
      <c r="TON91"/>
      <c r="TOO91"/>
      <c r="TOP91"/>
      <c r="TOQ91"/>
      <c r="TOR91"/>
      <c r="TOS91"/>
      <c r="TOT91"/>
      <c r="TOU91"/>
      <c r="TOV91"/>
      <c r="TOW91"/>
      <c r="TOX91"/>
      <c r="TOY91"/>
      <c r="TOZ91"/>
      <c r="TPA91"/>
      <c r="TPB91"/>
      <c r="TPC91"/>
      <c r="TPD91"/>
      <c r="TPE91"/>
      <c r="TPF91"/>
      <c r="TPG91"/>
      <c r="TPH91"/>
      <c r="TPI91"/>
      <c r="TPJ91"/>
      <c r="TPK91"/>
      <c r="TPL91"/>
      <c r="TPM91"/>
      <c r="TPN91"/>
      <c r="TPO91"/>
      <c r="TPP91"/>
      <c r="TPQ91"/>
      <c r="TPR91"/>
      <c r="TPS91"/>
      <c r="TPT91"/>
      <c r="TPU91"/>
      <c r="TPV91"/>
      <c r="TPW91"/>
      <c r="TPX91"/>
      <c r="TPY91"/>
      <c r="TPZ91"/>
      <c r="TQA91"/>
      <c r="TQB91"/>
      <c r="TQC91"/>
      <c r="TQD91"/>
      <c r="TQE91"/>
      <c r="TQF91"/>
      <c r="TQG91"/>
      <c r="TQH91"/>
      <c r="TQI91"/>
      <c r="TQJ91"/>
      <c r="TQK91"/>
      <c r="TQL91"/>
      <c r="TQM91"/>
      <c r="TQN91"/>
      <c r="TQO91"/>
      <c r="TQP91"/>
      <c r="TQQ91"/>
      <c r="TQR91"/>
      <c r="TQS91"/>
      <c r="TQT91"/>
      <c r="TQU91"/>
      <c r="TQV91"/>
      <c r="TQW91"/>
      <c r="TQX91"/>
      <c r="TQY91"/>
      <c r="TQZ91"/>
      <c r="TRA91"/>
      <c r="TRB91"/>
      <c r="TRC91"/>
      <c r="TRD91"/>
      <c r="TRE91"/>
      <c r="TRF91"/>
      <c r="TRG91"/>
      <c r="TRH91"/>
      <c r="TRI91"/>
      <c r="TRJ91"/>
      <c r="TRK91"/>
      <c r="TRL91"/>
      <c r="TRM91"/>
      <c r="TRN91"/>
      <c r="TRO91"/>
      <c r="TRP91"/>
      <c r="TRQ91"/>
      <c r="TRR91"/>
      <c r="TRS91"/>
      <c r="TRT91"/>
      <c r="TRU91"/>
      <c r="TRV91"/>
      <c r="TRW91"/>
      <c r="TRX91"/>
      <c r="TRY91"/>
      <c r="TRZ91"/>
      <c r="TSA91"/>
      <c r="TSB91"/>
      <c r="TSC91"/>
      <c r="TSD91"/>
      <c r="TSE91"/>
      <c r="TSF91"/>
      <c r="TSG91"/>
      <c r="TSH91"/>
      <c r="TSI91"/>
      <c r="TSJ91"/>
      <c r="TSK91"/>
      <c r="TSL91"/>
      <c r="TSM91"/>
      <c r="TSN91"/>
      <c r="TSO91"/>
      <c r="TSP91"/>
      <c r="TSQ91"/>
      <c r="TSR91"/>
      <c r="TSS91"/>
      <c r="TST91"/>
      <c r="TSU91"/>
      <c r="TSV91"/>
      <c r="TSW91"/>
      <c r="TSX91"/>
      <c r="TSY91"/>
      <c r="TSZ91"/>
      <c r="TTA91"/>
      <c r="TTB91"/>
      <c r="TTC91"/>
      <c r="TTD91"/>
      <c r="TTE91"/>
      <c r="TTF91"/>
      <c r="TTG91"/>
      <c r="TTH91"/>
      <c r="TTI91"/>
      <c r="TTJ91"/>
      <c r="TTK91"/>
      <c r="TTL91"/>
      <c r="TTM91"/>
      <c r="TTN91"/>
      <c r="TTO91"/>
      <c r="TTP91"/>
      <c r="TTQ91"/>
      <c r="TTR91"/>
      <c r="TTS91"/>
      <c r="TTT91"/>
      <c r="TTU91"/>
      <c r="TTV91"/>
      <c r="TTW91"/>
      <c r="TTX91"/>
      <c r="TTY91"/>
      <c r="TTZ91"/>
      <c r="TUA91"/>
      <c r="TUB91"/>
      <c r="TUC91"/>
      <c r="TUD91"/>
      <c r="TUE91"/>
      <c r="TUF91"/>
      <c r="TUG91"/>
      <c r="TUH91"/>
      <c r="TUI91"/>
      <c r="TUJ91"/>
      <c r="TUK91"/>
      <c r="TUL91"/>
      <c r="TUM91"/>
      <c r="TUN91"/>
      <c r="TUO91"/>
      <c r="TUP91"/>
      <c r="TUQ91"/>
      <c r="TUR91"/>
      <c r="TUS91"/>
      <c r="TUT91"/>
      <c r="TUU91"/>
      <c r="TUV91"/>
      <c r="TUW91"/>
      <c r="TUX91"/>
      <c r="TUY91"/>
      <c r="TUZ91"/>
      <c r="TVA91"/>
      <c r="TVB91"/>
      <c r="TVC91"/>
      <c r="TVD91"/>
      <c r="TVE91"/>
      <c r="TVF91"/>
      <c r="TVG91"/>
      <c r="TVH91"/>
      <c r="TVI91"/>
      <c r="TVJ91"/>
      <c r="TVK91"/>
      <c r="TVL91"/>
      <c r="TVM91"/>
      <c r="TVN91"/>
      <c r="TVO91"/>
      <c r="TVP91"/>
      <c r="TVQ91"/>
      <c r="TVR91"/>
      <c r="TVS91"/>
      <c r="TVT91"/>
      <c r="TVU91"/>
      <c r="TVV91"/>
      <c r="TVW91"/>
      <c r="TVX91"/>
      <c r="TVY91"/>
      <c r="TVZ91"/>
      <c r="TWA91"/>
      <c r="TWB91"/>
      <c r="TWC91"/>
      <c r="TWD91"/>
      <c r="TWE91"/>
      <c r="TWF91"/>
      <c r="TWG91"/>
      <c r="TWH91"/>
      <c r="TWI91"/>
      <c r="TWJ91"/>
      <c r="TWK91"/>
      <c r="TWL91"/>
      <c r="TWM91"/>
      <c r="TWN91"/>
      <c r="TWO91"/>
      <c r="TWP91"/>
      <c r="TWQ91"/>
      <c r="TWR91"/>
      <c r="TWS91"/>
      <c r="TWT91"/>
      <c r="TWU91"/>
      <c r="TWV91"/>
      <c r="TWW91"/>
      <c r="TWX91"/>
      <c r="TWY91"/>
      <c r="TWZ91"/>
      <c r="TXA91"/>
      <c r="TXB91"/>
      <c r="TXC91"/>
      <c r="TXD91"/>
      <c r="TXE91"/>
      <c r="TXF91"/>
      <c r="TXG91"/>
      <c r="TXH91"/>
      <c r="TXI91"/>
      <c r="TXJ91"/>
      <c r="TXK91"/>
      <c r="TXL91"/>
      <c r="TXM91"/>
      <c r="TXN91"/>
      <c r="TXO91"/>
      <c r="TXP91"/>
      <c r="TXQ91"/>
      <c r="TXR91"/>
      <c r="TXS91"/>
      <c r="TXT91"/>
      <c r="TXU91"/>
      <c r="TXV91"/>
      <c r="TXW91"/>
      <c r="TXX91"/>
      <c r="TXY91"/>
      <c r="TXZ91"/>
      <c r="TYA91"/>
      <c r="TYB91"/>
      <c r="TYC91"/>
      <c r="TYD91"/>
      <c r="TYE91"/>
      <c r="TYF91"/>
      <c r="TYG91"/>
      <c r="TYH91"/>
      <c r="TYI91"/>
      <c r="TYJ91"/>
      <c r="TYK91"/>
      <c r="TYL91"/>
      <c r="TYM91"/>
      <c r="TYN91"/>
      <c r="TYO91"/>
      <c r="TYP91"/>
      <c r="TYQ91"/>
      <c r="TYR91"/>
      <c r="TYS91"/>
      <c r="TYT91"/>
      <c r="TYU91"/>
      <c r="TYV91"/>
      <c r="TYW91"/>
      <c r="TYX91"/>
      <c r="TYY91"/>
      <c r="TYZ91"/>
      <c r="TZA91"/>
      <c r="TZB91"/>
      <c r="TZC91"/>
      <c r="TZD91"/>
      <c r="TZE91"/>
      <c r="TZF91"/>
      <c r="TZG91"/>
      <c r="TZH91"/>
      <c r="TZI91"/>
      <c r="TZJ91"/>
      <c r="TZK91"/>
      <c r="TZL91"/>
      <c r="TZM91"/>
      <c r="TZN91"/>
      <c r="TZO91"/>
      <c r="TZP91"/>
      <c r="TZQ91"/>
      <c r="TZR91"/>
      <c r="TZS91"/>
      <c r="TZT91"/>
      <c r="TZU91"/>
      <c r="TZV91"/>
      <c r="TZW91"/>
      <c r="TZX91"/>
      <c r="TZY91"/>
      <c r="TZZ91"/>
      <c r="UAA91"/>
      <c r="UAB91"/>
      <c r="UAC91"/>
      <c r="UAD91"/>
      <c r="UAE91"/>
      <c r="UAF91"/>
      <c r="UAG91"/>
      <c r="UAH91"/>
      <c r="UAI91"/>
      <c r="UAJ91"/>
      <c r="UAK91"/>
      <c r="UAL91"/>
      <c r="UAM91"/>
      <c r="UAN91"/>
      <c r="UAO91"/>
      <c r="UAP91"/>
      <c r="UAQ91"/>
      <c r="UAR91"/>
      <c r="UAS91"/>
      <c r="UAT91"/>
      <c r="UAU91"/>
      <c r="UAV91"/>
      <c r="UAW91"/>
      <c r="UAX91"/>
      <c r="UAY91"/>
      <c r="UAZ91"/>
      <c r="UBA91"/>
      <c r="UBB91"/>
      <c r="UBC91"/>
      <c r="UBD91"/>
      <c r="UBE91"/>
      <c r="UBF91"/>
      <c r="UBG91"/>
      <c r="UBH91"/>
      <c r="UBI91"/>
      <c r="UBJ91"/>
      <c r="UBK91"/>
      <c r="UBL91"/>
      <c r="UBM91"/>
      <c r="UBN91"/>
      <c r="UBO91"/>
      <c r="UBP91"/>
      <c r="UBQ91"/>
      <c r="UBR91"/>
      <c r="UBS91"/>
      <c r="UBT91"/>
      <c r="UBU91"/>
      <c r="UBV91"/>
      <c r="UBW91"/>
      <c r="UBX91"/>
      <c r="UBY91"/>
      <c r="UBZ91"/>
      <c r="UCA91"/>
      <c r="UCB91"/>
      <c r="UCC91"/>
      <c r="UCD91"/>
      <c r="UCE91"/>
      <c r="UCF91"/>
      <c r="UCG91"/>
      <c r="UCH91"/>
      <c r="UCI91"/>
      <c r="UCJ91"/>
      <c r="UCK91"/>
      <c r="UCL91"/>
      <c r="UCM91"/>
      <c r="UCN91"/>
      <c r="UCO91"/>
      <c r="UCP91"/>
      <c r="UCQ91"/>
      <c r="UCR91"/>
      <c r="UCS91"/>
      <c r="UCT91"/>
      <c r="UCU91"/>
      <c r="UCV91"/>
      <c r="UCW91"/>
      <c r="UCX91"/>
      <c r="UCY91"/>
      <c r="UCZ91"/>
      <c r="UDA91"/>
      <c r="UDB91"/>
      <c r="UDC91"/>
      <c r="UDD91"/>
      <c r="UDE91"/>
      <c r="UDF91"/>
      <c r="UDG91"/>
      <c r="UDH91"/>
      <c r="UDI91"/>
      <c r="UDJ91"/>
      <c r="UDK91"/>
      <c r="UDL91"/>
      <c r="UDM91"/>
      <c r="UDN91"/>
      <c r="UDO91"/>
      <c r="UDP91"/>
      <c r="UDQ91"/>
      <c r="UDR91"/>
      <c r="UDS91"/>
      <c r="UDT91"/>
      <c r="UDU91"/>
      <c r="UDV91"/>
      <c r="UDW91"/>
      <c r="UDX91"/>
      <c r="UDY91"/>
      <c r="UDZ91"/>
      <c r="UEA91"/>
      <c r="UEB91"/>
      <c r="UEC91"/>
      <c r="UED91"/>
      <c r="UEE91"/>
      <c r="UEF91"/>
      <c r="UEG91"/>
      <c r="UEH91"/>
      <c r="UEI91"/>
      <c r="UEJ91"/>
      <c r="UEK91"/>
      <c r="UEL91"/>
      <c r="UEM91"/>
      <c r="UEN91"/>
      <c r="UEO91"/>
      <c r="UEP91"/>
      <c r="UEQ91"/>
      <c r="UER91"/>
      <c r="UES91"/>
      <c r="UET91"/>
      <c r="UEU91"/>
      <c r="UEV91"/>
      <c r="UEW91"/>
      <c r="UEX91"/>
      <c r="UEY91"/>
      <c r="UEZ91"/>
      <c r="UFA91"/>
      <c r="UFB91"/>
      <c r="UFC91"/>
      <c r="UFD91"/>
      <c r="UFE91"/>
      <c r="UFF91"/>
      <c r="UFG91"/>
      <c r="UFH91"/>
      <c r="UFI91"/>
      <c r="UFJ91"/>
      <c r="UFK91"/>
      <c r="UFL91"/>
      <c r="UFM91"/>
      <c r="UFN91"/>
      <c r="UFO91"/>
      <c r="UFP91"/>
      <c r="UFQ91"/>
      <c r="UFR91"/>
      <c r="UFS91"/>
      <c r="UFT91"/>
      <c r="UFU91"/>
      <c r="UFV91"/>
      <c r="UFW91"/>
      <c r="UFX91"/>
      <c r="UFY91"/>
      <c r="UFZ91"/>
      <c r="UGA91"/>
      <c r="UGB91"/>
      <c r="UGC91"/>
      <c r="UGD91"/>
      <c r="UGE91"/>
      <c r="UGF91"/>
      <c r="UGG91"/>
      <c r="UGH91"/>
      <c r="UGI91"/>
      <c r="UGJ91"/>
      <c r="UGK91"/>
      <c r="UGL91"/>
      <c r="UGM91"/>
      <c r="UGN91"/>
      <c r="UGO91"/>
      <c r="UGP91"/>
      <c r="UGQ91"/>
      <c r="UGR91"/>
      <c r="UGS91"/>
      <c r="UGT91"/>
      <c r="UGU91"/>
      <c r="UGV91"/>
      <c r="UGW91"/>
      <c r="UGX91"/>
      <c r="UGY91"/>
      <c r="UGZ91"/>
      <c r="UHA91"/>
      <c r="UHB91"/>
      <c r="UHC91"/>
      <c r="UHD91"/>
      <c r="UHE91"/>
      <c r="UHF91"/>
      <c r="UHG91"/>
      <c r="UHH91"/>
      <c r="UHI91"/>
      <c r="UHJ91"/>
      <c r="UHK91"/>
      <c r="UHL91"/>
      <c r="UHM91"/>
      <c r="UHN91"/>
      <c r="UHO91"/>
      <c r="UHP91"/>
      <c r="UHQ91"/>
      <c r="UHR91"/>
      <c r="UHS91"/>
      <c r="UHT91"/>
      <c r="UHU91"/>
      <c r="UHV91"/>
      <c r="UHW91"/>
      <c r="UHX91"/>
      <c r="UHY91"/>
      <c r="UHZ91"/>
      <c r="UIA91"/>
      <c r="UIB91"/>
      <c r="UIC91"/>
      <c r="UID91"/>
      <c r="UIE91"/>
      <c r="UIF91"/>
      <c r="UIG91"/>
      <c r="UIH91"/>
      <c r="UII91"/>
      <c r="UIJ91"/>
      <c r="UIK91"/>
      <c r="UIL91"/>
      <c r="UIM91"/>
      <c r="UIN91"/>
      <c r="UIO91"/>
      <c r="UIP91"/>
      <c r="UIQ91"/>
      <c r="UIR91"/>
      <c r="UIS91"/>
      <c r="UIT91"/>
      <c r="UIU91"/>
      <c r="UIV91"/>
      <c r="UIW91"/>
      <c r="UIX91"/>
      <c r="UIY91"/>
      <c r="UIZ91"/>
      <c r="UJA91"/>
      <c r="UJB91"/>
      <c r="UJC91"/>
      <c r="UJD91"/>
      <c r="UJE91"/>
      <c r="UJF91"/>
      <c r="UJG91"/>
      <c r="UJH91"/>
      <c r="UJI91"/>
      <c r="UJJ91"/>
      <c r="UJK91"/>
      <c r="UJL91"/>
      <c r="UJM91"/>
      <c r="UJN91"/>
      <c r="UJO91"/>
      <c r="UJP91"/>
      <c r="UJQ91"/>
      <c r="UJR91"/>
      <c r="UJS91"/>
      <c r="UJT91"/>
      <c r="UJU91"/>
      <c r="UJV91"/>
      <c r="UJW91"/>
      <c r="UJX91"/>
      <c r="UJY91"/>
      <c r="UJZ91"/>
      <c r="UKA91"/>
      <c r="UKB91"/>
      <c r="UKC91"/>
      <c r="UKD91"/>
      <c r="UKE91"/>
      <c r="UKF91"/>
      <c r="UKG91"/>
      <c r="UKH91"/>
      <c r="UKI91"/>
      <c r="UKJ91"/>
      <c r="UKK91"/>
      <c r="UKL91"/>
      <c r="UKM91"/>
      <c r="UKN91"/>
      <c r="UKO91"/>
      <c r="UKP91"/>
      <c r="UKQ91"/>
      <c r="UKR91"/>
      <c r="UKS91"/>
      <c r="UKT91"/>
      <c r="UKU91"/>
      <c r="UKV91"/>
      <c r="UKW91"/>
      <c r="UKX91"/>
      <c r="UKY91"/>
      <c r="UKZ91"/>
      <c r="ULA91"/>
      <c r="ULB91"/>
      <c r="ULC91"/>
      <c r="ULD91"/>
      <c r="ULE91"/>
      <c r="ULF91"/>
      <c r="ULG91"/>
      <c r="ULH91"/>
      <c r="ULI91"/>
      <c r="ULJ91"/>
      <c r="ULK91"/>
      <c r="ULL91"/>
      <c r="ULM91"/>
      <c r="ULN91"/>
      <c r="ULO91"/>
      <c r="ULP91"/>
      <c r="ULQ91"/>
      <c r="ULR91"/>
      <c r="ULS91"/>
      <c r="ULT91"/>
      <c r="ULU91"/>
      <c r="ULV91"/>
      <c r="ULW91"/>
      <c r="ULX91"/>
      <c r="ULY91"/>
      <c r="ULZ91"/>
      <c r="UMA91"/>
      <c r="UMB91"/>
      <c r="UMC91"/>
      <c r="UMD91"/>
      <c r="UME91"/>
      <c r="UMF91"/>
      <c r="UMG91"/>
      <c r="UMH91"/>
      <c r="UMI91"/>
      <c r="UMJ91"/>
      <c r="UMK91"/>
      <c r="UML91"/>
      <c r="UMM91"/>
      <c r="UMN91"/>
      <c r="UMO91"/>
      <c r="UMP91"/>
      <c r="UMQ91"/>
      <c r="UMR91"/>
      <c r="UMS91"/>
      <c r="UMT91"/>
      <c r="UMU91"/>
      <c r="UMV91"/>
      <c r="UMW91"/>
      <c r="UMX91"/>
      <c r="UMY91"/>
      <c r="UMZ91"/>
      <c r="UNA91"/>
      <c r="UNB91"/>
      <c r="UNC91"/>
      <c r="UND91"/>
      <c r="UNE91"/>
      <c r="UNF91"/>
      <c r="UNG91"/>
      <c r="UNH91"/>
      <c r="UNI91"/>
      <c r="UNJ91"/>
      <c r="UNK91"/>
      <c r="UNL91"/>
      <c r="UNM91"/>
      <c r="UNN91"/>
      <c r="UNO91"/>
      <c r="UNP91"/>
      <c r="UNQ91"/>
      <c r="UNR91"/>
      <c r="UNS91"/>
      <c r="UNT91"/>
      <c r="UNU91"/>
      <c r="UNV91"/>
      <c r="UNW91"/>
      <c r="UNX91"/>
      <c r="UNY91"/>
      <c r="UNZ91"/>
      <c r="UOA91"/>
      <c r="UOB91"/>
      <c r="UOC91"/>
      <c r="UOD91"/>
      <c r="UOE91"/>
      <c r="UOF91"/>
      <c r="UOG91"/>
      <c r="UOH91"/>
      <c r="UOI91"/>
      <c r="UOJ91"/>
      <c r="UOK91"/>
      <c r="UOL91"/>
      <c r="UOM91"/>
      <c r="UON91"/>
      <c r="UOO91"/>
      <c r="UOP91"/>
      <c r="UOQ91"/>
      <c r="UOR91"/>
      <c r="UOS91"/>
      <c r="UOT91"/>
      <c r="UOU91"/>
      <c r="UOV91"/>
      <c r="UOW91"/>
      <c r="UOX91"/>
      <c r="UOY91"/>
      <c r="UOZ91"/>
      <c r="UPA91"/>
      <c r="UPB91"/>
      <c r="UPC91"/>
      <c r="UPD91"/>
      <c r="UPE91"/>
      <c r="UPF91"/>
      <c r="UPG91"/>
      <c r="UPH91"/>
      <c r="UPI91"/>
      <c r="UPJ91"/>
      <c r="UPK91"/>
      <c r="UPL91"/>
      <c r="UPM91"/>
      <c r="UPN91"/>
      <c r="UPO91"/>
      <c r="UPP91"/>
      <c r="UPQ91"/>
      <c r="UPR91"/>
      <c r="UPS91"/>
      <c r="UPT91"/>
      <c r="UPU91"/>
      <c r="UPV91"/>
      <c r="UPW91"/>
      <c r="UPX91"/>
      <c r="UPY91"/>
      <c r="UPZ91"/>
      <c r="UQA91"/>
      <c r="UQB91"/>
      <c r="UQC91"/>
      <c r="UQD91"/>
      <c r="UQE91"/>
      <c r="UQF91"/>
      <c r="UQG91"/>
      <c r="UQH91"/>
      <c r="UQI91"/>
      <c r="UQJ91"/>
      <c r="UQK91"/>
      <c r="UQL91"/>
      <c r="UQM91"/>
      <c r="UQN91"/>
      <c r="UQO91"/>
      <c r="UQP91"/>
      <c r="UQQ91"/>
      <c r="UQR91"/>
      <c r="UQS91"/>
      <c r="UQT91"/>
      <c r="UQU91"/>
      <c r="UQV91"/>
      <c r="UQW91"/>
      <c r="UQX91"/>
      <c r="UQY91"/>
      <c r="UQZ91"/>
      <c r="URA91"/>
      <c r="URB91"/>
      <c r="URC91"/>
      <c r="URD91"/>
      <c r="URE91"/>
      <c r="URF91"/>
      <c r="URG91"/>
      <c r="URH91"/>
      <c r="URI91"/>
      <c r="URJ91"/>
      <c r="URK91"/>
      <c r="URL91"/>
      <c r="URM91"/>
      <c r="URN91"/>
      <c r="URO91"/>
      <c r="URP91"/>
      <c r="URQ91"/>
      <c r="URR91"/>
      <c r="URS91"/>
      <c r="URT91"/>
      <c r="URU91"/>
      <c r="URV91"/>
      <c r="URW91"/>
      <c r="URX91"/>
      <c r="URY91"/>
      <c r="URZ91"/>
      <c r="USA91"/>
      <c r="USB91"/>
      <c r="USC91"/>
      <c r="USD91"/>
      <c r="USE91"/>
      <c r="USF91"/>
      <c r="USG91"/>
      <c r="USH91"/>
      <c r="USI91"/>
      <c r="USJ91"/>
      <c r="USK91"/>
      <c r="USL91"/>
      <c r="USM91"/>
      <c r="USN91"/>
      <c r="USO91"/>
      <c r="USP91"/>
      <c r="USQ91"/>
      <c r="USR91"/>
      <c r="USS91"/>
      <c r="UST91"/>
      <c r="USU91"/>
      <c r="USV91"/>
      <c r="USW91"/>
      <c r="USX91"/>
      <c r="USY91"/>
      <c r="USZ91"/>
      <c r="UTA91"/>
      <c r="UTB91"/>
      <c r="UTC91"/>
      <c r="UTD91"/>
      <c r="UTE91"/>
      <c r="UTF91"/>
      <c r="UTG91"/>
      <c r="UTH91"/>
      <c r="UTI91"/>
      <c r="UTJ91"/>
      <c r="UTK91"/>
      <c r="UTL91"/>
      <c r="UTM91"/>
      <c r="UTN91"/>
      <c r="UTO91"/>
      <c r="UTP91"/>
      <c r="UTQ91"/>
      <c r="UTR91"/>
      <c r="UTS91"/>
      <c r="UTT91"/>
      <c r="UTU91"/>
      <c r="UTV91"/>
      <c r="UTW91"/>
      <c r="UTX91"/>
      <c r="UTY91"/>
      <c r="UTZ91"/>
      <c r="UUA91"/>
      <c r="UUB91"/>
      <c r="UUC91"/>
      <c r="UUD91"/>
      <c r="UUE91"/>
      <c r="UUF91"/>
      <c r="UUG91"/>
      <c r="UUH91"/>
      <c r="UUI91"/>
      <c r="UUJ91"/>
      <c r="UUK91"/>
      <c r="UUL91"/>
      <c r="UUM91"/>
      <c r="UUN91"/>
      <c r="UUO91"/>
      <c r="UUP91"/>
      <c r="UUQ91"/>
      <c r="UUR91"/>
      <c r="UUS91"/>
      <c r="UUT91"/>
      <c r="UUU91"/>
      <c r="UUV91"/>
      <c r="UUW91"/>
      <c r="UUX91"/>
      <c r="UUY91"/>
      <c r="UUZ91"/>
      <c r="UVA91"/>
      <c r="UVB91"/>
      <c r="UVC91"/>
      <c r="UVD91"/>
      <c r="UVE91"/>
      <c r="UVF91"/>
      <c r="UVG91"/>
      <c r="UVH91"/>
      <c r="UVI91"/>
      <c r="UVJ91"/>
      <c r="UVK91"/>
      <c r="UVL91"/>
      <c r="UVM91"/>
      <c r="UVN91"/>
      <c r="UVO91"/>
      <c r="UVP91"/>
      <c r="UVQ91"/>
      <c r="UVR91"/>
      <c r="UVS91"/>
      <c r="UVT91"/>
      <c r="UVU91"/>
      <c r="UVV91"/>
      <c r="UVW91"/>
      <c r="UVX91"/>
      <c r="UVY91"/>
      <c r="UVZ91"/>
      <c r="UWA91"/>
      <c r="UWB91"/>
      <c r="UWC91"/>
      <c r="UWD91"/>
      <c r="UWE91"/>
      <c r="UWF91"/>
      <c r="UWG91"/>
      <c r="UWH91"/>
      <c r="UWI91"/>
      <c r="UWJ91"/>
      <c r="UWK91"/>
      <c r="UWL91"/>
      <c r="UWM91"/>
      <c r="UWN91"/>
      <c r="UWO91"/>
      <c r="UWP91"/>
      <c r="UWQ91"/>
      <c r="UWR91"/>
      <c r="UWS91"/>
      <c r="UWT91"/>
      <c r="UWU91"/>
      <c r="UWV91"/>
      <c r="UWW91"/>
      <c r="UWX91"/>
      <c r="UWY91"/>
      <c r="UWZ91"/>
      <c r="UXA91"/>
      <c r="UXB91"/>
      <c r="UXC91"/>
      <c r="UXD91"/>
      <c r="UXE91"/>
      <c r="UXF91"/>
      <c r="UXG91"/>
      <c r="UXH91"/>
      <c r="UXI91"/>
      <c r="UXJ91"/>
      <c r="UXK91"/>
      <c r="UXL91"/>
      <c r="UXM91"/>
      <c r="UXN91"/>
      <c r="UXO91"/>
      <c r="UXP91"/>
      <c r="UXQ91"/>
      <c r="UXR91"/>
      <c r="UXS91"/>
      <c r="UXT91"/>
      <c r="UXU91"/>
      <c r="UXV91"/>
      <c r="UXW91"/>
      <c r="UXX91"/>
      <c r="UXY91"/>
      <c r="UXZ91"/>
      <c r="UYA91"/>
      <c r="UYB91"/>
      <c r="UYC91"/>
      <c r="UYD91"/>
      <c r="UYE91"/>
      <c r="UYF91"/>
      <c r="UYG91"/>
      <c r="UYH91"/>
      <c r="UYI91"/>
      <c r="UYJ91"/>
      <c r="UYK91"/>
      <c r="UYL91"/>
      <c r="UYM91"/>
      <c r="UYN91"/>
      <c r="UYO91"/>
      <c r="UYP91"/>
      <c r="UYQ91"/>
      <c r="UYR91"/>
      <c r="UYS91"/>
      <c r="UYT91"/>
      <c r="UYU91"/>
      <c r="UYV91"/>
      <c r="UYW91"/>
      <c r="UYX91"/>
      <c r="UYY91"/>
      <c r="UYZ91"/>
      <c r="UZA91"/>
      <c r="UZB91"/>
      <c r="UZC91"/>
      <c r="UZD91"/>
      <c r="UZE91"/>
      <c r="UZF91"/>
      <c r="UZG91"/>
      <c r="UZH91"/>
      <c r="UZI91"/>
      <c r="UZJ91"/>
      <c r="UZK91"/>
      <c r="UZL91"/>
      <c r="UZM91"/>
      <c r="UZN91"/>
      <c r="UZO91"/>
      <c r="UZP91"/>
      <c r="UZQ91"/>
      <c r="UZR91"/>
      <c r="UZS91"/>
      <c r="UZT91"/>
      <c r="UZU91"/>
      <c r="UZV91"/>
      <c r="UZW91"/>
      <c r="UZX91"/>
      <c r="UZY91"/>
      <c r="UZZ91"/>
      <c r="VAA91"/>
      <c r="VAB91"/>
      <c r="VAC91"/>
      <c r="VAD91"/>
      <c r="VAE91"/>
      <c r="VAF91"/>
      <c r="VAG91"/>
      <c r="VAH91"/>
      <c r="VAI91"/>
      <c r="VAJ91"/>
      <c r="VAK91"/>
      <c r="VAL91"/>
      <c r="VAM91"/>
      <c r="VAN91"/>
      <c r="VAO91"/>
      <c r="VAP91"/>
      <c r="VAQ91"/>
      <c r="VAR91"/>
      <c r="VAS91"/>
      <c r="VAT91"/>
      <c r="VAU91"/>
      <c r="VAV91"/>
      <c r="VAW91"/>
      <c r="VAX91"/>
      <c r="VAY91"/>
      <c r="VAZ91"/>
      <c r="VBA91"/>
      <c r="VBB91"/>
      <c r="VBC91"/>
      <c r="VBD91"/>
      <c r="VBE91"/>
      <c r="VBF91"/>
      <c r="VBG91"/>
      <c r="VBH91"/>
      <c r="VBI91"/>
      <c r="VBJ91"/>
      <c r="VBK91"/>
      <c r="VBL91"/>
      <c r="VBM91"/>
      <c r="VBN91"/>
      <c r="VBO91"/>
      <c r="VBP91"/>
      <c r="VBQ91"/>
      <c r="VBR91"/>
      <c r="VBS91"/>
      <c r="VBT91"/>
      <c r="VBU91"/>
      <c r="VBV91"/>
      <c r="VBW91"/>
      <c r="VBX91"/>
      <c r="VBY91"/>
      <c r="VBZ91"/>
      <c r="VCA91"/>
      <c r="VCB91"/>
      <c r="VCC91"/>
      <c r="VCD91"/>
      <c r="VCE91"/>
      <c r="VCF91"/>
      <c r="VCG91"/>
      <c r="VCH91"/>
      <c r="VCI91"/>
      <c r="VCJ91"/>
      <c r="VCK91"/>
      <c r="VCL91"/>
      <c r="VCM91"/>
      <c r="VCN91"/>
      <c r="VCO91"/>
      <c r="VCP91"/>
      <c r="VCQ91"/>
      <c r="VCR91"/>
      <c r="VCS91"/>
      <c r="VCT91"/>
      <c r="VCU91"/>
      <c r="VCV91"/>
      <c r="VCW91"/>
      <c r="VCX91"/>
      <c r="VCY91"/>
      <c r="VCZ91"/>
      <c r="VDA91"/>
      <c r="VDB91"/>
      <c r="VDC91"/>
      <c r="VDD91"/>
      <c r="VDE91"/>
      <c r="VDF91"/>
      <c r="VDG91"/>
      <c r="VDH91"/>
      <c r="VDI91"/>
      <c r="VDJ91"/>
      <c r="VDK91"/>
      <c r="VDL91"/>
      <c r="VDM91"/>
      <c r="VDN91"/>
      <c r="VDO91"/>
      <c r="VDP91"/>
      <c r="VDQ91"/>
      <c r="VDR91"/>
      <c r="VDS91"/>
      <c r="VDT91"/>
      <c r="VDU91"/>
      <c r="VDV91"/>
      <c r="VDW91"/>
      <c r="VDX91"/>
      <c r="VDY91"/>
      <c r="VDZ91"/>
      <c r="VEA91"/>
      <c r="VEB91"/>
      <c r="VEC91"/>
      <c r="VED91"/>
      <c r="VEE91"/>
      <c r="VEF91"/>
      <c r="VEG91"/>
      <c r="VEH91"/>
      <c r="VEI91"/>
      <c r="VEJ91"/>
      <c r="VEK91"/>
      <c r="VEL91"/>
      <c r="VEM91"/>
      <c r="VEN91"/>
      <c r="VEO91"/>
      <c r="VEP91"/>
      <c r="VEQ91"/>
      <c r="VER91"/>
      <c r="VES91"/>
      <c r="VET91"/>
      <c r="VEU91"/>
      <c r="VEV91"/>
      <c r="VEW91"/>
      <c r="VEX91"/>
      <c r="VEY91"/>
      <c r="VEZ91"/>
      <c r="VFA91"/>
      <c r="VFB91"/>
      <c r="VFC91"/>
      <c r="VFD91"/>
      <c r="VFE91"/>
      <c r="VFF91"/>
      <c r="VFG91"/>
      <c r="VFH91"/>
      <c r="VFI91"/>
      <c r="VFJ91"/>
      <c r="VFK91"/>
      <c r="VFL91"/>
      <c r="VFM91"/>
      <c r="VFN91"/>
      <c r="VFO91"/>
      <c r="VFP91"/>
      <c r="VFQ91"/>
      <c r="VFR91"/>
      <c r="VFS91"/>
      <c r="VFT91"/>
      <c r="VFU91"/>
      <c r="VFV91"/>
      <c r="VFW91"/>
      <c r="VFX91"/>
      <c r="VFY91"/>
      <c r="VFZ91"/>
      <c r="VGA91"/>
      <c r="VGB91"/>
      <c r="VGC91"/>
      <c r="VGD91"/>
      <c r="VGE91"/>
      <c r="VGF91"/>
      <c r="VGG91"/>
      <c r="VGH91"/>
      <c r="VGI91"/>
      <c r="VGJ91"/>
      <c r="VGK91"/>
      <c r="VGL91"/>
      <c r="VGM91"/>
      <c r="VGN91"/>
      <c r="VGO91"/>
      <c r="VGP91"/>
      <c r="VGQ91"/>
      <c r="VGR91"/>
      <c r="VGS91"/>
      <c r="VGT91"/>
      <c r="VGU91"/>
      <c r="VGV91"/>
      <c r="VGW91"/>
      <c r="VGX91"/>
      <c r="VGY91"/>
      <c r="VGZ91"/>
      <c r="VHA91"/>
      <c r="VHB91"/>
      <c r="VHC91"/>
      <c r="VHD91"/>
      <c r="VHE91"/>
      <c r="VHF91"/>
      <c r="VHG91"/>
      <c r="VHH91"/>
      <c r="VHI91"/>
      <c r="VHJ91"/>
      <c r="VHK91"/>
      <c r="VHL91"/>
      <c r="VHM91"/>
      <c r="VHN91"/>
      <c r="VHO91"/>
      <c r="VHP91"/>
      <c r="VHQ91"/>
      <c r="VHR91"/>
      <c r="VHS91"/>
      <c r="VHT91"/>
      <c r="VHU91"/>
      <c r="VHV91"/>
      <c r="VHW91"/>
      <c r="VHX91"/>
      <c r="VHY91"/>
      <c r="VHZ91"/>
      <c r="VIA91"/>
      <c r="VIB91"/>
      <c r="VIC91"/>
      <c r="VID91"/>
      <c r="VIE91"/>
      <c r="VIF91"/>
      <c r="VIG91"/>
      <c r="VIH91"/>
      <c r="VII91"/>
      <c r="VIJ91"/>
      <c r="VIK91"/>
      <c r="VIL91"/>
      <c r="VIM91"/>
      <c r="VIN91"/>
      <c r="VIO91"/>
      <c r="VIP91"/>
      <c r="VIQ91"/>
      <c r="VIR91"/>
      <c r="VIS91"/>
      <c r="VIT91"/>
      <c r="VIU91"/>
      <c r="VIV91"/>
      <c r="VIW91"/>
      <c r="VIX91"/>
      <c r="VIY91"/>
      <c r="VIZ91"/>
      <c r="VJA91"/>
      <c r="VJB91"/>
      <c r="VJC91"/>
      <c r="VJD91"/>
      <c r="VJE91"/>
      <c r="VJF91"/>
      <c r="VJG91"/>
      <c r="VJH91"/>
      <c r="VJI91"/>
      <c r="VJJ91"/>
      <c r="VJK91"/>
      <c r="VJL91"/>
      <c r="VJM91"/>
      <c r="VJN91"/>
      <c r="VJO91"/>
      <c r="VJP91"/>
      <c r="VJQ91"/>
      <c r="VJR91"/>
      <c r="VJS91"/>
      <c r="VJT91"/>
      <c r="VJU91"/>
      <c r="VJV91"/>
      <c r="VJW91"/>
      <c r="VJX91"/>
      <c r="VJY91"/>
      <c r="VJZ91"/>
      <c r="VKA91"/>
      <c r="VKB91"/>
      <c r="VKC91"/>
      <c r="VKD91"/>
      <c r="VKE91"/>
      <c r="VKF91"/>
      <c r="VKG91"/>
      <c r="VKH91"/>
      <c r="VKI91"/>
      <c r="VKJ91"/>
      <c r="VKK91"/>
      <c r="VKL91"/>
      <c r="VKM91"/>
      <c r="VKN91"/>
      <c r="VKO91"/>
      <c r="VKP91"/>
      <c r="VKQ91"/>
      <c r="VKR91"/>
      <c r="VKS91"/>
      <c r="VKT91"/>
      <c r="VKU91"/>
      <c r="VKV91"/>
      <c r="VKW91"/>
      <c r="VKX91"/>
      <c r="VKY91"/>
      <c r="VKZ91"/>
      <c r="VLA91"/>
      <c r="VLB91"/>
      <c r="VLC91"/>
      <c r="VLD91"/>
      <c r="VLE91"/>
      <c r="VLF91"/>
      <c r="VLG91"/>
      <c r="VLH91"/>
      <c r="VLI91"/>
      <c r="VLJ91"/>
      <c r="VLK91"/>
      <c r="VLL91"/>
      <c r="VLM91"/>
      <c r="VLN91"/>
      <c r="VLO91"/>
      <c r="VLP91"/>
      <c r="VLQ91"/>
      <c r="VLR91"/>
      <c r="VLS91"/>
      <c r="VLT91"/>
      <c r="VLU91"/>
      <c r="VLV91"/>
      <c r="VLW91"/>
      <c r="VLX91"/>
      <c r="VLY91"/>
      <c r="VLZ91"/>
      <c r="VMA91"/>
      <c r="VMB91"/>
      <c r="VMC91"/>
      <c r="VMD91"/>
      <c r="VME91"/>
      <c r="VMF91"/>
      <c r="VMG91"/>
      <c r="VMH91"/>
      <c r="VMI91"/>
      <c r="VMJ91"/>
      <c r="VMK91"/>
      <c r="VML91"/>
      <c r="VMM91"/>
      <c r="VMN91"/>
      <c r="VMO91"/>
      <c r="VMP91"/>
      <c r="VMQ91"/>
      <c r="VMR91"/>
      <c r="VMS91"/>
      <c r="VMT91"/>
      <c r="VMU91"/>
      <c r="VMV91"/>
      <c r="VMW91"/>
      <c r="VMX91"/>
      <c r="VMY91"/>
      <c r="VMZ91"/>
      <c r="VNA91"/>
      <c r="VNB91"/>
      <c r="VNC91"/>
      <c r="VND91"/>
      <c r="VNE91"/>
      <c r="VNF91"/>
      <c r="VNG91"/>
      <c r="VNH91"/>
      <c r="VNI91"/>
      <c r="VNJ91"/>
      <c r="VNK91"/>
      <c r="VNL91"/>
      <c r="VNM91"/>
      <c r="VNN91"/>
      <c r="VNO91"/>
      <c r="VNP91"/>
      <c r="VNQ91"/>
      <c r="VNR91"/>
      <c r="VNS91"/>
      <c r="VNT91"/>
      <c r="VNU91"/>
      <c r="VNV91"/>
      <c r="VNW91"/>
      <c r="VNX91"/>
      <c r="VNY91"/>
      <c r="VNZ91"/>
      <c r="VOA91"/>
      <c r="VOB91"/>
      <c r="VOC91"/>
      <c r="VOD91"/>
      <c r="VOE91"/>
      <c r="VOF91"/>
      <c r="VOG91"/>
      <c r="VOH91"/>
      <c r="VOI91"/>
      <c r="VOJ91"/>
      <c r="VOK91"/>
      <c r="VOL91"/>
      <c r="VOM91"/>
      <c r="VON91"/>
      <c r="VOO91"/>
      <c r="VOP91"/>
      <c r="VOQ91"/>
      <c r="VOR91"/>
      <c r="VOS91"/>
      <c r="VOT91"/>
      <c r="VOU91"/>
      <c r="VOV91"/>
      <c r="VOW91"/>
      <c r="VOX91"/>
      <c r="VOY91"/>
      <c r="VOZ91"/>
      <c r="VPA91"/>
      <c r="VPB91"/>
      <c r="VPC91"/>
      <c r="VPD91"/>
      <c r="VPE91"/>
      <c r="VPF91"/>
      <c r="VPG91"/>
      <c r="VPH91"/>
      <c r="VPI91"/>
      <c r="VPJ91"/>
      <c r="VPK91"/>
      <c r="VPL91"/>
      <c r="VPM91"/>
      <c r="VPN91"/>
      <c r="VPO91"/>
      <c r="VPP91"/>
      <c r="VPQ91"/>
      <c r="VPR91"/>
      <c r="VPS91"/>
      <c r="VPT91"/>
      <c r="VPU91"/>
      <c r="VPV91"/>
      <c r="VPW91"/>
      <c r="VPX91"/>
      <c r="VPY91"/>
      <c r="VPZ91"/>
      <c r="VQA91"/>
      <c r="VQB91"/>
      <c r="VQC91"/>
      <c r="VQD91"/>
      <c r="VQE91"/>
      <c r="VQF91"/>
      <c r="VQG91"/>
      <c r="VQH91"/>
      <c r="VQI91"/>
      <c r="VQJ91"/>
      <c r="VQK91"/>
      <c r="VQL91"/>
      <c r="VQM91"/>
      <c r="VQN91"/>
      <c r="VQO91"/>
      <c r="VQP91"/>
      <c r="VQQ91"/>
      <c r="VQR91"/>
      <c r="VQS91"/>
      <c r="VQT91"/>
      <c r="VQU91"/>
      <c r="VQV91"/>
      <c r="VQW91"/>
      <c r="VQX91"/>
      <c r="VQY91"/>
      <c r="VQZ91"/>
      <c r="VRA91"/>
      <c r="VRB91"/>
      <c r="VRC91"/>
      <c r="VRD91"/>
      <c r="VRE91"/>
      <c r="VRF91"/>
      <c r="VRG91"/>
      <c r="VRH91"/>
      <c r="VRI91"/>
      <c r="VRJ91"/>
      <c r="VRK91"/>
      <c r="VRL91"/>
      <c r="VRM91"/>
      <c r="VRN91"/>
      <c r="VRO91"/>
      <c r="VRP91"/>
      <c r="VRQ91"/>
      <c r="VRR91"/>
      <c r="VRS91"/>
      <c r="VRT91"/>
      <c r="VRU91"/>
      <c r="VRV91"/>
      <c r="VRW91"/>
      <c r="VRX91"/>
      <c r="VRY91"/>
      <c r="VRZ91"/>
      <c r="VSA91"/>
      <c r="VSB91"/>
      <c r="VSC91"/>
      <c r="VSD91"/>
      <c r="VSE91"/>
      <c r="VSF91"/>
      <c r="VSG91"/>
      <c r="VSH91"/>
      <c r="VSI91"/>
      <c r="VSJ91"/>
      <c r="VSK91"/>
      <c r="VSL91"/>
      <c r="VSM91"/>
      <c r="VSN91"/>
      <c r="VSO91"/>
      <c r="VSP91"/>
      <c r="VSQ91"/>
      <c r="VSR91"/>
      <c r="VSS91"/>
      <c r="VST91"/>
      <c r="VSU91"/>
      <c r="VSV91"/>
      <c r="VSW91"/>
      <c r="VSX91"/>
      <c r="VSY91"/>
      <c r="VSZ91"/>
      <c r="VTA91"/>
      <c r="VTB91"/>
      <c r="VTC91"/>
      <c r="VTD91"/>
      <c r="VTE91"/>
      <c r="VTF91"/>
      <c r="VTG91"/>
      <c r="VTH91"/>
      <c r="VTI91"/>
      <c r="VTJ91"/>
      <c r="VTK91"/>
      <c r="VTL91"/>
      <c r="VTM91"/>
      <c r="VTN91"/>
      <c r="VTO91"/>
      <c r="VTP91"/>
      <c r="VTQ91"/>
      <c r="VTR91"/>
      <c r="VTS91"/>
      <c r="VTT91"/>
      <c r="VTU91"/>
      <c r="VTV91"/>
      <c r="VTW91"/>
      <c r="VTX91"/>
      <c r="VTY91"/>
      <c r="VTZ91"/>
      <c r="VUA91"/>
      <c r="VUB91"/>
      <c r="VUC91"/>
      <c r="VUD91"/>
      <c r="VUE91"/>
      <c r="VUF91"/>
      <c r="VUG91"/>
      <c r="VUH91"/>
      <c r="VUI91"/>
      <c r="VUJ91"/>
      <c r="VUK91"/>
      <c r="VUL91"/>
      <c r="VUM91"/>
      <c r="VUN91"/>
      <c r="VUO91"/>
      <c r="VUP91"/>
      <c r="VUQ91"/>
      <c r="VUR91"/>
      <c r="VUS91"/>
      <c r="VUT91"/>
      <c r="VUU91"/>
      <c r="VUV91"/>
      <c r="VUW91"/>
      <c r="VUX91"/>
      <c r="VUY91"/>
      <c r="VUZ91"/>
      <c r="VVA91"/>
      <c r="VVB91"/>
      <c r="VVC91"/>
      <c r="VVD91"/>
      <c r="VVE91"/>
      <c r="VVF91"/>
      <c r="VVG91"/>
      <c r="VVH91"/>
      <c r="VVI91"/>
      <c r="VVJ91"/>
      <c r="VVK91"/>
      <c r="VVL91"/>
      <c r="VVM91"/>
      <c r="VVN91"/>
      <c r="VVO91"/>
      <c r="VVP91"/>
      <c r="VVQ91"/>
      <c r="VVR91"/>
      <c r="VVS91"/>
      <c r="VVT91"/>
      <c r="VVU91"/>
      <c r="VVV91"/>
      <c r="VVW91"/>
      <c r="VVX91"/>
      <c r="VVY91"/>
      <c r="VVZ91"/>
      <c r="VWA91"/>
      <c r="VWB91"/>
      <c r="VWC91"/>
      <c r="VWD91"/>
      <c r="VWE91"/>
      <c r="VWF91"/>
      <c r="VWG91"/>
      <c r="VWH91"/>
      <c r="VWI91"/>
      <c r="VWJ91"/>
      <c r="VWK91"/>
      <c r="VWL91"/>
      <c r="VWM91"/>
      <c r="VWN91"/>
      <c r="VWO91"/>
      <c r="VWP91"/>
      <c r="VWQ91"/>
      <c r="VWR91"/>
      <c r="VWS91"/>
      <c r="VWT91"/>
      <c r="VWU91"/>
      <c r="VWV91"/>
      <c r="VWW91"/>
      <c r="VWX91"/>
      <c r="VWY91"/>
      <c r="VWZ91"/>
      <c r="VXA91"/>
      <c r="VXB91"/>
      <c r="VXC91"/>
      <c r="VXD91"/>
      <c r="VXE91"/>
      <c r="VXF91"/>
      <c r="VXG91"/>
      <c r="VXH91"/>
      <c r="VXI91"/>
      <c r="VXJ91"/>
      <c r="VXK91"/>
      <c r="VXL91"/>
      <c r="VXM91"/>
      <c r="VXN91"/>
      <c r="VXO91"/>
      <c r="VXP91"/>
      <c r="VXQ91"/>
      <c r="VXR91"/>
      <c r="VXS91"/>
      <c r="VXT91"/>
      <c r="VXU91"/>
      <c r="VXV91"/>
      <c r="VXW91"/>
      <c r="VXX91"/>
      <c r="VXY91"/>
      <c r="VXZ91"/>
      <c r="VYA91"/>
      <c r="VYB91"/>
      <c r="VYC91"/>
      <c r="VYD91"/>
      <c r="VYE91"/>
      <c r="VYF91"/>
      <c r="VYG91"/>
      <c r="VYH91"/>
      <c r="VYI91"/>
      <c r="VYJ91"/>
      <c r="VYK91"/>
      <c r="VYL91"/>
      <c r="VYM91"/>
      <c r="VYN91"/>
      <c r="VYO91"/>
      <c r="VYP91"/>
      <c r="VYQ91"/>
      <c r="VYR91"/>
      <c r="VYS91"/>
      <c r="VYT91"/>
      <c r="VYU91"/>
      <c r="VYV91"/>
      <c r="VYW91"/>
      <c r="VYX91"/>
      <c r="VYY91"/>
      <c r="VYZ91"/>
      <c r="VZA91"/>
      <c r="VZB91"/>
      <c r="VZC91"/>
      <c r="VZD91"/>
      <c r="VZE91"/>
      <c r="VZF91"/>
      <c r="VZG91"/>
      <c r="VZH91"/>
      <c r="VZI91"/>
      <c r="VZJ91"/>
      <c r="VZK91"/>
      <c r="VZL91"/>
      <c r="VZM91"/>
      <c r="VZN91"/>
      <c r="VZO91"/>
      <c r="VZP91"/>
      <c r="VZQ91"/>
      <c r="VZR91"/>
      <c r="VZS91"/>
      <c r="VZT91"/>
      <c r="VZU91"/>
      <c r="VZV91"/>
      <c r="VZW91"/>
      <c r="VZX91"/>
      <c r="VZY91"/>
      <c r="VZZ91"/>
      <c r="WAA91"/>
      <c r="WAB91"/>
      <c r="WAC91"/>
      <c r="WAD91"/>
      <c r="WAE91"/>
      <c r="WAF91"/>
      <c r="WAG91"/>
      <c r="WAH91"/>
      <c r="WAI91"/>
      <c r="WAJ91"/>
      <c r="WAK91"/>
      <c r="WAL91"/>
      <c r="WAM91"/>
      <c r="WAN91"/>
      <c r="WAO91"/>
      <c r="WAP91"/>
      <c r="WAQ91"/>
      <c r="WAR91"/>
      <c r="WAS91"/>
      <c r="WAT91"/>
      <c r="WAU91"/>
      <c r="WAV91"/>
      <c r="WAW91"/>
      <c r="WAX91"/>
      <c r="WAY91"/>
      <c r="WAZ91"/>
      <c r="WBA91"/>
      <c r="WBB91"/>
      <c r="WBC91"/>
      <c r="WBD91"/>
      <c r="WBE91"/>
      <c r="WBF91"/>
      <c r="WBG91"/>
      <c r="WBH91"/>
      <c r="WBI91"/>
      <c r="WBJ91"/>
      <c r="WBK91"/>
      <c r="WBL91"/>
      <c r="WBM91"/>
      <c r="WBN91"/>
      <c r="WBO91"/>
      <c r="WBP91"/>
      <c r="WBQ91"/>
      <c r="WBR91"/>
      <c r="WBS91"/>
      <c r="WBT91"/>
      <c r="WBU91"/>
      <c r="WBV91"/>
      <c r="WBW91"/>
      <c r="WBX91"/>
      <c r="WBY91"/>
      <c r="WBZ91"/>
      <c r="WCA91"/>
      <c r="WCB91"/>
      <c r="WCC91"/>
      <c r="WCD91"/>
      <c r="WCE91"/>
      <c r="WCF91"/>
      <c r="WCG91"/>
      <c r="WCH91"/>
      <c r="WCI91"/>
      <c r="WCJ91"/>
      <c r="WCK91"/>
      <c r="WCL91"/>
      <c r="WCM91"/>
      <c r="WCN91"/>
      <c r="WCO91"/>
      <c r="WCP91"/>
      <c r="WCQ91"/>
      <c r="WCR91"/>
      <c r="WCS91"/>
      <c r="WCT91"/>
      <c r="WCU91"/>
      <c r="WCV91"/>
      <c r="WCW91"/>
      <c r="WCX91"/>
      <c r="WCY91"/>
      <c r="WCZ91"/>
      <c r="WDA91"/>
      <c r="WDB91"/>
      <c r="WDC91"/>
      <c r="WDD91"/>
      <c r="WDE91"/>
      <c r="WDF91"/>
      <c r="WDG91"/>
      <c r="WDH91"/>
      <c r="WDI91"/>
      <c r="WDJ91"/>
      <c r="WDK91"/>
      <c r="WDL91"/>
      <c r="WDM91"/>
      <c r="WDN91"/>
      <c r="WDO91"/>
      <c r="WDP91"/>
      <c r="WDQ91"/>
      <c r="WDR91"/>
      <c r="WDS91"/>
      <c r="WDT91"/>
      <c r="WDU91"/>
      <c r="WDV91"/>
      <c r="WDW91"/>
      <c r="WDX91"/>
      <c r="WDY91"/>
      <c r="WDZ91"/>
      <c r="WEA91"/>
      <c r="WEB91"/>
      <c r="WEC91"/>
      <c r="WED91"/>
      <c r="WEE91"/>
      <c r="WEF91"/>
      <c r="WEG91"/>
      <c r="WEH91"/>
      <c r="WEI91"/>
      <c r="WEJ91"/>
      <c r="WEK91"/>
      <c r="WEL91"/>
      <c r="WEM91"/>
      <c r="WEN91"/>
      <c r="WEO91"/>
      <c r="WEP91"/>
      <c r="WEQ91"/>
      <c r="WER91"/>
      <c r="WES91"/>
      <c r="WET91"/>
      <c r="WEU91"/>
      <c r="WEV91"/>
      <c r="WEW91"/>
      <c r="WEX91"/>
      <c r="WEY91"/>
      <c r="WEZ91"/>
      <c r="WFA91"/>
      <c r="WFB91"/>
      <c r="WFC91"/>
      <c r="WFD91"/>
      <c r="WFE91"/>
      <c r="WFF91"/>
      <c r="WFG91"/>
      <c r="WFH91"/>
      <c r="WFI91"/>
      <c r="WFJ91"/>
      <c r="WFK91"/>
      <c r="WFL91"/>
      <c r="WFM91"/>
      <c r="WFN91"/>
      <c r="WFO91"/>
      <c r="WFP91"/>
      <c r="WFQ91"/>
      <c r="WFR91"/>
      <c r="WFS91"/>
      <c r="WFT91"/>
      <c r="WFU91"/>
      <c r="WFV91"/>
      <c r="WFW91"/>
      <c r="WFX91"/>
      <c r="WFY91"/>
      <c r="WFZ91"/>
      <c r="WGA91"/>
      <c r="WGB91"/>
      <c r="WGC91"/>
      <c r="WGD91"/>
      <c r="WGE91"/>
      <c r="WGF91"/>
      <c r="WGG91"/>
      <c r="WGH91"/>
      <c r="WGI91"/>
      <c r="WGJ91"/>
      <c r="WGK91"/>
      <c r="WGL91"/>
      <c r="WGM91"/>
      <c r="WGN91"/>
      <c r="WGO91"/>
      <c r="WGP91"/>
      <c r="WGQ91"/>
      <c r="WGR91"/>
      <c r="WGS91"/>
      <c r="WGT91"/>
      <c r="WGU91"/>
      <c r="WGV91"/>
      <c r="WGW91"/>
      <c r="WGX91"/>
      <c r="WGY91"/>
      <c r="WGZ91"/>
      <c r="WHA91"/>
      <c r="WHB91"/>
      <c r="WHC91"/>
      <c r="WHD91"/>
      <c r="WHE91"/>
      <c r="WHF91"/>
      <c r="WHG91"/>
      <c r="WHH91"/>
      <c r="WHI91"/>
      <c r="WHJ91"/>
      <c r="WHK91"/>
      <c r="WHL91"/>
      <c r="WHM91"/>
      <c r="WHN91"/>
      <c r="WHO91"/>
      <c r="WHP91"/>
      <c r="WHQ91"/>
      <c r="WHR91"/>
      <c r="WHS91"/>
      <c r="WHT91"/>
      <c r="WHU91"/>
      <c r="WHV91"/>
      <c r="WHW91"/>
      <c r="WHX91"/>
      <c r="WHY91"/>
      <c r="WHZ91"/>
      <c r="WIA91"/>
      <c r="WIB91"/>
      <c r="WIC91"/>
      <c r="WID91"/>
      <c r="WIE91"/>
      <c r="WIF91"/>
      <c r="WIG91"/>
      <c r="WIH91"/>
      <c r="WII91"/>
      <c r="WIJ91"/>
      <c r="WIK91"/>
      <c r="WIL91"/>
      <c r="WIM91"/>
      <c r="WIN91"/>
      <c r="WIO91"/>
      <c r="WIP91"/>
      <c r="WIQ91"/>
      <c r="WIR91"/>
      <c r="WIS91"/>
      <c r="WIT91"/>
      <c r="WIU91"/>
      <c r="WIV91"/>
      <c r="WIW91"/>
      <c r="WIX91"/>
      <c r="WIY91"/>
      <c r="WIZ91"/>
      <c r="WJA91"/>
      <c r="WJB91"/>
      <c r="WJC91"/>
      <c r="WJD91"/>
      <c r="WJE91"/>
      <c r="WJF91"/>
      <c r="WJG91"/>
      <c r="WJH91"/>
      <c r="WJI91"/>
      <c r="WJJ91"/>
      <c r="WJK91"/>
      <c r="WJL91"/>
      <c r="WJM91"/>
      <c r="WJN91"/>
      <c r="WJO91"/>
      <c r="WJP91"/>
      <c r="WJQ91"/>
      <c r="WJR91"/>
      <c r="WJS91"/>
      <c r="WJT91"/>
      <c r="WJU91"/>
      <c r="WJV91"/>
      <c r="WJW91"/>
      <c r="WJX91"/>
      <c r="WJY91"/>
      <c r="WJZ91"/>
      <c r="WKA91"/>
      <c r="WKB91"/>
      <c r="WKC91"/>
      <c r="WKD91"/>
      <c r="WKE91"/>
      <c r="WKF91"/>
      <c r="WKG91"/>
      <c r="WKH91"/>
      <c r="WKI91"/>
      <c r="WKJ91"/>
      <c r="WKK91"/>
      <c r="WKL91"/>
      <c r="WKM91"/>
      <c r="WKN91"/>
      <c r="WKO91"/>
      <c r="WKP91"/>
      <c r="WKQ91"/>
      <c r="WKR91"/>
      <c r="WKS91"/>
      <c r="WKT91"/>
      <c r="WKU91"/>
      <c r="WKV91"/>
      <c r="WKW91"/>
      <c r="WKX91"/>
      <c r="WKY91"/>
      <c r="WKZ91"/>
      <c r="WLA91"/>
      <c r="WLB91"/>
      <c r="WLC91"/>
      <c r="WLD91"/>
      <c r="WLE91"/>
      <c r="WLF91"/>
      <c r="WLG91"/>
      <c r="WLH91"/>
      <c r="WLI91"/>
      <c r="WLJ91"/>
      <c r="WLK91"/>
      <c r="WLL91"/>
      <c r="WLM91"/>
      <c r="WLN91"/>
      <c r="WLO91"/>
      <c r="WLP91"/>
      <c r="WLQ91"/>
      <c r="WLR91"/>
      <c r="WLS91"/>
      <c r="WLT91"/>
      <c r="WLU91"/>
      <c r="WLV91"/>
      <c r="WLW91"/>
      <c r="WLX91"/>
      <c r="WLY91"/>
      <c r="WLZ91"/>
      <c r="WMA91"/>
      <c r="WMB91"/>
      <c r="WMC91"/>
      <c r="WMD91"/>
      <c r="WME91"/>
      <c r="WMF91"/>
      <c r="WMG91"/>
      <c r="WMH91"/>
      <c r="WMI91"/>
      <c r="WMJ91"/>
      <c r="WMK91"/>
      <c r="WML91"/>
      <c r="WMM91"/>
      <c r="WMN91"/>
      <c r="WMO91"/>
      <c r="WMP91"/>
      <c r="WMQ91"/>
      <c r="WMR91"/>
      <c r="WMS91"/>
      <c r="WMT91"/>
      <c r="WMU91"/>
      <c r="WMV91"/>
      <c r="WMW91"/>
      <c r="WMX91"/>
      <c r="WMY91"/>
      <c r="WMZ91"/>
      <c r="WNA91"/>
      <c r="WNB91"/>
      <c r="WNC91"/>
      <c r="WND91"/>
      <c r="WNE91"/>
      <c r="WNF91"/>
      <c r="WNG91"/>
      <c r="WNH91"/>
      <c r="WNI91"/>
      <c r="WNJ91"/>
      <c r="WNK91"/>
      <c r="WNL91"/>
      <c r="WNM91"/>
      <c r="WNN91"/>
      <c r="WNO91"/>
      <c r="WNP91"/>
      <c r="WNQ91"/>
      <c r="WNR91"/>
      <c r="WNS91"/>
      <c r="WNT91"/>
      <c r="WNU91"/>
      <c r="WNV91"/>
      <c r="WNW91"/>
      <c r="WNX91"/>
      <c r="WNY91"/>
      <c r="WNZ91"/>
      <c r="WOA91"/>
      <c r="WOB91"/>
      <c r="WOC91"/>
      <c r="WOD91"/>
      <c r="WOE91"/>
      <c r="WOF91"/>
      <c r="WOG91"/>
      <c r="WOH91"/>
      <c r="WOI91"/>
      <c r="WOJ91"/>
      <c r="WOK91"/>
      <c r="WOL91"/>
      <c r="WOM91"/>
      <c r="WON91"/>
      <c r="WOO91"/>
      <c r="WOP91"/>
      <c r="WOQ91"/>
      <c r="WOR91"/>
      <c r="WOS91"/>
      <c r="WOT91"/>
      <c r="WOU91"/>
      <c r="WOV91"/>
      <c r="WOW91"/>
      <c r="WOX91"/>
      <c r="WOY91"/>
      <c r="WOZ91"/>
      <c r="WPA91"/>
      <c r="WPB91"/>
      <c r="WPC91"/>
      <c r="WPD91"/>
      <c r="WPE91"/>
      <c r="WPF91"/>
      <c r="WPG91"/>
      <c r="WPH91"/>
      <c r="WPI91"/>
      <c r="WPJ91"/>
      <c r="WPK91"/>
      <c r="WPL91"/>
      <c r="WPM91"/>
      <c r="WPN91"/>
      <c r="WPO91"/>
      <c r="WPP91"/>
      <c r="WPQ91"/>
      <c r="WPR91"/>
      <c r="WPS91"/>
      <c r="WPT91"/>
      <c r="WPU91"/>
      <c r="WPV91"/>
      <c r="WPW91"/>
      <c r="WPX91"/>
      <c r="WPY91"/>
      <c r="WPZ91"/>
      <c r="WQA91"/>
      <c r="WQB91"/>
      <c r="WQC91"/>
      <c r="WQD91"/>
      <c r="WQE91"/>
      <c r="WQF91"/>
      <c r="WQG91"/>
      <c r="WQH91"/>
      <c r="WQI91"/>
      <c r="WQJ91"/>
      <c r="WQK91"/>
      <c r="WQL91"/>
      <c r="WQM91"/>
      <c r="WQN91"/>
      <c r="WQO91"/>
      <c r="WQP91"/>
      <c r="WQQ91"/>
      <c r="WQR91"/>
      <c r="WQS91"/>
      <c r="WQT91"/>
      <c r="WQU91"/>
      <c r="WQV91"/>
      <c r="WQW91"/>
      <c r="WQX91"/>
      <c r="WQY91"/>
      <c r="WQZ91"/>
      <c r="WRA91"/>
      <c r="WRB91"/>
      <c r="WRC91"/>
      <c r="WRD91"/>
      <c r="WRE91"/>
      <c r="WRF91"/>
      <c r="WRG91"/>
      <c r="WRH91"/>
      <c r="WRI91"/>
      <c r="WRJ91"/>
      <c r="WRK91"/>
      <c r="WRL91"/>
      <c r="WRM91"/>
      <c r="WRN91"/>
      <c r="WRO91"/>
      <c r="WRP91"/>
      <c r="WRQ91"/>
      <c r="WRR91"/>
      <c r="WRS91"/>
      <c r="WRT91"/>
      <c r="WRU91"/>
      <c r="WRV91"/>
      <c r="WRW91"/>
      <c r="WRX91"/>
      <c r="WRY91"/>
      <c r="WRZ91"/>
      <c r="WSA91"/>
      <c r="WSB91"/>
      <c r="WSC91"/>
      <c r="WSD91"/>
      <c r="WSE91"/>
      <c r="WSF91"/>
      <c r="WSG91"/>
      <c r="WSH91"/>
      <c r="WSI91"/>
      <c r="WSJ91"/>
      <c r="WSK91"/>
      <c r="WSL91"/>
      <c r="WSM91"/>
      <c r="WSN91"/>
      <c r="WSO91"/>
      <c r="WSP91"/>
      <c r="WSQ91"/>
      <c r="WSR91"/>
      <c r="WSS91"/>
      <c r="WST91"/>
      <c r="WSU91"/>
      <c r="WSV91"/>
      <c r="WSW91"/>
      <c r="WSX91"/>
      <c r="WSY91"/>
      <c r="WSZ91"/>
      <c r="WTA91"/>
      <c r="WTB91"/>
      <c r="WTC91"/>
      <c r="WTD91"/>
      <c r="WTE91"/>
      <c r="WTF91"/>
      <c r="WTG91"/>
      <c r="WTH91"/>
      <c r="WTI91"/>
      <c r="WTJ91"/>
      <c r="WTK91"/>
      <c r="WTL91"/>
      <c r="WTM91"/>
      <c r="WTN91"/>
      <c r="WTO91"/>
      <c r="WTP91"/>
      <c r="WTQ91"/>
      <c r="WTR91"/>
      <c r="WTS91"/>
      <c r="WTT91"/>
      <c r="WTU91"/>
      <c r="WTV91"/>
      <c r="WTW91"/>
      <c r="WTX91"/>
      <c r="WTY91"/>
      <c r="WTZ91"/>
      <c r="WUA91"/>
      <c r="WUB91"/>
      <c r="WUC91"/>
      <c r="WUD91"/>
      <c r="WUE91"/>
      <c r="WUF91"/>
      <c r="WUG91"/>
      <c r="WUH91"/>
      <c r="WUI91"/>
      <c r="WUJ91"/>
      <c r="WUK91"/>
      <c r="WUL91"/>
      <c r="WUM91"/>
      <c r="WUN91"/>
      <c r="WUO91"/>
      <c r="WUP91"/>
      <c r="WUQ91"/>
      <c r="WUR91"/>
      <c r="WUS91"/>
      <c r="WUT91"/>
      <c r="WUU91"/>
      <c r="WUV91"/>
      <c r="WUW91"/>
      <c r="WUX91"/>
      <c r="WUY91"/>
      <c r="WUZ91"/>
      <c r="WVA91"/>
      <c r="WVB91"/>
      <c r="WVC91"/>
      <c r="WVD91"/>
      <c r="WVE91"/>
      <c r="WVF91"/>
      <c r="WVG91"/>
      <c r="WVH91"/>
      <c r="WVI91"/>
      <c r="WVJ91"/>
      <c r="WVK91"/>
      <c r="WVL91"/>
      <c r="WVM91"/>
      <c r="WVN91"/>
      <c r="WVO91"/>
      <c r="WVP91"/>
      <c r="WVQ91"/>
      <c r="WVR91"/>
      <c r="WVS91"/>
      <c r="WVT91"/>
      <c r="WVU91"/>
      <c r="WVV91"/>
      <c r="WVW91"/>
      <c r="WVX91"/>
      <c r="WVY91"/>
      <c r="WVZ91"/>
      <c r="WWA91"/>
      <c r="WWB91"/>
      <c r="WWC91"/>
      <c r="WWD91"/>
      <c r="WWE91"/>
      <c r="WWF91"/>
      <c r="WWG91"/>
      <c r="WWH91"/>
      <c r="WWI91"/>
      <c r="WWJ91"/>
      <c r="WWK91"/>
      <c r="WWL91"/>
      <c r="WWM91"/>
      <c r="WWN91"/>
      <c r="WWO91"/>
      <c r="WWP91"/>
      <c r="WWQ91"/>
      <c r="WWR91"/>
      <c r="WWS91"/>
      <c r="WWT91"/>
      <c r="WWU91"/>
      <c r="WWV91"/>
      <c r="WWW91"/>
      <c r="WWX91"/>
      <c r="WWY91"/>
      <c r="WWZ91"/>
      <c r="WXA91"/>
      <c r="WXB91"/>
      <c r="WXC91"/>
      <c r="WXD91"/>
      <c r="WXE91"/>
      <c r="WXF91"/>
      <c r="WXG91"/>
      <c r="WXH91"/>
      <c r="WXI91"/>
      <c r="WXJ91"/>
      <c r="WXK91"/>
      <c r="WXL91"/>
      <c r="WXM91"/>
      <c r="WXN91"/>
      <c r="WXO91"/>
      <c r="WXP91"/>
      <c r="WXQ91"/>
      <c r="WXR91"/>
      <c r="WXS91"/>
      <c r="WXT91"/>
      <c r="WXU91"/>
      <c r="WXV91"/>
      <c r="WXW91"/>
      <c r="WXX91"/>
      <c r="WXY91"/>
      <c r="WXZ91"/>
      <c r="WYA91"/>
      <c r="WYB91"/>
      <c r="WYC91"/>
      <c r="WYD91"/>
      <c r="WYE91"/>
      <c r="WYF91"/>
      <c r="WYG91"/>
      <c r="WYH91"/>
      <c r="WYI91"/>
      <c r="WYJ91"/>
      <c r="WYK91"/>
      <c r="WYL91"/>
      <c r="WYM91"/>
      <c r="WYN91"/>
      <c r="WYO91"/>
      <c r="WYP91"/>
      <c r="WYQ91"/>
      <c r="WYR91"/>
      <c r="WYS91"/>
      <c r="WYT91"/>
      <c r="WYU91"/>
      <c r="WYV91"/>
      <c r="WYW91"/>
      <c r="WYX91"/>
      <c r="WYY91"/>
      <c r="WYZ91"/>
      <c r="WZA91"/>
      <c r="WZB91"/>
      <c r="WZC91"/>
      <c r="WZD91"/>
      <c r="WZE91"/>
      <c r="WZF91"/>
      <c r="WZG91"/>
      <c r="WZH91"/>
      <c r="WZI91"/>
      <c r="WZJ91"/>
      <c r="WZK91"/>
      <c r="WZL91"/>
      <c r="WZM91"/>
      <c r="WZN91"/>
      <c r="WZO91"/>
      <c r="WZP91"/>
      <c r="WZQ91"/>
      <c r="WZR91"/>
      <c r="WZS91"/>
      <c r="WZT91"/>
      <c r="WZU91"/>
      <c r="WZV91"/>
      <c r="WZW91"/>
      <c r="WZX91"/>
      <c r="WZY91"/>
      <c r="WZZ91"/>
      <c r="XAA91"/>
      <c r="XAB91"/>
      <c r="XAC91"/>
      <c r="XAD91"/>
      <c r="XAE91"/>
      <c r="XAF91"/>
      <c r="XAG91"/>
      <c r="XAH91"/>
      <c r="XAI91"/>
      <c r="XAJ91"/>
      <c r="XAK91"/>
      <c r="XAL91"/>
      <c r="XAM91"/>
      <c r="XAN91"/>
      <c r="XAO91"/>
      <c r="XAP91"/>
      <c r="XAQ91"/>
      <c r="XAR91"/>
      <c r="XAS91"/>
      <c r="XAT91"/>
      <c r="XAU91"/>
      <c r="XAV91"/>
      <c r="XAW91"/>
      <c r="XAX91"/>
      <c r="XAY91"/>
      <c r="XAZ91"/>
      <c r="XBA91"/>
      <c r="XBB91"/>
      <c r="XBC91"/>
      <c r="XBD91"/>
      <c r="XBE91"/>
      <c r="XBF91"/>
      <c r="XBG91"/>
      <c r="XBH91"/>
      <c r="XBI91"/>
      <c r="XBJ91"/>
      <c r="XBK91"/>
      <c r="XBL91"/>
      <c r="XBM91"/>
      <c r="XBN91"/>
      <c r="XBO91"/>
      <c r="XBP91"/>
      <c r="XBQ91"/>
      <c r="XBR91"/>
      <c r="XBS91"/>
      <c r="XBT91"/>
      <c r="XBU91"/>
      <c r="XBV91"/>
      <c r="XBW91"/>
      <c r="XBX91"/>
      <c r="XBY91"/>
      <c r="XBZ91"/>
      <c r="XCA91"/>
      <c r="XCB91"/>
      <c r="XCC91"/>
      <c r="XCD91"/>
      <c r="XCE91"/>
      <c r="XCF91"/>
      <c r="XCG91"/>
      <c r="XCH91"/>
      <c r="XCI91"/>
      <c r="XCJ91"/>
      <c r="XCK91"/>
      <c r="XCL91"/>
      <c r="XCM91"/>
      <c r="XCN91"/>
      <c r="XCO91"/>
      <c r="XCP91"/>
      <c r="XCQ91"/>
      <c r="XCR91"/>
      <c r="XCS91"/>
      <c r="XCT91"/>
      <c r="XCU91"/>
      <c r="XCV91"/>
      <c r="XCW91"/>
      <c r="XCX91"/>
      <c r="XCY91"/>
      <c r="XCZ91"/>
      <c r="XDA91"/>
      <c r="XDB91"/>
      <c r="XDC91"/>
      <c r="XDD91"/>
      <c r="XDE91"/>
      <c r="XDF91"/>
      <c r="XDG91"/>
      <c r="XDH91"/>
      <c r="XDI91"/>
      <c r="XDJ91"/>
      <c r="XDK91"/>
      <c r="XDL91"/>
      <c r="XDM91"/>
      <c r="XDN91"/>
      <c r="XDO91"/>
      <c r="XDP91"/>
      <c r="XDQ91"/>
      <c r="XDR91"/>
      <c r="XDS91"/>
      <c r="XDT91"/>
      <c r="XDU91"/>
      <c r="XDV91"/>
      <c r="XDW91"/>
      <c r="XDX91"/>
      <c r="XDY91"/>
      <c r="XDZ91"/>
      <c r="XEA91"/>
      <c r="XEB91"/>
      <c r="XEC91"/>
      <c r="XED91"/>
      <c r="XEE91"/>
      <c r="XEF91"/>
      <c r="XEG91"/>
      <c r="XEH91"/>
      <c r="XEI91"/>
      <c r="XEJ91"/>
      <c r="XEK91"/>
      <c r="XEL91"/>
      <c r="XEM91"/>
      <c r="XEN91"/>
      <c r="XEO91"/>
      <c r="XEP91"/>
      <c r="XEQ91"/>
      <c r="XER91"/>
      <c r="XES91"/>
      <c r="XET91"/>
      <c r="XEU91"/>
      <c r="XEV91"/>
      <c r="XEW91"/>
      <c r="XEX91"/>
      <c r="XEY91"/>
      <c r="XEZ91"/>
      <c r="XFA91"/>
      <c r="XFB91"/>
      <c r="XFC91"/>
    </row>
    <row r="92" spans="1:16383" ht="15.75" thickBot="1" x14ac:dyDescent="0.25">
      <c r="A92" s="87"/>
      <c r="B92" s="4"/>
      <c r="C92" s="23"/>
      <c r="E92" s="18" t="s">
        <v>9441</v>
      </c>
      <c r="F92" s="18" t="s">
        <v>2831</v>
      </c>
      <c r="G92" s="18" t="s">
        <v>11078</v>
      </c>
      <c r="H92" s="19">
        <v>2015</v>
      </c>
      <c r="I92" s="19">
        <v>2016</v>
      </c>
      <c r="J92" s="19">
        <v>2017</v>
      </c>
      <c r="K92" s="19">
        <v>2018</v>
      </c>
      <c r="L92" s="19">
        <v>2019</v>
      </c>
      <c r="M92" s="19">
        <v>2020</v>
      </c>
    </row>
    <row r="93" spans="1:16383" ht="15" x14ac:dyDescent="0.2">
      <c r="A93" s="87"/>
      <c r="B93" s="4"/>
      <c r="C93" s="23"/>
      <c r="E93" s="44" t="s">
        <v>9319</v>
      </c>
      <c r="F93" s="28">
        <f>SUM(H93:M93)</f>
        <v>6</v>
      </c>
      <c r="G93" s="33">
        <f t="shared" ref="G93:G98" si="0">F93/$F$99</f>
        <v>6.8965517241379309E-2</v>
      </c>
      <c r="H93" s="30">
        <v>0</v>
      </c>
      <c r="I93" s="30">
        <v>1</v>
      </c>
      <c r="J93" s="30">
        <v>1</v>
      </c>
      <c r="K93" s="30">
        <v>3</v>
      </c>
      <c r="L93" s="30">
        <v>1</v>
      </c>
      <c r="M93" s="30">
        <v>0</v>
      </c>
    </row>
    <row r="94" spans="1:16383" ht="15" x14ac:dyDescent="0.2">
      <c r="A94" s="87"/>
      <c r="B94" s="4"/>
      <c r="C94" s="23"/>
      <c r="E94" s="43" t="s">
        <v>9313</v>
      </c>
      <c r="F94" s="29">
        <f>SUM(H94:M94)</f>
        <v>18</v>
      </c>
      <c r="G94" s="34">
        <f t="shared" si="0"/>
        <v>0.20689655172413793</v>
      </c>
      <c r="H94" s="31">
        <v>1</v>
      </c>
      <c r="I94" s="31">
        <v>5</v>
      </c>
      <c r="J94" s="31">
        <v>5</v>
      </c>
      <c r="K94" s="31">
        <v>2</v>
      </c>
      <c r="L94" s="31">
        <v>3</v>
      </c>
      <c r="M94" s="31">
        <v>2</v>
      </c>
    </row>
    <row r="95" spans="1:16383" ht="15" x14ac:dyDescent="0.2">
      <c r="E95" s="43" t="s">
        <v>9322</v>
      </c>
      <c r="F95" s="29">
        <f t="shared" ref="F95:F97" si="1">SUM(H95:M95)</f>
        <v>0</v>
      </c>
      <c r="G95" s="34">
        <f t="shared" si="0"/>
        <v>0</v>
      </c>
      <c r="H95" s="31">
        <v>0</v>
      </c>
      <c r="I95" s="31">
        <v>0</v>
      </c>
      <c r="J95" s="31">
        <v>0</v>
      </c>
      <c r="K95" s="31">
        <v>0</v>
      </c>
      <c r="L95" s="31">
        <v>0</v>
      </c>
      <c r="M95" s="31">
        <v>0</v>
      </c>
    </row>
    <row r="96" spans="1:16383" ht="15" x14ac:dyDescent="0.2">
      <c r="E96" s="43" t="s">
        <v>9325</v>
      </c>
      <c r="F96" s="29">
        <f t="shared" si="1"/>
        <v>23</v>
      </c>
      <c r="G96" s="34">
        <f t="shared" si="0"/>
        <v>0.26436781609195403</v>
      </c>
      <c r="H96" s="31">
        <v>5</v>
      </c>
      <c r="I96" s="31">
        <v>3</v>
      </c>
      <c r="J96" s="31">
        <v>6</v>
      </c>
      <c r="K96" s="31">
        <v>3</v>
      </c>
      <c r="L96" s="31">
        <v>5</v>
      </c>
      <c r="M96" s="31">
        <v>1</v>
      </c>
    </row>
    <row r="97" spans="1:16383" ht="15" x14ac:dyDescent="0.2">
      <c r="E97" s="43" t="s">
        <v>9327</v>
      </c>
      <c r="F97" s="29">
        <f t="shared" si="1"/>
        <v>8</v>
      </c>
      <c r="G97" s="34">
        <f t="shared" si="0"/>
        <v>9.1954022988505746E-2</v>
      </c>
      <c r="H97" s="31">
        <v>1</v>
      </c>
      <c r="I97" s="31">
        <v>0</v>
      </c>
      <c r="J97" s="31">
        <v>1</v>
      </c>
      <c r="K97" s="31">
        <v>0</v>
      </c>
      <c r="L97" s="31">
        <v>5</v>
      </c>
      <c r="M97" s="31">
        <v>1</v>
      </c>
    </row>
    <row r="98" spans="1:16383" ht="15.75" thickBot="1" x14ac:dyDescent="0.25">
      <c r="E98" s="43" t="s">
        <v>9316</v>
      </c>
      <c r="F98" s="29">
        <f>SUM(H98:M98)</f>
        <v>32</v>
      </c>
      <c r="G98" s="34">
        <f t="shared" si="0"/>
        <v>0.36781609195402298</v>
      </c>
      <c r="H98" s="31">
        <v>3</v>
      </c>
      <c r="I98" s="31">
        <v>4</v>
      </c>
      <c r="J98" s="31">
        <v>5</v>
      </c>
      <c r="K98" s="31">
        <v>7</v>
      </c>
      <c r="L98" s="31">
        <v>6</v>
      </c>
      <c r="M98" s="31">
        <v>7</v>
      </c>
    </row>
    <row r="99" spans="1:16383" ht="15" x14ac:dyDescent="0.2">
      <c r="E99" s="105" t="s">
        <v>9311</v>
      </c>
      <c r="F99" s="94">
        <f>SUM(F93:F98)</f>
        <v>87</v>
      </c>
      <c r="G99" s="97" t="s">
        <v>2</v>
      </c>
      <c r="H99" s="27">
        <f>SUM(H93:H98)</f>
        <v>10</v>
      </c>
      <c r="I99" s="27">
        <f t="shared" ref="I99:J99" si="2">SUM(I93:I98)</f>
        <v>13</v>
      </c>
      <c r="J99" s="27">
        <f t="shared" si="2"/>
        <v>18</v>
      </c>
      <c r="K99" s="27">
        <f t="shared" ref="K99" si="3">SUM(K93:K98)</f>
        <v>15</v>
      </c>
      <c r="L99" s="27">
        <f t="shared" ref="L99" si="4">SUM(L93:L98)</f>
        <v>20</v>
      </c>
      <c r="M99" s="27">
        <f t="shared" ref="M99" si="5">SUM(M93:M98)</f>
        <v>11</v>
      </c>
    </row>
    <row r="100" spans="1:16383" ht="15.75" thickBot="1" x14ac:dyDescent="0.25">
      <c r="E100" s="106"/>
      <c r="F100" s="96"/>
      <c r="G100" s="98"/>
      <c r="H100" s="32">
        <f t="shared" ref="H100:M100" si="6">H99/$F$99</f>
        <v>0.11494252873563218</v>
      </c>
      <c r="I100" s="32">
        <f t="shared" si="6"/>
        <v>0.14942528735632185</v>
      </c>
      <c r="J100" s="32">
        <f t="shared" si="6"/>
        <v>0.20689655172413793</v>
      </c>
      <c r="K100" s="32">
        <f t="shared" si="6"/>
        <v>0.17241379310344829</v>
      </c>
      <c r="L100" s="32">
        <f t="shared" si="6"/>
        <v>0.22988505747126436</v>
      </c>
      <c r="M100" s="32">
        <f t="shared" si="6"/>
        <v>0.12643678160919541</v>
      </c>
    </row>
    <row r="101" spans="1:16383" s="11" customFormat="1" x14ac:dyDescent="0.2">
      <c r="H101" s="3"/>
      <c r="J101" s="63"/>
    </row>
    <row r="102" spans="1:16383" s="11" customFormat="1" x14ac:dyDescent="0.2"/>
    <row r="103" spans="1:16383" s="11" customFormat="1" ht="18.75" thickBot="1" x14ac:dyDescent="0.3">
      <c r="E103" s="53" t="s">
        <v>9339</v>
      </c>
      <c r="I103" s="53" t="s">
        <v>9444</v>
      </c>
    </row>
    <row r="104" spans="1:16383" ht="15" x14ac:dyDescent="0.2">
      <c r="E104" s="20" t="s">
        <v>11235</v>
      </c>
      <c r="F104" s="28">
        <f>COUNTIF(L2:L88,"female")</f>
        <v>14</v>
      </c>
      <c r="G104" s="33">
        <f>F104/$F$108</f>
        <v>0.16091954022988506</v>
      </c>
      <c r="I104" s="61" t="s">
        <v>11342</v>
      </c>
      <c r="J104" s="20"/>
      <c r="K104" s="28">
        <f>COUNTIF(H2:H88,I104)</f>
        <v>4</v>
      </c>
      <c r="L104" s="33">
        <f t="shared" ref="L104:L113" si="7">K104/$K$114</f>
        <v>4.5977011494252873E-2</v>
      </c>
    </row>
    <row r="105" spans="1:16383" ht="15" x14ac:dyDescent="0.2">
      <c r="E105" s="21" t="s">
        <v>11236</v>
      </c>
      <c r="F105" s="29">
        <f>COUNTIF(L2:L88,"male")</f>
        <v>55</v>
      </c>
      <c r="G105" s="34">
        <f>F105/$F$108</f>
        <v>0.63218390804597702</v>
      </c>
      <c r="I105" s="60" t="s">
        <v>9314</v>
      </c>
      <c r="J105" s="60"/>
      <c r="K105" s="29">
        <f>COUNTIF(H2:H88,I105)</f>
        <v>7</v>
      </c>
      <c r="L105" s="34">
        <f t="shared" si="7"/>
        <v>8.0459770114942528E-2</v>
      </c>
    </row>
    <row r="106" spans="1:16383" ht="15" x14ac:dyDescent="0.2">
      <c r="E106" s="21" t="s">
        <v>11408</v>
      </c>
      <c r="F106" s="29">
        <f>COUNTIF(L2:L88,"T")</f>
        <v>14</v>
      </c>
      <c r="G106" s="34">
        <f>F106/$F$108</f>
        <v>0.16091954022988506</v>
      </c>
      <c r="I106" s="72" t="s">
        <v>9320</v>
      </c>
      <c r="J106" s="71"/>
      <c r="K106" s="73">
        <f>COUNTIF(H2:H88,I106)</f>
        <v>6</v>
      </c>
      <c r="L106" s="34">
        <f t="shared" si="7"/>
        <v>6.8965517241379309E-2</v>
      </c>
    </row>
    <row r="107" spans="1:16383" s="11" customFormat="1" ht="15" customHeight="1" thickBot="1" x14ac:dyDescent="0.25">
      <c r="A107"/>
      <c r="B107"/>
      <c r="C107"/>
      <c r="E107" s="21" t="s">
        <v>2</v>
      </c>
      <c r="F107" s="29">
        <f>COUNTIF(L2:L88,"-")</f>
        <v>4</v>
      </c>
      <c r="G107" s="34">
        <f>F107/$F$108</f>
        <v>4.5977011494252873E-2</v>
      </c>
      <c r="H107"/>
      <c r="I107" s="21" t="s">
        <v>9323</v>
      </c>
      <c r="J107" s="21"/>
      <c r="K107" s="29">
        <f>COUNTIF(H2:H88,I107)</f>
        <v>1</v>
      </c>
      <c r="L107" s="34">
        <f t="shared" si="7"/>
        <v>1.1494252873563218E-2</v>
      </c>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c r="AMK107"/>
      <c r="AML107"/>
      <c r="AMM107"/>
      <c r="AMN107"/>
      <c r="AMO107"/>
      <c r="AMP107"/>
      <c r="AMQ107"/>
      <c r="AMR107"/>
      <c r="AMS107"/>
      <c r="AMT107"/>
      <c r="AMU107"/>
      <c r="AMV107"/>
      <c r="AMW107"/>
      <c r="AMX107"/>
      <c r="AMY107"/>
      <c r="AMZ107"/>
      <c r="ANA107"/>
      <c r="ANB107"/>
      <c r="ANC107"/>
      <c r="AND107"/>
      <c r="ANE107"/>
      <c r="ANF107"/>
      <c r="ANG107"/>
      <c r="ANH107"/>
      <c r="ANI107"/>
      <c r="ANJ107"/>
      <c r="ANK107"/>
      <c r="ANL107"/>
      <c r="ANM107"/>
      <c r="ANN107"/>
      <c r="ANO107"/>
      <c r="ANP107"/>
      <c r="ANQ107"/>
      <c r="ANR107"/>
      <c r="ANS107"/>
      <c r="ANT107"/>
      <c r="ANU107"/>
      <c r="ANV107"/>
      <c r="ANW107"/>
      <c r="ANX107"/>
      <c r="ANY107"/>
      <c r="ANZ107"/>
      <c r="AOA107"/>
      <c r="AOB107"/>
      <c r="AOC107"/>
      <c r="AOD107"/>
      <c r="AOE107"/>
      <c r="AOF107"/>
      <c r="AOG107"/>
      <c r="AOH107"/>
      <c r="AOI107"/>
      <c r="AOJ107"/>
      <c r="AOK107"/>
      <c r="AOL107"/>
      <c r="AOM107"/>
      <c r="AON107"/>
      <c r="AOO107"/>
      <c r="AOP107"/>
      <c r="AOQ107"/>
      <c r="AOR107"/>
      <c r="AOS107"/>
      <c r="AOT107"/>
      <c r="AOU107"/>
      <c r="AOV107"/>
      <c r="AOW107"/>
      <c r="AOX107"/>
      <c r="AOY107"/>
      <c r="AOZ107"/>
      <c r="APA107"/>
      <c r="APB107"/>
      <c r="APC107"/>
      <c r="APD107"/>
      <c r="APE107"/>
      <c r="APF107"/>
      <c r="APG107"/>
      <c r="APH107"/>
      <c r="API107"/>
      <c r="APJ107"/>
      <c r="APK107"/>
      <c r="APL107"/>
      <c r="APM107"/>
      <c r="APN107"/>
      <c r="APO107"/>
      <c r="APP107"/>
      <c r="APQ107"/>
      <c r="APR107"/>
      <c r="APS107"/>
      <c r="APT107"/>
      <c r="APU107"/>
      <c r="APV107"/>
      <c r="APW107"/>
      <c r="APX107"/>
      <c r="APY107"/>
      <c r="APZ107"/>
      <c r="AQA107"/>
      <c r="AQB107"/>
      <c r="AQC107"/>
      <c r="AQD107"/>
      <c r="AQE107"/>
      <c r="AQF107"/>
      <c r="AQG107"/>
      <c r="AQH107"/>
      <c r="AQI107"/>
      <c r="AQJ107"/>
      <c r="AQK107"/>
      <c r="AQL107"/>
      <c r="AQM107"/>
      <c r="AQN107"/>
      <c r="AQO107"/>
      <c r="AQP107"/>
      <c r="AQQ107"/>
      <c r="AQR107"/>
      <c r="AQS107"/>
      <c r="AQT107"/>
      <c r="AQU107"/>
      <c r="AQV107"/>
      <c r="AQW107"/>
      <c r="AQX107"/>
      <c r="AQY107"/>
      <c r="AQZ107"/>
      <c r="ARA107"/>
      <c r="ARB107"/>
      <c r="ARC107"/>
      <c r="ARD107"/>
      <c r="ARE107"/>
      <c r="ARF107"/>
      <c r="ARG107"/>
      <c r="ARH107"/>
      <c r="ARI107"/>
      <c r="ARJ107"/>
      <c r="ARK107"/>
      <c r="ARL107"/>
      <c r="ARM107"/>
      <c r="ARN107"/>
      <c r="ARO107"/>
      <c r="ARP107"/>
      <c r="ARQ107"/>
      <c r="ARR107"/>
      <c r="ARS107"/>
      <c r="ART107"/>
      <c r="ARU107"/>
      <c r="ARV107"/>
      <c r="ARW107"/>
      <c r="ARX107"/>
      <c r="ARY107"/>
      <c r="ARZ107"/>
      <c r="ASA107"/>
      <c r="ASB107"/>
      <c r="ASC107"/>
      <c r="ASD107"/>
      <c r="ASE107"/>
      <c r="ASF107"/>
      <c r="ASG107"/>
      <c r="ASH107"/>
      <c r="ASI107"/>
      <c r="ASJ107"/>
      <c r="ASK107"/>
      <c r="ASL107"/>
      <c r="ASM107"/>
      <c r="ASN107"/>
      <c r="ASO107"/>
      <c r="ASP107"/>
      <c r="ASQ107"/>
      <c r="ASR107"/>
      <c r="ASS107"/>
      <c r="AST107"/>
      <c r="ASU107"/>
      <c r="ASV107"/>
      <c r="ASW107"/>
      <c r="ASX107"/>
      <c r="ASY107"/>
      <c r="ASZ107"/>
      <c r="ATA107"/>
      <c r="ATB107"/>
      <c r="ATC107"/>
      <c r="ATD107"/>
      <c r="ATE107"/>
      <c r="ATF107"/>
      <c r="ATG107"/>
      <c r="ATH107"/>
      <c r="ATI107"/>
      <c r="ATJ107"/>
      <c r="ATK107"/>
      <c r="ATL107"/>
      <c r="ATM107"/>
      <c r="ATN107"/>
      <c r="ATO107"/>
      <c r="ATP107"/>
      <c r="ATQ107"/>
      <c r="ATR107"/>
      <c r="ATS107"/>
      <c r="ATT107"/>
      <c r="ATU107"/>
      <c r="ATV107"/>
      <c r="ATW107"/>
      <c r="ATX107"/>
      <c r="ATY107"/>
      <c r="ATZ107"/>
      <c r="AUA107"/>
      <c r="AUB107"/>
      <c r="AUC107"/>
      <c r="AUD107"/>
      <c r="AUE107"/>
      <c r="AUF107"/>
      <c r="AUG107"/>
      <c r="AUH107"/>
      <c r="AUI107"/>
      <c r="AUJ107"/>
      <c r="AUK107"/>
      <c r="AUL107"/>
      <c r="AUM107"/>
      <c r="AUN107"/>
      <c r="AUO107"/>
      <c r="AUP107"/>
      <c r="AUQ107"/>
      <c r="AUR107"/>
      <c r="AUS107"/>
      <c r="AUT107"/>
      <c r="AUU107"/>
      <c r="AUV107"/>
      <c r="AUW107"/>
      <c r="AUX107"/>
      <c r="AUY107"/>
      <c r="AUZ107"/>
      <c r="AVA107"/>
      <c r="AVB107"/>
      <c r="AVC107"/>
      <c r="AVD107"/>
      <c r="AVE107"/>
      <c r="AVF107"/>
      <c r="AVG107"/>
      <c r="AVH107"/>
      <c r="AVI107"/>
      <c r="AVJ107"/>
      <c r="AVK107"/>
      <c r="AVL107"/>
      <c r="AVM107"/>
      <c r="AVN107"/>
      <c r="AVO107"/>
      <c r="AVP107"/>
      <c r="AVQ107"/>
      <c r="AVR107"/>
      <c r="AVS107"/>
      <c r="AVT107"/>
      <c r="AVU107"/>
      <c r="AVV107"/>
      <c r="AVW107"/>
      <c r="AVX107"/>
      <c r="AVY107"/>
      <c r="AVZ107"/>
      <c r="AWA107"/>
      <c r="AWB107"/>
      <c r="AWC107"/>
      <c r="AWD107"/>
      <c r="AWE107"/>
      <c r="AWF107"/>
      <c r="AWG107"/>
      <c r="AWH107"/>
      <c r="AWI107"/>
      <c r="AWJ107"/>
      <c r="AWK107"/>
      <c r="AWL107"/>
      <c r="AWM107"/>
      <c r="AWN107"/>
      <c r="AWO107"/>
      <c r="AWP107"/>
      <c r="AWQ107"/>
      <c r="AWR107"/>
      <c r="AWS107"/>
      <c r="AWT107"/>
      <c r="AWU107"/>
      <c r="AWV107"/>
      <c r="AWW107"/>
      <c r="AWX107"/>
      <c r="AWY107"/>
      <c r="AWZ107"/>
      <c r="AXA107"/>
      <c r="AXB107"/>
      <c r="AXC107"/>
      <c r="AXD107"/>
      <c r="AXE107"/>
      <c r="AXF107"/>
      <c r="AXG107"/>
      <c r="AXH107"/>
      <c r="AXI107"/>
      <c r="AXJ107"/>
      <c r="AXK107"/>
      <c r="AXL107"/>
      <c r="AXM107"/>
      <c r="AXN107"/>
      <c r="AXO107"/>
      <c r="AXP107"/>
      <c r="AXQ107"/>
      <c r="AXR107"/>
      <c r="AXS107"/>
      <c r="AXT107"/>
      <c r="AXU107"/>
      <c r="AXV107"/>
      <c r="AXW107"/>
      <c r="AXX107"/>
      <c r="AXY107"/>
      <c r="AXZ107"/>
      <c r="AYA107"/>
      <c r="AYB107"/>
      <c r="AYC107"/>
      <c r="AYD107"/>
      <c r="AYE107"/>
      <c r="AYF107"/>
      <c r="AYG107"/>
      <c r="AYH107"/>
      <c r="AYI107"/>
      <c r="AYJ107"/>
      <c r="AYK107"/>
      <c r="AYL107"/>
      <c r="AYM107"/>
      <c r="AYN107"/>
      <c r="AYO107"/>
      <c r="AYP107"/>
      <c r="AYQ107"/>
      <c r="AYR107"/>
      <c r="AYS107"/>
      <c r="AYT107"/>
      <c r="AYU107"/>
      <c r="AYV107"/>
      <c r="AYW107"/>
      <c r="AYX107"/>
      <c r="AYY107"/>
      <c r="AYZ107"/>
      <c r="AZA107"/>
      <c r="AZB107"/>
      <c r="AZC107"/>
      <c r="AZD107"/>
      <c r="AZE107"/>
      <c r="AZF107"/>
      <c r="AZG107"/>
      <c r="AZH107"/>
      <c r="AZI107"/>
      <c r="AZJ107"/>
      <c r="AZK107"/>
      <c r="AZL107"/>
      <c r="AZM107"/>
      <c r="AZN107"/>
      <c r="AZO107"/>
      <c r="AZP107"/>
      <c r="AZQ107"/>
      <c r="AZR107"/>
      <c r="AZS107"/>
      <c r="AZT107"/>
      <c r="AZU107"/>
      <c r="AZV107"/>
      <c r="AZW107"/>
      <c r="AZX107"/>
      <c r="AZY107"/>
      <c r="AZZ107"/>
      <c r="BAA107"/>
      <c r="BAB107"/>
      <c r="BAC107"/>
      <c r="BAD107"/>
      <c r="BAE107"/>
      <c r="BAF107"/>
      <c r="BAG107"/>
      <c r="BAH107"/>
      <c r="BAI107"/>
      <c r="BAJ107"/>
      <c r="BAK107"/>
      <c r="BAL107"/>
      <c r="BAM107"/>
      <c r="BAN107"/>
      <c r="BAO107"/>
      <c r="BAP107"/>
      <c r="BAQ107"/>
      <c r="BAR107"/>
      <c r="BAS107"/>
      <c r="BAT107"/>
      <c r="BAU107"/>
      <c r="BAV107"/>
      <c r="BAW107"/>
      <c r="BAX107"/>
      <c r="BAY107"/>
      <c r="BAZ107"/>
      <c r="BBA107"/>
      <c r="BBB107"/>
      <c r="BBC107"/>
      <c r="BBD107"/>
      <c r="BBE107"/>
      <c r="BBF107"/>
      <c r="BBG107"/>
      <c r="BBH107"/>
      <c r="BBI107"/>
      <c r="BBJ107"/>
      <c r="BBK107"/>
      <c r="BBL107"/>
      <c r="BBM107"/>
      <c r="BBN107"/>
      <c r="BBO107"/>
      <c r="BBP107"/>
      <c r="BBQ107"/>
      <c r="BBR107"/>
      <c r="BBS107"/>
      <c r="BBT107"/>
      <c r="BBU107"/>
      <c r="BBV107"/>
      <c r="BBW107"/>
      <c r="BBX107"/>
      <c r="BBY107"/>
      <c r="BBZ107"/>
      <c r="BCA107"/>
      <c r="BCB107"/>
      <c r="BCC107"/>
      <c r="BCD107"/>
      <c r="BCE107"/>
      <c r="BCF107"/>
      <c r="BCG107"/>
      <c r="BCH107"/>
      <c r="BCI107"/>
      <c r="BCJ107"/>
      <c r="BCK107"/>
      <c r="BCL107"/>
      <c r="BCM107"/>
      <c r="BCN107"/>
      <c r="BCO107"/>
      <c r="BCP107"/>
      <c r="BCQ107"/>
      <c r="BCR107"/>
      <c r="BCS107"/>
      <c r="BCT107"/>
      <c r="BCU107"/>
      <c r="BCV107"/>
      <c r="BCW107"/>
      <c r="BCX107"/>
      <c r="BCY107"/>
      <c r="BCZ107"/>
      <c r="BDA107"/>
      <c r="BDB107"/>
      <c r="BDC107"/>
      <c r="BDD107"/>
      <c r="BDE107"/>
      <c r="BDF107"/>
      <c r="BDG107"/>
      <c r="BDH107"/>
      <c r="BDI107"/>
      <c r="BDJ107"/>
      <c r="BDK107"/>
      <c r="BDL107"/>
      <c r="BDM107"/>
      <c r="BDN107"/>
      <c r="BDO107"/>
      <c r="BDP107"/>
      <c r="BDQ107"/>
      <c r="BDR107"/>
      <c r="BDS107"/>
      <c r="BDT107"/>
      <c r="BDU107"/>
      <c r="BDV107"/>
      <c r="BDW107"/>
      <c r="BDX107"/>
      <c r="BDY107"/>
      <c r="BDZ107"/>
      <c r="BEA107"/>
      <c r="BEB107"/>
      <c r="BEC107"/>
      <c r="BED107"/>
      <c r="BEE107"/>
      <c r="BEF107"/>
      <c r="BEG107"/>
      <c r="BEH107"/>
      <c r="BEI107"/>
      <c r="BEJ107"/>
      <c r="BEK107"/>
      <c r="BEL107"/>
      <c r="BEM107"/>
      <c r="BEN107"/>
      <c r="BEO107"/>
      <c r="BEP107"/>
      <c r="BEQ107"/>
      <c r="BER107"/>
      <c r="BES107"/>
      <c r="BET107"/>
      <c r="BEU107"/>
      <c r="BEV107"/>
      <c r="BEW107"/>
      <c r="BEX107"/>
      <c r="BEY107"/>
      <c r="BEZ107"/>
      <c r="BFA107"/>
      <c r="BFB107"/>
      <c r="BFC107"/>
      <c r="BFD107"/>
      <c r="BFE107"/>
      <c r="BFF107"/>
      <c r="BFG107"/>
      <c r="BFH107"/>
      <c r="BFI107"/>
      <c r="BFJ107"/>
      <c r="BFK107"/>
      <c r="BFL107"/>
      <c r="BFM107"/>
      <c r="BFN107"/>
      <c r="BFO107"/>
      <c r="BFP107"/>
      <c r="BFQ107"/>
      <c r="BFR107"/>
      <c r="BFS107"/>
      <c r="BFT107"/>
      <c r="BFU107"/>
      <c r="BFV107"/>
      <c r="BFW107"/>
      <c r="BFX107"/>
      <c r="BFY107"/>
      <c r="BFZ107"/>
      <c r="BGA107"/>
      <c r="BGB107"/>
      <c r="BGC107"/>
      <c r="BGD107"/>
      <c r="BGE107"/>
      <c r="BGF107"/>
      <c r="BGG107"/>
      <c r="BGH107"/>
      <c r="BGI107"/>
      <c r="BGJ107"/>
      <c r="BGK107"/>
      <c r="BGL107"/>
      <c r="BGM107"/>
      <c r="BGN107"/>
      <c r="BGO107"/>
      <c r="BGP107"/>
      <c r="BGQ107"/>
      <c r="BGR107"/>
      <c r="BGS107"/>
      <c r="BGT107"/>
      <c r="BGU107"/>
      <c r="BGV107"/>
      <c r="BGW107"/>
      <c r="BGX107"/>
      <c r="BGY107"/>
      <c r="BGZ107"/>
      <c r="BHA107"/>
      <c r="BHB107"/>
      <c r="BHC107"/>
      <c r="BHD107"/>
      <c r="BHE107"/>
      <c r="BHF107"/>
      <c r="BHG107"/>
      <c r="BHH107"/>
      <c r="BHI107"/>
      <c r="BHJ107"/>
      <c r="BHK107"/>
      <c r="BHL107"/>
      <c r="BHM107"/>
      <c r="BHN107"/>
      <c r="BHO107"/>
      <c r="BHP107"/>
      <c r="BHQ107"/>
      <c r="BHR107"/>
      <c r="BHS107"/>
      <c r="BHT107"/>
      <c r="BHU107"/>
      <c r="BHV107"/>
      <c r="BHW107"/>
      <c r="BHX107"/>
      <c r="BHY107"/>
      <c r="BHZ107"/>
      <c r="BIA107"/>
      <c r="BIB107"/>
      <c r="BIC107"/>
      <c r="BID107"/>
      <c r="BIE107"/>
      <c r="BIF107"/>
      <c r="BIG107"/>
      <c r="BIH107"/>
      <c r="BII107"/>
      <c r="BIJ107"/>
      <c r="BIK107"/>
      <c r="BIL107"/>
      <c r="BIM107"/>
      <c r="BIN107"/>
      <c r="BIO107"/>
      <c r="BIP107"/>
      <c r="BIQ107"/>
      <c r="BIR107"/>
      <c r="BIS107"/>
      <c r="BIT107"/>
      <c r="BIU107"/>
      <c r="BIV107"/>
      <c r="BIW107"/>
      <c r="BIX107"/>
      <c r="BIY107"/>
      <c r="BIZ107"/>
      <c r="BJA107"/>
      <c r="BJB107"/>
      <c r="BJC107"/>
      <c r="BJD107"/>
      <c r="BJE107"/>
      <c r="BJF107"/>
      <c r="BJG107"/>
      <c r="BJH107"/>
      <c r="BJI107"/>
      <c r="BJJ107"/>
      <c r="BJK107"/>
      <c r="BJL107"/>
      <c r="BJM107"/>
      <c r="BJN107"/>
      <c r="BJO107"/>
      <c r="BJP107"/>
      <c r="BJQ107"/>
      <c r="BJR107"/>
      <c r="BJS107"/>
      <c r="BJT107"/>
      <c r="BJU107"/>
      <c r="BJV107"/>
      <c r="BJW107"/>
      <c r="BJX107"/>
      <c r="BJY107"/>
      <c r="BJZ107"/>
      <c r="BKA107"/>
      <c r="BKB107"/>
      <c r="BKC107"/>
      <c r="BKD107"/>
      <c r="BKE107"/>
      <c r="BKF107"/>
      <c r="BKG107"/>
      <c r="BKH107"/>
      <c r="BKI107"/>
      <c r="BKJ107"/>
      <c r="BKK107"/>
      <c r="BKL107"/>
      <c r="BKM107"/>
      <c r="BKN107"/>
      <c r="BKO107"/>
      <c r="BKP107"/>
      <c r="BKQ107"/>
      <c r="BKR107"/>
      <c r="BKS107"/>
      <c r="BKT107"/>
      <c r="BKU107"/>
      <c r="BKV107"/>
      <c r="BKW107"/>
      <c r="BKX107"/>
      <c r="BKY107"/>
      <c r="BKZ107"/>
      <c r="BLA107"/>
      <c r="BLB107"/>
      <c r="BLC107"/>
      <c r="BLD107"/>
      <c r="BLE107"/>
      <c r="BLF107"/>
      <c r="BLG107"/>
      <c r="BLH107"/>
      <c r="BLI107"/>
      <c r="BLJ107"/>
      <c r="BLK107"/>
      <c r="BLL107"/>
      <c r="BLM107"/>
      <c r="BLN107"/>
      <c r="BLO107"/>
      <c r="BLP107"/>
      <c r="BLQ107"/>
      <c r="BLR107"/>
      <c r="BLS107"/>
      <c r="BLT107"/>
      <c r="BLU107"/>
      <c r="BLV107"/>
      <c r="BLW107"/>
      <c r="BLX107"/>
      <c r="BLY107"/>
      <c r="BLZ107"/>
      <c r="BMA107"/>
      <c r="BMB107"/>
      <c r="BMC107"/>
      <c r="BMD107"/>
      <c r="BME107"/>
      <c r="BMF107"/>
      <c r="BMG107"/>
      <c r="BMH107"/>
      <c r="BMI107"/>
      <c r="BMJ107"/>
      <c r="BMK107"/>
      <c r="BML107"/>
      <c r="BMM107"/>
      <c r="BMN107"/>
      <c r="BMO107"/>
      <c r="BMP107"/>
      <c r="BMQ107"/>
      <c r="BMR107"/>
      <c r="BMS107"/>
      <c r="BMT107"/>
      <c r="BMU107"/>
      <c r="BMV107"/>
      <c r="BMW107"/>
      <c r="BMX107"/>
      <c r="BMY107"/>
      <c r="BMZ107"/>
      <c r="BNA107"/>
      <c r="BNB107"/>
      <c r="BNC107"/>
      <c r="BND107"/>
      <c r="BNE107"/>
      <c r="BNF107"/>
      <c r="BNG107"/>
      <c r="BNH107"/>
      <c r="BNI107"/>
      <c r="BNJ107"/>
      <c r="BNK107"/>
      <c r="BNL107"/>
      <c r="BNM107"/>
      <c r="BNN107"/>
      <c r="BNO107"/>
      <c r="BNP107"/>
      <c r="BNQ107"/>
      <c r="BNR107"/>
      <c r="BNS107"/>
      <c r="BNT107"/>
      <c r="BNU107"/>
      <c r="BNV107"/>
      <c r="BNW107"/>
      <c r="BNX107"/>
      <c r="BNY107"/>
      <c r="BNZ107"/>
      <c r="BOA107"/>
      <c r="BOB107"/>
      <c r="BOC107"/>
      <c r="BOD107"/>
      <c r="BOE107"/>
      <c r="BOF107"/>
      <c r="BOG107"/>
      <c r="BOH107"/>
      <c r="BOI107"/>
      <c r="BOJ107"/>
      <c r="BOK107"/>
      <c r="BOL107"/>
      <c r="BOM107"/>
      <c r="BON107"/>
      <c r="BOO107"/>
      <c r="BOP107"/>
      <c r="BOQ107"/>
      <c r="BOR107"/>
      <c r="BOS107"/>
      <c r="BOT107"/>
      <c r="BOU107"/>
      <c r="BOV107"/>
      <c r="BOW107"/>
      <c r="BOX107"/>
      <c r="BOY107"/>
      <c r="BOZ107"/>
      <c r="BPA107"/>
      <c r="BPB107"/>
      <c r="BPC107"/>
      <c r="BPD107"/>
      <c r="BPE107"/>
      <c r="BPF107"/>
      <c r="BPG107"/>
      <c r="BPH107"/>
      <c r="BPI107"/>
      <c r="BPJ107"/>
      <c r="BPK107"/>
      <c r="BPL107"/>
      <c r="BPM107"/>
      <c r="BPN107"/>
      <c r="BPO107"/>
      <c r="BPP107"/>
      <c r="BPQ107"/>
      <c r="BPR107"/>
      <c r="BPS107"/>
      <c r="BPT107"/>
      <c r="BPU107"/>
      <c r="BPV107"/>
      <c r="BPW107"/>
      <c r="BPX107"/>
      <c r="BPY107"/>
      <c r="BPZ107"/>
      <c r="BQA107"/>
      <c r="BQB107"/>
      <c r="BQC107"/>
      <c r="BQD107"/>
      <c r="BQE107"/>
      <c r="BQF107"/>
      <c r="BQG107"/>
      <c r="BQH107"/>
      <c r="BQI107"/>
      <c r="BQJ107"/>
      <c r="BQK107"/>
      <c r="BQL107"/>
      <c r="BQM107"/>
      <c r="BQN107"/>
      <c r="BQO107"/>
      <c r="BQP107"/>
      <c r="BQQ107"/>
      <c r="BQR107"/>
      <c r="BQS107"/>
      <c r="BQT107"/>
      <c r="BQU107"/>
      <c r="BQV107"/>
      <c r="BQW107"/>
      <c r="BQX107"/>
      <c r="BQY107"/>
      <c r="BQZ107"/>
      <c r="BRA107"/>
      <c r="BRB107"/>
      <c r="BRC107"/>
      <c r="BRD107"/>
      <c r="BRE107"/>
      <c r="BRF107"/>
      <c r="BRG107"/>
      <c r="BRH107"/>
      <c r="BRI107"/>
      <c r="BRJ107"/>
      <c r="BRK107"/>
      <c r="BRL107"/>
      <c r="BRM107"/>
      <c r="BRN107"/>
      <c r="BRO107"/>
      <c r="BRP107"/>
      <c r="BRQ107"/>
      <c r="BRR107"/>
      <c r="BRS107"/>
      <c r="BRT107"/>
      <c r="BRU107"/>
      <c r="BRV107"/>
      <c r="BRW107"/>
      <c r="BRX107"/>
      <c r="BRY107"/>
      <c r="BRZ107"/>
      <c r="BSA107"/>
      <c r="BSB107"/>
      <c r="BSC107"/>
      <c r="BSD107"/>
      <c r="BSE107"/>
      <c r="BSF107"/>
      <c r="BSG107"/>
      <c r="BSH107"/>
      <c r="BSI107"/>
      <c r="BSJ107"/>
      <c r="BSK107"/>
      <c r="BSL107"/>
      <c r="BSM107"/>
      <c r="BSN107"/>
      <c r="BSO107"/>
      <c r="BSP107"/>
      <c r="BSQ107"/>
      <c r="BSR107"/>
      <c r="BSS107"/>
      <c r="BST107"/>
      <c r="BSU107"/>
      <c r="BSV107"/>
      <c r="BSW107"/>
      <c r="BSX107"/>
      <c r="BSY107"/>
      <c r="BSZ107"/>
      <c r="BTA107"/>
      <c r="BTB107"/>
      <c r="BTC107"/>
      <c r="BTD107"/>
      <c r="BTE107"/>
      <c r="BTF107"/>
      <c r="BTG107"/>
      <c r="BTH107"/>
      <c r="BTI107"/>
      <c r="BTJ107"/>
      <c r="BTK107"/>
      <c r="BTL107"/>
      <c r="BTM107"/>
      <c r="BTN107"/>
      <c r="BTO107"/>
      <c r="BTP107"/>
      <c r="BTQ107"/>
      <c r="BTR107"/>
      <c r="BTS107"/>
      <c r="BTT107"/>
      <c r="BTU107"/>
      <c r="BTV107"/>
      <c r="BTW107"/>
      <c r="BTX107"/>
      <c r="BTY107"/>
      <c r="BTZ107"/>
      <c r="BUA107"/>
      <c r="BUB107"/>
      <c r="BUC107"/>
      <c r="BUD107"/>
      <c r="BUE107"/>
      <c r="BUF107"/>
      <c r="BUG107"/>
      <c r="BUH107"/>
      <c r="BUI107"/>
      <c r="BUJ107"/>
      <c r="BUK107"/>
      <c r="BUL107"/>
      <c r="BUM107"/>
      <c r="BUN107"/>
      <c r="BUO107"/>
      <c r="BUP107"/>
      <c r="BUQ107"/>
      <c r="BUR107"/>
      <c r="BUS107"/>
      <c r="BUT107"/>
      <c r="BUU107"/>
      <c r="BUV107"/>
      <c r="BUW107"/>
      <c r="BUX107"/>
      <c r="BUY107"/>
      <c r="BUZ107"/>
      <c r="BVA107"/>
      <c r="BVB107"/>
      <c r="BVC107"/>
      <c r="BVD107"/>
      <c r="BVE107"/>
      <c r="BVF107"/>
      <c r="BVG107"/>
      <c r="BVH107"/>
      <c r="BVI107"/>
      <c r="BVJ107"/>
      <c r="BVK107"/>
      <c r="BVL107"/>
      <c r="BVM107"/>
      <c r="BVN107"/>
      <c r="BVO107"/>
      <c r="BVP107"/>
      <c r="BVQ107"/>
      <c r="BVR107"/>
      <c r="BVS107"/>
      <c r="BVT107"/>
      <c r="BVU107"/>
      <c r="BVV107"/>
      <c r="BVW107"/>
      <c r="BVX107"/>
      <c r="BVY107"/>
      <c r="BVZ107"/>
      <c r="BWA107"/>
      <c r="BWB107"/>
      <c r="BWC107"/>
      <c r="BWD107"/>
      <c r="BWE107"/>
      <c r="BWF107"/>
      <c r="BWG107"/>
      <c r="BWH107"/>
      <c r="BWI107"/>
      <c r="BWJ107"/>
      <c r="BWK107"/>
      <c r="BWL107"/>
      <c r="BWM107"/>
      <c r="BWN107"/>
      <c r="BWO107"/>
      <c r="BWP107"/>
      <c r="BWQ107"/>
      <c r="BWR107"/>
      <c r="BWS107"/>
      <c r="BWT107"/>
      <c r="BWU107"/>
      <c r="BWV107"/>
      <c r="BWW107"/>
      <c r="BWX107"/>
      <c r="BWY107"/>
      <c r="BWZ107"/>
      <c r="BXA107"/>
      <c r="BXB107"/>
      <c r="BXC107"/>
      <c r="BXD107"/>
      <c r="BXE107"/>
      <c r="BXF107"/>
      <c r="BXG107"/>
      <c r="BXH107"/>
      <c r="BXI107"/>
      <c r="BXJ107"/>
      <c r="BXK107"/>
      <c r="BXL107"/>
      <c r="BXM107"/>
      <c r="BXN107"/>
      <c r="BXO107"/>
      <c r="BXP107"/>
      <c r="BXQ107"/>
      <c r="BXR107"/>
      <c r="BXS107"/>
      <c r="BXT107"/>
      <c r="BXU107"/>
      <c r="BXV107"/>
      <c r="BXW107"/>
      <c r="BXX107"/>
      <c r="BXY107"/>
      <c r="BXZ107"/>
      <c r="BYA107"/>
      <c r="BYB107"/>
      <c r="BYC107"/>
      <c r="BYD107"/>
      <c r="BYE107"/>
      <c r="BYF107"/>
      <c r="BYG107"/>
      <c r="BYH107"/>
      <c r="BYI107"/>
      <c r="BYJ107"/>
      <c r="BYK107"/>
      <c r="BYL107"/>
      <c r="BYM107"/>
      <c r="BYN107"/>
      <c r="BYO107"/>
      <c r="BYP107"/>
      <c r="BYQ107"/>
      <c r="BYR107"/>
      <c r="BYS107"/>
      <c r="BYT107"/>
      <c r="BYU107"/>
      <c r="BYV107"/>
      <c r="BYW107"/>
      <c r="BYX107"/>
      <c r="BYY107"/>
      <c r="BYZ107"/>
      <c r="BZA107"/>
      <c r="BZB107"/>
      <c r="BZC107"/>
      <c r="BZD107"/>
      <c r="BZE107"/>
      <c r="BZF107"/>
      <c r="BZG107"/>
      <c r="BZH107"/>
      <c r="BZI107"/>
      <c r="BZJ107"/>
      <c r="BZK107"/>
      <c r="BZL107"/>
      <c r="BZM107"/>
      <c r="BZN107"/>
      <c r="BZO107"/>
      <c r="BZP107"/>
      <c r="BZQ107"/>
      <c r="BZR107"/>
      <c r="BZS107"/>
      <c r="BZT107"/>
      <c r="BZU107"/>
      <c r="BZV107"/>
      <c r="BZW107"/>
      <c r="BZX107"/>
      <c r="BZY107"/>
      <c r="BZZ107"/>
      <c r="CAA107"/>
      <c r="CAB107"/>
      <c r="CAC107"/>
      <c r="CAD107"/>
      <c r="CAE107"/>
      <c r="CAF107"/>
      <c r="CAG107"/>
      <c r="CAH107"/>
      <c r="CAI107"/>
      <c r="CAJ107"/>
      <c r="CAK107"/>
      <c r="CAL107"/>
      <c r="CAM107"/>
      <c r="CAN107"/>
      <c r="CAO107"/>
      <c r="CAP107"/>
      <c r="CAQ107"/>
      <c r="CAR107"/>
      <c r="CAS107"/>
      <c r="CAT107"/>
      <c r="CAU107"/>
      <c r="CAV107"/>
      <c r="CAW107"/>
      <c r="CAX107"/>
      <c r="CAY107"/>
      <c r="CAZ107"/>
      <c r="CBA107"/>
      <c r="CBB107"/>
      <c r="CBC107"/>
      <c r="CBD107"/>
      <c r="CBE107"/>
      <c r="CBF107"/>
      <c r="CBG107"/>
      <c r="CBH107"/>
      <c r="CBI107"/>
      <c r="CBJ107"/>
      <c r="CBK107"/>
      <c r="CBL107"/>
      <c r="CBM107"/>
      <c r="CBN107"/>
      <c r="CBO107"/>
      <c r="CBP107"/>
      <c r="CBQ107"/>
      <c r="CBR107"/>
      <c r="CBS107"/>
      <c r="CBT107"/>
      <c r="CBU107"/>
      <c r="CBV107"/>
      <c r="CBW107"/>
      <c r="CBX107"/>
      <c r="CBY107"/>
      <c r="CBZ107"/>
      <c r="CCA107"/>
      <c r="CCB107"/>
      <c r="CCC107"/>
      <c r="CCD107"/>
      <c r="CCE107"/>
      <c r="CCF107"/>
      <c r="CCG107"/>
      <c r="CCH107"/>
      <c r="CCI107"/>
      <c r="CCJ107"/>
      <c r="CCK107"/>
      <c r="CCL107"/>
      <c r="CCM107"/>
      <c r="CCN107"/>
      <c r="CCO107"/>
      <c r="CCP107"/>
      <c r="CCQ107"/>
      <c r="CCR107"/>
      <c r="CCS107"/>
      <c r="CCT107"/>
      <c r="CCU107"/>
      <c r="CCV107"/>
      <c r="CCW107"/>
      <c r="CCX107"/>
      <c r="CCY107"/>
      <c r="CCZ107"/>
      <c r="CDA107"/>
      <c r="CDB107"/>
      <c r="CDC107"/>
      <c r="CDD107"/>
      <c r="CDE107"/>
      <c r="CDF107"/>
      <c r="CDG107"/>
      <c r="CDH107"/>
      <c r="CDI107"/>
      <c r="CDJ107"/>
      <c r="CDK107"/>
      <c r="CDL107"/>
      <c r="CDM107"/>
      <c r="CDN107"/>
      <c r="CDO107"/>
      <c r="CDP107"/>
      <c r="CDQ107"/>
      <c r="CDR107"/>
      <c r="CDS107"/>
      <c r="CDT107"/>
      <c r="CDU107"/>
      <c r="CDV107"/>
      <c r="CDW107"/>
      <c r="CDX107"/>
      <c r="CDY107"/>
      <c r="CDZ107"/>
      <c r="CEA107"/>
      <c r="CEB107"/>
      <c r="CEC107"/>
      <c r="CED107"/>
      <c r="CEE107"/>
      <c r="CEF107"/>
      <c r="CEG107"/>
      <c r="CEH107"/>
      <c r="CEI107"/>
      <c r="CEJ107"/>
      <c r="CEK107"/>
      <c r="CEL107"/>
      <c r="CEM107"/>
      <c r="CEN107"/>
      <c r="CEO107"/>
      <c r="CEP107"/>
      <c r="CEQ107"/>
      <c r="CER107"/>
      <c r="CES107"/>
      <c r="CET107"/>
      <c r="CEU107"/>
      <c r="CEV107"/>
      <c r="CEW107"/>
      <c r="CEX107"/>
      <c r="CEY107"/>
      <c r="CEZ107"/>
      <c r="CFA107"/>
      <c r="CFB107"/>
      <c r="CFC107"/>
      <c r="CFD107"/>
      <c r="CFE107"/>
      <c r="CFF107"/>
      <c r="CFG107"/>
      <c r="CFH107"/>
      <c r="CFI107"/>
      <c r="CFJ107"/>
      <c r="CFK107"/>
      <c r="CFL107"/>
      <c r="CFM107"/>
      <c r="CFN107"/>
      <c r="CFO107"/>
      <c r="CFP107"/>
      <c r="CFQ107"/>
      <c r="CFR107"/>
      <c r="CFS107"/>
      <c r="CFT107"/>
      <c r="CFU107"/>
      <c r="CFV107"/>
      <c r="CFW107"/>
      <c r="CFX107"/>
      <c r="CFY107"/>
      <c r="CFZ107"/>
      <c r="CGA107"/>
      <c r="CGB107"/>
      <c r="CGC107"/>
      <c r="CGD107"/>
      <c r="CGE107"/>
      <c r="CGF107"/>
      <c r="CGG107"/>
      <c r="CGH107"/>
      <c r="CGI107"/>
      <c r="CGJ107"/>
      <c r="CGK107"/>
      <c r="CGL107"/>
      <c r="CGM107"/>
      <c r="CGN107"/>
      <c r="CGO107"/>
      <c r="CGP107"/>
      <c r="CGQ107"/>
      <c r="CGR107"/>
      <c r="CGS107"/>
      <c r="CGT107"/>
      <c r="CGU107"/>
      <c r="CGV107"/>
      <c r="CGW107"/>
      <c r="CGX107"/>
      <c r="CGY107"/>
      <c r="CGZ107"/>
      <c r="CHA107"/>
      <c r="CHB107"/>
      <c r="CHC107"/>
      <c r="CHD107"/>
      <c r="CHE107"/>
      <c r="CHF107"/>
      <c r="CHG107"/>
      <c r="CHH107"/>
      <c r="CHI107"/>
      <c r="CHJ107"/>
      <c r="CHK107"/>
      <c r="CHL107"/>
      <c r="CHM107"/>
      <c r="CHN107"/>
      <c r="CHO107"/>
      <c r="CHP107"/>
      <c r="CHQ107"/>
      <c r="CHR107"/>
      <c r="CHS107"/>
      <c r="CHT107"/>
      <c r="CHU107"/>
      <c r="CHV107"/>
      <c r="CHW107"/>
      <c r="CHX107"/>
      <c r="CHY107"/>
      <c r="CHZ107"/>
      <c r="CIA107"/>
      <c r="CIB107"/>
      <c r="CIC107"/>
      <c r="CID107"/>
      <c r="CIE107"/>
      <c r="CIF107"/>
      <c r="CIG107"/>
      <c r="CIH107"/>
      <c r="CII107"/>
      <c r="CIJ107"/>
      <c r="CIK107"/>
      <c r="CIL107"/>
      <c r="CIM107"/>
      <c r="CIN107"/>
      <c r="CIO107"/>
      <c r="CIP107"/>
      <c r="CIQ107"/>
      <c r="CIR107"/>
      <c r="CIS107"/>
      <c r="CIT107"/>
      <c r="CIU107"/>
      <c r="CIV107"/>
      <c r="CIW107"/>
      <c r="CIX107"/>
      <c r="CIY107"/>
      <c r="CIZ107"/>
      <c r="CJA107"/>
      <c r="CJB107"/>
      <c r="CJC107"/>
      <c r="CJD107"/>
      <c r="CJE107"/>
      <c r="CJF107"/>
      <c r="CJG107"/>
      <c r="CJH107"/>
      <c r="CJI107"/>
      <c r="CJJ107"/>
      <c r="CJK107"/>
      <c r="CJL107"/>
      <c r="CJM107"/>
      <c r="CJN107"/>
      <c r="CJO107"/>
      <c r="CJP107"/>
      <c r="CJQ107"/>
      <c r="CJR107"/>
      <c r="CJS107"/>
      <c r="CJT107"/>
      <c r="CJU107"/>
      <c r="CJV107"/>
      <c r="CJW107"/>
      <c r="CJX107"/>
      <c r="CJY107"/>
      <c r="CJZ107"/>
      <c r="CKA107"/>
      <c r="CKB107"/>
      <c r="CKC107"/>
      <c r="CKD107"/>
      <c r="CKE107"/>
      <c r="CKF107"/>
      <c r="CKG107"/>
      <c r="CKH107"/>
      <c r="CKI107"/>
      <c r="CKJ107"/>
      <c r="CKK107"/>
      <c r="CKL107"/>
      <c r="CKM107"/>
      <c r="CKN107"/>
      <c r="CKO107"/>
      <c r="CKP107"/>
      <c r="CKQ107"/>
      <c r="CKR107"/>
      <c r="CKS107"/>
      <c r="CKT107"/>
      <c r="CKU107"/>
      <c r="CKV107"/>
      <c r="CKW107"/>
      <c r="CKX107"/>
      <c r="CKY107"/>
      <c r="CKZ107"/>
      <c r="CLA107"/>
      <c r="CLB107"/>
      <c r="CLC107"/>
      <c r="CLD107"/>
      <c r="CLE107"/>
      <c r="CLF107"/>
      <c r="CLG107"/>
      <c r="CLH107"/>
      <c r="CLI107"/>
      <c r="CLJ107"/>
      <c r="CLK107"/>
      <c r="CLL107"/>
      <c r="CLM107"/>
      <c r="CLN107"/>
      <c r="CLO107"/>
      <c r="CLP107"/>
      <c r="CLQ107"/>
      <c r="CLR107"/>
      <c r="CLS107"/>
      <c r="CLT107"/>
      <c r="CLU107"/>
      <c r="CLV107"/>
      <c r="CLW107"/>
      <c r="CLX107"/>
      <c r="CLY107"/>
      <c r="CLZ107"/>
      <c r="CMA107"/>
      <c r="CMB107"/>
      <c r="CMC107"/>
      <c r="CMD107"/>
      <c r="CME107"/>
      <c r="CMF107"/>
      <c r="CMG107"/>
      <c r="CMH107"/>
      <c r="CMI107"/>
      <c r="CMJ107"/>
      <c r="CMK107"/>
      <c r="CML107"/>
      <c r="CMM107"/>
      <c r="CMN107"/>
      <c r="CMO107"/>
      <c r="CMP107"/>
      <c r="CMQ107"/>
      <c r="CMR107"/>
      <c r="CMS107"/>
      <c r="CMT107"/>
      <c r="CMU107"/>
      <c r="CMV107"/>
      <c r="CMW107"/>
      <c r="CMX107"/>
      <c r="CMY107"/>
      <c r="CMZ107"/>
      <c r="CNA107"/>
      <c r="CNB107"/>
      <c r="CNC107"/>
      <c r="CND107"/>
      <c r="CNE107"/>
      <c r="CNF107"/>
      <c r="CNG107"/>
      <c r="CNH107"/>
      <c r="CNI107"/>
      <c r="CNJ107"/>
      <c r="CNK107"/>
      <c r="CNL107"/>
      <c r="CNM107"/>
      <c r="CNN107"/>
      <c r="CNO107"/>
      <c r="CNP107"/>
      <c r="CNQ107"/>
      <c r="CNR107"/>
      <c r="CNS107"/>
      <c r="CNT107"/>
      <c r="CNU107"/>
      <c r="CNV107"/>
      <c r="CNW107"/>
      <c r="CNX107"/>
      <c r="CNY107"/>
      <c r="CNZ107"/>
      <c r="COA107"/>
      <c r="COB107"/>
      <c r="COC107"/>
      <c r="COD107"/>
      <c r="COE107"/>
      <c r="COF107"/>
      <c r="COG107"/>
      <c r="COH107"/>
      <c r="COI107"/>
      <c r="COJ107"/>
      <c r="COK107"/>
      <c r="COL107"/>
      <c r="COM107"/>
      <c r="CON107"/>
      <c r="COO107"/>
      <c r="COP107"/>
      <c r="COQ107"/>
      <c r="COR107"/>
      <c r="COS107"/>
      <c r="COT107"/>
      <c r="COU107"/>
      <c r="COV107"/>
      <c r="COW107"/>
      <c r="COX107"/>
      <c r="COY107"/>
      <c r="COZ107"/>
      <c r="CPA107"/>
      <c r="CPB107"/>
      <c r="CPC107"/>
      <c r="CPD107"/>
      <c r="CPE107"/>
      <c r="CPF107"/>
      <c r="CPG107"/>
      <c r="CPH107"/>
      <c r="CPI107"/>
      <c r="CPJ107"/>
      <c r="CPK107"/>
      <c r="CPL107"/>
      <c r="CPM107"/>
      <c r="CPN107"/>
      <c r="CPO107"/>
      <c r="CPP107"/>
      <c r="CPQ107"/>
      <c r="CPR107"/>
      <c r="CPS107"/>
      <c r="CPT107"/>
      <c r="CPU107"/>
      <c r="CPV107"/>
      <c r="CPW107"/>
      <c r="CPX107"/>
      <c r="CPY107"/>
      <c r="CPZ107"/>
      <c r="CQA107"/>
      <c r="CQB107"/>
      <c r="CQC107"/>
      <c r="CQD107"/>
      <c r="CQE107"/>
      <c r="CQF107"/>
      <c r="CQG107"/>
      <c r="CQH107"/>
      <c r="CQI107"/>
      <c r="CQJ107"/>
      <c r="CQK107"/>
      <c r="CQL107"/>
      <c r="CQM107"/>
      <c r="CQN107"/>
      <c r="CQO107"/>
      <c r="CQP107"/>
      <c r="CQQ107"/>
      <c r="CQR107"/>
      <c r="CQS107"/>
      <c r="CQT107"/>
      <c r="CQU107"/>
      <c r="CQV107"/>
      <c r="CQW107"/>
      <c r="CQX107"/>
      <c r="CQY107"/>
      <c r="CQZ107"/>
      <c r="CRA107"/>
      <c r="CRB107"/>
      <c r="CRC107"/>
      <c r="CRD107"/>
      <c r="CRE107"/>
      <c r="CRF107"/>
      <c r="CRG107"/>
      <c r="CRH107"/>
      <c r="CRI107"/>
      <c r="CRJ107"/>
      <c r="CRK107"/>
      <c r="CRL107"/>
      <c r="CRM107"/>
      <c r="CRN107"/>
      <c r="CRO107"/>
      <c r="CRP107"/>
      <c r="CRQ107"/>
      <c r="CRR107"/>
      <c r="CRS107"/>
      <c r="CRT107"/>
      <c r="CRU107"/>
      <c r="CRV107"/>
      <c r="CRW107"/>
      <c r="CRX107"/>
      <c r="CRY107"/>
      <c r="CRZ107"/>
      <c r="CSA107"/>
      <c r="CSB107"/>
      <c r="CSC107"/>
      <c r="CSD107"/>
      <c r="CSE107"/>
      <c r="CSF107"/>
      <c r="CSG107"/>
      <c r="CSH107"/>
      <c r="CSI107"/>
      <c r="CSJ107"/>
      <c r="CSK107"/>
      <c r="CSL107"/>
      <c r="CSM107"/>
      <c r="CSN107"/>
      <c r="CSO107"/>
      <c r="CSP107"/>
      <c r="CSQ107"/>
      <c r="CSR107"/>
      <c r="CSS107"/>
      <c r="CST107"/>
      <c r="CSU107"/>
      <c r="CSV107"/>
      <c r="CSW107"/>
      <c r="CSX107"/>
      <c r="CSY107"/>
      <c r="CSZ107"/>
      <c r="CTA107"/>
      <c r="CTB107"/>
      <c r="CTC107"/>
      <c r="CTD107"/>
      <c r="CTE107"/>
      <c r="CTF107"/>
      <c r="CTG107"/>
      <c r="CTH107"/>
      <c r="CTI107"/>
      <c r="CTJ107"/>
      <c r="CTK107"/>
      <c r="CTL107"/>
      <c r="CTM107"/>
      <c r="CTN107"/>
      <c r="CTO107"/>
      <c r="CTP107"/>
      <c r="CTQ107"/>
      <c r="CTR107"/>
      <c r="CTS107"/>
      <c r="CTT107"/>
      <c r="CTU107"/>
      <c r="CTV107"/>
      <c r="CTW107"/>
      <c r="CTX107"/>
      <c r="CTY107"/>
      <c r="CTZ107"/>
      <c r="CUA107"/>
      <c r="CUB107"/>
      <c r="CUC107"/>
      <c r="CUD107"/>
      <c r="CUE107"/>
      <c r="CUF107"/>
      <c r="CUG107"/>
      <c r="CUH107"/>
      <c r="CUI107"/>
      <c r="CUJ107"/>
      <c r="CUK107"/>
      <c r="CUL107"/>
      <c r="CUM107"/>
      <c r="CUN107"/>
      <c r="CUO107"/>
      <c r="CUP107"/>
      <c r="CUQ107"/>
      <c r="CUR107"/>
      <c r="CUS107"/>
      <c r="CUT107"/>
      <c r="CUU107"/>
      <c r="CUV107"/>
      <c r="CUW107"/>
      <c r="CUX107"/>
      <c r="CUY107"/>
      <c r="CUZ107"/>
      <c r="CVA107"/>
      <c r="CVB107"/>
      <c r="CVC107"/>
      <c r="CVD107"/>
      <c r="CVE107"/>
      <c r="CVF107"/>
      <c r="CVG107"/>
      <c r="CVH107"/>
      <c r="CVI107"/>
      <c r="CVJ107"/>
      <c r="CVK107"/>
      <c r="CVL107"/>
      <c r="CVM107"/>
      <c r="CVN107"/>
      <c r="CVO107"/>
      <c r="CVP107"/>
      <c r="CVQ107"/>
      <c r="CVR107"/>
      <c r="CVS107"/>
      <c r="CVT107"/>
      <c r="CVU107"/>
      <c r="CVV107"/>
      <c r="CVW107"/>
      <c r="CVX107"/>
      <c r="CVY107"/>
      <c r="CVZ107"/>
      <c r="CWA107"/>
      <c r="CWB107"/>
      <c r="CWC107"/>
      <c r="CWD107"/>
      <c r="CWE107"/>
      <c r="CWF107"/>
      <c r="CWG107"/>
      <c r="CWH107"/>
      <c r="CWI107"/>
      <c r="CWJ107"/>
      <c r="CWK107"/>
      <c r="CWL107"/>
      <c r="CWM107"/>
      <c r="CWN107"/>
      <c r="CWO107"/>
      <c r="CWP107"/>
      <c r="CWQ107"/>
      <c r="CWR107"/>
      <c r="CWS107"/>
      <c r="CWT107"/>
      <c r="CWU107"/>
      <c r="CWV107"/>
      <c r="CWW107"/>
      <c r="CWX107"/>
      <c r="CWY107"/>
      <c r="CWZ107"/>
      <c r="CXA107"/>
      <c r="CXB107"/>
      <c r="CXC107"/>
      <c r="CXD107"/>
      <c r="CXE107"/>
      <c r="CXF107"/>
      <c r="CXG107"/>
      <c r="CXH107"/>
      <c r="CXI107"/>
      <c r="CXJ107"/>
      <c r="CXK107"/>
      <c r="CXL107"/>
      <c r="CXM107"/>
      <c r="CXN107"/>
      <c r="CXO107"/>
      <c r="CXP107"/>
      <c r="CXQ107"/>
      <c r="CXR107"/>
      <c r="CXS107"/>
      <c r="CXT107"/>
      <c r="CXU107"/>
      <c r="CXV107"/>
      <c r="CXW107"/>
      <c r="CXX107"/>
      <c r="CXY107"/>
      <c r="CXZ107"/>
      <c r="CYA107"/>
      <c r="CYB107"/>
      <c r="CYC107"/>
      <c r="CYD107"/>
      <c r="CYE107"/>
      <c r="CYF107"/>
      <c r="CYG107"/>
      <c r="CYH107"/>
      <c r="CYI107"/>
      <c r="CYJ107"/>
      <c r="CYK107"/>
      <c r="CYL107"/>
      <c r="CYM107"/>
      <c r="CYN107"/>
      <c r="CYO107"/>
      <c r="CYP107"/>
      <c r="CYQ107"/>
      <c r="CYR107"/>
      <c r="CYS107"/>
      <c r="CYT107"/>
      <c r="CYU107"/>
      <c r="CYV107"/>
      <c r="CYW107"/>
      <c r="CYX107"/>
      <c r="CYY107"/>
      <c r="CYZ107"/>
      <c r="CZA107"/>
      <c r="CZB107"/>
      <c r="CZC107"/>
      <c r="CZD107"/>
      <c r="CZE107"/>
      <c r="CZF107"/>
      <c r="CZG107"/>
      <c r="CZH107"/>
      <c r="CZI107"/>
      <c r="CZJ107"/>
      <c r="CZK107"/>
      <c r="CZL107"/>
      <c r="CZM107"/>
      <c r="CZN107"/>
      <c r="CZO107"/>
      <c r="CZP107"/>
      <c r="CZQ107"/>
      <c r="CZR107"/>
      <c r="CZS107"/>
      <c r="CZT107"/>
      <c r="CZU107"/>
      <c r="CZV107"/>
      <c r="CZW107"/>
      <c r="CZX107"/>
      <c r="CZY107"/>
      <c r="CZZ107"/>
      <c r="DAA107"/>
      <c r="DAB107"/>
      <c r="DAC107"/>
      <c r="DAD107"/>
      <c r="DAE107"/>
      <c r="DAF107"/>
      <c r="DAG107"/>
      <c r="DAH107"/>
      <c r="DAI107"/>
      <c r="DAJ107"/>
      <c r="DAK107"/>
      <c r="DAL107"/>
      <c r="DAM107"/>
      <c r="DAN107"/>
      <c r="DAO107"/>
      <c r="DAP107"/>
      <c r="DAQ107"/>
      <c r="DAR107"/>
      <c r="DAS107"/>
      <c r="DAT107"/>
      <c r="DAU107"/>
      <c r="DAV107"/>
      <c r="DAW107"/>
      <c r="DAX107"/>
      <c r="DAY107"/>
      <c r="DAZ107"/>
      <c r="DBA107"/>
      <c r="DBB107"/>
      <c r="DBC107"/>
      <c r="DBD107"/>
      <c r="DBE107"/>
      <c r="DBF107"/>
      <c r="DBG107"/>
      <c r="DBH107"/>
      <c r="DBI107"/>
      <c r="DBJ107"/>
      <c r="DBK107"/>
      <c r="DBL107"/>
      <c r="DBM107"/>
      <c r="DBN107"/>
      <c r="DBO107"/>
      <c r="DBP107"/>
      <c r="DBQ107"/>
      <c r="DBR107"/>
      <c r="DBS107"/>
      <c r="DBT107"/>
      <c r="DBU107"/>
      <c r="DBV107"/>
      <c r="DBW107"/>
      <c r="DBX107"/>
      <c r="DBY107"/>
      <c r="DBZ107"/>
      <c r="DCA107"/>
      <c r="DCB107"/>
      <c r="DCC107"/>
      <c r="DCD107"/>
      <c r="DCE107"/>
      <c r="DCF107"/>
      <c r="DCG107"/>
      <c r="DCH107"/>
      <c r="DCI107"/>
      <c r="DCJ107"/>
      <c r="DCK107"/>
      <c r="DCL107"/>
      <c r="DCM107"/>
      <c r="DCN107"/>
      <c r="DCO107"/>
      <c r="DCP107"/>
      <c r="DCQ107"/>
      <c r="DCR107"/>
      <c r="DCS107"/>
      <c r="DCT107"/>
      <c r="DCU107"/>
      <c r="DCV107"/>
      <c r="DCW107"/>
      <c r="DCX107"/>
      <c r="DCY107"/>
      <c r="DCZ107"/>
      <c r="DDA107"/>
      <c r="DDB107"/>
      <c r="DDC107"/>
      <c r="DDD107"/>
      <c r="DDE107"/>
      <c r="DDF107"/>
      <c r="DDG107"/>
      <c r="DDH107"/>
      <c r="DDI107"/>
      <c r="DDJ107"/>
      <c r="DDK107"/>
      <c r="DDL107"/>
      <c r="DDM107"/>
      <c r="DDN107"/>
      <c r="DDO107"/>
      <c r="DDP107"/>
      <c r="DDQ107"/>
      <c r="DDR107"/>
      <c r="DDS107"/>
      <c r="DDT107"/>
      <c r="DDU107"/>
      <c r="DDV107"/>
      <c r="DDW107"/>
      <c r="DDX107"/>
      <c r="DDY107"/>
      <c r="DDZ107"/>
      <c r="DEA107"/>
      <c r="DEB107"/>
      <c r="DEC107"/>
      <c r="DED107"/>
      <c r="DEE107"/>
      <c r="DEF107"/>
      <c r="DEG107"/>
      <c r="DEH107"/>
      <c r="DEI107"/>
      <c r="DEJ107"/>
      <c r="DEK107"/>
      <c r="DEL107"/>
      <c r="DEM107"/>
      <c r="DEN107"/>
      <c r="DEO107"/>
      <c r="DEP107"/>
      <c r="DEQ107"/>
      <c r="DER107"/>
      <c r="DES107"/>
      <c r="DET107"/>
      <c r="DEU107"/>
      <c r="DEV107"/>
      <c r="DEW107"/>
      <c r="DEX107"/>
      <c r="DEY107"/>
      <c r="DEZ107"/>
      <c r="DFA107"/>
      <c r="DFB107"/>
      <c r="DFC107"/>
      <c r="DFD107"/>
      <c r="DFE107"/>
      <c r="DFF107"/>
      <c r="DFG107"/>
      <c r="DFH107"/>
      <c r="DFI107"/>
      <c r="DFJ107"/>
      <c r="DFK107"/>
      <c r="DFL107"/>
      <c r="DFM107"/>
      <c r="DFN107"/>
      <c r="DFO107"/>
      <c r="DFP107"/>
      <c r="DFQ107"/>
      <c r="DFR107"/>
      <c r="DFS107"/>
      <c r="DFT107"/>
      <c r="DFU107"/>
      <c r="DFV107"/>
      <c r="DFW107"/>
      <c r="DFX107"/>
      <c r="DFY107"/>
      <c r="DFZ107"/>
      <c r="DGA107"/>
      <c r="DGB107"/>
      <c r="DGC107"/>
      <c r="DGD107"/>
      <c r="DGE107"/>
      <c r="DGF107"/>
      <c r="DGG107"/>
      <c r="DGH107"/>
      <c r="DGI107"/>
      <c r="DGJ107"/>
      <c r="DGK107"/>
      <c r="DGL107"/>
      <c r="DGM107"/>
      <c r="DGN107"/>
      <c r="DGO107"/>
      <c r="DGP107"/>
      <c r="DGQ107"/>
      <c r="DGR107"/>
      <c r="DGS107"/>
      <c r="DGT107"/>
      <c r="DGU107"/>
      <c r="DGV107"/>
      <c r="DGW107"/>
      <c r="DGX107"/>
      <c r="DGY107"/>
      <c r="DGZ107"/>
      <c r="DHA107"/>
      <c r="DHB107"/>
      <c r="DHC107"/>
      <c r="DHD107"/>
      <c r="DHE107"/>
      <c r="DHF107"/>
      <c r="DHG107"/>
      <c r="DHH107"/>
      <c r="DHI107"/>
      <c r="DHJ107"/>
      <c r="DHK107"/>
      <c r="DHL107"/>
      <c r="DHM107"/>
      <c r="DHN107"/>
      <c r="DHO107"/>
      <c r="DHP107"/>
      <c r="DHQ107"/>
      <c r="DHR107"/>
      <c r="DHS107"/>
      <c r="DHT107"/>
      <c r="DHU107"/>
      <c r="DHV107"/>
      <c r="DHW107"/>
      <c r="DHX107"/>
      <c r="DHY107"/>
      <c r="DHZ107"/>
      <c r="DIA107"/>
      <c r="DIB107"/>
      <c r="DIC107"/>
      <c r="DID107"/>
      <c r="DIE107"/>
      <c r="DIF107"/>
      <c r="DIG107"/>
      <c r="DIH107"/>
      <c r="DII107"/>
      <c r="DIJ107"/>
      <c r="DIK107"/>
      <c r="DIL107"/>
      <c r="DIM107"/>
      <c r="DIN107"/>
      <c r="DIO107"/>
      <c r="DIP107"/>
      <c r="DIQ107"/>
      <c r="DIR107"/>
      <c r="DIS107"/>
      <c r="DIT107"/>
      <c r="DIU107"/>
      <c r="DIV107"/>
      <c r="DIW107"/>
      <c r="DIX107"/>
      <c r="DIY107"/>
      <c r="DIZ107"/>
      <c r="DJA107"/>
      <c r="DJB107"/>
      <c r="DJC107"/>
      <c r="DJD107"/>
      <c r="DJE107"/>
      <c r="DJF107"/>
      <c r="DJG107"/>
      <c r="DJH107"/>
      <c r="DJI107"/>
      <c r="DJJ107"/>
      <c r="DJK107"/>
      <c r="DJL107"/>
      <c r="DJM107"/>
      <c r="DJN107"/>
      <c r="DJO107"/>
      <c r="DJP107"/>
      <c r="DJQ107"/>
      <c r="DJR107"/>
      <c r="DJS107"/>
      <c r="DJT107"/>
      <c r="DJU107"/>
      <c r="DJV107"/>
      <c r="DJW107"/>
      <c r="DJX107"/>
      <c r="DJY107"/>
      <c r="DJZ107"/>
      <c r="DKA107"/>
      <c r="DKB107"/>
      <c r="DKC107"/>
      <c r="DKD107"/>
      <c r="DKE107"/>
      <c r="DKF107"/>
      <c r="DKG107"/>
      <c r="DKH107"/>
      <c r="DKI107"/>
      <c r="DKJ107"/>
      <c r="DKK107"/>
      <c r="DKL107"/>
      <c r="DKM107"/>
      <c r="DKN107"/>
      <c r="DKO107"/>
      <c r="DKP107"/>
      <c r="DKQ107"/>
      <c r="DKR107"/>
      <c r="DKS107"/>
      <c r="DKT107"/>
      <c r="DKU107"/>
      <c r="DKV107"/>
      <c r="DKW107"/>
      <c r="DKX107"/>
      <c r="DKY107"/>
      <c r="DKZ107"/>
      <c r="DLA107"/>
      <c r="DLB107"/>
      <c r="DLC107"/>
      <c r="DLD107"/>
      <c r="DLE107"/>
      <c r="DLF107"/>
      <c r="DLG107"/>
      <c r="DLH107"/>
      <c r="DLI107"/>
      <c r="DLJ107"/>
      <c r="DLK107"/>
      <c r="DLL107"/>
      <c r="DLM107"/>
      <c r="DLN107"/>
      <c r="DLO107"/>
      <c r="DLP107"/>
      <c r="DLQ107"/>
      <c r="DLR107"/>
      <c r="DLS107"/>
      <c r="DLT107"/>
      <c r="DLU107"/>
      <c r="DLV107"/>
      <c r="DLW107"/>
      <c r="DLX107"/>
      <c r="DLY107"/>
      <c r="DLZ107"/>
      <c r="DMA107"/>
      <c r="DMB107"/>
      <c r="DMC107"/>
      <c r="DMD107"/>
      <c r="DME107"/>
      <c r="DMF107"/>
      <c r="DMG107"/>
      <c r="DMH107"/>
      <c r="DMI107"/>
      <c r="DMJ107"/>
      <c r="DMK107"/>
      <c r="DML107"/>
      <c r="DMM107"/>
      <c r="DMN107"/>
      <c r="DMO107"/>
      <c r="DMP107"/>
      <c r="DMQ107"/>
      <c r="DMR107"/>
      <c r="DMS107"/>
      <c r="DMT107"/>
      <c r="DMU107"/>
      <c r="DMV107"/>
      <c r="DMW107"/>
      <c r="DMX107"/>
      <c r="DMY107"/>
      <c r="DMZ107"/>
      <c r="DNA107"/>
      <c r="DNB107"/>
      <c r="DNC107"/>
      <c r="DND107"/>
      <c r="DNE107"/>
      <c r="DNF107"/>
      <c r="DNG107"/>
      <c r="DNH107"/>
      <c r="DNI107"/>
      <c r="DNJ107"/>
      <c r="DNK107"/>
      <c r="DNL107"/>
      <c r="DNM107"/>
      <c r="DNN107"/>
      <c r="DNO107"/>
      <c r="DNP107"/>
      <c r="DNQ107"/>
      <c r="DNR107"/>
      <c r="DNS107"/>
      <c r="DNT107"/>
      <c r="DNU107"/>
      <c r="DNV107"/>
      <c r="DNW107"/>
      <c r="DNX107"/>
      <c r="DNY107"/>
      <c r="DNZ107"/>
      <c r="DOA107"/>
      <c r="DOB107"/>
      <c r="DOC107"/>
      <c r="DOD107"/>
      <c r="DOE107"/>
      <c r="DOF107"/>
      <c r="DOG107"/>
      <c r="DOH107"/>
      <c r="DOI107"/>
      <c r="DOJ107"/>
      <c r="DOK107"/>
      <c r="DOL107"/>
      <c r="DOM107"/>
      <c r="DON107"/>
      <c r="DOO107"/>
      <c r="DOP107"/>
      <c r="DOQ107"/>
      <c r="DOR107"/>
      <c r="DOS107"/>
      <c r="DOT107"/>
      <c r="DOU107"/>
      <c r="DOV107"/>
      <c r="DOW107"/>
      <c r="DOX107"/>
      <c r="DOY107"/>
      <c r="DOZ107"/>
      <c r="DPA107"/>
      <c r="DPB107"/>
      <c r="DPC107"/>
      <c r="DPD107"/>
      <c r="DPE107"/>
      <c r="DPF107"/>
      <c r="DPG107"/>
      <c r="DPH107"/>
      <c r="DPI107"/>
      <c r="DPJ107"/>
      <c r="DPK107"/>
      <c r="DPL107"/>
      <c r="DPM107"/>
      <c r="DPN107"/>
      <c r="DPO107"/>
      <c r="DPP107"/>
      <c r="DPQ107"/>
      <c r="DPR107"/>
      <c r="DPS107"/>
      <c r="DPT107"/>
      <c r="DPU107"/>
      <c r="DPV107"/>
      <c r="DPW107"/>
      <c r="DPX107"/>
      <c r="DPY107"/>
      <c r="DPZ107"/>
      <c r="DQA107"/>
      <c r="DQB107"/>
      <c r="DQC107"/>
      <c r="DQD107"/>
      <c r="DQE107"/>
      <c r="DQF107"/>
      <c r="DQG107"/>
      <c r="DQH107"/>
      <c r="DQI107"/>
      <c r="DQJ107"/>
      <c r="DQK107"/>
      <c r="DQL107"/>
      <c r="DQM107"/>
      <c r="DQN107"/>
      <c r="DQO107"/>
      <c r="DQP107"/>
      <c r="DQQ107"/>
      <c r="DQR107"/>
      <c r="DQS107"/>
      <c r="DQT107"/>
      <c r="DQU107"/>
      <c r="DQV107"/>
      <c r="DQW107"/>
      <c r="DQX107"/>
      <c r="DQY107"/>
      <c r="DQZ107"/>
      <c r="DRA107"/>
      <c r="DRB107"/>
      <c r="DRC107"/>
      <c r="DRD107"/>
      <c r="DRE107"/>
      <c r="DRF107"/>
      <c r="DRG107"/>
      <c r="DRH107"/>
      <c r="DRI107"/>
      <c r="DRJ107"/>
      <c r="DRK107"/>
      <c r="DRL107"/>
      <c r="DRM107"/>
      <c r="DRN107"/>
      <c r="DRO107"/>
      <c r="DRP107"/>
      <c r="DRQ107"/>
      <c r="DRR107"/>
      <c r="DRS107"/>
      <c r="DRT107"/>
      <c r="DRU107"/>
      <c r="DRV107"/>
      <c r="DRW107"/>
      <c r="DRX107"/>
      <c r="DRY107"/>
      <c r="DRZ107"/>
      <c r="DSA107"/>
      <c r="DSB107"/>
      <c r="DSC107"/>
      <c r="DSD107"/>
      <c r="DSE107"/>
      <c r="DSF107"/>
      <c r="DSG107"/>
      <c r="DSH107"/>
      <c r="DSI107"/>
      <c r="DSJ107"/>
      <c r="DSK107"/>
      <c r="DSL107"/>
      <c r="DSM107"/>
      <c r="DSN107"/>
      <c r="DSO107"/>
      <c r="DSP107"/>
      <c r="DSQ107"/>
      <c r="DSR107"/>
      <c r="DSS107"/>
      <c r="DST107"/>
      <c r="DSU107"/>
      <c r="DSV107"/>
      <c r="DSW107"/>
      <c r="DSX107"/>
      <c r="DSY107"/>
      <c r="DSZ107"/>
      <c r="DTA107"/>
      <c r="DTB107"/>
      <c r="DTC107"/>
      <c r="DTD107"/>
      <c r="DTE107"/>
      <c r="DTF107"/>
      <c r="DTG107"/>
      <c r="DTH107"/>
      <c r="DTI107"/>
      <c r="DTJ107"/>
      <c r="DTK107"/>
      <c r="DTL107"/>
      <c r="DTM107"/>
      <c r="DTN107"/>
      <c r="DTO107"/>
      <c r="DTP107"/>
      <c r="DTQ107"/>
      <c r="DTR107"/>
      <c r="DTS107"/>
      <c r="DTT107"/>
      <c r="DTU107"/>
      <c r="DTV107"/>
      <c r="DTW107"/>
      <c r="DTX107"/>
      <c r="DTY107"/>
      <c r="DTZ107"/>
      <c r="DUA107"/>
      <c r="DUB107"/>
      <c r="DUC107"/>
      <c r="DUD107"/>
      <c r="DUE107"/>
      <c r="DUF107"/>
      <c r="DUG107"/>
      <c r="DUH107"/>
      <c r="DUI107"/>
      <c r="DUJ107"/>
      <c r="DUK107"/>
      <c r="DUL107"/>
      <c r="DUM107"/>
      <c r="DUN107"/>
      <c r="DUO107"/>
      <c r="DUP107"/>
      <c r="DUQ107"/>
      <c r="DUR107"/>
      <c r="DUS107"/>
      <c r="DUT107"/>
      <c r="DUU107"/>
      <c r="DUV107"/>
      <c r="DUW107"/>
      <c r="DUX107"/>
      <c r="DUY107"/>
      <c r="DUZ107"/>
      <c r="DVA107"/>
      <c r="DVB107"/>
      <c r="DVC107"/>
      <c r="DVD107"/>
      <c r="DVE107"/>
      <c r="DVF107"/>
      <c r="DVG107"/>
      <c r="DVH107"/>
      <c r="DVI107"/>
      <c r="DVJ107"/>
      <c r="DVK107"/>
      <c r="DVL107"/>
      <c r="DVM107"/>
      <c r="DVN107"/>
      <c r="DVO107"/>
      <c r="DVP107"/>
      <c r="DVQ107"/>
      <c r="DVR107"/>
      <c r="DVS107"/>
      <c r="DVT107"/>
      <c r="DVU107"/>
      <c r="DVV107"/>
      <c r="DVW107"/>
      <c r="DVX107"/>
      <c r="DVY107"/>
      <c r="DVZ107"/>
      <c r="DWA107"/>
      <c r="DWB107"/>
      <c r="DWC107"/>
      <c r="DWD107"/>
      <c r="DWE107"/>
      <c r="DWF107"/>
      <c r="DWG107"/>
      <c r="DWH107"/>
      <c r="DWI107"/>
      <c r="DWJ107"/>
      <c r="DWK107"/>
      <c r="DWL107"/>
      <c r="DWM107"/>
      <c r="DWN107"/>
      <c r="DWO107"/>
      <c r="DWP107"/>
      <c r="DWQ107"/>
      <c r="DWR107"/>
      <c r="DWS107"/>
      <c r="DWT107"/>
      <c r="DWU107"/>
      <c r="DWV107"/>
      <c r="DWW107"/>
      <c r="DWX107"/>
      <c r="DWY107"/>
      <c r="DWZ107"/>
      <c r="DXA107"/>
      <c r="DXB107"/>
      <c r="DXC107"/>
      <c r="DXD107"/>
      <c r="DXE107"/>
      <c r="DXF107"/>
      <c r="DXG107"/>
      <c r="DXH107"/>
      <c r="DXI107"/>
      <c r="DXJ107"/>
      <c r="DXK107"/>
      <c r="DXL107"/>
      <c r="DXM107"/>
      <c r="DXN107"/>
      <c r="DXO107"/>
      <c r="DXP107"/>
      <c r="DXQ107"/>
      <c r="DXR107"/>
      <c r="DXS107"/>
      <c r="DXT107"/>
      <c r="DXU107"/>
      <c r="DXV107"/>
      <c r="DXW107"/>
      <c r="DXX107"/>
      <c r="DXY107"/>
      <c r="DXZ107"/>
      <c r="DYA107"/>
      <c r="DYB107"/>
      <c r="DYC107"/>
      <c r="DYD107"/>
      <c r="DYE107"/>
      <c r="DYF107"/>
      <c r="DYG107"/>
      <c r="DYH107"/>
      <c r="DYI107"/>
      <c r="DYJ107"/>
      <c r="DYK107"/>
      <c r="DYL107"/>
      <c r="DYM107"/>
      <c r="DYN107"/>
      <c r="DYO107"/>
      <c r="DYP107"/>
      <c r="DYQ107"/>
      <c r="DYR107"/>
      <c r="DYS107"/>
      <c r="DYT107"/>
      <c r="DYU107"/>
      <c r="DYV107"/>
      <c r="DYW107"/>
      <c r="DYX107"/>
      <c r="DYY107"/>
      <c r="DYZ107"/>
      <c r="DZA107"/>
      <c r="DZB107"/>
      <c r="DZC107"/>
      <c r="DZD107"/>
      <c r="DZE107"/>
      <c r="DZF107"/>
      <c r="DZG107"/>
      <c r="DZH107"/>
      <c r="DZI107"/>
      <c r="DZJ107"/>
      <c r="DZK107"/>
      <c r="DZL107"/>
      <c r="DZM107"/>
      <c r="DZN107"/>
      <c r="DZO107"/>
      <c r="DZP107"/>
      <c r="DZQ107"/>
      <c r="DZR107"/>
      <c r="DZS107"/>
      <c r="DZT107"/>
      <c r="DZU107"/>
      <c r="DZV107"/>
      <c r="DZW107"/>
      <c r="DZX107"/>
      <c r="DZY107"/>
      <c r="DZZ107"/>
      <c r="EAA107"/>
      <c r="EAB107"/>
      <c r="EAC107"/>
      <c r="EAD107"/>
      <c r="EAE107"/>
      <c r="EAF107"/>
      <c r="EAG107"/>
      <c r="EAH107"/>
      <c r="EAI107"/>
      <c r="EAJ107"/>
      <c r="EAK107"/>
      <c r="EAL107"/>
      <c r="EAM107"/>
      <c r="EAN107"/>
      <c r="EAO107"/>
      <c r="EAP107"/>
      <c r="EAQ107"/>
      <c r="EAR107"/>
      <c r="EAS107"/>
      <c r="EAT107"/>
      <c r="EAU107"/>
      <c r="EAV107"/>
      <c r="EAW107"/>
      <c r="EAX107"/>
      <c r="EAY107"/>
      <c r="EAZ107"/>
      <c r="EBA107"/>
      <c r="EBB107"/>
      <c r="EBC107"/>
      <c r="EBD107"/>
      <c r="EBE107"/>
      <c r="EBF107"/>
      <c r="EBG107"/>
      <c r="EBH107"/>
      <c r="EBI107"/>
      <c r="EBJ107"/>
      <c r="EBK107"/>
      <c r="EBL107"/>
      <c r="EBM107"/>
      <c r="EBN107"/>
      <c r="EBO107"/>
      <c r="EBP107"/>
      <c r="EBQ107"/>
      <c r="EBR107"/>
      <c r="EBS107"/>
      <c r="EBT107"/>
      <c r="EBU107"/>
      <c r="EBV107"/>
      <c r="EBW107"/>
      <c r="EBX107"/>
      <c r="EBY107"/>
      <c r="EBZ107"/>
      <c r="ECA107"/>
      <c r="ECB107"/>
      <c r="ECC107"/>
      <c r="ECD107"/>
      <c r="ECE107"/>
      <c r="ECF107"/>
      <c r="ECG107"/>
      <c r="ECH107"/>
      <c r="ECI107"/>
      <c r="ECJ107"/>
      <c r="ECK107"/>
      <c r="ECL107"/>
      <c r="ECM107"/>
      <c r="ECN107"/>
      <c r="ECO107"/>
      <c r="ECP107"/>
      <c r="ECQ107"/>
      <c r="ECR107"/>
      <c r="ECS107"/>
      <c r="ECT107"/>
      <c r="ECU107"/>
      <c r="ECV107"/>
      <c r="ECW107"/>
      <c r="ECX107"/>
      <c r="ECY107"/>
      <c r="ECZ107"/>
      <c r="EDA107"/>
      <c r="EDB107"/>
      <c r="EDC107"/>
      <c r="EDD107"/>
      <c r="EDE107"/>
      <c r="EDF107"/>
      <c r="EDG107"/>
      <c r="EDH107"/>
      <c r="EDI107"/>
      <c r="EDJ107"/>
      <c r="EDK107"/>
      <c r="EDL107"/>
      <c r="EDM107"/>
      <c r="EDN107"/>
      <c r="EDO107"/>
      <c r="EDP107"/>
      <c r="EDQ107"/>
      <c r="EDR107"/>
      <c r="EDS107"/>
      <c r="EDT107"/>
      <c r="EDU107"/>
      <c r="EDV107"/>
      <c r="EDW107"/>
      <c r="EDX107"/>
      <c r="EDY107"/>
      <c r="EDZ107"/>
      <c r="EEA107"/>
      <c r="EEB107"/>
      <c r="EEC107"/>
      <c r="EED107"/>
      <c r="EEE107"/>
      <c r="EEF107"/>
      <c r="EEG107"/>
      <c r="EEH107"/>
      <c r="EEI107"/>
      <c r="EEJ107"/>
      <c r="EEK107"/>
      <c r="EEL107"/>
      <c r="EEM107"/>
      <c r="EEN107"/>
      <c r="EEO107"/>
      <c r="EEP107"/>
      <c r="EEQ107"/>
      <c r="EER107"/>
      <c r="EES107"/>
      <c r="EET107"/>
      <c r="EEU107"/>
      <c r="EEV107"/>
      <c r="EEW107"/>
      <c r="EEX107"/>
      <c r="EEY107"/>
      <c r="EEZ107"/>
      <c r="EFA107"/>
      <c r="EFB107"/>
      <c r="EFC107"/>
      <c r="EFD107"/>
      <c r="EFE107"/>
      <c r="EFF107"/>
      <c r="EFG107"/>
      <c r="EFH107"/>
      <c r="EFI107"/>
      <c r="EFJ107"/>
      <c r="EFK107"/>
      <c r="EFL107"/>
      <c r="EFM107"/>
      <c r="EFN107"/>
      <c r="EFO107"/>
      <c r="EFP107"/>
      <c r="EFQ107"/>
      <c r="EFR107"/>
      <c r="EFS107"/>
      <c r="EFT107"/>
      <c r="EFU107"/>
      <c r="EFV107"/>
      <c r="EFW107"/>
      <c r="EFX107"/>
      <c r="EFY107"/>
      <c r="EFZ107"/>
      <c r="EGA107"/>
      <c r="EGB107"/>
      <c r="EGC107"/>
      <c r="EGD107"/>
      <c r="EGE107"/>
      <c r="EGF107"/>
      <c r="EGG107"/>
      <c r="EGH107"/>
      <c r="EGI107"/>
      <c r="EGJ107"/>
      <c r="EGK107"/>
      <c r="EGL107"/>
      <c r="EGM107"/>
      <c r="EGN107"/>
      <c r="EGO107"/>
      <c r="EGP107"/>
      <c r="EGQ107"/>
      <c r="EGR107"/>
      <c r="EGS107"/>
      <c r="EGT107"/>
      <c r="EGU107"/>
      <c r="EGV107"/>
      <c r="EGW107"/>
      <c r="EGX107"/>
      <c r="EGY107"/>
      <c r="EGZ107"/>
      <c r="EHA107"/>
      <c r="EHB107"/>
      <c r="EHC107"/>
      <c r="EHD107"/>
      <c r="EHE107"/>
      <c r="EHF107"/>
      <c r="EHG107"/>
      <c r="EHH107"/>
      <c r="EHI107"/>
      <c r="EHJ107"/>
      <c r="EHK107"/>
      <c r="EHL107"/>
      <c r="EHM107"/>
      <c r="EHN107"/>
      <c r="EHO107"/>
      <c r="EHP107"/>
      <c r="EHQ107"/>
      <c r="EHR107"/>
      <c r="EHS107"/>
      <c r="EHT107"/>
      <c r="EHU107"/>
      <c r="EHV107"/>
      <c r="EHW107"/>
      <c r="EHX107"/>
      <c r="EHY107"/>
      <c r="EHZ107"/>
      <c r="EIA107"/>
      <c r="EIB107"/>
      <c r="EIC107"/>
      <c r="EID107"/>
      <c r="EIE107"/>
      <c r="EIF107"/>
      <c r="EIG107"/>
      <c r="EIH107"/>
      <c r="EII107"/>
      <c r="EIJ107"/>
      <c r="EIK107"/>
      <c r="EIL107"/>
      <c r="EIM107"/>
      <c r="EIN107"/>
      <c r="EIO107"/>
      <c r="EIP107"/>
      <c r="EIQ107"/>
      <c r="EIR107"/>
      <c r="EIS107"/>
      <c r="EIT107"/>
      <c r="EIU107"/>
      <c r="EIV107"/>
      <c r="EIW107"/>
      <c r="EIX107"/>
      <c r="EIY107"/>
      <c r="EIZ107"/>
      <c r="EJA107"/>
      <c r="EJB107"/>
      <c r="EJC107"/>
      <c r="EJD107"/>
      <c r="EJE107"/>
      <c r="EJF107"/>
      <c r="EJG107"/>
      <c r="EJH107"/>
      <c r="EJI107"/>
      <c r="EJJ107"/>
      <c r="EJK107"/>
      <c r="EJL107"/>
      <c r="EJM107"/>
      <c r="EJN107"/>
      <c r="EJO107"/>
      <c r="EJP107"/>
      <c r="EJQ107"/>
      <c r="EJR107"/>
      <c r="EJS107"/>
      <c r="EJT107"/>
      <c r="EJU107"/>
      <c r="EJV107"/>
      <c r="EJW107"/>
      <c r="EJX107"/>
      <c r="EJY107"/>
      <c r="EJZ107"/>
      <c r="EKA107"/>
      <c r="EKB107"/>
      <c r="EKC107"/>
      <c r="EKD107"/>
      <c r="EKE107"/>
      <c r="EKF107"/>
      <c r="EKG107"/>
      <c r="EKH107"/>
      <c r="EKI107"/>
      <c r="EKJ107"/>
      <c r="EKK107"/>
      <c r="EKL107"/>
      <c r="EKM107"/>
      <c r="EKN107"/>
      <c r="EKO107"/>
      <c r="EKP107"/>
      <c r="EKQ107"/>
      <c r="EKR107"/>
      <c r="EKS107"/>
      <c r="EKT107"/>
      <c r="EKU107"/>
      <c r="EKV107"/>
      <c r="EKW107"/>
      <c r="EKX107"/>
      <c r="EKY107"/>
      <c r="EKZ107"/>
      <c r="ELA107"/>
      <c r="ELB107"/>
      <c r="ELC107"/>
      <c r="ELD107"/>
      <c r="ELE107"/>
      <c r="ELF107"/>
      <c r="ELG107"/>
      <c r="ELH107"/>
      <c r="ELI107"/>
      <c r="ELJ107"/>
      <c r="ELK107"/>
      <c r="ELL107"/>
      <c r="ELM107"/>
      <c r="ELN107"/>
      <c r="ELO107"/>
      <c r="ELP107"/>
      <c r="ELQ107"/>
      <c r="ELR107"/>
      <c r="ELS107"/>
      <c r="ELT107"/>
      <c r="ELU107"/>
      <c r="ELV107"/>
      <c r="ELW107"/>
      <c r="ELX107"/>
      <c r="ELY107"/>
      <c r="ELZ107"/>
      <c r="EMA107"/>
      <c r="EMB107"/>
      <c r="EMC107"/>
      <c r="EMD107"/>
      <c r="EME107"/>
      <c r="EMF107"/>
      <c r="EMG107"/>
      <c r="EMH107"/>
      <c r="EMI107"/>
      <c r="EMJ107"/>
      <c r="EMK107"/>
      <c r="EML107"/>
      <c r="EMM107"/>
      <c r="EMN107"/>
      <c r="EMO107"/>
      <c r="EMP107"/>
      <c r="EMQ107"/>
      <c r="EMR107"/>
      <c r="EMS107"/>
      <c r="EMT107"/>
      <c r="EMU107"/>
      <c r="EMV107"/>
      <c r="EMW107"/>
      <c r="EMX107"/>
      <c r="EMY107"/>
      <c r="EMZ107"/>
      <c r="ENA107"/>
      <c r="ENB107"/>
      <c r="ENC107"/>
      <c r="END107"/>
      <c r="ENE107"/>
      <c r="ENF107"/>
      <c r="ENG107"/>
      <c r="ENH107"/>
      <c r="ENI107"/>
      <c r="ENJ107"/>
      <c r="ENK107"/>
      <c r="ENL107"/>
      <c r="ENM107"/>
      <c r="ENN107"/>
      <c r="ENO107"/>
      <c r="ENP107"/>
      <c r="ENQ107"/>
      <c r="ENR107"/>
      <c r="ENS107"/>
      <c r="ENT107"/>
      <c r="ENU107"/>
      <c r="ENV107"/>
      <c r="ENW107"/>
      <c r="ENX107"/>
      <c r="ENY107"/>
      <c r="ENZ107"/>
      <c r="EOA107"/>
      <c r="EOB107"/>
      <c r="EOC107"/>
      <c r="EOD107"/>
      <c r="EOE107"/>
      <c r="EOF107"/>
      <c r="EOG107"/>
      <c r="EOH107"/>
      <c r="EOI107"/>
      <c r="EOJ107"/>
      <c r="EOK107"/>
      <c r="EOL107"/>
      <c r="EOM107"/>
      <c r="EON107"/>
      <c r="EOO107"/>
      <c r="EOP107"/>
      <c r="EOQ107"/>
      <c r="EOR107"/>
      <c r="EOS107"/>
      <c r="EOT107"/>
      <c r="EOU107"/>
      <c r="EOV107"/>
      <c r="EOW107"/>
      <c r="EOX107"/>
      <c r="EOY107"/>
      <c r="EOZ107"/>
      <c r="EPA107"/>
      <c r="EPB107"/>
      <c r="EPC107"/>
      <c r="EPD107"/>
      <c r="EPE107"/>
      <c r="EPF107"/>
      <c r="EPG107"/>
      <c r="EPH107"/>
      <c r="EPI107"/>
      <c r="EPJ107"/>
      <c r="EPK107"/>
      <c r="EPL107"/>
      <c r="EPM107"/>
      <c r="EPN107"/>
      <c r="EPO107"/>
      <c r="EPP107"/>
      <c r="EPQ107"/>
      <c r="EPR107"/>
      <c r="EPS107"/>
      <c r="EPT107"/>
      <c r="EPU107"/>
      <c r="EPV107"/>
      <c r="EPW107"/>
      <c r="EPX107"/>
      <c r="EPY107"/>
      <c r="EPZ107"/>
      <c r="EQA107"/>
      <c r="EQB107"/>
      <c r="EQC107"/>
      <c r="EQD107"/>
      <c r="EQE107"/>
      <c r="EQF107"/>
      <c r="EQG107"/>
      <c r="EQH107"/>
      <c r="EQI107"/>
      <c r="EQJ107"/>
      <c r="EQK107"/>
      <c r="EQL107"/>
      <c r="EQM107"/>
      <c r="EQN107"/>
      <c r="EQO107"/>
      <c r="EQP107"/>
      <c r="EQQ107"/>
      <c r="EQR107"/>
      <c r="EQS107"/>
      <c r="EQT107"/>
      <c r="EQU107"/>
      <c r="EQV107"/>
      <c r="EQW107"/>
      <c r="EQX107"/>
      <c r="EQY107"/>
      <c r="EQZ107"/>
      <c r="ERA107"/>
      <c r="ERB107"/>
      <c r="ERC107"/>
      <c r="ERD107"/>
      <c r="ERE107"/>
      <c r="ERF107"/>
      <c r="ERG107"/>
      <c r="ERH107"/>
      <c r="ERI107"/>
      <c r="ERJ107"/>
      <c r="ERK107"/>
      <c r="ERL107"/>
      <c r="ERM107"/>
      <c r="ERN107"/>
      <c r="ERO107"/>
      <c r="ERP107"/>
      <c r="ERQ107"/>
      <c r="ERR107"/>
      <c r="ERS107"/>
      <c r="ERT107"/>
      <c r="ERU107"/>
      <c r="ERV107"/>
      <c r="ERW107"/>
      <c r="ERX107"/>
      <c r="ERY107"/>
      <c r="ERZ107"/>
      <c r="ESA107"/>
      <c r="ESB107"/>
      <c r="ESC107"/>
      <c r="ESD107"/>
      <c r="ESE107"/>
      <c r="ESF107"/>
      <c r="ESG107"/>
      <c r="ESH107"/>
      <c r="ESI107"/>
      <c r="ESJ107"/>
      <c r="ESK107"/>
      <c r="ESL107"/>
      <c r="ESM107"/>
      <c r="ESN107"/>
      <c r="ESO107"/>
      <c r="ESP107"/>
      <c r="ESQ107"/>
      <c r="ESR107"/>
      <c r="ESS107"/>
      <c r="EST107"/>
      <c r="ESU107"/>
      <c r="ESV107"/>
      <c r="ESW107"/>
      <c r="ESX107"/>
      <c r="ESY107"/>
      <c r="ESZ107"/>
      <c r="ETA107"/>
      <c r="ETB107"/>
      <c r="ETC107"/>
      <c r="ETD107"/>
      <c r="ETE107"/>
      <c r="ETF107"/>
      <c r="ETG107"/>
      <c r="ETH107"/>
      <c r="ETI107"/>
      <c r="ETJ107"/>
      <c r="ETK107"/>
      <c r="ETL107"/>
      <c r="ETM107"/>
      <c r="ETN107"/>
      <c r="ETO107"/>
      <c r="ETP107"/>
      <c r="ETQ107"/>
      <c r="ETR107"/>
      <c r="ETS107"/>
      <c r="ETT107"/>
      <c r="ETU107"/>
      <c r="ETV107"/>
      <c r="ETW107"/>
      <c r="ETX107"/>
      <c r="ETY107"/>
      <c r="ETZ107"/>
      <c r="EUA107"/>
      <c r="EUB107"/>
      <c r="EUC107"/>
      <c r="EUD107"/>
      <c r="EUE107"/>
      <c r="EUF107"/>
      <c r="EUG107"/>
      <c r="EUH107"/>
      <c r="EUI107"/>
      <c r="EUJ107"/>
      <c r="EUK107"/>
      <c r="EUL107"/>
      <c r="EUM107"/>
      <c r="EUN107"/>
      <c r="EUO107"/>
      <c r="EUP107"/>
      <c r="EUQ107"/>
      <c r="EUR107"/>
      <c r="EUS107"/>
      <c r="EUT107"/>
      <c r="EUU107"/>
      <c r="EUV107"/>
      <c r="EUW107"/>
      <c r="EUX107"/>
      <c r="EUY107"/>
      <c r="EUZ107"/>
      <c r="EVA107"/>
      <c r="EVB107"/>
      <c r="EVC107"/>
      <c r="EVD107"/>
      <c r="EVE107"/>
      <c r="EVF107"/>
      <c r="EVG107"/>
      <c r="EVH107"/>
      <c r="EVI107"/>
      <c r="EVJ107"/>
      <c r="EVK107"/>
      <c r="EVL107"/>
      <c r="EVM107"/>
      <c r="EVN107"/>
      <c r="EVO107"/>
      <c r="EVP107"/>
      <c r="EVQ107"/>
      <c r="EVR107"/>
      <c r="EVS107"/>
      <c r="EVT107"/>
      <c r="EVU107"/>
      <c r="EVV107"/>
      <c r="EVW107"/>
      <c r="EVX107"/>
      <c r="EVY107"/>
      <c r="EVZ107"/>
      <c r="EWA107"/>
      <c r="EWB107"/>
      <c r="EWC107"/>
      <c r="EWD107"/>
      <c r="EWE107"/>
      <c r="EWF107"/>
      <c r="EWG107"/>
      <c r="EWH107"/>
      <c r="EWI107"/>
      <c r="EWJ107"/>
      <c r="EWK107"/>
      <c r="EWL107"/>
      <c r="EWM107"/>
      <c r="EWN107"/>
      <c r="EWO107"/>
      <c r="EWP107"/>
      <c r="EWQ107"/>
      <c r="EWR107"/>
      <c r="EWS107"/>
      <c r="EWT107"/>
      <c r="EWU107"/>
      <c r="EWV107"/>
      <c r="EWW107"/>
      <c r="EWX107"/>
      <c r="EWY107"/>
      <c r="EWZ107"/>
      <c r="EXA107"/>
      <c r="EXB107"/>
      <c r="EXC107"/>
      <c r="EXD107"/>
      <c r="EXE107"/>
      <c r="EXF107"/>
      <c r="EXG107"/>
      <c r="EXH107"/>
      <c r="EXI107"/>
      <c r="EXJ107"/>
      <c r="EXK107"/>
      <c r="EXL107"/>
      <c r="EXM107"/>
      <c r="EXN107"/>
      <c r="EXO107"/>
      <c r="EXP107"/>
      <c r="EXQ107"/>
      <c r="EXR107"/>
      <c r="EXS107"/>
      <c r="EXT107"/>
      <c r="EXU107"/>
      <c r="EXV107"/>
      <c r="EXW107"/>
      <c r="EXX107"/>
      <c r="EXY107"/>
      <c r="EXZ107"/>
      <c r="EYA107"/>
      <c r="EYB107"/>
      <c r="EYC107"/>
      <c r="EYD107"/>
      <c r="EYE107"/>
      <c r="EYF107"/>
      <c r="EYG107"/>
      <c r="EYH107"/>
      <c r="EYI107"/>
      <c r="EYJ107"/>
      <c r="EYK107"/>
      <c r="EYL107"/>
      <c r="EYM107"/>
      <c r="EYN107"/>
      <c r="EYO107"/>
      <c r="EYP107"/>
      <c r="EYQ107"/>
      <c r="EYR107"/>
      <c r="EYS107"/>
      <c r="EYT107"/>
      <c r="EYU107"/>
      <c r="EYV107"/>
      <c r="EYW107"/>
      <c r="EYX107"/>
      <c r="EYY107"/>
      <c r="EYZ107"/>
      <c r="EZA107"/>
      <c r="EZB107"/>
      <c r="EZC107"/>
      <c r="EZD107"/>
      <c r="EZE107"/>
      <c r="EZF107"/>
      <c r="EZG107"/>
      <c r="EZH107"/>
      <c r="EZI107"/>
      <c r="EZJ107"/>
      <c r="EZK107"/>
      <c r="EZL107"/>
      <c r="EZM107"/>
      <c r="EZN107"/>
      <c r="EZO107"/>
      <c r="EZP107"/>
      <c r="EZQ107"/>
      <c r="EZR107"/>
      <c r="EZS107"/>
      <c r="EZT107"/>
      <c r="EZU107"/>
      <c r="EZV107"/>
      <c r="EZW107"/>
      <c r="EZX107"/>
      <c r="EZY107"/>
      <c r="EZZ107"/>
      <c r="FAA107"/>
      <c r="FAB107"/>
      <c r="FAC107"/>
      <c r="FAD107"/>
      <c r="FAE107"/>
      <c r="FAF107"/>
      <c r="FAG107"/>
      <c r="FAH107"/>
      <c r="FAI107"/>
      <c r="FAJ107"/>
      <c r="FAK107"/>
      <c r="FAL107"/>
      <c r="FAM107"/>
      <c r="FAN107"/>
      <c r="FAO107"/>
      <c r="FAP107"/>
      <c r="FAQ107"/>
      <c r="FAR107"/>
      <c r="FAS107"/>
      <c r="FAT107"/>
      <c r="FAU107"/>
      <c r="FAV107"/>
      <c r="FAW107"/>
      <c r="FAX107"/>
      <c r="FAY107"/>
      <c r="FAZ107"/>
      <c r="FBA107"/>
      <c r="FBB107"/>
      <c r="FBC107"/>
      <c r="FBD107"/>
      <c r="FBE107"/>
      <c r="FBF107"/>
      <c r="FBG107"/>
      <c r="FBH107"/>
      <c r="FBI107"/>
      <c r="FBJ107"/>
      <c r="FBK107"/>
      <c r="FBL107"/>
      <c r="FBM107"/>
      <c r="FBN107"/>
      <c r="FBO107"/>
      <c r="FBP107"/>
      <c r="FBQ107"/>
      <c r="FBR107"/>
      <c r="FBS107"/>
      <c r="FBT107"/>
      <c r="FBU107"/>
      <c r="FBV107"/>
      <c r="FBW107"/>
      <c r="FBX107"/>
      <c r="FBY107"/>
      <c r="FBZ107"/>
      <c r="FCA107"/>
      <c r="FCB107"/>
      <c r="FCC107"/>
      <c r="FCD107"/>
      <c r="FCE107"/>
      <c r="FCF107"/>
      <c r="FCG107"/>
      <c r="FCH107"/>
      <c r="FCI107"/>
      <c r="FCJ107"/>
      <c r="FCK107"/>
      <c r="FCL107"/>
      <c r="FCM107"/>
      <c r="FCN107"/>
      <c r="FCO107"/>
      <c r="FCP107"/>
      <c r="FCQ107"/>
      <c r="FCR107"/>
      <c r="FCS107"/>
      <c r="FCT107"/>
      <c r="FCU107"/>
      <c r="FCV107"/>
      <c r="FCW107"/>
      <c r="FCX107"/>
      <c r="FCY107"/>
      <c r="FCZ107"/>
      <c r="FDA107"/>
      <c r="FDB107"/>
      <c r="FDC107"/>
      <c r="FDD107"/>
      <c r="FDE107"/>
      <c r="FDF107"/>
      <c r="FDG107"/>
      <c r="FDH107"/>
      <c r="FDI107"/>
      <c r="FDJ107"/>
      <c r="FDK107"/>
      <c r="FDL107"/>
      <c r="FDM107"/>
      <c r="FDN107"/>
      <c r="FDO107"/>
      <c r="FDP107"/>
      <c r="FDQ107"/>
      <c r="FDR107"/>
      <c r="FDS107"/>
      <c r="FDT107"/>
      <c r="FDU107"/>
      <c r="FDV107"/>
      <c r="FDW107"/>
      <c r="FDX107"/>
      <c r="FDY107"/>
      <c r="FDZ107"/>
      <c r="FEA107"/>
      <c r="FEB107"/>
      <c r="FEC107"/>
      <c r="FED107"/>
      <c r="FEE107"/>
      <c r="FEF107"/>
      <c r="FEG107"/>
      <c r="FEH107"/>
      <c r="FEI107"/>
      <c r="FEJ107"/>
      <c r="FEK107"/>
      <c r="FEL107"/>
      <c r="FEM107"/>
      <c r="FEN107"/>
      <c r="FEO107"/>
      <c r="FEP107"/>
      <c r="FEQ107"/>
      <c r="FER107"/>
      <c r="FES107"/>
      <c r="FET107"/>
      <c r="FEU107"/>
      <c r="FEV107"/>
      <c r="FEW107"/>
      <c r="FEX107"/>
      <c r="FEY107"/>
      <c r="FEZ107"/>
      <c r="FFA107"/>
      <c r="FFB107"/>
      <c r="FFC107"/>
      <c r="FFD107"/>
      <c r="FFE107"/>
      <c r="FFF107"/>
      <c r="FFG107"/>
      <c r="FFH107"/>
      <c r="FFI107"/>
      <c r="FFJ107"/>
      <c r="FFK107"/>
      <c r="FFL107"/>
      <c r="FFM107"/>
      <c r="FFN107"/>
      <c r="FFO107"/>
      <c r="FFP107"/>
      <c r="FFQ107"/>
      <c r="FFR107"/>
      <c r="FFS107"/>
      <c r="FFT107"/>
      <c r="FFU107"/>
      <c r="FFV107"/>
      <c r="FFW107"/>
      <c r="FFX107"/>
      <c r="FFY107"/>
      <c r="FFZ107"/>
      <c r="FGA107"/>
      <c r="FGB107"/>
      <c r="FGC107"/>
      <c r="FGD107"/>
      <c r="FGE107"/>
      <c r="FGF107"/>
      <c r="FGG107"/>
      <c r="FGH107"/>
      <c r="FGI107"/>
      <c r="FGJ107"/>
      <c r="FGK107"/>
      <c r="FGL107"/>
      <c r="FGM107"/>
      <c r="FGN107"/>
      <c r="FGO107"/>
      <c r="FGP107"/>
      <c r="FGQ107"/>
      <c r="FGR107"/>
      <c r="FGS107"/>
      <c r="FGT107"/>
      <c r="FGU107"/>
      <c r="FGV107"/>
      <c r="FGW107"/>
      <c r="FGX107"/>
      <c r="FGY107"/>
      <c r="FGZ107"/>
      <c r="FHA107"/>
      <c r="FHB107"/>
      <c r="FHC107"/>
      <c r="FHD107"/>
      <c r="FHE107"/>
      <c r="FHF107"/>
      <c r="FHG107"/>
      <c r="FHH107"/>
      <c r="FHI107"/>
      <c r="FHJ107"/>
      <c r="FHK107"/>
      <c r="FHL107"/>
      <c r="FHM107"/>
      <c r="FHN107"/>
      <c r="FHO107"/>
      <c r="FHP107"/>
      <c r="FHQ107"/>
      <c r="FHR107"/>
      <c r="FHS107"/>
      <c r="FHT107"/>
      <c r="FHU107"/>
      <c r="FHV107"/>
      <c r="FHW107"/>
      <c r="FHX107"/>
      <c r="FHY107"/>
      <c r="FHZ107"/>
      <c r="FIA107"/>
      <c r="FIB107"/>
      <c r="FIC107"/>
      <c r="FID107"/>
      <c r="FIE107"/>
      <c r="FIF107"/>
      <c r="FIG107"/>
      <c r="FIH107"/>
      <c r="FII107"/>
      <c r="FIJ107"/>
      <c r="FIK107"/>
      <c r="FIL107"/>
      <c r="FIM107"/>
      <c r="FIN107"/>
      <c r="FIO107"/>
      <c r="FIP107"/>
      <c r="FIQ107"/>
      <c r="FIR107"/>
      <c r="FIS107"/>
      <c r="FIT107"/>
      <c r="FIU107"/>
      <c r="FIV107"/>
      <c r="FIW107"/>
      <c r="FIX107"/>
      <c r="FIY107"/>
      <c r="FIZ107"/>
      <c r="FJA107"/>
      <c r="FJB107"/>
      <c r="FJC107"/>
      <c r="FJD107"/>
      <c r="FJE107"/>
      <c r="FJF107"/>
      <c r="FJG107"/>
      <c r="FJH107"/>
      <c r="FJI107"/>
      <c r="FJJ107"/>
      <c r="FJK107"/>
      <c r="FJL107"/>
      <c r="FJM107"/>
      <c r="FJN107"/>
      <c r="FJO107"/>
      <c r="FJP107"/>
      <c r="FJQ107"/>
      <c r="FJR107"/>
      <c r="FJS107"/>
      <c r="FJT107"/>
      <c r="FJU107"/>
      <c r="FJV107"/>
      <c r="FJW107"/>
      <c r="FJX107"/>
      <c r="FJY107"/>
      <c r="FJZ107"/>
      <c r="FKA107"/>
      <c r="FKB107"/>
      <c r="FKC107"/>
      <c r="FKD107"/>
      <c r="FKE107"/>
      <c r="FKF107"/>
      <c r="FKG107"/>
      <c r="FKH107"/>
      <c r="FKI107"/>
      <c r="FKJ107"/>
      <c r="FKK107"/>
      <c r="FKL107"/>
      <c r="FKM107"/>
      <c r="FKN107"/>
      <c r="FKO107"/>
      <c r="FKP107"/>
      <c r="FKQ107"/>
      <c r="FKR107"/>
      <c r="FKS107"/>
      <c r="FKT107"/>
      <c r="FKU107"/>
      <c r="FKV107"/>
      <c r="FKW107"/>
      <c r="FKX107"/>
      <c r="FKY107"/>
      <c r="FKZ107"/>
      <c r="FLA107"/>
      <c r="FLB107"/>
      <c r="FLC107"/>
      <c r="FLD107"/>
      <c r="FLE107"/>
      <c r="FLF107"/>
      <c r="FLG107"/>
      <c r="FLH107"/>
      <c r="FLI107"/>
      <c r="FLJ107"/>
      <c r="FLK107"/>
      <c r="FLL107"/>
      <c r="FLM107"/>
      <c r="FLN107"/>
      <c r="FLO107"/>
      <c r="FLP107"/>
      <c r="FLQ107"/>
      <c r="FLR107"/>
      <c r="FLS107"/>
      <c r="FLT107"/>
      <c r="FLU107"/>
      <c r="FLV107"/>
      <c r="FLW107"/>
      <c r="FLX107"/>
      <c r="FLY107"/>
      <c r="FLZ107"/>
      <c r="FMA107"/>
      <c r="FMB107"/>
      <c r="FMC107"/>
      <c r="FMD107"/>
      <c r="FME107"/>
      <c r="FMF107"/>
      <c r="FMG107"/>
      <c r="FMH107"/>
      <c r="FMI107"/>
      <c r="FMJ107"/>
      <c r="FMK107"/>
      <c r="FML107"/>
      <c r="FMM107"/>
      <c r="FMN107"/>
      <c r="FMO107"/>
      <c r="FMP107"/>
      <c r="FMQ107"/>
      <c r="FMR107"/>
      <c r="FMS107"/>
      <c r="FMT107"/>
      <c r="FMU107"/>
      <c r="FMV107"/>
      <c r="FMW107"/>
      <c r="FMX107"/>
      <c r="FMY107"/>
      <c r="FMZ107"/>
      <c r="FNA107"/>
      <c r="FNB107"/>
      <c r="FNC107"/>
      <c r="FND107"/>
      <c r="FNE107"/>
      <c r="FNF107"/>
      <c r="FNG107"/>
      <c r="FNH107"/>
      <c r="FNI107"/>
      <c r="FNJ107"/>
      <c r="FNK107"/>
      <c r="FNL107"/>
      <c r="FNM107"/>
      <c r="FNN107"/>
      <c r="FNO107"/>
      <c r="FNP107"/>
      <c r="FNQ107"/>
      <c r="FNR107"/>
      <c r="FNS107"/>
      <c r="FNT107"/>
      <c r="FNU107"/>
      <c r="FNV107"/>
      <c r="FNW107"/>
      <c r="FNX107"/>
      <c r="FNY107"/>
      <c r="FNZ107"/>
      <c r="FOA107"/>
      <c r="FOB107"/>
      <c r="FOC107"/>
      <c r="FOD107"/>
      <c r="FOE107"/>
      <c r="FOF107"/>
      <c r="FOG107"/>
      <c r="FOH107"/>
      <c r="FOI107"/>
      <c r="FOJ107"/>
      <c r="FOK107"/>
      <c r="FOL107"/>
      <c r="FOM107"/>
      <c r="FON107"/>
      <c r="FOO107"/>
      <c r="FOP107"/>
      <c r="FOQ107"/>
      <c r="FOR107"/>
      <c r="FOS107"/>
      <c r="FOT107"/>
      <c r="FOU107"/>
      <c r="FOV107"/>
      <c r="FOW107"/>
      <c r="FOX107"/>
      <c r="FOY107"/>
      <c r="FOZ107"/>
      <c r="FPA107"/>
      <c r="FPB107"/>
      <c r="FPC107"/>
      <c r="FPD107"/>
      <c r="FPE107"/>
      <c r="FPF107"/>
      <c r="FPG107"/>
      <c r="FPH107"/>
      <c r="FPI107"/>
      <c r="FPJ107"/>
      <c r="FPK107"/>
      <c r="FPL107"/>
      <c r="FPM107"/>
      <c r="FPN107"/>
      <c r="FPO107"/>
      <c r="FPP107"/>
      <c r="FPQ107"/>
      <c r="FPR107"/>
      <c r="FPS107"/>
      <c r="FPT107"/>
      <c r="FPU107"/>
      <c r="FPV107"/>
      <c r="FPW107"/>
      <c r="FPX107"/>
      <c r="FPY107"/>
      <c r="FPZ107"/>
      <c r="FQA107"/>
      <c r="FQB107"/>
      <c r="FQC107"/>
      <c r="FQD107"/>
      <c r="FQE107"/>
      <c r="FQF107"/>
      <c r="FQG107"/>
      <c r="FQH107"/>
      <c r="FQI107"/>
      <c r="FQJ107"/>
      <c r="FQK107"/>
      <c r="FQL107"/>
      <c r="FQM107"/>
      <c r="FQN107"/>
      <c r="FQO107"/>
      <c r="FQP107"/>
      <c r="FQQ107"/>
      <c r="FQR107"/>
      <c r="FQS107"/>
      <c r="FQT107"/>
      <c r="FQU107"/>
      <c r="FQV107"/>
      <c r="FQW107"/>
      <c r="FQX107"/>
      <c r="FQY107"/>
      <c r="FQZ107"/>
      <c r="FRA107"/>
      <c r="FRB107"/>
      <c r="FRC107"/>
      <c r="FRD107"/>
      <c r="FRE107"/>
      <c r="FRF107"/>
      <c r="FRG107"/>
      <c r="FRH107"/>
      <c r="FRI107"/>
      <c r="FRJ107"/>
      <c r="FRK107"/>
      <c r="FRL107"/>
      <c r="FRM107"/>
      <c r="FRN107"/>
      <c r="FRO107"/>
      <c r="FRP107"/>
      <c r="FRQ107"/>
      <c r="FRR107"/>
      <c r="FRS107"/>
      <c r="FRT107"/>
      <c r="FRU107"/>
      <c r="FRV107"/>
      <c r="FRW107"/>
      <c r="FRX107"/>
      <c r="FRY107"/>
      <c r="FRZ107"/>
      <c r="FSA107"/>
      <c r="FSB107"/>
      <c r="FSC107"/>
      <c r="FSD107"/>
      <c r="FSE107"/>
      <c r="FSF107"/>
      <c r="FSG107"/>
      <c r="FSH107"/>
      <c r="FSI107"/>
      <c r="FSJ107"/>
      <c r="FSK107"/>
      <c r="FSL107"/>
      <c r="FSM107"/>
      <c r="FSN107"/>
      <c r="FSO107"/>
      <c r="FSP107"/>
      <c r="FSQ107"/>
      <c r="FSR107"/>
      <c r="FSS107"/>
      <c r="FST107"/>
      <c r="FSU107"/>
      <c r="FSV107"/>
      <c r="FSW107"/>
      <c r="FSX107"/>
      <c r="FSY107"/>
      <c r="FSZ107"/>
      <c r="FTA107"/>
      <c r="FTB107"/>
      <c r="FTC107"/>
      <c r="FTD107"/>
      <c r="FTE107"/>
      <c r="FTF107"/>
      <c r="FTG107"/>
      <c r="FTH107"/>
      <c r="FTI107"/>
      <c r="FTJ107"/>
      <c r="FTK107"/>
      <c r="FTL107"/>
      <c r="FTM107"/>
      <c r="FTN107"/>
      <c r="FTO107"/>
      <c r="FTP107"/>
      <c r="FTQ107"/>
      <c r="FTR107"/>
      <c r="FTS107"/>
      <c r="FTT107"/>
      <c r="FTU107"/>
      <c r="FTV107"/>
      <c r="FTW107"/>
      <c r="FTX107"/>
      <c r="FTY107"/>
      <c r="FTZ107"/>
      <c r="FUA107"/>
      <c r="FUB107"/>
      <c r="FUC107"/>
      <c r="FUD107"/>
      <c r="FUE107"/>
      <c r="FUF107"/>
      <c r="FUG107"/>
      <c r="FUH107"/>
      <c r="FUI107"/>
      <c r="FUJ107"/>
      <c r="FUK107"/>
      <c r="FUL107"/>
      <c r="FUM107"/>
      <c r="FUN107"/>
      <c r="FUO107"/>
      <c r="FUP107"/>
      <c r="FUQ107"/>
      <c r="FUR107"/>
      <c r="FUS107"/>
      <c r="FUT107"/>
      <c r="FUU107"/>
      <c r="FUV107"/>
      <c r="FUW107"/>
      <c r="FUX107"/>
      <c r="FUY107"/>
      <c r="FUZ107"/>
      <c r="FVA107"/>
      <c r="FVB107"/>
      <c r="FVC107"/>
      <c r="FVD107"/>
      <c r="FVE107"/>
      <c r="FVF107"/>
      <c r="FVG107"/>
      <c r="FVH107"/>
      <c r="FVI107"/>
      <c r="FVJ107"/>
      <c r="FVK107"/>
      <c r="FVL107"/>
      <c r="FVM107"/>
      <c r="FVN107"/>
      <c r="FVO107"/>
      <c r="FVP107"/>
      <c r="FVQ107"/>
      <c r="FVR107"/>
      <c r="FVS107"/>
      <c r="FVT107"/>
      <c r="FVU107"/>
      <c r="FVV107"/>
      <c r="FVW107"/>
      <c r="FVX107"/>
      <c r="FVY107"/>
      <c r="FVZ107"/>
      <c r="FWA107"/>
      <c r="FWB107"/>
      <c r="FWC107"/>
      <c r="FWD107"/>
      <c r="FWE107"/>
      <c r="FWF107"/>
      <c r="FWG107"/>
      <c r="FWH107"/>
      <c r="FWI107"/>
      <c r="FWJ107"/>
      <c r="FWK107"/>
      <c r="FWL107"/>
      <c r="FWM107"/>
      <c r="FWN107"/>
      <c r="FWO107"/>
      <c r="FWP107"/>
      <c r="FWQ107"/>
      <c r="FWR107"/>
      <c r="FWS107"/>
      <c r="FWT107"/>
      <c r="FWU107"/>
      <c r="FWV107"/>
      <c r="FWW107"/>
      <c r="FWX107"/>
      <c r="FWY107"/>
      <c r="FWZ107"/>
      <c r="FXA107"/>
      <c r="FXB107"/>
      <c r="FXC107"/>
      <c r="FXD107"/>
      <c r="FXE107"/>
      <c r="FXF107"/>
      <c r="FXG107"/>
      <c r="FXH107"/>
      <c r="FXI107"/>
      <c r="FXJ107"/>
      <c r="FXK107"/>
      <c r="FXL107"/>
      <c r="FXM107"/>
      <c r="FXN107"/>
      <c r="FXO107"/>
      <c r="FXP107"/>
      <c r="FXQ107"/>
      <c r="FXR107"/>
      <c r="FXS107"/>
      <c r="FXT107"/>
      <c r="FXU107"/>
      <c r="FXV107"/>
      <c r="FXW107"/>
      <c r="FXX107"/>
      <c r="FXY107"/>
      <c r="FXZ107"/>
      <c r="FYA107"/>
      <c r="FYB107"/>
      <c r="FYC107"/>
      <c r="FYD107"/>
      <c r="FYE107"/>
      <c r="FYF107"/>
      <c r="FYG107"/>
      <c r="FYH107"/>
      <c r="FYI107"/>
      <c r="FYJ107"/>
      <c r="FYK107"/>
      <c r="FYL107"/>
      <c r="FYM107"/>
      <c r="FYN107"/>
      <c r="FYO107"/>
      <c r="FYP107"/>
      <c r="FYQ107"/>
      <c r="FYR107"/>
      <c r="FYS107"/>
      <c r="FYT107"/>
      <c r="FYU107"/>
      <c r="FYV107"/>
      <c r="FYW107"/>
      <c r="FYX107"/>
      <c r="FYY107"/>
      <c r="FYZ107"/>
      <c r="FZA107"/>
      <c r="FZB107"/>
      <c r="FZC107"/>
      <c r="FZD107"/>
      <c r="FZE107"/>
      <c r="FZF107"/>
      <c r="FZG107"/>
      <c r="FZH107"/>
      <c r="FZI107"/>
      <c r="FZJ107"/>
      <c r="FZK107"/>
      <c r="FZL107"/>
      <c r="FZM107"/>
      <c r="FZN107"/>
      <c r="FZO107"/>
      <c r="FZP107"/>
      <c r="FZQ107"/>
      <c r="FZR107"/>
      <c r="FZS107"/>
      <c r="FZT107"/>
      <c r="FZU107"/>
      <c r="FZV107"/>
      <c r="FZW107"/>
      <c r="FZX107"/>
      <c r="FZY107"/>
      <c r="FZZ107"/>
      <c r="GAA107"/>
      <c r="GAB107"/>
      <c r="GAC107"/>
      <c r="GAD107"/>
      <c r="GAE107"/>
      <c r="GAF107"/>
      <c r="GAG107"/>
      <c r="GAH107"/>
      <c r="GAI107"/>
      <c r="GAJ107"/>
      <c r="GAK107"/>
      <c r="GAL107"/>
      <c r="GAM107"/>
      <c r="GAN107"/>
      <c r="GAO107"/>
      <c r="GAP107"/>
      <c r="GAQ107"/>
      <c r="GAR107"/>
      <c r="GAS107"/>
      <c r="GAT107"/>
      <c r="GAU107"/>
      <c r="GAV107"/>
      <c r="GAW107"/>
      <c r="GAX107"/>
      <c r="GAY107"/>
      <c r="GAZ107"/>
      <c r="GBA107"/>
      <c r="GBB107"/>
      <c r="GBC107"/>
      <c r="GBD107"/>
      <c r="GBE107"/>
      <c r="GBF107"/>
      <c r="GBG107"/>
      <c r="GBH107"/>
      <c r="GBI107"/>
      <c r="GBJ107"/>
      <c r="GBK107"/>
      <c r="GBL107"/>
      <c r="GBM107"/>
      <c r="GBN107"/>
      <c r="GBO107"/>
      <c r="GBP107"/>
      <c r="GBQ107"/>
      <c r="GBR107"/>
      <c r="GBS107"/>
      <c r="GBT107"/>
      <c r="GBU107"/>
      <c r="GBV107"/>
      <c r="GBW107"/>
      <c r="GBX107"/>
      <c r="GBY107"/>
      <c r="GBZ107"/>
      <c r="GCA107"/>
      <c r="GCB107"/>
      <c r="GCC107"/>
      <c r="GCD107"/>
      <c r="GCE107"/>
      <c r="GCF107"/>
      <c r="GCG107"/>
      <c r="GCH107"/>
      <c r="GCI107"/>
      <c r="GCJ107"/>
      <c r="GCK107"/>
      <c r="GCL107"/>
      <c r="GCM107"/>
      <c r="GCN107"/>
      <c r="GCO107"/>
      <c r="GCP107"/>
      <c r="GCQ107"/>
      <c r="GCR107"/>
      <c r="GCS107"/>
      <c r="GCT107"/>
      <c r="GCU107"/>
      <c r="GCV107"/>
      <c r="GCW107"/>
      <c r="GCX107"/>
      <c r="GCY107"/>
      <c r="GCZ107"/>
      <c r="GDA107"/>
      <c r="GDB107"/>
      <c r="GDC107"/>
      <c r="GDD107"/>
      <c r="GDE107"/>
      <c r="GDF107"/>
      <c r="GDG107"/>
      <c r="GDH107"/>
      <c r="GDI107"/>
      <c r="GDJ107"/>
      <c r="GDK107"/>
      <c r="GDL107"/>
      <c r="GDM107"/>
      <c r="GDN107"/>
      <c r="GDO107"/>
      <c r="GDP107"/>
      <c r="GDQ107"/>
      <c r="GDR107"/>
      <c r="GDS107"/>
      <c r="GDT107"/>
      <c r="GDU107"/>
      <c r="GDV107"/>
      <c r="GDW107"/>
      <c r="GDX107"/>
      <c r="GDY107"/>
      <c r="GDZ107"/>
      <c r="GEA107"/>
      <c r="GEB107"/>
      <c r="GEC107"/>
      <c r="GED107"/>
      <c r="GEE107"/>
      <c r="GEF107"/>
      <c r="GEG107"/>
      <c r="GEH107"/>
      <c r="GEI107"/>
      <c r="GEJ107"/>
      <c r="GEK107"/>
      <c r="GEL107"/>
      <c r="GEM107"/>
      <c r="GEN107"/>
      <c r="GEO107"/>
      <c r="GEP107"/>
      <c r="GEQ107"/>
      <c r="GER107"/>
      <c r="GES107"/>
      <c r="GET107"/>
      <c r="GEU107"/>
      <c r="GEV107"/>
      <c r="GEW107"/>
      <c r="GEX107"/>
      <c r="GEY107"/>
      <c r="GEZ107"/>
      <c r="GFA107"/>
      <c r="GFB107"/>
      <c r="GFC107"/>
      <c r="GFD107"/>
      <c r="GFE107"/>
      <c r="GFF107"/>
      <c r="GFG107"/>
      <c r="GFH107"/>
      <c r="GFI107"/>
      <c r="GFJ107"/>
      <c r="GFK107"/>
      <c r="GFL107"/>
      <c r="GFM107"/>
      <c r="GFN107"/>
      <c r="GFO107"/>
      <c r="GFP107"/>
      <c r="GFQ107"/>
      <c r="GFR107"/>
      <c r="GFS107"/>
      <c r="GFT107"/>
      <c r="GFU107"/>
      <c r="GFV107"/>
      <c r="GFW107"/>
      <c r="GFX107"/>
      <c r="GFY107"/>
      <c r="GFZ107"/>
      <c r="GGA107"/>
      <c r="GGB107"/>
      <c r="GGC107"/>
      <c r="GGD107"/>
      <c r="GGE107"/>
      <c r="GGF107"/>
      <c r="GGG107"/>
      <c r="GGH107"/>
      <c r="GGI107"/>
      <c r="GGJ107"/>
      <c r="GGK107"/>
      <c r="GGL107"/>
      <c r="GGM107"/>
      <c r="GGN107"/>
      <c r="GGO107"/>
      <c r="GGP107"/>
      <c r="GGQ107"/>
      <c r="GGR107"/>
      <c r="GGS107"/>
      <c r="GGT107"/>
      <c r="GGU107"/>
      <c r="GGV107"/>
      <c r="GGW107"/>
      <c r="GGX107"/>
      <c r="GGY107"/>
      <c r="GGZ107"/>
      <c r="GHA107"/>
      <c r="GHB107"/>
      <c r="GHC107"/>
      <c r="GHD107"/>
      <c r="GHE107"/>
      <c r="GHF107"/>
      <c r="GHG107"/>
      <c r="GHH107"/>
      <c r="GHI107"/>
      <c r="GHJ107"/>
      <c r="GHK107"/>
      <c r="GHL107"/>
      <c r="GHM107"/>
      <c r="GHN107"/>
      <c r="GHO107"/>
      <c r="GHP107"/>
      <c r="GHQ107"/>
      <c r="GHR107"/>
      <c r="GHS107"/>
      <c r="GHT107"/>
      <c r="GHU107"/>
      <c r="GHV107"/>
      <c r="GHW107"/>
      <c r="GHX107"/>
      <c r="GHY107"/>
      <c r="GHZ107"/>
      <c r="GIA107"/>
      <c r="GIB107"/>
      <c r="GIC107"/>
      <c r="GID107"/>
      <c r="GIE107"/>
      <c r="GIF107"/>
      <c r="GIG107"/>
      <c r="GIH107"/>
      <c r="GII107"/>
      <c r="GIJ107"/>
      <c r="GIK107"/>
      <c r="GIL107"/>
      <c r="GIM107"/>
      <c r="GIN107"/>
      <c r="GIO107"/>
      <c r="GIP107"/>
      <c r="GIQ107"/>
      <c r="GIR107"/>
      <c r="GIS107"/>
      <c r="GIT107"/>
      <c r="GIU107"/>
      <c r="GIV107"/>
      <c r="GIW107"/>
      <c r="GIX107"/>
      <c r="GIY107"/>
      <c r="GIZ107"/>
      <c r="GJA107"/>
      <c r="GJB107"/>
      <c r="GJC107"/>
      <c r="GJD107"/>
      <c r="GJE107"/>
      <c r="GJF107"/>
      <c r="GJG107"/>
      <c r="GJH107"/>
      <c r="GJI107"/>
      <c r="GJJ107"/>
      <c r="GJK107"/>
      <c r="GJL107"/>
      <c r="GJM107"/>
      <c r="GJN107"/>
      <c r="GJO107"/>
      <c r="GJP107"/>
      <c r="GJQ107"/>
      <c r="GJR107"/>
      <c r="GJS107"/>
      <c r="GJT107"/>
      <c r="GJU107"/>
      <c r="GJV107"/>
      <c r="GJW107"/>
      <c r="GJX107"/>
      <c r="GJY107"/>
      <c r="GJZ107"/>
      <c r="GKA107"/>
      <c r="GKB107"/>
      <c r="GKC107"/>
      <c r="GKD107"/>
      <c r="GKE107"/>
      <c r="GKF107"/>
      <c r="GKG107"/>
      <c r="GKH107"/>
      <c r="GKI107"/>
      <c r="GKJ107"/>
      <c r="GKK107"/>
      <c r="GKL107"/>
      <c r="GKM107"/>
      <c r="GKN107"/>
      <c r="GKO107"/>
      <c r="GKP107"/>
      <c r="GKQ107"/>
      <c r="GKR107"/>
      <c r="GKS107"/>
      <c r="GKT107"/>
      <c r="GKU107"/>
      <c r="GKV107"/>
      <c r="GKW107"/>
      <c r="GKX107"/>
      <c r="GKY107"/>
      <c r="GKZ107"/>
      <c r="GLA107"/>
      <c r="GLB107"/>
      <c r="GLC107"/>
      <c r="GLD107"/>
      <c r="GLE107"/>
      <c r="GLF107"/>
      <c r="GLG107"/>
      <c r="GLH107"/>
      <c r="GLI107"/>
      <c r="GLJ107"/>
      <c r="GLK107"/>
      <c r="GLL107"/>
      <c r="GLM107"/>
      <c r="GLN107"/>
      <c r="GLO107"/>
      <c r="GLP107"/>
      <c r="GLQ107"/>
      <c r="GLR107"/>
      <c r="GLS107"/>
      <c r="GLT107"/>
      <c r="GLU107"/>
      <c r="GLV107"/>
      <c r="GLW107"/>
      <c r="GLX107"/>
      <c r="GLY107"/>
      <c r="GLZ107"/>
      <c r="GMA107"/>
      <c r="GMB107"/>
      <c r="GMC107"/>
      <c r="GMD107"/>
      <c r="GME107"/>
      <c r="GMF107"/>
      <c r="GMG107"/>
      <c r="GMH107"/>
      <c r="GMI107"/>
      <c r="GMJ107"/>
      <c r="GMK107"/>
      <c r="GML107"/>
      <c r="GMM107"/>
      <c r="GMN107"/>
      <c r="GMO107"/>
      <c r="GMP107"/>
      <c r="GMQ107"/>
      <c r="GMR107"/>
      <c r="GMS107"/>
      <c r="GMT107"/>
      <c r="GMU107"/>
      <c r="GMV107"/>
      <c r="GMW107"/>
      <c r="GMX107"/>
      <c r="GMY107"/>
      <c r="GMZ107"/>
      <c r="GNA107"/>
      <c r="GNB107"/>
      <c r="GNC107"/>
      <c r="GND107"/>
      <c r="GNE107"/>
      <c r="GNF107"/>
      <c r="GNG107"/>
      <c r="GNH107"/>
      <c r="GNI107"/>
      <c r="GNJ107"/>
      <c r="GNK107"/>
      <c r="GNL107"/>
      <c r="GNM107"/>
      <c r="GNN107"/>
      <c r="GNO107"/>
      <c r="GNP107"/>
      <c r="GNQ107"/>
      <c r="GNR107"/>
      <c r="GNS107"/>
      <c r="GNT107"/>
      <c r="GNU107"/>
      <c r="GNV107"/>
      <c r="GNW107"/>
      <c r="GNX107"/>
      <c r="GNY107"/>
      <c r="GNZ107"/>
      <c r="GOA107"/>
      <c r="GOB107"/>
      <c r="GOC107"/>
      <c r="GOD107"/>
      <c r="GOE107"/>
      <c r="GOF107"/>
      <c r="GOG107"/>
      <c r="GOH107"/>
      <c r="GOI107"/>
      <c r="GOJ107"/>
      <c r="GOK107"/>
      <c r="GOL107"/>
      <c r="GOM107"/>
      <c r="GON107"/>
      <c r="GOO107"/>
      <c r="GOP107"/>
      <c r="GOQ107"/>
      <c r="GOR107"/>
      <c r="GOS107"/>
      <c r="GOT107"/>
      <c r="GOU107"/>
      <c r="GOV107"/>
      <c r="GOW107"/>
      <c r="GOX107"/>
      <c r="GOY107"/>
      <c r="GOZ107"/>
      <c r="GPA107"/>
      <c r="GPB107"/>
      <c r="GPC107"/>
      <c r="GPD107"/>
      <c r="GPE107"/>
      <c r="GPF107"/>
      <c r="GPG107"/>
      <c r="GPH107"/>
      <c r="GPI107"/>
      <c r="GPJ107"/>
      <c r="GPK107"/>
      <c r="GPL107"/>
      <c r="GPM107"/>
      <c r="GPN107"/>
      <c r="GPO107"/>
      <c r="GPP107"/>
      <c r="GPQ107"/>
      <c r="GPR107"/>
      <c r="GPS107"/>
      <c r="GPT107"/>
      <c r="GPU107"/>
      <c r="GPV107"/>
      <c r="GPW107"/>
      <c r="GPX107"/>
      <c r="GPY107"/>
      <c r="GPZ107"/>
      <c r="GQA107"/>
      <c r="GQB107"/>
      <c r="GQC107"/>
      <c r="GQD107"/>
      <c r="GQE107"/>
      <c r="GQF107"/>
      <c r="GQG107"/>
      <c r="GQH107"/>
      <c r="GQI107"/>
      <c r="GQJ107"/>
      <c r="GQK107"/>
      <c r="GQL107"/>
      <c r="GQM107"/>
      <c r="GQN107"/>
      <c r="GQO107"/>
      <c r="GQP107"/>
      <c r="GQQ107"/>
      <c r="GQR107"/>
      <c r="GQS107"/>
      <c r="GQT107"/>
      <c r="GQU107"/>
      <c r="GQV107"/>
      <c r="GQW107"/>
      <c r="GQX107"/>
      <c r="GQY107"/>
      <c r="GQZ107"/>
      <c r="GRA107"/>
      <c r="GRB107"/>
      <c r="GRC107"/>
      <c r="GRD107"/>
      <c r="GRE107"/>
      <c r="GRF107"/>
      <c r="GRG107"/>
      <c r="GRH107"/>
      <c r="GRI107"/>
      <c r="GRJ107"/>
      <c r="GRK107"/>
      <c r="GRL107"/>
      <c r="GRM107"/>
      <c r="GRN107"/>
      <c r="GRO107"/>
      <c r="GRP107"/>
      <c r="GRQ107"/>
      <c r="GRR107"/>
      <c r="GRS107"/>
      <c r="GRT107"/>
      <c r="GRU107"/>
      <c r="GRV107"/>
      <c r="GRW107"/>
      <c r="GRX107"/>
      <c r="GRY107"/>
      <c r="GRZ107"/>
      <c r="GSA107"/>
      <c r="GSB107"/>
      <c r="GSC107"/>
      <c r="GSD107"/>
      <c r="GSE107"/>
      <c r="GSF107"/>
      <c r="GSG107"/>
      <c r="GSH107"/>
      <c r="GSI107"/>
      <c r="GSJ107"/>
      <c r="GSK107"/>
      <c r="GSL107"/>
      <c r="GSM107"/>
      <c r="GSN107"/>
      <c r="GSO107"/>
      <c r="GSP107"/>
      <c r="GSQ107"/>
      <c r="GSR107"/>
      <c r="GSS107"/>
      <c r="GST107"/>
      <c r="GSU107"/>
      <c r="GSV107"/>
      <c r="GSW107"/>
      <c r="GSX107"/>
      <c r="GSY107"/>
      <c r="GSZ107"/>
      <c r="GTA107"/>
      <c r="GTB107"/>
      <c r="GTC107"/>
      <c r="GTD107"/>
      <c r="GTE107"/>
      <c r="GTF107"/>
      <c r="GTG107"/>
      <c r="GTH107"/>
      <c r="GTI107"/>
      <c r="GTJ107"/>
      <c r="GTK107"/>
      <c r="GTL107"/>
      <c r="GTM107"/>
      <c r="GTN107"/>
      <c r="GTO107"/>
      <c r="GTP107"/>
      <c r="GTQ107"/>
      <c r="GTR107"/>
      <c r="GTS107"/>
      <c r="GTT107"/>
      <c r="GTU107"/>
      <c r="GTV107"/>
      <c r="GTW107"/>
      <c r="GTX107"/>
      <c r="GTY107"/>
      <c r="GTZ107"/>
      <c r="GUA107"/>
      <c r="GUB107"/>
      <c r="GUC107"/>
      <c r="GUD107"/>
      <c r="GUE107"/>
      <c r="GUF107"/>
      <c r="GUG107"/>
      <c r="GUH107"/>
      <c r="GUI107"/>
      <c r="GUJ107"/>
      <c r="GUK107"/>
      <c r="GUL107"/>
      <c r="GUM107"/>
      <c r="GUN107"/>
      <c r="GUO107"/>
      <c r="GUP107"/>
      <c r="GUQ107"/>
      <c r="GUR107"/>
      <c r="GUS107"/>
      <c r="GUT107"/>
      <c r="GUU107"/>
      <c r="GUV107"/>
      <c r="GUW107"/>
      <c r="GUX107"/>
      <c r="GUY107"/>
      <c r="GUZ107"/>
      <c r="GVA107"/>
      <c r="GVB107"/>
      <c r="GVC107"/>
      <c r="GVD107"/>
      <c r="GVE107"/>
      <c r="GVF107"/>
      <c r="GVG107"/>
      <c r="GVH107"/>
      <c r="GVI107"/>
      <c r="GVJ107"/>
      <c r="GVK107"/>
      <c r="GVL107"/>
      <c r="GVM107"/>
      <c r="GVN107"/>
      <c r="GVO107"/>
      <c r="GVP107"/>
      <c r="GVQ107"/>
      <c r="GVR107"/>
      <c r="GVS107"/>
      <c r="GVT107"/>
      <c r="GVU107"/>
      <c r="GVV107"/>
      <c r="GVW107"/>
      <c r="GVX107"/>
      <c r="GVY107"/>
      <c r="GVZ107"/>
      <c r="GWA107"/>
      <c r="GWB107"/>
      <c r="GWC107"/>
      <c r="GWD107"/>
      <c r="GWE107"/>
      <c r="GWF107"/>
      <c r="GWG107"/>
      <c r="GWH107"/>
      <c r="GWI107"/>
      <c r="GWJ107"/>
      <c r="GWK107"/>
      <c r="GWL107"/>
      <c r="GWM107"/>
      <c r="GWN107"/>
      <c r="GWO107"/>
      <c r="GWP107"/>
      <c r="GWQ107"/>
      <c r="GWR107"/>
      <c r="GWS107"/>
      <c r="GWT107"/>
      <c r="GWU107"/>
      <c r="GWV107"/>
      <c r="GWW107"/>
      <c r="GWX107"/>
      <c r="GWY107"/>
      <c r="GWZ107"/>
      <c r="GXA107"/>
      <c r="GXB107"/>
      <c r="GXC107"/>
      <c r="GXD107"/>
      <c r="GXE107"/>
      <c r="GXF107"/>
      <c r="GXG107"/>
      <c r="GXH107"/>
      <c r="GXI107"/>
      <c r="GXJ107"/>
      <c r="GXK107"/>
      <c r="GXL107"/>
      <c r="GXM107"/>
      <c r="GXN107"/>
      <c r="GXO107"/>
      <c r="GXP107"/>
      <c r="GXQ107"/>
      <c r="GXR107"/>
      <c r="GXS107"/>
      <c r="GXT107"/>
      <c r="GXU107"/>
      <c r="GXV107"/>
      <c r="GXW107"/>
      <c r="GXX107"/>
      <c r="GXY107"/>
      <c r="GXZ107"/>
      <c r="GYA107"/>
      <c r="GYB107"/>
      <c r="GYC107"/>
      <c r="GYD107"/>
      <c r="GYE107"/>
      <c r="GYF107"/>
      <c r="GYG107"/>
      <c r="GYH107"/>
      <c r="GYI107"/>
      <c r="GYJ107"/>
      <c r="GYK107"/>
      <c r="GYL107"/>
      <c r="GYM107"/>
      <c r="GYN107"/>
      <c r="GYO107"/>
      <c r="GYP107"/>
      <c r="GYQ107"/>
      <c r="GYR107"/>
      <c r="GYS107"/>
      <c r="GYT107"/>
      <c r="GYU107"/>
      <c r="GYV107"/>
      <c r="GYW107"/>
      <c r="GYX107"/>
      <c r="GYY107"/>
      <c r="GYZ107"/>
      <c r="GZA107"/>
      <c r="GZB107"/>
      <c r="GZC107"/>
      <c r="GZD107"/>
      <c r="GZE107"/>
      <c r="GZF107"/>
      <c r="GZG107"/>
      <c r="GZH107"/>
      <c r="GZI107"/>
      <c r="GZJ107"/>
      <c r="GZK107"/>
      <c r="GZL107"/>
      <c r="GZM107"/>
      <c r="GZN107"/>
      <c r="GZO107"/>
      <c r="GZP107"/>
      <c r="GZQ107"/>
      <c r="GZR107"/>
      <c r="GZS107"/>
      <c r="GZT107"/>
      <c r="GZU107"/>
      <c r="GZV107"/>
      <c r="GZW107"/>
      <c r="GZX107"/>
      <c r="GZY107"/>
      <c r="GZZ107"/>
      <c r="HAA107"/>
      <c r="HAB107"/>
      <c r="HAC107"/>
      <c r="HAD107"/>
      <c r="HAE107"/>
      <c r="HAF107"/>
      <c r="HAG107"/>
      <c r="HAH107"/>
      <c r="HAI107"/>
      <c r="HAJ107"/>
      <c r="HAK107"/>
      <c r="HAL107"/>
      <c r="HAM107"/>
      <c r="HAN107"/>
      <c r="HAO107"/>
      <c r="HAP107"/>
      <c r="HAQ107"/>
      <c r="HAR107"/>
      <c r="HAS107"/>
      <c r="HAT107"/>
      <c r="HAU107"/>
      <c r="HAV107"/>
      <c r="HAW107"/>
      <c r="HAX107"/>
      <c r="HAY107"/>
      <c r="HAZ107"/>
      <c r="HBA107"/>
      <c r="HBB107"/>
      <c r="HBC107"/>
      <c r="HBD107"/>
      <c r="HBE107"/>
      <c r="HBF107"/>
      <c r="HBG107"/>
      <c r="HBH107"/>
      <c r="HBI107"/>
      <c r="HBJ107"/>
      <c r="HBK107"/>
      <c r="HBL107"/>
      <c r="HBM107"/>
      <c r="HBN107"/>
      <c r="HBO107"/>
      <c r="HBP107"/>
      <c r="HBQ107"/>
      <c r="HBR107"/>
      <c r="HBS107"/>
      <c r="HBT107"/>
      <c r="HBU107"/>
      <c r="HBV107"/>
      <c r="HBW107"/>
      <c r="HBX107"/>
      <c r="HBY107"/>
      <c r="HBZ107"/>
      <c r="HCA107"/>
      <c r="HCB107"/>
      <c r="HCC107"/>
      <c r="HCD107"/>
      <c r="HCE107"/>
      <c r="HCF107"/>
      <c r="HCG107"/>
      <c r="HCH107"/>
      <c r="HCI107"/>
      <c r="HCJ107"/>
      <c r="HCK107"/>
      <c r="HCL107"/>
      <c r="HCM107"/>
      <c r="HCN107"/>
      <c r="HCO107"/>
      <c r="HCP107"/>
      <c r="HCQ107"/>
      <c r="HCR107"/>
      <c r="HCS107"/>
      <c r="HCT107"/>
      <c r="HCU107"/>
      <c r="HCV107"/>
      <c r="HCW107"/>
      <c r="HCX107"/>
      <c r="HCY107"/>
      <c r="HCZ107"/>
      <c r="HDA107"/>
      <c r="HDB107"/>
      <c r="HDC107"/>
      <c r="HDD107"/>
      <c r="HDE107"/>
      <c r="HDF107"/>
      <c r="HDG107"/>
      <c r="HDH107"/>
      <c r="HDI107"/>
      <c r="HDJ107"/>
      <c r="HDK107"/>
      <c r="HDL107"/>
      <c r="HDM107"/>
      <c r="HDN107"/>
      <c r="HDO107"/>
      <c r="HDP107"/>
      <c r="HDQ107"/>
      <c r="HDR107"/>
      <c r="HDS107"/>
      <c r="HDT107"/>
      <c r="HDU107"/>
      <c r="HDV107"/>
      <c r="HDW107"/>
      <c r="HDX107"/>
      <c r="HDY107"/>
      <c r="HDZ107"/>
      <c r="HEA107"/>
      <c r="HEB107"/>
      <c r="HEC107"/>
      <c r="HED107"/>
      <c r="HEE107"/>
      <c r="HEF107"/>
      <c r="HEG107"/>
      <c r="HEH107"/>
      <c r="HEI107"/>
      <c r="HEJ107"/>
      <c r="HEK107"/>
      <c r="HEL107"/>
      <c r="HEM107"/>
      <c r="HEN107"/>
      <c r="HEO107"/>
      <c r="HEP107"/>
      <c r="HEQ107"/>
      <c r="HER107"/>
      <c r="HES107"/>
      <c r="HET107"/>
      <c r="HEU107"/>
      <c r="HEV107"/>
      <c r="HEW107"/>
      <c r="HEX107"/>
      <c r="HEY107"/>
      <c r="HEZ107"/>
      <c r="HFA107"/>
      <c r="HFB107"/>
      <c r="HFC107"/>
      <c r="HFD107"/>
      <c r="HFE107"/>
      <c r="HFF107"/>
      <c r="HFG107"/>
      <c r="HFH107"/>
      <c r="HFI107"/>
      <c r="HFJ107"/>
      <c r="HFK107"/>
      <c r="HFL107"/>
      <c r="HFM107"/>
      <c r="HFN107"/>
      <c r="HFO107"/>
      <c r="HFP107"/>
      <c r="HFQ107"/>
      <c r="HFR107"/>
      <c r="HFS107"/>
      <c r="HFT107"/>
      <c r="HFU107"/>
      <c r="HFV107"/>
      <c r="HFW107"/>
      <c r="HFX107"/>
      <c r="HFY107"/>
      <c r="HFZ107"/>
      <c r="HGA107"/>
      <c r="HGB107"/>
      <c r="HGC107"/>
      <c r="HGD107"/>
      <c r="HGE107"/>
      <c r="HGF107"/>
      <c r="HGG107"/>
      <c r="HGH107"/>
      <c r="HGI107"/>
      <c r="HGJ107"/>
      <c r="HGK107"/>
      <c r="HGL107"/>
      <c r="HGM107"/>
      <c r="HGN107"/>
      <c r="HGO107"/>
      <c r="HGP107"/>
      <c r="HGQ107"/>
      <c r="HGR107"/>
      <c r="HGS107"/>
      <c r="HGT107"/>
      <c r="HGU107"/>
      <c r="HGV107"/>
      <c r="HGW107"/>
      <c r="HGX107"/>
      <c r="HGY107"/>
      <c r="HGZ107"/>
      <c r="HHA107"/>
      <c r="HHB107"/>
      <c r="HHC107"/>
      <c r="HHD107"/>
      <c r="HHE107"/>
      <c r="HHF107"/>
      <c r="HHG107"/>
      <c r="HHH107"/>
      <c r="HHI107"/>
      <c r="HHJ107"/>
      <c r="HHK107"/>
      <c r="HHL107"/>
      <c r="HHM107"/>
      <c r="HHN107"/>
      <c r="HHO107"/>
      <c r="HHP107"/>
      <c r="HHQ107"/>
      <c r="HHR107"/>
      <c r="HHS107"/>
      <c r="HHT107"/>
      <c r="HHU107"/>
      <c r="HHV107"/>
      <c r="HHW107"/>
      <c r="HHX107"/>
      <c r="HHY107"/>
      <c r="HHZ107"/>
      <c r="HIA107"/>
      <c r="HIB107"/>
      <c r="HIC107"/>
      <c r="HID107"/>
      <c r="HIE107"/>
      <c r="HIF107"/>
      <c r="HIG107"/>
      <c r="HIH107"/>
      <c r="HII107"/>
      <c r="HIJ107"/>
      <c r="HIK107"/>
      <c r="HIL107"/>
      <c r="HIM107"/>
      <c r="HIN107"/>
      <c r="HIO107"/>
      <c r="HIP107"/>
      <c r="HIQ107"/>
      <c r="HIR107"/>
      <c r="HIS107"/>
      <c r="HIT107"/>
      <c r="HIU107"/>
      <c r="HIV107"/>
      <c r="HIW107"/>
      <c r="HIX107"/>
      <c r="HIY107"/>
      <c r="HIZ107"/>
      <c r="HJA107"/>
      <c r="HJB107"/>
      <c r="HJC107"/>
      <c r="HJD107"/>
      <c r="HJE107"/>
      <c r="HJF107"/>
      <c r="HJG107"/>
      <c r="HJH107"/>
      <c r="HJI107"/>
      <c r="HJJ107"/>
      <c r="HJK107"/>
      <c r="HJL107"/>
      <c r="HJM107"/>
      <c r="HJN107"/>
      <c r="HJO107"/>
      <c r="HJP107"/>
      <c r="HJQ107"/>
      <c r="HJR107"/>
      <c r="HJS107"/>
      <c r="HJT107"/>
      <c r="HJU107"/>
      <c r="HJV107"/>
      <c r="HJW107"/>
      <c r="HJX107"/>
      <c r="HJY107"/>
      <c r="HJZ107"/>
      <c r="HKA107"/>
      <c r="HKB107"/>
      <c r="HKC107"/>
      <c r="HKD107"/>
      <c r="HKE107"/>
      <c r="HKF107"/>
      <c r="HKG107"/>
      <c r="HKH107"/>
      <c r="HKI107"/>
      <c r="HKJ107"/>
      <c r="HKK107"/>
      <c r="HKL107"/>
      <c r="HKM107"/>
      <c r="HKN107"/>
      <c r="HKO107"/>
      <c r="HKP107"/>
      <c r="HKQ107"/>
      <c r="HKR107"/>
      <c r="HKS107"/>
      <c r="HKT107"/>
      <c r="HKU107"/>
      <c r="HKV107"/>
      <c r="HKW107"/>
      <c r="HKX107"/>
      <c r="HKY107"/>
      <c r="HKZ107"/>
      <c r="HLA107"/>
      <c r="HLB107"/>
      <c r="HLC107"/>
      <c r="HLD107"/>
      <c r="HLE107"/>
      <c r="HLF107"/>
      <c r="HLG107"/>
      <c r="HLH107"/>
      <c r="HLI107"/>
      <c r="HLJ107"/>
      <c r="HLK107"/>
      <c r="HLL107"/>
      <c r="HLM107"/>
      <c r="HLN107"/>
      <c r="HLO107"/>
      <c r="HLP107"/>
      <c r="HLQ107"/>
      <c r="HLR107"/>
      <c r="HLS107"/>
      <c r="HLT107"/>
      <c r="HLU107"/>
      <c r="HLV107"/>
      <c r="HLW107"/>
      <c r="HLX107"/>
      <c r="HLY107"/>
      <c r="HLZ107"/>
      <c r="HMA107"/>
      <c r="HMB107"/>
      <c r="HMC107"/>
      <c r="HMD107"/>
      <c r="HME107"/>
      <c r="HMF107"/>
      <c r="HMG107"/>
      <c r="HMH107"/>
      <c r="HMI107"/>
      <c r="HMJ107"/>
      <c r="HMK107"/>
      <c r="HML107"/>
      <c r="HMM107"/>
      <c r="HMN107"/>
      <c r="HMO107"/>
      <c r="HMP107"/>
      <c r="HMQ107"/>
      <c r="HMR107"/>
      <c r="HMS107"/>
      <c r="HMT107"/>
      <c r="HMU107"/>
      <c r="HMV107"/>
      <c r="HMW107"/>
      <c r="HMX107"/>
      <c r="HMY107"/>
      <c r="HMZ107"/>
      <c r="HNA107"/>
      <c r="HNB107"/>
      <c r="HNC107"/>
      <c r="HND107"/>
      <c r="HNE107"/>
      <c r="HNF107"/>
      <c r="HNG107"/>
      <c r="HNH107"/>
      <c r="HNI107"/>
      <c r="HNJ107"/>
      <c r="HNK107"/>
      <c r="HNL107"/>
      <c r="HNM107"/>
      <c r="HNN107"/>
      <c r="HNO107"/>
      <c r="HNP107"/>
      <c r="HNQ107"/>
      <c r="HNR107"/>
      <c r="HNS107"/>
      <c r="HNT107"/>
      <c r="HNU107"/>
      <c r="HNV107"/>
      <c r="HNW107"/>
      <c r="HNX107"/>
      <c r="HNY107"/>
      <c r="HNZ107"/>
      <c r="HOA107"/>
      <c r="HOB107"/>
      <c r="HOC107"/>
      <c r="HOD107"/>
      <c r="HOE107"/>
      <c r="HOF107"/>
      <c r="HOG107"/>
      <c r="HOH107"/>
      <c r="HOI107"/>
      <c r="HOJ107"/>
      <c r="HOK107"/>
      <c r="HOL107"/>
      <c r="HOM107"/>
      <c r="HON107"/>
      <c r="HOO107"/>
      <c r="HOP107"/>
      <c r="HOQ107"/>
      <c r="HOR107"/>
      <c r="HOS107"/>
      <c r="HOT107"/>
      <c r="HOU107"/>
      <c r="HOV107"/>
      <c r="HOW107"/>
      <c r="HOX107"/>
      <c r="HOY107"/>
      <c r="HOZ107"/>
      <c r="HPA107"/>
      <c r="HPB107"/>
      <c r="HPC107"/>
      <c r="HPD107"/>
      <c r="HPE107"/>
      <c r="HPF107"/>
      <c r="HPG107"/>
      <c r="HPH107"/>
      <c r="HPI107"/>
      <c r="HPJ107"/>
      <c r="HPK107"/>
      <c r="HPL107"/>
      <c r="HPM107"/>
      <c r="HPN107"/>
      <c r="HPO107"/>
      <c r="HPP107"/>
      <c r="HPQ107"/>
      <c r="HPR107"/>
      <c r="HPS107"/>
      <c r="HPT107"/>
      <c r="HPU107"/>
      <c r="HPV107"/>
      <c r="HPW107"/>
      <c r="HPX107"/>
      <c r="HPY107"/>
      <c r="HPZ107"/>
      <c r="HQA107"/>
      <c r="HQB107"/>
      <c r="HQC107"/>
      <c r="HQD107"/>
      <c r="HQE107"/>
      <c r="HQF107"/>
      <c r="HQG107"/>
      <c r="HQH107"/>
      <c r="HQI107"/>
      <c r="HQJ107"/>
      <c r="HQK107"/>
      <c r="HQL107"/>
      <c r="HQM107"/>
      <c r="HQN107"/>
      <c r="HQO107"/>
      <c r="HQP107"/>
      <c r="HQQ107"/>
      <c r="HQR107"/>
      <c r="HQS107"/>
      <c r="HQT107"/>
      <c r="HQU107"/>
      <c r="HQV107"/>
      <c r="HQW107"/>
      <c r="HQX107"/>
      <c r="HQY107"/>
      <c r="HQZ107"/>
      <c r="HRA107"/>
      <c r="HRB107"/>
      <c r="HRC107"/>
      <c r="HRD107"/>
      <c r="HRE107"/>
      <c r="HRF107"/>
      <c r="HRG107"/>
      <c r="HRH107"/>
      <c r="HRI107"/>
      <c r="HRJ107"/>
      <c r="HRK107"/>
      <c r="HRL107"/>
      <c r="HRM107"/>
      <c r="HRN107"/>
      <c r="HRO107"/>
      <c r="HRP107"/>
      <c r="HRQ107"/>
      <c r="HRR107"/>
      <c r="HRS107"/>
      <c r="HRT107"/>
      <c r="HRU107"/>
      <c r="HRV107"/>
      <c r="HRW107"/>
      <c r="HRX107"/>
      <c r="HRY107"/>
      <c r="HRZ107"/>
      <c r="HSA107"/>
      <c r="HSB107"/>
      <c r="HSC107"/>
      <c r="HSD107"/>
      <c r="HSE107"/>
      <c r="HSF107"/>
      <c r="HSG107"/>
      <c r="HSH107"/>
      <c r="HSI107"/>
      <c r="HSJ107"/>
      <c r="HSK107"/>
      <c r="HSL107"/>
      <c r="HSM107"/>
      <c r="HSN107"/>
      <c r="HSO107"/>
      <c r="HSP107"/>
      <c r="HSQ107"/>
      <c r="HSR107"/>
      <c r="HSS107"/>
      <c r="HST107"/>
      <c r="HSU107"/>
      <c r="HSV107"/>
      <c r="HSW107"/>
      <c r="HSX107"/>
      <c r="HSY107"/>
      <c r="HSZ107"/>
      <c r="HTA107"/>
      <c r="HTB107"/>
      <c r="HTC107"/>
      <c r="HTD107"/>
      <c r="HTE107"/>
      <c r="HTF107"/>
      <c r="HTG107"/>
      <c r="HTH107"/>
      <c r="HTI107"/>
      <c r="HTJ107"/>
      <c r="HTK107"/>
      <c r="HTL107"/>
      <c r="HTM107"/>
      <c r="HTN107"/>
      <c r="HTO107"/>
      <c r="HTP107"/>
      <c r="HTQ107"/>
      <c r="HTR107"/>
      <c r="HTS107"/>
      <c r="HTT107"/>
      <c r="HTU107"/>
      <c r="HTV107"/>
      <c r="HTW107"/>
      <c r="HTX107"/>
      <c r="HTY107"/>
      <c r="HTZ107"/>
      <c r="HUA107"/>
      <c r="HUB107"/>
      <c r="HUC107"/>
      <c r="HUD107"/>
      <c r="HUE107"/>
      <c r="HUF107"/>
      <c r="HUG107"/>
      <c r="HUH107"/>
      <c r="HUI107"/>
      <c r="HUJ107"/>
      <c r="HUK107"/>
      <c r="HUL107"/>
      <c r="HUM107"/>
      <c r="HUN107"/>
      <c r="HUO107"/>
      <c r="HUP107"/>
      <c r="HUQ107"/>
      <c r="HUR107"/>
      <c r="HUS107"/>
      <c r="HUT107"/>
      <c r="HUU107"/>
      <c r="HUV107"/>
      <c r="HUW107"/>
      <c r="HUX107"/>
      <c r="HUY107"/>
      <c r="HUZ107"/>
      <c r="HVA107"/>
      <c r="HVB107"/>
      <c r="HVC107"/>
      <c r="HVD107"/>
      <c r="HVE107"/>
      <c r="HVF107"/>
      <c r="HVG107"/>
      <c r="HVH107"/>
      <c r="HVI107"/>
      <c r="HVJ107"/>
      <c r="HVK107"/>
      <c r="HVL107"/>
      <c r="HVM107"/>
      <c r="HVN107"/>
      <c r="HVO107"/>
      <c r="HVP107"/>
      <c r="HVQ107"/>
      <c r="HVR107"/>
      <c r="HVS107"/>
      <c r="HVT107"/>
      <c r="HVU107"/>
      <c r="HVV107"/>
      <c r="HVW107"/>
      <c r="HVX107"/>
      <c r="HVY107"/>
      <c r="HVZ107"/>
      <c r="HWA107"/>
      <c r="HWB107"/>
      <c r="HWC107"/>
      <c r="HWD107"/>
      <c r="HWE107"/>
      <c r="HWF107"/>
      <c r="HWG107"/>
      <c r="HWH107"/>
      <c r="HWI107"/>
      <c r="HWJ107"/>
      <c r="HWK107"/>
      <c r="HWL107"/>
      <c r="HWM107"/>
      <c r="HWN107"/>
      <c r="HWO107"/>
      <c r="HWP107"/>
      <c r="HWQ107"/>
      <c r="HWR107"/>
      <c r="HWS107"/>
      <c r="HWT107"/>
      <c r="HWU107"/>
      <c r="HWV107"/>
      <c r="HWW107"/>
      <c r="HWX107"/>
      <c r="HWY107"/>
      <c r="HWZ107"/>
      <c r="HXA107"/>
      <c r="HXB107"/>
      <c r="HXC107"/>
      <c r="HXD107"/>
      <c r="HXE107"/>
      <c r="HXF107"/>
      <c r="HXG107"/>
      <c r="HXH107"/>
      <c r="HXI107"/>
      <c r="HXJ107"/>
      <c r="HXK107"/>
      <c r="HXL107"/>
      <c r="HXM107"/>
      <c r="HXN107"/>
      <c r="HXO107"/>
      <c r="HXP107"/>
      <c r="HXQ107"/>
      <c r="HXR107"/>
      <c r="HXS107"/>
      <c r="HXT107"/>
      <c r="HXU107"/>
      <c r="HXV107"/>
      <c r="HXW107"/>
      <c r="HXX107"/>
      <c r="HXY107"/>
      <c r="HXZ107"/>
      <c r="HYA107"/>
      <c r="HYB107"/>
      <c r="HYC107"/>
      <c r="HYD107"/>
      <c r="HYE107"/>
      <c r="HYF107"/>
      <c r="HYG107"/>
      <c r="HYH107"/>
      <c r="HYI107"/>
      <c r="HYJ107"/>
      <c r="HYK107"/>
      <c r="HYL107"/>
      <c r="HYM107"/>
      <c r="HYN107"/>
      <c r="HYO107"/>
      <c r="HYP107"/>
      <c r="HYQ107"/>
      <c r="HYR107"/>
      <c r="HYS107"/>
      <c r="HYT107"/>
      <c r="HYU107"/>
      <c r="HYV107"/>
      <c r="HYW107"/>
      <c r="HYX107"/>
      <c r="HYY107"/>
      <c r="HYZ107"/>
      <c r="HZA107"/>
      <c r="HZB107"/>
      <c r="HZC107"/>
      <c r="HZD107"/>
      <c r="HZE107"/>
      <c r="HZF107"/>
      <c r="HZG107"/>
      <c r="HZH107"/>
      <c r="HZI107"/>
      <c r="HZJ107"/>
      <c r="HZK107"/>
      <c r="HZL107"/>
      <c r="HZM107"/>
      <c r="HZN107"/>
      <c r="HZO107"/>
      <c r="HZP107"/>
      <c r="HZQ107"/>
      <c r="HZR107"/>
      <c r="HZS107"/>
      <c r="HZT107"/>
      <c r="HZU107"/>
      <c r="HZV107"/>
      <c r="HZW107"/>
      <c r="HZX107"/>
      <c r="HZY107"/>
      <c r="HZZ107"/>
      <c r="IAA107"/>
      <c r="IAB107"/>
      <c r="IAC107"/>
      <c r="IAD107"/>
      <c r="IAE107"/>
      <c r="IAF107"/>
      <c r="IAG107"/>
      <c r="IAH107"/>
      <c r="IAI107"/>
      <c r="IAJ107"/>
      <c r="IAK107"/>
      <c r="IAL107"/>
      <c r="IAM107"/>
      <c r="IAN107"/>
      <c r="IAO107"/>
      <c r="IAP107"/>
      <c r="IAQ107"/>
      <c r="IAR107"/>
      <c r="IAS107"/>
      <c r="IAT107"/>
      <c r="IAU107"/>
      <c r="IAV107"/>
      <c r="IAW107"/>
      <c r="IAX107"/>
      <c r="IAY107"/>
      <c r="IAZ107"/>
      <c r="IBA107"/>
      <c r="IBB107"/>
      <c r="IBC107"/>
      <c r="IBD107"/>
      <c r="IBE107"/>
      <c r="IBF107"/>
      <c r="IBG107"/>
      <c r="IBH107"/>
      <c r="IBI107"/>
      <c r="IBJ107"/>
      <c r="IBK107"/>
      <c r="IBL107"/>
      <c r="IBM107"/>
      <c r="IBN107"/>
      <c r="IBO107"/>
      <c r="IBP107"/>
      <c r="IBQ107"/>
      <c r="IBR107"/>
      <c r="IBS107"/>
      <c r="IBT107"/>
      <c r="IBU107"/>
      <c r="IBV107"/>
      <c r="IBW107"/>
      <c r="IBX107"/>
      <c r="IBY107"/>
      <c r="IBZ107"/>
      <c r="ICA107"/>
      <c r="ICB107"/>
      <c r="ICC107"/>
      <c r="ICD107"/>
      <c r="ICE107"/>
      <c r="ICF107"/>
      <c r="ICG107"/>
      <c r="ICH107"/>
      <c r="ICI107"/>
      <c r="ICJ107"/>
      <c r="ICK107"/>
      <c r="ICL107"/>
      <c r="ICM107"/>
      <c r="ICN107"/>
      <c r="ICO107"/>
      <c r="ICP107"/>
      <c r="ICQ107"/>
      <c r="ICR107"/>
      <c r="ICS107"/>
      <c r="ICT107"/>
      <c r="ICU107"/>
      <c r="ICV107"/>
      <c r="ICW107"/>
      <c r="ICX107"/>
      <c r="ICY107"/>
      <c r="ICZ107"/>
      <c r="IDA107"/>
      <c r="IDB107"/>
      <c r="IDC107"/>
      <c r="IDD107"/>
      <c r="IDE107"/>
      <c r="IDF107"/>
      <c r="IDG107"/>
      <c r="IDH107"/>
      <c r="IDI107"/>
      <c r="IDJ107"/>
      <c r="IDK107"/>
      <c r="IDL107"/>
      <c r="IDM107"/>
      <c r="IDN107"/>
      <c r="IDO107"/>
      <c r="IDP107"/>
      <c r="IDQ107"/>
      <c r="IDR107"/>
      <c r="IDS107"/>
      <c r="IDT107"/>
      <c r="IDU107"/>
      <c r="IDV107"/>
      <c r="IDW107"/>
      <c r="IDX107"/>
      <c r="IDY107"/>
      <c r="IDZ107"/>
      <c r="IEA107"/>
      <c r="IEB107"/>
      <c r="IEC107"/>
      <c r="IED107"/>
      <c r="IEE107"/>
      <c r="IEF107"/>
      <c r="IEG107"/>
      <c r="IEH107"/>
      <c r="IEI107"/>
      <c r="IEJ107"/>
      <c r="IEK107"/>
      <c r="IEL107"/>
      <c r="IEM107"/>
      <c r="IEN107"/>
      <c r="IEO107"/>
      <c r="IEP107"/>
      <c r="IEQ107"/>
      <c r="IER107"/>
      <c r="IES107"/>
      <c r="IET107"/>
      <c r="IEU107"/>
      <c r="IEV107"/>
      <c r="IEW107"/>
      <c r="IEX107"/>
      <c r="IEY107"/>
      <c r="IEZ107"/>
      <c r="IFA107"/>
      <c r="IFB107"/>
      <c r="IFC107"/>
      <c r="IFD107"/>
      <c r="IFE107"/>
      <c r="IFF107"/>
      <c r="IFG107"/>
      <c r="IFH107"/>
      <c r="IFI107"/>
      <c r="IFJ107"/>
      <c r="IFK107"/>
      <c r="IFL107"/>
      <c r="IFM107"/>
      <c r="IFN107"/>
      <c r="IFO107"/>
      <c r="IFP107"/>
      <c r="IFQ107"/>
      <c r="IFR107"/>
      <c r="IFS107"/>
      <c r="IFT107"/>
      <c r="IFU107"/>
      <c r="IFV107"/>
      <c r="IFW107"/>
      <c r="IFX107"/>
      <c r="IFY107"/>
      <c r="IFZ107"/>
      <c r="IGA107"/>
      <c r="IGB107"/>
      <c r="IGC107"/>
      <c r="IGD107"/>
      <c r="IGE107"/>
      <c r="IGF107"/>
      <c r="IGG107"/>
      <c r="IGH107"/>
      <c r="IGI107"/>
      <c r="IGJ107"/>
      <c r="IGK107"/>
      <c r="IGL107"/>
      <c r="IGM107"/>
      <c r="IGN107"/>
      <c r="IGO107"/>
      <c r="IGP107"/>
      <c r="IGQ107"/>
      <c r="IGR107"/>
      <c r="IGS107"/>
      <c r="IGT107"/>
      <c r="IGU107"/>
      <c r="IGV107"/>
      <c r="IGW107"/>
      <c r="IGX107"/>
      <c r="IGY107"/>
      <c r="IGZ107"/>
      <c r="IHA107"/>
      <c r="IHB107"/>
      <c r="IHC107"/>
      <c r="IHD107"/>
      <c r="IHE107"/>
      <c r="IHF107"/>
      <c r="IHG107"/>
      <c r="IHH107"/>
      <c r="IHI107"/>
      <c r="IHJ107"/>
      <c r="IHK107"/>
      <c r="IHL107"/>
      <c r="IHM107"/>
      <c r="IHN107"/>
      <c r="IHO107"/>
      <c r="IHP107"/>
      <c r="IHQ107"/>
      <c r="IHR107"/>
      <c r="IHS107"/>
      <c r="IHT107"/>
      <c r="IHU107"/>
      <c r="IHV107"/>
      <c r="IHW107"/>
      <c r="IHX107"/>
      <c r="IHY107"/>
      <c r="IHZ107"/>
      <c r="IIA107"/>
      <c r="IIB107"/>
      <c r="IIC107"/>
      <c r="IID107"/>
      <c r="IIE107"/>
      <c r="IIF107"/>
      <c r="IIG107"/>
      <c r="IIH107"/>
      <c r="III107"/>
      <c r="IIJ107"/>
      <c r="IIK107"/>
      <c r="IIL107"/>
      <c r="IIM107"/>
      <c r="IIN107"/>
      <c r="IIO107"/>
      <c r="IIP107"/>
      <c r="IIQ107"/>
      <c r="IIR107"/>
      <c r="IIS107"/>
      <c r="IIT107"/>
      <c r="IIU107"/>
      <c r="IIV107"/>
      <c r="IIW107"/>
      <c r="IIX107"/>
      <c r="IIY107"/>
      <c r="IIZ107"/>
      <c r="IJA107"/>
      <c r="IJB107"/>
      <c r="IJC107"/>
      <c r="IJD107"/>
      <c r="IJE107"/>
      <c r="IJF107"/>
      <c r="IJG107"/>
      <c r="IJH107"/>
      <c r="IJI107"/>
      <c r="IJJ107"/>
      <c r="IJK107"/>
      <c r="IJL107"/>
      <c r="IJM107"/>
      <c r="IJN107"/>
      <c r="IJO107"/>
      <c r="IJP107"/>
      <c r="IJQ107"/>
      <c r="IJR107"/>
      <c r="IJS107"/>
      <c r="IJT107"/>
      <c r="IJU107"/>
      <c r="IJV107"/>
      <c r="IJW107"/>
      <c r="IJX107"/>
      <c r="IJY107"/>
      <c r="IJZ107"/>
      <c r="IKA107"/>
      <c r="IKB107"/>
      <c r="IKC107"/>
      <c r="IKD107"/>
      <c r="IKE107"/>
      <c r="IKF107"/>
      <c r="IKG107"/>
      <c r="IKH107"/>
      <c r="IKI107"/>
      <c r="IKJ107"/>
      <c r="IKK107"/>
      <c r="IKL107"/>
      <c r="IKM107"/>
      <c r="IKN107"/>
      <c r="IKO107"/>
      <c r="IKP107"/>
      <c r="IKQ107"/>
      <c r="IKR107"/>
      <c r="IKS107"/>
      <c r="IKT107"/>
      <c r="IKU107"/>
      <c r="IKV107"/>
      <c r="IKW107"/>
      <c r="IKX107"/>
      <c r="IKY107"/>
      <c r="IKZ107"/>
      <c r="ILA107"/>
      <c r="ILB107"/>
      <c r="ILC107"/>
      <c r="ILD107"/>
      <c r="ILE107"/>
      <c r="ILF107"/>
      <c r="ILG107"/>
      <c r="ILH107"/>
      <c r="ILI107"/>
      <c r="ILJ107"/>
      <c r="ILK107"/>
      <c r="ILL107"/>
      <c r="ILM107"/>
      <c r="ILN107"/>
      <c r="ILO107"/>
      <c r="ILP107"/>
      <c r="ILQ107"/>
      <c r="ILR107"/>
      <c r="ILS107"/>
      <c r="ILT107"/>
      <c r="ILU107"/>
      <c r="ILV107"/>
      <c r="ILW107"/>
      <c r="ILX107"/>
      <c r="ILY107"/>
      <c r="ILZ107"/>
      <c r="IMA107"/>
      <c r="IMB107"/>
      <c r="IMC107"/>
      <c r="IMD107"/>
      <c r="IME107"/>
      <c r="IMF107"/>
      <c r="IMG107"/>
      <c r="IMH107"/>
      <c r="IMI107"/>
      <c r="IMJ107"/>
      <c r="IMK107"/>
      <c r="IML107"/>
      <c r="IMM107"/>
      <c r="IMN107"/>
      <c r="IMO107"/>
      <c r="IMP107"/>
      <c r="IMQ107"/>
      <c r="IMR107"/>
      <c r="IMS107"/>
      <c r="IMT107"/>
      <c r="IMU107"/>
      <c r="IMV107"/>
      <c r="IMW107"/>
      <c r="IMX107"/>
      <c r="IMY107"/>
      <c r="IMZ107"/>
      <c r="INA107"/>
      <c r="INB107"/>
      <c r="INC107"/>
      <c r="IND107"/>
      <c r="INE107"/>
      <c r="INF107"/>
      <c r="ING107"/>
      <c r="INH107"/>
      <c r="INI107"/>
      <c r="INJ107"/>
      <c r="INK107"/>
      <c r="INL107"/>
      <c r="INM107"/>
      <c r="INN107"/>
      <c r="INO107"/>
      <c r="INP107"/>
      <c r="INQ107"/>
      <c r="INR107"/>
      <c r="INS107"/>
      <c r="INT107"/>
      <c r="INU107"/>
      <c r="INV107"/>
      <c r="INW107"/>
      <c r="INX107"/>
      <c r="INY107"/>
      <c r="INZ107"/>
      <c r="IOA107"/>
      <c r="IOB107"/>
      <c r="IOC107"/>
      <c r="IOD107"/>
      <c r="IOE107"/>
      <c r="IOF107"/>
      <c r="IOG107"/>
      <c r="IOH107"/>
      <c r="IOI107"/>
      <c r="IOJ107"/>
      <c r="IOK107"/>
      <c r="IOL107"/>
      <c r="IOM107"/>
      <c r="ION107"/>
      <c r="IOO107"/>
      <c r="IOP107"/>
      <c r="IOQ107"/>
      <c r="IOR107"/>
      <c r="IOS107"/>
      <c r="IOT107"/>
      <c r="IOU107"/>
      <c r="IOV107"/>
      <c r="IOW107"/>
      <c r="IOX107"/>
      <c r="IOY107"/>
      <c r="IOZ107"/>
      <c r="IPA107"/>
      <c r="IPB107"/>
      <c r="IPC107"/>
      <c r="IPD107"/>
      <c r="IPE107"/>
      <c r="IPF107"/>
      <c r="IPG107"/>
      <c r="IPH107"/>
      <c r="IPI107"/>
      <c r="IPJ107"/>
      <c r="IPK107"/>
      <c r="IPL107"/>
      <c r="IPM107"/>
      <c r="IPN107"/>
      <c r="IPO107"/>
      <c r="IPP107"/>
      <c r="IPQ107"/>
      <c r="IPR107"/>
      <c r="IPS107"/>
      <c r="IPT107"/>
      <c r="IPU107"/>
      <c r="IPV107"/>
      <c r="IPW107"/>
      <c r="IPX107"/>
      <c r="IPY107"/>
      <c r="IPZ107"/>
      <c r="IQA107"/>
      <c r="IQB107"/>
      <c r="IQC107"/>
      <c r="IQD107"/>
      <c r="IQE107"/>
      <c r="IQF107"/>
      <c r="IQG107"/>
      <c r="IQH107"/>
      <c r="IQI107"/>
      <c r="IQJ107"/>
      <c r="IQK107"/>
      <c r="IQL107"/>
      <c r="IQM107"/>
      <c r="IQN107"/>
      <c r="IQO107"/>
      <c r="IQP107"/>
      <c r="IQQ107"/>
      <c r="IQR107"/>
      <c r="IQS107"/>
      <c r="IQT107"/>
      <c r="IQU107"/>
      <c r="IQV107"/>
      <c r="IQW107"/>
      <c r="IQX107"/>
      <c r="IQY107"/>
      <c r="IQZ107"/>
      <c r="IRA107"/>
      <c r="IRB107"/>
      <c r="IRC107"/>
      <c r="IRD107"/>
      <c r="IRE107"/>
      <c r="IRF107"/>
      <c r="IRG107"/>
      <c r="IRH107"/>
      <c r="IRI107"/>
      <c r="IRJ107"/>
      <c r="IRK107"/>
      <c r="IRL107"/>
      <c r="IRM107"/>
      <c r="IRN107"/>
      <c r="IRO107"/>
      <c r="IRP107"/>
      <c r="IRQ107"/>
      <c r="IRR107"/>
      <c r="IRS107"/>
      <c r="IRT107"/>
      <c r="IRU107"/>
      <c r="IRV107"/>
      <c r="IRW107"/>
      <c r="IRX107"/>
      <c r="IRY107"/>
      <c r="IRZ107"/>
      <c r="ISA107"/>
      <c r="ISB107"/>
      <c r="ISC107"/>
      <c r="ISD107"/>
      <c r="ISE107"/>
      <c r="ISF107"/>
      <c r="ISG107"/>
      <c r="ISH107"/>
      <c r="ISI107"/>
      <c r="ISJ107"/>
      <c r="ISK107"/>
      <c r="ISL107"/>
      <c r="ISM107"/>
      <c r="ISN107"/>
      <c r="ISO107"/>
      <c r="ISP107"/>
      <c r="ISQ107"/>
      <c r="ISR107"/>
      <c r="ISS107"/>
      <c r="IST107"/>
      <c r="ISU107"/>
      <c r="ISV107"/>
      <c r="ISW107"/>
      <c r="ISX107"/>
      <c r="ISY107"/>
      <c r="ISZ107"/>
      <c r="ITA107"/>
      <c r="ITB107"/>
      <c r="ITC107"/>
      <c r="ITD107"/>
      <c r="ITE107"/>
      <c r="ITF107"/>
      <c r="ITG107"/>
      <c r="ITH107"/>
      <c r="ITI107"/>
      <c r="ITJ107"/>
      <c r="ITK107"/>
      <c r="ITL107"/>
      <c r="ITM107"/>
      <c r="ITN107"/>
      <c r="ITO107"/>
      <c r="ITP107"/>
      <c r="ITQ107"/>
      <c r="ITR107"/>
      <c r="ITS107"/>
      <c r="ITT107"/>
      <c r="ITU107"/>
      <c r="ITV107"/>
      <c r="ITW107"/>
      <c r="ITX107"/>
      <c r="ITY107"/>
      <c r="ITZ107"/>
      <c r="IUA107"/>
      <c r="IUB107"/>
      <c r="IUC107"/>
      <c r="IUD107"/>
      <c r="IUE107"/>
      <c r="IUF107"/>
      <c r="IUG107"/>
      <c r="IUH107"/>
      <c r="IUI107"/>
      <c r="IUJ107"/>
      <c r="IUK107"/>
      <c r="IUL107"/>
      <c r="IUM107"/>
      <c r="IUN107"/>
      <c r="IUO107"/>
      <c r="IUP107"/>
      <c r="IUQ107"/>
      <c r="IUR107"/>
      <c r="IUS107"/>
      <c r="IUT107"/>
      <c r="IUU107"/>
      <c r="IUV107"/>
      <c r="IUW107"/>
      <c r="IUX107"/>
      <c r="IUY107"/>
      <c r="IUZ107"/>
      <c r="IVA107"/>
      <c r="IVB107"/>
      <c r="IVC107"/>
      <c r="IVD107"/>
      <c r="IVE107"/>
      <c r="IVF107"/>
      <c r="IVG107"/>
      <c r="IVH107"/>
      <c r="IVI107"/>
      <c r="IVJ107"/>
      <c r="IVK107"/>
      <c r="IVL107"/>
      <c r="IVM107"/>
      <c r="IVN107"/>
      <c r="IVO107"/>
      <c r="IVP107"/>
      <c r="IVQ107"/>
      <c r="IVR107"/>
      <c r="IVS107"/>
      <c r="IVT107"/>
      <c r="IVU107"/>
      <c r="IVV107"/>
      <c r="IVW107"/>
      <c r="IVX107"/>
      <c r="IVY107"/>
      <c r="IVZ107"/>
      <c r="IWA107"/>
      <c r="IWB107"/>
      <c r="IWC107"/>
      <c r="IWD107"/>
      <c r="IWE107"/>
      <c r="IWF107"/>
      <c r="IWG107"/>
      <c r="IWH107"/>
      <c r="IWI107"/>
      <c r="IWJ107"/>
      <c r="IWK107"/>
      <c r="IWL107"/>
      <c r="IWM107"/>
      <c r="IWN107"/>
      <c r="IWO107"/>
      <c r="IWP107"/>
      <c r="IWQ107"/>
      <c r="IWR107"/>
      <c r="IWS107"/>
      <c r="IWT107"/>
      <c r="IWU107"/>
      <c r="IWV107"/>
      <c r="IWW107"/>
      <c r="IWX107"/>
      <c r="IWY107"/>
      <c r="IWZ107"/>
      <c r="IXA107"/>
      <c r="IXB107"/>
      <c r="IXC107"/>
      <c r="IXD107"/>
      <c r="IXE107"/>
      <c r="IXF107"/>
      <c r="IXG107"/>
      <c r="IXH107"/>
      <c r="IXI107"/>
      <c r="IXJ107"/>
      <c r="IXK107"/>
      <c r="IXL107"/>
      <c r="IXM107"/>
      <c r="IXN107"/>
      <c r="IXO107"/>
      <c r="IXP107"/>
      <c r="IXQ107"/>
      <c r="IXR107"/>
      <c r="IXS107"/>
      <c r="IXT107"/>
      <c r="IXU107"/>
      <c r="IXV107"/>
      <c r="IXW107"/>
      <c r="IXX107"/>
      <c r="IXY107"/>
      <c r="IXZ107"/>
      <c r="IYA107"/>
      <c r="IYB107"/>
      <c r="IYC107"/>
      <c r="IYD107"/>
      <c r="IYE107"/>
      <c r="IYF107"/>
      <c r="IYG107"/>
      <c r="IYH107"/>
      <c r="IYI107"/>
      <c r="IYJ107"/>
      <c r="IYK107"/>
      <c r="IYL107"/>
      <c r="IYM107"/>
      <c r="IYN107"/>
      <c r="IYO107"/>
      <c r="IYP107"/>
      <c r="IYQ107"/>
      <c r="IYR107"/>
      <c r="IYS107"/>
      <c r="IYT107"/>
      <c r="IYU107"/>
      <c r="IYV107"/>
      <c r="IYW107"/>
      <c r="IYX107"/>
      <c r="IYY107"/>
      <c r="IYZ107"/>
      <c r="IZA107"/>
      <c r="IZB107"/>
      <c r="IZC107"/>
      <c r="IZD107"/>
      <c r="IZE107"/>
      <c r="IZF107"/>
      <c r="IZG107"/>
      <c r="IZH107"/>
      <c r="IZI107"/>
      <c r="IZJ107"/>
      <c r="IZK107"/>
      <c r="IZL107"/>
      <c r="IZM107"/>
      <c r="IZN107"/>
      <c r="IZO107"/>
      <c r="IZP107"/>
      <c r="IZQ107"/>
      <c r="IZR107"/>
      <c r="IZS107"/>
      <c r="IZT107"/>
      <c r="IZU107"/>
      <c r="IZV107"/>
      <c r="IZW107"/>
      <c r="IZX107"/>
      <c r="IZY107"/>
      <c r="IZZ107"/>
      <c r="JAA107"/>
      <c r="JAB107"/>
      <c r="JAC107"/>
      <c r="JAD107"/>
      <c r="JAE107"/>
      <c r="JAF107"/>
      <c r="JAG107"/>
      <c r="JAH107"/>
      <c r="JAI107"/>
      <c r="JAJ107"/>
      <c r="JAK107"/>
      <c r="JAL107"/>
      <c r="JAM107"/>
      <c r="JAN107"/>
      <c r="JAO107"/>
      <c r="JAP107"/>
      <c r="JAQ107"/>
      <c r="JAR107"/>
      <c r="JAS107"/>
      <c r="JAT107"/>
      <c r="JAU107"/>
      <c r="JAV107"/>
      <c r="JAW107"/>
      <c r="JAX107"/>
      <c r="JAY107"/>
      <c r="JAZ107"/>
      <c r="JBA107"/>
      <c r="JBB107"/>
      <c r="JBC107"/>
      <c r="JBD107"/>
      <c r="JBE107"/>
      <c r="JBF107"/>
      <c r="JBG107"/>
      <c r="JBH107"/>
      <c r="JBI107"/>
      <c r="JBJ107"/>
      <c r="JBK107"/>
      <c r="JBL107"/>
      <c r="JBM107"/>
      <c r="JBN107"/>
      <c r="JBO107"/>
      <c r="JBP107"/>
      <c r="JBQ107"/>
      <c r="JBR107"/>
      <c r="JBS107"/>
      <c r="JBT107"/>
      <c r="JBU107"/>
      <c r="JBV107"/>
      <c r="JBW107"/>
      <c r="JBX107"/>
      <c r="JBY107"/>
      <c r="JBZ107"/>
      <c r="JCA107"/>
      <c r="JCB107"/>
      <c r="JCC107"/>
      <c r="JCD107"/>
      <c r="JCE107"/>
      <c r="JCF107"/>
      <c r="JCG107"/>
      <c r="JCH107"/>
      <c r="JCI107"/>
      <c r="JCJ107"/>
      <c r="JCK107"/>
      <c r="JCL107"/>
      <c r="JCM107"/>
      <c r="JCN107"/>
      <c r="JCO107"/>
      <c r="JCP107"/>
      <c r="JCQ107"/>
      <c r="JCR107"/>
      <c r="JCS107"/>
      <c r="JCT107"/>
      <c r="JCU107"/>
      <c r="JCV107"/>
      <c r="JCW107"/>
      <c r="JCX107"/>
      <c r="JCY107"/>
      <c r="JCZ107"/>
      <c r="JDA107"/>
      <c r="JDB107"/>
      <c r="JDC107"/>
      <c r="JDD107"/>
      <c r="JDE107"/>
      <c r="JDF107"/>
      <c r="JDG107"/>
      <c r="JDH107"/>
      <c r="JDI107"/>
      <c r="JDJ107"/>
      <c r="JDK107"/>
      <c r="JDL107"/>
      <c r="JDM107"/>
      <c r="JDN107"/>
      <c r="JDO107"/>
      <c r="JDP107"/>
      <c r="JDQ107"/>
      <c r="JDR107"/>
      <c r="JDS107"/>
      <c r="JDT107"/>
      <c r="JDU107"/>
      <c r="JDV107"/>
      <c r="JDW107"/>
      <c r="JDX107"/>
      <c r="JDY107"/>
      <c r="JDZ107"/>
      <c r="JEA107"/>
      <c r="JEB107"/>
      <c r="JEC107"/>
      <c r="JED107"/>
      <c r="JEE107"/>
      <c r="JEF107"/>
      <c r="JEG107"/>
      <c r="JEH107"/>
      <c r="JEI107"/>
      <c r="JEJ107"/>
      <c r="JEK107"/>
      <c r="JEL107"/>
      <c r="JEM107"/>
      <c r="JEN107"/>
      <c r="JEO107"/>
      <c r="JEP107"/>
      <c r="JEQ107"/>
      <c r="JER107"/>
      <c r="JES107"/>
      <c r="JET107"/>
      <c r="JEU107"/>
      <c r="JEV107"/>
      <c r="JEW107"/>
      <c r="JEX107"/>
      <c r="JEY107"/>
      <c r="JEZ107"/>
      <c r="JFA107"/>
      <c r="JFB107"/>
      <c r="JFC107"/>
      <c r="JFD107"/>
      <c r="JFE107"/>
      <c r="JFF107"/>
      <c r="JFG107"/>
      <c r="JFH107"/>
      <c r="JFI107"/>
      <c r="JFJ107"/>
      <c r="JFK107"/>
      <c r="JFL107"/>
      <c r="JFM107"/>
      <c r="JFN107"/>
      <c r="JFO107"/>
      <c r="JFP107"/>
      <c r="JFQ107"/>
      <c r="JFR107"/>
      <c r="JFS107"/>
      <c r="JFT107"/>
      <c r="JFU107"/>
      <c r="JFV107"/>
      <c r="JFW107"/>
      <c r="JFX107"/>
      <c r="JFY107"/>
      <c r="JFZ107"/>
      <c r="JGA107"/>
      <c r="JGB107"/>
      <c r="JGC107"/>
      <c r="JGD107"/>
      <c r="JGE107"/>
      <c r="JGF107"/>
      <c r="JGG107"/>
      <c r="JGH107"/>
      <c r="JGI107"/>
      <c r="JGJ107"/>
      <c r="JGK107"/>
      <c r="JGL107"/>
      <c r="JGM107"/>
      <c r="JGN107"/>
      <c r="JGO107"/>
      <c r="JGP107"/>
      <c r="JGQ107"/>
      <c r="JGR107"/>
      <c r="JGS107"/>
      <c r="JGT107"/>
      <c r="JGU107"/>
      <c r="JGV107"/>
      <c r="JGW107"/>
      <c r="JGX107"/>
      <c r="JGY107"/>
      <c r="JGZ107"/>
      <c r="JHA107"/>
      <c r="JHB107"/>
      <c r="JHC107"/>
      <c r="JHD107"/>
      <c r="JHE107"/>
      <c r="JHF107"/>
      <c r="JHG107"/>
      <c r="JHH107"/>
      <c r="JHI107"/>
      <c r="JHJ107"/>
      <c r="JHK107"/>
      <c r="JHL107"/>
      <c r="JHM107"/>
      <c r="JHN107"/>
      <c r="JHO107"/>
      <c r="JHP107"/>
      <c r="JHQ107"/>
      <c r="JHR107"/>
      <c r="JHS107"/>
      <c r="JHT107"/>
      <c r="JHU107"/>
      <c r="JHV107"/>
      <c r="JHW107"/>
      <c r="JHX107"/>
      <c r="JHY107"/>
      <c r="JHZ107"/>
      <c r="JIA107"/>
      <c r="JIB107"/>
      <c r="JIC107"/>
      <c r="JID107"/>
      <c r="JIE107"/>
      <c r="JIF107"/>
      <c r="JIG107"/>
      <c r="JIH107"/>
      <c r="JII107"/>
      <c r="JIJ107"/>
      <c r="JIK107"/>
      <c r="JIL107"/>
      <c r="JIM107"/>
      <c r="JIN107"/>
      <c r="JIO107"/>
      <c r="JIP107"/>
      <c r="JIQ107"/>
      <c r="JIR107"/>
      <c r="JIS107"/>
      <c r="JIT107"/>
      <c r="JIU107"/>
      <c r="JIV107"/>
      <c r="JIW107"/>
      <c r="JIX107"/>
      <c r="JIY107"/>
      <c r="JIZ107"/>
      <c r="JJA107"/>
      <c r="JJB107"/>
      <c r="JJC107"/>
      <c r="JJD107"/>
      <c r="JJE107"/>
      <c r="JJF107"/>
      <c r="JJG107"/>
      <c r="JJH107"/>
      <c r="JJI107"/>
      <c r="JJJ107"/>
      <c r="JJK107"/>
      <c r="JJL107"/>
      <c r="JJM107"/>
      <c r="JJN107"/>
      <c r="JJO107"/>
      <c r="JJP107"/>
      <c r="JJQ107"/>
      <c r="JJR107"/>
      <c r="JJS107"/>
      <c r="JJT107"/>
      <c r="JJU107"/>
      <c r="JJV107"/>
      <c r="JJW107"/>
      <c r="JJX107"/>
      <c r="JJY107"/>
      <c r="JJZ107"/>
      <c r="JKA107"/>
      <c r="JKB107"/>
      <c r="JKC107"/>
      <c r="JKD107"/>
      <c r="JKE107"/>
      <c r="JKF107"/>
      <c r="JKG107"/>
      <c r="JKH107"/>
      <c r="JKI107"/>
      <c r="JKJ107"/>
      <c r="JKK107"/>
      <c r="JKL107"/>
      <c r="JKM107"/>
      <c r="JKN107"/>
      <c r="JKO107"/>
      <c r="JKP107"/>
      <c r="JKQ107"/>
      <c r="JKR107"/>
      <c r="JKS107"/>
      <c r="JKT107"/>
      <c r="JKU107"/>
      <c r="JKV107"/>
      <c r="JKW107"/>
      <c r="JKX107"/>
      <c r="JKY107"/>
      <c r="JKZ107"/>
      <c r="JLA107"/>
      <c r="JLB107"/>
      <c r="JLC107"/>
      <c r="JLD107"/>
      <c r="JLE107"/>
      <c r="JLF107"/>
      <c r="JLG107"/>
      <c r="JLH107"/>
      <c r="JLI107"/>
      <c r="JLJ107"/>
      <c r="JLK107"/>
      <c r="JLL107"/>
      <c r="JLM107"/>
      <c r="JLN107"/>
      <c r="JLO107"/>
      <c r="JLP107"/>
      <c r="JLQ107"/>
      <c r="JLR107"/>
      <c r="JLS107"/>
      <c r="JLT107"/>
      <c r="JLU107"/>
      <c r="JLV107"/>
      <c r="JLW107"/>
      <c r="JLX107"/>
      <c r="JLY107"/>
      <c r="JLZ107"/>
      <c r="JMA107"/>
      <c r="JMB107"/>
      <c r="JMC107"/>
      <c r="JMD107"/>
      <c r="JME107"/>
      <c r="JMF107"/>
      <c r="JMG107"/>
      <c r="JMH107"/>
      <c r="JMI107"/>
      <c r="JMJ107"/>
      <c r="JMK107"/>
      <c r="JML107"/>
      <c r="JMM107"/>
      <c r="JMN107"/>
      <c r="JMO107"/>
      <c r="JMP107"/>
      <c r="JMQ107"/>
      <c r="JMR107"/>
      <c r="JMS107"/>
      <c r="JMT107"/>
      <c r="JMU107"/>
      <c r="JMV107"/>
      <c r="JMW107"/>
      <c r="JMX107"/>
      <c r="JMY107"/>
      <c r="JMZ107"/>
      <c r="JNA107"/>
      <c r="JNB107"/>
      <c r="JNC107"/>
      <c r="JND107"/>
      <c r="JNE107"/>
      <c r="JNF107"/>
      <c r="JNG107"/>
      <c r="JNH107"/>
      <c r="JNI107"/>
      <c r="JNJ107"/>
      <c r="JNK107"/>
      <c r="JNL107"/>
      <c r="JNM107"/>
      <c r="JNN107"/>
      <c r="JNO107"/>
      <c r="JNP107"/>
      <c r="JNQ107"/>
      <c r="JNR107"/>
      <c r="JNS107"/>
      <c r="JNT107"/>
      <c r="JNU107"/>
      <c r="JNV107"/>
      <c r="JNW107"/>
      <c r="JNX107"/>
      <c r="JNY107"/>
      <c r="JNZ107"/>
      <c r="JOA107"/>
      <c r="JOB107"/>
      <c r="JOC107"/>
      <c r="JOD107"/>
      <c r="JOE107"/>
      <c r="JOF107"/>
      <c r="JOG107"/>
      <c r="JOH107"/>
      <c r="JOI107"/>
      <c r="JOJ107"/>
      <c r="JOK107"/>
      <c r="JOL107"/>
      <c r="JOM107"/>
      <c r="JON107"/>
      <c r="JOO107"/>
      <c r="JOP107"/>
      <c r="JOQ107"/>
      <c r="JOR107"/>
      <c r="JOS107"/>
      <c r="JOT107"/>
      <c r="JOU107"/>
      <c r="JOV107"/>
      <c r="JOW107"/>
      <c r="JOX107"/>
      <c r="JOY107"/>
      <c r="JOZ107"/>
      <c r="JPA107"/>
      <c r="JPB107"/>
      <c r="JPC107"/>
      <c r="JPD107"/>
      <c r="JPE107"/>
      <c r="JPF107"/>
      <c r="JPG107"/>
      <c r="JPH107"/>
      <c r="JPI107"/>
      <c r="JPJ107"/>
      <c r="JPK107"/>
      <c r="JPL107"/>
      <c r="JPM107"/>
      <c r="JPN107"/>
      <c r="JPO107"/>
      <c r="JPP107"/>
      <c r="JPQ107"/>
      <c r="JPR107"/>
      <c r="JPS107"/>
      <c r="JPT107"/>
      <c r="JPU107"/>
      <c r="JPV107"/>
      <c r="JPW107"/>
      <c r="JPX107"/>
      <c r="JPY107"/>
      <c r="JPZ107"/>
      <c r="JQA107"/>
      <c r="JQB107"/>
      <c r="JQC107"/>
      <c r="JQD107"/>
      <c r="JQE107"/>
      <c r="JQF107"/>
      <c r="JQG107"/>
      <c r="JQH107"/>
      <c r="JQI107"/>
      <c r="JQJ107"/>
      <c r="JQK107"/>
      <c r="JQL107"/>
      <c r="JQM107"/>
      <c r="JQN107"/>
      <c r="JQO107"/>
      <c r="JQP107"/>
      <c r="JQQ107"/>
      <c r="JQR107"/>
      <c r="JQS107"/>
      <c r="JQT107"/>
      <c r="JQU107"/>
      <c r="JQV107"/>
      <c r="JQW107"/>
      <c r="JQX107"/>
      <c r="JQY107"/>
      <c r="JQZ107"/>
      <c r="JRA107"/>
      <c r="JRB107"/>
      <c r="JRC107"/>
      <c r="JRD107"/>
      <c r="JRE107"/>
      <c r="JRF107"/>
      <c r="JRG107"/>
      <c r="JRH107"/>
      <c r="JRI107"/>
      <c r="JRJ107"/>
      <c r="JRK107"/>
      <c r="JRL107"/>
      <c r="JRM107"/>
      <c r="JRN107"/>
      <c r="JRO107"/>
      <c r="JRP107"/>
      <c r="JRQ107"/>
      <c r="JRR107"/>
      <c r="JRS107"/>
      <c r="JRT107"/>
      <c r="JRU107"/>
      <c r="JRV107"/>
      <c r="JRW107"/>
      <c r="JRX107"/>
      <c r="JRY107"/>
      <c r="JRZ107"/>
      <c r="JSA107"/>
      <c r="JSB107"/>
      <c r="JSC107"/>
      <c r="JSD107"/>
      <c r="JSE107"/>
      <c r="JSF107"/>
      <c r="JSG107"/>
      <c r="JSH107"/>
      <c r="JSI107"/>
      <c r="JSJ107"/>
      <c r="JSK107"/>
      <c r="JSL107"/>
      <c r="JSM107"/>
      <c r="JSN107"/>
      <c r="JSO107"/>
      <c r="JSP107"/>
      <c r="JSQ107"/>
      <c r="JSR107"/>
      <c r="JSS107"/>
      <c r="JST107"/>
      <c r="JSU107"/>
      <c r="JSV107"/>
      <c r="JSW107"/>
      <c r="JSX107"/>
      <c r="JSY107"/>
      <c r="JSZ107"/>
      <c r="JTA107"/>
      <c r="JTB107"/>
      <c r="JTC107"/>
      <c r="JTD107"/>
      <c r="JTE107"/>
      <c r="JTF107"/>
      <c r="JTG107"/>
      <c r="JTH107"/>
      <c r="JTI107"/>
      <c r="JTJ107"/>
      <c r="JTK107"/>
      <c r="JTL107"/>
      <c r="JTM107"/>
      <c r="JTN107"/>
      <c r="JTO107"/>
      <c r="JTP107"/>
      <c r="JTQ107"/>
      <c r="JTR107"/>
      <c r="JTS107"/>
      <c r="JTT107"/>
      <c r="JTU107"/>
      <c r="JTV107"/>
      <c r="JTW107"/>
      <c r="JTX107"/>
      <c r="JTY107"/>
      <c r="JTZ107"/>
      <c r="JUA107"/>
      <c r="JUB107"/>
      <c r="JUC107"/>
      <c r="JUD107"/>
      <c r="JUE107"/>
      <c r="JUF107"/>
      <c r="JUG107"/>
      <c r="JUH107"/>
      <c r="JUI107"/>
      <c r="JUJ107"/>
      <c r="JUK107"/>
      <c r="JUL107"/>
      <c r="JUM107"/>
      <c r="JUN107"/>
      <c r="JUO107"/>
      <c r="JUP107"/>
      <c r="JUQ107"/>
      <c r="JUR107"/>
      <c r="JUS107"/>
      <c r="JUT107"/>
      <c r="JUU107"/>
      <c r="JUV107"/>
      <c r="JUW107"/>
      <c r="JUX107"/>
      <c r="JUY107"/>
      <c r="JUZ107"/>
      <c r="JVA107"/>
      <c r="JVB107"/>
      <c r="JVC107"/>
      <c r="JVD107"/>
      <c r="JVE107"/>
      <c r="JVF107"/>
      <c r="JVG107"/>
      <c r="JVH107"/>
      <c r="JVI107"/>
      <c r="JVJ107"/>
      <c r="JVK107"/>
      <c r="JVL107"/>
      <c r="JVM107"/>
      <c r="JVN107"/>
      <c r="JVO107"/>
      <c r="JVP107"/>
      <c r="JVQ107"/>
      <c r="JVR107"/>
      <c r="JVS107"/>
      <c r="JVT107"/>
      <c r="JVU107"/>
      <c r="JVV107"/>
      <c r="JVW107"/>
      <c r="JVX107"/>
      <c r="JVY107"/>
      <c r="JVZ107"/>
      <c r="JWA107"/>
      <c r="JWB107"/>
      <c r="JWC107"/>
      <c r="JWD107"/>
      <c r="JWE107"/>
      <c r="JWF107"/>
      <c r="JWG107"/>
      <c r="JWH107"/>
      <c r="JWI107"/>
      <c r="JWJ107"/>
      <c r="JWK107"/>
      <c r="JWL107"/>
      <c r="JWM107"/>
      <c r="JWN107"/>
      <c r="JWO107"/>
      <c r="JWP107"/>
      <c r="JWQ107"/>
      <c r="JWR107"/>
      <c r="JWS107"/>
      <c r="JWT107"/>
      <c r="JWU107"/>
      <c r="JWV107"/>
      <c r="JWW107"/>
      <c r="JWX107"/>
      <c r="JWY107"/>
      <c r="JWZ107"/>
      <c r="JXA107"/>
      <c r="JXB107"/>
      <c r="JXC107"/>
      <c r="JXD107"/>
      <c r="JXE107"/>
      <c r="JXF107"/>
      <c r="JXG107"/>
      <c r="JXH107"/>
      <c r="JXI107"/>
      <c r="JXJ107"/>
      <c r="JXK107"/>
      <c r="JXL107"/>
      <c r="JXM107"/>
      <c r="JXN107"/>
      <c r="JXO107"/>
      <c r="JXP107"/>
      <c r="JXQ107"/>
      <c r="JXR107"/>
      <c r="JXS107"/>
      <c r="JXT107"/>
      <c r="JXU107"/>
      <c r="JXV107"/>
      <c r="JXW107"/>
      <c r="JXX107"/>
      <c r="JXY107"/>
      <c r="JXZ107"/>
      <c r="JYA107"/>
      <c r="JYB107"/>
      <c r="JYC107"/>
      <c r="JYD107"/>
      <c r="JYE107"/>
      <c r="JYF107"/>
      <c r="JYG107"/>
      <c r="JYH107"/>
      <c r="JYI107"/>
      <c r="JYJ107"/>
      <c r="JYK107"/>
      <c r="JYL107"/>
      <c r="JYM107"/>
      <c r="JYN107"/>
      <c r="JYO107"/>
      <c r="JYP107"/>
      <c r="JYQ107"/>
      <c r="JYR107"/>
      <c r="JYS107"/>
      <c r="JYT107"/>
      <c r="JYU107"/>
      <c r="JYV107"/>
      <c r="JYW107"/>
      <c r="JYX107"/>
      <c r="JYY107"/>
      <c r="JYZ107"/>
      <c r="JZA107"/>
      <c r="JZB107"/>
      <c r="JZC107"/>
      <c r="JZD107"/>
      <c r="JZE107"/>
      <c r="JZF107"/>
      <c r="JZG107"/>
      <c r="JZH107"/>
      <c r="JZI107"/>
      <c r="JZJ107"/>
      <c r="JZK107"/>
      <c r="JZL107"/>
      <c r="JZM107"/>
      <c r="JZN107"/>
      <c r="JZO107"/>
      <c r="JZP107"/>
      <c r="JZQ107"/>
      <c r="JZR107"/>
      <c r="JZS107"/>
      <c r="JZT107"/>
      <c r="JZU107"/>
      <c r="JZV107"/>
      <c r="JZW107"/>
      <c r="JZX107"/>
      <c r="JZY107"/>
      <c r="JZZ107"/>
      <c r="KAA107"/>
      <c r="KAB107"/>
      <c r="KAC107"/>
      <c r="KAD107"/>
      <c r="KAE107"/>
      <c r="KAF107"/>
      <c r="KAG107"/>
      <c r="KAH107"/>
      <c r="KAI107"/>
      <c r="KAJ107"/>
      <c r="KAK107"/>
      <c r="KAL107"/>
      <c r="KAM107"/>
      <c r="KAN107"/>
      <c r="KAO107"/>
      <c r="KAP107"/>
      <c r="KAQ107"/>
      <c r="KAR107"/>
      <c r="KAS107"/>
      <c r="KAT107"/>
      <c r="KAU107"/>
      <c r="KAV107"/>
      <c r="KAW107"/>
      <c r="KAX107"/>
      <c r="KAY107"/>
      <c r="KAZ107"/>
      <c r="KBA107"/>
      <c r="KBB107"/>
      <c r="KBC107"/>
      <c r="KBD107"/>
      <c r="KBE107"/>
      <c r="KBF107"/>
      <c r="KBG107"/>
      <c r="KBH107"/>
      <c r="KBI107"/>
      <c r="KBJ107"/>
      <c r="KBK107"/>
      <c r="KBL107"/>
      <c r="KBM107"/>
      <c r="KBN107"/>
      <c r="KBO107"/>
      <c r="KBP107"/>
      <c r="KBQ107"/>
      <c r="KBR107"/>
      <c r="KBS107"/>
      <c r="KBT107"/>
      <c r="KBU107"/>
      <c r="KBV107"/>
      <c r="KBW107"/>
      <c r="KBX107"/>
      <c r="KBY107"/>
      <c r="KBZ107"/>
      <c r="KCA107"/>
      <c r="KCB107"/>
      <c r="KCC107"/>
      <c r="KCD107"/>
      <c r="KCE107"/>
      <c r="KCF107"/>
      <c r="KCG107"/>
      <c r="KCH107"/>
      <c r="KCI107"/>
      <c r="KCJ107"/>
      <c r="KCK107"/>
      <c r="KCL107"/>
      <c r="KCM107"/>
      <c r="KCN107"/>
      <c r="KCO107"/>
      <c r="KCP107"/>
      <c r="KCQ107"/>
      <c r="KCR107"/>
      <c r="KCS107"/>
      <c r="KCT107"/>
      <c r="KCU107"/>
      <c r="KCV107"/>
      <c r="KCW107"/>
      <c r="KCX107"/>
      <c r="KCY107"/>
      <c r="KCZ107"/>
      <c r="KDA107"/>
      <c r="KDB107"/>
      <c r="KDC107"/>
      <c r="KDD107"/>
      <c r="KDE107"/>
      <c r="KDF107"/>
      <c r="KDG107"/>
      <c r="KDH107"/>
      <c r="KDI107"/>
      <c r="KDJ107"/>
      <c r="KDK107"/>
      <c r="KDL107"/>
      <c r="KDM107"/>
      <c r="KDN107"/>
      <c r="KDO107"/>
      <c r="KDP107"/>
      <c r="KDQ107"/>
      <c r="KDR107"/>
      <c r="KDS107"/>
      <c r="KDT107"/>
      <c r="KDU107"/>
      <c r="KDV107"/>
      <c r="KDW107"/>
      <c r="KDX107"/>
      <c r="KDY107"/>
      <c r="KDZ107"/>
      <c r="KEA107"/>
      <c r="KEB107"/>
      <c r="KEC107"/>
      <c r="KED107"/>
      <c r="KEE107"/>
      <c r="KEF107"/>
      <c r="KEG107"/>
      <c r="KEH107"/>
      <c r="KEI107"/>
      <c r="KEJ107"/>
      <c r="KEK107"/>
      <c r="KEL107"/>
      <c r="KEM107"/>
      <c r="KEN107"/>
      <c r="KEO107"/>
      <c r="KEP107"/>
      <c r="KEQ107"/>
      <c r="KER107"/>
      <c r="KES107"/>
      <c r="KET107"/>
      <c r="KEU107"/>
      <c r="KEV107"/>
      <c r="KEW107"/>
      <c r="KEX107"/>
      <c r="KEY107"/>
      <c r="KEZ107"/>
      <c r="KFA107"/>
      <c r="KFB107"/>
      <c r="KFC107"/>
      <c r="KFD107"/>
      <c r="KFE107"/>
      <c r="KFF107"/>
      <c r="KFG107"/>
      <c r="KFH107"/>
      <c r="KFI107"/>
      <c r="KFJ107"/>
      <c r="KFK107"/>
      <c r="KFL107"/>
      <c r="KFM107"/>
      <c r="KFN107"/>
      <c r="KFO107"/>
      <c r="KFP107"/>
      <c r="KFQ107"/>
      <c r="KFR107"/>
      <c r="KFS107"/>
      <c r="KFT107"/>
      <c r="KFU107"/>
      <c r="KFV107"/>
      <c r="KFW107"/>
      <c r="KFX107"/>
      <c r="KFY107"/>
      <c r="KFZ107"/>
      <c r="KGA107"/>
      <c r="KGB107"/>
      <c r="KGC107"/>
      <c r="KGD107"/>
      <c r="KGE107"/>
      <c r="KGF107"/>
      <c r="KGG107"/>
      <c r="KGH107"/>
      <c r="KGI107"/>
      <c r="KGJ107"/>
      <c r="KGK107"/>
      <c r="KGL107"/>
      <c r="KGM107"/>
      <c r="KGN107"/>
      <c r="KGO107"/>
      <c r="KGP107"/>
      <c r="KGQ107"/>
      <c r="KGR107"/>
      <c r="KGS107"/>
      <c r="KGT107"/>
      <c r="KGU107"/>
      <c r="KGV107"/>
      <c r="KGW107"/>
      <c r="KGX107"/>
      <c r="KGY107"/>
      <c r="KGZ107"/>
      <c r="KHA107"/>
      <c r="KHB107"/>
      <c r="KHC107"/>
      <c r="KHD107"/>
      <c r="KHE107"/>
      <c r="KHF107"/>
      <c r="KHG107"/>
      <c r="KHH107"/>
      <c r="KHI107"/>
      <c r="KHJ107"/>
      <c r="KHK107"/>
      <c r="KHL107"/>
      <c r="KHM107"/>
      <c r="KHN107"/>
      <c r="KHO107"/>
      <c r="KHP107"/>
      <c r="KHQ107"/>
      <c r="KHR107"/>
      <c r="KHS107"/>
      <c r="KHT107"/>
      <c r="KHU107"/>
      <c r="KHV107"/>
      <c r="KHW107"/>
      <c r="KHX107"/>
      <c r="KHY107"/>
      <c r="KHZ107"/>
      <c r="KIA107"/>
      <c r="KIB107"/>
      <c r="KIC107"/>
      <c r="KID107"/>
      <c r="KIE107"/>
      <c r="KIF107"/>
      <c r="KIG107"/>
      <c r="KIH107"/>
      <c r="KII107"/>
      <c r="KIJ107"/>
      <c r="KIK107"/>
      <c r="KIL107"/>
      <c r="KIM107"/>
      <c r="KIN107"/>
      <c r="KIO107"/>
      <c r="KIP107"/>
      <c r="KIQ107"/>
      <c r="KIR107"/>
      <c r="KIS107"/>
      <c r="KIT107"/>
      <c r="KIU107"/>
      <c r="KIV107"/>
      <c r="KIW107"/>
      <c r="KIX107"/>
      <c r="KIY107"/>
      <c r="KIZ107"/>
      <c r="KJA107"/>
      <c r="KJB107"/>
      <c r="KJC107"/>
      <c r="KJD107"/>
      <c r="KJE107"/>
      <c r="KJF107"/>
      <c r="KJG107"/>
      <c r="KJH107"/>
      <c r="KJI107"/>
      <c r="KJJ107"/>
      <c r="KJK107"/>
      <c r="KJL107"/>
      <c r="KJM107"/>
      <c r="KJN107"/>
      <c r="KJO107"/>
      <c r="KJP107"/>
      <c r="KJQ107"/>
      <c r="KJR107"/>
      <c r="KJS107"/>
      <c r="KJT107"/>
      <c r="KJU107"/>
      <c r="KJV107"/>
      <c r="KJW107"/>
      <c r="KJX107"/>
      <c r="KJY107"/>
      <c r="KJZ107"/>
      <c r="KKA107"/>
      <c r="KKB107"/>
      <c r="KKC107"/>
      <c r="KKD107"/>
      <c r="KKE107"/>
      <c r="KKF107"/>
      <c r="KKG107"/>
      <c r="KKH107"/>
      <c r="KKI107"/>
      <c r="KKJ107"/>
      <c r="KKK107"/>
      <c r="KKL107"/>
      <c r="KKM107"/>
      <c r="KKN107"/>
      <c r="KKO107"/>
      <c r="KKP107"/>
      <c r="KKQ107"/>
      <c r="KKR107"/>
      <c r="KKS107"/>
      <c r="KKT107"/>
      <c r="KKU107"/>
      <c r="KKV107"/>
      <c r="KKW107"/>
      <c r="KKX107"/>
      <c r="KKY107"/>
      <c r="KKZ107"/>
      <c r="KLA107"/>
      <c r="KLB107"/>
      <c r="KLC107"/>
      <c r="KLD107"/>
      <c r="KLE107"/>
      <c r="KLF107"/>
      <c r="KLG107"/>
      <c r="KLH107"/>
      <c r="KLI107"/>
      <c r="KLJ107"/>
      <c r="KLK107"/>
      <c r="KLL107"/>
      <c r="KLM107"/>
      <c r="KLN107"/>
      <c r="KLO107"/>
      <c r="KLP107"/>
      <c r="KLQ107"/>
      <c r="KLR107"/>
      <c r="KLS107"/>
      <c r="KLT107"/>
      <c r="KLU107"/>
      <c r="KLV107"/>
      <c r="KLW107"/>
      <c r="KLX107"/>
      <c r="KLY107"/>
      <c r="KLZ107"/>
      <c r="KMA107"/>
      <c r="KMB107"/>
      <c r="KMC107"/>
      <c r="KMD107"/>
      <c r="KME107"/>
      <c r="KMF107"/>
      <c r="KMG107"/>
      <c r="KMH107"/>
      <c r="KMI107"/>
      <c r="KMJ107"/>
      <c r="KMK107"/>
      <c r="KML107"/>
      <c r="KMM107"/>
      <c r="KMN107"/>
      <c r="KMO107"/>
      <c r="KMP107"/>
      <c r="KMQ107"/>
      <c r="KMR107"/>
      <c r="KMS107"/>
      <c r="KMT107"/>
      <c r="KMU107"/>
      <c r="KMV107"/>
      <c r="KMW107"/>
      <c r="KMX107"/>
      <c r="KMY107"/>
      <c r="KMZ107"/>
      <c r="KNA107"/>
      <c r="KNB107"/>
      <c r="KNC107"/>
      <c r="KND107"/>
      <c r="KNE107"/>
      <c r="KNF107"/>
      <c r="KNG107"/>
      <c r="KNH107"/>
      <c r="KNI107"/>
      <c r="KNJ107"/>
      <c r="KNK107"/>
      <c r="KNL107"/>
      <c r="KNM107"/>
      <c r="KNN107"/>
      <c r="KNO107"/>
      <c r="KNP107"/>
      <c r="KNQ107"/>
      <c r="KNR107"/>
      <c r="KNS107"/>
      <c r="KNT107"/>
      <c r="KNU107"/>
      <c r="KNV107"/>
      <c r="KNW107"/>
      <c r="KNX107"/>
      <c r="KNY107"/>
      <c r="KNZ107"/>
      <c r="KOA107"/>
      <c r="KOB107"/>
      <c r="KOC107"/>
      <c r="KOD107"/>
      <c r="KOE107"/>
      <c r="KOF107"/>
      <c r="KOG107"/>
      <c r="KOH107"/>
      <c r="KOI107"/>
      <c r="KOJ107"/>
      <c r="KOK107"/>
      <c r="KOL107"/>
      <c r="KOM107"/>
      <c r="KON107"/>
      <c r="KOO107"/>
      <c r="KOP107"/>
      <c r="KOQ107"/>
      <c r="KOR107"/>
      <c r="KOS107"/>
      <c r="KOT107"/>
      <c r="KOU107"/>
      <c r="KOV107"/>
      <c r="KOW107"/>
      <c r="KOX107"/>
      <c r="KOY107"/>
      <c r="KOZ107"/>
      <c r="KPA107"/>
      <c r="KPB107"/>
      <c r="KPC107"/>
      <c r="KPD107"/>
      <c r="KPE107"/>
      <c r="KPF107"/>
      <c r="KPG107"/>
      <c r="KPH107"/>
      <c r="KPI107"/>
      <c r="KPJ107"/>
      <c r="KPK107"/>
      <c r="KPL107"/>
      <c r="KPM107"/>
      <c r="KPN107"/>
      <c r="KPO107"/>
      <c r="KPP107"/>
      <c r="KPQ107"/>
      <c r="KPR107"/>
      <c r="KPS107"/>
      <c r="KPT107"/>
      <c r="KPU107"/>
      <c r="KPV107"/>
      <c r="KPW107"/>
      <c r="KPX107"/>
      <c r="KPY107"/>
      <c r="KPZ107"/>
      <c r="KQA107"/>
      <c r="KQB107"/>
      <c r="KQC107"/>
      <c r="KQD107"/>
      <c r="KQE107"/>
      <c r="KQF107"/>
      <c r="KQG107"/>
      <c r="KQH107"/>
      <c r="KQI107"/>
      <c r="KQJ107"/>
      <c r="KQK107"/>
      <c r="KQL107"/>
      <c r="KQM107"/>
      <c r="KQN107"/>
      <c r="KQO107"/>
      <c r="KQP107"/>
      <c r="KQQ107"/>
      <c r="KQR107"/>
      <c r="KQS107"/>
      <c r="KQT107"/>
      <c r="KQU107"/>
      <c r="KQV107"/>
      <c r="KQW107"/>
      <c r="KQX107"/>
      <c r="KQY107"/>
      <c r="KQZ107"/>
      <c r="KRA107"/>
      <c r="KRB107"/>
      <c r="KRC107"/>
      <c r="KRD107"/>
      <c r="KRE107"/>
      <c r="KRF107"/>
      <c r="KRG107"/>
      <c r="KRH107"/>
      <c r="KRI107"/>
      <c r="KRJ107"/>
      <c r="KRK107"/>
      <c r="KRL107"/>
      <c r="KRM107"/>
      <c r="KRN107"/>
      <c r="KRO107"/>
      <c r="KRP107"/>
      <c r="KRQ107"/>
      <c r="KRR107"/>
      <c r="KRS107"/>
      <c r="KRT107"/>
      <c r="KRU107"/>
      <c r="KRV107"/>
      <c r="KRW107"/>
      <c r="KRX107"/>
      <c r="KRY107"/>
      <c r="KRZ107"/>
      <c r="KSA107"/>
      <c r="KSB107"/>
      <c r="KSC107"/>
      <c r="KSD107"/>
      <c r="KSE107"/>
      <c r="KSF107"/>
      <c r="KSG107"/>
      <c r="KSH107"/>
      <c r="KSI107"/>
      <c r="KSJ107"/>
      <c r="KSK107"/>
      <c r="KSL107"/>
      <c r="KSM107"/>
      <c r="KSN107"/>
      <c r="KSO107"/>
      <c r="KSP107"/>
      <c r="KSQ107"/>
      <c r="KSR107"/>
      <c r="KSS107"/>
      <c r="KST107"/>
      <c r="KSU107"/>
      <c r="KSV107"/>
      <c r="KSW107"/>
      <c r="KSX107"/>
      <c r="KSY107"/>
      <c r="KSZ107"/>
      <c r="KTA107"/>
      <c r="KTB107"/>
      <c r="KTC107"/>
      <c r="KTD107"/>
      <c r="KTE107"/>
      <c r="KTF107"/>
      <c r="KTG107"/>
      <c r="KTH107"/>
      <c r="KTI107"/>
      <c r="KTJ107"/>
      <c r="KTK107"/>
      <c r="KTL107"/>
      <c r="KTM107"/>
      <c r="KTN107"/>
      <c r="KTO107"/>
      <c r="KTP107"/>
      <c r="KTQ107"/>
      <c r="KTR107"/>
      <c r="KTS107"/>
      <c r="KTT107"/>
      <c r="KTU107"/>
      <c r="KTV107"/>
      <c r="KTW107"/>
      <c r="KTX107"/>
      <c r="KTY107"/>
      <c r="KTZ107"/>
      <c r="KUA107"/>
      <c r="KUB107"/>
      <c r="KUC107"/>
      <c r="KUD107"/>
      <c r="KUE107"/>
      <c r="KUF107"/>
      <c r="KUG107"/>
      <c r="KUH107"/>
      <c r="KUI107"/>
      <c r="KUJ107"/>
      <c r="KUK107"/>
      <c r="KUL107"/>
      <c r="KUM107"/>
      <c r="KUN107"/>
      <c r="KUO107"/>
      <c r="KUP107"/>
      <c r="KUQ107"/>
      <c r="KUR107"/>
      <c r="KUS107"/>
      <c r="KUT107"/>
      <c r="KUU107"/>
      <c r="KUV107"/>
      <c r="KUW107"/>
      <c r="KUX107"/>
      <c r="KUY107"/>
      <c r="KUZ107"/>
      <c r="KVA107"/>
      <c r="KVB107"/>
      <c r="KVC107"/>
      <c r="KVD107"/>
      <c r="KVE107"/>
      <c r="KVF107"/>
      <c r="KVG107"/>
      <c r="KVH107"/>
      <c r="KVI107"/>
      <c r="KVJ107"/>
      <c r="KVK107"/>
      <c r="KVL107"/>
      <c r="KVM107"/>
      <c r="KVN107"/>
      <c r="KVO107"/>
      <c r="KVP107"/>
      <c r="KVQ107"/>
      <c r="KVR107"/>
      <c r="KVS107"/>
      <c r="KVT107"/>
      <c r="KVU107"/>
      <c r="KVV107"/>
      <c r="KVW107"/>
      <c r="KVX107"/>
      <c r="KVY107"/>
      <c r="KVZ107"/>
      <c r="KWA107"/>
      <c r="KWB107"/>
      <c r="KWC107"/>
      <c r="KWD107"/>
      <c r="KWE107"/>
      <c r="KWF107"/>
      <c r="KWG107"/>
      <c r="KWH107"/>
      <c r="KWI107"/>
      <c r="KWJ107"/>
      <c r="KWK107"/>
      <c r="KWL107"/>
      <c r="KWM107"/>
      <c r="KWN107"/>
      <c r="KWO107"/>
      <c r="KWP107"/>
      <c r="KWQ107"/>
      <c r="KWR107"/>
      <c r="KWS107"/>
      <c r="KWT107"/>
      <c r="KWU107"/>
      <c r="KWV107"/>
      <c r="KWW107"/>
      <c r="KWX107"/>
      <c r="KWY107"/>
      <c r="KWZ107"/>
      <c r="KXA107"/>
      <c r="KXB107"/>
      <c r="KXC107"/>
      <c r="KXD107"/>
      <c r="KXE107"/>
      <c r="KXF107"/>
      <c r="KXG107"/>
      <c r="KXH107"/>
      <c r="KXI107"/>
      <c r="KXJ107"/>
      <c r="KXK107"/>
      <c r="KXL107"/>
      <c r="KXM107"/>
      <c r="KXN107"/>
      <c r="KXO107"/>
      <c r="KXP107"/>
      <c r="KXQ107"/>
      <c r="KXR107"/>
      <c r="KXS107"/>
      <c r="KXT107"/>
      <c r="KXU107"/>
      <c r="KXV107"/>
      <c r="KXW107"/>
      <c r="KXX107"/>
      <c r="KXY107"/>
      <c r="KXZ107"/>
      <c r="KYA107"/>
      <c r="KYB107"/>
      <c r="KYC107"/>
      <c r="KYD107"/>
      <c r="KYE107"/>
      <c r="KYF107"/>
      <c r="KYG107"/>
      <c r="KYH107"/>
      <c r="KYI107"/>
      <c r="KYJ107"/>
      <c r="KYK107"/>
      <c r="KYL107"/>
      <c r="KYM107"/>
      <c r="KYN107"/>
      <c r="KYO107"/>
      <c r="KYP107"/>
      <c r="KYQ107"/>
      <c r="KYR107"/>
      <c r="KYS107"/>
      <c r="KYT107"/>
      <c r="KYU107"/>
      <c r="KYV107"/>
      <c r="KYW107"/>
      <c r="KYX107"/>
      <c r="KYY107"/>
      <c r="KYZ107"/>
      <c r="KZA107"/>
      <c r="KZB107"/>
      <c r="KZC107"/>
      <c r="KZD107"/>
      <c r="KZE107"/>
      <c r="KZF107"/>
      <c r="KZG107"/>
      <c r="KZH107"/>
      <c r="KZI107"/>
      <c r="KZJ107"/>
      <c r="KZK107"/>
      <c r="KZL107"/>
      <c r="KZM107"/>
      <c r="KZN107"/>
      <c r="KZO107"/>
      <c r="KZP107"/>
      <c r="KZQ107"/>
      <c r="KZR107"/>
      <c r="KZS107"/>
      <c r="KZT107"/>
      <c r="KZU107"/>
      <c r="KZV107"/>
      <c r="KZW107"/>
      <c r="KZX107"/>
      <c r="KZY107"/>
      <c r="KZZ107"/>
      <c r="LAA107"/>
      <c r="LAB107"/>
      <c r="LAC107"/>
      <c r="LAD107"/>
      <c r="LAE107"/>
      <c r="LAF107"/>
      <c r="LAG107"/>
      <c r="LAH107"/>
      <c r="LAI107"/>
      <c r="LAJ107"/>
      <c r="LAK107"/>
      <c r="LAL107"/>
      <c r="LAM107"/>
      <c r="LAN107"/>
      <c r="LAO107"/>
      <c r="LAP107"/>
      <c r="LAQ107"/>
      <c r="LAR107"/>
      <c r="LAS107"/>
      <c r="LAT107"/>
      <c r="LAU107"/>
      <c r="LAV107"/>
      <c r="LAW107"/>
      <c r="LAX107"/>
      <c r="LAY107"/>
      <c r="LAZ107"/>
      <c r="LBA107"/>
      <c r="LBB107"/>
      <c r="LBC107"/>
      <c r="LBD107"/>
      <c r="LBE107"/>
      <c r="LBF107"/>
      <c r="LBG107"/>
      <c r="LBH107"/>
      <c r="LBI107"/>
      <c r="LBJ107"/>
      <c r="LBK107"/>
      <c r="LBL107"/>
      <c r="LBM107"/>
      <c r="LBN107"/>
      <c r="LBO107"/>
      <c r="LBP107"/>
      <c r="LBQ107"/>
      <c r="LBR107"/>
      <c r="LBS107"/>
      <c r="LBT107"/>
      <c r="LBU107"/>
      <c r="LBV107"/>
      <c r="LBW107"/>
      <c r="LBX107"/>
      <c r="LBY107"/>
      <c r="LBZ107"/>
      <c r="LCA107"/>
      <c r="LCB107"/>
      <c r="LCC107"/>
      <c r="LCD107"/>
      <c r="LCE107"/>
      <c r="LCF107"/>
      <c r="LCG107"/>
      <c r="LCH107"/>
      <c r="LCI107"/>
      <c r="LCJ107"/>
      <c r="LCK107"/>
      <c r="LCL107"/>
      <c r="LCM107"/>
      <c r="LCN107"/>
      <c r="LCO107"/>
      <c r="LCP107"/>
      <c r="LCQ107"/>
      <c r="LCR107"/>
      <c r="LCS107"/>
      <c r="LCT107"/>
      <c r="LCU107"/>
      <c r="LCV107"/>
      <c r="LCW107"/>
      <c r="LCX107"/>
      <c r="LCY107"/>
      <c r="LCZ107"/>
      <c r="LDA107"/>
      <c r="LDB107"/>
      <c r="LDC107"/>
      <c r="LDD107"/>
      <c r="LDE107"/>
      <c r="LDF107"/>
      <c r="LDG107"/>
      <c r="LDH107"/>
      <c r="LDI107"/>
      <c r="LDJ107"/>
      <c r="LDK107"/>
      <c r="LDL107"/>
      <c r="LDM107"/>
      <c r="LDN107"/>
      <c r="LDO107"/>
      <c r="LDP107"/>
      <c r="LDQ107"/>
      <c r="LDR107"/>
      <c r="LDS107"/>
      <c r="LDT107"/>
      <c r="LDU107"/>
      <c r="LDV107"/>
      <c r="LDW107"/>
      <c r="LDX107"/>
      <c r="LDY107"/>
      <c r="LDZ107"/>
      <c r="LEA107"/>
      <c r="LEB107"/>
      <c r="LEC107"/>
      <c r="LED107"/>
      <c r="LEE107"/>
      <c r="LEF107"/>
      <c r="LEG107"/>
      <c r="LEH107"/>
      <c r="LEI107"/>
      <c r="LEJ107"/>
      <c r="LEK107"/>
      <c r="LEL107"/>
      <c r="LEM107"/>
      <c r="LEN107"/>
      <c r="LEO107"/>
      <c r="LEP107"/>
      <c r="LEQ107"/>
      <c r="LER107"/>
      <c r="LES107"/>
      <c r="LET107"/>
      <c r="LEU107"/>
      <c r="LEV107"/>
      <c r="LEW107"/>
      <c r="LEX107"/>
      <c r="LEY107"/>
      <c r="LEZ107"/>
      <c r="LFA107"/>
      <c r="LFB107"/>
      <c r="LFC107"/>
      <c r="LFD107"/>
      <c r="LFE107"/>
      <c r="LFF107"/>
      <c r="LFG107"/>
      <c r="LFH107"/>
      <c r="LFI107"/>
      <c r="LFJ107"/>
      <c r="LFK107"/>
      <c r="LFL107"/>
      <c r="LFM107"/>
      <c r="LFN107"/>
      <c r="LFO107"/>
      <c r="LFP107"/>
      <c r="LFQ107"/>
      <c r="LFR107"/>
      <c r="LFS107"/>
      <c r="LFT107"/>
      <c r="LFU107"/>
      <c r="LFV107"/>
      <c r="LFW107"/>
      <c r="LFX107"/>
      <c r="LFY107"/>
      <c r="LFZ107"/>
      <c r="LGA107"/>
      <c r="LGB107"/>
      <c r="LGC107"/>
      <c r="LGD107"/>
      <c r="LGE107"/>
      <c r="LGF107"/>
      <c r="LGG107"/>
      <c r="LGH107"/>
      <c r="LGI107"/>
      <c r="LGJ107"/>
      <c r="LGK107"/>
      <c r="LGL107"/>
      <c r="LGM107"/>
      <c r="LGN107"/>
      <c r="LGO107"/>
      <c r="LGP107"/>
      <c r="LGQ107"/>
      <c r="LGR107"/>
      <c r="LGS107"/>
      <c r="LGT107"/>
      <c r="LGU107"/>
      <c r="LGV107"/>
      <c r="LGW107"/>
      <c r="LGX107"/>
      <c r="LGY107"/>
      <c r="LGZ107"/>
      <c r="LHA107"/>
      <c r="LHB107"/>
      <c r="LHC107"/>
      <c r="LHD107"/>
      <c r="LHE107"/>
      <c r="LHF107"/>
      <c r="LHG107"/>
      <c r="LHH107"/>
      <c r="LHI107"/>
      <c r="LHJ107"/>
      <c r="LHK107"/>
      <c r="LHL107"/>
      <c r="LHM107"/>
      <c r="LHN107"/>
      <c r="LHO107"/>
      <c r="LHP107"/>
      <c r="LHQ107"/>
      <c r="LHR107"/>
      <c r="LHS107"/>
      <c r="LHT107"/>
      <c r="LHU107"/>
      <c r="LHV107"/>
      <c r="LHW107"/>
      <c r="LHX107"/>
      <c r="LHY107"/>
      <c r="LHZ107"/>
      <c r="LIA107"/>
      <c r="LIB107"/>
      <c r="LIC107"/>
      <c r="LID107"/>
      <c r="LIE107"/>
      <c r="LIF107"/>
      <c r="LIG107"/>
      <c r="LIH107"/>
      <c r="LII107"/>
      <c r="LIJ107"/>
      <c r="LIK107"/>
      <c r="LIL107"/>
      <c r="LIM107"/>
      <c r="LIN107"/>
      <c r="LIO107"/>
      <c r="LIP107"/>
      <c r="LIQ107"/>
      <c r="LIR107"/>
      <c r="LIS107"/>
      <c r="LIT107"/>
      <c r="LIU107"/>
      <c r="LIV107"/>
      <c r="LIW107"/>
      <c r="LIX107"/>
      <c r="LIY107"/>
      <c r="LIZ107"/>
      <c r="LJA107"/>
      <c r="LJB107"/>
      <c r="LJC107"/>
      <c r="LJD107"/>
      <c r="LJE107"/>
      <c r="LJF107"/>
      <c r="LJG107"/>
      <c r="LJH107"/>
      <c r="LJI107"/>
      <c r="LJJ107"/>
      <c r="LJK107"/>
      <c r="LJL107"/>
      <c r="LJM107"/>
      <c r="LJN107"/>
      <c r="LJO107"/>
      <c r="LJP107"/>
      <c r="LJQ107"/>
      <c r="LJR107"/>
      <c r="LJS107"/>
      <c r="LJT107"/>
      <c r="LJU107"/>
      <c r="LJV107"/>
      <c r="LJW107"/>
      <c r="LJX107"/>
      <c r="LJY107"/>
      <c r="LJZ107"/>
      <c r="LKA107"/>
      <c r="LKB107"/>
      <c r="LKC107"/>
      <c r="LKD107"/>
      <c r="LKE107"/>
      <c r="LKF107"/>
      <c r="LKG107"/>
      <c r="LKH107"/>
      <c r="LKI107"/>
      <c r="LKJ107"/>
      <c r="LKK107"/>
      <c r="LKL107"/>
      <c r="LKM107"/>
      <c r="LKN107"/>
      <c r="LKO107"/>
      <c r="LKP107"/>
      <c r="LKQ107"/>
      <c r="LKR107"/>
      <c r="LKS107"/>
      <c r="LKT107"/>
      <c r="LKU107"/>
      <c r="LKV107"/>
      <c r="LKW107"/>
      <c r="LKX107"/>
      <c r="LKY107"/>
      <c r="LKZ107"/>
      <c r="LLA107"/>
      <c r="LLB107"/>
      <c r="LLC107"/>
      <c r="LLD107"/>
      <c r="LLE107"/>
      <c r="LLF107"/>
      <c r="LLG107"/>
      <c r="LLH107"/>
      <c r="LLI107"/>
      <c r="LLJ107"/>
      <c r="LLK107"/>
      <c r="LLL107"/>
      <c r="LLM107"/>
      <c r="LLN107"/>
      <c r="LLO107"/>
      <c r="LLP107"/>
      <c r="LLQ107"/>
      <c r="LLR107"/>
      <c r="LLS107"/>
      <c r="LLT107"/>
      <c r="LLU107"/>
      <c r="LLV107"/>
      <c r="LLW107"/>
      <c r="LLX107"/>
      <c r="LLY107"/>
      <c r="LLZ107"/>
      <c r="LMA107"/>
      <c r="LMB107"/>
      <c r="LMC107"/>
      <c r="LMD107"/>
      <c r="LME107"/>
      <c r="LMF107"/>
      <c r="LMG107"/>
      <c r="LMH107"/>
      <c r="LMI107"/>
      <c r="LMJ107"/>
      <c r="LMK107"/>
      <c r="LML107"/>
      <c r="LMM107"/>
      <c r="LMN107"/>
      <c r="LMO107"/>
      <c r="LMP107"/>
      <c r="LMQ107"/>
      <c r="LMR107"/>
      <c r="LMS107"/>
      <c r="LMT107"/>
      <c r="LMU107"/>
      <c r="LMV107"/>
      <c r="LMW107"/>
      <c r="LMX107"/>
      <c r="LMY107"/>
      <c r="LMZ107"/>
      <c r="LNA107"/>
      <c r="LNB107"/>
      <c r="LNC107"/>
      <c r="LND107"/>
      <c r="LNE107"/>
      <c r="LNF107"/>
      <c r="LNG107"/>
      <c r="LNH107"/>
      <c r="LNI107"/>
      <c r="LNJ107"/>
      <c r="LNK107"/>
      <c r="LNL107"/>
      <c r="LNM107"/>
      <c r="LNN107"/>
      <c r="LNO107"/>
      <c r="LNP107"/>
      <c r="LNQ107"/>
      <c r="LNR107"/>
      <c r="LNS107"/>
      <c r="LNT107"/>
      <c r="LNU107"/>
      <c r="LNV107"/>
      <c r="LNW107"/>
      <c r="LNX107"/>
      <c r="LNY107"/>
      <c r="LNZ107"/>
      <c r="LOA107"/>
      <c r="LOB107"/>
      <c r="LOC107"/>
      <c r="LOD107"/>
      <c r="LOE107"/>
      <c r="LOF107"/>
      <c r="LOG107"/>
      <c r="LOH107"/>
      <c r="LOI107"/>
      <c r="LOJ107"/>
      <c r="LOK107"/>
      <c r="LOL107"/>
      <c r="LOM107"/>
      <c r="LON107"/>
      <c r="LOO107"/>
      <c r="LOP107"/>
      <c r="LOQ107"/>
      <c r="LOR107"/>
      <c r="LOS107"/>
      <c r="LOT107"/>
      <c r="LOU107"/>
      <c r="LOV107"/>
      <c r="LOW107"/>
      <c r="LOX107"/>
      <c r="LOY107"/>
      <c r="LOZ107"/>
      <c r="LPA107"/>
      <c r="LPB107"/>
      <c r="LPC107"/>
      <c r="LPD107"/>
      <c r="LPE107"/>
      <c r="LPF107"/>
      <c r="LPG107"/>
      <c r="LPH107"/>
      <c r="LPI107"/>
      <c r="LPJ107"/>
      <c r="LPK107"/>
      <c r="LPL107"/>
      <c r="LPM107"/>
      <c r="LPN107"/>
      <c r="LPO107"/>
      <c r="LPP107"/>
      <c r="LPQ107"/>
      <c r="LPR107"/>
      <c r="LPS107"/>
      <c r="LPT107"/>
      <c r="LPU107"/>
      <c r="LPV107"/>
      <c r="LPW107"/>
      <c r="LPX107"/>
      <c r="LPY107"/>
      <c r="LPZ107"/>
      <c r="LQA107"/>
      <c r="LQB107"/>
      <c r="LQC107"/>
      <c r="LQD107"/>
      <c r="LQE107"/>
      <c r="LQF107"/>
      <c r="LQG107"/>
      <c r="LQH107"/>
      <c r="LQI107"/>
      <c r="LQJ107"/>
      <c r="LQK107"/>
      <c r="LQL107"/>
      <c r="LQM107"/>
      <c r="LQN107"/>
      <c r="LQO107"/>
      <c r="LQP107"/>
      <c r="LQQ107"/>
      <c r="LQR107"/>
      <c r="LQS107"/>
      <c r="LQT107"/>
      <c r="LQU107"/>
      <c r="LQV107"/>
      <c r="LQW107"/>
      <c r="LQX107"/>
      <c r="LQY107"/>
      <c r="LQZ107"/>
      <c r="LRA107"/>
      <c r="LRB107"/>
      <c r="LRC107"/>
      <c r="LRD107"/>
      <c r="LRE107"/>
      <c r="LRF107"/>
      <c r="LRG107"/>
      <c r="LRH107"/>
      <c r="LRI107"/>
      <c r="LRJ107"/>
      <c r="LRK107"/>
      <c r="LRL107"/>
      <c r="LRM107"/>
      <c r="LRN107"/>
      <c r="LRO107"/>
      <c r="LRP107"/>
      <c r="LRQ107"/>
      <c r="LRR107"/>
      <c r="LRS107"/>
      <c r="LRT107"/>
      <c r="LRU107"/>
      <c r="LRV107"/>
      <c r="LRW107"/>
      <c r="LRX107"/>
      <c r="LRY107"/>
      <c r="LRZ107"/>
      <c r="LSA107"/>
      <c r="LSB107"/>
      <c r="LSC107"/>
      <c r="LSD107"/>
      <c r="LSE107"/>
      <c r="LSF107"/>
      <c r="LSG107"/>
      <c r="LSH107"/>
      <c r="LSI107"/>
      <c r="LSJ107"/>
      <c r="LSK107"/>
      <c r="LSL107"/>
      <c r="LSM107"/>
      <c r="LSN107"/>
      <c r="LSO107"/>
      <c r="LSP107"/>
      <c r="LSQ107"/>
      <c r="LSR107"/>
      <c r="LSS107"/>
      <c r="LST107"/>
      <c r="LSU107"/>
      <c r="LSV107"/>
      <c r="LSW107"/>
      <c r="LSX107"/>
      <c r="LSY107"/>
      <c r="LSZ107"/>
      <c r="LTA107"/>
      <c r="LTB107"/>
      <c r="LTC107"/>
      <c r="LTD107"/>
      <c r="LTE107"/>
      <c r="LTF107"/>
      <c r="LTG107"/>
      <c r="LTH107"/>
      <c r="LTI107"/>
      <c r="LTJ107"/>
      <c r="LTK107"/>
      <c r="LTL107"/>
      <c r="LTM107"/>
      <c r="LTN107"/>
      <c r="LTO107"/>
      <c r="LTP107"/>
      <c r="LTQ107"/>
      <c r="LTR107"/>
      <c r="LTS107"/>
      <c r="LTT107"/>
      <c r="LTU107"/>
      <c r="LTV107"/>
      <c r="LTW107"/>
      <c r="LTX107"/>
      <c r="LTY107"/>
      <c r="LTZ107"/>
      <c r="LUA107"/>
      <c r="LUB107"/>
      <c r="LUC107"/>
      <c r="LUD107"/>
      <c r="LUE107"/>
      <c r="LUF107"/>
      <c r="LUG107"/>
      <c r="LUH107"/>
      <c r="LUI107"/>
      <c r="LUJ107"/>
      <c r="LUK107"/>
      <c r="LUL107"/>
      <c r="LUM107"/>
      <c r="LUN107"/>
      <c r="LUO107"/>
      <c r="LUP107"/>
      <c r="LUQ107"/>
      <c r="LUR107"/>
      <c r="LUS107"/>
      <c r="LUT107"/>
      <c r="LUU107"/>
      <c r="LUV107"/>
      <c r="LUW107"/>
      <c r="LUX107"/>
      <c r="LUY107"/>
      <c r="LUZ107"/>
      <c r="LVA107"/>
      <c r="LVB107"/>
      <c r="LVC107"/>
      <c r="LVD107"/>
      <c r="LVE107"/>
      <c r="LVF107"/>
      <c r="LVG107"/>
      <c r="LVH107"/>
      <c r="LVI107"/>
      <c r="LVJ107"/>
      <c r="LVK107"/>
      <c r="LVL107"/>
      <c r="LVM107"/>
      <c r="LVN107"/>
      <c r="LVO107"/>
      <c r="LVP107"/>
      <c r="LVQ107"/>
      <c r="LVR107"/>
      <c r="LVS107"/>
      <c r="LVT107"/>
      <c r="LVU107"/>
      <c r="LVV107"/>
      <c r="LVW107"/>
      <c r="LVX107"/>
      <c r="LVY107"/>
      <c r="LVZ107"/>
      <c r="LWA107"/>
      <c r="LWB107"/>
      <c r="LWC107"/>
      <c r="LWD107"/>
      <c r="LWE107"/>
      <c r="LWF107"/>
      <c r="LWG107"/>
      <c r="LWH107"/>
      <c r="LWI107"/>
      <c r="LWJ107"/>
      <c r="LWK107"/>
      <c r="LWL107"/>
      <c r="LWM107"/>
      <c r="LWN107"/>
      <c r="LWO107"/>
      <c r="LWP107"/>
      <c r="LWQ107"/>
      <c r="LWR107"/>
      <c r="LWS107"/>
      <c r="LWT107"/>
      <c r="LWU107"/>
      <c r="LWV107"/>
      <c r="LWW107"/>
      <c r="LWX107"/>
      <c r="LWY107"/>
      <c r="LWZ107"/>
      <c r="LXA107"/>
      <c r="LXB107"/>
      <c r="LXC107"/>
      <c r="LXD107"/>
      <c r="LXE107"/>
      <c r="LXF107"/>
      <c r="LXG107"/>
      <c r="LXH107"/>
      <c r="LXI107"/>
      <c r="LXJ107"/>
      <c r="LXK107"/>
      <c r="LXL107"/>
      <c r="LXM107"/>
      <c r="LXN107"/>
      <c r="LXO107"/>
      <c r="LXP107"/>
      <c r="LXQ107"/>
      <c r="LXR107"/>
      <c r="LXS107"/>
      <c r="LXT107"/>
      <c r="LXU107"/>
      <c r="LXV107"/>
      <c r="LXW107"/>
      <c r="LXX107"/>
      <c r="LXY107"/>
      <c r="LXZ107"/>
      <c r="LYA107"/>
      <c r="LYB107"/>
      <c r="LYC107"/>
      <c r="LYD107"/>
      <c r="LYE107"/>
      <c r="LYF107"/>
      <c r="LYG107"/>
      <c r="LYH107"/>
      <c r="LYI107"/>
      <c r="LYJ107"/>
      <c r="LYK107"/>
      <c r="LYL107"/>
      <c r="LYM107"/>
      <c r="LYN107"/>
      <c r="LYO107"/>
      <c r="LYP107"/>
      <c r="LYQ107"/>
      <c r="LYR107"/>
      <c r="LYS107"/>
      <c r="LYT107"/>
      <c r="LYU107"/>
      <c r="LYV107"/>
      <c r="LYW107"/>
      <c r="LYX107"/>
      <c r="LYY107"/>
      <c r="LYZ107"/>
      <c r="LZA107"/>
      <c r="LZB107"/>
      <c r="LZC107"/>
      <c r="LZD107"/>
      <c r="LZE107"/>
      <c r="LZF107"/>
      <c r="LZG107"/>
      <c r="LZH107"/>
      <c r="LZI107"/>
      <c r="LZJ107"/>
      <c r="LZK107"/>
      <c r="LZL107"/>
      <c r="LZM107"/>
      <c r="LZN107"/>
      <c r="LZO107"/>
      <c r="LZP107"/>
      <c r="LZQ107"/>
      <c r="LZR107"/>
      <c r="LZS107"/>
      <c r="LZT107"/>
      <c r="LZU107"/>
      <c r="LZV107"/>
      <c r="LZW107"/>
      <c r="LZX107"/>
      <c r="LZY107"/>
      <c r="LZZ107"/>
      <c r="MAA107"/>
      <c r="MAB107"/>
      <c r="MAC107"/>
      <c r="MAD107"/>
      <c r="MAE107"/>
      <c r="MAF107"/>
      <c r="MAG107"/>
      <c r="MAH107"/>
      <c r="MAI107"/>
      <c r="MAJ107"/>
      <c r="MAK107"/>
      <c r="MAL107"/>
      <c r="MAM107"/>
      <c r="MAN107"/>
      <c r="MAO107"/>
      <c r="MAP107"/>
      <c r="MAQ107"/>
      <c r="MAR107"/>
      <c r="MAS107"/>
      <c r="MAT107"/>
      <c r="MAU107"/>
      <c r="MAV107"/>
      <c r="MAW107"/>
      <c r="MAX107"/>
      <c r="MAY107"/>
      <c r="MAZ107"/>
      <c r="MBA107"/>
      <c r="MBB107"/>
      <c r="MBC107"/>
      <c r="MBD107"/>
      <c r="MBE107"/>
      <c r="MBF107"/>
      <c r="MBG107"/>
      <c r="MBH107"/>
      <c r="MBI107"/>
      <c r="MBJ107"/>
      <c r="MBK107"/>
      <c r="MBL107"/>
      <c r="MBM107"/>
      <c r="MBN107"/>
      <c r="MBO107"/>
      <c r="MBP107"/>
      <c r="MBQ107"/>
      <c r="MBR107"/>
      <c r="MBS107"/>
      <c r="MBT107"/>
      <c r="MBU107"/>
      <c r="MBV107"/>
      <c r="MBW107"/>
      <c r="MBX107"/>
      <c r="MBY107"/>
      <c r="MBZ107"/>
      <c r="MCA107"/>
      <c r="MCB107"/>
      <c r="MCC107"/>
      <c r="MCD107"/>
      <c r="MCE107"/>
      <c r="MCF107"/>
      <c r="MCG107"/>
      <c r="MCH107"/>
      <c r="MCI107"/>
      <c r="MCJ107"/>
      <c r="MCK107"/>
      <c r="MCL107"/>
      <c r="MCM107"/>
      <c r="MCN107"/>
      <c r="MCO107"/>
      <c r="MCP107"/>
      <c r="MCQ107"/>
      <c r="MCR107"/>
      <c r="MCS107"/>
      <c r="MCT107"/>
      <c r="MCU107"/>
      <c r="MCV107"/>
      <c r="MCW107"/>
      <c r="MCX107"/>
      <c r="MCY107"/>
      <c r="MCZ107"/>
      <c r="MDA107"/>
      <c r="MDB107"/>
      <c r="MDC107"/>
      <c r="MDD107"/>
      <c r="MDE107"/>
      <c r="MDF107"/>
      <c r="MDG107"/>
      <c r="MDH107"/>
      <c r="MDI107"/>
      <c r="MDJ107"/>
      <c r="MDK107"/>
      <c r="MDL107"/>
      <c r="MDM107"/>
      <c r="MDN107"/>
      <c r="MDO107"/>
      <c r="MDP107"/>
      <c r="MDQ107"/>
      <c r="MDR107"/>
      <c r="MDS107"/>
      <c r="MDT107"/>
      <c r="MDU107"/>
      <c r="MDV107"/>
      <c r="MDW107"/>
      <c r="MDX107"/>
      <c r="MDY107"/>
      <c r="MDZ107"/>
      <c r="MEA107"/>
      <c r="MEB107"/>
      <c r="MEC107"/>
      <c r="MED107"/>
      <c r="MEE107"/>
      <c r="MEF107"/>
      <c r="MEG107"/>
      <c r="MEH107"/>
      <c r="MEI107"/>
      <c r="MEJ107"/>
      <c r="MEK107"/>
      <c r="MEL107"/>
      <c r="MEM107"/>
      <c r="MEN107"/>
      <c r="MEO107"/>
      <c r="MEP107"/>
      <c r="MEQ107"/>
      <c r="MER107"/>
      <c r="MES107"/>
      <c r="MET107"/>
      <c r="MEU107"/>
      <c r="MEV107"/>
      <c r="MEW107"/>
      <c r="MEX107"/>
      <c r="MEY107"/>
      <c r="MEZ107"/>
      <c r="MFA107"/>
      <c r="MFB107"/>
      <c r="MFC107"/>
      <c r="MFD107"/>
      <c r="MFE107"/>
      <c r="MFF107"/>
      <c r="MFG107"/>
      <c r="MFH107"/>
      <c r="MFI107"/>
      <c r="MFJ107"/>
      <c r="MFK107"/>
      <c r="MFL107"/>
      <c r="MFM107"/>
      <c r="MFN107"/>
      <c r="MFO107"/>
      <c r="MFP107"/>
      <c r="MFQ107"/>
      <c r="MFR107"/>
      <c r="MFS107"/>
      <c r="MFT107"/>
      <c r="MFU107"/>
      <c r="MFV107"/>
      <c r="MFW107"/>
      <c r="MFX107"/>
      <c r="MFY107"/>
      <c r="MFZ107"/>
      <c r="MGA107"/>
      <c r="MGB107"/>
      <c r="MGC107"/>
      <c r="MGD107"/>
      <c r="MGE107"/>
      <c r="MGF107"/>
      <c r="MGG107"/>
      <c r="MGH107"/>
      <c r="MGI107"/>
      <c r="MGJ107"/>
      <c r="MGK107"/>
      <c r="MGL107"/>
      <c r="MGM107"/>
      <c r="MGN107"/>
      <c r="MGO107"/>
      <c r="MGP107"/>
      <c r="MGQ107"/>
      <c r="MGR107"/>
      <c r="MGS107"/>
      <c r="MGT107"/>
      <c r="MGU107"/>
      <c r="MGV107"/>
      <c r="MGW107"/>
      <c r="MGX107"/>
      <c r="MGY107"/>
      <c r="MGZ107"/>
      <c r="MHA107"/>
      <c r="MHB107"/>
      <c r="MHC107"/>
      <c r="MHD107"/>
      <c r="MHE107"/>
      <c r="MHF107"/>
      <c r="MHG107"/>
      <c r="MHH107"/>
      <c r="MHI107"/>
      <c r="MHJ107"/>
      <c r="MHK107"/>
      <c r="MHL107"/>
      <c r="MHM107"/>
      <c r="MHN107"/>
      <c r="MHO107"/>
      <c r="MHP107"/>
      <c r="MHQ107"/>
      <c r="MHR107"/>
      <c r="MHS107"/>
      <c r="MHT107"/>
      <c r="MHU107"/>
      <c r="MHV107"/>
      <c r="MHW107"/>
      <c r="MHX107"/>
      <c r="MHY107"/>
      <c r="MHZ107"/>
      <c r="MIA107"/>
      <c r="MIB107"/>
      <c r="MIC107"/>
      <c r="MID107"/>
      <c r="MIE107"/>
      <c r="MIF107"/>
      <c r="MIG107"/>
      <c r="MIH107"/>
      <c r="MII107"/>
      <c r="MIJ107"/>
      <c r="MIK107"/>
      <c r="MIL107"/>
      <c r="MIM107"/>
      <c r="MIN107"/>
      <c r="MIO107"/>
      <c r="MIP107"/>
      <c r="MIQ107"/>
      <c r="MIR107"/>
      <c r="MIS107"/>
      <c r="MIT107"/>
      <c r="MIU107"/>
      <c r="MIV107"/>
      <c r="MIW107"/>
      <c r="MIX107"/>
      <c r="MIY107"/>
      <c r="MIZ107"/>
      <c r="MJA107"/>
      <c r="MJB107"/>
      <c r="MJC107"/>
      <c r="MJD107"/>
      <c r="MJE107"/>
      <c r="MJF107"/>
      <c r="MJG107"/>
      <c r="MJH107"/>
      <c r="MJI107"/>
      <c r="MJJ107"/>
      <c r="MJK107"/>
      <c r="MJL107"/>
      <c r="MJM107"/>
      <c r="MJN107"/>
      <c r="MJO107"/>
      <c r="MJP107"/>
      <c r="MJQ107"/>
      <c r="MJR107"/>
      <c r="MJS107"/>
      <c r="MJT107"/>
      <c r="MJU107"/>
      <c r="MJV107"/>
      <c r="MJW107"/>
      <c r="MJX107"/>
      <c r="MJY107"/>
      <c r="MJZ107"/>
      <c r="MKA107"/>
      <c r="MKB107"/>
      <c r="MKC107"/>
      <c r="MKD107"/>
      <c r="MKE107"/>
      <c r="MKF107"/>
      <c r="MKG107"/>
      <c r="MKH107"/>
      <c r="MKI107"/>
      <c r="MKJ107"/>
      <c r="MKK107"/>
      <c r="MKL107"/>
      <c r="MKM107"/>
      <c r="MKN107"/>
      <c r="MKO107"/>
      <c r="MKP107"/>
      <c r="MKQ107"/>
      <c r="MKR107"/>
      <c r="MKS107"/>
      <c r="MKT107"/>
      <c r="MKU107"/>
      <c r="MKV107"/>
      <c r="MKW107"/>
      <c r="MKX107"/>
      <c r="MKY107"/>
      <c r="MKZ107"/>
      <c r="MLA107"/>
      <c r="MLB107"/>
      <c r="MLC107"/>
      <c r="MLD107"/>
      <c r="MLE107"/>
      <c r="MLF107"/>
      <c r="MLG107"/>
      <c r="MLH107"/>
      <c r="MLI107"/>
      <c r="MLJ107"/>
      <c r="MLK107"/>
      <c r="MLL107"/>
      <c r="MLM107"/>
      <c r="MLN107"/>
      <c r="MLO107"/>
      <c r="MLP107"/>
      <c r="MLQ107"/>
      <c r="MLR107"/>
      <c r="MLS107"/>
      <c r="MLT107"/>
      <c r="MLU107"/>
      <c r="MLV107"/>
      <c r="MLW107"/>
      <c r="MLX107"/>
      <c r="MLY107"/>
      <c r="MLZ107"/>
      <c r="MMA107"/>
      <c r="MMB107"/>
      <c r="MMC107"/>
      <c r="MMD107"/>
      <c r="MME107"/>
      <c r="MMF107"/>
      <c r="MMG107"/>
      <c r="MMH107"/>
      <c r="MMI107"/>
      <c r="MMJ107"/>
      <c r="MMK107"/>
      <c r="MML107"/>
      <c r="MMM107"/>
      <c r="MMN107"/>
      <c r="MMO107"/>
      <c r="MMP107"/>
      <c r="MMQ107"/>
      <c r="MMR107"/>
      <c r="MMS107"/>
      <c r="MMT107"/>
      <c r="MMU107"/>
      <c r="MMV107"/>
      <c r="MMW107"/>
      <c r="MMX107"/>
      <c r="MMY107"/>
      <c r="MMZ107"/>
      <c r="MNA107"/>
      <c r="MNB107"/>
      <c r="MNC107"/>
      <c r="MND107"/>
      <c r="MNE107"/>
      <c r="MNF107"/>
      <c r="MNG107"/>
      <c r="MNH107"/>
      <c r="MNI107"/>
      <c r="MNJ107"/>
      <c r="MNK107"/>
      <c r="MNL107"/>
      <c r="MNM107"/>
      <c r="MNN107"/>
      <c r="MNO107"/>
      <c r="MNP107"/>
      <c r="MNQ107"/>
      <c r="MNR107"/>
      <c r="MNS107"/>
      <c r="MNT107"/>
      <c r="MNU107"/>
      <c r="MNV107"/>
      <c r="MNW107"/>
      <c r="MNX107"/>
      <c r="MNY107"/>
      <c r="MNZ107"/>
      <c r="MOA107"/>
      <c r="MOB107"/>
      <c r="MOC107"/>
      <c r="MOD107"/>
      <c r="MOE107"/>
      <c r="MOF107"/>
      <c r="MOG107"/>
      <c r="MOH107"/>
      <c r="MOI107"/>
      <c r="MOJ107"/>
      <c r="MOK107"/>
      <c r="MOL107"/>
      <c r="MOM107"/>
      <c r="MON107"/>
      <c r="MOO107"/>
      <c r="MOP107"/>
      <c r="MOQ107"/>
      <c r="MOR107"/>
      <c r="MOS107"/>
      <c r="MOT107"/>
      <c r="MOU107"/>
      <c r="MOV107"/>
      <c r="MOW107"/>
      <c r="MOX107"/>
      <c r="MOY107"/>
      <c r="MOZ107"/>
      <c r="MPA107"/>
      <c r="MPB107"/>
      <c r="MPC107"/>
      <c r="MPD107"/>
      <c r="MPE107"/>
      <c r="MPF107"/>
      <c r="MPG107"/>
      <c r="MPH107"/>
      <c r="MPI107"/>
      <c r="MPJ107"/>
      <c r="MPK107"/>
      <c r="MPL107"/>
      <c r="MPM107"/>
      <c r="MPN107"/>
      <c r="MPO107"/>
      <c r="MPP107"/>
      <c r="MPQ107"/>
      <c r="MPR107"/>
      <c r="MPS107"/>
      <c r="MPT107"/>
      <c r="MPU107"/>
      <c r="MPV107"/>
      <c r="MPW107"/>
      <c r="MPX107"/>
      <c r="MPY107"/>
      <c r="MPZ107"/>
      <c r="MQA107"/>
      <c r="MQB107"/>
      <c r="MQC107"/>
      <c r="MQD107"/>
      <c r="MQE107"/>
      <c r="MQF107"/>
      <c r="MQG107"/>
      <c r="MQH107"/>
      <c r="MQI107"/>
      <c r="MQJ107"/>
      <c r="MQK107"/>
      <c r="MQL107"/>
      <c r="MQM107"/>
      <c r="MQN107"/>
      <c r="MQO107"/>
      <c r="MQP107"/>
      <c r="MQQ107"/>
      <c r="MQR107"/>
      <c r="MQS107"/>
      <c r="MQT107"/>
      <c r="MQU107"/>
      <c r="MQV107"/>
      <c r="MQW107"/>
      <c r="MQX107"/>
      <c r="MQY107"/>
      <c r="MQZ107"/>
      <c r="MRA107"/>
      <c r="MRB107"/>
      <c r="MRC107"/>
      <c r="MRD107"/>
      <c r="MRE107"/>
      <c r="MRF107"/>
      <c r="MRG107"/>
      <c r="MRH107"/>
      <c r="MRI107"/>
      <c r="MRJ107"/>
      <c r="MRK107"/>
      <c r="MRL107"/>
      <c r="MRM107"/>
      <c r="MRN107"/>
      <c r="MRO107"/>
      <c r="MRP107"/>
      <c r="MRQ107"/>
      <c r="MRR107"/>
      <c r="MRS107"/>
      <c r="MRT107"/>
      <c r="MRU107"/>
      <c r="MRV107"/>
      <c r="MRW107"/>
      <c r="MRX107"/>
      <c r="MRY107"/>
      <c r="MRZ107"/>
      <c r="MSA107"/>
      <c r="MSB107"/>
      <c r="MSC107"/>
      <c r="MSD107"/>
      <c r="MSE107"/>
      <c r="MSF107"/>
      <c r="MSG107"/>
      <c r="MSH107"/>
      <c r="MSI107"/>
      <c r="MSJ107"/>
      <c r="MSK107"/>
      <c r="MSL107"/>
      <c r="MSM107"/>
      <c r="MSN107"/>
      <c r="MSO107"/>
      <c r="MSP107"/>
      <c r="MSQ107"/>
      <c r="MSR107"/>
      <c r="MSS107"/>
      <c r="MST107"/>
      <c r="MSU107"/>
      <c r="MSV107"/>
      <c r="MSW107"/>
      <c r="MSX107"/>
      <c r="MSY107"/>
      <c r="MSZ107"/>
      <c r="MTA107"/>
      <c r="MTB107"/>
      <c r="MTC107"/>
      <c r="MTD107"/>
      <c r="MTE107"/>
      <c r="MTF107"/>
      <c r="MTG107"/>
      <c r="MTH107"/>
      <c r="MTI107"/>
      <c r="MTJ107"/>
      <c r="MTK107"/>
      <c r="MTL107"/>
      <c r="MTM107"/>
      <c r="MTN107"/>
      <c r="MTO107"/>
      <c r="MTP107"/>
      <c r="MTQ107"/>
      <c r="MTR107"/>
      <c r="MTS107"/>
      <c r="MTT107"/>
      <c r="MTU107"/>
      <c r="MTV107"/>
      <c r="MTW107"/>
      <c r="MTX107"/>
      <c r="MTY107"/>
      <c r="MTZ107"/>
      <c r="MUA107"/>
      <c r="MUB107"/>
      <c r="MUC107"/>
      <c r="MUD107"/>
      <c r="MUE107"/>
      <c r="MUF107"/>
      <c r="MUG107"/>
      <c r="MUH107"/>
      <c r="MUI107"/>
      <c r="MUJ107"/>
      <c r="MUK107"/>
      <c r="MUL107"/>
      <c r="MUM107"/>
      <c r="MUN107"/>
      <c r="MUO107"/>
      <c r="MUP107"/>
      <c r="MUQ107"/>
      <c r="MUR107"/>
      <c r="MUS107"/>
      <c r="MUT107"/>
      <c r="MUU107"/>
      <c r="MUV107"/>
      <c r="MUW107"/>
      <c r="MUX107"/>
      <c r="MUY107"/>
      <c r="MUZ107"/>
      <c r="MVA107"/>
      <c r="MVB107"/>
      <c r="MVC107"/>
      <c r="MVD107"/>
      <c r="MVE107"/>
      <c r="MVF107"/>
      <c r="MVG107"/>
      <c r="MVH107"/>
      <c r="MVI107"/>
      <c r="MVJ107"/>
      <c r="MVK107"/>
      <c r="MVL107"/>
      <c r="MVM107"/>
      <c r="MVN107"/>
      <c r="MVO107"/>
      <c r="MVP107"/>
      <c r="MVQ107"/>
      <c r="MVR107"/>
      <c r="MVS107"/>
      <c r="MVT107"/>
      <c r="MVU107"/>
      <c r="MVV107"/>
      <c r="MVW107"/>
      <c r="MVX107"/>
      <c r="MVY107"/>
      <c r="MVZ107"/>
      <c r="MWA107"/>
      <c r="MWB107"/>
      <c r="MWC107"/>
      <c r="MWD107"/>
      <c r="MWE107"/>
      <c r="MWF107"/>
      <c r="MWG107"/>
      <c r="MWH107"/>
      <c r="MWI107"/>
      <c r="MWJ107"/>
      <c r="MWK107"/>
      <c r="MWL107"/>
      <c r="MWM107"/>
      <c r="MWN107"/>
      <c r="MWO107"/>
      <c r="MWP107"/>
      <c r="MWQ107"/>
      <c r="MWR107"/>
      <c r="MWS107"/>
      <c r="MWT107"/>
      <c r="MWU107"/>
      <c r="MWV107"/>
      <c r="MWW107"/>
      <c r="MWX107"/>
      <c r="MWY107"/>
      <c r="MWZ107"/>
      <c r="MXA107"/>
      <c r="MXB107"/>
      <c r="MXC107"/>
      <c r="MXD107"/>
      <c r="MXE107"/>
      <c r="MXF107"/>
      <c r="MXG107"/>
      <c r="MXH107"/>
      <c r="MXI107"/>
      <c r="MXJ107"/>
      <c r="MXK107"/>
      <c r="MXL107"/>
      <c r="MXM107"/>
      <c r="MXN107"/>
      <c r="MXO107"/>
      <c r="MXP107"/>
      <c r="MXQ107"/>
      <c r="MXR107"/>
      <c r="MXS107"/>
      <c r="MXT107"/>
      <c r="MXU107"/>
      <c r="MXV107"/>
      <c r="MXW107"/>
      <c r="MXX107"/>
      <c r="MXY107"/>
      <c r="MXZ107"/>
      <c r="MYA107"/>
      <c r="MYB107"/>
      <c r="MYC107"/>
      <c r="MYD107"/>
      <c r="MYE107"/>
      <c r="MYF107"/>
      <c r="MYG107"/>
      <c r="MYH107"/>
      <c r="MYI107"/>
      <c r="MYJ107"/>
      <c r="MYK107"/>
      <c r="MYL107"/>
      <c r="MYM107"/>
      <c r="MYN107"/>
      <c r="MYO107"/>
      <c r="MYP107"/>
      <c r="MYQ107"/>
      <c r="MYR107"/>
      <c r="MYS107"/>
      <c r="MYT107"/>
      <c r="MYU107"/>
      <c r="MYV107"/>
      <c r="MYW107"/>
      <c r="MYX107"/>
      <c r="MYY107"/>
      <c r="MYZ107"/>
      <c r="MZA107"/>
      <c r="MZB107"/>
      <c r="MZC107"/>
      <c r="MZD107"/>
      <c r="MZE107"/>
      <c r="MZF107"/>
      <c r="MZG107"/>
      <c r="MZH107"/>
      <c r="MZI107"/>
      <c r="MZJ107"/>
      <c r="MZK107"/>
      <c r="MZL107"/>
      <c r="MZM107"/>
      <c r="MZN107"/>
      <c r="MZO107"/>
      <c r="MZP107"/>
      <c r="MZQ107"/>
      <c r="MZR107"/>
      <c r="MZS107"/>
      <c r="MZT107"/>
      <c r="MZU107"/>
      <c r="MZV107"/>
      <c r="MZW107"/>
      <c r="MZX107"/>
      <c r="MZY107"/>
      <c r="MZZ107"/>
      <c r="NAA107"/>
      <c r="NAB107"/>
      <c r="NAC107"/>
      <c r="NAD107"/>
      <c r="NAE107"/>
      <c r="NAF107"/>
      <c r="NAG107"/>
      <c r="NAH107"/>
      <c r="NAI107"/>
      <c r="NAJ107"/>
      <c r="NAK107"/>
      <c r="NAL107"/>
      <c r="NAM107"/>
      <c r="NAN107"/>
      <c r="NAO107"/>
      <c r="NAP107"/>
      <c r="NAQ107"/>
      <c r="NAR107"/>
      <c r="NAS107"/>
      <c r="NAT107"/>
      <c r="NAU107"/>
      <c r="NAV107"/>
      <c r="NAW107"/>
      <c r="NAX107"/>
      <c r="NAY107"/>
      <c r="NAZ107"/>
      <c r="NBA107"/>
      <c r="NBB107"/>
      <c r="NBC107"/>
      <c r="NBD107"/>
      <c r="NBE107"/>
      <c r="NBF107"/>
      <c r="NBG107"/>
      <c r="NBH107"/>
      <c r="NBI107"/>
      <c r="NBJ107"/>
      <c r="NBK107"/>
      <c r="NBL107"/>
      <c r="NBM107"/>
      <c r="NBN107"/>
      <c r="NBO107"/>
      <c r="NBP107"/>
      <c r="NBQ107"/>
      <c r="NBR107"/>
      <c r="NBS107"/>
      <c r="NBT107"/>
      <c r="NBU107"/>
      <c r="NBV107"/>
      <c r="NBW107"/>
      <c r="NBX107"/>
      <c r="NBY107"/>
      <c r="NBZ107"/>
      <c r="NCA107"/>
      <c r="NCB107"/>
      <c r="NCC107"/>
      <c r="NCD107"/>
      <c r="NCE107"/>
      <c r="NCF107"/>
      <c r="NCG107"/>
      <c r="NCH107"/>
      <c r="NCI107"/>
      <c r="NCJ107"/>
      <c r="NCK107"/>
      <c r="NCL107"/>
      <c r="NCM107"/>
      <c r="NCN107"/>
      <c r="NCO107"/>
      <c r="NCP107"/>
      <c r="NCQ107"/>
      <c r="NCR107"/>
      <c r="NCS107"/>
      <c r="NCT107"/>
      <c r="NCU107"/>
      <c r="NCV107"/>
      <c r="NCW107"/>
      <c r="NCX107"/>
      <c r="NCY107"/>
      <c r="NCZ107"/>
      <c r="NDA107"/>
      <c r="NDB107"/>
      <c r="NDC107"/>
      <c r="NDD107"/>
      <c r="NDE107"/>
      <c r="NDF107"/>
      <c r="NDG107"/>
      <c r="NDH107"/>
      <c r="NDI107"/>
      <c r="NDJ107"/>
      <c r="NDK107"/>
      <c r="NDL107"/>
      <c r="NDM107"/>
      <c r="NDN107"/>
      <c r="NDO107"/>
      <c r="NDP107"/>
      <c r="NDQ107"/>
      <c r="NDR107"/>
      <c r="NDS107"/>
      <c r="NDT107"/>
      <c r="NDU107"/>
      <c r="NDV107"/>
      <c r="NDW107"/>
      <c r="NDX107"/>
      <c r="NDY107"/>
      <c r="NDZ107"/>
      <c r="NEA107"/>
      <c r="NEB107"/>
      <c r="NEC107"/>
      <c r="NED107"/>
      <c r="NEE107"/>
      <c r="NEF107"/>
      <c r="NEG107"/>
      <c r="NEH107"/>
      <c r="NEI107"/>
      <c r="NEJ107"/>
      <c r="NEK107"/>
      <c r="NEL107"/>
      <c r="NEM107"/>
      <c r="NEN107"/>
      <c r="NEO107"/>
      <c r="NEP107"/>
      <c r="NEQ107"/>
      <c r="NER107"/>
      <c r="NES107"/>
      <c r="NET107"/>
      <c r="NEU107"/>
      <c r="NEV107"/>
      <c r="NEW107"/>
      <c r="NEX107"/>
      <c r="NEY107"/>
      <c r="NEZ107"/>
      <c r="NFA107"/>
      <c r="NFB107"/>
      <c r="NFC107"/>
      <c r="NFD107"/>
      <c r="NFE107"/>
      <c r="NFF107"/>
      <c r="NFG107"/>
      <c r="NFH107"/>
      <c r="NFI107"/>
      <c r="NFJ107"/>
      <c r="NFK107"/>
      <c r="NFL107"/>
      <c r="NFM107"/>
      <c r="NFN107"/>
      <c r="NFO107"/>
      <c r="NFP107"/>
      <c r="NFQ107"/>
      <c r="NFR107"/>
      <c r="NFS107"/>
      <c r="NFT107"/>
      <c r="NFU107"/>
      <c r="NFV107"/>
      <c r="NFW107"/>
      <c r="NFX107"/>
      <c r="NFY107"/>
      <c r="NFZ107"/>
      <c r="NGA107"/>
      <c r="NGB107"/>
      <c r="NGC107"/>
      <c r="NGD107"/>
      <c r="NGE107"/>
      <c r="NGF107"/>
      <c r="NGG107"/>
      <c r="NGH107"/>
      <c r="NGI107"/>
      <c r="NGJ107"/>
      <c r="NGK107"/>
      <c r="NGL107"/>
      <c r="NGM107"/>
      <c r="NGN107"/>
      <c r="NGO107"/>
      <c r="NGP107"/>
      <c r="NGQ107"/>
      <c r="NGR107"/>
      <c r="NGS107"/>
      <c r="NGT107"/>
      <c r="NGU107"/>
      <c r="NGV107"/>
      <c r="NGW107"/>
      <c r="NGX107"/>
      <c r="NGY107"/>
      <c r="NGZ107"/>
      <c r="NHA107"/>
      <c r="NHB107"/>
      <c r="NHC107"/>
      <c r="NHD107"/>
      <c r="NHE107"/>
      <c r="NHF107"/>
      <c r="NHG107"/>
      <c r="NHH107"/>
      <c r="NHI107"/>
      <c r="NHJ107"/>
      <c r="NHK107"/>
      <c r="NHL107"/>
      <c r="NHM107"/>
      <c r="NHN107"/>
      <c r="NHO107"/>
      <c r="NHP107"/>
      <c r="NHQ107"/>
      <c r="NHR107"/>
      <c r="NHS107"/>
      <c r="NHT107"/>
      <c r="NHU107"/>
      <c r="NHV107"/>
      <c r="NHW107"/>
      <c r="NHX107"/>
      <c r="NHY107"/>
      <c r="NHZ107"/>
      <c r="NIA107"/>
      <c r="NIB107"/>
      <c r="NIC107"/>
      <c r="NID107"/>
      <c r="NIE107"/>
      <c r="NIF107"/>
      <c r="NIG107"/>
      <c r="NIH107"/>
      <c r="NII107"/>
      <c r="NIJ107"/>
      <c r="NIK107"/>
      <c r="NIL107"/>
      <c r="NIM107"/>
      <c r="NIN107"/>
      <c r="NIO107"/>
      <c r="NIP107"/>
      <c r="NIQ107"/>
      <c r="NIR107"/>
      <c r="NIS107"/>
      <c r="NIT107"/>
      <c r="NIU107"/>
      <c r="NIV107"/>
      <c r="NIW107"/>
      <c r="NIX107"/>
      <c r="NIY107"/>
      <c r="NIZ107"/>
      <c r="NJA107"/>
      <c r="NJB107"/>
      <c r="NJC107"/>
      <c r="NJD107"/>
      <c r="NJE107"/>
      <c r="NJF107"/>
      <c r="NJG107"/>
      <c r="NJH107"/>
      <c r="NJI107"/>
      <c r="NJJ107"/>
      <c r="NJK107"/>
      <c r="NJL107"/>
      <c r="NJM107"/>
      <c r="NJN107"/>
      <c r="NJO107"/>
      <c r="NJP107"/>
      <c r="NJQ107"/>
      <c r="NJR107"/>
      <c r="NJS107"/>
      <c r="NJT107"/>
      <c r="NJU107"/>
      <c r="NJV107"/>
      <c r="NJW107"/>
      <c r="NJX107"/>
      <c r="NJY107"/>
      <c r="NJZ107"/>
      <c r="NKA107"/>
      <c r="NKB107"/>
      <c r="NKC107"/>
      <c r="NKD107"/>
      <c r="NKE107"/>
      <c r="NKF107"/>
      <c r="NKG107"/>
      <c r="NKH107"/>
      <c r="NKI107"/>
      <c r="NKJ107"/>
      <c r="NKK107"/>
      <c r="NKL107"/>
      <c r="NKM107"/>
      <c r="NKN107"/>
      <c r="NKO107"/>
      <c r="NKP107"/>
      <c r="NKQ107"/>
      <c r="NKR107"/>
      <c r="NKS107"/>
      <c r="NKT107"/>
      <c r="NKU107"/>
      <c r="NKV107"/>
      <c r="NKW107"/>
      <c r="NKX107"/>
      <c r="NKY107"/>
      <c r="NKZ107"/>
      <c r="NLA107"/>
      <c r="NLB107"/>
      <c r="NLC107"/>
      <c r="NLD107"/>
      <c r="NLE107"/>
      <c r="NLF107"/>
      <c r="NLG107"/>
      <c r="NLH107"/>
      <c r="NLI107"/>
      <c r="NLJ107"/>
      <c r="NLK107"/>
      <c r="NLL107"/>
      <c r="NLM107"/>
      <c r="NLN107"/>
      <c r="NLO107"/>
      <c r="NLP107"/>
      <c r="NLQ107"/>
      <c r="NLR107"/>
      <c r="NLS107"/>
      <c r="NLT107"/>
      <c r="NLU107"/>
      <c r="NLV107"/>
      <c r="NLW107"/>
      <c r="NLX107"/>
      <c r="NLY107"/>
      <c r="NLZ107"/>
      <c r="NMA107"/>
      <c r="NMB107"/>
      <c r="NMC107"/>
      <c r="NMD107"/>
      <c r="NME107"/>
      <c r="NMF107"/>
      <c r="NMG107"/>
      <c r="NMH107"/>
      <c r="NMI107"/>
      <c r="NMJ107"/>
      <c r="NMK107"/>
      <c r="NML107"/>
      <c r="NMM107"/>
      <c r="NMN107"/>
      <c r="NMO107"/>
      <c r="NMP107"/>
      <c r="NMQ107"/>
      <c r="NMR107"/>
      <c r="NMS107"/>
      <c r="NMT107"/>
      <c r="NMU107"/>
      <c r="NMV107"/>
      <c r="NMW107"/>
      <c r="NMX107"/>
      <c r="NMY107"/>
      <c r="NMZ107"/>
      <c r="NNA107"/>
      <c r="NNB107"/>
      <c r="NNC107"/>
      <c r="NND107"/>
      <c r="NNE107"/>
      <c r="NNF107"/>
      <c r="NNG107"/>
      <c r="NNH107"/>
      <c r="NNI107"/>
      <c r="NNJ107"/>
      <c r="NNK107"/>
      <c r="NNL107"/>
      <c r="NNM107"/>
      <c r="NNN107"/>
      <c r="NNO107"/>
      <c r="NNP107"/>
      <c r="NNQ107"/>
      <c r="NNR107"/>
      <c r="NNS107"/>
      <c r="NNT107"/>
      <c r="NNU107"/>
      <c r="NNV107"/>
      <c r="NNW107"/>
      <c r="NNX107"/>
      <c r="NNY107"/>
      <c r="NNZ107"/>
      <c r="NOA107"/>
      <c r="NOB107"/>
      <c r="NOC107"/>
      <c r="NOD107"/>
      <c r="NOE107"/>
      <c r="NOF107"/>
      <c r="NOG107"/>
      <c r="NOH107"/>
      <c r="NOI107"/>
      <c r="NOJ107"/>
      <c r="NOK107"/>
      <c r="NOL107"/>
      <c r="NOM107"/>
      <c r="NON107"/>
      <c r="NOO107"/>
      <c r="NOP107"/>
      <c r="NOQ107"/>
      <c r="NOR107"/>
      <c r="NOS107"/>
      <c r="NOT107"/>
      <c r="NOU107"/>
      <c r="NOV107"/>
      <c r="NOW107"/>
      <c r="NOX107"/>
      <c r="NOY107"/>
      <c r="NOZ107"/>
      <c r="NPA107"/>
      <c r="NPB107"/>
      <c r="NPC107"/>
      <c r="NPD107"/>
      <c r="NPE107"/>
      <c r="NPF107"/>
      <c r="NPG107"/>
      <c r="NPH107"/>
      <c r="NPI107"/>
      <c r="NPJ107"/>
      <c r="NPK107"/>
      <c r="NPL107"/>
      <c r="NPM107"/>
      <c r="NPN107"/>
      <c r="NPO107"/>
      <c r="NPP107"/>
      <c r="NPQ107"/>
      <c r="NPR107"/>
      <c r="NPS107"/>
      <c r="NPT107"/>
      <c r="NPU107"/>
      <c r="NPV107"/>
      <c r="NPW107"/>
      <c r="NPX107"/>
      <c r="NPY107"/>
      <c r="NPZ107"/>
      <c r="NQA107"/>
      <c r="NQB107"/>
      <c r="NQC107"/>
      <c r="NQD107"/>
      <c r="NQE107"/>
      <c r="NQF107"/>
      <c r="NQG107"/>
      <c r="NQH107"/>
      <c r="NQI107"/>
      <c r="NQJ107"/>
      <c r="NQK107"/>
      <c r="NQL107"/>
      <c r="NQM107"/>
      <c r="NQN107"/>
      <c r="NQO107"/>
      <c r="NQP107"/>
      <c r="NQQ107"/>
      <c r="NQR107"/>
      <c r="NQS107"/>
      <c r="NQT107"/>
      <c r="NQU107"/>
      <c r="NQV107"/>
      <c r="NQW107"/>
      <c r="NQX107"/>
      <c r="NQY107"/>
      <c r="NQZ107"/>
      <c r="NRA107"/>
      <c r="NRB107"/>
      <c r="NRC107"/>
      <c r="NRD107"/>
      <c r="NRE107"/>
      <c r="NRF107"/>
      <c r="NRG107"/>
      <c r="NRH107"/>
      <c r="NRI107"/>
      <c r="NRJ107"/>
      <c r="NRK107"/>
      <c r="NRL107"/>
      <c r="NRM107"/>
      <c r="NRN107"/>
      <c r="NRO107"/>
      <c r="NRP107"/>
      <c r="NRQ107"/>
      <c r="NRR107"/>
      <c r="NRS107"/>
      <c r="NRT107"/>
      <c r="NRU107"/>
      <c r="NRV107"/>
      <c r="NRW107"/>
      <c r="NRX107"/>
      <c r="NRY107"/>
      <c r="NRZ107"/>
      <c r="NSA107"/>
      <c r="NSB107"/>
      <c r="NSC107"/>
      <c r="NSD107"/>
      <c r="NSE107"/>
      <c r="NSF107"/>
      <c r="NSG107"/>
      <c r="NSH107"/>
      <c r="NSI107"/>
      <c r="NSJ107"/>
      <c r="NSK107"/>
      <c r="NSL107"/>
      <c r="NSM107"/>
      <c r="NSN107"/>
      <c r="NSO107"/>
      <c r="NSP107"/>
      <c r="NSQ107"/>
      <c r="NSR107"/>
      <c r="NSS107"/>
      <c r="NST107"/>
      <c r="NSU107"/>
      <c r="NSV107"/>
      <c r="NSW107"/>
      <c r="NSX107"/>
      <c r="NSY107"/>
      <c r="NSZ107"/>
      <c r="NTA107"/>
      <c r="NTB107"/>
      <c r="NTC107"/>
      <c r="NTD107"/>
      <c r="NTE107"/>
      <c r="NTF107"/>
      <c r="NTG107"/>
      <c r="NTH107"/>
      <c r="NTI107"/>
      <c r="NTJ107"/>
      <c r="NTK107"/>
      <c r="NTL107"/>
      <c r="NTM107"/>
      <c r="NTN107"/>
      <c r="NTO107"/>
      <c r="NTP107"/>
      <c r="NTQ107"/>
      <c r="NTR107"/>
      <c r="NTS107"/>
      <c r="NTT107"/>
      <c r="NTU107"/>
      <c r="NTV107"/>
      <c r="NTW107"/>
      <c r="NTX107"/>
      <c r="NTY107"/>
      <c r="NTZ107"/>
      <c r="NUA107"/>
      <c r="NUB107"/>
      <c r="NUC107"/>
      <c r="NUD107"/>
      <c r="NUE107"/>
      <c r="NUF107"/>
      <c r="NUG107"/>
      <c r="NUH107"/>
      <c r="NUI107"/>
      <c r="NUJ107"/>
      <c r="NUK107"/>
      <c r="NUL107"/>
      <c r="NUM107"/>
      <c r="NUN107"/>
      <c r="NUO107"/>
      <c r="NUP107"/>
      <c r="NUQ107"/>
      <c r="NUR107"/>
      <c r="NUS107"/>
      <c r="NUT107"/>
      <c r="NUU107"/>
      <c r="NUV107"/>
      <c r="NUW107"/>
      <c r="NUX107"/>
      <c r="NUY107"/>
      <c r="NUZ107"/>
      <c r="NVA107"/>
      <c r="NVB107"/>
      <c r="NVC107"/>
      <c r="NVD107"/>
      <c r="NVE107"/>
      <c r="NVF107"/>
      <c r="NVG107"/>
      <c r="NVH107"/>
      <c r="NVI107"/>
      <c r="NVJ107"/>
      <c r="NVK107"/>
      <c r="NVL107"/>
      <c r="NVM107"/>
      <c r="NVN107"/>
      <c r="NVO107"/>
      <c r="NVP107"/>
      <c r="NVQ107"/>
      <c r="NVR107"/>
      <c r="NVS107"/>
      <c r="NVT107"/>
      <c r="NVU107"/>
      <c r="NVV107"/>
      <c r="NVW107"/>
      <c r="NVX107"/>
      <c r="NVY107"/>
      <c r="NVZ107"/>
      <c r="NWA107"/>
      <c r="NWB107"/>
      <c r="NWC107"/>
      <c r="NWD107"/>
      <c r="NWE107"/>
      <c r="NWF107"/>
      <c r="NWG107"/>
      <c r="NWH107"/>
      <c r="NWI107"/>
      <c r="NWJ107"/>
      <c r="NWK107"/>
      <c r="NWL107"/>
      <c r="NWM107"/>
      <c r="NWN107"/>
      <c r="NWO107"/>
      <c r="NWP107"/>
      <c r="NWQ107"/>
      <c r="NWR107"/>
      <c r="NWS107"/>
      <c r="NWT107"/>
      <c r="NWU107"/>
      <c r="NWV107"/>
      <c r="NWW107"/>
      <c r="NWX107"/>
      <c r="NWY107"/>
      <c r="NWZ107"/>
      <c r="NXA107"/>
      <c r="NXB107"/>
      <c r="NXC107"/>
      <c r="NXD107"/>
      <c r="NXE107"/>
      <c r="NXF107"/>
      <c r="NXG107"/>
      <c r="NXH107"/>
      <c r="NXI107"/>
      <c r="NXJ107"/>
      <c r="NXK107"/>
      <c r="NXL107"/>
      <c r="NXM107"/>
      <c r="NXN107"/>
      <c r="NXO107"/>
      <c r="NXP107"/>
      <c r="NXQ107"/>
      <c r="NXR107"/>
      <c r="NXS107"/>
      <c r="NXT107"/>
      <c r="NXU107"/>
      <c r="NXV107"/>
      <c r="NXW107"/>
      <c r="NXX107"/>
      <c r="NXY107"/>
      <c r="NXZ107"/>
      <c r="NYA107"/>
      <c r="NYB107"/>
      <c r="NYC107"/>
      <c r="NYD107"/>
      <c r="NYE107"/>
      <c r="NYF107"/>
      <c r="NYG107"/>
      <c r="NYH107"/>
      <c r="NYI107"/>
      <c r="NYJ107"/>
      <c r="NYK107"/>
      <c r="NYL107"/>
      <c r="NYM107"/>
      <c r="NYN107"/>
      <c r="NYO107"/>
      <c r="NYP107"/>
      <c r="NYQ107"/>
      <c r="NYR107"/>
      <c r="NYS107"/>
      <c r="NYT107"/>
      <c r="NYU107"/>
      <c r="NYV107"/>
      <c r="NYW107"/>
      <c r="NYX107"/>
      <c r="NYY107"/>
      <c r="NYZ107"/>
      <c r="NZA107"/>
      <c r="NZB107"/>
      <c r="NZC107"/>
      <c r="NZD107"/>
      <c r="NZE107"/>
      <c r="NZF107"/>
      <c r="NZG107"/>
      <c r="NZH107"/>
      <c r="NZI107"/>
      <c r="NZJ107"/>
      <c r="NZK107"/>
      <c r="NZL107"/>
      <c r="NZM107"/>
      <c r="NZN107"/>
      <c r="NZO107"/>
      <c r="NZP107"/>
      <c r="NZQ107"/>
      <c r="NZR107"/>
      <c r="NZS107"/>
      <c r="NZT107"/>
      <c r="NZU107"/>
      <c r="NZV107"/>
      <c r="NZW107"/>
      <c r="NZX107"/>
      <c r="NZY107"/>
      <c r="NZZ107"/>
      <c r="OAA107"/>
      <c r="OAB107"/>
      <c r="OAC107"/>
      <c r="OAD107"/>
      <c r="OAE107"/>
      <c r="OAF107"/>
      <c r="OAG107"/>
      <c r="OAH107"/>
      <c r="OAI107"/>
      <c r="OAJ107"/>
      <c r="OAK107"/>
      <c r="OAL107"/>
      <c r="OAM107"/>
      <c r="OAN107"/>
      <c r="OAO107"/>
      <c r="OAP107"/>
      <c r="OAQ107"/>
      <c r="OAR107"/>
      <c r="OAS107"/>
      <c r="OAT107"/>
      <c r="OAU107"/>
      <c r="OAV107"/>
      <c r="OAW107"/>
      <c r="OAX107"/>
      <c r="OAY107"/>
      <c r="OAZ107"/>
      <c r="OBA107"/>
      <c r="OBB107"/>
      <c r="OBC107"/>
      <c r="OBD107"/>
      <c r="OBE107"/>
      <c r="OBF107"/>
      <c r="OBG107"/>
      <c r="OBH107"/>
      <c r="OBI107"/>
      <c r="OBJ107"/>
      <c r="OBK107"/>
      <c r="OBL107"/>
      <c r="OBM107"/>
      <c r="OBN107"/>
      <c r="OBO107"/>
      <c r="OBP107"/>
      <c r="OBQ107"/>
      <c r="OBR107"/>
      <c r="OBS107"/>
      <c r="OBT107"/>
      <c r="OBU107"/>
      <c r="OBV107"/>
      <c r="OBW107"/>
      <c r="OBX107"/>
      <c r="OBY107"/>
      <c r="OBZ107"/>
      <c r="OCA107"/>
      <c r="OCB107"/>
      <c r="OCC107"/>
      <c r="OCD107"/>
      <c r="OCE107"/>
      <c r="OCF107"/>
      <c r="OCG107"/>
      <c r="OCH107"/>
      <c r="OCI107"/>
      <c r="OCJ107"/>
      <c r="OCK107"/>
      <c r="OCL107"/>
      <c r="OCM107"/>
      <c r="OCN107"/>
      <c r="OCO107"/>
      <c r="OCP107"/>
      <c r="OCQ107"/>
      <c r="OCR107"/>
      <c r="OCS107"/>
      <c r="OCT107"/>
      <c r="OCU107"/>
      <c r="OCV107"/>
      <c r="OCW107"/>
      <c r="OCX107"/>
      <c r="OCY107"/>
      <c r="OCZ107"/>
      <c r="ODA107"/>
      <c r="ODB107"/>
      <c r="ODC107"/>
      <c r="ODD107"/>
      <c r="ODE107"/>
      <c r="ODF107"/>
      <c r="ODG107"/>
      <c r="ODH107"/>
      <c r="ODI107"/>
      <c r="ODJ107"/>
      <c r="ODK107"/>
      <c r="ODL107"/>
      <c r="ODM107"/>
      <c r="ODN107"/>
      <c r="ODO107"/>
      <c r="ODP107"/>
      <c r="ODQ107"/>
      <c r="ODR107"/>
      <c r="ODS107"/>
      <c r="ODT107"/>
      <c r="ODU107"/>
      <c r="ODV107"/>
      <c r="ODW107"/>
      <c r="ODX107"/>
      <c r="ODY107"/>
      <c r="ODZ107"/>
      <c r="OEA107"/>
      <c r="OEB107"/>
      <c r="OEC107"/>
      <c r="OED107"/>
      <c r="OEE107"/>
      <c r="OEF107"/>
      <c r="OEG107"/>
      <c r="OEH107"/>
      <c r="OEI107"/>
      <c r="OEJ107"/>
      <c r="OEK107"/>
      <c r="OEL107"/>
      <c r="OEM107"/>
      <c r="OEN107"/>
      <c r="OEO107"/>
      <c r="OEP107"/>
      <c r="OEQ107"/>
      <c r="OER107"/>
      <c r="OES107"/>
      <c r="OET107"/>
      <c r="OEU107"/>
      <c r="OEV107"/>
      <c r="OEW107"/>
      <c r="OEX107"/>
      <c r="OEY107"/>
      <c r="OEZ107"/>
      <c r="OFA107"/>
      <c r="OFB107"/>
      <c r="OFC107"/>
      <c r="OFD107"/>
      <c r="OFE107"/>
      <c r="OFF107"/>
      <c r="OFG107"/>
      <c r="OFH107"/>
      <c r="OFI107"/>
      <c r="OFJ107"/>
      <c r="OFK107"/>
      <c r="OFL107"/>
      <c r="OFM107"/>
      <c r="OFN107"/>
      <c r="OFO107"/>
      <c r="OFP107"/>
      <c r="OFQ107"/>
      <c r="OFR107"/>
      <c r="OFS107"/>
      <c r="OFT107"/>
      <c r="OFU107"/>
      <c r="OFV107"/>
      <c r="OFW107"/>
      <c r="OFX107"/>
      <c r="OFY107"/>
      <c r="OFZ107"/>
      <c r="OGA107"/>
      <c r="OGB107"/>
      <c r="OGC107"/>
      <c r="OGD107"/>
      <c r="OGE107"/>
      <c r="OGF107"/>
      <c r="OGG107"/>
      <c r="OGH107"/>
      <c r="OGI107"/>
      <c r="OGJ107"/>
      <c r="OGK107"/>
      <c r="OGL107"/>
      <c r="OGM107"/>
      <c r="OGN107"/>
      <c r="OGO107"/>
      <c r="OGP107"/>
      <c r="OGQ107"/>
      <c r="OGR107"/>
      <c r="OGS107"/>
      <c r="OGT107"/>
      <c r="OGU107"/>
      <c r="OGV107"/>
      <c r="OGW107"/>
      <c r="OGX107"/>
      <c r="OGY107"/>
      <c r="OGZ107"/>
      <c r="OHA107"/>
      <c r="OHB107"/>
      <c r="OHC107"/>
      <c r="OHD107"/>
      <c r="OHE107"/>
      <c r="OHF107"/>
      <c r="OHG107"/>
      <c r="OHH107"/>
      <c r="OHI107"/>
      <c r="OHJ107"/>
      <c r="OHK107"/>
      <c r="OHL107"/>
      <c r="OHM107"/>
      <c r="OHN107"/>
      <c r="OHO107"/>
      <c r="OHP107"/>
      <c r="OHQ107"/>
      <c r="OHR107"/>
      <c r="OHS107"/>
      <c r="OHT107"/>
      <c r="OHU107"/>
      <c r="OHV107"/>
      <c r="OHW107"/>
      <c r="OHX107"/>
      <c r="OHY107"/>
      <c r="OHZ107"/>
      <c r="OIA107"/>
      <c r="OIB107"/>
      <c r="OIC107"/>
      <c r="OID107"/>
      <c r="OIE107"/>
      <c r="OIF107"/>
      <c r="OIG107"/>
      <c r="OIH107"/>
      <c r="OII107"/>
      <c r="OIJ107"/>
      <c r="OIK107"/>
      <c r="OIL107"/>
      <c r="OIM107"/>
      <c r="OIN107"/>
      <c r="OIO107"/>
      <c r="OIP107"/>
      <c r="OIQ107"/>
      <c r="OIR107"/>
      <c r="OIS107"/>
      <c r="OIT107"/>
      <c r="OIU107"/>
      <c r="OIV107"/>
      <c r="OIW107"/>
      <c r="OIX107"/>
      <c r="OIY107"/>
      <c r="OIZ107"/>
      <c r="OJA107"/>
      <c r="OJB107"/>
      <c r="OJC107"/>
      <c r="OJD107"/>
      <c r="OJE107"/>
      <c r="OJF107"/>
      <c r="OJG107"/>
      <c r="OJH107"/>
      <c r="OJI107"/>
      <c r="OJJ107"/>
      <c r="OJK107"/>
      <c r="OJL107"/>
      <c r="OJM107"/>
      <c r="OJN107"/>
      <c r="OJO107"/>
      <c r="OJP107"/>
      <c r="OJQ107"/>
      <c r="OJR107"/>
      <c r="OJS107"/>
      <c r="OJT107"/>
      <c r="OJU107"/>
      <c r="OJV107"/>
      <c r="OJW107"/>
      <c r="OJX107"/>
      <c r="OJY107"/>
      <c r="OJZ107"/>
      <c r="OKA107"/>
      <c r="OKB107"/>
      <c r="OKC107"/>
      <c r="OKD107"/>
      <c r="OKE107"/>
      <c r="OKF107"/>
      <c r="OKG107"/>
      <c r="OKH107"/>
      <c r="OKI107"/>
      <c r="OKJ107"/>
      <c r="OKK107"/>
      <c r="OKL107"/>
      <c r="OKM107"/>
      <c r="OKN107"/>
      <c r="OKO107"/>
      <c r="OKP107"/>
      <c r="OKQ107"/>
      <c r="OKR107"/>
      <c r="OKS107"/>
      <c r="OKT107"/>
      <c r="OKU107"/>
      <c r="OKV107"/>
      <c r="OKW107"/>
      <c r="OKX107"/>
      <c r="OKY107"/>
      <c r="OKZ107"/>
      <c r="OLA107"/>
      <c r="OLB107"/>
      <c r="OLC107"/>
      <c r="OLD107"/>
      <c r="OLE107"/>
      <c r="OLF107"/>
      <c r="OLG107"/>
      <c r="OLH107"/>
      <c r="OLI107"/>
      <c r="OLJ107"/>
      <c r="OLK107"/>
      <c r="OLL107"/>
      <c r="OLM107"/>
      <c r="OLN107"/>
      <c r="OLO107"/>
      <c r="OLP107"/>
      <c r="OLQ107"/>
      <c r="OLR107"/>
      <c r="OLS107"/>
      <c r="OLT107"/>
      <c r="OLU107"/>
      <c r="OLV107"/>
      <c r="OLW107"/>
      <c r="OLX107"/>
      <c r="OLY107"/>
      <c r="OLZ107"/>
      <c r="OMA107"/>
      <c r="OMB107"/>
      <c r="OMC107"/>
      <c r="OMD107"/>
      <c r="OME107"/>
      <c r="OMF107"/>
      <c r="OMG107"/>
      <c r="OMH107"/>
      <c r="OMI107"/>
      <c r="OMJ107"/>
      <c r="OMK107"/>
      <c r="OML107"/>
      <c r="OMM107"/>
      <c r="OMN107"/>
      <c r="OMO107"/>
      <c r="OMP107"/>
      <c r="OMQ107"/>
      <c r="OMR107"/>
      <c r="OMS107"/>
      <c r="OMT107"/>
      <c r="OMU107"/>
      <c r="OMV107"/>
      <c r="OMW107"/>
      <c r="OMX107"/>
      <c r="OMY107"/>
      <c r="OMZ107"/>
      <c r="ONA107"/>
      <c r="ONB107"/>
      <c r="ONC107"/>
      <c r="OND107"/>
      <c r="ONE107"/>
      <c r="ONF107"/>
      <c r="ONG107"/>
      <c r="ONH107"/>
      <c r="ONI107"/>
      <c r="ONJ107"/>
      <c r="ONK107"/>
      <c r="ONL107"/>
      <c r="ONM107"/>
      <c r="ONN107"/>
      <c r="ONO107"/>
      <c r="ONP107"/>
      <c r="ONQ107"/>
      <c r="ONR107"/>
      <c r="ONS107"/>
      <c r="ONT107"/>
      <c r="ONU107"/>
      <c r="ONV107"/>
      <c r="ONW107"/>
      <c r="ONX107"/>
      <c r="ONY107"/>
      <c r="ONZ107"/>
      <c r="OOA107"/>
      <c r="OOB107"/>
      <c r="OOC107"/>
      <c r="OOD107"/>
      <c r="OOE107"/>
      <c r="OOF107"/>
      <c r="OOG107"/>
      <c r="OOH107"/>
      <c r="OOI107"/>
      <c r="OOJ107"/>
      <c r="OOK107"/>
      <c r="OOL107"/>
      <c r="OOM107"/>
      <c r="OON107"/>
      <c r="OOO107"/>
      <c r="OOP107"/>
      <c r="OOQ107"/>
      <c r="OOR107"/>
      <c r="OOS107"/>
      <c r="OOT107"/>
      <c r="OOU107"/>
      <c r="OOV107"/>
      <c r="OOW107"/>
      <c r="OOX107"/>
      <c r="OOY107"/>
      <c r="OOZ107"/>
      <c r="OPA107"/>
      <c r="OPB107"/>
      <c r="OPC107"/>
      <c r="OPD107"/>
      <c r="OPE107"/>
      <c r="OPF107"/>
      <c r="OPG107"/>
      <c r="OPH107"/>
      <c r="OPI107"/>
      <c r="OPJ107"/>
      <c r="OPK107"/>
      <c r="OPL107"/>
      <c r="OPM107"/>
      <c r="OPN107"/>
      <c r="OPO107"/>
      <c r="OPP107"/>
      <c r="OPQ107"/>
      <c r="OPR107"/>
      <c r="OPS107"/>
      <c r="OPT107"/>
      <c r="OPU107"/>
      <c r="OPV107"/>
      <c r="OPW107"/>
      <c r="OPX107"/>
      <c r="OPY107"/>
      <c r="OPZ107"/>
      <c r="OQA107"/>
      <c r="OQB107"/>
      <c r="OQC107"/>
      <c r="OQD107"/>
      <c r="OQE107"/>
      <c r="OQF107"/>
      <c r="OQG107"/>
      <c r="OQH107"/>
      <c r="OQI107"/>
      <c r="OQJ107"/>
      <c r="OQK107"/>
      <c r="OQL107"/>
      <c r="OQM107"/>
      <c r="OQN107"/>
      <c r="OQO107"/>
      <c r="OQP107"/>
      <c r="OQQ107"/>
      <c r="OQR107"/>
      <c r="OQS107"/>
      <c r="OQT107"/>
      <c r="OQU107"/>
      <c r="OQV107"/>
      <c r="OQW107"/>
      <c r="OQX107"/>
      <c r="OQY107"/>
      <c r="OQZ107"/>
      <c r="ORA107"/>
      <c r="ORB107"/>
      <c r="ORC107"/>
      <c r="ORD107"/>
      <c r="ORE107"/>
      <c r="ORF107"/>
      <c r="ORG107"/>
      <c r="ORH107"/>
      <c r="ORI107"/>
      <c r="ORJ107"/>
      <c r="ORK107"/>
      <c r="ORL107"/>
      <c r="ORM107"/>
      <c r="ORN107"/>
      <c r="ORO107"/>
      <c r="ORP107"/>
      <c r="ORQ107"/>
      <c r="ORR107"/>
      <c r="ORS107"/>
      <c r="ORT107"/>
      <c r="ORU107"/>
      <c r="ORV107"/>
      <c r="ORW107"/>
      <c r="ORX107"/>
      <c r="ORY107"/>
      <c r="ORZ107"/>
      <c r="OSA107"/>
      <c r="OSB107"/>
      <c r="OSC107"/>
      <c r="OSD107"/>
      <c r="OSE107"/>
      <c r="OSF107"/>
      <c r="OSG107"/>
      <c r="OSH107"/>
      <c r="OSI107"/>
      <c r="OSJ107"/>
      <c r="OSK107"/>
      <c r="OSL107"/>
      <c r="OSM107"/>
      <c r="OSN107"/>
      <c r="OSO107"/>
      <c r="OSP107"/>
      <c r="OSQ107"/>
      <c r="OSR107"/>
      <c r="OSS107"/>
      <c r="OST107"/>
      <c r="OSU107"/>
      <c r="OSV107"/>
      <c r="OSW107"/>
      <c r="OSX107"/>
      <c r="OSY107"/>
      <c r="OSZ107"/>
      <c r="OTA107"/>
      <c r="OTB107"/>
      <c r="OTC107"/>
      <c r="OTD107"/>
      <c r="OTE107"/>
      <c r="OTF107"/>
      <c r="OTG107"/>
      <c r="OTH107"/>
      <c r="OTI107"/>
      <c r="OTJ107"/>
      <c r="OTK107"/>
      <c r="OTL107"/>
      <c r="OTM107"/>
      <c r="OTN107"/>
      <c r="OTO107"/>
      <c r="OTP107"/>
      <c r="OTQ107"/>
      <c r="OTR107"/>
      <c r="OTS107"/>
      <c r="OTT107"/>
      <c r="OTU107"/>
      <c r="OTV107"/>
      <c r="OTW107"/>
      <c r="OTX107"/>
      <c r="OTY107"/>
      <c r="OTZ107"/>
      <c r="OUA107"/>
      <c r="OUB107"/>
      <c r="OUC107"/>
      <c r="OUD107"/>
      <c r="OUE107"/>
      <c r="OUF107"/>
      <c r="OUG107"/>
      <c r="OUH107"/>
      <c r="OUI107"/>
      <c r="OUJ107"/>
      <c r="OUK107"/>
      <c r="OUL107"/>
      <c r="OUM107"/>
      <c r="OUN107"/>
      <c r="OUO107"/>
      <c r="OUP107"/>
      <c r="OUQ107"/>
      <c r="OUR107"/>
      <c r="OUS107"/>
      <c r="OUT107"/>
      <c r="OUU107"/>
      <c r="OUV107"/>
      <c r="OUW107"/>
      <c r="OUX107"/>
      <c r="OUY107"/>
      <c r="OUZ107"/>
      <c r="OVA107"/>
      <c r="OVB107"/>
      <c r="OVC107"/>
      <c r="OVD107"/>
      <c r="OVE107"/>
      <c r="OVF107"/>
      <c r="OVG107"/>
      <c r="OVH107"/>
      <c r="OVI107"/>
      <c r="OVJ107"/>
      <c r="OVK107"/>
      <c r="OVL107"/>
      <c r="OVM107"/>
      <c r="OVN107"/>
      <c r="OVO107"/>
      <c r="OVP107"/>
      <c r="OVQ107"/>
      <c r="OVR107"/>
      <c r="OVS107"/>
      <c r="OVT107"/>
      <c r="OVU107"/>
      <c r="OVV107"/>
      <c r="OVW107"/>
      <c r="OVX107"/>
      <c r="OVY107"/>
      <c r="OVZ107"/>
      <c r="OWA107"/>
      <c r="OWB107"/>
      <c r="OWC107"/>
      <c r="OWD107"/>
      <c r="OWE107"/>
      <c r="OWF107"/>
      <c r="OWG107"/>
      <c r="OWH107"/>
      <c r="OWI107"/>
      <c r="OWJ107"/>
      <c r="OWK107"/>
      <c r="OWL107"/>
      <c r="OWM107"/>
      <c r="OWN107"/>
      <c r="OWO107"/>
      <c r="OWP107"/>
      <c r="OWQ107"/>
      <c r="OWR107"/>
      <c r="OWS107"/>
      <c r="OWT107"/>
      <c r="OWU107"/>
      <c r="OWV107"/>
      <c r="OWW107"/>
      <c r="OWX107"/>
      <c r="OWY107"/>
      <c r="OWZ107"/>
      <c r="OXA107"/>
      <c r="OXB107"/>
      <c r="OXC107"/>
      <c r="OXD107"/>
      <c r="OXE107"/>
      <c r="OXF107"/>
      <c r="OXG107"/>
      <c r="OXH107"/>
      <c r="OXI107"/>
      <c r="OXJ107"/>
      <c r="OXK107"/>
      <c r="OXL107"/>
      <c r="OXM107"/>
      <c r="OXN107"/>
      <c r="OXO107"/>
      <c r="OXP107"/>
      <c r="OXQ107"/>
      <c r="OXR107"/>
      <c r="OXS107"/>
      <c r="OXT107"/>
      <c r="OXU107"/>
      <c r="OXV107"/>
      <c r="OXW107"/>
      <c r="OXX107"/>
      <c r="OXY107"/>
      <c r="OXZ107"/>
      <c r="OYA107"/>
      <c r="OYB107"/>
      <c r="OYC107"/>
      <c r="OYD107"/>
      <c r="OYE107"/>
      <c r="OYF107"/>
      <c r="OYG107"/>
      <c r="OYH107"/>
      <c r="OYI107"/>
      <c r="OYJ107"/>
      <c r="OYK107"/>
      <c r="OYL107"/>
      <c r="OYM107"/>
      <c r="OYN107"/>
      <c r="OYO107"/>
      <c r="OYP107"/>
      <c r="OYQ107"/>
      <c r="OYR107"/>
      <c r="OYS107"/>
      <c r="OYT107"/>
      <c r="OYU107"/>
      <c r="OYV107"/>
      <c r="OYW107"/>
      <c r="OYX107"/>
      <c r="OYY107"/>
      <c r="OYZ107"/>
      <c r="OZA107"/>
      <c r="OZB107"/>
      <c r="OZC107"/>
      <c r="OZD107"/>
      <c r="OZE107"/>
      <c r="OZF107"/>
      <c r="OZG107"/>
      <c r="OZH107"/>
      <c r="OZI107"/>
      <c r="OZJ107"/>
      <c r="OZK107"/>
      <c r="OZL107"/>
      <c r="OZM107"/>
      <c r="OZN107"/>
      <c r="OZO107"/>
      <c r="OZP107"/>
      <c r="OZQ107"/>
      <c r="OZR107"/>
      <c r="OZS107"/>
      <c r="OZT107"/>
      <c r="OZU107"/>
      <c r="OZV107"/>
      <c r="OZW107"/>
      <c r="OZX107"/>
      <c r="OZY107"/>
      <c r="OZZ107"/>
      <c r="PAA107"/>
      <c r="PAB107"/>
      <c r="PAC107"/>
      <c r="PAD107"/>
      <c r="PAE107"/>
      <c r="PAF107"/>
      <c r="PAG107"/>
      <c r="PAH107"/>
      <c r="PAI107"/>
      <c r="PAJ107"/>
      <c r="PAK107"/>
      <c r="PAL107"/>
      <c r="PAM107"/>
      <c r="PAN107"/>
      <c r="PAO107"/>
      <c r="PAP107"/>
      <c r="PAQ107"/>
      <c r="PAR107"/>
      <c r="PAS107"/>
      <c r="PAT107"/>
      <c r="PAU107"/>
      <c r="PAV107"/>
      <c r="PAW107"/>
      <c r="PAX107"/>
      <c r="PAY107"/>
      <c r="PAZ107"/>
      <c r="PBA107"/>
      <c r="PBB107"/>
      <c r="PBC107"/>
      <c r="PBD107"/>
      <c r="PBE107"/>
      <c r="PBF107"/>
      <c r="PBG107"/>
      <c r="PBH107"/>
      <c r="PBI107"/>
      <c r="PBJ107"/>
      <c r="PBK107"/>
      <c r="PBL107"/>
      <c r="PBM107"/>
      <c r="PBN107"/>
      <c r="PBO107"/>
      <c r="PBP107"/>
      <c r="PBQ107"/>
      <c r="PBR107"/>
      <c r="PBS107"/>
      <c r="PBT107"/>
      <c r="PBU107"/>
      <c r="PBV107"/>
      <c r="PBW107"/>
      <c r="PBX107"/>
      <c r="PBY107"/>
      <c r="PBZ107"/>
      <c r="PCA107"/>
      <c r="PCB107"/>
      <c r="PCC107"/>
      <c r="PCD107"/>
      <c r="PCE107"/>
      <c r="PCF107"/>
      <c r="PCG107"/>
      <c r="PCH107"/>
      <c r="PCI107"/>
      <c r="PCJ107"/>
      <c r="PCK107"/>
      <c r="PCL107"/>
      <c r="PCM107"/>
      <c r="PCN107"/>
      <c r="PCO107"/>
      <c r="PCP107"/>
      <c r="PCQ107"/>
      <c r="PCR107"/>
      <c r="PCS107"/>
      <c r="PCT107"/>
      <c r="PCU107"/>
      <c r="PCV107"/>
      <c r="PCW107"/>
      <c r="PCX107"/>
      <c r="PCY107"/>
      <c r="PCZ107"/>
      <c r="PDA107"/>
      <c r="PDB107"/>
      <c r="PDC107"/>
      <c r="PDD107"/>
      <c r="PDE107"/>
      <c r="PDF107"/>
      <c r="PDG107"/>
      <c r="PDH107"/>
      <c r="PDI107"/>
      <c r="PDJ107"/>
      <c r="PDK107"/>
      <c r="PDL107"/>
      <c r="PDM107"/>
      <c r="PDN107"/>
      <c r="PDO107"/>
      <c r="PDP107"/>
      <c r="PDQ107"/>
      <c r="PDR107"/>
      <c r="PDS107"/>
      <c r="PDT107"/>
      <c r="PDU107"/>
      <c r="PDV107"/>
      <c r="PDW107"/>
      <c r="PDX107"/>
      <c r="PDY107"/>
      <c r="PDZ107"/>
      <c r="PEA107"/>
      <c r="PEB107"/>
      <c r="PEC107"/>
      <c r="PED107"/>
      <c r="PEE107"/>
      <c r="PEF107"/>
      <c r="PEG107"/>
      <c r="PEH107"/>
      <c r="PEI107"/>
      <c r="PEJ107"/>
      <c r="PEK107"/>
      <c r="PEL107"/>
      <c r="PEM107"/>
      <c r="PEN107"/>
      <c r="PEO107"/>
      <c r="PEP107"/>
      <c r="PEQ107"/>
      <c r="PER107"/>
      <c r="PES107"/>
      <c r="PET107"/>
      <c r="PEU107"/>
      <c r="PEV107"/>
      <c r="PEW107"/>
      <c r="PEX107"/>
      <c r="PEY107"/>
      <c r="PEZ107"/>
      <c r="PFA107"/>
      <c r="PFB107"/>
      <c r="PFC107"/>
      <c r="PFD107"/>
      <c r="PFE107"/>
      <c r="PFF107"/>
      <c r="PFG107"/>
      <c r="PFH107"/>
      <c r="PFI107"/>
      <c r="PFJ107"/>
      <c r="PFK107"/>
      <c r="PFL107"/>
      <c r="PFM107"/>
      <c r="PFN107"/>
      <c r="PFO107"/>
      <c r="PFP107"/>
      <c r="PFQ107"/>
      <c r="PFR107"/>
      <c r="PFS107"/>
      <c r="PFT107"/>
      <c r="PFU107"/>
      <c r="PFV107"/>
      <c r="PFW107"/>
      <c r="PFX107"/>
      <c r="PFY107"/>
      <c r="PFZ107"/>
      <c r="PGA107"/>
      <c r="PGB107"/>
      <c r="PGC107"/>
      <c r="PGD107"/>
      <c r="PGE107"/>
      <c r="PGF107"/>
      <c r="PGG107"/>
      <c r="PGH107"/>
      <c r="PGI107"/>
      <c r="PGJ107"/>
      <c r="PGK107"/>
      <c r="PGL107"/>
      <c r="PGM107"/>
      <c r="PGN107"/>
      <c r="PGO107"/>
      <c r="PGP107"/>
      <c r="PGQ107"/>
      <c r="PGR107"/>
      <c r="PGS107"/>
      <c r="PGT107"/>
      <c r="PGU107"/>
      <c r="PGV107"/>
      <c r="PGW107"/>
      <c r="PGX107"/>
      <c r="PGY107"/>
      <c r="PGZ107"/>
      <c r="PHA107"/>
      <c r="PHB107"/>
      <c r="PHC107"/>
      <c r="PHD107"/>
      <c r="PHE107"/>
      <c r="PHF107"/>
      <c r="PHG107"/>
      <c r="PHH107"/>
      <c r="PHI107"/>
      <c r="PHJ107"/>
      <c r="PHK107"/>
      <c r="PHL107"/>
      <c r="PHM107"/>
      <c r="PHN107"/>
      <c r="PHO107"/>
      <c r="PHP107"/>
      <c r="PHQ107"/>
      <c r="PHR107"/>
      <c r="PHS107"/>
      <c r="PHT107"/>
      <c r="PHU107"/>
      <c r="PHV107"/>
      <c r="PHW107"/>
      <c r="PHX107"/>
      <c r="PHY107"/>
      <c r="PHZ107"/>
      <c r="PIA107"/>
      <c r="PIB107"/>
      <c r="PIC107"/>
      <c r="PID107"/>
      <c r="PIE107"/>
      <c r="PIF107"/>
      <c r="PIG107"/>
      <c r="PIH107"/>
      <c r="PII107"/>
      <c r="PIJ107"/>
      <c r="PIK107"/>
      <c r="PIL107"/>
      <c r="PIM107"/>
      <c r="PIN107"/>
      <c r="PIO107"/>
      <c r="PIP107"/>
      <c r="PIQ107"/>
      <c r="PIR107"/>
      <c r="PIS107"/>
      <c r="PIT107"/>
      <c r="PIU107"/>
      <c r="PIV107"/>
      <c r="PIW107"/>
      <c r="PIX107"/>
      <c r="PIY107"/>
      <c r="PIZ107"/>
      <c r="PJA107"/>
      <c r="PJB107"/>
      <c r="PJC107"/>
      <c r="PJD107"/>
      <c r="PJE107"/>
      <c r="PJF107"/>
      <c r="PJG107"/>
      <c r="PJH107"/>
      <c r="PJI107"/>
      <c r="PJJ107"/>
      <c r="PJK107"/>
      <c r="PJL107"/>
      <c r="PJM107"/>
      <c r="PJN107"/>
      <c r="PJO107"/>
      <c r="PJP107"/>
      <c r="PJQ107"/>
      <c r="PJR107"/>
      <c r="PJS107"/>
      <c r="PJT107"/>
      <c r="PJU107"/>
      <c r="PJV107"/>
      <c r="PJW107"/>
      <c r="PJX107"/>
      <c r="PJY107"/>
      <c r="PJZ107"/>
      <c r="PKA107"/>
      <c r="PKB107"/>
      <c r="PKC107"/>
      <c r="PKD107"/>
      <c r="PKE107"/>
      <c r="PKF107"/>
      <c r="PKG107"/>
      <c r="PKH107"/>
      <c r="PKI107"/>
      <c r="PKJ107"/>
      <c r="PKK107"/>
      <c r="PKL107"/>
      <c r="PKM107"/>
      <c r="PKN107"/>
      <c r="PKO107"/>
      <c r="PKP107"/>
      <c r="PKQ107"/>
      <c r="PKR107"/>
      <c r="PKS107"/>
      <c r="PKT107"/>
      <c r="PKU107"/>
      <c r="PKV107"/>
      <c r="PKW107"/>
      <c r="PKX107"/>
      <c r="PKY107"/>
      <c r="PKZ107"/>
      <c r="PLA107"/>
      <c r="PLB107"/>
      <c r="PLC107"/>
      <c r="PLD107"/>
      <c r="PLE107"/>
      <c r="PLF107"/>
      <c r="PLG107"/>
      <c r="PLH107"/>
      <c r="PLI107"/>
      <c r="PLJ107"/>
      <c r="PLK107"/>
      <c r="PLL107"/>
      <c r="PLM107"/>
      <c r="PLN107"/>
      <c r="PLO107"/>
      <c r="PLP107"/>
      <c r="PLQ107"/>
      <c r="PLR107"/>
      <c r="PLS107"/>
      <c r="PLT107"/>
      <c r="PLU107"/>
      <c r="PLV107"/>
      <c r="PLW107"/>
      <c r="PLX107"/>
      <c r="PLY107"/>
      <c r="PLZ107"/>
      <c r="PMA107"/>
      <c r="PMB107"/>
      <c r="PMC107"/>
      <c r="PMD107"/>
      <c r="PME107"/>
      <c r="PMF107"/>
      <c r="PMG107"/>
      <c r="PMH107"/>
      <c r="PMI107"/>
      <c r="PMJ107"/>
      <c r="PMK107"/>
      <c r="PML107"/>
      <c r="PMM107"/>
      <c r="PMN107"/>
      <c r="PMO107"/>
      <c r="PMP107"/>
      <c r="PMQ107"/>
      <c r="PMR107"/>
      <c r="PMS107"/>
      <c r="PMT107"/>
      <c r="PMU107"/>
      <c r="PMV107"/>
      <c r="PMW107"/>
      <c r="PMX107"/>
      <c r="PMY107"/>
      <c r="PMZ107"/>
      <c r="PNA107"/>
      <c r="PNB107"/>
      <c r="PNC107"/>
      <c r="PND107"/>
      <c r="PNE107"/>
      <c r="PNF107"/>
      <c r="PNG107"/>
      <c r="PNH107"/>
      <c r="PNI107"/>
      <c r="PNJ107"/>
      <c r="PNK107"/>
      <c r="PNL107"/>
      <c r="PNM107"/>
      <c r="PNN107"/>
      <c r="PNO107"/>
      <c r="PNP107"/>
      <c r="PNQ107"/>
      <c r="PNR107"/>
      <c r="PNS107"/>
      <c r="PNT107"/>
      <c r="PNU107"/>
      <c r="PNV107"/>
      <c r="PNW107"/>
      <c r="PNX107"/>
      <c r="PNY107"/>
      <c r="PNZ107"/>
      <c r="POA107"/>
      <c r="POB107"/>
      <c r="POC107"/>
      <c r="POD107"/>
      <c r="POE107"/>
      <c r="POF107"/>
      <c r="POG107"/>
      <c r="POH107"/>
      <c r="POI107"/>
      <c r="POJ107"/>
      <c r="POK107"/>
      <c r="POL107"/>
      <c r="POM107"/>
      <c r="PON107"/>
      <c r="POO107"/>
      <c r="POP107"/>
      <c r="POQ107"/>
      <c r="POR107"/>
      <c r="POS107"/>
      <c r="POT107"/>
      <c r="POU107"/>
      <c r="POV107"/>
      <c r="POW107"/>
      <c r="POX107"/>
      <c r="POY107"/>
      <c r="POZ107"/>
      <c r="PPA107"/>
      <c r="PPB107"/>
      <c r="PPC107"/>
      <c r="PPD107"/>
      <c r="PPE107"/>
      <c r="PPF107"/>
      <c r="PPG107"/>
      <c r="PPH107"/>
      <c r="PPI107"/>
      <c r="PPJ107"/>
      <c r="PPK107"/>
      <c r="PPL107"/>
      <c r="PPM107"/>
      <c r="PPN107"/>
      <c r="PPO107"/>
      <c r="PPP107"/>
      <c r="PPQ107"/>
      <c r="PPR107"/>
      <c r="PPS107"/>
      <c r="PPT107"/>
      <c r="PPU107"/>
      <c r="PPV107"/>
      <c r="PPW107"/>
      <c r="PPX107"/>
      <c r="PPY107"/>
      <c r="PPZ107"/>
      <c r="PQA107"/>
      <c r="PQB107"/>
      <c r="PQC107"/>
      <c r="PQD107"/>
      <c r="PQE107"/>
      <c r="PQF107"/>
      <c r="PQG107"/>
      <c r="PQH107"/>
      <c r="PQI107"/>
      <c r="PQJ107"/>
      <c r="PQK107"/>
      <c r="PQL107"/>
      <c r="PQM107"/>
      <c r="PQN107"/>
      <c r="PQO107"/>
      <c r="PQP107"/>
      <c r="PQQ107"/>
      <c r="PQR107"/>
      <c r="PQS107"/>
      <c r="PQT107"/>
      <c r="PQU107"/>
      <c r="PQV107"/>
      <c r="PQW107"/>
      <c r="PQX107"/>
      <c r="PQY107"/>
      <c r="PQZ107"/>
      <c r="PRA107"/>
      <c r="PRB107"/>
      <c r="PRC107"/>
      <c r="PRD107"/>
      <c r="PRE107"/>
      <c r="PRF107"/>
      <c r="PRG107"/>
      <c r="PRH107"/>
      <c r="PRI107"/>
      <c r="PRJ107"/>
      <c r="PRK107"/>
      <c r="PRL107"/>
      <c r="PRM107"/>
      <c r="PRN107"/>
      <c r="PRO107"/>
      <c r="PRP107"/>
      <c r="PRQ107"/>
      <c r="PRR107"/>
      <c r="PRS107"/>
      <c r="PRT107"/>
      <c r="PRU107"/>
      <c r="PRV107"/>
      <c r="PRW107"/>
      <c r="PRX107"/>
      <c r="PRY107"/>
      <c r="PRZ107"/>
      <c r="PSA107"/>
      <c r="PSB107"/>
      <c r="PSC107"/>
      <c r="PSD107"/>
      <c r="PSE107"/>
      <c r="PSF107"/>
      <c r="PSG107"/>
      <c r="PSH107"/>
      <c r="PSI107"/>
      <c r="PSJ107"/>
      <c r="PSK107"/>
      <c r="PSL107"/>
      <c r="PSM107"/>
      <c r="PSN107"/>
      <c r="PSO107"/>
      <c r="PSP107"/>
      <c r="PSQ107"/>
      <c r="PSR107"/>
      <c r="PSS107"/>
      <c r="PST107"/>
      <c r="PSU107"/>
      <c r="PSV107"/>
      <c r="PSW107"/>
      <c r="PSX107"/>
      <c r="PSY107"/>
      <c r="PSZ107"/>
      <c r="PTA107"/>
      <c r="PTB107"/>
      <c r="PTC107"/>
      <c r="PTD107"/>
      <c r="PTE107"/>
      <c r="PTF107"/>
      <c r="PTG107"/>
      <c r="PTH107"/>
      <c r="PTI107"/>
      <c r="PTJ107"/>
      <c r="PTK107"/>
      <c r="PTL107"/>
      <c r="PTM107"/>
      <c r="PTN107"/>
      <c r="PTO107"/>
      <c r="PTP107"/>
      <c r="PTQ107"/>
      <c r="PTR107"/>
      <c r="PTS107"/>
      <c r="PTT107"/>
      <c r="PTU107"/>
      <c r="PTV107"/>
      <c r="PTW107"/>
      <c r="PTX107"/>
      <c r="PTY107"/>
      <c r="PTZ107"/>
      <c r="PUA107"/>
      <c r="PUB107"/>
      <c r="PUC107"/>
      <c r="PUD107"/>
      <c r="PUE107"/>
      <c r="PUF107"/>
      <c r="PUG107"/>
      <c r="PUH107"/>
      <c r="PUI107"/>
      <c r="PUJ107"/>
      <c r="PUK107"/>
      <c r="PUL107"/>
      <c r="PUM107"/>
      <c r="PUN107"/>
      <c r="PUO107"/>
      <c r="PUP107"/>
      <c r="PUQ107"/>
      <c r="PUR107"/>
      <c r="PUS107"/>
      <c r="PUT107"/>
      <c r="PUU107"/>
      <c r="PUV107"/>
      <c r="PUW107"/>
      <c r="PUX107"/>
      <c r="PUY107"/>
      <c r="PUZ107"/>
      <c r="PVA107"/>
      <c r="PVB107"/>
      <c r="PVC107"/>
      <c r="PVD107"/>
      <c r="PVE107"/>
      <c r="PVF107"/>
      <c r="PVG107"/>
      <c r="PVH107"/>
      <c r="PVI107"/>
      <c r="PVJ107"/>
      <c r="PVK107"/>
      <c r="PVL107"/>
      <c r="PVM107"/>
      <c r="PVN107"/>
      <c r="PVO107"/>
      <c r="PVP107"/>
      <c r="PVQ107"/>
      <c r="PVR107"/>
      <c r="PVS107"/>
      <c r="PVT107"/>
      <c r="PVU107"/>
      <c r="PVV107"/>
      <c r="PVW107"/>
      <c r="PVX107"/>
      <c r="PVY107"/>
      <c r="PVZ107"/>
      <c r="PWA107"/>
      <c r="PWB107"/>
      <c r="PWC107"/>
      <c r="PWD107"/>
      <c r="PWE107"/>
      <c r="PWF107"/>
      <c r="PWG107"/>
      <c r="PWH107"/>
      <c r="PWI107"/>
      <c r="PWJ107"/>
      <c r="PWK107"/>
      <c r="PWL107"/>
      <c r="PWM107"/>
      <c r="PWN107"/>
      <c r="PWO107"/>
      <c r="PWP107"/>
      <c r="PWQ107"/>
      <c r="PWR107"/>
      <c r="PWS107"/>
      <c r="PWT107"/>
      <c r="PWU107"/>
      <c r="PWV107"/>
      <c r="PWW107"/>
      <c r="PWX107"/>
      <c r="PWY107"/>
      <c r="PWZ107"/>
      <c r="PXA107"/>
      <c r="PXB107"/>
      <c r="PXC107"/>
      <c r="PXD107"/>
      <c r="PXE107"/>
      <c r="PXF107"/>
      <c r="PXG107"/>
      <c r="PXH107"/>
      <c r="PXI107"/>
      <c r="PXJ107"/>
      <c r="PXK107"/>
      <c r="PXL107"/>
      <c r="PXM107"/>
      <c r="PXN107"/>
      <c r="PXO107"/>
      <c r="PXP107"/>
      <c r="PXQ107"/>
      <c r="PXR107"/>
      <c r="PXS107"/>
      <c r="PXT107"/>
      <c r="PXU107"/>
      <c r="PXV107"/>
      <c r="PXW107"/>
      <c r="PXX107"/>
      <c r="PXY107"/>
      <c r="PXZ107"/>
      <c r="PYA107"/>
      <c r="PYB107"/>
      <c r="PYC107"/>
      <c r="PYD107"/>
      <c r="PYE107"/>
      <c r="PYF107"/>
      <c r="PYG107"/>
      <c r="PYH107"/>
      <c r="PYI107"/>
      <c r="PYJ107"/>
      <c r="PYK107"/>
      <c r="PYL107"/>
      <c r="PYM107"/>
      <c r="PYN107"/>
      <c r="PYO107"/>
      <c r="PYP107"/>
      <c r="PYQ107"/>
      <c r="PYR107"/>
      <c r="PYS107"/>
      <c r="PYT107"/>
      <c r="PYU107"/>
      <c r="PYV107"/>
      <c r="PYW107"/>
      <c r="PYX107"/>
      <c r="PYY107"/>
      <c r="PYZ107"/>
      <c r="PZA107"/>
      <c r="PZB107"/>
      <c r="PZC107"/>
      <c r="PZD107"/>
      <c r="PZE107"/>
      <c r="PZF107"/>
      <c r="PZG107"/>
      <c r="PZH107"/>
      <c r="PZI107"/>
      <c r="PZJ107"/>
      <c r="PZK107"/>
      <c r="PZL107"/>
      <c r="PZM107"/>
      <c r="PZN107"/>
      <c r="PZO107"/>
      <c r="PZP107"/>
      <c r="PZQ107"/>
      <c r="PZR107"/>
      <c r="PZS107"/>
      <c r="PZT107"/>
      <c r="PZU107"/>
      <c r="PZV107"/>
      <c r="PZW107"/>
      <c r="PZX107"/>
      <c r="PZY107"/>
      <c r="PZZ107"/>
      <c r="QAA107"/>
      <c r="QAB107"/>
      <c r="QAC107"/>
      <c r="QAD107"/>
      <c r="QAE107"/>
      <c r="QAF107"/>
      <c r="QAG107"/>
      <c r="QAH107"/>
      <c r="QAI107"/>
      <c r="QAJ107"/>
      <c r="QAK107"/>
      <c r="QAL107"/>
      <c r="QAM107"/>
      <c r="QAN107"/>
      <c r="QAO107"/>
      <c r="QAP107"/>
      <c r="QAQ107"/>
      <c r="QAR107"/>
      <c r="QAS107"/>
      <c r="QAT107"/>
      <c r="QAU107"/>
      <c r="QAV107"/>
      <c r="QAW107"/>
      <c r="QAX107"/>
      <c r="QAY107"/>
      <c r="QAZ107"/>
      <c r="QBA107"/>
      <c r="QBB107"/>
      <c r="QBC107"/>
      <c r="QBD107"/>
      <c r="QBE107"/>
      <c r="QBF107"/>
      <c r="QBG107"/>
      <c r="QBH107"/>
      <c r="QBI107"/>
      <c r="QBJ107"/>
      <c r="QBK107"/>
      <c r="QBL107"/>
      <c r="QBM107"/>
      <c r="QBN107"/>
      <c r="QBO107"/>
      <c r="QBP107"/>
      <c r="QBQ107"/>
      <c r="QBR107"/>
      <c r="QBS107"/>
      <c r="QBT107"/>
      <c r="QBU107"/>
      <c r="QBV107"/>
      <c r="QBW107"/>
      <c r="QBX107"/>
      <c r="QBY107"/>
      <c r="QBZ107"/>
      <c r="QCA107"/>
      <c r="QCB107"/>
      <c r="QCC107"/>
      <c r="QCD107"/>
      <c r="QCE107"/>
      <c r="QCF107"/>
      <c r="QCG107"/>
      <c r="QCH107"/>
      <c r="QCI107"/>
      <c r="QCJ107"/>
      <c r="QCK107"/>
      <c r="QCL107"/>
      <c r="QCM107"/>
      <c r="QCN107"/>
      <c r="QCO107"/>
      <c r="QCP107"/>
      <c r="QCQ107"/>
      <c r="QCR107"/>
      <c r="QCS107"/>
      <c r="QCT107"/>
      <c r="QCU107"/>
      <c r="QCV107"/>
      <c r="QCW107"/>
      <c r="QCX107"/>
      <c r="QCY107"/>
      <c r="QCZ107"/>
      <c r="QDA107"/>
      <c r="QDB107"/>
      <c r="QDC107"/>
      <c r="QDD107"/>
      <c r="QDE107"/>
      <c r="QDF107"/>
      <c r="QDG107"/>
      <c r="QDH107"/>
      <c r="QDI107"/>
      <c r="QDJ107"/>
      <c r="QDK107"/>
      <c r="QDL107"/>
      <c r="QDM107"/>
      <c r="QDN107"/>
      <c r="QDO107"/>
      <c r="QDP107"/>
      <c r="QDQ107"/>
      <c r="QDR107"/>
      <c r="QDS107"/>
      <c r="QDT107"/>
      <c r="QDU107"/>
      <c r="QDV107"/>
      <c r="QDW107"/>
      <c r="QDX107"/>
      <c r="QDY107"/>
      <c r="QDZ107"/>
      <c r="QEA107"/>
      <c r="QEB107"/>
      <c r="QEC107"/>
      <c r="QED107"/>
      <c r="QEE107"/>
      <c r="QEF107"/>
      <c r="QEG107"/>
      <c r="QEH107"/>
      <c r="QEI107"/>
      <c r="QEJ107"/>
      <c r="QEK107"/>
      <c r="QEL107"/>
      <c r="QEM107"/>
      <c r="QEN107"/>
      <c r="QEO107"/>
      <c r="QEP107"/>
      <c r="QEQ107"/>
      <c r="QER107"/>
      <c r="QES107"/>
      <c r="QET107"/>
      <c r="QEU107"/>
      <c r="QEV107"/>
      <c r="QEW107"/>
      <c r="QEX107"/>
      <c r="QEY107"/>
      <c r="QEZ107"/>
      <c r="QFA107"/>
      <c r="QFB107"/>
      <c r="QFC107"/>
      <c r="QFD107"/>
      <c r="QFE107"/>
      <c r="QFF107"/>
      <c r="QFG107"/>
      <c r="QFH107"/>
      <c r="QFI107"/>
      <c r="QFJ107"/>
      <c r="QFK107"/>
      <c r="QFL107"/>
      <c r="QFM107"/>
      <c r="QFN107"/>
      <c r="QFO107"/>
      <c r="QFP107"/>
      <c r="QFQ107"/>
      <c r="QFR107"/>
      <c r="QFS107"/>
      <c r="QFT107"/>
      <c r="QFU107"/>
      <c r="QFV107"/>
      <c r="QFW107"/>
      <c r="QFX107"/>
      <c r="QFY107"/>
      <c r="QFZ107"/>
      <c r="QGA107"/>
      <c r="QGB107"/>
      <c r="QGC107"/>
      <c r="QGD107"/>
      <c r="QGE107"/>
      <c r="QGF107"/>
      <c r="QGG107"/>
      <c r="QGH107"/>
      <c r="QGI107"/>
      <c r="QGJ107"/>
      <c r="QGK107"/>
      <c r="QGL107"/>
      <c r="QGM107"/>
      <c r="QGN107"/>
      <c r="QGO107"/>
      <c r="QGP107"/>
      <c r="QGQ107"/>
      <c r="QGR107"/>
      <c r="QGS107"/>
      <c r="QGT107"/>
      <c r="QGU107"/>
      <c r="QGV107"/>
      <c r="QGW107"/>
      <c r="QGX107"/>
      <c r="QGY107"/>
      <c r="QGZ107"/>
      <c r="QHA107"/>
      <c r="QHB107"/>
      <c r="QHC107"/>
      <c r="QHD107"/>
      <c r="QHE107"/>
      <c r="QHF107"/>
      <c r="QHG107"/>
      <c r="QHH107"/>
      <c r="QHI107"/>
      <c r="QHJ107"/>
      <c r="QHK107"/>
      <c r="QHL107"/>
      <c r="QHM107"/>
      <c r="QHN107"/>
      <c r="QHO107"/>
      <c r="QHP107"/>
      <c r="QHQ107"/>
      <c r="QHR107"/>
      <c r="QHS107"/>
      <c r="QHT107"/>
      <c r="QHU107"/>
      <c r="QHV107"/>
      <c r="QHW107"/>
      <c r="QHX107"/>
      <c r="QHY107"/>
      <c r="QHZ107"/>
      <c r="QIA107"/>
      <c r="QIB107"/>
      <c r="QIC107"/>
      <c r="QID107"/>
      <c r="QIE107"/>
      <c r="QIF107"/>
      <c r="QIG107"/>
      <c r="QIH107"/>
      <c r="QII107"/>
      <c r="QIJ107"/>
      <c r="QIK107"/>
      <c r="QIL107"/>
      <c r="QIM107"/>
      <c r="QIN107"/>
      <c r="QIO107"/>
      <c r="QIP107"/>
      <c r="QIQ107"/>
      <c r="QIR107"/>
      <c r="QIS107"/>
      <c r="QIT107"/>
      <c r="QIU107"/>
      <c r="QIV107"/>
      <c r="QIW107"/>
      <c r="QIX107"/>
      <c r="QIY107"/>
      <c r="QIZ107"/>
      <c r="QJA107"/>
      <c r="QJB107"/>
      <c r="QJC107"/>
      <c r="QJD107"/>
      <c r="QJE107"/>
      <c r="QJF107"/>
      <c r="QJG107"/>
      <c r="QJH107"/>
      <c r="QJI107"/>
      <c r="QJJ107"/>
      <c r="QJK107"/>
      <c r="QJL107"/>
      <c r="QJM107"/>
      <c r="QJN107"/>
      <c r="QJO107"/>
      <c r="QJP107"/>
      <c r="QJQ107"/>
      <c r="QJR107"/>
      <c r="QJS107"/>
      <c r="QJT107"/>
      <c r="QJU107"/>
      <c r="QJV107"/>
      <c r="QJW107"/>
      <c r="QJX107"/>
      <c r="QJY107"/>
      <c r="QJZ107"/>
      <c r="QKA107"/>
      <c r="QKB107"/>
      <c r="QKC107"/>
      <c r="QKD107"/>
      <c r="QKE107"/>
      <c r="QKF107"/>
      <c r="QKG107"/>
      <c r="QKH107"/>
      <c r="QKI107"/>
      <c r="QKJ107"/>
      <c r="QKK107"/>
      <c r="QKL107"/>
      <c r="QKM107"/>
      <c r="QKN107"/>
      <c r="QKO107"/>
      <c r="QKP107"/>
      <c r="QKQ107"/>
      <c r="QKR107"/>
      <c r="QKS107"/>
      <c r="QKT107"/>
      <c r="QKU107"/>
      <c r="QKV107"/>
      <c r="QKW107"/>
      <c r="QKX107"/>
      <c r="QKY107"/>
      <c r="QKZ107"/>
      <c r="QLA107"/>
      <c r="QLB107"/>
      <c r="QLC107"/>
      <c r="QLD107"/>
      <c r="QLE107"/>
      <c r="QLF107"/>
      <c r="QLG107"/>
      <c r="QLH107"/>
      <c r="QLI107"/>
      <c r="QLJ107"/>
      <c r="QLK107"/>
      <c r="QLL107"/>
      <c r="QLM107"/>
      <c r="QLN107"/>
      <c r="QLO107"/>
      <c r="QLP107"/>
      <c r="QLQ107"/>
      <c r="QLR107"/>
      <c r="QLS107"/>
      <c r="QLT107"/>
      <c r="QLU107"/>
      <c r="QLV107"/>
      <c r="QLW107"/>
      <c r="QLX107"/>
      <c r="QLY107"/>
      <c r="QLZ107"/>
      <c r="QMA107"/>
      <c r="QMB107"/>
      <c r="QMC107"/>
      <c r="QMD107"/>
      <c r="QME107"/>
      <c r="QMF107"/>
      <c r="QMG107"/>
      <c r="QMH107"/>
      <c r="QMI107"/>
      <c r="QMJ107"/>
      <c r="QMK107"/>
      <c r="QML107"/>
      <c r="QMM107"/>
      <c r="QMN107"/>
      <c r="QMO107"/>
      <c r="QMP107"/>
      <c r="QMQ107"/>
      <c r="QMR107"/>
      <c r="QMS107"/>
      <c r="QMT107"/>
      <c r="QMU107"/>
      <c r="QMV107"/>
      <c r="QMW107"/>
      <c r="QMX107"/>
      <c r="QMY107"/>
      <c r="QMZ107"/>
      <c r="QNA107"/>
      <c r="QNB107"/>
      <c r="QNC107"/>
      <c r="QND107"/>
      <c r="QNE107"/>
      <c r="QNF107"/>
      <c r="QNG107"/>
      <c r="QNH107"/>
      <c r="QNI107"/>
      <c r="QNJ107"/>
      <c r="QNK107"/>
      <c r="QNL107"/>
      <c r="QNM107"/>
      <c r="QNN107"/>
      <c r="QNO107"/>
      <c r="QNP107"/>
      <c r="QNQ107"/>
      <c r="QNR107"/>
      <c r="QNS107"/>
      <c r="QNT107"/>
      <c r="QNU107"/>
      <c r="QNV107"/>
      <c r="QNW107"/>
      <c r="QNX107"/>
      <c r="QNY107"/>
      <c r="QNZ107"/>
      <c r="QOA107"/>
      <c r="QOB107"/>
      <c r="QOC107"/>
      <c r="QOD107"/>
      <c r="QOE107"/>
      <c r="QOF107"/>
      <c r="QOG107"/>
      <c r="QOH107"/>
      <c r="QOI107"/>
      <c r="QOJ107"/>
      <c r="QOK107"/>
      <c r="QOL107"/>
      <c r="QOM107"/>
      <c r="QON107"/>
      <c r="QOO107"/>
      <c r="QOP107"/>
      <c r="QOQ107"/>
      <c r="QOR107"/>
      <c r="QOS107"/>
      <c r="QOT107"/>
      <c r="QOU107"/>
      <c r="QOV107"/>
      <c r="QOW107"/>
      <c r="QOX107"/>
      <c r="QOY107"/>
      <c r="QOZ107"/>
      <c r="QPA107"/>
      <c r="QPB107"/>
      <c r="QPC107"/>
      <c r="QPD107"/>
      <c r="QPE107"/>
      <c r="QPF107"/>
      <c r="QPG107"/>
      <c r="QPH107"/>
      <c r="QPI107"/>
      <c r="QPJ107"/>
      <c r="QPK107"/>
      <c r="QPL107"/>
      <c r="QPM107"/>
      <c r="QPN107"/>
      <c r="QPO107"/>
      <c r="QPP107"/>
      <c r="QPQ107"/>
      <c r="QPR107"/>
      <c r="QPS107"/>
      <c r="QPT107"/>
      <c r="QPU107"/>
      <c r="QPV107"/>
      <c r="QPW107"/>
      <c r="QPX107"/>
      <c r="QPY107"/>
      <c r="QPZ107"/>
      <c r="QQA107"/>
      <c r="QQB107"/>
      <c r="QQC107"/>
      <c r="QQD107"/>
      <c r="QQE107"/>
      <c r="QQF107"/>
      <c r="QQG107"/>
      <c r="QQH107"/>
      <c r="QQI107"/>
      <c r="QQJ107"/>
      <c r="QQK107"/>
      <c r="QQL107"/>
      <c r="QQM107"/>
      <c r="QQN107"/>
      <c r="QQO107"/>
      <c r="QQP107"/>
      <c r="QQQ107"/>
      <c r="QQR107"/>
      <c r="QQS107"/>
      <c r="QQT107"/>
      <c r="QQU107"/>
      <c r="QQV107"/>
      <c r="QQW107"/>
      <c r="QQX107"/>
      <c r="QQY107"/>
      <c r="QQZ107"/>
      <c r="QRA107"/>
      <c r="QRB107"/>
      <c r="QRC107"/>
      <c r="QRD107"/>
      <c r="QRE107"/>
      <c r="QRF107"/>
      <c r="QRG107"/>
      <c r="QRH107"/>
      <c r="QRI107"/>
      <c r="QRJ107"/>
      <c r="QRK107"/>
      <c r="QRL107"/>
      <c r="QRM107"/>
      <c r="QRN107"/>
      <c r="QRO107"/>
      <c r="QRP107"/>
      <c r="QRQ107"/>
      <c r="QRR107"/>
      <c r="QRS107"/>
      <c r="QRT107"/>
      <c r="QRU107"/>
      <c r="QRV107"/>
      <c r="QRW107"/>
      <c r="QRX107"/>
      <c r="QRY107"/>
      <c r="QRZ107"/>
      <c r="QSA107"/>
      <c r="QSB107"/>
      <c r="QSC107"/>
      <c r="QSD107"/>
      <c r="QSE107"/>
      <c r="QSF107"/>
      <c r="QSG107"/>
      <c r="QSH107"/>
      <c r="QSI107"/>
      <c r="QSJ107"/>
      <c r="QSK107"/>
      <c r="QSL107"/>
      <c r="QSM107"/>
      <c r="QSN107"/>
      <c r="QSO107"/>
      <c r="QSP107"/>
      <c r="QSQ107"/>
      <c r="QSR107"/>
      <c r="QSS107"/>
      <c r="QST107"/>
      <c r="QSU107"/>
      <c r="QSV107"/>
      <c r="QSW107"/>
      <c r="QSX107"/>
      <c r="QSY107"/>
      <c r="QSZ107"/>
      <c r="QTA107"/>
      <c r="QTB107"/>
      <c r="QTC107"/>
      <c r="QTD107"/>
      <c r="QTE107"/>
      <c r="QTF107"/>
      <c r="QTG107"/>
      <c r="QTH107"/>
      <c r="QTI107"/>
      <c r="QTJ107"/>
      <c r="QTK107"/>
      <c r="QTL107"/>
      <c r="QTM107"/>
      <c r="QTN107"/>
      <c r="QTO107"/>
      <c r="QTP107"/>
      <c r="QTQ107"/>
      <c r="QTR107"/>
      <c r="QTS107"/>
      <c r="QTT107"/>
      <c r="QTU107"/>
      <c r="QTV107"/>
      <c r="QTW107"/>
      <c r="QTX107"/>
      <c r="QTY107"/>
      <c r="QTZ107"/>
      <c r="QUA107"/>
      <c r="QUB107"/>
      <c r="QUC107"/>
      <c r="QUD107"/>
      <c r="QUE107"/>
      <c r="QUF107"/>
      <c r="QUG107"/>
      <c r="QUH107"/>
      <c r="QUI107"/>
      <c r="QUJ107"/>
      <c r="QUK107"/>
      <c r="QUL107"/>
      <c r="QUM107"/>
      <c r="QUN107"/>
      <c r="QUO107"/>
      <c r="QUP107"/>
      <c r="QUQ107"/>
      <c r="QUR107"/>
      <c r="QUS107"/>
      <c r="QUT107"/>
      <c r="QUU107"/>
      <c r="QUV107"/>
      <c r="QUW107"/>
      <c r="QUX107"/>
      <c r="QUY107"/>
      <c r="QUZ107"/>
      <c r="QVA107"/>
      <c r="QVB107"/>
      <c r="QVC107"/>
      <c r="QVD107"/>
      <c r="QVE107"/>
      <c r="QVF107"/>
      <c r="QVG107"/>
      <c r="QVH107"/>
      <c r="QVI107"/>
      <c r="QVJ107"/>
      <c r="QVK107"/>
      <c r="QVL107"/>
      <c r="QVM107"/>
      <c r="QVN107"/>
      <c r="QVO107"/>
      <c r="QVP107"/>
      <c r="QVQ107"/>
      <c r="QVR107"/>
      <c r="QVS107"/>
      <c r="QVT107"/>
      <c r="QVU107"/>
      <c r="QVV107"/>
      <c r="QVW107"/>
      <c r="QVX107"/>
      <c r="QVY107"/>
      <c r="QVZ107"/>
      <c r="QWA107"/>
      <c r="QWB107"/>
      <c r="QWC107"/>
      <c r="QWD107"/>
      <c r="QWE107"/>
      <c r="QWF107"/>
      <c r="QWG107"/>
      <c r="QWH107"/>
      <c r="QWI107"/>
      <c r="QWJ107"/>
      <c r="QWK107"/>
      <c r="QWL107"/>
      <c r="QWM107"/>
      <c r="QWN107"/>
      <c r="QWO107"/>
      <c r="QWP107"/>
      <c r="QWQ107"/>
      <c r="QWR107"/>
      <c r="QWS107"/>
      <c r="QWT107"/>
      <c r="QWU107"/>
      <c r="QWV107"/>
      <c r="QWW107"/>
      <c r="QWX107"/>
      <c r="QWY107"/>
      <c r="QWZ107"/>
      <c r="QXA107"/>
      <c r="QXB107"/>
      <c r="QXC107"/>
      <c r="QXD107"/>
      <c r="QXE107"/>
      <c r="QXF107"/>
      <c r="QXG107"/>
      <c r="QXH107"/>
      <c r="QXI107"/>
      <c r="QXJ107"/>
      <c r="QXK107"/>
      <c r="QXL107"/>
      <c r="QXM107"/>
      <c r="QXN107"/>
      <c r="QXO107"/>
      <c r="QXP107"/>
      <c r="QXQ107"/>
      <c r="QXR107"/>
      <c r="QXS107"/>
      <c r="QXT107"/>
      <c r="QXU107"/>
      <c r="QXV107"/>
      <c r="QXW107"/>
      <c r="QXX107"/>
      <c r="QXY107"/>
      <c r="QXZ107"/>
      <c r="QYA107"/>
      <c r="QYB107"/>
      <c r="QYC107"/>
      <c r="QYD107"/>
      <c r="QYE107"/>
      <c r="QYF107"/>
      <c r="QYG107"/>
      <c r="QYH107"/>
      <c r="QYI107"/>
      <c r="QYJ107"/>
      <c r="QYK107"/>
      <c r="QYL107"/>
      <c r="QYM107"/>
      <c r="QYN107"/>
      <c r="QYO107"/>
      <c r="QYP107"/>
      <c r="QYQ107"/>
      <c r="QYR107"/>
      <c r="QYS107"/>
      <c r="QYT107"/>
      <c r="QYU107"/>
      <c r="QYV107"/>
      <c r="QYW107"/>
      <c r="QYX107"/>
      <c r="QYY107"/>
      <c r="QYZ107"/>
      <c r="QZA107"/>
      <c r="QZB107"/>
      <c r="QZC107"/>
      <c r="QZD107"/>
      <c r="QZE107"/>
      <c r="QZF107"/>
      <c r="QZG107"/>
      <c r="QZH107"/>
      <c r="QZI107"/>
      <c r="QZJ107"/>
      <c r="QZK107"/>
      <c r="QZL107"/>
      <c r="QZM107"/>
      <c r="QZN107"/>
      <c r="QZO107"/>
      <c r="QZP107"/>
      <c r="QZQ107"/>
      <c r="QZR107"/>
      <c r="QZS107"/>
      <c r="QZT107"/>
      <c r="QZU107"/>
      <c r="QZV107"/>
      <c r="QZW107"/>
      <c r="QZX107"/>
      <c r="QZY107"/>
      <c r="QZZ107"/>
      <c r="RAA107"/>
      <c r="RAB107"/>
      <c r="RAC107"/>
      <c r="RAD107"/>
      <c r="RAE107"/>
      <c r="RAF107"/>
      <c r="RAG107"/>
      <c r="RAH107"/>
      <c r="RAI107"/>
      <c r="RAJ107"/>
      <c r="RAK107"/>
      <c r="RAL107"/>
      <c r="RAM107"/>
      <c r="RAN107"/>
      <c r="RAO107"/>
      <c r="RAP107"/>
      <c r="RAQ107"/>
      <c r="RAR107"/>
      <c r="RAS107"/>
      <c r="RAT107"/>
      <c r="RAU107"/>
      <c r="RAV107"/>
      <c r="RAW107"/>
      <c r="RAX107"/>
      <c r="RAY107"/>
      <c r="RAZ107"/>
      <c r="RBA107"/>
      <c r="RBB107"/>
      <c r="RBC107"/>
      <c r="RBD107"/>
      <c r="RBE107"/>
      <c r="RBF107"/>
      <c r="RBG107"/>
      <c r="RBH107"/>
      <c r="RBI107"/>
      <c r="RBJ107"/>
      <c r="RBK107"/>
      <c r="RBL107"/>
      <c r="RBM107"/>
      <c r="RBN107"/>
      <c r="RBO107"/>
      <c r="RBP107"/>
      <c r="RBQ107"/>
      <c r="RBR107"/>
      <c r="RBS107"/>
      <c r="RBT107"/>
      <c r="RBU107"/>
      <c r="RBV107"/>
      <c r="RBW107"/>
      <c r="RBX107"/>
      <c r="RBY107"/>
      <c r="RBZ107"/>
      <c r="RCA107"/>
      <c r="RCB107"/>
      <c r="RCC107"/>
      <c r="RCD107"/>
      <c r="RCE107"/>
      <c r="RCF107"/>
      <c r="RCG107"/>
      <c r="RCH107"/>
      <c r="RCI107"/>
      <c r="RCJ107"/>
      <c r="RCK107"/>
      <c r="RCL107"/>
      <c r="RCM107"/>
      <c r="RCN107"/>
      <c r="RCO107"/>
      <c r="RCP107"/>
      <c r="RCQ107"/>
      <c r="RCR107"/>
      <c r="RCS107"/>
      <c r="RCT107"/>
      <c r="RCU107"/>
      <c r="RCV107"/>
      <c r="RCW107"/>
      <c r="RCX107"/>
      <c r="RCY107"/>
      <c r="RCZ107"/>
      <c r="RDA107"/>
      <c r="RDB107"/>
      <c r="RDC107"/>
      <c r="RDD107"/>
      <c r="RDE107"/>
      <c r="RDF107"/>
      <c r="RDG107"/>
      <c r="RDH107"/>
      <c r="RDI107"/>
      <c r="RDJ107"/>
      <c r="RDK107"/>
      <c r="RDL107"/>
      <c r="RDM107"/>
      <c r="RDN107"/>
      <c r="RDO107"/>
      <c r="RDP107"/>
      <c r="RDQ107"/>
      <c r="RDR107"/>
      <c r="RDS107"/>
      <c r="RDT107"/>
      <c r="RDU107"/>
      <c r="RDV107"/>
      <c r="RDW107"/>
      <c r="RDX107"/>
      <c r="RDY107"/>
      <c r="RDZ107"/>
      <c r="REA107"/>
      <c r="REB107"/>
      <c r="REC107"/>
      <c r="RED107"/>
      <c r="REE107"/>
      <c r="REF107"/>
      <c r="REG107"/>
      <c r="REH107"/>
      <c r="REI107"/>
      <c r="REJ107"/>
      <c r="REK107"/>
      <c r="REL107"/>
      <c r="REM107"/>
      <c r="REN107"/>
      <c r="REO107"/>
      <c r="REP107"/>
      <c r="REQ107"/>
      <c r="RER107"/>
      <c r="RES107"/>
      <c r="RET107"/>
      <c r="REU107"/>
      <c r="REV107"/>
      <c r="REW107"/>
      <c r="REX107"/>
      <c r="REY107"/>
      <c r="REZ107"/>
      <c r="RFA107"/>
      <c r="RFB107"/>
      <c r="RFC107"/>
      <c r="RFD107"/>
      <c r="RFE107"/>
      <c r="RFF107"/>
      <c r="RFG107"/>
      <c r="RFH107"/>
      <c r="RFI107"/>
      <c r="RFJ107"/>
      <c r="RFK107"/>
      <c r="RFL107"/>
      <c r="RFM107"/>
      <c r="RFN107"/>
      <c r="RFO107"/>
      <c r="RFP107"/>
      <c r="RFQ107"/>
      <c r="RFR107"/>
      <c r="RFS107"/>
      <c r="RFT107"/>
      <c r="RFU107"/>
      <c r="RFV107"/>
      <c r="RFW107"/>
      <c r="RFX107"/>
      <c r="RFY107"/>
      <c r="RFZ107"/>
      <c r="RGA107"/>
      <c r="RGB107"/>
      <c r="RGC107"/>
      <c r="RGD107"/>
      <c r="RGE107"/>
      <c r="RGF107"/>
      <c r="RGG107"/>
      <c r="RGH107"/>
      <c r="RGI107"/>
      <c r="RGJ107"/>
      <c r="RGK107"/>
      <c r="RGL107"/>
      <c r="RGM107"/>
      <c r="RGN107"/>
      <c r="RGO107"/>
      <c r="RGP107"/>
      <c r="RGQ107"/>
      <c r="RGR107"/>
      <c r="RGS107"/>
      <c r="RGT107"/>
      <c r="RGU107"/>
      <c r="RGV107"/>
      <c r="RGW107"/>
      <c r="RGX107"/>
      <c r="RGY107"/>
      <c r="RGZ107"/>
      <c r="RHA107"/>
      <c r="RHB107"/>
      <c r="RHC107"/>
      <c r="RHD107"/>
      <c r="RHE107"/>
      <c r="RHF107"/>
      <c r="RHG107"/>
      <c r="RHH107"/>
      <c r="RHI107"/>
      <c r="RHJ107"/>
      <c r="RHK107"/>
      <c r="RHL107"/>
      <c r="RHM107"/>
      <c r="RHN107"/>
      <c r="RHO107"/>
      <c r="RHP107"/>
      <c r="RHQ107"/>
      <c r="RHR107"/>
      <c r="RHS107"/>
      <c r="RHT107"/>
      <c r="RHU107"/>
      <c r="RHV107"/>
      <c r="RHW107"/>
      <c r="RHX107"/>
      <c r="RHY107"/>
      <c r="RHZ107"/>
      <c r="RIA107"/>
      <c r="RIB107"/>
      <c r="RIC107"/>
      <c r="RID107"/>
      <c r="RIE107"/>
      <c r="RIF107"/>
      <c r="RIG107"/>
      <c r="RIH107"/>
      <c r="RII107"/>
      <c r="RIJ107"/>
      <c r="RIK107"/>
      <c r="RIL107"/>
      <c r="RIM107"/>
      <c r="RIN107"/>
      <c r="RIO107"/>
      <c r="RIP107"/>
      <c r="RIQ107"/>
      <c r="RIR107"/>
      <c r="RIS107"/>
      <c r="RIT107"/>
      <c r="RIU107"/>
      <c r="RIV107"/>
      <c r="RIW107"/>
      <c r="RIX107"/>
      <c r="RIY107"/>
      <c r="RIZ107"/>
      <c r="RJA107"/>
      <c r="RJB107"/>
      <c r="RJC107"/>
      <c r="RJD107"/>
      <c r="RJE107"/>
      <c r="RJF107"/>
      <c r="RJG107"/>
      <c r="RJH107"/>
      <c r="RJI107"/>
      <c r="RJJ107"/>
      <c r="RJK107"/>
      <c r="RJL107"/>
      <c r="RJM107"/>
      <c r="RJN107"/>
      <c r="RJO107"/>
      <c r="RJP107"/>
      <c r="RJQ107"/>
      <c r="RJR107"/>
      <c r="RJS107"/>
      <c r="RJT107"/>
      <c r="RJU107"/>
      <c r="RJV107"/>
      <c r="RJW107"/>
      <c r="RJX107"/>
      <c r="RJY107"/>
      <c r="RJZ107"/>
      <c r="RKA107"/>
      <c r="RKB107"/>
      <c r="RKC107"/>
      <c r="RKD107"/>
      <c r="RKE107"/>
      <c r="RKF107"/>
      <c r="RKG107"/>
      <c r="RKH107"/>
      <c r="RKI107"/>
      <c r="RKJ107"/>
      <c r="RKK107"/>
      <c r="RKL107"/>
      <c r="RKM107"/>
      <c r="RKN107"/>
      <c r="RKO107"/>
      <c r="RKP107"/>
      <c r="RKQ107"/>
      <c r="RKR107"/>
      <c r="RKS107"/>
      <c r="RKT107"/>
      <c r="RKU107"/>
      <c r="RKV107"/>
      <c r="RKW107"/>
      <c r="RKX107"/>
      <c r="RKY107"/>
      <c r="RKZ107"/>
      <c r="RLA107"/>
      <c r="RLB107"/>
      <c r="RLC107"/>
      <c r="RLD107"/>
      <c r="RLE107"/>
      <c r="RLF107"/>
      <c r="RLG107"/>
      <c r="RLH107"/>
      <c r="RLI107"/>
      <c r="RLJ107"/>
      <c r="RLK107"/>
      <c r="RLL107"/>
      <c r="RLM107"/>
      <c r="RLN107"/>
      <c r="RLO107"/>
      <c r="RLP107"/>
      <c r="RLQ107"/>
      <c r="RLR107"/>
      <c r="RLS107"/>
      <c r="RLT107"/>
      <c r="RLU107"/>
      <c r="RLV107"/>
      <c r="RLW107"/>
      <c r="RLX107"/>
      <c r="RLY107"/>
      <c r="RLZ107"/>
      <c r="RMA107"/>
      <c r="RMB107"/>
      <c r="RMC107"/>
      <c r="RMD107"/>
      <c r="RME107"/>
      <c r="RMF107"/>
      <c r="RMG107"/>
      <c r="RMH107"/>
      <c r="RMI107"/>
      <c r="RMJ107"/>
      <c r="RMK107"/>
      <c r="RML107"/>
      <c r="RMM107"/>
      <c r="RMN107"/>
      <c r="RMO107"/>
      <c r="RMP107"/>
      <c r="RMQ107"/>
      <c r="RMR107"/>
      <c r="RMS107"/>
      <c r="RMT107"/>
      <c r="RMU107"/>
      <c r="RMV107"/>
      <c r="RMW107"/>
      <c r="RMX107"/>
      <c r="RMY107"/>
      <c r="RMZ107"/>
      <c r="RNA107"/>
      <c r="RNB107"/>
      <c r="RNC107"/>
      <c r="RND107"/>
      <c r="RNE107"/>
      <c r="RNF107"/>
      <c r="RNG107"/>
      <c r="RNH107"/>
      <c r="RNI107"/>
      <c r="RNJ107"/>
      <c r="RNK107"/>
      <c r="RNL107"/>
      <c r="RNM107"/>
      <c r="RNN107"/>
      <c r="RNO107"/>
      <c r="RNP107"/>
      <c r="RNQ107"/>
      <c r="RNR107"/>
      <c r="RNS107"/>
      <c r="RNT107"/>
      <c r="RNU107"/>
      <c r="RNV107"/>
      <c r="RNW107"/>
      <c r="RNX107"/>
      <c r="RNY107"/>
      <c r="RNZ107"/>
      <c r="ROA107"/>
      <c r="ROB107"/>
      <c r="ROC107"/>
      <c r="ROD107"/>
      <c r="ROE107"/>
      <c r="ROF107"/>
      <c r="ROG107"/>
      <c r="ROH107"/>
      <c r="ROI107"/>
      <c r="ROJ107"/>
      <c r="ROK107"/>
      <c r="ROL107"/>
      <c r="ROM107"/>
      <c r="RON107"/>
      <c r="ROO107"/>
      <c r="ROP107"/>
      <c r="ROQ107"/>
      <c r="ROR107"/>
      <c r="ROS107"/>
      <c r="ROT107"/>
      <c r="ROU107"/>
      <c r="ROV107"/>
      <c r="ROW107"/>
      <c r="ROX107"/>
      <c r="ROY107"/>
      <c r="ROZ107"/>
      <c r="RPA107"/>
      <c r="RPB107"/>
      <c r="RPC107"/>
      <c r="RPD107"/>
      <c r="RPE107"/>
      <c r="RPF107"/>
      <c r="RPG107"/>
      <c r="RPH107"/>
      <c r="RPI107"/>
      <c r="RPJ107"/>
      <c r="RPK107"/>
      <c r="RPL107"/>
      <c r="RPM107"/>
      <c r="RPN107"/>
      <c r="RPO107"/>
      <c r="RPP107"/>
      <c r="RPQ107"/>
      <c r="RPR107"/>
      <c r="RPS107"/>
      <c r="RPT107"/>
      <c r="RPU107"/>
      <c r="RPV107"/>
      <c r="RPW107"/>
      <c r="RPX107"/>
      <c r="RPY107"/>
      <c r="RPZ107"/>
      <c r="RQA107"/>
      <c r="RQB107"/>
      <c r="RQC107"/>
      <c r="RQD107"/>
      <c r="RQE107"/>
      <c r="RQF107"/>
      <c r="RQG107"/>
      <c r="RQH107"/>
      <c r="RQI107"/>
      <c r="RQJ107"/>
      <c r="RQK107"/>
      <c r="RQL107"/>
      <c r="RQM107"/>
      <c r="RQN107"/>
      <c r="RQO107"/>
      <c r="RQP107"/>
      <c r="RQQ107"/>
      <c r="RQR107"/>
      <c r="RQS107"/>
      <c r="RQT107"/>
      <c r="RQU107"/>
      <c r="RQV107"/>
      <c r="RQW107"/>
      <c r="RQX107"/>
      <c r="RQY107"/>
      <c r="RQZ107"/>
      <c r="RRA107"/>
      <c r="RRB107"/>
      <c r="RRC107"/>
      <c r="RRD107"/>
      <c r="RRE107"/>
      <c r="RRF107"/>
      <c r="RRG107"/>
      <c r="RRH107"/>
      <c r="RRI107"/>
      <c r="RRJ107"/>
      <c r="RRK107"/>
      <c r="RRL107"/>
      <c r="RRM107"/>
      <c r="RRN107"/>
      <c r="RRO107"/>
      <c r="RRP107"/>
      <c r="RRQ107"/>
      <c r="RRR107"/>
      <c r="RRS107"/>
      <c r="RRT107"/>
      <c r="RRU107"/>
      <c r="RRV107"/>
      <c r="RRW107"/>
      <c r="RRX107"/>
      <c r="RRY107"/>
      <c r="RRZ107"/>
      <c r="RSA107"/>
      <c r="RSB107"/>
      <c r="RSC107"/>
      <c r="RSD107"/>
      <c r="RSE107"/>
      <c r="RSF107"/>
      <c r="RSG107"/>
      <c r="RSH107"/>
      <c r="RSI107"/>
      <c r="RSJ107"/>
      <c r="RSK107"/>
      <c r="RSL107"/>
      <c r="RSM107"/>
      <c r="RSN107"/>
      <c r="RSO107"/>
      <c r="RSP107"/>
      <c r="RSQ107"/>
      <c r="RSR107"/>
      <c r="RSS107"/>
      <c r="RST107"/>
      <c r="RSU107"/>
      <c r="RSV107"/>
      <c r="RSW107"/>
      <c r="RSX107"/>
      <c r="RSY107"/>
      <c r="RSZ107"/>
      <c r="RTA107"/>
      <c r="RTB107"/>
      <c r="RTC107"/>
      <c r="RTD107"/>
      <c r="RTE107"/>
      <c r="RTF107"/>
      <c r="RTG107"/>
      <c r="RTH107"/>
      <c r="RTI107"/>
      <c r="RTJ107"/>
      <c r="RTK107"/>
      <c r="RTL107"/>
      <c r="RTM107"/>
      <c r="RTN107"/>
      <c r="RTO107"/>
      <c r="RTP107"/>
      <c r="RTQ107"/>
      <c r="RTR107"/>
      <c r="RTS107"/>
      <c r="RTT107"/>
      <c r="RTU107"/>
      <c r="RTV107"/>
      <c r="RTW107"/>
      <c r="RTX107"/>
      <c r="RTY107"/>
      <c r="RTZ107"/>
      <c r="RUA107"/>
      <c r="RUB107"/>
      <c r="RUC107"/>
      <c r="RUD107"/>
      <c r="RUE107"/>
      <c r="RUF107"/>
      <c r="RUG107"/>
      <c r="RUH107"/>
      <c r="RUI107"/>
      <c r="RUJ107"/>
      <c r="RUK107"/>
      <c r="RUL107"/>
      <c r="RUM107"/>
      <c r="RUN107"/>
      <c r="RUO107"/>
      <c r="RUP107"/>
      <c r="RUQ107"/>
      <c r="RUR107"/>
      <c r="RUS107"/>
      <c r="RUT107"/>
      <c r="RUU107"/>
      <c r="RUV107"/>
      <c r="RUW107"/>
      <c r="RUX107"/>
      <c r="RUY107"/>
      <c r="RUZ107"/>
      <c r="RVA107"/>
      <c r="RVB107"/>
      <c r="RVC107"/>
      <c r="RVD107"/>
      <c r="RVE107"/>
      <c r="RVF107"/>
      <c r="RVG107"/>
      <c r="RVH107"/>
      <c r="RVI107"/>
      <c r="RVJ107"/>
      <c r="RVK107"/>
      <c r="RVL107"/>
      <c r="RVM107"/>
      <c r="RVN107"/>
      <c r="RVO107"/>
      <c r="RVP107"/>
      <c r="RVQ107"/>
      <c r="RVR107"/>
      <c r="RVS107"/>
      <c r="RVT107"/>
      <c r="RVU107"/>
      <c r="RVV107"/>
      <c r="RVW107"/>
      <c r="RVX107"/>
      <c r="RVY107"/>
      <c r="RVZ107"/>
      <c r="RWA107"/>
      <c r="RWB107"/>
      <c r="RWC107"/>
      <c r="RWD107"/>
      <c r="RWE107"/>
      <c r="RWF107"/>
      <c r="RWG107"/>
      <c r="RWH107"/>
      <c r="RWI107"/>
      <c r="RWJ107"/>
      <c r="RWK107"/>
      <c r="RWL107"/>
      <c r="RWM107"/>
      <c r="RWN107"/>
      <c r="RWO107"/>
      <c r="RWP107"/>
      <c r="RWQ107"/>
      <c r="RWR107"/>
      <c r="RWS107"/>
      <c r="RWT107"/>
      <c r="RWU107"/>
      <c r="RWV107"/>
      <c r="RWW107"/>
      <c r="RWX107"/>
      <c r="RWY107"/>
      <c r="RWZ107"/>
      <c r="RXA107"/>
      <c r="RXB107"/>
      <c r="RXC107"/>
      <c r="RXD107"/>
      <c r="RXE107"/>
      <c r="RXF107"/>
      <c r="RXG107"/>
      <c r="RXH107"/>
      <c r="RXI107"/>
      <c r="RXJ107"/>
      <c r="RXK107"/>
      <c r="RXL107"/>
      <c r="RXM107"/>
      <c r="RXN107"/>
      <c r="RXO107"/>
      <c r="RXP107"/>
      <c r="RXQ107"/>
      <c r="RXR107"/>
      <c r="RXS107"/>
      <c r="RXT107"/>
      <c r="RXU107"/>
      <c r="RXV107"/>
      <c r="RXW107"/>
      <c r="RXX107"/>
      <c r="RXY107"/>
      <c r="RXZ107"/>
      <c r="RYA107"/>
      <c r="RYB107"/>
      <c r="RYC107"/>
      <c r="RYD107"/>
      <c r="RYE107"/>
      <c r="RYF107"/>
      <c r="RYG107"/>
      <c r="RYH107"/>
      <c r="RYI107"/>
      <c r="RYJ107"/>
      <c r="RYK107"/>
      <c r="RYL107"/>
      <c r="RYM107"/>
      <c r="RYN107"/>
      <c r="RYO107"/>
      <c r="RYP107"/>
      <c r="RYQ107"/>
      <c r="RYR107"/>
      <c r="RYS107"/>
      <c r="RYT107"/>
      <c r="RYU107"/>
      <c r="RYV107"/>
      <c r="RYW107"/>
      <c r="RYX107"/>
      <c r="RYY107"/>
      <c r="RYZ107"/>
      <c r="RZA107"/>
      <c r="RZB107"/>
      <c r="RZC107"/>
      <c r="RZD107"/>
      <c r="RZE107"/>
      <c r="RZF107"/>
      <c r="RZG107"/>
      <c r="RZH107"/>
      <c r="RZI107"/>
      <c r="RZJ107"/>
      <c r="RZK107"/>
      <c r="RZL107"/>
      <c r="RZM107"/>
      <c r="RZN107"/>
      <c r="RZO107"/>
      <c r="RZP107"/>
      <c r="RZQ107"/>
      <c r="RZR107"/>
      <c r="RZS107"/>
      <c r="RZT107"/>
      <c r="RZU107"/>
      <c r="RZV107"/>
      <c r="RZW107"/>
      <c r="RZX107"/>
      <c r="RZY107"/>
      <c r="RZZ107"/>
      <c r="SAA107"/>
      <c r="SAB107"/>
      <c r="SAC107"/>
      <c r="SAD107"/>
      <c r="SAE107"/>
      <c r="SAF107"/>
      <c r="SAG107"/>
      <c r="SAH107"/>
      <c r="SAI107"/>
      <c r="SAJ107"/>
      <c r="SAK107"/>
      <c r="SAL107"/>
      <c r="SAM107"/>
      <c r="SAN107"/>
      <c r="SAO107"/>
      <c r="SAP107"/>
      <c r="SAQ107"/>
      <c r="SAR107"/>
      <c r="SAS107"/>
      <c r="SAT107"/>
      <c r="SAU107"/>
      <c r="SAV107"/>
      <c r="SAW107"/>
      <c r="SAX107"/>
      <c r="SAY107"/>
      <c r="SAZ107"/>
      <c r="SBA107"/>
      <c r="SBB107"/>
      <c r="SBC107"/>
      <c r="SBD107"/>
      <c r="SBE107"/>
      <c r="SBF107"/>
      <c r="SBG107"/>
      <c r="SBH107"/>
      <c r="SBI107"/>
      <c r="SBJ107"/>
      <c r="SBK107"/>
      <c r="SBL107"/>
      <c r="SBM107"/>
      <c r="SBN107"/>
      <c r="SBO107"/>
      <c r="SBP107"/>
      <c r="SBQ107"/>
      <c r="SBR107"/>
      <c r="SBS107"/>
      <c r="SBT107"/>
      <c r="SBU107"/>
      <c r="SBV107"/>
      <c r="SBW107"/>
      <c r="SBX107"/>
      <c r="SBY107"/>
      <c r="SBZ107"/>
      <c r="SCA107"/>
      <c r="SCB107"/>
      <c r="SCC107"/>
      <c r="SCD107"/>
      <c r="SCE107"/>
      <c r="SCF107"/>
      <c r="SCG107"/>
      <c r="SCH107"/>
      <c r="SCI107"/>
      <c r="SCJ107"/>
      <c r="SCK107"/>
      <c r="SCL107"/>
      <c r="SCM107"/>
      <c r="SCN107"/>
      <c r="SCO107"/>
      <c r="SCP107"/>
      <c r="SCQ107"/>
      <c r="SCR107"/>
      <c r="SCS107"/>
      <c r="SCT107"/>
      <c r="SCU107"/>
      <c r="SCV107"/>
      <c r="SCW107"/>
      <c r="SCX107"/>
      <c r="SCY107"/>
      <c r="SCZ107"/>
      <c r="SDA107"/>
      <c r="SDB107"/>
      <c r="SDC107"/>
      <c r="SDD107"/>
      <c r="SDE107"/>
      <c r="SDF107"/>
      <c r="SDG107"/>
      <c r="SDH107"/>
      <c r="SDI107"/>
      <c r="SDJ107"/>
      <c r="SDK107"/>
      <c r="SDL107"/>
      <c r="SDM107"/>
      <c r="SDN107"/>
      <c r="SDO107"/>
      <c r="SDP107"/>
      <c r="SDQ107"/>
      <c r="SDR107"/>
      <c r="SDS107"/>
      <c r="SDT107"/>
      <c r="SDU107"/>
      <c r="SDV107"/>
      <c r="SDW107"/>
      <c r="SDX107"/>
      <c r="SDY107"/>
      <c r="SDZ107"/>
      <c r="SEA107"/>
      <c r="SEB107"/>
      <c r="SEC107"/>
      <c r="SED107"/>
      <c r="SEE107"/>
      <c r="SEF107"/>
      <c r="SEG107"/>
      <c r="SEH107"/>
      <c r="SEI107"/>
      <c r="SEJ107"/>
      <c r="SEK107"/>
      <c r="SEL107"/>
      <c r="SEM107"/>
      <c r="SEN107"/>
      <c r="SEO107"/>
      <c r="SEP107"/>
      <c r="SEQ107"/>
      <c r="SER107"/>
      <c r="SES107"/>
      <c r="SET107"/>
      <c r="SEU107"/>
      <c r="SEV107"/>
      <c r="SEW107"/>
      <c r="SEX107"/>
      <c r="SEY107"/>
      <c r="SEZ107"/>
      <c r="SFA107"/>
      <c r="SFB107"/>
      <c r="SFC107"/>
      <c r="SFD107"/>
      <c r="SFE107"/>
      <c r="SFF107"/>
      <c r="SFG107"/>
      <c r="SFH107"/>
      <c r="SFI107"/>
      <c r="SFJ107"/>
      <c r="SFK107"/>
      <c r="SFL107"/>
      <c r="SFM107"/>
      <c r="SFN107"/>
      <c r="SFO107"/>
      <c r="SFP107"/>
      <c r="SFQ107"/>
      <c r="SFR107"/>
      <c r="SFS107"/>
      <c r="SFT107"/>
      <c r="SFU107"/>
      <c r="SFV107"/>
      <c r="SFW107"/>
      <c r="SFX107"/>
      <c r="SFY107"/>
      <c r="SFZ107"/>
      <c r="SGA107"/>
      <c r="SGB107"/>
      <c r="SGC107"/>
      <c r="SGD107"/>
      <c r="SGE107"/>
      <c r="SGF107"/>
      <c r="SGG107"/>
      <c r="SGH107"/>
      <c r="SGI107"/>
      <c r="SGJ107"/>
      <c r="SGK107"/>
      <c r="SGL107"/>
      <c r="SGM107"/>
      <c r="SGN107"/>
      <c r="SGO107"/>
      <c r="SGP107"/>
      <c r="SGQ107"/>
      <c r="SGR107"/>
      <c r="SGS107"/>
      <c r="SGT107"/>
      <c r="SGU107"/>
      <c r="SGV107"/>
      <c r="SGW107"/>
      <c r="SGX107"/>
      <c r="SGY107"/>
      <c r="SGZ107"/>
      <c r="SHA107"/>
      <c r="SHB107"/>
      <c r="SHC107"/>
      <c r="SHD107"/>
      <c r="SHE107"/>
      <c r="SHF107"/>
      <c r="SHG107"/>
      <c r="SHH107"/>
      <c r="SHI107"/>
      <c r="SHJ107"/>
      <c r="SHK107"/>
      <c r="SHL107"/>
      <c r="SHM107"/>
      <c r="SHN107"/>
      <c r="SHO107"/>
      <c r="SHP107"/>
      <c r="SHQ107"/>
      <c r="SHR107"/>
      <c r="SHS107"/>
      <c r="SHT107"/>
      <c r="SHU107"/>
      <c r="SHV107"/>
      <c r="SHW107"/>
      <c r="SHX107"/>
      <c r="SHY107"/>
      <c r="SHZ107"/>
      <c r="SIA107"/>
      <c r="SIB107"/>
      <c r="SIC107"/>
      <c r="SID107"/>
      <c r="SIE107"/>
      <c r="SIF107"/>
      <c r="SIG107"/>
      <c r="SIH107"/>
      <c r="SII107"/>
      <c r="SIJ107"/>
      <c r="SIK107"/>
      <c r="SIL107"/>
      <c r="SIM107"/>
      <c r="SIN107"/>
      <c r="SIO107"/>
      <c r="SIP107"/>
      <c r="SIQ107"/>
      <c r="SIR107"/>
      <c r="SIS107"/>
      <c r="SIT107"/>
      <c r="SIU107"/>
      <c r="SIV107"/>
      <c r="SIW107"/>
      <c r="SIX107"/>
      <c r="SIY107"/>
      <c r="SIZ107"/>
      <c r="SJA107"/>
      <c r="SJB107"/>
      <c r="SJC107"/>
      <c r="SJD107"/>
      <c r="SJE107"/>
      <c r="SJF107"/>
      <c r="SJG107"/>
      <c r="SJH107"/>
      <c r="SJI107"/>
      <c r="SJJ107"/>
      <c r="SJK107"/>
      <c r="SJL107"/>
      <c r="SJM107"/>
      <c r="SJN107"/>
      <c r="SJO107"/>
      <c r="SJP107"/>
      <c r="SJQ107"/>
      <c r="SJR107"/>
      <c r="SJS107"/>
      <c r="SJT107"/>
      <c r="SJU107"/>
      <c r="SJV107"/>
      <c r="SJW107"/>
      <c r="SJX107"/>
      <c r="SJY107"/>
      <c r="SJZ107"/>
      <c r="SKA107"/>
      <c r="SKB107"/>
      <c r="SKC107"/>
      <c r="SKD107"/>
      <c r="SKE107"/>
      <c r="SKF107"/>
      <c r="SKG107"/>
      <c r="SKH107"/>
      <c r="SKI107"/>
      <c r="SKJ107"/>
      <c r="SKK107"/>
      <c r="SKL107"/>
      <c r="SKM107"/>
      <c r="SKN107"/>
      <c r="SKO107"/>
      <c r="SKP107"/>
      <c r="SKQ107"/>
      <c r="SKR107"/>
      <c r="SKS107"/>
      <c r="SKT107"/>
      <c r="SKU107"/>
      <c r="SKV107"/>
      <c r="SKW107"/>
      <c r="SKX107"/>
      <c r="SKY107"/>
      <c r="SKZ107"/>
      <c r="SLA107"/>
      <c r="SLB107"/>
      <c r="SLC107"/>
      <c r="SLD107"/>
      <c r="SLE107"/>
      <c r="SLF107"/>
      <c r="SLG107"/>
      <c r="SLH107"/>
      <c r="SLI107"/>
      <c r="SLJ107"/>
      <c r="SLK107"/>
      <c r="SLL107"/>
      <c r="SLM107"/>
      <c r="SLN107"/>
      <c r="SLO107"/>
      <c r="SLP107"/>
      <c r="SLQ107"/>
      <c r="SLR107"/>
      <c r="SLS107"/>
      <c r="SLT107"/>
      <c r="SLU107"/>
      <c r="SLV107"/>
      <c r="SLW107"/>
      <c r="SLX107"/>
      <c r="SLY107"/>
      <c r="SLZ107"/>
      <c r="SMA107"/>
      <c r="SMB107"/>
      <c r="SMC107"/>
      <c r="SMD107"/>
      <c r="SME107"/>
      <c r="SMF107"/>
      <c r="SMG107"/>
      <c r="SMH107"/>
      <c r="SMI107"/>
      <c r="SMJ107"/>
      <c r="SMK107"/>
      <c r="SML107"/>
      <c r="SMM107"/>
      <c r="SMN107"/>
      <c r="SMO107"/>
      <c r="SMP107"/>
      <c r="SMQ107"/>
      <c r="SMR107"/>
      <c r="SMS107"/>
      <c r="SMT107"/>
      <c r="SMU107"/>
      <c r="SMV107"/>
      <c r="SMW107"/>
      <c r="SMX107"/>
      <c r="SMY107"/>
      <c r="SMZ107"/>
      <c r="SNA107"/>
      <c r="SNB107"/>
      <c r="SNC107"/>
      <c r="SND107"/>
      <c r="SNE107"/>
      <c r="SNF107"/>
      <c r="SNG107"/>
      <c r="SNH107"/>
      <c r="SNI107"/>
      <c r="SNJ107"/>
      <c r="SNK107"/>
      <c r="SNL107"/>
      <c r="SNM107"/>
      <c r="SNN107"/>
      <c r="SNO107"/>
      <c r="SNP107"/>
      <c r="SNQ107"/>
      <c r="SNR107"/>
      <c r="SNS107"/>
      <c r="SNT107"/>
      <c r="SNU107"/>
      <c r="SNV107"/>
      <c r="SNW107"/>
      <c r="SNX107"/>
      <c r="SNY107"/>
      <c r="SNZ107"/>
      <c r="SOA107"/>
      <c r="SOB107"/>
      <c r="SOC107"/>
      <c r="SOD107"/>
      <c r="SOE107"/>
      <c r="SOF107"/>
      <c r="SOG107"/>
      <c r="SOH107"/>
      <c r="SOI107"/>
      <c r="SOJ107"/>
      <c r="SOK107"/>
      <c r="SOL107"/>
      <c r="SOM107"/>
      <c r="SON107"/>
      <c r="SOO107"/>
      <c r="SOP107"/>
      <c r="SOQ107"/>
      <c r="SOR107"/>
      <c r="SOS107"/>
      <c r="SOT107"/>
      <c r="SOU107"/>
      <c r="SOV107"/>
      <c r="SOW107"/>
      <c r="SOX107"/>
      <c r="SOY107"/>
      <c r="SOZ107"/>
      <c r="SPA107"/>
      <c r="SPB107"/>
      <c r="SPC107"/>
      <c r="SPD107"/>
      <c r="SPE107"/>
      <c r="SPF107"/>
      <c r="SPG107"/>
      <c r="SPH107"/>
      <c r="SPI107"/>
      <c r="SPJ107"/>
      <c r="SPK107"/>
      <c r="SPL107"/>
      <c r="SPM107"/>
      <c r="SPN107"/>
      <c r="SPO107"/>
      <c r="SPP107"/>
      <c r="SPQ107"/>
      <c r="SPR107"/>
      <c r="SPS107"/>
      <c r="SPT107"/>
      <c r="SPU107"/>
      <c r="SPV107"/>
      <c r="SPW107"/>
      <c r="SPX107"/>
      <c r="SPY107"/>
      <c r="SPZ107"/>
      <c r="SQA107"/>
      <c r="SQB107"/>
      <c r="SQC107"/>
      <c r="SQD107"/>
      <c r="SQE107"/>
      <c r="SQF107"/>
      <c r="SQG107"/>
      <c r="SQH107"/>
      <c r="SQI107"/>
      <c r="SQJ107"/>
      <c r="SQK107"/>
      <c r="SQL107"/>
      <c r="SQM107"/>
      <c r="SQN107"/>
      <c r="SQO107"/>
      <c r="SQP107"/>
      <c r="SQQ107"/>
      <c r="SQR107"/>
      <c r="SQS107"/>
      <c r="SQT107"/>
      <c r="SQU107"/>
      <c r="SQV107"/>
      <c r="SQW107"/>
      <c r="SQX107"/>
      <c r="SQY107"/>
      <c r="SQZ107"/>
      <c r="SRA107"/>
      <c r="SRB107"/>
      <c r="SRC107"/>
      <c r="SRD107"/>
      <c r="SRE107"/>
      <c r="SRF107"/>
      <c r="SRG107"/>
      <c r="SRH107"/>
      <c r="SRI107"/>
      <c r="SRJ107"/>
      <c r="SRK107"/>
      <c r="SRL107"/>
      <c r="SRM107"/>
      <c r="SRN107"/>
      <c r="SRO107"/>
      <c r="SRP107"/>
      <c r="SRQ107"/>
      <c r="SRR107"/>
      <c r="SRS107"/>
      <c r="SRT107"/>
      <c r="SRU107"/>
      <c r="SRV107"/>
      <c r="SRW107"/>
      <c r="SRX107"/>
      <c r="SRY107"/>
      <c r="SRZ107"/>
      <c r="SSA107"/>
      <c r="SSB107"/>
      <c r="SSC107"/>
      <c r="SSD107"/>
      <c r="SSE107"/>
      <c r="SSF107"/>
      <c r="SSG107"/>
      <c r="SSH107"/>
      <c r="SSI107"/>
      <c r="SSJ107"/>
      <c r="SSK107"/>
      <c r="SSL107"/>
      <c r="SSM107"/>
      <c r="SSN107"/>
      <c r="SSO107"/>
      <c r="SSP107"/>
      <c r="SSQ107"/>
      <c r="SSR107"/>
      <c r="SSS107"/>
      <c r="SST107"/>
      <c r="SSU107"/>
      <c r="SSV107"/>
      <c r="SSW107"/>
      <c r="SSX107"/>
      <c r="SSY107"/>
      <c r="SSZ107"/>
      <c r="STA107"/>
      <c r="STB107"/>
      <c r="STC107"/>
      <c r="STD107"/>
      <c r="STE107"/>
      <c r="STF107"/>
      <c r="STG107"/>
      <c r="STH107"/>
      <c r="STI107"/>
      <c r="STJ107"/>
      <c r="STK107"/>
      <c r="STL107"/>
      <c r="STM107"/>
      <c r="STN107"/>
      <c r="STO107"/>
      <c r="STP107"/>
      <c r="STQ107"/>
      <c r="STR107"/>
      <c r="STS107"/>
      <c r="STT107"/>
      <c r="STU107"/>
      <c r="STV107"/>
      <c r="STW107"/>
      <c r="STX107"/>
      <c r="STY107"/>
      <c r="STZ107"/>
      <c r="SUA107"/>
      <c r="SUB107"/>
      <c r="SUC107"/>
      <c r="SUD107"/>
      <c r="SUE107"/>
      <c r="SUF107"/>
      <c r="SUG107"/>
      <c r="SUH107"/>
      <c r="SUI107"/>
      <c r="SUJ107"/>
      <c r="SUK107"/>
      <c r="SUL107"/>
      <c r="SUM107"/>
      <c r="SUN107"/>
      <c r="SUO107"/>
      <c r="SUP107"/>
      <c r="SUQ107"/>
      <c r="SUR107"/>
      <c r="SUS107"/>
      <c r="SUT107"/>
      <c r="SUU107"/>
      <c r="SUV107"/>
      <c r="SUW107"/>
      <c r="SUX107"/>
      <c r="SUY107"/>
      <c r="SUZ107"/>
      <c r="SVA107"/>
      <c r="SVB107"/>
      <c r="SVC107"/>
      <c r="SVD107"/>
      <c r="SVE107"/>
      <c r="SVF107"/>
      <c r="SVG107"/>
      <c r="SVH107"/>
      <c r="SVI107"/>
      <c r="SVJ107"/>
      <c r="SVK107"/>
      <c r="SVL107"/>
      <c r="SVM107"/>
      <c r="SVN107"/>
      <c r="SVO107"/>
      <c r="SVP107"/>
      <c r="SVQ107"/>
      <c r="SVR107"/>
      <c r="SVS107"/>
      <c r="SVT107"/>
      <c r="SVU107"/>
      <c r="SVV107"/>
      <c r="SVW107"/>
      <c r="SVX107"/>
      <c r="SVY107"/>
      <c r="SVZ107"/>
      <c r="SWA107"/>
      <c r="SWB107"/>
      <c r="SWC107"/>
      <c r="SWD107"/>
      <c r="SWE107"/>
      <c r="SWF107"/>
      <c r="SWG107"/>
      <c r="SWH107"/>
      <c r="SWI107"/>
      <c r="SWJ107"/>
      <c r="SWK107"/>
      <c r="SWL107"/>
      <c r="SWM107"/>
      <c r="SWN107"/>
      <c r="SWO107"/>
      <c r="SWP107"/>
      <c r="SWQ107"/>
      <c r="SWR107"/>
      <c r="SWS107"/>
      <c r="SWT107"/>
      <c r="SWU107"/>
      <c r="SWV107"/>
      <c r="SWW107"/>
      <c r="SWX107"/>
      <c r="SWY107"/>
      <c r="SWZ107"/>
      <c r="SXA107"/>
      <c r="SXB107"/>
      <c r="SXC107"/>
      <c r="SXD107"/>
      <c r="SXE107"/>
      <c r="SXF107"/>
      <c r="SXG107"/>
      <c r="SXH107"/>
      <c r="SXI107"/>
      <c r="SXJ107"/>
      <c r="SXK107"/>
      <c r="SXL107"/>
      <c r="SXM107"/>
      <c r="SXN107"/>
      <c r="SXO107"/>
      <c r="SXP107"/>
      <c r="SXQ107"/>
      <c r="SXR107"/>
      <c r="SXS107"/>
      <c r="SXT107"/>
      <c r="SXU107"/>
      <c r="SXV107"/>
      <c r="SXW107"/>
      <c r="SXX107"/>
      <c r="SXY107"/>
      <c r="SXZ107"/>
      <c r="SYA107"/>
      <c r="SYB107"/>
      <c r="SYC107"/>
      <c r="SYD107"/>
      <c r="SYE107"/>
      <c r="SYF107"/>
      <c r="SYG107"/>
      <c r="SYH107"/>
      <c r="SYI107"/>
      <c r="SYJ107"/>
      <c r="SYK107"/>
      <c r="SYL107"/>
      <c r="SYM107"/>
      <c r="SYN107"/>
      <c r="SYO107"/>
      <c r="SYP107"/>
      <c r="SYQ107"/>
      <c r="SYR107"/>
      <c r="SYS107"/>
      <c r="SYT107"/>
      <c r="SYU107"/>
      <c r="SYV107"/>
      <c r="SYW107"/>
      <c r="SYX107"/>
      <c r="SYY107"/>
      <c r="SYZ107"/>
      <c r="SZA107"/>
      <c r="SZB107"/>
      <c r="SZC107"/>
      <c r="SZD107"/>
      <c r="SZE107"/>
      <c r="SZF107"/>
      <c r="SZG107"/>
      <c r="SZH107"/>
      <c r="SZI107"/>
      <c r="SZJ107"/>
      <c r="SZK107"/>
      <c r="SZL107"/>
      <c r="SZM107"/>
      <c r="SZN107"/>
      <c r="SZO107"/>
      <c r="SZP107"/>
      <c r="SZQ107"/>
      <c r="SZR107"/>
      <c r="SZS107"/>
      <c r="SZT107"/>
      <c r="SZU107"/>
      <c r="SZV107"/>
      <c r="SZW107"/>
      <c r="SZX107"/>
      <c r="SZY107"/>
      <c r="SZZ107"/>
      <c r="TAA107"/>
      <c r="TAB107"/>
      <c r="TAC107"/>
      <c r="TAD107"/>
      <c r="TAE107"/>
      <c r="TAF107"/>
      <c r="TAG107"/>
      <c r="TAH107"/>
      <c r="TAI107"/>
      <c r="TAJ107"/>
      <c r="TAK107"/>
      <c r="TAL107"/>
      <c r="TAM107"/>
      <c r="TAN107"/>
      <c r="TAO107"/>
      <c r="TAP107"/>
      <c r="TAQ107"/>
      <c r="TAR107"/>
      <c r="TAS107"/>
      <c r="TAT107"/>
      <c r="TAU107"/>
      <c r="TAV107"/>
      <c r="TAW107"/>
      <c r="TAX107"/>
      <c r="TAY107"/>
      <c r="TAZ107"/>
      <c r="TBA107"/>
      <c r="TBB107"/>
      <c r="TBC107"/>
      <c r="TBD107"/>
      <c r="TBE107"/>
      <c r="TBF107"/>
      <c r="TBG107"/>
      <c r="TBH107"/>
      <c r="TBI107"/>
      <c r="TBJ107"/>
      <c r="TBK107"/>
      <c r="TBL107"/>
      <c r="TBM107"/>
      <c r="TBN107"/>
      <c r="TBO107"/>
      <c r="TBP107"/>
      <c r="TBQ107"/>
      <c r="TBR107"/>
      <c r="TBS107"/>
      <c r="TBT107"/>
      <c r="TBU107"/>
      <c r="TBV107"/>
      <c r="TBW107"/>
      <c r="TBX107"/>
      <c r="TBY107"/>
      <c r="TBZ107"/>
      <c r="TCA107"/>
      <c r="TCB107"/>
      <c r="TCC107"/>
      <c r="TCD107"/>
      <c r="TCE107"/>
      <c r="TCF107"/>
      <c r="TCG107"/>
      <c r="TCH107"/>
      <c r="TCI107"/>
      <c r="TCJ107"/>
      <c r="TCK107"/>
      <c r="TCL107"/>
      <c r="TCM107"/>
      <c r="TCN107"/>
      <c r="TCO107"/>
      <c r="TCP107"/>
      <c r="TCQ107"/>
      <c r="TCR107"/>
      <c r="TCS107"/>
      <c r="TCT107"/>
      <c r="TCU107"/>
      <c r="TCV107"/>
      <c r="TCW107"/>
      <c r="TCX107"/>
      <c r="TCY107"/>
      <c r="TCZ107"/>
      <c r="TDA107"/>
      <c r="TDB107"/>
      <c r="TDC107"/>
      <c r="TDD107"/>
      <c r="TDE107"/>
      <c r="TDF107"/>
      <c r="TDG107"/>
      <c r="TDH107"/>
      <c r="TDI107"/>
      <c r="TDJ107"/>
      <c r="TDK107"/>
      <c r="TDL107"/>
      <c r="TDM107"/>
      <c r="TDN107"/>
      <c r="TDO107"/>
      <c r="TDP107"/>
      <c r="TDQ107"/>
      <c r="TDR107"/>
      <c r="TDS107"/>
      <c r="TDT107"/>
      <c r="TDU107"/>
      <c r="TDV107"/>
      <c r="TDW107"/>
      <c r="TDX107"/>
      <c r="TDY107"/>
      <c r="TDZ107"/>
      <c r="TEA107"/>
      <c r="TEB107"/>
      <c r="TEC107"/>
      <c r="TED107"/>
      <c r="TEE107"/>
      <c r="TEF107"/>
      <c r="TEG107"/>
      <c r="TEH107"/>
      <c r="TEI107"/>
      <c r="TEJ107"/>
      <c r="TEK107"/>
      <c r="TEL107"/>
      <c r="TEM107"/>
      <c r="TEN107"/>
      <c r="TEO107"/>
      <c r="TEP107"/>
      <c r="TEQ107"/>
      <c r="TER107"/>
      <c r="TES107"/>
      <c r="TET107"/>
      <c r="TEU107"/>
      <c r="TEV107"/>
      <c r="TEW107"/>
      <c r="TEX107"/>
      <c r="TEY107"/>
      <c r="TEZ107"/>
      <c r="TFA107"/>
      <c r="TFB107"/>
      <c r="TFC107"/>
      <c r="TFD107"/>
      <c r="TFE107"/>
      <c r="TFF107"/>
      <c r="TFG107"/>
      <c r="TFH107"/>
      <c r="TFI107"/>
      <c r="TFJ107"/>
      <c r="TFK107"/>
      <c r="TFL107"/>
      <c r="TFM107"/>
      <c r="TFN107"/>
      <c r="TFO107"/>
      <c r="TFP107"/>
      <c r="TFQ107"/>
      <c r="TFR107"/>
      <c r="TFS107"/>
      <c r="TFT107"/>
      <c r="TFU107"/>
      <c r="TFV107"/>
      <c r="TFW107"/>
      <c r="TFX107"/>
      <c r="TFY107"/>
      <c r="TFZ107"/>
      <c r="TGA107"/>
      <c r="TGB107"/>
      <c r="TGC107"/>
      <c r="TGD107"/>
      <c r="TGE107"/>
      <c r="TGF107"/>
      <c r="TGG107"/>
      <c r="TGH107"/>
      <c r="TGI107"/>
      <c r="TGJ107"/>
      <c r="TGK107"/>
      <c r="TGL107"/>
      <c r="TGM107"/>
      <c r="TGN107"/>
      <c r="TGO107"/>
      <c r="TGP107"/>
      <c r="TGQ107"/>
      <c r="TGR107"/>
      <c r="TGS107"/>
      <c r="TGT107"/>
      <c r="TGU107"/>
      <c r="TGV107"/>
      <c r="TGW107"/>
      <c r="TGX107"/>
      <c r="TGY107"/>
      <c r="TGZ107"/>
      <c r="THA107"/>
      <c r="THB107"/>
      <c r="THC107"/>
      <c r="THD107"/>
      <c r="THE107"/>
      <c r="THF107"/>
      <c r="THG107"/>
      <c r="THH107"/>
      <c r="THI107"/>
      <c r="THJ107"/>
      <c r="THK107"/>
      <c r="THL107"/>
      <c r="THM107"/>
      <c r="THN107"/>
      <c r="THO107"/>
      <c r="THP107"/>
      <c r="THQ107"/>
      <c r="THR107"/>
      <c r="THS107"/>
      <c r="THT107"/>
      <c r="THU107"/>
      <c r="THV107"/>
      <c r="THW107"/>
      <c r="THX107"/>
      <c r="THY107"/>
      <c r="THZ107"/>
      <c r="TIA107"/>
      <c r="TIB107"/>
      <c r="TIC107"/>
      <c r="TID107"/>
      <c r="TIE107"/>
      <c r="TIF107"/>
      <c r="TIG107"/>
      <c r="TIH107"/>
      <c r="TII107"/>
      <c r="TIJ107"/>
      <c r="TIK107"/>
      <c r="TIL107"/>
      <c r="TIM107"/>
      <c r="TIN107"/>
      <c r="TIO107"/>
      <c r="TIP107"/>
      <c r="TIQ107"/>
      <c r="TIR107"/>
      <c r="TIS107"/>
      <c r="TIT107"/>
      <c r="TIU107"/>
      <c r="TIV107"/>
      <c r="TIW107"/>
      <c r="TIX107"/>
      <c r="TIY107"/>
      <c r="TIZ107"/>
      <c r="TJA107"/>
      <c r="TJB107"/>
      <c r="TJC107"/>
      <c r="TJD107"/>
      <c r="TJE107"/>
      <c r="TJF107"/>
      <c r="TJG107"/>
      <c r="TJH107"/>
      <c r="TJI107"/>
      <c r="TJJ107"/>
      <c r="TJK107"/>
      <c r="TJL107"/>
      <c r="TJM107"/>
      <c r="TJN107"/>
      <c r="TJO107"/>
      <c r="TJP107"/>
      <c r="TJQ107"/>
      <c r="TJR107"/>
      <c r="TJS107"/>
      <c r="TJT107"/>
      <c r="TJU107"/>
      <c r="TJV107"/>
      <c r="TJW107"/>
      <c r="TJX107"/>
      <c r="TJY107"/>
      <c r="TJZ107"/>
      <c r="TKA107"/>
      <c r="TKB107"/>
      <c r="TKC107"/>
      <c r="TKD107"/>
      <c r="TKE107"/>
      <c r="TKF107"/>
      <c r="TKG107"/>
      <c r="TKH107"/>
      <c r="TKI107"/>
      <c r="TKJ107"/>
      <c r="TKK107"/>
      <c r="TKL107"/>
      <c r="TKM107"/>
      <c r="TKN107"/>
      <c r="TKO107"/>
      <c r="TKP107"/>
      <c r="TKQ107"/>
      <c r="TKR107"/>
      <c r="TKS107"/>
      <c r="TKT107"/>
      <c r="TKU107"/>
      <c r="TKV107"/>
      <c r="TKW107"/>
      <c r="TKX107"/>
      <c r="TKY107"/>
      <c r="TKZ107"/>
      <c r="TLA107"/>
      <c r="TLB107"/>
      <c r="TLC107"/>
      <c r="TLD107"/>
      <c r="TLE107"/>
      <c r="TLF107"/>
      <c r="TLG107"/>
      <c r="TLH107"/>
      <c r="TLI107"/>
      <c r="TLJ107"/>
      <c r="TLK107"/>
      <c r="TLL107"/>
      <c r="TLM107"/>
      <c r="TLN107"/>
      <c r="TLO107"/>
      <c r="TLP107"/>
      <c r="TLQ107"/>
      <c r="TLR107"/>
      <c r="TLS107"/>
      <c r="TLT107"/>
      <c r="TLU107"/>
      <c r="TLV107"/>
      <c r="TLW107"/>
      <c r="TLX107"/>
      <c r="TLY107"/>
      <c r="TLZ107"/>
      <c r="TMA107"/>
      <c r="TMB107"/>
      <c r="TMC107"/>
      <c r="TMD107"/>
      <c r="TME107"/>
      <c r="TMF107"/>
      <c r="TMG107"/>
      <c r="TMH107"/>
      <c r="TMI107"/>
      <c r="TMJ107"/>
      <c r="TMK107"/>
      <c r="TML107"/>
      <c r="TMM107"/>
      <c r="TMN107"/>
      <c r="TMO107"/>
      <c r="TMP107"/>
      <c r="TMQ107"/>
      <c r="TMR107"/>
      <c r="TMS107"/>
      <c r="TMT107"/>
      <c r="TMU107"/>
      <c r="TMV107"/>
      <c r="TMW107"/>
      <c r="TMX107"/>
      <c r="TMY107"/>
      <c r="TMZ107"/>
      <c r="TNA107"/>
      <c r="TNB107"/>
      <c r="TNC107"/>
      <c r="TND107"/>
      <c r="TNE107"/>
      <c r="TNF107"/>
      <c r="TNG107"/>
      <c r="TNH107"/>
      <c r="TNI107"/>
      <c r="TNJ107"/>
      <c r="TNK107"/>
      <c r="TNL107"/>
      <c r="TNM107"/>
      <c r="TNN107"/>
      <c r="TNO107"/>
      <c r="TNP107"/>
      <c r="TNQ107"/>
      <c r="TNR107"/>
      <c r="TNS107"/>
      <c r="TNT107"/>
      <c r="TNU107"/>
      <c r="TNV107"/>
      <c r="TNW107"/>
      <c r="TNX107"/>
      <c r="TNY107"/>
      <c r="TNZ107"/>
      <c r="TOA107"/>
      <c r="TOB107"/>
      <c r="TOC107"/>
      <c r="TOD107"/>
      <c r="TOE107"/>
      <c r="TOF107"/>
      <c r="TOG107"/>
      <c r="TOH107"/>
      <c r="TOI107"/>
      <c r="TOJ107"/>
      <c r="TOK107"/>
      <c r="TOL107"/>
      <c r="TOM107"/>
      <c r="TON107"/>
      <c r="TOO107"/>
      <c r="TOP107"/>
      <c r="TOQ107"/>
      <c r="TOR107"/>
      <c r="TOS107"/>
      <c r="TOT107"/>
      <c r="TOU107"/>
      <c r="TOV107"/>
      <c r="TOW107"/>
      <c r="TOX107"/>
      <c r="TOY107"/>
      <c r="TOZ107"/>
      <c r="TPA107"/>
      <c r="TPB107"/>
      <c r="TPC107"/>
      <c r="TPD107"/>
      <c r="TPE107"/>
      <c r="TPF107"/>
      <c r="TPG107"/>
      <c r="TPH107"/>
      <c r="TPI107"/>
      <c r="TPJ107"/>
      <c r="TPK107"/>
      <c r="TPL107"/>
      <c r="TPM107"/>
      <c r="TPN107"/>
      <c r="TPO107"/>
      <c r="TPP107"/>
      <c r="TPQ107"/>
      <c r="TPR107"/>
      <c r="TPS107"/>
      <c r="TPT107"/>
      <c r="TPU107"/>
      <c r="TPV107"/>
      <c r="TPW107"/>
      <c r="TPX107"/>
      <c r="TPY107"/>
      <c r="TPZ107"/>
      <c r="TQA107"/>
      <c r="TQB107"/>
      <c r="TQC107"/>
      <c r="TQD107"/>
      <c r="TQE107"/>
      <c r="TQF107"/>
      <c r="TQG107"/>
      <c r="TQH107"/>
      <c r="TQI107"/>
      <c r="TQJ107"/>
      <c r="TQK107"/>
      <c r="TQL107"/>
      <c r="TQM107"/>
      <c r="TQN107"/>
      <c r="TQO107"/>
      <c r="TQP107"/>
      <c r="TQQ107"/>
      <c r="TQR107"/>
      <c r="TQS107"/>
      <c r="TQT107"/>
      <c r="TQU107"/>
      <c r="TQV107"/>
      <c r="TQW107"/>
      <c r="TQX107"/>
      <c r="TQY107"/>
      <c r="TQZ107"/>
      <c r="TRA107"/>
      <c r="TRB107"/>
      <c r="TRC107"/>
      <c r="TRD107"/>
      <c r="TRE107"/>
      <c r="TRF107"/>
      <c r="TRG107"/>
      <c r="TRH107"/>
      <c r="TRI107"/>
      <c r="TRJ107"/>
      <c r="TRK107"/>
      <c r="TRL107"/>
      <c r="TRM107"/>
      <c r="TRN107"/>
      <c r="TRO107"/>
      <c r="TRP107"/>
      <c r="TRQ107"/>
      <c r="TRR107"/>
      <c r="TRS107"/>
      <c r="TRT107"/>
      <c r="TRU107"/>
      <c r="TRV107"/>
      <c r="TRW107"/>
      <c r="TRX107"/>
      <c r="TRY107"/>
      <c r="TRZ107"/>
      <c r="TSA107"/>
      <c r="TSB107"/>
      <c r="TSC107"/>
      <c r="TSD107"/>
      <c r="TSE107"/>
      <c r="TSF107"/>
      <c r="TSG107"/>
      <c r="TSH107"/>
      <c r="TSI107"/>
      <c r="TSJ107"/>
      <c r="TSK107"/>
      <c r="TSL107"/>
      <c r="TSM107"/>
      <c r="TSN107"/>
      <c r="TSO107"/>
      <c r="TSP107"/>
      <c r="TSQ107"/>
      <c r="TSR107"/>
      <c r="TSS107"/>
      <c r="TST107"/>
      <c r="TSU107"/>
      <c r="TSV107"/>
      <c r="TSW107"/>
      <c r="TSX107"/>
      <c r="TSY107"/>
      <c r="TSZ107"/>
      <c r="TTA107"/>
      <c r="TTB107"/>
      <c r="TTC107"/>
      <c r="TTD107"/>
      <c r="TTE107"/>
      <c r="TTF107"/>
      <c r="TTG107"/>
      <c r="TTH107"/>
      <c r="TTI107"/>
      <c r="TTJ107"/>
      <c r="TTK107"/>
      <c r="TTL107"/>
      <c r="TTM107"/>
      <c r="TTN107"/>
      <c r="TTO107"/>
      <c r="TTP107"/>
      <c r="TTQ107"/>
      <c r="TTR107"/>
      <c r="TTS107"/>
      <c r="TTT107"/>
      <c r="TTU107"/>
      <c r="TTV107"/>
      <c r="TTW107"/>
      <c r="TTX107"/>
      <c r="TTY107"/>
      <c r="TTZ107"/>
      <c r="TUA107"/>
      <c r="TUB107"/>
      <c r="TUC107"/>
      <c r="TUD107"/>
      <c r="TUE107"/>
      <c r="TUF107"/>
      <c r="TUG107"/>
      <c r="TUH107"/>
      <c r="TUI107"/>
      <c r="TUJ107"/>
      <c r="TUK107"/>
      <c r="TUL107"/>
      <c r="TUM107"/>
      <c r="TUN107"/>
      <c r="TUO107"/>
      <c r="TUP107"/>
      <c r="TUQ107"/>
      <c r="TUR107"/>
      <c r="TUS107"/>
      <c r="TUT107"/>
      <c r="TUU107"/>
      <c r="TUV107"/>
      <c r="TUW107"/>
      <c r="TUX107"/>
      <c r="TUY107"/>
      <c r="TUZ107"/>
      <c r="TVA107"/>
      <c r="TVB107"/>
      <c r="TVC107"/>
      <c r="TVD107"/>
      <c r="TVE107"/>
      <c r="TVF107"/>
      <c r="TVG107"/>
      <c r="TVH107"/>
      <c r="TVI107"/>
      <c r="TVJ107"/>
      <c r="TVK107"/>
      <c r="TVL107"/>
      <c r="TVM107"/>
      <c r="TVN107"/>
      <c r="TVO107"/>
      <c r="TVP107"/>
      <c r="TVQ107"/>
      <c r="TVR107"/>
      <c r="TVS107"/>
      <c r="TVT107"/>
      <c r="TVU107"/>
      <c r="TVV107"/>
      <c r="TVW107"/>
      <c r="TVX107"/>
      <c r="TVY107"/>
      <c r="TVZ107"/>
      <c r="TWA107"/>
      <c r="TWB107"/>
      <c r="TWC107"/>
      <c r="TWD107"/>
      <c r="TWE107"/>
      <c r="TWF107"/>
      <c r="TWG107"/>
      <c r="TWH107"/>
      <c r="TWI107"/>
      <c r="TWJ107"/>
      <c r="TWK107"/>
      <c r="TWL107"/>
      <c r="TWM107"/>
      <c r="TWN107"/>
      <c r="TWO107"/>
      <c r="TWP107"/>
      <c r="TWQ107"/>
      <c r="TWR107"/>
      <c r="TWS107"/>
      <c r="TWT107"/>
      <c r="TWU107"/>
      <c r="TWV107"/>
      <c r="TWW107"/>
      <c r="TWX107"/>
      <c r="TWY107"/>
      <c r="TWZ107"/>
      <c r="TXA107"/>
      <c r="TXB107"/>
      <c r="TXC107"/>
      <c r="TXD107"/>
      <c r="TXE107"/>
      <c r="TXF107"/>
      <c r="TXG107"/>
      <c r="TXH107"/>
      <c r="TXI107"/>
      <c r="TXJ107"/>
      <c r="TXK107"/>
      <c r="TXL107"/>
      <c r="TXM107"/>
      <c r="TXN107"/>
      <c r="TXO107"/>
      <c r="TXP107"/>
      <c r="TXQ107"/>
      <c r="TXR107"/>
      <c r="TXS107"/>
      <c r="TXT107"/>
      <c r="TXU107"/>
      <c r="TXV107"/>
      <c r="TXW107"/>
      <c r="TXX107"/>
      <c r="TXY107"/>
      <c r="TXZ107"/>
      <c r="TYA107"/>
      <c r="TYB107"/>
      <c r="TYC107"/>
      <c r="TYD107"/>
      <c r="TYE107"/>
      <c r="TYF107"/>
      <c r="TYG107"/>
      <c r="TYH107"/>
      <c r="TYI107"/>
      <c r="TYJ107"/>
      <c r="TYK107"/>
      <c r="TYL107"/>
      <c r="TYM107"/>
      <c r="TYN107"/>
      <c r="TYO107"/>
      <c r="TYP107"/>
      <c r="TYQ107"/>
      <c r="TYR107"/>
      <c r="TYS107"/>
      <c r="TYT107"/>
      <c r="TYU107"/>
      <c r="TYV107"/>
      <c r="TYW107"/>
      <c r="TYX107"/>
      <c r="TYY107"/>
      <c r="TYZ107"/>
      <c r="TZA107"/>
      <c r="TZB107"/>
      <c r="TZC107"/>
      <c r="TZD107"/>
      <c r="TZE107"/>
      <c r="TZF107"/>
      <c r="TZG107"/>
      <c r="TZH107"/>
      <c r="TZI107"/>
      <c r="TZJ107"/>
      <c r="TZK107"/>
      <c r="TZL107"/>
      <c r="TZM107"/>
      <c r="TZN107"/>
      <c r="TZO107"/>
      <c r="TZP107"/>
      <c r="TZQ107"/>
      <c r="TZR107"/>
      <c r="TZS107"/>
      <c r="TZT107"/>
      <c r="TZU107"/>
      <c r="TZV107"/>
      <c r="TZW107"/>
      <c r="TZX107"/>
      <c r="TZY107"/>
      <c r="TZZ107"/>
      <c r="UAA107"/>
      <c r="UAB107"/>
      <c r="UAC107"/>
      <c r="UAD107"/>
      <c r="UAE107"/>
      <c r="UAF107"/>
      <c r="UAG107"/>
      <c r="UAH107"/>
      <c r="UAI107"/>
      <c r="UAJ107"/>
      <c r="UAK107"/>
      <c r="UAL107"/>
      <c r="UAM107"/>
      <c r="UAN107"/>
      <c r="UAO107"/>
      <c r="UAP107"/>
      <c r="UAQ107"/>
      <c r="UAR107"/>
      <c r="UAS107"/>
      <c r="UAT107"/>
      <c r="UAU107"/>
      <c r="UAV107"/>
      <c r="UAW107"/>
      <c r="UAX107"/>
      <c r="UAY107"/>
      <c r="UAZ107"/>
      <c r="UBA107"/>
      <c r="UBB107"/>
      <c r="UBC107"/>
      <c r="UBD107"/>
      <c r="UBE107"/>
      <c r="UBF107"/>
      <c r="UBG107"/>
      <c r="UBH107"/>
      <c r="UBI107"/>
      <c r="UBJ107"/>
      <c r="UBK107"/>
      <c r="UBL107"/>
      <c r="UBM107"/>
      <c r="UBN107"/>
      <c r="UBO107"/>
      <c r="UBP107"/>
      <c r="UBQ107"/>
      <c r="UBR107"/>
      <c r="UBS107"/>
      <c r="UBT107"/>
      <c r="UBU107"/>
      <c r="UBV107"/>
      <c r="UBW107"/>
      <c r="UBX107"/>
      <c r="UBY107"/>
      <c r="UBZ107"/>
      <c r="UCA107"/>
      <c r="UCB107"/>
      <c r="UCC107"/>
      <c r="UCD107"/>
      <c r="UCE107"/>
      <c r="UCF107"/>
      <c r="UCG107"/>
      <c r="UCH107"/>
      <c r="UCI107"/>
      <c r="UCJ107"/>
      <c r="UCK107"/>
      <c r="UCL107"/>
      <c r="UCM107"/>
      <c r="UCN107"/>
      <c r="UCO107"/>
      <c r="UCP107"/>
      <c r="UCQ107"/>
      <c r="UCR107"/>
      <c r="UCS107"/>
      <c r="UCT107"/>
      <c r="UCU107"/>
      <c r="UCV107"/>
      <c r="UCW107"/>
      <c r="UCX107"/>
      <c r="UCY107"/>
      <c r="UCZ107"/>
      <c r="UDA107"/>
      <c r="UDB107"/>
      <c r="UDC107"/>
      <c r="UDD107"/>
      <c r="UDE107"/>
      <c r="UDF107"/>
      <c r="UDG107"/>
      <c r="UDH107"/>
      <c r="UDI107"/>
      <c r="UDJ107"/>
      <c r="UDK107"/>
      <c r="UDL107"/>
      <c r="UDM107"/>
      <c r="UDN107"/>
      <c r="UDO107"/>
      <c r="UDP107"/>
      <c r="UDQ107"/>
      <c r="UDR107"/>
      <c r="UDS107"/>
      <c r="UDT107"/>
      <c r="UDU107"/>
      <c r="UDV107"/>
      <c r="UDW107"/>
      <c r="UDX107"/>
      <c r="UDY107"/>
      <c r="UDZ107"/>
      <c r="UEA107"/>
      <c r="UEB107"/>
      <c r="UEC107"/>
      <c r="UED107"/>
      <c r="UEE107"/>
      <c r="UEF107"/>
      <c r="UEG107"/>
      <c r="UEH107"/>
      <c r="UEI107"/>
      <c r="UEJ107"/>
      <c r="UEK107"/>
      <c r="UEL107"/>
      <c r="UEM107"/>
      <c r="UEN107"/>
      <c r="UEO107"/>
      <c r="UEP107"/>
      <c r="UEQ107"/>
      <c r="UER107"/>
      <c r="UES107"/>
      <c r="UET107"/>
      <c r="UEU107"/>
      <c r="UEV107"/>
      <c r="UEW107"/>
      <c r="UEX107"/>
      <c r="UEY107"/>
      <c r="UEZ107"/>
      <c r="UFA107"/>
      <c r="UFB107"/>
      <c r="UFC107"/>
      <c r="UFD107"/>
      <c r="UFE107"/>
      <c r="UFF107"/>
      <c r="UFG107"/>
      <c r="UFH107"/>
      <c r="UFI107"/>
      <c r="UFJ107"/>
      <c r="UFK107"/>
      <c r="UFL107"/>
      <c r="UFM107"/>
      <c r="UFN107"/>
      <c r="UFO107"/>
      <c r="UFP107"/>
      <c r="UFQ107"/>
      <c r="UFR107"/>
      <c r="UFS107"/>
      <c r="UFT107"/>
      <c r="UFU107"/>
      <c r="UFV107"/>
      <c r="UFW107"/>
      <c r="UFX107"/>
      <c r="UFY107"/>
      <c r="UFZ107"/>
      <c r="UGA107"/>
      <c r="UGB107"/>
      <c r="UGC107"/>
      <c r="UGD107"/>
      <c r="UGE107"/>
      <c r="UGF107"/>
      <c r="UGG107"/>
      <c r="UGH107"/>
      <c r="UGI107"/>
      <c r="UGJ107"/>
      <c r="UGK107"/>
      <c r="UGL107"/>
      <c r="UGM107"/>
      <c r="UGN107"/>
      <c r="UGO107"/>
      <c r="UGP107"/>
      <c r="UGQ107"/>
      <c r="UGR107"/>
      <c r="UGS107"/>
      <c r="UGT107"/>
      <c r="UGU107"/>
      <c r="UGV107"/>
      <c r="UGW107"/>
      <c r="UGX107"/>
      <c r="UGY107"/>
      <c r="UGZ107"/>
      <c r="UHA107"/>
      <c r="UHB107"/>
      <c r="UHC107"/>
      <c r="UHD107"/>
      <c r="UHE107"/>
      <c r="UHF107"/>
      <c r="UHG107"/>
      <c r="UHH107"/>
      <c r="UHI107"/>
      <c r="UHJ107"/>
      <c r="UHK107"/>
      <c r="UHL107"/>
      <c r="UHM107"/>
      <c r="UHN107"/>
      <c r="UHO107"/>
      <c r="UHP107"/>
      <c r="UHQ107"/>
      <c r="UHR107"/>
      <c r="UHS107"/>
      <c r="UHT107"/>
      <c r="UHU107"/>
      <c r="UHV107"/>
      <c r="UHW107"/>
      <c r="UHX107"/>
      <c r="UHY107"/>
      <c r="UHZ107"/>
      <c r="UIA107"/>
      <c r="UIB107"/>
      <c r="UIC107"/>
      <c r="UID107"/>
      <c r="UIE107"/>
      <c r="UIF107"/>
      <c r="UIG107"/>
      <c r="UIH107"/>
      <c r="UII107"/>
      <c r="UIJ107"/>
      <c r="UIK107"/>
      <c r="UIL107"/>
      <c r="UIM107"/>
      <c r="UIN107"/>
      <c r="UIO107"/>
      <c r="UIP107"/>
      <c r="UIQ107"/>
      <c r="UIR107"/>
      <c r="UIS107"/>
      <c r="UIT107"/>
      <c r="UIU107"/>
      <c r="UIV107"/>
      <c r="UIW107"/>
      <c r="UIX107"/>
      <c r="UIY107"/>
      <c r="UIZ107"/>
      <c r="UJA107"/>
      <c r="UJB107"/>
      <c r="UJC107"/>
      <c r="UJD107"/>
      <c r="UJE107"/>
      <c r="UJF107"/>
      <c r="UJG107"/>
      <c r="UJH107"/>
      <c r="UJI107"/>
      <c r="UJJ107"/>
      <c r="UJK107"/>
      <c r="UJL107"/>
      <c r="UJM107"/>
      <c r="UJN107"/>
      <c r="UJO107"/>
      <c r="UJP107"/>
      <c r="UJQ107"/>
      <c r="UJR107"/>
      <c r="UJS107"/>
      <c r="UJT107"/>
      <c r="UJU107"/>
      <c r="UJV107"/>
      <c r="UJW107"/>
      <c r="UJX107"/>
      <c r="UJY107"/>
      <c r="UJZ107"/>
      <c r="UKA107"/>
      <c r="UKB107"/>
      <c r="UKC107"/>
      <c r="UKD107"/>
      <c r="UKE107"/>
      <c r="UKF107"/>
      <c r="UKG107"/>
      <c r="UKH107"/>
      <c r="UKI107"/>
      <c r="UKJ107"/>
      <c r="UKK107"/>
      <c r="UKL107"/>
      <c r="UKM107"/>
      <c r="UKN107"/>
      <c r="UKO107"/>
      <c r="UKP107"/>
      <c r="UKQ107"/>
      <c r="UKR107"/>
      <c r="UKS107"/>
      <c r="UKT107"/>
      <c r="UKU107"/>
      <c r="UKV107"/>
      <c r="UKW107"/>
      <c r="UKX107"/>
      <c r="UKY107"/>
      <c r="UKZ107"/>
      <c r="ULA107"/>
      <c r="ULB107"/>
      <c r="ULC107"/>
      <c r="ULD107"/>
      <c r="ULE107"/>
      <c r="ULF107"/>
      <c r="ULG107"/>
      <c r="ULH107"/>
      <c r="ULI107"/>
      <c r="ULJ107"/>
      <c r="ULK107"/>
      <c r="ULL107"/>
      <c r="ULM107"/>
      <c r="ULN107"/>
      <c r="ULO107"/>
      <c r="ULP107"/>
      <c r="ULQ107"/>
      <c r="ULR107"/>
      <c r="ULS107"/>
      <c r="ULT107"/>
      <c r="ULU107"/>
      <c r="ULV107"/>
      <c r="ULW107"/>
      <c r="ULX107"/>
      <c r="ULY107"/>
      <c r="ULZ107"/>
      <c r="UMA107"/>
      <c r="UMB107"/>
      <c r="UMC107"/>
      <c r="UMD107"/>
      <c r="UME107"/>
      <c r="UMF107"/>
      <c r="UMG107"/>
      <c r="UMH107"/>
      <c r="UMI107"/>
      <c r="UMJ107"/>
      <c r="UMK107"/>
      <c r="UML107"/>
      <c r="UMM107"/>
      <c r="UMN107"/>
      <c r="UMO107"/>
      <c r="UMP107"/>
      <c r="UMQ107"/>
      <c r="UMR107"/>
      <c r="UMS107"/>
      <c r="UMT107"/>
      <c r="UMU107"/>
      <c r="UMV107"/>
      <c r="UMW107"/>
      <c r="UMX107"/>
      <c r="UMY107"/>
      <c r="UMZ107"/>
      <c r="UNA107"/>
      <c r="UNB107"/>
      <c r="UNC107"/>
      <c r="UND107"/>
      <c r="UNE107"/>
      <c r="UNF107"/>
      <c r="UNG107"/>
      <c r="UNH107"/>
      <c r="UNI107"/>
      <c r="UNJ107"/>
      <c r="UNK107"/>
      <c r="UNL107"/>
      <c r="UNM107"/>
      <c r="UNN107"/>
      <c r="UNO107"/>
      <c r="UNP107"/>
      <c r="UNQ107"/>
      <c r="UNR107"/>
      <c r="UNS107"/>
      <c r="UNT107"/>
      <c r="UNU107"/>
      <c r="UNV107"/>
      <c r="UNW107"/>
      <c r="UNX107"/>
      <c r="UNY107"/>
      <c r="UNZ107"/>
      <c r="UOA107"/>
      <c r="UOB107"/>
      <c r="UOC107"/>
      <c r="UOD107"/>
      <c r="UOE107"/>
      <c r="UOF107"/>
      <c r="UOG107"/>
      <c r="UOH107"/>
      <c r="UOI107"/>
      <c r="UOJ107"/>
      <c r="UOK107"/>
      <c r="UOL107"/>
      <c r="UOM107"/>
      <c r="UON107"/>
      <c r="UOO107"/>
      <c r="UOP107"/>
      <c r="UOQ107"/>
      <c r="UOR107"/>
      <c r="UOS107"/>
      <c r="UOT107"/>
      <c r="UOU107"/>
      <c r="UOV107"/>
      <c r="UOW107"/>
      <c r="UOX107"/>
      <c r="UOY107"/>
      <c r="UOZ107"/>
      <c r="UPA107"/>
      <c r="UPB107"/>
      <c r="UPC107"/>
      <c r="UPD107"/>
      <c r="UPE107"/>
      <c r="UPF107"/>
      <c r="UPG107"/>
      <c r="UPH107"/>
      <c r="UPI107"/>
      <c r="UPJ107"/>
      <c r="UPK107"/>
      <c r="UPL107"/>
      <c r="UPM107"/>
      <c r="UPN107"/>
      <c r="UPO107"/>
      <c r="UPP107"/>
      <c r="UPQ107"/>
      <c r="UPR107"/>
      <c r="UPS107"/>
      <c r="UPT107"/>
      <c r="UPU107"/>
      <c r="UPV107"/>
      <c r="UPW107"/>
      <c r="UPX107"/>
      <c r="UPY107"/>
      <c r="UPZ107"/>
      <c r="UQA107"/>
      <c r="UQB107"/>
      <c r="UQC107"/>
      <c r="UQD107"/>
      <c r="UQE107"/>
      <c r="UQF107"/>
      <c r="UQG107"/>
      <c r="UQH107"/>
      <c r="UQI107"/>
      <c r="UQJ107"/>
      <c r="UQK107"/>
      <c r="UQL107"/>
      <c r="UQM107"/>
      <c r="UQN107"/>
      <c r="UQO107"/>
      <c r="UQP107"/>
      <c r="UQQ107"/>
      <c r="UQR107"/>
      <c r="UQS107"/>
      <c r="UQT107"/>
      <c r="UQU107"/>
      <c r="UQV107"/>
      <c r="UQW107"/>
      <c r="UQX107"/>
      <c r="UQY107"/>
      <c r="UQZ107"/>
      <c r="URA107"/>
      <c r="URB107"/>
      <c r="URC107"/>
      <c r="URD107"/>
      <c r="URE107"/>
      <c r="URF107"/>
      <c r="URG107"/>
      <c r="URH107"/>
      <c r="URI107"/>
      <c r="URJ107"/>
      <c r="URK107"/>
      <c r="URL107"/>
      <c r="URM107"/>
      <c r="URN107"/>
      <c r="URO107"/>
      <c r="URP107"/>
      <c r="URQ107"/>
      <c r="URR107"/>
      <c r="URS107"/>
      <c r="URT107"/>
      <c r="URU107"/>
      <c r="URV107"/>
      <c r="URW107"/>
      <c r="URX107"/>
      <c r="URY107"/>
      <c r="URZ107"/>
      <c r="USA107"/>
      <c r="USB107"/>
      <c r="USC107"/>
      <c r="USD107"/>
      <c r="USE107"/>
      <c r="USF107"/>
      <c r="USG107"/>
      <c r="USH107"/>
      <c r="USI107"/>
      <c r="USJ107"/>
      <c r="USK107"/>
      <c r="USL107"/>
      <c r="USM107"/>
      <c r="USN107"/>
      <c r="USO107"/>
      <c r="USP107"/>
      <c r="USQ107"/>
      <c r="USR107"/>
      <c r="USS107"/>
      <c r="UST107"/>
      <c r="USU107"/>
      <c r="USV107"/>
      <c r="USW107"/>
      <c r="USX107"/>
      <c r="USY107"/>
      <c r="USZ107"/>
      <c r="UTA107"/>
      <c r="UTB107"/>
      <c r="UTC107"/>
      <c r="UTD107"/>
      <c r="UTE107"/>
      <c r="UTF107"/>
      <c r="UTG107"/>
      <c r="UTH107"/>
      <c r="UTI107"/>
      <c r="UTJ107"/>
      <c r="UTK107"/>
      <c r="UTL107"/>
      <c r="UTM107"/>
      <c r="UTN107"/>
      <c r="UTO107"/>
      <c r="UTP107"/>
      <c r="UTQ107"/>
      <c r="UTR107"/>
      <c r="UTS107"/>
      <c r="UTT107"/>
      <c r="UTU107"/>
      <c r="UTV107"/>
      <c r="UTW107"/>
      <c r="UTX107"/>
      <c r="UTY107"/>
      <c r="UTZ107"/>
      <c r="UUA107"/>
      <c r="UUB107"/>
      <c r="UUC107"/>
      <c r="UUD107"/>
      <c r="UUE107"/>
      <c r="UUF107"/>
      <c r="UUG107"/>
      <c r="UUH107"/>
      <c r="UUI107"/>
      <c r="UUJ107"/>
      <c r="UUK107"/>
      <c r="UUL107"/>
      <c r="UUM107"/>
      <c r="UUN107"/>
      <c r="UUO107"/>
      <c r="UUP107"/>
      <c r="UUQ107"/>
      <c r="UUR107"/>
      <c r="UUS107"/>
      <c r="UUT107"/>
      <c r="UUU107"/>
      <c r="UUV107"/>
      <c r="UUW107"/>
      <c r="UUX107"/>
      <c r="UUY107"/>
      <c r="UUZ107"/>
      <c r="UVA107"/>
      <c r="UVB107"/>
      <c r="UVC107"/>
      <c r="UVD107"/>
      <c r="UVE107"/>
      <c r="UVF107"/>
      <c r="UVG107"/>
      <c r="UVH107"/>
      <c r="UVI107"/>
      <c r="UVJ107"/>
      <c r="UVK107"/>
      <c r="UVL107"/>
      <c r="UVM107"/>
      <c r="UVN107"/>
      <c r="UVO107"/>
      <c r="UVP107"/>
      <c r="UVQ107"/>
      <c r="UVR107"/>
      <c r="UVS107"/>
      <c r="UVT107"/>
      <c r="UVU107"/>
      <c r="UVV107"/>
      <c r="UVW107"/>
      <c r="UVX107"/>
      <c r="UVY107"/>
      <c r="UVZ107"/>
      <c r="UWA107"/>
      <c r="UWB107"/>
      <c r="UWC107"/>
      <c r="UWD107"/>
      <c r="UWE107"/>
      <c r="UWF107"/>
      <c r="UWG107"/>
      <c r="UWH107"/>
      <c r="UWI107"/>
      <c r="UWJ107"/>
      <c r="UWK107"/>
      <c r="UWL107"/>
      <c r="UWM107"/>
      <c r="UWN107"/>
      <c r="UWO107"/>
      <c r="UWP107"/>
      <c r="UWQ107"/>
      <c r="UWR107"/>
      <c r="UWS107"/>
      <c r="UWT107"/>
      <c r="UWU107"/>
      <c r="UWV107"/>
      <c r="UWW107"/>
      <c r="UWX107"/>
      <c r="UWY107"/>
      <c r="UWZ107"/>
      <c r="UXA107"/>
      <c r="UXB107"/>
      <c r="UXC107"/>
      <c r="UXD107"/>
      <c r="UXE107"/>
      <c r="UXF107"/>
      <c r="UXG107"/>
      <c r="UXH107"/>
      <c r="UXI107"/>
      <c r="UXJ107"/>
      <c r="UXK107"/>
      <c r="UXL107"/>
      <c r="UXM107"/>
      <c r="UXN107"/>
      <c r="UXO107"/>
      <c r="UXP107"/>
      <c r="UXQ107"/>
      <c r="UXR107"/>
      <c r="UXS107"/>
      <c r="UXT107"/>
      <c r="UXU107"/>
      <c r="UXV107"/>
      <c r="UXW107"/>
      <c r="UXX107"/>
      <c r="UXY107"/>
      <c r="UXZ107"/>
      <c r="UYA107"/>
      <c r="UYB107"/>
      <c r="UYC107"/>
      <c r="UYD107"/>
      <c r="UYE107"/>
      <c r="UYF107"/>
      <c r="UYG107"/>
      <c r="UYH107"/>
      <c r="UYI107"/>
      <c r="UYJ107"/>
      <c r="UYK107"/>
      <c r="UYL107"/>
      <c r="UYM107"/>
      <c r="UYN107"/>
      <c r="UYO107"/>
      <c r="UYP107"/>
      <c r="UYQ107"/>
      <c r="UYR107"/>
      <c r="UYS107"/>
      <c r="UYT107"/>
      <c r="UYU107"/>
      <c r="UYV107"/>
      <c r="UYW107"/>
      <c r="UYX107"/>
      <c r="UYY107"/>
      <c r="UYZ107"/>
      <c r="UZA107"/>
      <c r="UZB107"/>
      <c r="UZC107"/>
      <c r="UZD107"/>
      <c r="UZE107"/>
      <c r="UZF107"/>
      <c r="UZG107"/>
      <c r="UZH107"/>
      <c r="UZI107"/>
      <c r="UZJ107"/>
      <c r="UZK107"/>
      <c r="UZL107"/>
      <c r="UZM107"/>
      <c r="UZN107"/>
      <c r="UZO107"/>
      <c r="UZP107"/>
      <c r="UZQ107"/>
      <c r="UZR107"/>
      <c r="UZS107"/>
      <c r="UZT107"/>
      <c r="UZU107"/>
      <c r="UZV107"/>
      <c r="UZW107"/>
      <c r="UZX107"/>
      <c r="UZY107"/>
      <c r="UZZ107"/>
      <c r="VAA107"/>
      <c r="VAB107"/>
      <c r="VAC107"/>
      <c r="VAD107"/>
      <c r="VAE107"/>
      <c r="VAF107"/>
      <c r="VAG107"/>
      <c r="VAH107"/>
      <c r="VAI107"/>
      <c r="VAJ107"/>
      <c r="VAK107"/>
      <c r="VAL107"/>
      <c r="VAM107"/>
      <c r="VAN107"/>
      <c r="VAO107"/>
      <c r="VAP107"/>
      <c r="VAQ107"/>
      <c r="VAR107"/>
      <c r="VAS107"/>
      <c r="VAT107"/>
      <c r="VAU107"/>
      <c r="VAV107"/>
      <c r="VAW107"/>
      <c r="VAX107"/>
      <c r="VAY107"/>
      <c r="VAZ107"/>
      <c r="VBA107"/>
      <c r="VBB107"/>
      <c r="VBC107"/>
      <c r="VBD107"/>
      <c r="VBE107"/>
      <c r="VBF107"/>
      <c r="VBG107"/>
      <c r="VBH107"/>
      <c r="VBI107"/>
      <c r="VBJ107"/>
      <c r="VBK107"/>
      <c r="VBL107"/>
      <c r="VBM107"/>
      <c r="VBN107"/>
      <c r="VBO107"/>
      <c r="VBP107"/>
      <c r="VBQ107"/>
      <c r="VBR107"/>
      <c r="VBS107"/>
      <c r="VBT107"/>
      <c r="VBU107"/>
      <c r="VBV107"/>
      <c r="VBW107"/>
      <c r="VBX107"/>
      <c r="VBY107"/>
      <c r="VBZ107"/>
      <c r="VCA107"/>
      <c r="VCB107"/>
      <c r="VCC107"/>
      <c r="VCD107"/>
      <c r="VCE107"/>
      <c r="VCF107"/>
      <c r="VCG107"/>
      <c r="VCH107"/>
      <c r="VCI107"/>
      <c r="VCJ107"/>
      <c r="VCK107"/>
      <c r="VCL107"/>
      <c r="VCM107"/>
      <c r="VCN107"/>
      <c r="VCO107"/>
      <c r="VCP107"/>
      <c r="VCQ107"/>
      <c r="VCR107"/>
      <c r="VCS107"/>
      <c r="VCT107"/>
      <c r="VCU107"/>
      <c r="VCV107"/>
      <c r="VCW107"/>
      <c r="VCX107"/>
      <c r="VCY107"/>
      <c r="VCZ107"/>
      <c r="VDA107"/>
      <c r="VDB107"/>
      <c r="VDC107"/>
      <c r="VDD107"/>
      <c r="VDE107"/>
      <c r="VDF107"/>
      <c r="VDG107"/>
      <c r="VDH107"/>
      <c r="VDI107"/>
      <c r="VDJ107"/>
      <c r="VDK107"/>
      <c r="VDL107"/>
      <c r="VDM107"/>
      <c r="VDN107"/>
      <c r="VDO107"/>
      <c r="VDP107"/>
      <c r="VDQ107"/>
      <c r="VDR107"/>
      <c r="VDS107"/>
      <c r="VDT107"/>
      <c r="VDU107"/>
      <c r="VDV107"/>
      <c r="VDW107"/>
      <c r="VDX107"/>
      <c r="VDY107"/>
      <c r="VDZ107"/>
      <c r="VEA107"/>
      <c r="VEB107"/>
      <c r="VEC107"/>
      <c r="VED107"/>
      <c r="VEE107"/>
      <c r="VEF107"/>
      <c r="VEG107"/>
      <c r="VEH107"/>
      <c r="VEI107"/>
      <c r="VEJ107"/>
      <c r="VEK107"/>
      <c r="VEL107"/>
      <c r="VEM107"/>
      <c r="VEN107"/>
      <c r="VEO107"/>
      <c r="VEP107"/>
      <c r="VEQ107"/>
      <c r="VER107"/>
      <c r="VES107"/>
      <c r="VET107"/>
      <c r="VEU107"/>
      <c r="VEV107"/>
      <c r="VEW107"/>
      <c r="VEX107"/>
      <c r="VEY107"/>
      <c r="VEZ107"/>
      <c r="VFA107"/>
      <c r="VFB107"/>
      <c r="VFC107"/>
      <c r="VFD107"/>
      <c r="VFE107"/>
      <c r="VFF107"/>
      <c r="VFG107"/>
      <c r="VFH107"/>
      <c r="VFI107"/>
      <c r="VFJ107"/>
      <c r="VFK107"/>
      <c r="VFL107"/>
      <c r="VFM107"/>
      <c r="VFN107"/>
      <c r="VFO107"/>
      <c r="VFP107"/>
      <c r="VFQ107"/>
      <c r="VFR107"/>
      <c r="VFS107"/>
      <c r="VFT107"/>
      <c r="VFU107"/>
      <c r="VFV107"/>
      <c r="VFW107"/>
      <c r="VFX107"/>
      <c r="VFY107"/>
      <c r="VFZ107"/>
      <c r="VGA107"/>
      <c r="VGB107"/>
      <c r="VGC107"/>
      <c r="VGD107"/>
      <c r="VGE107"/>
      <c r="VGF107"/>
      <c r="VGG107"/>
      <c r="VGH107"/>
      <c r="VGI107"/>
      <c r="VGJ107"/>
      <c r="VGK107"/>
      <c r="VGL107"/>
      <c r="VGM107"/>
      <c r="VGN107"/>
      <c r="VGO107"/>
      <c r="VGP107"/>
      <c r="VGQ107"/>
      <c r="VGR107"/>
      <c r="VGS107"/>
      <c r="VGT107"/>
      <c r="VGU107"/>
      <c r="VGV107"/>
      <c r="VGW107"/>
      <c r="VGX107"/>
      <c r="VGY107"/>
      <c r="VGZ107"/>
      <c r="VHA107"/>
      <c r="VHB107"/>
      <c r="VHC107"/>
      <c r="VHD107"/>
      <c r="VHE107"/>
      <c r="VHF107"/>
      <c r="VHG107"/>
      <c r="VHH107"/>
      <c r="VHI107"/>
      <c r="VHJ107"/>
      <c r="VHK107"/>
      <c r="VHL107"/>
      <c r="VHM107"/>
      <c r="VHN107"/>
      <c r="VHO107"/>
      <c r="VHP107"/>
      <c r="VHQ107"/>
      <c r="VHR107"/>
      <c r="VHS107"/>
      <c r="VHT107"/>
      <c r="VHU107"/>
      <c r="VHV107"/>
      <c r="VHW107"/>
      <c r="VHX107"/>
      <c r="VHY107"/>
      <c r="VHZ107"/>
      <c r="VIA107"/>
      <c r="VIB107"/>
      <c r="VIC107"/>
      <c r="VID107"/>
      <c r="VIE107"/>
      <c r="VIF107"/>
      <c r="VIG107"/>
      <c r="VIH107"/>
      <c r="VII107"/>
      <c r="VIJ107"/>
      <c r="VIK107"/>
      <c r="VIL107"/>
      <c r="VIM107"/>
      <c r="VIN107"/>
      <c r="VIO107"/>
      <c r="VIP107"/>
      <c r="VIQ107"/>
      <c r="VIR107"/>
      <c r="VIS107"/>
      <c r="VIT107"/>
      <c r="VIU107"/>
      <c r="VIV107"/>
      <c r="VIW107"/>
      <c r="VIX107"/>
      <c r="VIY107"/>
      <c r="VIZ107"/>
      <c r="VJA107"/>
      <c r="VJB107"/>
      <c r="VJC107"/>
      <c r="VJD107"/>
      <c r="VJE107"/>
      <c r="VJF107"/>
      <c r="VJG107"/>
      <c r="VJH107"/>
      <c r="VJI107"/>
      <c r="VJJ107"/>
      <c r="VJK107"/>
      <c r="VJL107"/>
      <c r="VJM107"/>
      <c r="VJN107"/>
      <c r="VJO107"/>
      <c r="VJP107"/>
      <c r="VJQ107"/>
      <c r="VJR107"/>
      <c r="VJS107"/>
      <c r="VJT107"/>
      <c r="VJU107"/>
      <c r="VJV107"/>
      <c r="VJW107"/>
      <c r="VJX107"/>
      <c r="VJY107"/>
      <c r="VJZ107"/>
      <c r="VKA107"/>
      <c r="VKB107"/>
      <c r="VKC107"/>
      <c r="VKD107"/>
      <c r="VKE107"/>
      <c r="VKF107"/>
      <c r="VKG107"/>
      <c r="VKH107"/>
      <c r="VKI107"/>
      <c r="VKJ107"/>
      <c r="VKK107"/>
      <c r="VKL107"/>
      <c r="VKM107"/>
      <c r="VKN107"/>
      <c r="VKO107"/>
      <c r="VKP107"/>
      <c r="VKQ107"/>
      <c r="VKR107"/>
      <c r="VKS107"/>
      <c r="VKT107"/>
      <c r="VKU107"/>
      <c r="VKV107"/>
      <c r="VKW107"/>
      <c r="VKX107"/>
      <c r="VKY107"/>
      <c r="VKZ107"/>
      <c r="VLA107"/>
      <c r="VLB107"/>
      <c r="VLC107"/>
      <c r="VLD107"/>
      <c r="VLE107"/>
      <c r="VLF107"/>
      <c r="VLG107"/>
      <c r="VLH107"/>
      <c r="VLI107"/>
      <c r="VLJ107"/>
      <c r="VLK107"/>
      <c r="VLL107"/>
      <c r="VLM107"/>
      <c r="VLN107"/>
      <c r="VLO107"/>
      <c r="VLP107"/>
      <c r="VLQ107"/>
      <c r="VLR107"/>
      <c r="VLS107"/>
      <c r="VLT107"/>
      <c r="VLU107"/>
      <c r="VLV107"/>
      <c r="VLW107"/>
      <c r="VLX107"/>
      <c r="VLY107"/>
      <c r="VLZ107"/>
      <c r="VMA107"/>
      <c r="VMB107"/>
      <c r="VMC107"/>
      <c r="VMD107"/>
      <c r="VME107"/>
      <c r="VMF107"/>
      <c r="VMG107"/>
      <c r="VMH107"/>
      <c r="VMI107"/>
      <c r="VMJ107"/>
      <c r="VMK107"/>
      <c r="VML107"/>
      <c r="VMM107"/>
      <c r="VMN107"/>
      <c r="VMO107"/>
      <c r="VMP107"/>
      <c r="VMQ107"/>
      <c r="VMR107"/>
      <c r="VMS107"/>
      <c r="VMT107"/>
      <c r="VMU107"/>
      <c r="VMV107"/>
      <c r="VMW107"/>
      <c r="VMX107"/>
      <c r="VMY107"/>
      <c r="VMZ107"/>
      <c r="VNA107"/>
      <c r="VNB107"/>
      <c r="VNC107"/>
      <c r="VND107"/>
      <c r="VNE107"/>
      <c r="VNF107"/>
      <c r="VNG107"/>
      <c r="VNH107"/>
      <c r="VNI107"/>
      <c r="VNJ107"/>
      <c r="VNK107"/>
      <c r="VNL107"/>
      <c r="VNM107"/>
      <c r="VNN107"/>
      <c r="VNO107"/>
      <c r="VNP107"/>
      <c r="VNQ107"/>
      <c r="VNR107"/>
      <c r="VNS107"/>
      <c r="VNT107"/>
      <c r="VNU107"/>
      <c r="VNV107"/>
      <c r="VNW107"/>
      <c r="VNX107"/>
      <c r="VNY107"/>
      <c r="VNZ107"/>
      <c r="VOA107"/>
      <c r="VOB107"/>
      <c r="VOC107"/>
      <c r="VOD107"/>
      <c r="VOE107"/>
      <c r="VOF107"/>
      <c r="VOG107"/>
      <c r="VOH107"/>
      <c r="VOI107"/>
      <c r="VOJ107"/>
      <c r="VOK107"/>
      <c r="VOL107"/>
      <c r="VOM107"/>
      <c r="VON107"/>
      <c r="VOO107"/>
      <c r="VOP107"/>
      <c r="VOQ107"/>
      <c r="VOR107"/>
      <c r="VOS107"/>
      <c r="VOT107"/>
      <c r="VOU107"/>
      <c r="VOV107"/>
      <c r="VOW107"/>
      <c r="VOX107"/>
      <c r="VOY107"/>
      <c r="VOZ107"/>
      <c r="VPA107"/>
      <c r="VPB107"/>
      <c r="VPC107"/>
      <c r="VPD107"/>
      <c r="VPE107"/>
      <c r="VPF107"/>
      <c r="VPG107"/>
      <c r="VPH107"/>
      <c r="VPI107"/>
      <c r="VPJ107"/>
      <c r="VPK107"/>
      <c r="VPL107"/>
      <c r="VPM107"/>
      <c r="VPN107"/>
      <c r="VPO107"/>
      <c r="VPP107"/>
      <c r="VPQ107"/>
      <c r="VPR107"/>
      <c r="VPS107"/>
      <c r="VPT107"/>
      <c r="VPU107"/>
      <c r="VPV107"/>
      <c r="VPW107"/>
      <c r="VPX107"/>
      <c r="VPY107"/>
      <c r="VPZ107"/>
      <c r="VQA107"/>
      <c r="VQB107"/>
      <c r="VQC107"/>
      <c r="VQD107"/>
      <c r="VQE107"/>
      <c r="VQF107"/>
      <c r="VQG107"/>
      <c r="VQH107"/>
      <c r="VQI107"/>
      <c r="VQJ107"/>
      <c r="VQK107"/>
      <c r="VQL107"/>
      <c r="VQM107"/>
      <c r="VQN107"/>
      <c r="VQO107"/>
      <c r="VQP107"/>
      <c r="VQQ107"/>
      <c r="VQR107"/>
      <c r="VQS107"/>
      <c r="VQT107"/>
      <c r="VQU107"/>
      <c r="VQV107"/>
      <c r="VQW107"/>
      <c r="VQX107"/>
      <c r="VQY107"/>
      <c r="VQZ107"/>
      <c r="VRA107"/>
      <c r="VRB107"/>
      <c r="VRC107"/>
      <c r="VRD107"/>
      <c r="VRE107"/>
      <c r="VRF107"/>
      <c r="VRG107"/>
      <c r="VRH107"/>
      <c r="VRI107"/>
      <c r="VRJ107"/>
      <c r="VRK107"/>
      <c r="VRL107"/>
      <c r="VRM107"/>
      <c r="VRN107"/>
      <c r="VRO107"/>
      <c r="VRP107"/>
      <c r="VRQ107"/>
      <c r="VRR107"/>
      <c r="VRS107"/>
      <c r="VRT107"/>
      <c r="VRU107"/>
      <c r="VRV107"/>
      <c r="VRW107"/>
      <c r="VRX107"/>
      <c r="VRY107"/>
      <c r="VRZ107"/>
      <c r="VSA107"/>
      <c r="VSB107"/>
      <c r="VSC107"/>
      <c r="VSD107"/>
      <c r="VSE107"/>
      <c r="VSF107"/>
      <c r="VSG107"/>
      <c r="VSH107"/>
      <c r="VSI107"/>
      <c r="VSJ107"/>
      <c r="VSK107"/>
      <c r="VSL107"/>
      <c r="VSM107"/>
      <c r="VSN107"/>
      <c r="VSO107"/>
      <c r="VSP107"/>
      <c r="VSQ107"/>
      <c r="VSR107"/>
      <c r="VSS107"/>
      <c r="VST107"/>
      <c r="VSU107"/>
      <c r="VSV107"/>
      <c r="VSW107"/>
      <c r="VSX107"/>
      <c r="VSY107"/>
      <c r="VSZ107"/>
      <c r="VTA107"/>
      <c r="VTB107"/>
      <c r="VTC107"/>
      <c r="VTD107"/>
      <c r="VTE107"/>
      <c r="VTF107"/>
      <c r="VTG107"/>
      <c r="VTH107"/>
      <c r="VTI107"/>
      <c r="VTJ107"/>
      <c r="VTK107"/>
      <c r="VTL107"/>
      <c r="VTM107"/>
      <c r="VTN107"/>
      <c r="VTO107"/>
      <c r="VTP107"/>
      <c r="VTQ107"/>
      <c r="VTR107"/>
      <c r="VTS107"/>
      <c r="VTT107"/>
      <c r="VTU107"/>
      <c r="VTV107"/>
      <c r="VTW107"/>
      <c r="VTX107"/>
      <c r="VTY107"/>
      <c r="VTZ107"/>
      <c r="VUA107"/>
      <c r="VUB107"/>
      <c r="VUC107"/>
      <c r="VUD107"/>
      <c r="VUE107"/>
      <c r="VUF107"/>
      <c r="VUG107"/>
      <c r="VUH107"/>
      <c r="VUI107"/>
      <c r="VUJ107"/>
      <c r="VUK107"/>
      <c r="VUL107"/>
      <c r="VUM107"/>
      <c r="VUN107"/>
      <c r="VUO107"/>
      <c r="VUP107"/>
      <c r="VUQ107"/>
      <c r="VUR107"/>
      <c r="VUS107"/>
      <c r="VUT107"/>
      <c r="VUU107"/>
      <c r="VUV107"/>
      <c r="VUW107"/>
      <c r="VUX107"/>
      <c r="VUY107"/>
      <c r="VUZ107"/>
      <c r="VVA107"/>
      <c r="VVB107"/>
      <c r="VVC107"/>
      <c r="VVD107"/>
      <c r="VVE107"/>
      <c r="VVF107"/>
      <c r="VVG107"/>
      <c r="VVH107"/>
      <c r="VVI107"/>
      <c r="VVJ107"/>
      <c r="VVK107"/>
      <c r="VVL107"/>
      <c r="VVM107"/>
      <c r="VVN107"/>
      <c r="VVO107"/>
      <c r="VVP107"/>
      <c r="VVQ107"/>
      <c r="VVR107"/>
      <c r="VVS107"/>
      <c r="VVT107"/>
      <c r="VVU107"/>
      <c r="VVV107"/>
      <c r="VVW107"/>
      <c r="VVX107"/>
      <c r="VVY107"/>
      <c r="VVZ107"/>
      <c r="VWA107"/>
      <c r="VWB107"/>
      <c r="VWC107"/>
      <c r="VWD107"/>
      <c r="VWE107"/>
      <c r="VWF107"/>
      <c r="VWG107"/>
      <c r="VWH107"/>
      <c r="VWI107"/>
      <c r="VWJ107"/>
      <c r="VWK107"/>
      <c r="VWL107"/>
      <c r="VWM107"/>
      <c r="VWN107"/>
      <c r="VWO107"/>
      <c r="VWP107"/>
      <c r="VWQ107"/>
      <c r="VWR107"/>
      <c r="VWS107"/>
      <c r="VWT107"/>
      <c r="VWU107"/>
      <c r="VWV107"/>
      <c r="VWW107"/>
      <c r="VWX107"/>
      <c r="VWY107"/>
      <c r="VWZ107"/>
      <c r="VXA107"/>
      <c r="VXB107"/>
      <c r="VXC107"/>
      <c r="VXD107"/>
      <c r="VXE107"/>
      <c r="VXF107"/>
      <c r="VXG107"/>
      <c r="VXH107"/>
      <c r="VXI107"/>
      <c r="VXJ107"/>
      <c r="VXK107"/>
      <c r="VXL107"/>
      <c r="VXM107"/>
      <c r="VXN107"/>
      <c r="VXO107"/>
      <c r="VXP107"/>
      <c r="VXQ107"/>
      <c r="VXR107"/>
      <c r="VXS107"/>
      <c r="VXT107"/>
      <c r="VXU107"/>
      <c r="VXV107"/>
      <c r="VXW107"/>
      <c r="VXX107"/>
      <c r="VXY107"/>
      <c r="VXZ107"/>
      <c r="VYA107"/>
      <c r="VYB107"/>
      <c r="VYC107"/>
      <c r="VYD107"/>
      <c r="VYE107"/>
      <c r="VYF107"/>
      <c r="VYG107"/>
      <c r="VYH107"/>
      <c r="VYI107"/>
      <c r="VYJ107"/>
      <c r="VYK107"/>
      <c r="VYL107"/>
      <c r="VYM107"/>
      <c r="VYN107"/>
      <c r="VYO107"/>
      <c r="VYP107"/>
      <c r="VYQ107"/>
      <c r="VYR107"/>
      <c r="VYS107"/>
      <c r="VYT107"/>
      <c r="VYU107"/>
      <c r="VYV107"/>
      <c r="VYW107"/>
      <c r="VYX107"/>
      <c r="VYY107"/>
      <c r="VYZ107"/>
      <c r="VZA107"/>
      <c r="VZB107"/>
      <c r="VZC107"/>
      <c r="VZD107"/>
      <c r="VZE107"/>
      <c r="VZF107"/>
      <c r="VZG107"/>
      <c r="VZH107"/>
      <c r="VZI107"/>
      <c r="VZJ107"/>
      <c r="VZK107"/>
      <c r="VZL107"/>
      <c r="VZM107"/>
      <c r="VZN107"/>
      <c r="VZO107"/>
      <c r="VZP107"/>
      <c r="VZQ107"/>
      <c r="VZR107"/>
      <c r="VZS107"/>
      <c r="VZT107"/>
      <c r="VZU107"/>
      <c r="VZV107"/>
      <c r="VZW107"/>
      <c r="VZX107"/>
      <c r="VZY107"/>
      <c r="VZZ107"/>
      <c r="WAA107"/>
      <c r="WAB107"/>
      <c r="WAC107"/>
      <c r="WAD107"/>
      <c r="WAE107"/>
      <c r="WAF107"/>
      <c r="WAG107"/>
      <c r="WAH107"/>
      <c r="WAI107"/>
      <c r="WAJ107"/>
      <c r="WAK107"/>
      <c r="WAL107"/>
      <c r="WAM107"/>
      <c r="WAN107"/>
      <c r="WAO107"/>
      <c r="WAP107"/>
      <c r="WAQ107"/>
      <c r="WAR107"/>
      <c r="WAS107"/>
      <c r="WAT107"/>
      <c r="WAU107"/>
      <c r="WAV107"/>
      <c r="WAW107"/>
      <c r="WAX107"/>
      <c r="WAY107"/>
      <c r="WAZ107"/>
      <c r="WBA107"/>
      <c r="WBB107"/>
      <c r="WBC107"/>
      <c r="WBD107"/>
      <c r="WBE107"/>
      <c r="WBF107"/>
      <c r="WBG107"/>
      <c r="WBH107"/>
      <c r="WBI107"/>
      <c r="WBJ107"/>
      <c r="WBK107"/>
      <c r="WBL107"/>
      <c r="WBM107"/>
      <c r="WBN107"/>
      <c r="WBO107"/>
      <c r="WBP107"/>
      <c r="WBQ107"/>
      <c r="WBR107"/>
      <c r="WBS107"/>
      <c r="WBT107"/>
      <c r="WBU107"/>
      <c r="WBV107"/>
      <c r="WBW107"/>
      <c r="WBX107"/>
      <c r="WBY107"/>
      <c r="WBZ107"/>
      <c r="WCA107"/>
      <c r="WCB107"/>
      <c r="WCC107"/>
      <c r="WCD107"/>
      <c r="WCE107"/>
      <c r="WCF107"/>
      <c r="WCG107"/>
      <c r="WCH107"/>
      <c r="WCI107"/>
      <c r="WCJ107"/>
      <c r="WCK107"/>
      <c r="WCL107"/>
      <c r="WCM107"/>
      <c r="WCN107"/>
      <c r="WCO107"/>
      <c r="WCP107"/>
      <c r="WCQ107"/>
      <c r="WCR107"/>
      <c r="WCS107"/>
      <c r="WCT107"/>
      <c r="WCU107"/>
      <c r="WCV107"/>
      <c r="WCW107"/>
      <c r="WCX107"/>
      <c r="WCY107"/>
      <c r="WCZ107"/>
      <c r="WDA107"/>
      <c r="WDB107"/>
      <c r="WDC107"/>
      <c r="WDD107"/>
      <c r="WDE107"/>
      <c r="WDF107"/>
      <c r="WDG107"/>
      <c r="WDH107"/>
      <c r="WDI107"/>
      <c r="WDJ107"/>
      <c r="WDK107"/>
      <c r="WDL107"/>
      <c r="WDM107"/>
      <c r="WDN107"/>
      <c r="WDO107"/>
      <c r="WDP107"/>
      <c r="WDQ107"/>
      <c r="WDR107"/>
      <c r="WDS107"/>
      <c r="WDT107"/>
      <c r="WDU107"/>
      <c r="WDV107"/>
      <c r="WDW107"/>
      <c r="WDX107"/>
      <c r="WDY107"/>
      <c r="WDZ107"/>
      <c r="WEA107"/>
      <c r="WEB107"/>
      <c r="WEC107"/>
      <c r="WED107"/>
      <c r="WEE107"/>
      <c r="WEF107"/>
      <c r="WEG107"/>
      <c r="WEH107"/>
      <c r="WEI107"/>
      <c r="WEJ107"/>
      <c r="WEK107"/>
      <c r="WEL107"/>
      <c r="WEM107"/>
      <c r="WEN107"/>
      <c r="WEO107"/>
      <c r="WEP107"/>
      <c r="WEQ107"/>
      <c r="WER107"/>
      <c r="WES107"/>
      <c r="WET107"/>
      <c r="WEU107"/>
      <c r="WEV107"/>
      <c r="WEW107"/>
      <c r="WEX107"/>
      <c r="WEY107"/>
      <c r="WEZ107"/>
      <c r="WFA107"/>
      <c r="WFB107"/>
      <c r="WFC107"/>
      <c r="WFD107"/>
      <c r="WFE107"/>
      <c r="WFF107"/>
      <c r="WFG107"/>
      <c r="WFH107"/>
      <c r="WFI107"/>
      <c r="WFJ107"/>
      <c r="WFK107"/>
      <c r="WFL107"/>
      <c r="WFM107"/>
      <c r="WFN107"/>
      <c r="WFO107"/>
      <c r="WFP107"/>
      <c r="WFQ107"/>
      <c r="WFR107"/>
      <c r="WFS107"/>
      <c r="WFT107"/>
      <c r="WFU107"/>
      <c r="WFV107"/>
      <c r="WFW107"/>
      <c r="WFX107"/>
      <c r="WFY107"/>
      <c r="WFZ107"/>
      <c r="WGA107"/>
      <c r="WGB107"/>
      <c r="WGC107"/>
      <c r="WGD107"/>
      <c r="WGE107"/>
      <c r="WGF107"/>
      <c r="WGG107"/>
      <c r="WGH107"/>
      <c r="WGI107"/>
      <c r="WGJ107"/>
      <c r="WGK107"/>
      <c r="WGL107"/>
      <c r="WGM107"/>
      <c r="WGN107"/>
      <c r="WGO107"/>
      <c r="WGP107"/>
      <c r="WGQ107"/>
      <c r="WGR107"/>
      <c r="WGS107"/>
      <c r="WGT107"/>
      <c r="WGU107"/>
      <c r="WGV107"/>
      <c r="WGW107"/>
      <c r="WGX107"/>
      <c r="WGY107"/>
      <c r="WGZ107"/>
      <c r="WHA107"/>
      <c r="WHB107"/>
      <c r="WHC107"/>
      <c r="WHD107"/>
      <c r="WHE107"/>
      <c r="WHF107"/>
      <c r="WHG107"/>
      <c r="WHH107"/>
      <c r="WHI107"/>
      <c r="WHJ107"/>
      <c r="WHK107"/>
      <c r="WHL107"/>
      <c r="WHM107"/>
      <c r="WHN107"/>
      <c r="WHO107"/>
      <c r="WHP107"/>
      <c r="WHQ107"/>
      <c r="WHR107"/>
      <c r="WHS107"/>
      <c r="WHT107"/>
      <c r="WHU107"/>
      <c r="WHV107"/>
      <c r="WHW107"/>
      <c r="WHX107"/>
      <c r="WHY107"/>
      <c r="WHZ107"/>
      <c r="WIA107"/>
      <c r="WIB107"/>
      <c r="WIC107"/>
      <c r="WID107"/>
      <c r="WIE107"/>
      <c r="WIF107"/>
      <c r="WIG107"/>
      <c r="WIH107"/>
      <c r="WII107"/>
      <c r="WIJ107"/>
      <c r="WIK107"/>
      <c r="WIL107"/>
      <c r="WIM107"/>
      <c r="WIN107"/>
      <c r="WIO107"/>
      <c r="WIP107"/>
      <c r="WIQ107"/>
      <c r="WIR107"/>
      <c r="WIS107"/>
      <c r="WIT107"/>
      <c r="WIU107"/>
      <c r="WIV107"/>
      <c r="WIW107"/>
      <c r="WIX107"/>
      <c r="WIY107"/>
      <c r="WIZ107"/>
      <c r="WJA107"/>
      <c r="WJB107"/>
      <c r="WJC107"/>
      <c r="WJD107"/>
      <c r="WJE107"/>
      <c r="WJF107"/>
      <c r="WJG107"/>
      <c r="WJH107"/>
      <c r="WJI107"/>
      <c r="WJJ107"/>
      <c r="WJK107"/>
      <c r="WJL107"/>
      <c r="WJM107"/>
      <c r="WJN107"/>
      <c r="WJO107"/>
      <c r="WJP107"/>
      <c r="WJQ107"/>
      <c r="WJR107"/>
      <c r="WJS107"/>
      <c r="WJT107"/>
      <c r="WJU107"/>
      <c r="WJV107"/>
      <c r="WJW107"/>
      <c r="WJX107"/>
      <c r="WJY107"/>
      <c r="WJZ107"/>
      <c r="WKA107"/>
      <c r="WKB107"/>
      <c r="WKC107"/>
      <c r="WKD107"/>
      <c r="WKE107"/>
      <c r="WKF107"/>
      <c r="WKG107"/>
      <c r="WKH107"/>
      <c r="WKI107"/>
      <c r="WKJ107"/>
      <c r="WKK107"/>
      <c r="WKL107"/>
      <c r="WKM107"/>
      <c r="WKN107"/>
      <c r="WKO107"/>
      <c r="WKP107"/>
      <c r="WKQ107"/>
      <c r="WKR107"/>
      <c r="WKS107"/>
      <c r="WKT107"/>
      <c r="WKU107"/>
      <c r="WKV107"/>
      <c r="WKW107"/>
      <c r="WKX107"/>
      <c r="WKY107"/>
      <c r="WKZ107"/>
      <c r="WLA107"/>
      <c r="WLB107"/>
      <c r="WLC107"/>
      <c r="WLD107"/>
      <c r="WLE107"/>
      <c r="WLF107"/>
      <c r="WLG107"/>
      <c r="WLH107"/>
      <c r="WLI107"/>
      <c r="WLJ107"/>
      <c r="WLK107"/>
      <c r="WLL107"/>
      <c r="WLM107"/>
      <c r="WLN107"/>
      <c r="WLO107"/>
      <c r="WLP107"/>
      <c r="WLQ107"/>
      <c r="WLR107"/>
      <c r="WLS107"/>
      <c r="WLT107"/>
      <c r="WLU107"/>
      <c r="WLV107"/>
      <c r="WLW107"/>
      <c r="WLX107"/>
      <c r="WLY107"/>
      <c r="WLZ107"/>
      <c r="WMA107"/>
      <c r="WMB107"/>
      <c r="WMC107"/>
      <c r="WMD107"/>
      <c r="WME107"/>
      <c r="WMF107"/>
      <c r="WMG107"/>
      <c r="WMH107"/>
      <c r="WMI107"/>
      <c r="WMJ107"/>
      <c r="WMK107"/>
      <c r="WML107"/>
      <c r="WMM107"/>
      <c r="WMN107"/>
      <c r="WMO107"/>
      <c r="WMP107"/>
      <c r="WMQ107"/>
      <c r="WMR107"/>
      <c r="WMS107"/>
      <c r="WMT107"/>
      <c r="WMU107"/>
      <c r="WMV107"/>
      <c r="WMW107"/>
      <c r="WMX107"/>
      <c r="WMY107"/>
      <c r="WMZ107"/>
      <c r="WNA107"/>
      <c r="WNB107"/>
      <c r="WNC107"/>
      <c r="WND107"/>
      <c r="WNE107"/>
      <c r="WNF107"/>
      <c r="WNG107"/>
      <c r="WNH107"/>
      <c r="WNI107"/>
      <c r="WNJ107"/>
      <c r="WNK107"/>
      <c r="WNL107"/>
      <c r="WNM107"/>
      <c r="WNN107"/>
      <c r="WNO107"/>
      <c r="WNP107"/>
      <c r="WNQ107"/>
      <c r="WNR107"/>
      <c r="WNS107"/>
      <c r="WNT107"/>
      <c r="WNU107"/>
      <c r="WNV107"/>
      <c r="WNW107"/>
      <c r="WNX107"/>
      <c r="WNY107"/>
      <c r="WNZ107"/>
      <c r="WOA107"/>
      <c r="WOB107"/>
      <c r="WOC107"/>
      <c r="WOD107"/>
      <c r="WOE107"/>
      <c r="WOF107"/>
      <c r="WOG107"/>
      <c r="WOH107"/>
      <c r="WOI107"/>
      <c r="WOJ107"/>
      <c r="WOK107"/>
      <c r="WOL107"/>
      <c r="WOM107"/>
      <c r="WON107"/>
      <c r="WOO107"/>
      <c r="WOP107"/>
      <c r="WOQ107"/>
      <c r="WOR107"/>
      <c r="WOS107"/>
      <c r="WOT107"/>
      <c r="WOU107"/>
      <c r="WOV107"/>
      <c r="WOW107"/>
      <c r="WOX107"/>
      <c r="WOY107"/>
      <c r="WOZ107"/>
      <c r="WPA107"/>
      <c r="WPB107"/>
      <c r="WPC107"/>
      <c r="WPD107"/>
      <c r="WPE107"/>
      <c r="WPF107"/>
      <c r="WPG107"/>
      <c r="WPH107"/>
      <c r="WPI107"/>
      <c r="WPJ107"/>
      <c r="WPK107"/>
      <c r="WPL107"/>
      <c r="WPM107"/>
      <c r="WPN107"/>
      <c r="WPO107"/>
      <c r="WPP107"/>
      <c r="WPQ107"/>
      <c r="WPR107"/>
      <c r="WPS107"/>
      <c r="WPT107"/>
      <c r="WPU107"/>
      <c r="WPV107"/>
      <c r="WPW107"/>
      <c r="WPX107"/>
      <c r="WPY107"/>
      <c r="WPZ107"/>
      <c r="WQA107"/>
      <c r="WQB107"/>
      <c r="WQC107"/>
      <c r="WQD107"/>
      <c r="WQE107"/>
      <c r="WQF107"/>
      <c r="WQG107"/>
      <c r="WQH107"/>
      <c r="WQI107"/>
      <c r="WQJ107"/>
      <c r="WQK107"/>
      <c r="WQL107"/>
      <c r="WQM107"/>
      <c r="WQN107"/>
      <c r="WQO107"/>
      <c r="WQP107"/>
      <c r="WQQ107"/>
      <c r="WQR107"/>
      <c r="WQS107"/>
      <c r="WQT107"/>
      <c r="WQU107"/>
      <c r="WQV107"/>
      <c r="WQW107"/>
      <c r="WQX107"/>
      <c r="WQY107"/>
      <c r="WQZ107"/>
      <c r="WRA107"/>
      <c r="WRB107"/>
      <c r="WRC107"/>
      <c r="WRD107"/>
      <c r="WRE107"/>
      <c r="WRF107"/>
      <c r="WRG107"/>
      <c r="WRH107"/>
      <c r="WRI107"/>
      <c r="WRJ107"/>
      <c r="WRK107"/>
      <c r="WRL107"/>
      <c r="WRM107"/>
      <c r="WRN107"/>
      <c r="WRO107"/>
      <c r="WRP107"/>
      <c r="WRQ107"/>
      <c r="WRR107"/>
      <c r="WRS107"/>
      <c r="WRT107"/>
      <c r="WRU107"/>
      <c r="WRV107"/>
      <c r="WRW107"/>
      <c r="WRX107"/>
      <c r="WRY107"/>
      <c r="WRZ107"/>
      <c r="WSA107"/>
      <c r="WSB107"/>
      <c r="WSC107"/>
      <c r="WSD107"/>
      <c r="WSE107"/>
      <c r="WSF107"/>
      <c r="WSG107"/>
      <c r="WSH107"/>
      <c r="WSI107"/>
      <c r="WSJ107"/>
      <c r="WSK107"/>
      <c r="WSL107"/>
      <c r="WSM107"/>
      <c r="WSN107"/>
      <c r="WSO107"/>
      <c r="WSP107"/>
      <c r="WSQ107"/>
      <c r="WSR107"/>
      <c r="WSS107"/>
      <c r="WST107"/>
      <c r="WSU107"/>
      <c r="WSV107"/>
      <c r="WSW107"/>
      <c r="WSX107"/>
      <c r="WSY107"/>
      <c r="WSZ107"/>
      <c r="WTA107"/>
      <c r="WTB107"/>
      <c r="WTC107"/>
      <c r="WTD107"/>
      <c r="WTE107"/>
      <c r="WTF107"/>
      <c r="WTG107"/>
      <c r="WTH107"/>
      <c r="WTI107"/>
      <c r="WTJ107"/>
      <c r="WTK107"/>
      <c r="WTL107"/>
      <c r="WTM107"/>
      <c r="WTN107"/>
      <c r="WTO107"/>
      <c r="WTP107"/>
      <c r="WTQ107"/>
      <c r="WTR107"/>
      <c r="WTS107"/>
      <c r="WTT107"/>
      <c r="WTU107"/>
      <c r="WTV107"/>
      <c r="WTW107"/>
      <c r="WTX107"/>
      <c r="WTY107"/>
      <c r="WTZ107"/>
      <c r="WUA107"/>
      <c r="WUB107"/>
      <c r="WUC107"/>
      <c r="WUD107"/>
      <c r="WUE107"/>
      <c r="WUF107"/>
      <c r="WUG107"/>
      <c r="WUH107"/>
      <c r="WUI107"/>
      <c r="WUJ107"/>
      <c r="WUK107"/>
      <c r="WUL107"/>
      <c r="WUM107"/>
      <c r="WUN107"/>
      <c r="WUO107"/>
      <c r="WUP107"/>
      <c r="WUQ107"/>
      <c r="WUR107"/>
      <c r="WUS107"/>
      <c r="WUT107"/>
      <c r="WUU107"/>
      <c r="WUV107"/>
      <c r="WUW107"/>
      <c r="WUX107"/>
      <c r="WUY107"/>
      <c r="WUZ107"/>
      <c r="WVA107"/>
      <c r="WVB107"/>
      <c r="WVC107"/>
      <c r="WVD107"/>
      <c r="WVE107"/>
      <c r="WVF107"/>
      <c r="WVG107"/>
      <c r="WVH107"/>
      <c r="WVI107"/>
      <c r="WVJ107"/>
      <c r="WVK107"/>
      <c r="WVL107"/>
      <c r="WVM107"/>
      <c r="WVN107"/>
      <c r="WVO107"/>
      <c r="WVP107"/>
      <c r="WVQ107"/>
      <c r="WVR107"/>
      <c r="WVS107"/>
      <c r="WVT107"/>
      <c r="WVU107"/>
      <c r="WVV107"/>
      <c r="WVW107"/>
      <c r="WVX107"/>
      <c r="WVY107"/>
      <c r="WVZ107"/>
      <c r="WWA107"/>
      <c r="WWB107"/>
      <c r="WWC107"/>
      <c r="WWD107"/>
      <c r="WWE107"/>
      <c r="WWF107"/>
      <c r="WWG107"/>
      <c r="WWH107"/>
      <c r="WWI107"/>
      <c r="WWJ107"/>
      <c r="WWK107"/>
      <c r="WWL107"/>
      <c r="WWM107"/>
      <c r="WWN107"/>
      <c r="WWO107"/>
      <c r="WWP107"/>
      <c r="WWQ107"/>
      <c r="WWR107"/>
      <c r="WWS107"/>
      <c r="WWT107"/>
      <c r="WWU107"/>
      <c r="WWV107"/>
      <c r="WWW107"/>
      <c r="WWX107"/>
      <c r="WWY107"/>
      <c r="WWZ107"/>
      <c r="WXA107"/>
      <c r="WXB107"/>
      <c r="WXC107"/>
      <c r="WXD107"/>
      <c r="WXE107"/>
      <c r="WXF107"/>
      <c r="WXG107"/>
      <c r="WXH107"/>
      <c r="WXI107"/>
      <c r="WXJ107"/>
      <c r="WXK107"/>
      <c r="WXL107"/>
      <c r="WXM107"/>
      <c r="WXN107"/>
      <c r="WXO107"/>
      <c r="WXP107"/>
      <c r="WXQ107"/>
      <c r="WXR107"/>
      <c r="WXS107"/>
      <c r="WXT107"/>
      <c r="WXU107"/>
      <c r="WXV107"/>
      <c r="WXW107"/>
      <c r="WXX107"/>
      <c r="WXY107"/>
      <c r="WXZ107"/>
      <c r="WYA107"/>
      <c r="WYB107"/>
      <c r="WYC107"/>
      <c r="WYD107"/>
      <c r="WYE107"/>
      <c r="WYF107"/>
      <c r="WYG107"/>
      <c r="WYH107"/>
      <c r="WYI107"/>
      <c r="WYJ107"/>
      <c r="WYK107"/>
      <c r="WYL107"/>
      <c r="WYM107"/>
      <c r="WYN107"/>
      <c r="WYO107"/>
      <c r="WYP107"/>
      <c r="WYQ107"/>
      <c r="WYR107"/>
      <c r="WYS107"/>
      <c r="WYT107"/>
      <c r="WYU107"/>
      <c r="WYV107"/>
      <c r="WYW107"/>
      <c r="WYX107"/>
      <c r="WYY107"/>
      <c r="WYZ107"/>
      <c r="WZA107"/>
      <c r="WZB107"/>
      <c r="WZC107"/>
      <c r="WZD107"/>
      <c r="WZE107"/>
      <c r="WZF107"/>
      <c r="WZG107"/>
      <c r="WZH107"/>
      <c r="WZI107"/>
      <c r="WZJ107"/>
      <c r="WZK107"/>
      <c r="WZL107"/>
      <c r="WZM107"/>
      <c r="WZN107"/>
      <c r="WZO107"/>
      <c r="WZP107"/>
      <c r="WZQ107"/>
      <c r="WZR107"/>
      <c r="WZS107"/>
      <c r="WZT107"/>
      <c r="WZU107"/>
      <c r="WZV107"/>
      <c r="WZW107"/>
      <c r="WZX107"/>
      <c r="WZY107"/>
      <c r="WZZ107"/>
      <c r="XAA107"/>
      <c r="XAB107"/>
      <c r="XAC107"/>
      <c r="XAD107"/>
      <c r="XAE107"/>
      <c r="XAF107"/>
      <c r="XAG107"/>
      <c r="XAH107"/>
      <c r="XAI107"/>
      <c r="XAJ107"/>
      <c r="XAK107"/>
      <c r="XAL107"/>
      <c r="XAM107"/>
      <c r="XAN107"/>
      <c r="XAO107"/>
      <c r="XAP107"/>
      <c r="XAQ107"/>
      <c r="XAR107"/>
      <c r="XAS107"/>
      <c r="XAT107"/>
      <c r="XAU107"/>
      <c r="XAV107"/>
      <c r="XAW107"/>
      <c r="XAX107"/>
      <c r="XAY107"/>
      <c r="XAZ107"/>
      <c r="XBA107"/>
      <c r="XBB107"/>
      <c r="XBC107"/>
      <c r="XBD107"/>
      <c r="XBE107"/>
      <c r="XBF107"/>
      <c r="XBG107"/>
      <c r="XBH107"/>
      <c r="XBI107"/>
      <c r="XBJ107"/>
      <c r="XBK107"/>
      <c r="XBL107"/>
      <c r="XBM107"/>
      <c r="XBN107"/>
      <c r="XBO107"/>
      <c r="XBP107"/>
      <c r="XBQ107"/>
      <c r="XBR107"/>
      <c r="XBS107"/>
      <c r="XBT107"/>
      <c r="XBU107"/>
      <c r="XBV107"/>
      <c r="XBW107"/>
      <c r="XBX107"/>
      <c r="XBY107"/>
      <c r="XBZ107"/>
      <c r="XCA107"/>
      <c r="XCB107"/>
      <c r="XCC107"/>
      <c r="XCD107"/>
      <c r="XCE107"/>
      <c r="XCF107"/>
      <c r="XCG107"/>
      <c r="XCH107"/>
      <c r="XCI107"/>
      <c r="XCJ107"/>
      <c r="XCK107"/>
      <c r="XCL107"/>
      <c r="XCM107"/>
      <c r="XCN107"/>
      <c r="XCO107"/>
      <c r="XCP107"/>
      <c r="XCQ107"/>
      <c r="XCR107"/>
      <c r="XCS107"/>
      <c r="XCT107"/>
      <c r="XCU107"/>
      <c r="XCV107"/>
      <c r="XCW107"/>
      <c r="XCX107"/>
      <c r="XCY107"/>
      <c r="XCZ107"/>
      <c r="XDA107"/>
      <c r="XDB107"/>
      <c r="XDC107"/>
      <c r="XDD107"/>
      <c r="XDE107"/>
      <c r="XDF107"/>
      <c r="XDG107"/>
      <c r="XDH107"/>
      <c r="XDI107"/>
      <c r="XDJ107"/>
      <c r="XDK107"/>
      <c r="XDL107"/>
      <c r="XDM107"/>
      <c r="XDN107"/>
      <c r="XDO107"/>
      <c r="XDP107"/>
      <c r="XDQ107"/>
      <c r="XDR107"/>
      <c r="XDS107"/>
      <c r="XDT107"/>
      <c r="XDU107"/>
      <c r="XDV107"/>
      <c r="XDW107"/>
      <c r="XDX107"/>
      <c r="XDY107"/>
      <c r="XDZ107"/>
      <c r="XEA107"/>
      <c r="XEB107"/>
      <c r="XEC107"/>
      <c r="XED107"/>
      <c r="XEE107"/>
      <c r="XEF107"/>
      <c r="XEG107"/>
      <c r="XEH107"/>
      <c r="XEI107"/>
      <c r="XEJ107"/>
      <c r="XEK107"/>
      <c r="XEL107"/>
      <c r="XEM107"/>
      <c r="XEN107"/>
      <c r="XEO107"/>
      <c r="XEP107"/>
      <c r="XEQ107"/>
      <c r="XER107"/>
      <c r="XES107"/>
      <c r="XET107"/>
      <c r="XEU107"/>
      <c r="XEV107"/>
      <c r="XEW107"/>
      <c r="XEX107"/>
      <c r="XEY107"/>
      <c r="XEZ107"/>
      <c r="XFA107"/>
      <c r="XFB107"/>
      <c r="XFC107"/>
    </row>
    <row r="108" spans="1:16383" s="11" customFormat="1" ht="15.75" customHeight="1" x14ac:dyDescent="0.2">
      <c r="A108"/>
      <c r="B108"/>
      <c r="C108"/>
      <c r="E108" s="68" t="s">
        <v>9311</v>
      </c>
      <c r="F108" s="64">
        <f>SUM(F104:F107)</f>
        <v>87</v>
      </c>
      <c r="G108" s="66" t="s">
        <v>2</v>
      </c>
      <c r="H108"/>
      <c r="I108" s="21" t="s">
        <v>9364</v>
      </c>
      <c r="J108" s="21"/>
      <c r="K108" s="29">
        <f>COUNTIF(H2:H88,I108)</f>
        <v>1</v>
      </c>
      <c r="L108" s="34">
        <f t="shared" si="7"/>
        <v>1.1494252873563218E-2</v>
      </c>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c r="AMK108"/>
      <c r="AML108"/>
      <c r="AMM108"/>
      <c r="AMN108"/>
      <c r="AMO108"/>
      <c r="AMP108"/>
      <c r="AMQ108"/>
      <c r="AMR108"/>
      <c r="AMS108"/>
      <c r="AMT108"/>
      <c r="AMU108"/>
      <c r="AMV108"/>
      <c r="AMW108"/>
      <c r="AMX108"/>
      <c r="AMY108"/>
      <c r="AMZ108"/>
      <c r="ANA108"/>
      <c r="ANB108"/>
      <c r="ANC108"/>
      <c r="AND108"/>
      <c r="ANE108"/>
      <c r="ANF108"/>
      <c r="ANG108"/>
      <c r="ANH108"/>
      <c r="ANI108"/>
      <c r="ANJ108"/>
      <c r="ANK108"/>
      <c r="ANL108"/>
      <c r="ANM108"/>
      <c r="ANN108"/>
      <c r="ANO108"/>
      <c r="ANP108"/>
      <c r="ANQ108"/>
      <c r="ANR108"/>
      <c r="ANS108"/>
      <c r="ANT108"/>
      <c r="ANU108"/>
      <c r="ANV108"/>
      <c r="ANW108"/>
      <c r="ANX108"/>
      <c r="ANY108"/>
      <c r="ANZ108"/>
      <c r="AOA108"/>
      <c r="AOB108"/>
      <c r="AOC108"/>
      <c r="AOD108"/>
      <c r="AOE108"/>
      <c r="AOF108"/>
      <c r="AOG108"/>
      <c r="AOH108"/>
      <c r="AOI108"/>
      <c r="AOJ108"/>
      <c r="AOK108"/>
      <c r="AOL108"/>
      <c r="AOM108"/>
      <c r="AON108"/>
      <c r="AOO108"/>
      <c r="AOP108"/>
      <c r="AOQ108"/>
      <c r="AOR108"/>
      <c r="AOS108"/>
      <c r="AOT108"/>
      <c r="AOU108"/>
      <c r="AOV108"/>
      <c r="AOW108"/>
      <c r="AOX108"/>
      <c r="AOY108"/>
      <c r="AOZ108"/>
      <c r="APA108"/>
      <c r="APB108"/>
      <c r="APC108"/>
      <c r="APD108"/>
      <c r="APE108"/>
      <c r="APF108"/>
      <c r="APG108"/>
      <c r="APH108"/>
      <c r="API108"/>
      <c r="APJ108"/>
      <c r="APK108"/>
      <c r="APL108"/>
      <c r="APM108"/>
      <c r="APN108"/>
      <c r="APO108"/>
      <c r="APP108"/>
      <c r="APQ108"/>
      <c r="APR108"/>
      <c r="APS108"/>
      <c r="APT108"/>
      <c r="APU108"/>
      <c r="APV108"/>
      <c r="APW108"/>
      <c r="APX108"/>
      <c r="APY108"/>
      <c r="APZ108"/>
      <c r="AQA108"/>
      <c r="AQB108"/>
      <c r="AQC108"/>
      <c r="AQD108"/>
      <c r="AQE108"/>
      <c r="AQF108"/>
      <c r="AQG108"/>
      <c r="AQH108"/>
      <c r="AQI108"/>
      <c r="AQJ108"/>
      <c r="AQK108"/>
      <c r="AQL108"/>
      <c r="AQM108"/>
      <c r="AQN108"/>
      <c r="AQO108"/>
      <c r="AQP108"/>
      <c r="AQQ108"/>
      <c r="AQR108"/>
      <c r="AQS108"/>
      <c r="AQT108"/>
      <c r="AQU108"/>
      <c r="AQV108"/>
      <c r="AQW108"/>
      <c r="AQX108"/>
      <c r="AQY108"/>
      <c r="AQZ108"/>
      <c r="ARA108"/>
      <c r="ARB108"/>
      <c r="ARC108"/>
      <c r="ARD108"/>
      <c r="ARE108"/>
      <c r="ARF108"/>
      <c r="ARG108"/>
      <c r="ARH108"/>
      <c r="ARI108"/>
      <c r="ARJ108"/>
      <c r="ARK108"/>
      <c r="ARL108"/>
      <c r="ARM108"/>
      <c r="ARN108"/>
      <c r="ARO108"/>
      <c r="ARP108"/>
      <c r="ARQ108"/>
      <c r="ARR108"/>
      <c r="ARS108"/>
      <c r="ART108"/>
      <c r="ARU108"/>
      <c r="ARV108"/>
      <c r="ARW108"/>
      <c r="ARX108"/>
      <c r="ARY108"/>
      <c r="ARZ108"/>
      <c r="ASA108"/>
      <c r="ASB108"/>
      <c r="ASC108"/>
      <c r="ASD108"/>
      <c r="ASE108"/>
      <c r="ASF108"/>
      <c r="ASG108"/>
      <c r="ASH108"/>
      <c r="ASI108"/>
      <c r="ASJ108"/>
      <c r="ASK108"/>
      <c r="ASL108"/>
      <c r="ASM108"/>
      <c r="ASN108"/>
      <c r="ASO108"/>
      <c r="ASP108"/>
      <c r="ASQ108"/>
      <c r="ASR108"/>
      <c r="ASS108"/>
      <c r="AST108"/>
      <c r="ASU108"/>
      <c r="ASV108"/>
      <c r="ASW108"/>
      <c r="ASX108"/>
      <c r="ASY108"/>
      <c r="ASZ108"/>
      <c r="ATA108"/>
      <c r="ATB108"/>
      <c r="ATC108"/>
      <c r="ATD108"/>
      <c r="ATE108"/>
      <c r="ATF108"/>
      <c r="ATG108"/>
      <c r="ATH108"/>
      <c r="ATI108"/>
      <c r="ATJ108"/>
      <c r="ATK108"/>
      <c r="ATL108"/>
      <c r="ATM108"/>
      <c r="ATN108"/>
      <c r="ATO108"/>
      <c r="ATP108"/>
      <c r="ATQ108"/>
      <c r="ATR108"/>
      <c r="ATS108"/>
      <c r="ATT108"/>
      <c r="ATU108"/>
      <c r="ATV108"/>
      <c r="ATW108"/>
      <c r="ATX108"/>
      <c r="ATY108"/>
      <c r="ATZ108"/>
      <c r="AUA108"/>
      <c r="AUB108"/>
      <c r="AUC108"/>
      <c r="AUD108"/>
      <c r="AUE108"/>
      <c r="AUF108"/>
      <c r="AUG108"/>
      <c r="AUH108"/>
      <c r="AUI108"/>
      <c r="AUJ108"/>
      <c r="AUK108"/>
      <c r="AUL108"/>
      <c r="AUM108"/>
      <c r="AUN108"/>
      <c r="AUO108"/>
      <c r="AUP108"/>
      <c r="AUQ108"/>
      <c r="AUR108"/>
      <c r="AUS108"/>
      <c r="AUT108"/>
      <c r="AUU108"/>
      <c r="AUV108"/>
      <c r="AUW108"/>
      <c r="AUX108"/>
      <c r="AUY108"/>
      <c r="AUZ108"/>
      <c r="AVA108"/>
      <c r="AVB108"/>
      <c r="AVC108"/>
      <c r="AVD108"/>
      <c r="AVE108"/>
      <c r="AVF108"/>
      <c r="AVG108"/>
      <c r="AVH108"/>
      <c r="AVI108"/>
      <c r="AVJ108"/>
      <c r="AVK108"/>
      <c r="AVL108"/>
      <c r="AVM108"/>
      <c r="AVN108"/>
      <c r="AVO108"/>
      <c r="AVP108"/>
      <c r="AVQ108"/>
      <c r="AVR108"/>
      <c r="AVS108"/>
      <c r="AVT108"/>
      <c r="AVU108"/>
      <c r="AVV108"/>
      <c r="AVW108"/>
      <c r="AVX108"/>
      <c r="AVY108"/>
      <c r="AVZ108"/>
      <c r="AWA108"/>
      <c r="AWB108"/>
      <c r="AWC108"/>
      <c r="AWD108"/>
      <c r="AWE108"/>
      <c r="AWF108"/>
      <c r="AWG108"/>
      <c r="AWH108"/>
      <c r="AWI108"/>
      <c r="AWJ108"/>
      <c r="AWK108"/>
      <c r="AWL108"/>
      <c r="AWM108"/>
      <c r="AWN108"/>
      <c r="AWO108"/>
      <c r="AWP108"/>
      <c r="AWQ108"/>
      <c r="AWR108"/>
      <c r="AWS108"/>
      <c r="AWT108"/>
      <c r="AWU108"/>
      <c r="AWV108"/>
      <c r="AWW108"/>
      <c r="AWX108"/>
      <c r="AWY108"/>
      <c r="AWZ108"/>
      <c r="AXA108"/>
      <c r="AXB108"/>
      <c r="AXC108"/>
      <c r="AXD108"/>
      <c r="AXE108"/>
      <c r="AXF108"/>
      <c r="AXG108"/>
      <c r="AXH108"/>
      <c r="AXI108"/>
      <c r="AXJ108"/>
      <c r="AXK108"/>
      <c r="AXL108"/>
      <c r="AXM108"/>
      <c r="AXN108"/>
      <c r="AXO108"/>
      <c r="AXP108"/>
      <c r="AXQ108"/>
      <c r="AXR108"/>
      <c r="AXS108"/>
      <c r="AXT108"/>
      <c r="AXU108"/>
      <c r="AXV108"/>
      <c r="AXW108"/>
      <c r="AXX108"/>
      <c r="AXY108"/>
      <c r="AXZ108"/>
      <c r="AYA108"/>
      <c r="AYB108"/>
      <c r="AYC108"/>
      <c r="AYD108"/>
      <c r="AYE108"/>
      <c r="AYF108"/>
      <c r="AYG108"/>
      <c r="AYH108"/>
      <c r="AYI108"/>
      <c r="AYJ108"/>
      <c r="AYK108"/>
      <c r="AYL108"/>
      <c r="AYM108"/>
      <c r="AYN108"/>
      <c r="AYO108"/>
      <c r="AYP108"/>
      <c r="AYQ108"/>
      <c r="AYR108"/>
      <c r="AYS108"/>
      <c r="AYT108"/>
      <c r="AYU108"/>
      <c r="AYV108"/>
      <c r="AYW108"/>
      <c r="AYX108"/>
      <c r="AYY108"/>
      <c r="AYZ108"/>
      <c r="AZA108"/>
      <c r="AZB108"/>
      <c r="AZC108"/>
      <c r="AZD108"/>
      <c r="AZE108"/>
      <c r="AZF108"/>
      <c r="AZG108"/>
      <c r="AZH108"/>
      <c r="AZI108"/>
      <c r="AZJ108"/>
      <c r="AZK108"/>
      <c r="AZL108"/>
      <c r="AZM108"/>
      <c r="AZN108"/>
      <c r="AZO108"/>
      <c r="AZP108"/>
      <c r="AZQ108"/>
      <c r="AZR108"/>
      <c r="AZS108"/>
      <c r="AZT108"/>
      <c r="AZU108"/>
      <c r="AZV108"/>
      <c r="AZW108"/>
      <c r="AZX108"/>
      <c r="AZY108"/>
      <c r="AZZ108"/>
      <c r="BAA108"/>
      <c r="BAB108"/>
      <c r="BAC108"/>
      <c r="BAD108"/>
      <c r="BAE108"/>
      <c r="BAF108"/>
      <c r="BAG108"/>
      <c r="BAH108"/>
      <c r="BAI108"/>
      <c r="BAJ108"/>
      <c r="BAK108"/>
      <c r="BAL108"/>
      <c r="BAM108"/>
      <c r="BAN108"/>
      <c r="BAO108"/>
      <c r="BAP108"/>
      <c r="BAQ108"/>
      <c r="BAR108"/>
      <c r="BAS108"/>
      <c r="BAT108"/>
      <c r="BAU108"/>
      <c r="BAV108"/>
      <c r="BAW108"/>
      <c r="BAX108"/>
      <c r="BAY108"/>
      <c r="BAZ108"/>
      <c r="BBA108"/>
      <c r="BBB108"/>
      <c r="BBC108"/>
      <c r="BBD108"/>
      <c r="BBE108"/>
      <c r="BBF108"/>
      <c r="BBG108"/>
      <c r="BBH108"/>
      <c r="BBI108"/>
      <c r="BBJ108"/>
      <c r="BBK108"/>
      <c r="BBL108"/>
      <c r="BBM108"/>
      <c r="BBN108"/>
      <c r="BBO108"/>
      <c r="BBP108"/>
      <c r="BBQ108"/>
      <c r="BBR108"/>
      <c r="BBS108"/>
      <c r="BBT108"/>
      <c r="BBU108"/>
      <c r="BBV108"/>
      <c r="BBW108"/>
      <c r="BBX108"/>
      <c r="BBY108"/>
      <c r="BBZ108"/>
      <c r="BCA108"/>
      <c r="BCB108"/>
      <c r="BCC108"/>
      <c r="BCD108"/>
      <c r="BCE108"/>
      <c r="BCF108"/>
      <c r="BCG108"/>
      <c r="BCH108"/>
      <c r="BCI108"/>
      <c r="BCJ108"/>
      <c r="BCK108"/>
      <c r="BCL108"/>
      <c r="BCM108"/>
      <c r="BCN108"/>
      <c r="BCO108"/>
      <c r="BCP108"/>
      <c r="BCQ108"/>
      <c r="BCR108"/>
      <c r="BCS108"/>
      <c r="BCT108"/>
      <c r="BCU108"/>
      <c r="BCV108"/>
      <c r="BCW108"/>
      <c r="BCX108"/>
      <c r="BCY108"/>
      <c r="BCZ108"/>
      <c r="BDA108"/>
      <c r="BDB108"/>
      <c r="BDC108"/>
      <c r="BDD108"/>
      <c r="BDE108"/>
      <c r="BDF108"/>
      <c r="BDG108"/>
      <c r="BDH108"/>
      <c r="BDI108"/>
      <c r="BDJ108"/>
      <c r="BDK108"/>
      <c r="BDL108"/>
      <c r="BDM108"/>
      <c r="BDN108"/>
      <c r="BDO108"/>
      <c r="BDP108"/>
      <c r="BDQ108"/>
      <c r="BDR108"/>
      <c r="BDS108"/>
      <c r="BDT108"/>
      <c r="BDU108"/>
      <c r="BDV108"/>
      <c r="BDW108"/>
      <c r="BDX108"/>
      <c r="BDY108"/>
      <c r="BDZ108"/>
      <c r="BEA108"/>
      <c r="BEB108"/>
      <c r="BEC108"/>
      <c r="BED108"/>
      <c r="BEE108"/>
      <c r="BEF108"/>
      <c r="BEG108"/>
      <c r="BEH108"/>
      <c r="BEI108"/>
      <c r="BEJ108"/>
      <c r="BEK108"/>
      <c r="BEL108"/>
      <c r="BEM108"/>
      <c r="BEN108"/>
      <c r="BEO108"/>
      <c r="BEP108"/>
      <c r="BEQ108"/>
      <c r="BER108"/>
      <c r="BES108"/>
      <c r="BET108"/>
      <c r="BEU108"/>
      <c r="BEV108"/>
      <c r="BEW108"/>
      <c r="BEX108"/>
      <c r="BEY108"/>
      <c r="BEZ108"/>
      <c r="BFA108"/>
      <c r="BFB108"/>
      <c r="BFC108"/>
      <c r="BFD108"/>
      <c r="BFE108"/>
      <c r="BFF108"/>
      <c r="BFG108"/>
      <c r="BFH108"/>
      <c r="BFI108"/>
      <c r="BFJ108"/>
      <c r="BFK108"/>
      <c r="BFL108"/>
      <c r="BFM108"/>
      <c r="BFN108"/>
      <c r="BFO108"/>
      <c r="BFP108"/>
      <c r="BFQ108"/>
      <c r="BFR108"/>
      <c r="BFS108"/>
      <c r="BFT108"/>
      <c r="BFU108"/>
      <c r="BFV108"/>
      <c r="BFW108"/>
      <c r="BFX108"/>
      <c r="BFY108"/>
      <c r="BFZ108"/>
      <c r="BGA108"/>
      <c r="BGB108"/>
      <c r="BGC108"/>
      <c r="BGD108"/>
      <c r="BGE108"/>
      <c r="BGF108"/>
      <c r="BGG108"/>
      <c r="BGH108"/>
      <c r="BGI108"/>
      <c r="BGJ108"/>
      <c r="BGK108"/>
      <c r="BGL108"/>
      <c r="BGM108"/>
      <c r="BGN108"/>
      <c r="BGO108"/>
      <c r="BGP108"/>
      <c r="BGQ108"/>
      <c r="BGR108"/>
      <c r="BGS108"/>
      <c r="BGT108"/>
      <c r="BGU108"/>
      <c r="BGV108"/>
      <c r="BGW108"/>
      <c r="BGX108"/>
      <c r="BGY108"/>
      <c r="BGZ108"/>
      <c r="BHA108"/>
      <c r="BHB108"/>
      <c r="BHC108"/>
      <c r="BHD108"/>
      <c r="BHE108"/>
      <c r="BHF108"/>
      <c r="BHG108"/>
      <c r="BHH108"/>
      <c r="BHI108"/>
      <c r="BHJ108"/>
      <c r="BHK108"/>
      <c r="BHL108"/>
      <c r="BHM108"/>
      <c r="BHN108"/>
      <c r="BHO108"/>
      <c r="BHP108"/>
      <c r="BHQ108"/>
      <c r="BHR108"/>
      <c r="BHS108"/>
      <c r="BHT108"/>
      <c r="BHU108"/>
      <c r="BHV108"/>
      <c r="BHW108"/>
      <c r="BHX108"/>
      <c r="BHY108"/>
      <c r="BHZ108"/>
      <c r="BIA108"/>
      <c r="BIB108"/>
      <c r="BIC108"/>
      <c r="BID108"/>
      <c r="BIE108"/>
      <c r="BIF108"/>
      <c r="BIG108"/>
      <c r="BIH108"/>
      <c r="BII108"/>
      <c r="BIJ108"/>
      <c r="BIK108"/>
      <c r="BIL108"/>
      <c r="BIM108"/>
      <c r="BIN108"/>
      <c r="BIO108"/>
      <c r="BIP108"/>
      <c r="BIQ108"/>
      <c r="BIR108"/>
      <c r="BIS108"/>
      <c r="BIT108"/>
      <c r="BIU108"/>
      <c r="BIV108"/>
      <c r="BIW108"/>
      <c r="BIX108"/>
      <c r="BIY108"/>
      <c r="BIZ108"/>
      <c r="BJA108"/>
      <c r="BJB108"/>
      <c r="BJC108"/>
      <c r="BJD108"/>
      <c r="BJE108"/>
      <c r="BJF108"/>
      <c r="BJG108"/>
      <c r="BJH108"/>
      <c r="BJI108"/>
      <c r="BJJ108"/>
      <c r="BJK108"/>
      <c r="BJL108"/>
      <c r="BJM108"/>
      <c r="BJN108"/>
      <c r="BJO108"/>
      <c r="BJP108"/>
      <c r="BJQ108"/>
      <c r="BJR108"/>
      <c r="BJS108"/>
      <c r="BJT108"/>
      <c r="BJU108"/>
      <c r="BJV108"/>
      <c r="BJW108"/>
      <c r="BJX108"/>
      <c r="BJY108"/>
      <c r="BJZ108"/>
      <c r="BKA108"/>
      <c r="BKB108"/>
      <c r="BKC108"/>
      <c r="BKD108"/>
      <c r="BKE108"/>
      <c r="BKF108"/>
      <c r="BKG108"/>
      <c r="BKH108"/>
      <c r="BKI108"/>
      <c r="BKJ108"/>
      <c r="BKK108"/>
      <c r="BKL108"/>
      <c r="BKM108"/>
      <c r="BKN108"/>
      <c r="BKO108"/>
      <c r="BKP108"/>
      <c r="BKQ108"/>
      <c r="BKR108"/>
      <c r="BKS108"/>
      <c r="BKT108"/>
      <c r="BKU108"/>
      <c r="BKV108"/>
      <c r="BKW108"/>
      <c r="BKX108"/>
      <c r="BKY108"/>
      <c r="BKZ108"/>
      <c r="BLA108"/>
      <c r="BLB108"/>
      <c r="BLC108"/>
      <c r="BLD108"/>
      <c r="BLE108"/>
      <c r="BLF108"/>
      <c r="BLG108"/>
      <c r="BLH108"/>
      <c r="BLI108"/>
      <c r="BLJ108"/>
      <c r="BLK108"/>
      <c r="BLL108"/>
      <c r="BLM108"/>
      <c r="BLN108"/>
      <c r="BLO108"/>
      <c r="BLP108"/>
      <c r="BLQ108"/>
      <c r="BLR108"/>
      <c r="BLS108"/>
      <c r="BLT108"/>
      <c r="BLU108"/>
      <c r="BLV108"/>
      <c r="BLW108"/>
      <c r="BLX108"/>
      <c r="BLY108"/>
      <c r="BLZ108"/>
      <c r="BMA108"/>
      <c r="BMB108"/>
      <c r="BMC108"/>
      <c r="BMD108"/>
      <c r="BME108"/>
      <c r="BMF108"/>
      <c r="BMG108"/>
      <c r="BMH108"/>
      <c r="BMI108"/>
      <c r="BMJ108"/>
      <c r="BMK108"/>
      <c r="BML108"/>
      <c r="BMM108"/>
      <c r="BMN108"/>
      <c r="BMO108"/>
      <c r="BMP108"/>
      <c r="BMQ108"/>
      <c r="BMR108"/>
      <c r="BMS108"/>
      <c r="BMT108"/>
      <c r="BMU108"/>
      <c r="BMV108"/>
      <c r="BMW108"/>
      <c r="BMX108"/>
      <c r="BMY108"/>
      <c r="BMZ108"/>
      <c r="BNA108"/>
      <c r="BNB108"/>
      <c r="BNC108"/>
      <c r="BND108"/>
      <c r="BNE108"/>
      <c r="BNF108"/>
      <c r="BNG108"/>
      <c r="BNH108"/>
      <c r="BNI108"/>
      <c r="BNJ108"/>
      <c r="BNK108"/>
      <c r="BNL108"/>
      <c r="BNM108"/>
      <c r="BNN108"/>
      <c r="BNO108"/>
      <c r="BNP108"/>
      <c r="BNQ108"/>
      <c r="BNR108"/>
      <c r="BNS108"/>
      <c r="BNT108"/>
      <c r="BNU108"/>
      <c r="BNV108"/>
      <c r="BNW108"/>
      <c r="BNX108"/>
      <c r="BNY108"/>
      <c r="BNZ108"/>
      <c r="BOA108"/>
      <c r="BOB108"/>
      <c r="BOC108"/>
      <c r="BOD108"/>
      <c r="BOE108"/>
      <c r="BOF108"/>
      <c r="BOG108"/>
      <c r="BOH108"/>
      <c r="BOI108"/>
      <c r="BOJ108"/>
      <c r="BOK108"/>
      <c r="BOL108"/>
      <c r="BOM108"/>
      <c r="BON108"/>
      <c r="BOO108"/>
      <c r="BOP108"/>
      <c r="BOQ108"/>
      <c r="BOR108"/>
      <c r="BOS108"/>
      <c r="BOT108"/>
      <c r="BOU108"/>
      <c r="BOV108"/>
      <c r="BOW108"/>
      <c r="BOX108"/>
      <c r="BOY108"/>
      <c r="BOZ108"/>
      <c r="BPA108"/>
      <c r="BPB108"/>
      <c r="BPC108"/>
      <c r="BPD108"/>
      <c r="BPE108"/>
      <c r="BPF108"/>
      <c r="BPG108"/>
      <c r="BPH108"/>
      <c r="BPI108"/>
      <c r="BPJ108"/>
      <c r="BPK108"/>
      <c r="BPL108"/>
      <c r="BPM108"/>
      <c r="BPN108"/>
      <c r="BPO108"/>
      <c r="BPP108"/>
      <c r="BPQ108"/>
      <c r="BPR108"/>
      <c r="BPS108"/>
      <c r="BPT108"/>
      <c r="BPU108"/>
      <c r="BPV108"/>
      <c r="BPW108"/>
      <c r="BPX108"/>
      <c r="BPY108"/>
      <c r="BPZ108"/>
      <c r="BQA108"/>
      <c r="BQB108"/>
      <c r="BQC108"/>
      <c r="BQD108"/>
      <c r="BQE108"/>
      <c r="BQF108"/>
      <c r="BQG108"/>
      <c r="BQH108"/>
      <c r="BQI108"/>
      <c r="BQJ108"/>
      <c r="BQK108"/>
      <c r="BQL108"/>
      <c r="BQM108"/>
      <c r="BQN108"/>
      <c r="BQO108"/>
      <c r="BQP108"/>
      <c r="BQQ108"/>
      <c r="BQR108"/>
      <c r="BQS108"/>
      <c r="BQT108"/>
      <c r="BQU108"/>
      <c r="BQV108"/>
      <c r="BQW108"/>
      <c r="BQX108"/>
      <c r="BQY108"/>
      <c r="BQZ108"/>
      <c r="BRA108"/>
      <c r="BRB108"/>
      <c r="BRC108"/>
      <c r="BRD108"/>
      <c r="BRE108"/>
      <c r="BRF108"/>
      <c r="BRG108"/>
      <c r="BRH108"/>
      <c r="BRI108"/>
      <c r="BRJ108"/>
      <c r="BRK108"/>
      <c r="BRL108"/>
      <c r="BRM108"/>
      <c r="BRN108"/>
      <c r="BRO108"/>
      <c r="BRP108"/>
      <c r="BRQ108"/>
      <c r="BRR108"/>
      <c r="BRS108"/>
      <c r="BRT108"/>
      <c r="BRU108"/>
      <c r="BRV108"/>
      <c r="BRW108"/>
      <c r="BRX108"/>
      <c r="BRY108"/>
      <c r="BRZ108"/>
      <c r="BSA108"/>
      <c r="BSB108"/>
      <c r="BSC108"/>
      <c r="BSD108"/>
      <c r="BSE108"/>
      <c r="BSF108"/>
      <c r="BSG108"/>
      <c r="BSH108"/>
      <c r="BSI108"/>
      <c r="BSJ108"/>
      <c r="BSK108"/>
      <c r="BSL108"/>
      <c r="BSM108"/>
      <c r="BSN108"/>
      <c r="BSO108"/>
      <c r="BSP108"/>
      <c r="BSQ108"/>
      <c r="BSR108"/>
      <c r="BSS108"/>
      <c r="BST108"/>
      <c r="BSU108"/>
      <c r="BSV108"/>
      <c r="BSW108"/>
      <c r="BSX108"/>
      <c r="BSY108"/>
      <c r="BSZ108"/>
      <c r="BTA108"/>
      <c r="BTB108"/>
      <c r="BTC108"/>
      <c r="BTD108"/>
      <c r="BTE108"/>
      <c r="BTF108"/>
      <c r="BTG108"/>
      <c r="BTH108"/>
      <c r="BTI108"/>
      <c r="BTJ108"/>
      <c r="BTK108"/>
      <c r="BTL108"/>
      <c r="BTM108"/>
      <c r="BTN108"/>
      <c r="BTO108"/>
      <c r="BTP108"/>
      <c r="BTQ108"/>
      <c r="BTR108"/>
      <c r="BTS108"/>
      <c r="BTT108"/>
      <c r="BTU108"/>
      <c r="BTV108"/>
      <c r="BTW108"/>
      <c r="BTX108"/>
      <c r="BTY108"/>
      <c r="BTZ108"/>
      <c r="BUA108"/>
      <c r="BUB108"/>
      <c r="BUC108"/>
      <c r="BUD108"/>
      <c r="BUE108"/>
      <c r="BUF108"/>
      <c r="BUG108"/>
      <c r="BUH108"/>
      <c r="BUI108"/>
      <c r="BUJ108"/>
      <c r="BUK108"/>
      <c r="BUL108"/>
      <c r="BUM108"/>
      <c r="BUN108"/>
      <c r="BUO108"/>
      <c r="BUP108"/>
      <c r="BUQ108"/>
      <c r="BUR108"/>
      <c r="BUS108"/>
      <c r="BUT108"/>
      <c r="BUU108"/>
      <c r="BUV108"/>
      <c r="BUW108"/>
      <c r="BUX108"/>
      <c r="BUY108"/>
      <c r="BUZ108"/>
      <c r="BVA108"/>
      <c r="BVB108"/>
      <c r="BVC108"/>
      <c r="BVD108"/>
      <c r="BVE108"/>
      <c r="BVF108"/>
      <c r="BVG108"/>
      <c r="BVH108"/>
      <c r="BVI108"/>
      <c r="BVJ108"/>
      <c r="BVK108"/>
      <c r="BVL108"/>
      <c r="BVM108"/>
      <c r="BVN108"/>
      <c r="BVO108"/>
      <c r="BVP108"/>
      <c r="BVQ108"/>
      <c r="BVR108"/>
      <c r="BVS108"/>
      <c r="BVT108"/>
      <c r="BVU108"/>
      <c r="BVV108"/>
      <c r="BVW108"/>
      <c r="BVX108"/>
      <c r="BVY108"/>
      <c r="BVZ108"/>
      <c r="BWA108"/>
      <c r="BWB108"/>
      <c r="BWC108"/>
      <c r="BWD108"/>
      <c r="BWE108"/>
      <c r="BWF108"/>
      <c r="BWG108"/>
      <c r="BWH108"/>
      <c r="BWI108"/>
      <c r="BWJ108"/>
      <c r="BWK108"/>
      <c r="BWL108"/>
      <c r="BWM108"/>
      <c r="BWN108"/>
      <c r="BWO108"/>
      <c r="BWP108"/>
      <c r="BWQ108"/>
      <c r="BWR108"/>
      <c r="BWS108"/>
      <c r="BWT108"/>
      <c r="BWU108"/>
      <c r="BWV108"/>
      <c r="BWW108"/>
      <c r="BWX108"/>
      <c r="BWY108"/>
      <c r="BWZ108"/>
      <c r="BXA108"/>
      <c r="BXB108"/>
      <c r="BXC108"/>
      <c r="BXD108"/>
      <c r="BXE108"/>
      <c r="BXF108"/>
      <c r="BXG108"/>
      <c r="BXH108"/>
      <c r="BXI108"/>
      <c r="BXJ108"/>
      <c r="BXK108"/>
      <c r="BXL108"/>
      <c r="BXM108"/>
      <c r="BXN108"/>
      <c r="BXO108"/>
      <c r="BXP108"/>
      <c r="BXQ108"/>
      <c r="BXR108"/>
      <c r="BXS108"/>
      <c r="BXT108"/>
      <c r="BXU108"/>
      <c r="BXV108"/>
      <c r="BXW108"/>
      <c r="BXX108"/>
      <c r="BXY108"/>
      <c r="BXZ108"/>
      <c r="BYA108"/>
      <c r="BYB108"/>
      <c r="BYC108"/>
      <c r="BYD108"/>
      <c r="BYE108"/>
      <c r="BYF108"/>
      <c r="BYG108"/>
      <c r="BYH108"/>
      <c r="BYI108"/>
      <c r="BYJ108"/>
      <c r="BYK108"/>
      <c r="BYL108"/>
      <c r="BYM108"/>
      <c r="BYN108"/>
      <c r="BYO108"/>
      <c r="BYP108"/>
      <c r="BYQ108"/>
      <c r="BYR108"/>
      <c r="BYS108"/>
      <c r="BYT108"/>
      <c r="BYU108"/>
      <c r="BYV108"/>
      <c r="BYW108"/>
      <c r="BYX108"/>
      <c r="BYY108"/>
      <c r="BYZ108"/>
      <c r="BZA108"/>
      <c r="BZB108"/>
      <c r="BZC108"/>
      <c r="BZD108"/>
      <c r="BZE108"/>
      <c r="BZF108"/>
      <c r="BZG108"/>
      <c r="BZH108"/>
      <c r="BZI108"/>
      <c r="BZJ108"/>
      <c r="BZK108"/>
      <c r="BZL108"/>
      <c r="BZM108"/>
      <c r="BZN108"/>
      <c r="BZO108"/>
      <c r="BZP108"/>
      <c r="BZQ108"/>
      <c r="BZR108"/>
      <c r="BZS108"/>
      <c r="BZT108"/>
      <c r="BZU108"/>
      <c r="BZV108"/>
      <c r="BZW108"/>
      <c r="BZX108"/>
      <c r="BZY108"/>
      <c r="BZZ108"/>
      <c r="CAA108"/>
      <c r="CAB108"/>
      <c r="CAC108"/>
      <c r="CAD108"/>
      <c r="CAE108"/>
      <c r="CAF108"/>
      <c r="CAG108"/>
      <c r="CAH108"/>
      <c r="CAI108"/>
      <c r="CAJ108"/>
      <c r="CAK108"/>
      <c r="CAL108"/>
      <c r="CAM108"/>
      <c r="CAN108"/>
      <c r="CAO108"/>
      <c r="CAP108"/>
      <c r="CAQ108"/>
      <c r="CAR108"/>
      <c r="CAS108"/>
      <c r="CAT108"/>
      <c r="CAU108"/>
      <c r="CAV108"/>
      <c r="CAW108"/>
      <c r="CAX108"/>
      <c r="CAY108"/>
      <c r="CAZ108"/>
      <c r="CBA108"/>
      <c r="CBB108"/>
      <c r="CBC108"/>
      <c r="CBD108"/>
      <c r="CBE108"/>
      <c r="CBF108"/>
      <c r="CBG108"/>
      <c r="CBH108"/>
      <c r="CBI108"/>
      <c r="CBJ108"/>
      <c r="CBK108"/>
      <c r="CBL108"/>
      <c r="CBM108"/>
      <c r="CBN108"/>
      <c r="CBO108"/>
      <c r="CBP108"/>
      <c r="CBQ108"/>
      <c r="CBR108"/>
      <c r="CBS108"/>
      <c r="CBT108"/>
      <c r="CBU108"/>
      <c r="CBV108"/>
      <c r="CBW108"/>
      <c r="CBX108"/>
      <c r="CBY108"/>
      <c r="CBZ108"/>
      <c r="CCA108"/>
      <c r="CCB108"/>
      <c r="CCC108"/>
      <c r="CCD108"/>
      <c r="CCE108"/>
      <c r="CCF108"/>
      <c r="CCG108"/>
      <c r="CCH108"/>
      <c r="CCI108"/>
      <c r="CCJ108"/>
      <c r="CCK108"/>
      <c r="CCL108"/>
      <c r="CCM108"/>
      <c r="CCN108"/>
      <c r="CCO108"/>
      <c r="CCP108"/>
      <c r="CCQ108"/>
      <c r="CCR108"/>
      <c r="CCS108"/>
      <c r="CCT108"/>
      <c r="CCU108"/>
      <c r="CCV108"/>
      <c r="CCW108"/>
      <c r="CCX108"/>
      <c r="CCY108"/>
      <c r="CCZ108"/>
      <c r="CDA108"/>
      <c r="CDB108"/>
      <c r="CDC108"/>
      <c r="CDD108"/>
      <c r="CDE108"/>
      <c r="CDF108"/>
      <c r="CDG108"/>
      <c r="CDH108"/>
      <c r="CDI108"/>
      <c r="CDJ108"/>
      <c r="CDK108"/>
      <c r="CDL108"/>
      <c r="CDM108"/>
      <c r="CDN108"/>
      <c r="CDO108"/>
      <c r="CDP108"/>
      <c r="CDQ108"/>
      <c r="CDR108"/>
      <c r="CDS108"/>
      <c r="CDT108"/>
      <c r="CDU108"/>
      <c r="CDV108"/>
      <c r="CDW108"/>
      <c r="CDX108"/>
      <c r="CDY108"/>
      <c r="CDZ108"/>
      <c r="CEA108"/>
      <c r="CEB108"/>
      <c r="CEC108"/>
      <c r="CED108"/>
      <c r="CEE108"/>
      <c r="CEF108"/>
      <c r="CEG108"/>
      <c r="CEH108"/>
      <c r="CEI108"/>
      <c r="CEJ108"/>
      <c r="CEK108"/>
      <c r="CEL108"/>
      <c r="CEM108"/>
      <c r="CEN108"/>
      <c r="CEO108"/>
      <c r="CEP108"/>
      <c r="CEQ108"/>
      <c r="CER108"/>
      <c r="CES108"/>
      <c r="CET108"/>
      <c r="CEU108"/>
      <c r="CEV108"/>
      <c r="CEW108"/>
      <c r="CEX108"/>
      <c r="CEY108"/>
      <c r="CEZ108"/>
      <c r="CFA108"/>
      <c r="CFB108"/>
      <c r="CFC108"/>
      <c r="CFD108"/>
      <c r="CFE108"/>
      <c r="CFF108"/>
      <c r="CFG108"/>
      <c r="CFH108"/>
      <c r="CFI108"/>
      <c r="CFJ108"/>
      <c r="CFK108"/>
      <c r="CFL108"/>
      <c r="CFM108"/>
      <c r="CFN108"/>
      <c r="CFO108"/>
      <c r="CFP108"/>
      <c r="CFQ108"/>
      <c r="CFR108"/>
      <c r="CFS108"/>
      <c r="CFT108"/>
      <c r="CFU108"/>
      <c r="CFV108"/>
      <c r="CFW108"/>
      <c r="CFX108"/>
      <c r="CFY108"/>
      <c r="CFZ108"/>
      <c r="CGA108"/>
      <c r="CGB108"/>
      <c r="CGC108"/>
      <c r="CGD108"/>
      <c r="CGE108"/>
      <c r="CGF108"/>
      <c r="CGG108"/>
      <c r="CGH108"/>
      <c r="CGI108"/>
      <c r="CGJ108"/>
      <c r="CGK108"/>
      <c r="CGL108"/>
      <c r="CGM108"/>
      <c r="CGN108"/>
      <c r="CGO108"/>
      <c r="CGP108"/>
      <c r="CGQ108"/>
      <c r="CGR108"/>
      <c r="CGS108"/>
      <c r="CGT108"/>
      <c r="CGU108"/>
      <c r="CGV108"/>
      <c r="CGW108"/>
      <c r="CGX108"/>
      <c r="CGY108"/>
      <c r="CGZ108"/>
      <c r="CHA108"/>
      <c r="CHB108"/>
      <c r="CHC108"/>
      <c r="CHD108"/>
      <c r="CHE108"/>
      <c r="CHF108"/>
      <c r="CHG108"/>
      <c r="CHH108"/>
      <c r="CHI108"/>
      <c r="CHJ108"/>
      <c r="CHK108"/>
      <c r="CHL108"/>
      <c r="CHM108"/>
      <c r="CHN108"/>
      <c r="CHO108"/>
      <c r="CHP108"/>
      <c r="CHQ108"/>
      <c r="CHR108"/>
      <c r="CHS108"/>
      <c r="CHT108"/>
      <c r="CHU108"/>
      <c r="CHV108"/>
      <c r="CHW108"/>
      <c r="CHX108"/>
      <c r="CHY108"/>
      <c r="CHZ108"/>
      <c r="CIA108"/>
      <c r="CIB108"/>
      <c r="CIC108"/>
      <c r="CID108"/>
      <c r="CIE108"/>
      <c r="CIF108"/>
      <c r="CIG108"/>
      <c r="CIH108"/>
      <c r="CII108"/>
      <c r="CIJ108"/>
      <c r="CIK108"/>
      <c r="CIL108"/>
      <c r="CIM108"/>
      <c r="CIN108"/>
      <c r="CIO108"/>
      <c r="CIP108"/>
      <c r="CIQ108"/>
      <c r="CIR108"/>
      <c r="CIS108"/>
      <c r="CIT108"/>
      <c r="CIU108"/>
      <c r="CIV108"/>
      <c r="CIW108"/>
      <c r="CIX108"/>
      <c r="CIY108"/>
      <c r="CIZ108"/>
      <c r="CJA108"/>
      <c r="CJB108"/>
      <c r="CJC108"/>
      <c r="CJD108"/>
      <c r="CJE108"/>
      <c r="CJF108"/>
      <c r="CJG108"/>
      <c r="CJH108"/>
      <c r="CJI108"/>
      <c r="CJJ108"/>
      <c r="CJK108"/>
      <c r="CJL108"/>
      <c r="CJM108"/>
      <c r="CJN108"/>
      <c r="CJO108"/>
      <c r="CJP108"/>
      <c r="CJQ108"/>
      <c r="CJR108"/>
      <c r="CJS108"/>
      <c r="CJT108"/>
      <c r="CJU108"/>
      <c r="CJV108"/>
      <c r="CJW108"/>
      <c r="CJX108"/>
      <c r="CJY108"/>
      <c r="CJZ108"/>
      <c r="CKA108"/>
      <c r="CKB108"/>
      <c r="CKC108"/>
      <c r="CKD108"/>
      <c r="CKE108"/>
      <c r="CKF108"/>
      <c r="CKG108"/>
      <c r="CKH108"/>
      <c r="CKI108"/>
      <c r="CKJ108"/>
      <c r="CKK108"/>
      <c r="CKL108"/>
      <c r="CKM108"/>
      <c r="CKN108"/>
      <c r="CKO108"/>
      <c r="CKP108"/>
      <c r="CKQ108"/>
      <c r="CKR108"/>
      <c r="CKS108"/>
      <c r="CKT108"/>
      <c r="CKU108"/>
      <c r="CKV108"/>
      <c r="CKW108"/>
      <c r="CKX108"/>
      <c r="CKY108"/>
      <c r="CKZ108"/>
      <c r="CLA108"/>
      <c r="CLB108"/>
      <c r="CLC108"/>
      <c r="CLD108"/>
      <c r="CLE108"/>
      <c r="CLF108"/>
      <c r="CLG108"/>
      <c r="CLH108"/>
      <c r="CLI108"/>
      <c r="CLJ108"/>
      <c r="CLK108"/>
      <c r="CLL108"/>
      <c r="CLM108"/>
      <c r="CLN108"/>
      <c r="CLO108"/>
      <c r="CLP108"/>
      <c r="CLQ108"/>
      <c r="CLR108"/>
      <c r="CLS108"/>
      <c r="CLT108"/>
      <c r="CLU108"/>
      <c r="CLV108"/>
      <c r="CLW108"/>
      <c r="CLX108"/>
      <c r="CLY108"/>
      <c r="CLZ108"/>
      <c r="CMA108"/>
      <c r="CMB108"/>
      <c r="CMC108"/>
      <c r="CMD108"/>
      <c r="CME108"/>
      <c r="CMF108"/>
      <c r="CMG108"/>
      <c r="CMH108"/>
      <c r="CMI108"/>
      <c r="CMJ108"/>
      <c r="CMK108"/>
      <c r="CML108"/>
      <c r="CMM108"/>
      <c r="CMN108"/>
      <c r="CMO108"/>
      <c r="CMP108"/>
      <c r="CMQ108"/>
      <c r="CMR108"/>
      <c r="CMS108"/>
      <c r="CMT108"/>
      <c r="CMU108"/>
      <c r="CMV108"/>
      <c r="CMW108"/>
      <c r="CMX108"/>
      <c r="CMY108"/>
      <c r="CMZ108"/>
      <c r="CNA108"/>
      <c r="CNB108"/>
      <c r="CNC108"/>
      <c r="CND108"/>
      <c r="CNE108"/>
      <c r="CNF108"/>
      <c r="CNG108"/>
      <c r="CNH108"/>
      <c r="CNI108"/>
      <c r="CNJ108"/>
      <c r="CNK108"/>
      <c r="CNL108"/>
      <c r="CNM108"/>
      <c r="CNN108"/>
      <c r="CNO108"/>
      <c r="CNP108"/>
      <c r="CNQ108"/>
      <c r="CNR108"/>
      <c r="CNS108"/>
      <c r="CNT108"/>
      <c r="CNU108"/>
      <c r="CNV108"/>
      <c r="CNW108"/>
      <c r="CNX108"/>
      <c r="CNY108"/>
      <c r="CNZ108"/>
      <c r="COA108"/>
      <c r="COB108"/>
      <c r="COC108"/>
      <c r="COD108"/>
      <c r="COE108"/>
      <c r="COF108"/>
      <c r="COG108"/>
      <c r="COH108"/>
      <c r="COI108"/>
      <c r="COJ108"/>
      <c r="COK108"/>
      <c r="COL108"/>
      <c r="COM108"/>
      <c r="CON108"/>
      <c r="COO108"/>
      <c r="COP108"/>
      <c r="COQ108"/>
      <c r="COR108"/>
      <c r="COS108"/>
      <c r="COT108"/>
      <c r="COU108"/>
      <c r="COV108"/>
      <c r="COW108"/>
      <c r="COX108"/>
      <c r="COY108"/>
      <c r="COZ108"/>
      <c r="CPA108"/>
      <c r="CPB108"/>
      <c r="CPC108"/>
      <c r="CPD108"/>
      <c r="CPE108"/>
      <c r="CPF108"/>
      <c r="CPG108"/>
      <c r="CPH108"/>
      <c r="CPI108"/>
      <c r="CPJ108"/>
      <c r="CPK108"/>
      <c r="CPL108"/>
      <c r="CPM108"/>
      <c r="CPN108"/>
      <c r="CPO108"/>
      <c r="CPP108"/>
      <c r="CPQ108"/>
      <c r="CPR108"/>
      <c r="CPS108"/>
      <c r="CPT108"/>
      <c r="CPU108"/>
      <c r="CPV108"/>
      <c r="CPW108"/>
      <c r="CPX108"/>
      <c r="CPY108"/>
      <c r="CPZ108"/>
      <c r="CQA108"/>
      <c r="CQB108"/>
      <c r="CQC108"/>
      <c r="CQD108"/>
      <c r="CQE108"/>
      <c r="CQF108"/>
      <c r="CQG108"/>
      <c r="CQH108"/>
      <c r="CQI108"/>
      <c r="CQJ108"/>
      <c r="CQK108"/>
      <c r="CQL108"/>
      <c r="CQM108"/>
      <c r="CQN108"/>
      <c r="CQO108"/>
      <c r="CQP108"/>
      <c r="CQQ108"/>
      <c r="CQR108"/>
      <c r="CQS108"/>
      <c r="CQT108"/>
      <c r="CQU108"/>
      <c r="CQV108"/>
      <c r="CQW108"/>
      <c r="CQX108"/>
      <c r="CQY108"/>
      <c r="CQZ108"/>
      <c r="CRA108"/>
      <c r="CRB108"/>
      <c r="CRC108"/>
      <c r="CRD108"/>
      <c r="CRE108"/>
      <c r="CRF108"/>
      <c r="CRG108"/>
      <c r="CRH108"/>
      <c r="CRI108"/>
      <c r="CRJ108"/>
      <c r="CRK108"/>
      <c r="CRL108"/>
      <c r="CRM108"/>
      <c r="CRN108"/>
      <c r="CRO108"/>
      <c r="CRP108"/>
      <c r="CRQ108"/>
      <c r="CRR108"/>
      <c r="CRS108"/>
      <c r="CRT108"/>
      <c r="CRU108"/>
      <c r="CRV108"/>
      <c r="CRW108"/>
      <c r="CRX108"/>
      <c r="CRY108"/>
      <c r="CRZ108"/>
      <c r="CSA108"/>
      <c r="CSB108"/>
      <c r="CSC108"/>
      <c r="CSD108"/>
      <c r="CSE108"/>
      <c r="CSF108"/>
      <c r="CSG108"/>
      <c r="CSH108"/>
      <c r="CSI108"/>
      <c r="CSJ108"/>
      <c r="CSK108"/>
      <c r="CSL108"/>
      <c r="CSM108"/>
      <c r="CSN108"/>
      <c r="CSO108"/>
      <c r="CSP108"/>
      <c r="CSQ108"/>
      <c r="CSR108"/>
      <c r="CSS108"/>
      <c r="CST108"/>
      <c r="CSU108"/>
      <c r="CSV108"/>
      <c r="CSW108"/>
      <c r="CSX108"/>
      <c r="CSY108"/>
      <c r="CSZ108"/>
      <c r="CTA108"/>
      <c r="CTB108"/>
      <c r="CTC108"/>
      <c r="CTD108"/>
      <c r="CTE108"/>
      <c r="CTF108"/>
      <c r="CTG108"/>
      <c r="CTH108"/>
      <c r="CTI108"/>
      <c r="CTJ108"/>
      <c r="CTK108"/>
      <c r="CTL108"/>
      <c r="CTM108"/>
      <c r="CTN108"/>
      <c r="CTO108"/>
      <c r="CTP108"/>
      <c r="CTQ108"/>
      <c r="CTR108"/>
      <c r="CTS108"/>
      <c r="CTT108"/>
      <c r="CTU108"/>
      <c r="CTV108"/>
      <c r="CTW108"/>
      <c r="CTX108"/>
      <c r="CTY108"/>
      <c r="CTZ108"/>
      <c r="CUA108"/>
      <c r="CUB108"/>
      <c r="CUC108"/>
      <c r="CUD108"/>
      <c r="CUE108"/>
      <c r="CUF108"/>
      <c r="CUG108"/>
      <c r="CUH108"/>
      <c r="CUI108"/>
      <c r="CUJ108"/>
      <c r="CUK108"/>
      <c r="CUL108"/>
      <c r="CUM108"/>
      <c r="CUN108"/>
      <c r="CUO108"/>
      <c r="CUP108"/>
      <c r="CUQ108"/>
      <c r="CUR108"/>
      <c r="CUS108"/>
      <c r="CUT108"/>
      <c r="CUU108"/>
      <c r="CUV108"/>
      <c r="CUW108"/>
      <c r="CUX108"/>
      <c r="CUY108"/>
      <c r="CUZ108"/>
      <c r="CVA108"/>
      <c r="CVB108"/>
      <c r="CVC108"/>
      <c r="CVD108"/>
      <c r="CVE108"/>
      <c r="CVF108"/>
      <c r="CVG108"/>
      <c r="CVH108"/>
      <c r="CVI108"/>
      <c r="CVJ108"/>
      <c r="CVK108"/>
      <c r="CVL108"/>
      <c r="CVM108"/>
      <c r="CVN108"/>
      <c r="CVO108"/>
      <c r="CVP108"/>
      <c r="CVQ108"/>
      <c r="CVR108"/>
      <c r="CVS108"/>
      <c r="CVT108"/>
      <c r="CVU108"/>
      <c r="CVV108"/>
      <c r="CVW108"/>
      <c r="CVX108"/>
      <c r="CVY108"/>
      <c r="CVZ108"/>
      <c r="CWA108"/>
      <c r="CWB108"/>
      <c r="CWC108"/>
      <c r="CWD108"/>
      <c r="CWE108"/>
      <c r="CWF108"/>
      <c r="CWG108"/>
      <c r="CWH108"/>
      <c r="CWI108"/>
      <c r="CWJ108"/>
      <c r="CWK108"/>
      <c r="CWL108"/>
      <c r="CWM108"/>
      <c r="CWN108"/>
      <c r="CWO108"/>
      <c r="CWP108"/>
      <c r="CWQ108"/>
      <c r="CWR108"/>
      <c r="CWS108"/>
      <c r="CWT108"/>
      <c r="CWU108"/>
      <c r="CWV108"/>
      <c r="CWW108"/>
      <c r="CWX108"/>
      <c r="CWY108"/>
      <c r="CWZ108"/>
      <c r="CXA108"/>
      <c r="CXB108"/>
      <c r="CXC108"/>
      <c r="CXD108"/>
      <c r="CXE108"/>
      <c r="CXF108"/>
      <c r="CXG108"/>
      <c r="CXH108"/>
      <c r="CXI108"/>
      <c r="CXJ108"/>
      <c r="CXK108"/>
      <c r="CXL108"/>
      <c r="CXM108"/>
      <c r="CXN108"/>
      <c r="CXO108"/>
      <c r="CXP108"/>
      <c r="CXQ108"/>
      <c r="CXR108"/>
      <c r="CXS108"/>
      <c r="CXT108"/>
      <c r="CXU108"/>
      <c r="CXV108"/>
      <c r="CXW108"/>
      <c r="CXX108"/>
      <c r="CXY108"/>
      <c r="CXZ108"/>
      <c r="CYA108"/>
      <c r="CYB108"/>
      <c r="CYC108"/>
      <c r="CYD108"/>
      <c r="CYE108"/>
      <c r="CYF108"/>
      <c r="CYG108"/>
      <c r="CYH108"/>
      <c r="CYI108"/>
      <c r="CYJ108"/>
      <c r="CYK108"/>
      <c r="CYL108"/>
      <c r="CYM108"/>
      <c r="CYN108"/>
      <c r="CYO108"/>
      <c r="CYP108"/>
      <c r="CYQ108"/>
      <c r="CYR108"/>
      <c r="CYS108"/>
      <c r="CYT108"/>
      <c r="CYU108"/>
      <c r="CYV108"/>
      <c r="CYW108"/>
      <c r="CYX108"/>
      <c r="CYY108"/>
      <c r="CYZ108"/>
      <c r="CZA108"/>
      <c r="CZB108"/>
      <c r="CZC108"/>
      <c r="CZD108"/>
      <c r="CZE108"/>
      <c r="CZF108"/>
      <c r="CZG108"/>
      <c r="CZH108"/>
      <c r="CZI108"/>
      <c r="CZJ108"/>
      <c r="CZK108"/>
      <c r="CZL108"/>
      <c r="CZM108"/>
      <c r="CZN108"/>
      <c r="CZO108"/>
      <c r="CZP108"/>
      <c r="CZQ108"/>
      <c r="CZR108"/>
      <c r="CZS108"/>
      <c r="CZT108"/>
      <c r="CZU108"/>
      <c r="CZV108"/>
      <c r="CZW108"/>
      <c r="CZX108"/>
      <c r="CZY108"/>
      <c r="CZZ108"/>
      <c r="DAA108"/>
      <c r="DAB108"/>
      <c r="DAC108"/>
      <c r="DAD108"/>
      <c r="DAE108"/>
      <c r="DAF108"/>
      <c r="DAG108"/>
      <c r="DAH108"/>
      <c r="DAI108"/>
      <c r="DAJ108"/>
      <c r="DAK108"/>
      <c r="DAL108"/>
      <c r="DAM108"/>
      <c r="DAN108"/>
      <c r="DAO108"/>
      <c r="DAP108"/>
      <c r="DAQ108"/>
      <c r="DAR108"/>
      <c r="DAS108"/>
      <c r="DAT108"/>
      <c r="DAU108"/>
      <c r="DAV108"/>
      <c r="DAW108"/>
      <c r="DAX108"/>
      <c r="DAY108"/>
      <c r="DAZ108"/>
      <c r="DBA108"/>
      <c r="DBB108"/>
      <c r="DBC108"/>
      <c r="DBD108"/>
      <c r="DBE108"/>
      <c r="DBF108"/>
      <c r="DBG108"/>
      <c r="DBH108"/>
      <c r="DBI108"/>
      <c r="DBJ108"/>
      <c r="DBK108"/>
      <c r="DBL108"/>
      <c r="DBM108"/>
      <c r="DBN108"/>
      <c r="DBO108"/>
      <c r="DBP108"/>
      <c r="DBQ108"/>
      <c r="DBR108"/>
      <c r="DBS108"/>
      <c r="DBT108"/>
      <c r="DBU108"/>
      <c r="DBV108"/>
      <c r="DBW108"/>
      <c r="DBX108"/>
      <c r="DBY108"/>
      <c r="DBZ108"/>
      <c r="DCA108"/>
      <c r="DCB108"/>
      <c r="DCC108"/>
      <c r="DCD108"/>
      <c r="DCE108"/>
      <c r="DCF108"/>
      <c r="DCG108"/>
      <c r="DCH108"/>
      <c r="DCI108"/>
      <c r="DCJ108"/>
      <c r="DCK108"/>
      <c r="DCL108"/>
      <c r="DCM108"/>
      <c r="DCN108"/>
      <c r="DCO108"/>
      <c r="DCP108"/>
      <c r="DCQ108"/>
      <c r="DCR108"/>
      <c r="DCS108"/>
      <c r="DCT108"/>
      <c r="DCU108"/>
      <c r="DCV108"/>
      <c r="DCW108"/>
      <c r="DCX108"/>
      <c r="DCY108"/>
      <c r="DCZ108"/>
      <c r="DDA108"/>
      <c r="DDB108"/>
      <c r="DDC108"/>
      <c r="DDD108"/>
      <c r="DDE108"/>
      <c r="DDF108"/>
      <c r="DDG108"/>
      <c r="DDH108"/>
      <c r="DDI108"/>
      <c r="DDJ108"/>
      <c r="DDK108"/>
      <c r="DDL108"/>
      <c r="DDM108"/>
      <c r="DDN108"/>
      <c r="DDO108"/>
      <c r="DDP108"/>
      <c r="DDQ108"/>
      <c r="DDR108"/>
      <c r="DDS108"/>
      <c r="DDT108"/>
      <c r="DDU108"/>
      <c r="DDV108"/>
      <c r="DDW108"/>
      <c r="DDX108"/>
      <c r="DDY108"/>
      <c r="DDZ108"/>
      <c r="DEA108"/>
      <c r="DEB108"/>
      <c r="DEC108"/>
      <c r="DED108"/>
      <c r="DEE108"/>
      <c r="DEF108"/>
      <c r="DEG108"/>
      <c r="DEH108"/>
      <c r="DEI108"/>
      <c r="DEJ108"/>
      <c r="DEK108"/>
      <c r="DEL108"/>
      <c r="DEM108"/>
      <c r="DEN108"/>
      <c r="DEO108"/>
      <c r="DEP108"/>
      <c r="DEQ108"/>
      <c r="DER108"/>
      <c r="DES108"/>
      <c r="DET108"/>
      <c r="DEU108"/>
      <c r="DEV108"/>
      <c r="DEW108"/>
      <c r="DEX108"/>
      <c r="DEY108"/>
      <c r="DEZ108"/>
      <c r="DFA108"/>
      <c r="DFB108"/>
      <c r="DFC108"/>
      <c r="DFD108"/>
      <c r="DFE108"/>
      <c r="DFF108"/>
      <c r="DFG108"/>
      <c r="DFH108"/>
      <c r="DFI108"/>
      <c r="DFJ108"/>
      <c r="DFK108"/>
      <c r="DFL108"/>
      <c r="DFM108"/>
      <c r="DFN108"/>
      <c r="DFO108"/>
      <c r="DFP108"/>
      <c r="DFQ108"/>
      <c r="DFR108"/>
      <c r="DFS108"/>
      <c r="DFT108"/>
      <c r="DFU108"/>
      <c r="DFV108"/>
      <c r="DFW108"/>
      <c r="DFX108"/>
      <c r="DFY108"/>
      <c r="DFZ108"/>
      <c r="DGA108"/>
      <c r="DGB108"/>
      <c r="DGC108"/>
      <c r="DGD108"/>
      <c r="DGE108"/>
      <c r="DGF108"/>
      <c r="DGG108"/>
      <c r="DGH108"/>
      <c r="DGI108"/>
      <c r="DGJ108"/>
      <c r="DGK108"/>
      <c r="DGL108"/>
      <c r="DGM108"/>
      <c r="DGN108"/>
      <c r="DGO108"/>
      <c r="DGP108"/>
      <c r="DGQ108"/>
      <c r="DGR108"/>
      <c r="DGS108"/>
      <c r="DGT108"/>
      <c r="DGU108"/>
      <c r="DGV108"/>
      <c r="DGW108"/>
      <c r="DGX108"/>
      <c r="DGY108"/>
      <c r="DGZ108"/>
      <c r="DHA108"/>
      <c r="DHB108"/>
      <c r="DHC108"/>
      <c r="DHD108"/>
      <c r="DHE108"/>
      <c r="DHF108"/>
      <c r="DHG108"/>
      <c r="DHH108"/>
      <c r="DHI108"/>
      <c r="DHJ108"/>
      <c r="DHK108"/>
      <c r="DHL108"/>
      <c r="DHM108"/>
      <c r="DHN108"/>
      <c r="DHO108"/>
      <c r="DHP108"/>
      <c r="DHQ108"/>
      <c r="DHR108"/>
      <c r="DHS108"/>
      <c r="DHT108"/>
      <c r="DHU108"/>
      <c r="DHV108"/>
      <c r="DHW108"/>
      <c r="DHX108"/>
      <c r="DHY108"/>
      <c r="DHZ108"/>
      <c r="DIA108"/>
      <c r="DIB108"/>
      <c r="DIC108"/>
      <c r="DID108"/>
      <c r="DIE108"/>
      <c r="DIF108"/>
      <c r="DIG108"/>
      <c r="DIH108"/>
      <c r="DII108"/>
      <c r="DIJ108"/>
      <c r="DIK108"/>
      <c r="DIL108"/>
      <c r="DIM108"/>
      <c r="DIN108"/>
      <c r="DIO108"/>
      <c r="DIP108"/>
      <c r="DIQ108"/>
      <c r="DIR108"/>
      <c r="DIS108"/>
      <c r="DIT108"/>
      <c r="DIU108"/>
      <c r="DIV108"/>
      <c r="DIW108"/>
      <c r="DIX108"/>
      <c r="DIY108"/>
      <c r="DIZ108"/>
      <c r="DJA108"/>
      <c r="DJB108"/>
      <c r="DJC108"/>
      <c r="DJD108"/>
      <c r="DJE108"/>
      <c r="DJF108"/>
      <c r="DJG108"/>
      <c r="DJH108"/>
      <c r="DJI108"/>
      <c r="DJJ108"/>
      <c r="DJK108"/>
      <c r="DJL108"/>
      <c r="DJM108"/>
      <c r="DJN108"/>
      <c r="DJO108"/>
      <c r="DJP108"/>
      <c r="DJQ108"/>
      <c r="DJR108"/>
      <c r="DJS108"/>
      <c r="DJT108"/>
      <c r="DJU108"/>
      <c r="DJV108"/>
      <c r="DJW108"/>
      <c r="DJX108"/>
      <c r="DJY108"/>
      <c r="DJZ108"/>
      <c r="DKA108"/>
      <c r="DKB108"/>
      <c r="DKC108"/>
      <c r="DKD108"/>
      <c r="DKE108"/>
      <c r="DKF108"/>
      <c r="DKG108"/>
      <c r="DKH108"/>
      <c r="DKI108"/>
      <c r="DKJ108"/>
      <c r="DKK108"/>
      <c r="DKL108"/>
      <c r="DKM108"/>
      <c r="DKN108"/>
      <c r="DKO108"/>
      <c r="DKP108"/>
      <c r="DKQ108"/>
      <c r="DKR108"/>
      <c r="DKS108"/>
      <c r="DKT108"/>
      <c r="DKU108"/>
      <c r="DKV108"/>
      <c r="DKW108"/>
      <c r="DKX108"/>
      <c r="DKY108"/>
      <c r="DKZ108"/>
      <c r="DLA108"/>
      <c r="DLB108"/>
      <c r="DLC108"/>
      <c r="DLD108"/>
      <c r="DLE108"/>
      <c r="DLF108"/>
      <c r="DLG108"/>
      <c r="DLH108"/>
      <c r="DLI108"/>
      <c r="DLJ108"/>
      <c r="DLK108"/>
      <c r="DLL108"/>
      <c r="DLM108"/>
      <c r="DLN108"/>
      <c r="DLO108"/>
      <c r="DLP108"/>
      <c r="DLQ108"/>
      <c r="DLR108"/>
      <c r="DLS108"/>
      <c r="DLT108"/>
      <c r="DLU108"/>
      <c r="DLV108"/>
      <c r="DLW108"/>
      <c r="DLX108"/>
      <c r="DLY108"/>
      <c r="DLZ108"/>
      <c r="DMA108"/>
      <c r="DMB108"/>
      <c r="DMC108"/>
      <c r="DMD108"/>
      <c r="DME108"/>
      <c r="DMF108"/>
      <c r="DMG108"/>
      <c r="DMH108"/>
      <c r="DMI108"/>
      <c r="DMJ108"/>
      <c r="DMK108"/>
      <c r="DML108"/>
      <c r="DMM108"/>
      <c r="DMN108"/>
      <c r="DMO108"/>
      <c r="DMP108"/>
      <c r="DMQ108"/>
      <c r="DMR108"/>
      <c r="DMS108"/>
      <c r="DMT108"/>
      <c r="DMU108"/>
      <c r="DMV108"/>
      <c r="DMW108"/>
      <c r="DMX108"/>
      <c r="DMY108"/>
      <c r="DMZ108"/>
      <c r="DNA108"/>
      <c r="DNB108"/>
      <c r="DNC108"/>
      <c r="DND108"/>
      <c r="DNE108"/>
      <c r="DNF108"/>
      <c r="DNG108"/>
      <c r="DNH108"/>
      <c r="DNI108"/>
      <c r="DNJ108"/>
      <c r="DNK108"/>
      <c r="DNL108"/>
      <c r="DNM108"/>
      <c r="DNN108"/>
      <c r="DNO108"/>
      <c r="DNP108"/>
      <c r="DNQ108"/>
      <c r="DNR108"/>
      <c r="DNS108"/>
      <c r="DNT108"/>
      <c r="DNU108"/>
      <c r="DNV108"/>
      <c r="DNW108"/>
      <c r="DNX108"/>
      <c r="DNY108"/>
      <c r="DNZ108"/>
      <c r="DOA108"/>
      <c r="DOB108"/>
      <c r="DOC108"/>
      <c r="DOD108"/>
      <c r="DOE108"/>
      <c r="DOF108"/>
      <c r="DOG108"/>
      <c r="DOH108"/>
      <c r="DOI108"/>
      <c r="DOJ108"/>
      <c r="DOK108"/>
      <c r="DOL108"/>
      <c r="DOM108"/>
      <c r="DON108"/>
      <c r="DOO108"/>
      <c r="DOP108"/>
      <c r="DOQ108"/>
      <c r="DOR108"/>
      <c r="DOS108"/>
      <c r="DOT108"/>
      <c r="DOU108"/>
      <c r="DOV108"/>
      <c r="DOW108"/>
      <c r="DOX108"/>
      <c r="DOY108"/>
      <c r="DOZ108"/>
      <c r="DPA108"/>
      <c r="DPB108"/>
      <c r="DPC108"/>
      <c r="DPD108"/>
      <c r="DPE108"/>
      <c r="DPF108"/>
      <c r="DPG108"/>
      <c r="DPH108"/>
      <c r="DPI108"/>
      <c r="DPJ108"/>
      <c r="DPK108"/>
      <c r="DPL108"/>
      <c r="DPM108"/>
      <c r="DPN108"/>
      <c r="DPO108"/>
      <c r="DPP108"/>
      <c r="DPQ108"/>
      <c r="DPR108"/>
      <c r="DPS108"/>
      <c r="DPT108"/>
      <c r="DPU108"/>
      <c r="DPV108"/>
      <c r="DPW108"/>
      <c r="DPX108"/>
      <c r="DPY108"/>
      <c r="DPZ108"/>
      <c r="DQA108"/>
      <c r="DQB108"/>
      <c r="DQC108"/>
      <c r="DQD108"/>
      <c r="DQE108"/>
      <c r="DQF108"/>
      <c r="DQG108"/>
      <c r="DQH108"/>
      <c r="DQI108"/>
      <c r="DQJ108"/>
      <c r="DQK108"/>
      <c r="DQL108"/>
      <c r="DQM108"/>
      <c r="DQN108"/>
      <c r="DQO108"/>
      <c r="DQP108"/>
      <c r="DQQ108"/>
      <c r="DQR108"/>
      <c r="DQS108"/>
      <c r="DQT108"/>
      <c r="DQU108"/>
      <c r="DQV108"/>
      <c r="DQW108"/>
      <c r="DQX108"/>
      <c r="DQY108"/>
      <c r="DQZ108"/>
      <c r="DRA108"/>
      <c r="DRB108"/>
      <c r="DRC108"/>
      <c r="DRD108"/>
      <c r="DRE108"/>
      <c r="DRF108"/>
      <c r="DRG108"/>
      <c r="DRH108"/>
      <c r="DRI108"/>
      <c r="DRJ108"/>
      <c r="DRK108"/>
      <c r="DRL108"/>
      <c r="DRM108"/>
      <c r="DRN108"/>
      <c r="DRO108"/>
      <c r="DRP108"/>
      <c r="DRQ108"/>
      <c r="DRR108"/>
      <c r="DRS108"/>
      <c r="DRT108"/>
      <c r="DRU108"/>
      <c r="DRV108"/>
      <c r="DRW108"/>
      <c r="DRX108"/>
      <c r="DRY108"/>
      <c r="DRZ108"/>
      <c r="DSA108"/>
      <c r="DSB108"/>
      <c r="DSC108"/>
      <c r="DSD108"/>
      <c r="DSE108"/>
      <c r="DSF108"/>
      <c r="DSG108"/>
      <c r="DSH108"/>
      <c r="DSI108"/>
      <c r="DSJ108"/>
      <c r="DSK108"/>
      <c r="DSL108"/>
      <c r="DSM108"/>
      <c r="DSN108"/>
      <c r="DSO108"/>
      <c r="DSP108"/>
      <c r="DSQ108"/>
      <c r="DSR108"/>
      <c r="DSS108"/>
      <c r="DST108"/>
      <c r="DSU108"/>
      <c r="DSV108"/>
      <c r="DSW108"/>
      <c r="DSX108"/>
      <c r="DSY108"/>
      <c r="DSZ108"/>
      <c r="DTA108"/>
      <c r="DTB108"/>
      <c r="DTC108"/>
      <c r="DTD108"/>
      <c r="DTE108"/>
      <c r="DTF108"/>
      <c r="DTG108"/>
      <c r="DTH108"/>
      <c r="DTI108"/>
      <c r="DTJ108"/>
      <c r="DTK108"/>
      <c r="DTL108"/>
      <c r="DTM108"/>
      <c r="DTN108"/>
      <c r="DTO108"/>
      <c r="DTP108"/>
      <c r="DTQ108"/>
      <c r="DTR108"/>
      <c r="DTS108"/>
      <c r="DTT108"/>
      <c r="DTU108"/>
      <c r="DTV108"/>
      <c r="DTW108"/>
      <c r="DTX108"/>
      <c r="DTY108"/>
      <c r="DTZ108"/>
      <c r="DUA108"/>
      <c r="DUB108"/>
      <c r="DUC108"/>
      <c r="DUD108"/>
      <c r="DUE108"/>
      <c r="DUF108"/>
      <c r="DUG108"/>
      <c r="DUH108"/>
      <c r="DUI108"/>
      <c r="DUJ108"/>
      <c r="DUK108"/>
      <c r="DUL108"/>
      <c r="DUM108"/>
      <c r="DUN108"/>
      <c r="DUO108"/>
      <c r="DUP108"/>
      <c r="DUQ108"/>
      <c r="DUR108"/>
      <c r="DUS108"/>
      <c r="DUT108"/>
      <c r="DUU108"/>
      <c r="DUV108"/>
      <c r="DUW108"/>
      <c r="DUX108"/>
      <c r="DUY108"/>
      <c r="DUZ108"/>
      <c r="DVA108"/>
      <c r="DVB108"/>
      <c r="DVC108"/>
      <c r="DVD108"/>
      <c r="DVE108"/>
      <c r="DVF108"/>
      <c r="DVG108"/>
      <c r="DVH108"/>
      <c r="DVI108"/>
      <c r="DVJ108"/>
      <c r="DVK108"/>
      <c r="DVL108"/>
      <c r="DVM108"/>
      <c r="DVN108"/>
      <c r="DVO108"/>
      <c r="DVP108"/>
      <c r="DVQ108"/>
      <c r="DVR108"/>
      <c r="DVS108"/>
      <c r="DVT108"/>
      <c r="DVU108"/>
      <c r="DVV108"/>
      <c r="DVW108"/>
      <c r="DVX108"/>
      <c r="DVY108"/>
      <c r="DVZ108"/>
      <c r="DWA108"/>
      <c r="DWB108"/>
      <c r="DWC108"/>
      <c r="DWD108"/>
      <c r="DWE108"/>
      <c r="DWF108"/>
      <c r="DWG108"/>
      <c r="DWH108"/>
      <c r="DWI108"/>
      <c r="DWJ108"/>
      <c r="DWK108"/>
      <c r="DWL108"/>
      <c r="DWM108"/>
      <c r="DWN108"/>
      <c r="DWO108"/>
      <c r="DWP108"/>
      <c r="DWQ108"/>
      <c r="DWR108"/>
      <c r="DWS108"/>
      <c r="DWT108"/>
      <c r="DWU108"/>
      <c r="DWV108"/>
      <c r="DWW108"/>
      <c r="DWX108"/>
      <c r="DWY108"/>
      <c r="DWZ108"/>
      <c r="DXA108"/>
      <c r="DXB108"/>
      <c r="DXC108"/>
      <c r="DXD108"/>
      <c r="DXE108"/>
      <c r="DXF108"/>
      <c r="DXG108"/>
      <c r="DXH108"/>
      <c r="DXI108"/>
      <c r="DXJ108"/>
      <c r="DXK108"/>
      <c r="DXL108"/>
      <c r="DXM108"/>
      <c r="DXN108"/>
      <c r="DXO108"/>
      <c r="DXP108"/>
      <c r="DXQ108"/>
      <c r="DXR108"/>
      <c r="DXS108"/>
      <c r="DXT108"/>
      <c r="DXU108"/>
      <c r="DXV108"/>
      <c r="DXW108"/>
      <c r="DXX108"/>
      <c r="DXY108"/>
      <c r="DXZ108"/>
      <c r="DYA108"/>
      <c r="DYB108"/>
      <c r="DYC108"/>
      <c r="DYD108"/>
      <c r="DYE108"/>
      <c r="DYF108"/>
      <c r="DYG108"/>
      <c r="DYH108"/>
      <c r="DYI108"/>
      <c r="DYJ108"/>
      <c r="DYK108"/>
      <c r="DYL108"/>
      <c r="DYM108"/>
      <c r="DYN108"/>
      <c r="DYO108"/>
      <c r="DYP108"/>
      <c r="DYQ108"/>
      <c r="DYR108"/>
      <c r="DYS108"/>
      <c r="DYT108"/>
      <c r="DYU108"/>
      <c r="DYV108"/>
      <c r="DYW108"/>
      <c r="DYX108"/>
      <c r="DYY108"/>
      <c r="DYZ108"/>
      <c r="DZA108"/>
      <c r="DZB108"/>
      <c r="DZC108"/>
      <c r="DZD108"/>
      <c r="DZE108"/>
      <c r="DZF108"/>
      <c r="DZG108"/>
      <c r="DZH108"/>
      <c r="DZI108"/>
      <c r="DZJ108"/>
      <c r="DZK108"/>
      <c r="DZL108"/>
      <c r="DZM108"/>
      <c r="DZN108"/>
      <c r="DZO108"/>
      <c r="DZP108"/>
      <c r="DZQ108"/>
      <c r="DZR108"/>
      <c r="DZS108"/>
      <c r="DZT108"/>
      <c r="DZU108"/>
      <c r="DZV108"/>
      <c r="DZW108"/>
      <c r="DZX108"/>
      <c r="DZY108"/>
      <c r="DZZ108"/>
      <c r="EAA108"/>
      <c r="EAB108"/>
      <c r="EAC108"/>
      <c r="EAD108"/>
      <c r="EAE108"/>
      <c r="EAF108"/>
      <c r="EAG108"/>
      <c r="EAH108"/>
      <c r="EAI108"/>
      <c r="EAJ108"/>
      <c r="EAK108"/>
      <c r="EAL108"/>
      <c r="EAM108"/>
      <c r="EAN108"/>
      <c r="EAO108"/>
      <c r="EAP108"/>
      <c r="EAQ108"/>
      <c r="EAR108"/>
      <c r="EAS108"/>
      <c r="EAT108"/>
      <c r="EAU108"/>
      <c r="EAV108"/>
      <c r="EAW108"/>
      <c r="EAX108"/>
      <c r="EAY108"/>
      <c r="EAZ108"/>
      <c r="EBA108"/>
      <c r="EBB108"/>
      <c r="EBC108"/>
      <c r="EBD108"/>
      <c r="EBE108"/>
      <c r="EBF108"/>
      <c r="EBG108"/>
      <c r="EBH108"/>
      <c r="EBI108"/>
      <c r="EBJ108"/>
      <c r="EBK108"/>
      <c r="EBL108"/>
      <c r="EBM108"/>
      <c r="EBN108"/>
      <c r="EBO108"/>
      <c r="EBP108"/>
      <c r="EBQ108"/>
      <c r="EBR108"/>
      <c r="EBS108"/>
      <c r="EBT108"/>
      <c r="EBU108"/>
      <c r="EBV108"/>
      <c r="EBW108"/>
      <c r="EBX108"/>
      <c r="EBY108"/>
      <c r="EBZ108"/>
      <c r="ECA108"/>
      <c r="ECB108"/>
      <c r="ECC108"/>
      <c r="ECD108"/>
      <c r="ECE108"/>
      <c r="ECF108"/>
      <c r="ECG108"/>
      <c r="ECH108"/>
      <c r="ECI108"/>
      <c r="ECJ108"/>
      <c r="ECK108"/>
      <c r="ECL108"/>
      <c r="ECM108"/>
      <c r="ECN108"/>
      <c r="ECO108"/>
      <c r="ECP108"/>
      <c r="ECQ108"/>
      <c r="ECR108"/>
      <c r="ECS108"/>
      <c r="ECT108"/>
      <c r="ECU108"/>
      <c r="ECV108"/>
      <c r="ECW108"/>
      <c r="ECX108"/>
      <c r="ECY108"/>
      <c r="ECZ108"/>
      <c r="EDA108"/>
      <c r="EDB108"/>
      <c r="EDC108"/>
      <c r="EDD108"/>
      <c r="EDE108"/>
      <c r="EDF108"/>
      <c r="EDG108"/>
      <c r="EDH108"/>
      <c r="EDI108"/>
      <c r="EDJ108"/>
      <c r="EDK108"/>
      <c r="EDL108"/>
      <c r="EDM108"/>
      <c r="EDN108"/>
      <c r="EDO108"/>
      <c r="EDP108"/>
      <c r="EDQ108"/>
      <c r="EDR108"/>
      <c r="EDS108"/>
      <c r="EDT108"/>
      <c r="EDU108"/>
      <c r="EDV108"/>
      <c r="EDW108"/>
      <c r="EDX108"/>
      <c r="EDY108"/>
      <c r="EDZ108"/>
      <c r="EEA108"/>
      <c r="EEB108"/>
      <c r="EEC108"/>
      <c r="EED108"/>
      <c r="EEE108"/>
      <c r="EEF108"/>
      <c r="EEG108"/>
      <c r="EEH108"/>
      <c r="EEI108"/>
      <c r="EEJ108"/>
      <c r="EEK108"/>
      <c r="EEL108"/>
      <c r="EEM108"/>
      <c r="EEN108"/>
      <c r="EEO108"/>
      <c r="EEP108"/>
      <c r="EEQ108"/>
      <c r="EER108"/>
      <c r="EES108"/>
      <c r="EET108"/>
      <c r="EEU108"/>
      <c r="EEV108"/>
      <c r="EEW108"/>
      <c r="EEX108"/>
      <c r="EEY108"/>
      <c r="EEZ108"/>
      <c r="EFA108"/>
      <c r="EFB108"/>
      <c r="EFC108"/>
      <c r="EFD108"/>
      <c r="EFE108"/>
      <c r="EFF108"/>
      <c r="EFG108"/>
      <c r="EFH108"/>
      <c r="EFI108"/>
      <c r="EFJ108"/>
      <c r="EFK108"/>
      <c r="EFL108"/>
      <c r="EFM108"/>
      <c r="EFN108"/>
      <c r="EFO108"/>
      <c r="EFP108"/>
      <c r="EFQ108"/>
      <c r="EFR108"/>
      <c r="EFS108"/>
      <c r="EFT108"/>
      <c r="EFU108"/>
      <c r="EFV108"/>
      <c r="EFW108"/>
      <c r="EFX108"/>
      <c r="EFY108"/>
      <c r="EFZ108"/>
      <c r="EGA108"/>
      <c r="EGB108"/>
      <c r="EGC108"/>
      <c r="EGD108"/>
      <c r="EGE108"/>
      <c r="EGF108"/>
      <c r="EGG108"/>
      <c r="EGH108"/>
      <c r="EGI108"/>
      <c r="EGJ108"/>
      <c r="EGK108"/>
      <c r="EGL108"/>
      <c r="EGM108"/>
      <c r="EGN108"/>
      <c r="EGO108"/>
      <c r="EGP108"/>
      <c r="EGQ108"/>
      <c r="EGR108"/>
      <c r="EGS108"/>
      <c r="EGT108"/>
      <c r="EGU108"/>
      <c r="EGV108"/>
      <c r="EGW108"/>
      <c r="EGX108"/>
      <c r="EGY108"/>
      <c r="EGZ108"/>
      <c r="EHA108"/>
      <c r="EHB108"/>
      <c r="EHC108"/>
      <c r="EHD108"/>
      <c r="EHE108"/>
      <c r="EHF108"/>
      <c r="EHG108"/>
      <c r="EHH108"/>
      <c r="EHI108"/>
      <c r="EHJ108"/>
      <c r="EHK108"/>
      <c r="EHL108"/>
      <c r="EHM108"/>
      <c r="EHN108"/>
      <c r="EHO108"/>
      <c r="EHP108"/>
      <c r="EHQ108"/>
      <c r="EHR108"/>
      <c r="EHS108"/>
      <c r="EHT108"/>
      <c r="EHU108"/>
      <c r="EHV108"/>
      <c r="EHW108"/>
      <c r="EHX108"/>
      <c r="EHY108"/>
      <c r="EHZ108"/>
      <c r="EIA108"/>
      <c r="EIB108"/>
      <c r="EIC108"/>
      <c r="EID108"/>
      <c r="EIE108"/>
      <c r="EIF108"/>
      <c r="EIG108"/>
      <c r="EIH108"/>
      <c r="EII108"/>
      <c r="EIJ108"/>
      <c r="EIK108"/>
      <c r="EIL108"/>
      <c r="EIM108"/>
      <c r="EIN108"/>
      <c r="EIO108"/>
      <c r="EIP108"/>
      <c r="EIQ108"/>
      <c r="EIR108"/>
      <c r="EIS108"/>
      <c r="EIT108"/>
      <c r="EIU108"/>
      <c r="EIV108"/>
      <c r="EIW108"/>
      <c r="EIX108"/>
      <c r="EIY108"/>
      <c r="EIZ108"/>
      <c r="EJA108"/>
      <c r="EJB108"/>
      <c r="EJC108"/>
      <c r="EJD108"/>
      <c r="EJE108"/>
      <c r="EJF108"/>
      <c r="EJG108"/>
      <c r="EJH108"/>
      <c r="EJI108"/>
      <c r="EJJ108"/>
      <c r="EJK108"/>
      <c r="EJL108"/>
      <c r="EJM108"/>
      <c r="EJN108"/>
      <c r="EJO108"/>
      <c r="EJP108"/>
      <c r="EJQ108"/>
      <c r="EJR108"/>
      <c r="EJS108"/>
      <c r="EJT108"/>
      <c r="EJU108"/>
      <c r="EJV108"/>
      <c r="EJW108"/>
      <c r="EJX108"/>
      <c r="EJY108"/>
      <c r="EJZ108"/>
      <c r="EKA108"/>
      <c r="EKB108"/>
      <c r="EKC108"/>
      <c r="EKD108"/>
      <c r="EKE108"/>
      <c r="EKF108"/>
      <c r="EKG108"/>
      <c r="EKH108"/>
      <c r="EKI108"/>
      <c r="EKJ108"/>
      <c r="EKK108"/>
      <c r="EKL108"/>
      <c r="EKM108"/>
      <c r="EKN108"/>
      <c r="EKO108"/>
      <c r="EKP108"/>
      <c r="EKQ108"/>
      <c r="EKR108"/>
      <c r="EKS108"/>
      <c r="EKT108"/>
      <c r="EKU108"/>
      <c r="EKV108"/>
      <c r="EKW108"/>
      <c r="EKX108"/>
      <c r="EKY108"/>
      <c r="EKZ108"/>
      <c r="ELA108"/>
      <c r="ELB108"/>
      <c r="ELC108"/>
      <c r="ELD108"/>
      <c r="ELE108"/>
      <c r="ELF108"/>
      <c r="ELG108"/>
      <c r="ELH108"/>
      <c r="ELI108"/>
      <c r="ELJ108"/>
      <c r="ELK108"/>
      <c r="ELL108"/>
      <c r="ELM108"/>
      <c r="ELN108"/>
      <c r="ELO108"/>
      <c r="ELP108"/>
      <c r="ELQ108"/>
      <c r="ELR108"/>
      <c r="ELS108"/>
      <c r="ELT108"/>
      <c r="ELU108"/>
      <c r="ELV108"/>
      <c r="ELW108"/>
      <c r="ELX108"/>
      <c r="ELY108"/>
      <c r="ELZ108"/>
      <c r="EMA108"/>
      <c r="EMB108"/>
      <c r="EMC108"/>
      <c r="EMD108"/>
      <c r="EME108"/>
      <c r="EMF108"/>
      <c r="EMG108"/>
      <c r="EMH108"/>
      <c r="EMI108"/>
      <c r="EMJ108"/>
      <c r="EMK108"/>
      <c r="EML108"/>
      <c r="EMM108"/>
      <c r="EMN108"/>
      <c r="EMO108"/>
      <c r="EMP108"/>
      <c r="EMQ108"/>
      <c r="EMR108"/>
      <c r="EMS108"/>
      <c r="EMT108"/>
      <c r="EMU108"/>
      <c r="EMV108"/>
      <c r="EMW108"/>
      <c r="EMX108"/>
      <c r="EMY108"/>
      <c r="EMZ108"/>
      <c r="ENA108"/>
      <c r="ENB108"/>
      <c r="ENC108"/>
      <c r="END108"/>
      <c r="ENE108"/>
      <c r="ENF108"/>
      <c r="ENG108"/>
      <c r="ENH108"/>
      <c r="ENI108"/>
      <c r="ENJ108"/>
      <c r="ENK108"/>
      <c r="ENL108"/>
      <c r="ENM108"/>
      <c r="ENN108"/>
      <c r="ENO108"/>
      <c r="ENP108"/>
      <c r="ENQ108"/>
      <c r="ENR108"/>
      <c r="ENS108"/>
      <c r="ENT108"/>
      <c r="ENU108"/>
      <c r="ENV108"/>
      <c r="ENW108"/>
      <c r="ENX108"/>
      <c r="ENY108"/>
      <c r="ENZ108"/>
      <c r="EOA108"/>
      <c r="EOB108"/>
      <c r="EOC108"/>
      <c r="EOD108"/>
      <c r="EOE108"/>
      <c r="EOF108"/>
      <c r="EOG108"/>
      <c r="EOH108"/>
      <c r="EOI108"/>
      <c r="EOJ108"/>
      <c r="EOK108"/>
      <c r="EOL108"/>
      <c r="EOM108"/>
      <c r="EON108"/>
      <c r="EOO108"/>
      <c r="EOP108"/>
      <c r="EOQ108"/>
      <c r="EOR108"/>
      <c r="EOS108"/>
      <c r="EOT108"/>
      <c r="EOU108"/>
      <c r="EOV108"/>
      <c r="EOW108"/>
      <c r="EOX108"/>
      <c r="EOY108"/>
      <c r="EOZ108"/>
      <c r="EPA108"/>
      <c r="EPB108"/>
      <c r="EPC108"/>
      <c r="EPD108"/>
      <c r="EPE108"/>
      <c r="EPF108"/>
      <c r="EPG108"/>
      <c r="EPH108"/>
      <c r="EPI108"/>
      <c r="EPJ108"/>
      <c r="EPK108"/>
      <c r="EPL108"/>
      <c r="EPM108"/>
      <c r="EPN108"/>
      <c r="EPO108"/>
      <c r="EPP108"/>
      <c r="EPQ108"/>
      <c r="EPR108"/>
      <c r="EPS108"/>
      <c r="EPT108"/>
      <c r="EPU108"/>
      <c r="EPV108"/>
      <c r="EPW108"/>
      <c r="EPX108"/>
      <c r="EPY108"/>
      <c r="EPZ108"/>
      <c r="EQA108"/>
      <c r="EQB108"/>
      <c r="EQC108"/>
      <c r="EQD108"/>
      <c r="EQE108"/>
      <c r="EQF108"/>
      <c r="EQG108"/>
      <c r="EQH108"/>
      <c r="EQI108"/>
      <c r="EQJ108"/>
      <c r="EQK108"/>
      <c r="EQL108"/>
      <c r="EQM108"/>
      <c r="EQN108"/>
      <c r="EQO108"/>
      <c r="EQP108"/>
      <c r="EQQ108"/>
      <c r="EQR108"/>
      <c r="EQS108"/>
      <c r="EQT108"/>
      <c r="EQU108"/>
      <c r="EQV108"/>
      <c r="EQW108"/>
      <c r="EQX108"/>
      <c r="EQY108"/>
      <c r="EQZ108"/>
      <c r="ERA108"/>
      <c r="ERB108"/>
      <c r="ERC108"/>
      <c r="ERD108"/>
      <c r="ERE108"/>
      <c r="ERF108"/>
      <c r="ERG108"/>
      <c r="ERH108"/>
      <c r="ERI108"/>
      <c r="ERJ108"/>
      <c r="ERK108"/>
      <c r="ERL108"/>
      <c r="ERM108"/>
      <c r="ERN108"/>
      <c r="ERO108"/>
      <c r="ERP108"/>
      <c r="ERQ108"/>
      <c r="ERR108"/>
      <c r="ERS108"/>
      <c r="ERT108"/>
      <c r="ERU108"/>
      <c r="ERV108"/>
      <c r="ERW108"/>
      <c r="ERX108"/>
      <c r="ERY108"/>
      <c r="ERZ108"/>
      <c r="ESA108"/>
      <c r="ESB108"/>
      <c r="ESC108"/>
      <c r="ESD108"/>
      <c r="ESE108"/>
      <c r="ESF108"/>
      <c r="ESG108"/>
      <c r="ESH108"/>
      <c r="ESI108"/>
      <c r="ESJ108"/>
      <c r="ESK108"/>
      <c r="ESL108"/>
      <c r="ESM108"/>
      <c r="ESN108"/>
      <c r="ESO108"/>
      <c r="ESP108"/>
      <c r="ESQ108"/>
      <c r="ESR108"/>
      <c r="ESS108"/>
      <c r="EST108"/>
      <c r="ESU108"/>
      <c r="ESV108"/>
      <c r="ESW108"/>
      <c r="ESX108"/>
      <c r="ESY108"/>
      <c r="ESZ108"/>
      <c r="ETA108"/>
      <c r="ETB108"/>
      <c r="ETC108"/>
      <c r="ETD108"/>
      <c r="ETE108"/>
      <c r="ETF108"/>
      <c r="ETG108"/>
      <c r="ETH108"/>
      <c r="ETI108"/>
      <c r="ETJ108"/>
      <c r="ETK108"/>
      <c r="ETL108"/>
      <c r="ETM108"/>
      <c r="ETN108"/>
      <c r="ETO108"/>
      <c r="ETP108"/>
      <c r="ETQ108"/>
      <c r="ETR108"/>
      <c r="ETS108"/>
      <c r="ETT108"/>
      <c r="ETU108"/>
      <c r="ETV108"/>
      <c r="ETW108"/>
      <c r="ETX108"/>
      <c r="ETY108"/>
      <c r="ETZ108"/>
      <c r="EUA108"/>
      <c r="EUB108"/>
      <c r="EUC108"/>
      <c r="EUD108"/>
      <c r="EUE108"/>
      <c r="EUF108"/>
      <c r="EUG108"/>
      <c r="EUH108"/>
      <c r="EUI108"/>
      <c r="EUJ108"/>
      <c r="EUK108"/>
      <c r="EUL108"/>
      <c r="EUM108"/>
      <c r="EUN108"/>
      <c r="EUO108"/>
      <c r="EUP108"/>
      <c r="EUQ108"/>
      <c r="EUR108"/>
      <c r="EUS108"/>
      <c r="EUT108"/>
      <c r="EUU108"/>
      <c r="EUV108"/>
      <c r="EUW108"/>
      <c r="EUX108"/>
      <c r="EUY108"/>
      <c r="EUZ108"/>
      <c r="EVA108"/>
      <c r="EVB108"/>
      <c r="EVC108"/>
      <c r="EVD108"/>
      <c r="EVE108"/>
      <c r="EVF108"/>
      <c r="EVG108"/>
      <c r="EVH108"/>
      <c r="EVI108"/>
      <c r="EVJ108"/>
      <c r="EVK108"/>
      <c r="EVL108"/>
      <c r="EVM108"/>
      <c r="EVN108"/>
      <c r="EVO108"/>
      <c r="EVP108"/>
      <c r="EVQ108"/>
      <c r="EVR108"/>
      <c r="EVS108"/>
      <c r="EVT108"/>
      <c r="EVU108"/>
      <c r="EVV108"/>
      <c r="EVW108"/>
      <c r="EVX108"/>
      <c r="EVY108"/>
      <c r="EVZ108"/>
      <c r="EWA108"/>
      <c r="EWB108"/>
      <c r="EWC108"/>
      <c r="EWD108"/>
      <c r="EWE108"/>
      <c r="EWF108"/>
      <c r="EWG108"/>
      <c r="EWH108"/>
      <c r="EWI108"/>
      <c r="EWJ108"/>
      <c r="EWK108"/>
      <c r="EWL108"/>
      <c r="EWM108"/>
      <c r="EWN108"/>
      <c r="EWO108"/>
      <c r="EWP108"/>
      <c r="EWQ108"/>
      <c r="EWR108"/>
      <c r="EWS108"/>
      <c r="EWT108"/>
      <c r="EWU108"/>
      <c r="EWV108"/>
      <c r="EWW108"/>
      <c r="EWX108"/>
      <c r="EWY108"/>
      <c r="EWZ108"/>
      <c r="EXA108"/>
      <c r="EXB108"/>
      <c r="EXC108"/>
      <c r="EXD108"/>
      <c r="EXE108"/>
      <c r="EXF108"/>
      <c r="EXG108"/>
      <c r="EXH108"/>
      <c r="EXI108"/>
      <c r="EXJ108"/>
      <c r="EXK108"/>
      <c r="EXL108"/>
      <c r="EXM108"/>
      <c r="EXN108"/>
      <c r="EXO108"/>
      <c r="EXP108"/>
      <c r="EXQ108"/>
      <c r="EXR108"/>
      <c r="EXS108"/>
      <c r="EXT108"/>
      <c r="EXU108"/>
      <c r="EXV108"/>
      <c r="EXW108"/>
      <c r="EXX108"/>
      <c r="EXY108"/>
      <c r="EXZ108"/>
      <c r="EYA108"/>
      <c r="EYB108"/>
      <c r="EYC108"/>
      <c r="EYD108"/>
      <c r="EYE108"/>
      <c r="EYF108"/>
      <c r="EYG108"/>
      <c r="EYH108"/>
      <c r="EYI108"/>
      <c r="EYJ108"/>
      <c r="EYK108"/>
      <c r="EYL108"/>
      <c r="EYM108"/>
      <c r="EYN108"/>
      <c r="EYO108"/>
      <c r="EYP108"/>
      <c r="EYQ108"/>
      <c r="EYR108"/>
      <c r="EYS108"/>
      <c r="EYT108"/>
      <c r="EYU108"/>
      <c r="EYV108"/>
      <c r="EYW108"/>
      <c r="EYX108"/>
      <c r="EYY108"/>
      <c r="EYZ108"/>
      <c r="EZA108"/>
      <c r="EZB108"/>
      <c r="EZC108"/>
      <c r="EZD108"/>
      <c r="EZE108"/>
      <c r="EZF108"/>
      <c r="EZG108"/>
      <c r="EZH108"/>
      <c r="EZI108"/>
      <c r="EZJ108"/>
      <c r="EZK108"/>
      <c r="EZL108"/>
      <c r="EZM108"/>
      <c r="EZN108"/>
      <c r="EZO108"/>
      <c r="EZP108"/>
      <c r="EZQ108"/>
      <c r="EZR108"/>
      <c r="EZS108"/>
      <c r="EZT108"/>
      <c r="EZU108"/>
      <c r="EZV108"/>
      <c r="EZW108"/>
      <c r="EZX108"/>
      <c r="EZY108"/>
      <c r="EZZ108"/>
      <c r="FAA108"/>
      <c r="FAB108"/>
      <c r="FAC108"/>
      <c r="FAD108"/>
      <c r="FAE108"/>
      <c r="FAF108"/>
      <c r="FAG108"/>
      <c r="FAH108"/>
      <c r="FAI108"/>
      <c r="FAJ108"/>
      <c r="FAK108"/>
      <c r="FAL108"/>
      <c r="FAM108"/>
      <c r="FAN108"/>
      <c r="FAO108"/>
      <c r="FAP108"/>
      <c r="FAQ108"/>
      <c r="FAR108"/>
      <c r="FAS108"/>
      <c r="FAT108"/>
      <c r="FAU108"/>
      <c r="FAV108"/>
      <c r="FAW108"/>
      <c r="FAX108"/>
      <c r="FAY108"/>
      <c r="FAZ108"/>
      <c r="FBA108"/>
      <c r="FBB108"/>
      <c r="FBC108"/>
      <c r="FBD108"/>
      <c r="FBE108"/>
      <c r="FBF108"/>
      <c r="FBG108"/>
      <c r="FBH108"/>
      <c r="FBI108"/>
      <c r="FBJ108"/>
      <c r="FBK108"/>
      <c r="FBL108"/>
      <c r="FBM108"/>
      <c r="FBN108"/>
      <c r="FBO108"/>
      <c r="FBP108"/>
      <c r="FBQ108"/>
      <c r="FBR108"/>
      <c r="FBS108"/>
      <c r="FBT108"/>
      <c r="FBU108"/>
      <c r="FBV108"/>
      <c r="FBW108"/>
      <c r="FBX108"/>
      <c r="FBY108"/>
      <c r="FBZ108"/>
      <c r="FCA108"/>
      <c r="FCB108"/>
      <c r="FCC108"/>
      <c r="FCD108"/>
      <c r="FCE108"/>
      <c r="FCF108"/>
      <c r="FCG108"/>
      <c r="FCH108"/>
      <c r="FCI108"/>
      <c r="FCJ108"/>
      <c r="FCK108"/>
      <c r="FCL108"/>
      <c r="FCM108"/>
      <c r="FCN108"/>
      <c r="FCO108"/>
      <c r="FCP108"/>
      <c r="FCQ108"/>
      <c r="FCR108"/>
      <c r="FCS108"/>
      <c r="FCT108"/>
      <c r="FCU108"/>
      <c r="FCV108"/>
      <c r="FCW108"/>
      <c r="FCX108"/>
      <c r="FCY108"/>
      <c r="FCZ108"/>
      <c r="FDA108"/>
      <c r="FDB108"/>
      <c r="FDC108"/>
      <c r="FDD108"/>
      <c r="FDE108"/>
      <c r="FDF108"/>
      <c r="FDG108"/>
      <c r="FDH108"/>
      <c r="FDI108"/>
      <c r="FDJ108"/>
      <c r="FDK108"/>
      <c r="FDL108"/>
      <c r="FDM108"/>
      <c r="FDN108"/>
      <c r="FDO108"/>
      <c r="FDP108"/>
      <c r="FDQ108"/>
      <c r="FDR108"/>
      <c r="FDS108"/>
      <c r="FDT108"/>
      <c r="FDU108"/>
      <c r="FDV108"/>
      <c r="FDW108"/>
      <c r="FDX108"/>
      <c r="FDY108"/>
      <c r="FDZ108"/>
      <c r="FEA108"/>
      <c r="FEB108"/>
      <c r="FEC108"/>
      <c r="FED108"/>
      <c r="FEE108"/>
      <c r="FEF108"/>
      <c r="FEG108"/>
      <c r="FEH108"/>
      <c r="FEI108"/>
      <c r="FEJ108"/>
      <c r="FEK108"/>
      <c r="FEL108"/>
      <c r="FEM108"/>
      <c r="FEN108"/>
      <c r="FEO108"/>
      <c r="FEP108"/>
      <c r="FEQ108"/>
      <c r="FER108"/>
      <c r="FES108"/>
      <c r="FET108"/>
      <c r="FEU108"/>
      <c r="FEV108"/>
      <c r="FEW108"/>
      <c r="FEX108"/>
      <c r="FEY108"/>
      <c r="FEZ108"/>
      <c r="FFA108"/>
      <c r="FFB108"/>
      <c r="FFC108"/>
      <c r="FFD108"/>
      <c r="FFE108"/>
      <c r="FFF108"/>
      <c r="FFG108"/>
      <c r="FFH108"/>
      <c r="FFI108"/>
      <c r="FFJ108"/>
      <c r="FFK108"/>
      <c r="FFL108"/>
      <c r="FFM108"/>
      <c r="FFN108"/>
      <c r="FFO108"/>
      <c r="FFP108"/>
      <c r="FFQ108"/>
      <c r="FFR108"/>
      <c r="FFS108"/>
      <c r="FFT108"/>
      <c r="FFU108"/>
      <c r="FFV108"/>
      <c r="FFW108"/>
      <c r="FFX108"/>
      <c r="FFY108"/>
      <c r="FFZ108"/>
      <c r="FGA108"/>
      <c r="FGB108"/>
      <c r="FGC108"/>
      <c r="FGD108"/>
      <c r="FGE108"/>
      <c r="FGF108"/>
      <c r="FGG108"/>
      <c r="FGH108"/>
      <c r="FGI108"/>
      <c r="FGJ108"/>
      <c r="FGK108"/>
      <c r="FGL108"/>
      <c r="FGM108"/>
      <c r="FGN108"/>
      <c r="FGO108"/>
      <c r="FGP108"/>
      <c r="FGQ108"/>
      <c r="FGR108"/>
      <c r="FGS108"/>
      <c r="FGT108"/>
      <c r="FGU108"/>
      <c r="FGV108"/>
      <c r="FGW108"/>
      <c r="FGX108"/>
      <c r="FGY108"/>
      <c r="FGZ108"/>
      <c r="FHA108"/>
      <c r="FHB108"/>
      <c r="FHC108"/>
      <c r="FHD108"/>
      <c r="FHE108"/>
      <c r="FHF108"/>
      <c r="FHG108"/>
      <c r="FHH108"/>
      <c r="FHI108"/>
      <c r="FHJ108"/>
      <c r="FHK108"/>
      <c r="FHL108"/>
      <c r="FHM108"/>
      <c r="FHN108"/>
      <c r="FHO108"/>
      <c r="FHP108"/>
      <c r="FHQ108"/>
      <c r="FHR108"/>
      <c r="FHS108"/>
      <c r="FHT108"/>
      <c r="FHU108"/>
      <c r="FHV108"/>
      <c r="FHW108"/>
      <c r="FHX108"/>
      <c r="FHY108"/>
      <c r="FHZ108"/>
      <c r="FIA108"/>
      <c r="FIB108"/>
      <c r="FIC108"/>
      <c r="FID108"/>
      <c r="FIE108"/>
      <c r="FIF108"/>
      <c r="FIG108"/>
      <c r="FIH108"/>
      <c r="FII108"/>
      <c r="FIJ108"/>
      <c r="FIK108"/>
      <c r="FIL108"/>
      <c r="FIM108"/>
      <c r="FIN108"/>
      <c r="FIO108"/>
      <c r="FIP108"/>
      <c r="FIQ108"/>
      <c r="FIR108"/>
      <c r="FIS108"/>
      <c r="FIT108"/>
      <c r="FIU108"/>
      <c r="FIV108"/>
      <c r="FIW108"/>
      <c r="FIX108"/>
      <c r="FIY108"/>
      <c r="FIZ108"/>
      <c r="FJA108"/>
      <c r="FJB108"/>
      <c r="FJC108"/>
      <c r="FJD108"/>
      <c r="FJE108"/>
      <c r="FJF108"/>
      <c r="FJG108"/>
      <c r="FJH108"/>
      <c r="FJI108"/>
      <c r="FJJ108"/>
      <c r="FJK108"/>
      <c r="FJL108"/>
      <c r="FJM108"/>
      <c r="FJN108"/>
      <c r="FJO108"/>
      <c r="FJP108"/>
      <c r="FJQ108"/>
      <c r="FJR108"/>
      <c r="FJS108"/>
      <c r="FJT108"/>
      <c r="FJU108"/>
      <c r="FJV108"/>
      <c r="FJW108"/>
      <c r="FJX108"/>
      <c r="FJY108"/>
      <c r="FJZ108"/>
      <c r="FKA108"/>
      <c r="FKB108"/>
      <c r="FKC108"/>
      <c r="FKD108"/>
      <c r="FKE108"/>
      <c r="FKF108"/>
      <c r="FKG108"/>
      <c r="FKH108"/>
      <c r="FKI108"/>
      <c r="FKJ108"/>
      <c r="FKK108"/>
      <c r="FKL108"/>
      <c r="FKM108"/>
      <c r="FKN108"/>
      <c r="FKO108"/>
      <c r="FKP108"/>
      <c r="FKQ108"/>
      <c r="FKR108"/>
      <c r="FKS108"/>
      <c r="FKT108"/>
      <c r="FKU108"/>
      <c r="FKV108"/>
      <c r="FKW108"/>
      <c r="FKX108"/>
      <c r="FKY108"/>
      <c r="FKZ108"/>
      <c r="FLA108"/>
      <c r="FLB108"/>
      <c r="FLC108"/>
      <c r="FLD108"/>
      <c r="FLE108"/>
      <c r="FLF108"/>
      <c r="FLG108"/>
      <c r="FLH108"/>
      <c r="FLI108"/>
      <c r="FLJ108"/>
      <c r="FLK108"/>
      <c r="FLL108"/>
      <c r="FLM108"/>
      <c r="FLN108"/>
      <c r="FLO108"/>
      <c r="FLP108"/>
      <c r="FLQ108"/>
      <c r="FLR108"/>
      <c r="FLS108"/>
      <c r="FLT108"/>
      <c r="FLU108"/>
      <c r="FLV108"/>
      <c r="FLW108"/>
      <c r="FLX108"/>
      <c r="FLY108"/>
      <c r="FLZ108"/>
      <c r="FMA108"/>
      <c r="FMB108"/>
      <c r="FMC108"/>
      <c r="FMD108"/>
      <c r="FME108"/>
      <c r="FMF108"/>
      <c r="FMG108"/>
      <c r="FMH108"/>
      <c r="FMI108"/>
      <c r="FMJ108"/>
      <c r="FMK108"/>
      <c r="FML108"/>
      <c r="FMM108"/>
      <c r="FMN108"/>
      <c r="FMO108"/>
      <c r="FMP108"/>
      <c r="FMQ108"/>
      <c r="FMR108"/>
      <c r="FMS108"/>
      <c r="FMT108"/>
      <c r="FMU108"/>
      <c r="FMV108"/>
      <c r="FMW108"/>
      <c r="FMX108"/>
      <c r="FMY108"/>
      <c r="FMZ108"/>
      <c r="FNA108"/>
      <c r="FNB108"/>
      <c r="FNC108"/>
      <c r="FND108"/>
      <c r="FNE108"/>
      <c r="FNF108"/>
      <c r="FNG108"/>
      <c r="FNH108"/>
      <c r="FNI108"/>
      <c r="FNJ108"/>
      <c r="FNK108"/>
      <c r="FNL108"/>
      <c r="FNM108"/>
      <c r="FNN108"/>
      <c r="FNO108"/>
      <c r="FNP108"/>
      <c r="FNQ108"/>
      <c r="FNR108"/>
      <c r="FNS108"/>
      <c r="FNT108"/>
      <c r="FNU108"/>
      <c r="FNV108"/>
      <c r="FNW108"/>
      <c r="FNX108"/>
      <c r="FNY108"/>
      <c r="FNZ108"/>
      <c r="FOA108"/>
      <c r="FOB108"/>
      <c r="FOC108"/>
      <c r="FOD108"/>
      <c r="FOE108"/>
      <c r="FOF108"/>
      <c r="FOG108"/>
      <c r="FOH108"/>
      <c r="FOI108"/>
      <c r="FOJ108"/>
      <c r="FOK108"/>
      <c r="FOL108"/>
      <c r="FOM108"/>
      <c r="FON108"/>
      <c r="FOO108"/>
      <c r="FOP108"/>
      <c r="FOQ108"/>
      <c r="FOR108"/>
      <c r="FOS108"/>
      <c r="FOT108"/>
      <c r="FOU108"/>
      <c r="FOV108"/>
      <c r="FOW108"/>
      <c r="FOX108"/>
      <c r="FOY108"/>
      <c r="FOZ108"/>
      <c r="FPA108"/>
      <c r="FPB108"/>
      <c r="FPC108"/>
      <c r="FPD108"/>
      <c r="FPE108"/>
      <c r="FPF108"/>
      <c r="FPG108"/>
      <c r="FPH108"/>
      <c r="FPI108"/>
      <c r="FPJ108"/>
      <c r="FPK108"/>
      <c r="FPL108"/>
      <c r="FPM108"/>
      <c r="FPN108"/>
      <c r="FPO108"/>
      <c r="FPP108"/>
      <c r="FPQ108"/>
      <c r="FPR108"/>
      <c r="FPS108"/>
      <c r="FPT108"/>
      <c r="FPU108"/>
      <c r="FPV108"/>
      <c r="FPW108"/>
      <c r="FPX108"/>
      <c r="FPY108"/>
      <c r="FPZ108"/>
      <c r="FQA108"/>
      <c r="FQB108"/>
      <c r="FQC108"/>
      <c r="FQD108"/>
      <c r="FQE108"/>
      <c r="FQF108"/>
      <c r="FQG108"/>
      <c r="FQH108"/>
      <c r="FQI108"/>
      <c r="FQJ108"/>
      <c r="FQK108"/>
      <c r="FQL108"/>
      <c r="FQM108"/>
      <c r="FQN108"/>
      <c r="FQO108"/>
      <c r="FQP108"/>
      <c r="FQQ108"/>
      <c r="FQR108"/>
      <c r="FQS108"/>
      <c r="FQT108"/>
      <c r="FQU108"/>
      <c r="FQV108"/>
      <c r="FQW108"/>
      <c r="FQX108"/>
      <c r="FQY108"/>
      <c r="FQZ108"/>
      <c r="FRA108"/>
      <c r="FRB108"/>
      <c r="FRC108"/>
      <c r="FRD108"/>
      <c r="FRE108"/>
      <c r="FRF108"/>
      <c r="FRG108"/>
      <c r="FRH108"/>
      <c r="FRI108"/>
      <c r="FRJ108"/>
      <c r="FRK108"/>
      <c r="FRL108"/>
      <c r="FRM108"/>
      <c r="FRN108"/>
      <c r="FRO108"/>
      <c r="FRP108"/>
      <c r="FRQ108"/>
      <c r="FRR108"/>
      <c r="FRS108"/>
      <c r="FRT108"/>
      <c r="FRU108"/>
      <c r="FRV108"/>
      <c r="FRW108"/>
      <c r="FRX108"/>
      <c r="FRY108"/>
      <c r="FRZ108"/>
      <c r="FSA108"/>
      <c r="FSB108"/>
      <c r="FSC108"/>
      <c r="FSD108"/>
      <c r="FSE108"/>
      <c r="FSF108"/>
      <c r="FSG108"/>
      <c r="FSH108"/>
      <c r="FSI108"/>
      <c r="FSJ108"/>
      <c r="FSK108"/>
      <c r="FSL108"/>
      <c r="FSM108"/>
      <c r="FSN108"/>
      <c r="FSO108"/>
      <c r="FSP108"/>
      <c r="FSQ108"/>
      <c r="FSR108"/>
      <c r="FSS108"/>
      <c r="FST108"/>
      <c r="FSU108"/>
      <c r="FSV108"/>
      <c r="FSW108"/>
      <c r="FSX108"/>
      <c r="FSY108"/>
      <c r="FSZ108"/>
      <c r="FTA108"/>
      <c r="FTB108"/>
      <c r="FTC108"/>
      <c r="FTD108"/>
      <c r="FTE108"/>
      <c r="FTF108"/>
      <c r="FTG108"/>
      <c r="FTH108"/>
      <c r="FTI108"/>
      <c r="FTJ108"/>
      <c r="FTK108"/>
      <c r="FTL108"/>
      <c r="FTM108"/>
      <c r="FTN108"/>
      <c r="FTO108"/>
      <c r="FTP108"/>
      <c r="FTQ108"/>
      <c r="FTR108"/>
      <c r="FTS108"/>
      <c r="FTT108"/>
      <c r="FTU108"/>
      <c r="FTV108"/>
      <c r="FTW108"/>
      <c r="FTX108"/>
      <c r="FTY108"/>
      <c r="FTZ108"/>
      <c r="FUA108"/>
      <c r="FUB108"/>
      <c r="FUC108"/>
      <c r="FUD108"/>
      <c r="FUE108"/>
      <c r="FUF108"/>
      <c r="FUG108"/>
      <c r="FUH108"/>
      <c r="FUI108"/>
      <c r="FUJ108"/>
      <c r="FUK108"/>
      <c r="FUL108"/>
      <c r="FUM108"/>
      <c r="FUN108"/>
      <c r="FUO108"/>
      <c r="FUP108"/>
      <c r="FUQ108"/>
      <c r="FUR108"/>
      <c r="FUS108"/>
      <c r="FUT108"/>
      <c r="FUU108"/>
      <c r="FUV108"/>
      <c r="FUW108"/>
      <c r="FUX108"/>
      <c r="FUY108"/>
      <c r="FUZ108"/>
      <c r="FVA108"/>
      <c r="FVB108"/>
      <c r="FVC108"/>
      <c r="FVD108"/>
      <c r="FVE108"/>
      <c r="FVF108"/>
      <c r="FVG108"/>
      <c r="FVH108"/>
      <c r="FVI108"/>
      <c r="FVJ108"/>
      <c r="FVK108"/>
      <c r="FVL108"/>
      <c r="FVM108"/>
      <c r="FVN108"/>
      <c r="FVO108"/>
      <c r="FVP108"/>
      <c r="FVQ108"/>
      <c r="FVR108"/>
      <c r="FVS108"/>
      <c r="FVT108"/>
      <c r="FVU108"/>
      <c r="FVV108"/>
      <c r="FVW108"/>
      <c r="FVX108"/>
      <c r="FVY108"/>
      <c r="FVZ108"/>
      <c r="FWA108"/>
      <c r="FWB108"/>
      <c r="FWC108"/>
      <c r="FWD108"/>
      <c r="FWE108"/>
      <c r="FWF108"/>
      <c r="FWG108"/>
      <c r="FWH108"/>
      <c r="FWI108"/>
      <c r="FWJ108"/>
      <c r="FWK108"/>
      <c r="FWL108"/>
      <c r="FWM108"/>
      <c r="FWN108"/>
      <c r="FWO108"/>
      <c r="FWP108"/>
      <c r="FWQ108"/>
      <c r="FWR108"/>
      <c r="FWS108"/>
      <c r="FWT108"/>
      <c r="FWU108"/>
      <c r="FWV108"/>
      <c r="FWW108"/>
      <c r="FWX108"/>
      <c r="FWY108"/>
      <c r="FWZ108"/>
      <c r="FXA108"/>
      <c r="FXB108"/>
      <c r="FXC108"/>
      <c r="FXD108"/>
      <c r="FXE108"/>
      <c r="FXF108"/>
      <c r="FXG108"/>
      <c r="FXH108"/>
      <c r="FXI108"/>
      <c r="FXJ108"/>
      <c r="FXK108"/>
      <c r="FXL108"/>
      <c r="FXM108"/>
      <c r="FXN108"/>
      <c r="FXO108"/>
      <c r="FXP108"/>
      <c r="FXQ108"/>
      <c r="FXR108"/>
      <c r="FXS108"/>
      <c r="FXT108"/>
      <c r="FXU108"/>
      <c r="FXV108"/>
      <c r="FXW108"/>
      <c r="FXX108"/>
      <c r="FXY108"/>
      <c r="FXZ108"/>
      <c r="FYA108"/>
      <c r="FYB108"/>
      <c r="FYC108"/>
      <c r="FYD108"/>
      <c r="FYE108"/>
      <c r="FYF108"/>
      <c r="FYG108"/>
      <c r="FYH108"/>
      <c r="FYI108"/>
      <c r="FYJ108"/>
      <c r="FYK108"/>
      <c r="FYL108"/>
      <c r="FYM108"/>
      <c r="FYN108"/>
      <c r="FYO108"/>
      <c r="FYP108"/>
      <c r="FYQ108"/>
      <c r="FYR108"/>
      <c r="FYS108"/>
      <c r="FYT108"/>
      <c r="FYU108"/>
      <c r="FYV108"/>
      <c r="FYW108"/>
      <c r="FYX108"/>
      <c r="FYY108"/>
      <c r="FYZ108"/>
      <c r="FZA108"/>
      <c r="FZB108"/>
      <c r="FZC108"/>
      <c r="FZD108"/>
      <c r="FZE108"/>
      <c r="FZF108"/>
      <c r="FZG108"/>
      <c r="FZH108"/>
      <c r="FZI108"/>
      <c r="FZJ108"/>
      <c r="FZK108"/>
      <c r="FZL108"/>
      <c r="FZM108"/>
      <c r="FZN108"/>
      <c r="FZO108"/>
      <c r="FZP108"/>
      <c r="FZQ108"/>
      <c r="FZR108"/>
      <c r="FZS108"/>
      <c r="FZT108"/>
      <c r="FZU108"/>
      <c r="FZV108"/>
      <c r="FZW108"/>
      <c r="FZX108"/>
      <c r="FZY108"/>
      <c r="FZZ108"/>
      <c r="GAA108"/>
      <c r="GAB108"/>
      <c r="GAC108"/>
      <c r="GAD108"/>
      <c r="GAE108"/>
      <c r="GAF108"/>
      <c r="GAG108"/>
      <c r="GAH108"/>
      <c r="GAI108"/>
      <c r="GAJ108"/>
      <c r="GAK108"/>
      <c r="GAL108"/>
      <c r="GAM108"/>
      <c r="GAN108"/>
      <c r="GAO108"/>
      <c r="GAP108"/>
      <c r="GAQ108"/>
      <c r="GAR108"/>
      <c r="GAS108"/>
      <c r="GAT108"/>
      <c r="GAU108"/>
      <c r="GAV108"/>
      <c r="GAW108"/>
      <c r="GAX108"/>
      <c r="GAY108"/>
      <c r="GAZ108"/>
      <c r="GBA108"/>
      <c r="GBB108"/>
      <c r="GBC108"/>
      <c r="GBD108"/>
      <c r="GBE108"/>
      <c r="GBF108"/>
      <c r="GBG108"/>
      <c r="GBH108"/>
      <c r="GBI108"/>
      <c r="GBJ108"/>
      <c r="GBK108"/>
      <c r="GBL108"/>
      <c r="GBM108"/>
      <c r="GBN108"/>
      <c r="GBO108"/>
      <c r="GBP108"/>
      <c r="GBQ108"/>
      <c r="GBR108"/>
      <c r="GBS108"/>
      <c r="GBT108"/>
      <c r="GBU108"/>
      <c r="GBV108"/>
      <c r="GBW108"/>
      <c r="GBX108"/>
      <c r="GBY108"/>
      <c r="GBZ108"/>
      <c r="GCA108"/>
      <c r="GCB108"/>
      <c r="GCC108"/>
      <c r="GCD108"/>
      <c r="GCE108"/>
      <c r="GCF108"/>
      <c r="GCG108"/>
      <c r="GCH108"/>
      <c r="GCI108"/>
      <c r="GCJ108"/>
      <c r="GCK108"/>
      <c r="GCL108"/>
      <c r="GCM108"/>
      <c r="GCN108"/>
      <c r="GCO108"/>
      <c r="GCP108"/>
      <c r="GCQ108"/>
      <c r="GCR108"/>
      <c r="GCS108"/>
      <c r="GCT108"/>
      <c r="GCU108"/>
      <c r="GCV108"/>
      <c r="GCW108"/>
      <c r="GCX108"/>
      <c r="GCY108"/>
      <c r="GCZ108"/>
      <c r="GDA108"/>
      <c r="GDB108"/>
      <c r="GDC108"/>
      <c r="GDD108"/>
      <c r="GDE108"/>
      <c r="GDF108"/>
      <c r="GDG108"/>
      <c r="GDH108"/>
      <c r="GDI108"/>
      <c r="GDJ108"/>
      <c r="GDK108"/>
      <c r="GDL108"/>
      <c r="GDM108"/>
      <c r="GDN108"/>
      <c r="GDO108"/>
      <c r="GDP108"/>
      <c r="GDQ108"/>
      <c r="GDR108"/>
      <c r="GDS108"/>
      <c r="GDT108"/>
      <c r="GDU108"/>
      <c r="GDV108"/>
      <c r="GDW108"/>
      <c r="GDX108"/>
      <c r="GDY108"/>
      <c r="GDZ108"/>
      <c r="GEA108"/>
      <c r="GEB108"/>
      <c r="GEC108"/>
      <c r="GED108"/>
      <c r="GEE108"/>
      <c r="GEF108"/>
      <c r="GEG108"/>
      <c r="GEH108"/>
      <c r="GEI108"/>
      <c r="GEJ108"/>
      <c r="GEK108"/>
      <c r="GEL108"/>
      <c r="GEM108"/>
      <c r="GEN108"/>
      <c r="GEO108"/>
      <c r="GEP108"/>
      <c r="GEQ108"/>
      <c r="GER108"/>
      <c r="GES108"/>
      <c r="GET108"/>
      <c r="GEU108"/>
      <c r="GEV108"/>
      <c r="GEW108"/>
      <c r="GEX108"/>
      <c r="GEY108"/>
      <c r="GEZ108"/>
      <c r="GFA108"/>
      <c r="GFB108"/>
      <c r="GFC108"/>
      <c r="GFD108"/>
      <c r="GFE108"/>
      <c r="GFF108"/>
      <c r="GFG108"/>
      <c r="GFH108"/>
      <c r="GFI108"/>
      <c r="GFJ108"/>
      <c r="GFK108"/>
      <c r="GFL108"/>
      <c r="GFM108"/>
      <c r="GFN108"/>
      <c r="GFO108"/>
      <c r="GFP108"/>
      <c r="GFQ108"/>
      <c r="GFR108"/>
      <c r="GFS108"/>
      <c r="GFT108"/>
      <c r="GFU108"/>
      <c r="GFV108"/>
      <c r="GFW108"/>
      <c r="GFX108"/>
      <c r="GFY108"/>
      <c r="GFZ108"/>
      <c r="GGA108"/>
      <c r="GGB108"/>
      <c r="GGC108"/>
      <c r="GGD108"/>
      <c r="GGE108"/>
      <c r="GGF108"/>
      <c r="GGG108"/>
      <c r="GGH108"/>
      <c r="GGI108"/>
      <c r="GGJ108"/>
      <c r="GGK108"/>
      <c r="GGL108"/>
      <c r="GGM108"/>
      <c r="GGN108"/>
      <c r="GGO108"/>
      <c r="GGP108"/>
      <c r="GGQ108"/>
      <c r="GGR108"/>
      <c r="GGS108"/>
      <c r="GGT108"/>
      <c r="GGU108"/>
      <c r="GGV108"/>
      <c r="GGW108"/>
      <c r="GGX108"/>
      <c r="GGY108"/>
      <c r="GGZ108"/>
      <c r="GHA108"/>
      <c r="GHB108"/>
      <c r="GHC108"/>
      <c r="GHD108"/>
      <c r="GHE108"/>
      <c r="GHF108"/>
      <c r="GHG108"/>
      <c r="GHH108"/>
      <c r="GHI108"/>
      <c r="GHJ108"/>
      <c r="GHK108"/>
      <c r="GHL108"/>
      <c r="GHM108"/>
      <c r="GHN108"/>
      <c r="GHO108"/>
      <c r="GHP108"/>
      <c r="GHQ108"/>
      <c r="GHR108"/>
      <c r="GHS108"/>
      <c r="GHT108"/>
      <c r="GHU108"/>
      <c r="GHV108"/>
      <c r="GHW108"/>
      <c r="GHX108"/>
      <c r="GHY108"/>
      <c r="GHZ108"/>
      <c r="GIA108"/>
      <c r="GIB108"/>
      <c r="GIC108"/>
      <c r="GID108"/>
      <c r="GIE108"/>
      <c r="GIF108"/>
      <c r="GIG108"/>
      <c r="GIH108"/>
      <c r="GII108"/>
      <c r="GIJ108"/>
      <c r="GIK108"/>
      <c r="GIL108"/>
      <c r="GIM108"/>
      <c r="GIN108"/>
      <c r="GIO108"/>
      <c r="GIP108"/>
      <c r="GIQ108"/>
      <c r="GIR108"/>
      <c r="GIS108"/>
      <c r="GIT108"/>
      <c r="GIU108"/>
      <c r="GIV108"/>
      <c r="GIW108"/>
      <c r="GIX108"/>
      <c r="GIY108"/>
      <c r="GIZ108"/>
      <c r="GJA108"/>
      <c r="GJB108"/>
      <c r="GJC108"/>
      <c r="GJD108"/>
      <c r="GJE108"/>
      <c r="GJF108"/>
      <c r="GJG108"/>
      <c r="GJH108"/>
      <c r="GJI108"/>
      <c r="GJJ108"/>
      <c r="GJK108"/>
      <c r="GJL108"/>
      <c r="GJM108"/>
      <c r="GJN108"/>
      <c r="GJO108"/>
      <c r="GJP108"/>
      <c r="GJQ108"/>
      <c r="GJR108"/>
      <c r="GJS108"/>
      <c r="GJT108"/>
      <c r="GJU108"/>
      <c r="GJV108"/>
      <c r="GJW108"/>
      <c r="GJX108"/>
      <c r="GJY108"/>
      <c r="GJZ108"/>
      <c r="GKA108"/>
      <c r="GKB108"/>
      <c r="GKC108"/>
      <c r="GKD108"/>
      <c r="GKE108"/>
      <c r="GKF108"/>
      <c r="GKG108"/>
      <c r="GKH108"/>
      <c r="GKI108"/>
      <c r="GKJ108"/>
      <c r="GKK108"/>
      <c r="GKL108"/>
      <c r="GKM108"/>
      <c r="GKN108"/>
      <c r="GKO108"/>
      <c r="GKP108"/>
      <c r="GKQ108"/>
      <c r="GKR108"/>
      <c r="GKS108"/>
      <c r="GKT108"/>
      <c r="GKU108"/>
      <c r="GKV108"/>
      <c r="GKW108"/>
      <c r="GKX108"/>
      <c r="GKY108"/>
      <c r="GKZ108"/>
      <c r="GLA108"/>
      <c r="GLB108"/>
      <c r="GLC108"/>
      <c r="GLD108"/>
      <c r="GLE108"/>
      <c r="GLF108"/>
      <c r="GLG108"/>
      <c r="GLH108"/>
      <c r="GLI108"/>
      <c r="GLJ108"/>
      <c r="GLK108"/>
      <c r="GLL108"/>
      <c r="GLM108"/>
      <c r="GLN108"/>
      <c r="GLO108"/>
      <c r="GLP108"/>
      <c r="GLQ108"/>
      <c r="GLR108"/>
      <c r="GLS108"/>
      <c r="GLT108"/>
      <c r="GLU108"/>
      <c r="GLV108"/>
      <c r="GLW108"/>
      <c r="GLX108"/>
      <c r="GLY108"/>
      <c r="GLZ108"/>
      <c r="GMA108"/>
      <c r="GMB108"/>
      <c r="GMC108"/>
      <c r="GMD108"/>
      <c r="GME108"/>
      <c r="GMF108"/>
      <c r="GMG108"/>
      <c r="GMH108"/>
      <c r="GMI108"/>
      <c r="GMJ108"/>
      <c r="GMK108"/>
      <c r="GML108"/>
      <c r="GMM108"/>
      <c r="GMN108"/>
      <c r="GMO108"/>
      <c r="GMP108"/>
      <c r="GMQ108"/>
      <c r="GMR108"/>
      <c r="GMS108"/>
      <c r="GMT108"/>
      <c r="GMU108"/>
      <c r="GMV108"/>
      <c r="GMW108"/>
      <c r="GMX108"/>
      <c r="GMY108"/>
      <c r="GMZ108"/>
      <c r="GNA108"/>
      <c r="GNB108"/>
      <c r="GNC108"/>
      <c r="GND108"/>
      <c r="GNE108"/>
      <c r="GNF108"/>
      <c r="GNG108"/>
      <c r="GNH108"/>
      <c r="GNI108"/>
      <c r="GNJ108"/>
      <c r="GNK108"/>
      <c r="GNL108"/>
      <c r="GNM108"/>
      <c r="GNN108"/>
      <c r="GNO108"/>
      <c r="GNP108"/>
      <c r="GNQ108"/>
      <c r="GNR108"/>
      <c r="GNS108"/>
      <c r="GNT108"/>
      <c r="GNU108"/>
      <c r="GNV108"/>
      <c r="GNW108"/>
      <c r="GNX108"/>
      <c r="GNY108"/>
      <c r="GNZ108"/>
      <c r="GOA108"/>
      <c r="GOB108"/>
      <c r="GOC108"/>
      <c r="GOD108"/>
      <c r="GOE108"/>
      <c r="GOF108"/>
      <c r="GOG108"/>
      <c r="GOH108"/>
      <c r="GOI108"/>
      <c r="GOJ108"/>
      <c r="GOK108"/>
      <c r="GOL108"/>
      <c r="GOM108"/>
      <c r="GON108"/>
      <c r="GOO108"/>
      <c r="GOP108"/>
      <c r="GOQ108"/>
      <c r="GOR108"/>
      <c r="GOS108"/>
      <c r="GOT108"/>
      <c r="GOU108"/>
      <c r="GOV108"/>
      <c r="GOW108"/>
      <c r="GOX108"/>
      <c r="GOY108"/>
      <c r="GOZ108"/>
      <c r="GPA108"/>
      <c r="GPB108"/>
      <c r="GPC108"/>
      <c r="GPD108"/>
      <c r="GPE108"/>
      <c r="GPF108"/>
      <c r="GPG108"/>
      <c r="GPH108"/>
      <c r="GPI108"/>
      <c r="GPJ108"/>
      <c r="GPK108"/>
      <c r="GPL108"/>
      <c r="GPM108"/>
      <c r="GPN108"/>
      <c r="GPO108"/>
      <c r="GPP108"/>
      <c r="GPQ108"/>
      <c r="GPR108"/>
      <c r="GPS108"/>
      <c r="GPT108"/>
      <c r="GPU108"/>
      <c r="GPV108"/>
      <c r="GPW108"/>
      <c r="GPX108"/>
      <c r="GPY108"/>
      <c r="GPZ108"/>
      <c r="GQA108"/>
      <c r="GQB108"/>
      <c r="GQC108"/>
      <c r="GQD108"/>
      <c r="GQE108"/>
      <c r="GQF108"/>
      <c r="GQG108"/>
      <c r="GQH108"/>
      <c r="GQI108"/>
      <c r="GQJ108"/>
      <c r="GQK108"/>
      <c r="GQL108"/>
      <c r="GQM108"/>
      <c r="GQN108"/>
      <c r="GQO108"/>
      <c r="GQP108"/>
      <c r="GQQ108"/>
      <c r="GQR108"/>
      <c r="GQS108"/>
      <c r="GQT108"/>
      <c r="GQU108"/>
      <c r="GQV108"/>
      <c r="GQW108"/>
      <c r="GQX108"/>
      <c r="GQY108"/>
      <c r="GQZ108"/>
      <c r="GRA108"/>
      <c r="GRB108"/>
      <c r="GRC108"/>
      <c r="GRD108"/>
      <c r="GRE108"/>
      <c r="GRF108"/>
      <c r="GRG108"/>
      <c r="GRH108"/>
      <c r="GRI108"/>
      <c r="GRJ108"/>
      <c r="GRK108"/>
      <c r="GRL108"/>
      <c r="GRM108"/>
      <c r="GRN108"/>
      <c r="GRO108"/>
      <c r="GRP108"/>
      <c r="GRQ108"/>
      <c r="GRR108"/>
      <c r="GRS108"/>
      <c r="GRT108"/>
      <c r="GRU108"/>
      <c r="GRV108"/>
      <c r="GRW108"/>
      <c r="GRX108"/>
      <c r="GRY108"/>
      <c r="GRZ108"/>
      <c r="GSA108"/>
      <c r="GSB108"/>
      <c r="GSC108"/>
      <c r="GSD108"/>
      <c r="GSE108"/>
      <c r="GSF108"/>
      <c r="GSG108"/>
      <c r="GSH108"/>
      <c r="GSI108"/>
      <c r="GSJ108"/>
      <c r="GSK108"/>
      <c r="GSL108"/>
      <c r="GSM108"/>
      <c r="GSN108"/>
      <c r="GSO108"/>
      <c r="GSP108"/>
      <c r="GSQ108"/>
      <c r="GSR108"/>
      <c r="GSS108"/>
      <c r="GST108"/>
      <c r="GSU108"/>
      <c r="GSV108"/>
      <c r="GSW108"/>
      <c r="GSX108"/>
      <c r="GSY108"/>
      <c r="GSZ108"/>
      <c r="GTA108"/>
      <c r="GTB108"/>
      <c r="GTC108"/>
      <c r="GTD108"/>
      <c r="GTE108"/>
      <c r="GTF108"/>
      <c r="GTG108"/>
      <c r="GTH108"/>
      <c r="GTI108"/>
      <c r="GTJ108"/>
      <c r="GTK108"/>
      <c r="GTL108"/>
      <c r="GTM108"/>
      <c r="GTN108"/>
      <c r="GTO108"/>
      <c r="GTP108"/>
      <c r="GTQ108"/>
      <c r="GTR108"/>
      <c r="GTS108"/>
      <c r="GTT108"/>
      <c r="GTU108"/>
      <c r="GTV108"/>
      <c r="GTW108"/>
      <c r="GTX108"/>
      <c r="GTY108"/>
      <c r="GTZ108"/>
      <c r="GUA108"/>
      <c r="GUB108"/>
      <c r="GUC108"/>
      <c r="GUD108"/>
      <c r="GUE108"/>
      <c r="GUF108"/>
      <c r="GUG108"/>
      <c r="GUH108"/>
      <c r="GUI108"/>
      <c r="GUJ108"/>
      <c r="GUK108"/>
      <c r="GUL108"/>
      <c r="GUM108"/>
      <c r="GUN108"/>
      <c r="GUO108"/>
      <c r="GUP108"/>
      <c r="GUQ108"/>
      <c r="GUR108"/>
      <c r="GUS108"/>
      <c r="GUT108"/>
      <c r="GUU108"/>
      <c r="GUV108"/>
      <c r="GUW108"/>
      <c r="GUX108"/>
      <c r="GUY108"/>
      <c r="GUZ108"/>
      <c r="GVA108"/>
      <c r="GVB108"/>
      <c r="GVC108"/>
      <c r="GVD108"/>
      <c r="GVE108"/>
      <c r="GVF108"/>
      <c r="GVG108"/>
      <c r="GVH108"/>
      <c r="GVI108"/>
      <c r="GVJ108"/>
      <c r="GVK108"/>
      <c r="GVL108"/>
      <c r="GVM108"/>
      <c r="GVN108"/>
      <c r="GVO108"/>
      <c r="GVP108"/>
      <c r="GVQ108"/>
      <c r="GVR108"/>
      <c r="GVS108"/>
      <c r="GVT108"/>
      <c r="GVU108"/>
      <c r="GVV108"/>
      <c r="GVW108"/>
      <c r="GVX108"/>
      <c r="GVY108"/>
      <c r="GVZ108"/>
      <c r="GWA108"/>
      <c r="GWB108"/>
      <c r="GWC108"/>
      <c r="GWD108"/>
      <c r="GWE108"/>
      <c r="GWF108"/>
      <c r="GWG108"/>
      <c r="GWH108"/>
      <c r="GWI108"/>
      <c r="GWJ108"/>
      <c r="GWK108"/>
      <c r="GWL108"/>
      <c r="GWM108"/>
      <c r="GWN108"/>
      <c r="GWO108"/>
      <c r="GWP108"/>
      <c r="GWQ108"/>
      <c r="GWR108"/>
      <c r="GWS108"/>
      <c r="GWT108"/>
      <c r="GWU108"/>
      <c r="GWV108"/>
      <c r="GWW108"/>
      <c r="GWX108"/>
      <c r="GWY108"/>
      <c r="GWZ108"/>
      <c r="GXA108"/>
      <c r="GXB108"/>
      <c r="GXC108"/>
      <c r="GXD108"/>
      <c r="GXE108"/>
      <c r="GXF108"/>
      <c r="GXG108"/>
      <c r="GXH108"/>
      <c r="GXI108"/>
      <c r="GXJ108"/>
      <c r="GXK108"/>
      <c r="GXL108"/>
      <c r="GXM108"/>
      <c r="GXN108"/>
      <c r="GXO108"/>
      <c r="GXP108"/>
      <c r="GXQ108"/>
      <c r="GXR108"/>
      <c r="GXS108"/>
      <c r="GXT108"/>
      <c r="GXU108"/>
      <c r="GXV108"/>
      <c r="GXW108"/>
      <c r="GXX108"/>
      <c r="GXY108"/>
      <c r="GXZ108"/>
      <c r="GYA108"/>
      <c r="GYB108"/>
      <c r="GYC108"/>
      <c r="GYD108"/>
      <c r="GYE108"/>
      <c r="GYF108"/>
      <c r="GYG108"/>
      <c r="GYH108"/>
      <c r="GYI108"/>
      <c r="GYJ108"/>
      <c r="GYK108"/>
      <c r="GYL108"/>
      <c r="GYM108"/>
      <c r="GYN108"/>
      <c r="GYO108"/>
      <c r="GYP108"/>
      <c r="GYQ108"/>
      <c r="GYR108"/>
      <c r="GYS108"/>
      <c r="GYT108"/>
      <c r="GYU108"/>
      <c r="GYV108"/>
      <c r="GYW108"/>
      <c r="GYX108"/>
      <c r="GYY108"/>
      <c r="GYZ108"/>
      <c r="GZA108"/>
      <c r="GZB108"/>
      <c r="GZC108"/>
      <c r="GZD108"/>
      <c r="GZE108"/>
      <c r="GZF108"/>
      <c r="GZG108"/>
      <c r="GZH108"/>
      <c r="GZI108"/>
      <c r="GZJ108"/>
      <c r="GZK108"/>
      <c r="GZL108"/>
      <c r="GZM108"/>
      <c r="GZN108"/>
      <c r="GZO108"/>
      <c r="GZP108"/>
      <c r="GZQ108"/>
      <c r="GZR108"/>
      <c r="GZS108"/>
      <c r="GZT108"/>
      <c r="GZU108"/>
      <c r="GZV108"/>
      <c r="GZW108"/>
      <c r="GZX108"/>
      <c r="GZY108"/>
      <c r="GZZ108"/>
      <c r="HAA108"/>
      <c r="HAB108"/>
      <c r="HAC108"/>
      <c r="HAD108"/>
      <c r="HAE108"/>
      <c r="HAF108"/>
      <c r="HAG108"/>
      <c r="HAH108"/>
      <c r="HAI108"/>
      <c r="HAJ108"/>
      <c r="HAK108"/>
      <c r="HAL108"/>
      <c r="HAM108"/>
      <c r="HAN108"/>
      <c r="HAO108"/>
      <c r="HAP108"/>
      <c r="HAQ108"/>
      <c r="HAR108"/>
      <c r="HAS108"/>
      <c r="HAT108"/>
      <c r="HAU108"/>
      <c r="HAV108"/>
      <c r="HAW108"/>
      <c r="HAX108"/>
      <c r="HAY108"/>
      <c r="HAZ108"/>
      <c r="HBA108"/>
      <c r="HBB108"/>
      <c r="HBC108"/>
      <c r="HBD108"/>
      <c r="HBE108"/>
      <c r="HBF108"/>
      <c r="HBG108"/>
      <c r="HBH108"/>
      <c r="HBI108"/>
      <c r="HBJ108"/>
      <c r="HBK108"/>
      <c r="HBL108"/>
      <c r="HBM108"/>
      <c r="HBN108"/>
      <c r="HBO108"/>
      <c r="HBP108"/>
      <c r="HBQ108"/>
      <c r="HBR108"/>
      <c r="HBS108"/>
      <c r="HBT108"/>
      <c r="HBU108"/>
      <c r="HBV108"/>
      <c r="HBW108"/>
      <c r="HBX108"/>
      <c r="HBY108"/>
      <c r="HBZ108"/>
      <c r="HCA108"/>
      <c r="HCB108"/>
      <c r="HCC108"/>
      <c r="HCD108"/>
      <c r="HCE108"/>
      <c r="HCF108"/>
      <c r="HCG108"/>
      <c r="HCH108"/>
      <c r="HCI108"/>
      <c r="HCJ108"/>
      <c r="HCK108"/>
      <c r="HCL108"/>
      <c r="HCM108"/>
      <c r="HCN108"/>
      <c r="HCO108"/>
      <c r="HCP108"/>
      <c r="HCQ108"/>
      <c r="HCR108"/>
      <c r="HCS108"/>
      <c r="HCT108"/>
      <c r="HCU108"/>
      <c r="HCV108"/>
      <c r="HCW108"/>
      <c r="HCX108"/>
      <c r="HCY108"/>
      <c r="HCZ108"/>
      <c r="HDA108"/>
      <c r="HDB108"/>
      <c r="HDC108"/>
      <c r="HDD108"/>
      <c r="HDE108"/>
      <c r="HDF108"/>
      <c r="HDG108"/>
      <c r="HDH108"/>
      <c r="HDI108"/>
      <c r="HDJ108"/>
      <c r="HDK108"/>
      <c r="HDL108"/>
      <c r="HDM108"/>
      <c r="HDN108"/>
      <c r="HDO108"/>
      <c r="HDP108"/>
      <c r="HDQ108"/>
      <c r="HDR108"/>
      <c r="HDS108"/>
      <c r="HDT108"/>
      <c r="HDU108"/>
      <c r="HDV108"/>
      <c r="HDW108"/>
      <c r="HDX108"/>
      <c r="HDY108"/>
      <c r="HDZ108"/>
      <c r="HEA108"/>
      <c r="HEB108"/>
      <c r="HEC108"/>
      <c r="HED108"/>
      <c r="HEE108"/>
      <c r="HEF108"/>
      <c r="HEG108"/>
      <c r="HEH108"/>
      <c r="HEI108"/>
      <c r="HEJ108"/>
      <c r="HEK108"/>
      <c r="HEL108"/>
      <c r="HEM108"/>
      <c r="HEN108"/>
      <c r="HEO108"/>
      <c r="HEP108"/>
      <c r="HEQ108"/>
      <c r="HER108"/>
      <c r="HES108"/>
      <c r="HET108"/>
      <c r="HEU108"/>
      <c r="HEV108"/>
      <c r="HEW108"/>
      <c r="HEX108"/>
      <c r="HEY108"/>
      <c r="HEZ108"/>
      <c r="HFA108"/>
      <c r="HFB108"/>
      <c r="HFC108"/>
      <c r="HFD108"/>
      <c r="HFE108"/>
      <c r="HFF108"/>
      <c r="HFG108"/>
      <c r="HFH108"/>
      <c r="HFI108"/>
      <c r="HFJ108"/>
      <c r="HFK108"/>
      <c r="HFL108"/>
      <c r="HFM108"/>
      <c r="HFN108"/>
      <c r="HFO108"/>
      <c r="HFP108"/>
      <c r="HFQ108"/>
      <c r="HFR108"/>
      <c r="HFS108"/>
      <c r="HFT108"/>
      <c r="HFU108"/>
      <c r="HFV108"/>
      <c r="HFW108"/>
      <c r="HFX108"/>
      <c r="HFY108"/>
      <c r="HFZ108"/>
      <c r="HGA108"/>
      <c r="HGB108"/>
      <c r="HGC108"/>
      <c r="HGD108"/>
      <c r="HGE108"/>
      <c r="HGF108"/>
      <c r="HGG108"/>
      <c r="HGH108"/>
      <c r="HGI108"/>
      <c r="HGJ108"/>
      <c r="HGK108"/>
      <c r="HGL108"/>
      <c r="HGM108"/>
      <c r="HGN108"/>
      <c r="HGO108"/>
      <c r="HGP108"/>
      <c r="HGQ108"/>
      <c r="HGR108"/>
      <c r="HGS108"/>
      <c r="HGT108"/>
      <c r="HGU108"/>
      <c r="HGV108"/>
      <c r="HGW108"/>
      <c r="HGX108"/>
      <c r="HGY108"/>
      <c r="HGZ108"/>
      <c r="HHA108"/>
      <c r="HHB108"/>
      <c r="HHC108"/>
      <c r="HHD108"/>
      <c r="HHE108"/>
      <c r="HHF108"/>
      <c r="HHG108"/>
      <c r="HHH108"/>
      <c r="HHI108"/>
      <c r="HHJ108"/>
      <c r="HHK108"/>
      <c r="HHL108"/>
      <c r="HHM108"/>
      <c r="HHN108"/>
      <c r="HHO108"/>
      <c r="HHP108"/>
      <c r="HHQ108"/>
      <c r="HHR108"/>
      <c r="HHS108"/>
      <c r="HHT108"/>
      <c r="HHU108"/>
      <c r="HHV108"/>
      <c r="HHW108"/>
      <c r="HHX108"/>
      <c r="HHY108"/>
      <c r="HHZ108"/>
      <c r="HIA108"/>
      <c r="HIB108"/>
      <c r="HIC108"/>
      <c r="HID108"/>
      <c r="HIE108"/>
      <c r="HIF108"/>
      <c r="HIG108"/>
      <c r="HIH108"/>
      <c r="HII108"/>
      <c r="HIJ108"/>
      <c r="HIK108"/>
      <c r="HIL108"/>
      <c r="HIM108"/>
      <c r="HIN108"/>
      <c r="HIO108"/>
      <c r="HIP108"/>
      <c r="HIQ108"/>
      <c r="HIR108"/>
      <c r="HIS108"/>
      <c r="HIT108"/>
      <c r="HIU108"/>
      <c r="HIV108"/>
      <c r="HIW108"/>
      <c r="HIX108"/>
      <c r="HIY108"/>
      <c r="HIZ108"/>
      <c r="HJA108"/>
      <c r="HJB108"/>
      <c r="HJC108"/>
      <c r="HJD108"/>
      <c r="HJE108"/>
      <c r="HJF108"/>
      <c r="HJG108"/>
      <c r="HJH108"/>
      <c r="HJI108"/>
      <c r="HJJ108"/>
      <c r="HJK108"/>
      <c r="HJL108"/>
      <c r="HJM108"/>
      <c r="HJN108"/>
      <c r="HJO108"/>
      <c r="HJP108"/>
      <c r="HJQ108"/>
      <c r="HJR108"/>
      <c r="HJS108"/>
      <c r="HJT108"/>
      <c r="HJU108"/>
      <c r="HJV108"/>
      <c r="HJW108"/>
      <c r="HJX108"/>
      <c r="HJY108"/>
      <c r="HJZ108"/>
      <c r="HKA108"/>
      <c r="HKB108"/>
      <c r="HKC108"/>
      <c r="HKD108"/>
      <c r="HKE108"/>
      <c r="HKF108"/>
      <c r="HKG108"/>
      <c r="HKH108"/>
      <c r="HKI108"/>
      <c r="HKJ108"/>
      <c r="HKK108"/>
      <c r="HKL108"/>
      <c r="HKM108"/>
      <c r="HKN108"/>
      <c r="HKO108"/>
      <c r="HKP108"/>
      <c r="HKQ108"/>
      <c r="HKR108"/>
      <c r="HKS108"/>
      <c r="HKT108"/>
      <c r="HKU108"/>
      <c r="HKV108"/>
      <c r="HKW108"/>
      <c r="HKX108"/>
      <c r="HKY108"/>
      <c r="HKZ108"/>
      <c r="HLA108"/>
      <c r="HLB108"/>
      <c r="HLC108"/>
      <c r="HLD108"/>
      <c r="HLE108"/>
      <c r="HLF108"/>
      <c r="HLG108"/>
      <c r="HLH108"/>
      <c r="HLI108"/>
      <c r="HLJ108"/>
      <c r="HLK108"/>
      <c r="HLL108"/>
      <c r="HLM108"/>
      <c r="HLN108"/>
      <c r="HLO108"/>
      <c r="HLP108"/>
      <c r="HLQ108"/>
      <c r="HLR108"/>
      <c r="HLS108"/>
      <c r="HLT108"/>
      <c r="HLU108"/>
      <c r="HLV108"/>
      <c r="HLW108"/>
      <c r="HLX108"/>
      <c r="HLY108"/>
      <c r="HLZ108"/>
      <c r="HMA108"/>
      <c r="HMB108"/>
      <c r="HMC108"/>
      <c r="HMD108"/>
      <c r="HME108"/>
      <c r="HMF108"/>
      <c r="HMG108"/>
      <c r="HMH108"/>
      <c r="HMI108"/>
      <c r="HMJ108"/>
      <c r="HMK108"/>
      <c r="HML108"/>
      <c r="HMM108"/>
      <c r="HMN108"/>
      <c r="HMO108"/>
      <c r="HMP108"/>
      <c r="HMQ108"/>
      <c r="HMR108"/>
      <c r="HMS108"/>
      <c r="HMT108"/>
      <c r="HMU108"/>
      <c r="HMV108"/>
      <c r="HMW108"/>
      <c r="HMX108"/>
      <c r="HMY108"/>
      <c r="HMZ108"/>
      <c r="HNA108"/>
      <c r="HNB108"/>
      <c r="HNC108"/>
      <c r="HND108"/>
      <c r="HNE108"/>
      <c r="HNF108"/>
      <c r="HNG108"/>
      <c r="HNH108"/>
      <c r="HNI108"/>
      <c r="HNJ108"/>
      <c r="HNK108"/>
      <c r="HNL108"/>
      <c r="HNM108"/>
      <c r="HNN108"/>
      <c r="HNO108"/>
      <c r="HNP108"/>
      <c r="HNQ108"/>
      <c r="HNR108"/>
      <c r="HNS108"/>
      <c r="HNT108"/>
      <c r="HNU108"/>
      <c r="HNV108"/>
      <c r="HNW108"/>
      <c r="HNX108"/>
      <c r="HNY108"/>
      <c r="HNZ108"/>
      <c r="HOA108"/>
      <c r="HOB108"/>
      <c r="HOC108"/>
      <c r="HOD108"/>
      <c r="HOE108"/>
      <c r="HOF108"/>
      <c r="HOG108"/>
      <c r="HOH108"/>
      <c r="HOI108"/>
      <c r="HOJ108"/>
      <c r="HOK108"/>
      <c r="HOL108"/>
      <c r="HOM108"/>
      <c r="HON108"/>
      <c r="HOO108"/>
      <c r="HOP108"/>
      <c r="HOQ108"/>
      <c r="HOR108"/>
      <c r="HOS108"/>
      <c r="HOT108"/>
      <c r="HOU108"/>
      <c r="HOV108"/>
      <c r="HOW108"/>
      <c r="HOX108"/>
      <c r="HOY108"/>
      <c r="HOZ108"/>
      <c r="HPA108"/>
      <c r="HPB108"/>
      <c r="HPC108"/>
      <c r="HPD108"/>
      <c r="HPE108"/>
      <c r="HPF108"/>
      <c r="HPG108"/>
      <c r="HPH108"/>
      <c r="HPI108"/>
      <c r="HPJ108"/>
      <c r="HPK108"/>
      <c r="HPL108"/>
      <c r="HPM108"/>
      <c r="HPN108"/>
      <c r="HPO108"/>
      <c r="HPP108"/>
      <c r="HPQ108"/>
      <c r="HPR108"/>
      <c r="HPS108"/>
      <c r="HPT108"/>
      <c r="HPU108"/>
      <c r="HPV108"/>
      <c r="HPW108"/>
      <c r="HPX108"/>
      <c r="HPY108"/>
      <c r="HPZ108"/>
      <c r="HQA108"/>
      <c r="HQB108"/>
      <c r="HQC108"/>
      <c r="HQD108"/>
      <c r="HQE108"/>
      <c r="HQF108"/>
      <c r="HQG108"/>
      <c r="HQH108"/>
      <c r="HQI108"/>
      <c r="HQJ108"/>
      <c r="HQK108"/>
      <c r="HQL108"/>
      <c r="HQM108"/>
      <c r="HQN108"/>
      <c r="HQO108"/>
      <c r="HQP108"/>
      <c r="HQQ108"/>
      <c r="HQR108"/>
      <c r="HQS108"/>
      <c r="HQT108"/>
      <c r="HQU108"/>
      <c r="HQV108"/>
      <c r="HQW108"/>
      <c r="HQX108"/>
      <c r="HQY108"/>
      <c r="HQZ108"/>
      <c r="HRA108"/>
      <c r="HRB108"/>
      <c r="HRC108"/>
      <c r="HRD108"/>
      <c r="HRE108"/>
      <c r="HRF108"/>
      <c r="HRG108"/>
      <c r="HRH108"/>
      <c r="HRI108"/>
      <c r="HRJ108"/>
      <c r="HRK108"/>
      <c r="HRL108"/>
      <c r="HRM108"/>
      <c r="HRN108"/>
      <c r="HRO108"/>
      <c r="HRP108"/>
      <c r="HRQ108"/>
      <c r="HRR108"/>
      <c r="HRS108"/>
      <c r="HRT108"/>
      <c r="HRU108"/>
      <c r="HRV108"/>
      <c r="HRW108"/>
      <c r="HRX108"/>
      <c r="HRY108"/>
      <c r="HRZ108"/>
      <c r="HSA108"/>
      <c r="HSB108"/>
      <c r="HSC108"/>
      <c r="HSD108"/>
      <c r="HSE108"/>
      <c r="HSF108"/>
      <c r="HSG108"/>
      <c r="HSH108"/>
      <c r="HSI108"/>
      <c r="HSJ108"/>
      <c r="HSK108"/>
      <c r="HSL108"/>
      <c r="HSM108"/>
      <c r="HSN108"/>
      <c r="HSO108"/>
      <c r="HSP108"/>
      <c r="HSQ108"/>
      <c r="HSR108"/>
      <c r="HSS108"/>
      <c r="HST108"/>
      <c r="HSU108"/>
      <c r="HSV108"/>
      <c r="HSW108"/>
      <c r="HSX108"/>
      <c r="HSY108"/>
      <c r="HSZ108"/>
      <c r="HTA108"/>
      <c r="HTB108"/>
      <c r="HTC108"/>
      <c r="HTD108"/>
      <c r="HTE108"/>
      <c r="HTF108"/>
      <c r="HTG108"/>
      <c r="HTH108"/>
      <c r="HTI108"/>
      <c r="HTJ108"/>
      <c r="HTK108"/>
      <c r="HTL108"/>
      <c r="HTM108"/>
      <c r="HTN108"/>
      <c r="HTO108"/>
      <c r="HTP108"/>
      <c r="HTQ108"/>
      <c r="HTR108"/>
      <c r="HTS108"/>
      <c r="HTT108"/>
      <c r="HTU108"/>
      <c r="HTV108"/>
      <c r="HTW108"/>
      <c r="HTX108"/>
      <c r="HTY108"/>
      <c r="HTZ108"/>
      <c r="HUA108"/>
      <c r="HUB108"/>
      <c r="HUC108"/>
      <c r="HUD108"/>
      <c r="HUE108"/>
      <c r="HUF108"/>
      <c r="HUG108"/>
      <c r="HUH108"/>
      <c r="HUI108"/>
      <c r="HUJ108"/>
      <c r="HUK108"/>
      <c r="HUL108"/>
      <c r="HUM108"/>
      <c r="HUN108"/>
      <c r="HUO108"/>
      <c r="HUP108"/>
      <c r="HUQ108"/>
      <c r="HUR108"/>
      <c r="HUS108"/>
      <c r="HUT108"/>
      <c r="HUU108"/>
      <c r="HUV108"/>
      <c r="HUW108"/>
      <c r="HUX108"/>
      <c r="HUY108"/>
      <c r="HUZ108"/>
      <c r="HVA108"/>
      <c r="HVB108"/>
      <c r="HVC108"/>
      <c r="HVD108"/>
      <c r="HVE108"/>
      <c r="HVF108"/>
      <c r="HVG108"/>
      <c r="HVH108"/>
      <c r="HVI108"/>
      <c r="HVJ108"/>
      <c r="HVK108"/>
      <c r="HVL108"/>
      <c r="HVM108"/>
      <c r="HVN108"/>
      <c r="HVO108"/>
      <c r="HVP108"/>
      <c r="HVQ108"/>
      <c r="HVR108"/>
      <c r="HVS108"/>
      <c r="HVT108"/>
      <c r="HVU108"/>
      <c r="HVV108"/>
      <c r="HVW108"/>
      <c r="HVX108"/>
      <c r="HVY108"/>
      <c r="HVZ108"/>
      <c r="HWA108"/>
      <c r="HWB108"/>
      <c r="HWC108"/>
      <c r="HWD108"/>
      <c r="HWE108"/>
      <c r="HWF108"/>
      <c r="HWG108"/>
      <c r="HWH108"/>
      <c r="HWI108"/>
      <c r="HWJ108"/>
      <c r="HWK108"/>
      <c r="HWL108"/>
      <c r="HWM108"/>
      <c r="HWN108"/>
      <c r="HWO108"/>
      <c r="HWP108"/>
      <c r="HWQ108"/>
      <c r="HWR108"/>
      <c r="HWS108"/>
      <c r="HWT108"/>
      <c r="HWU108"/>
      <c r="HWV108"/>
      <c r="HWW108"/>
      <c r="HWX108"/>
      <c r="HWY108"/>
      <c r="HWZ108"/>
      <c r="HXA108"/>
      <c r="HXB108"/>
      <c r="HXC108"/>
      <c r="HXD108"/>
      <c r="HXE108"/>
      <c r="HXF108"/>
      <c r="HXG108"/>
      <c r="HXH108"/>
      <c r="HXI108"/>
      <c r="HXJ108"/>
      <c r="HXK108"/>
      <c r="HXL108"/>
      <c r="HXM108"/>
      <c r="HXN108"/>
      <c r="HXO108"/>
      <c r="HXP108"/>
      <c r="HXQ108"/>
      <c r="HXR108"/>
      <c r="HXS108"/>
      <c r="HXT108"/>
      <c r="HXU108"/>
      <c r="HXV108"/>
      <c r="HXW108"/>
      <c r="HXX108"/>
      <c r="HXY108"/>
      <c r="HXZ108"/>
      <c r="HYA108"/>
      <c r="HYB108"/>
      <c r="HYC108"/>
      <c r="HYD108"/>
      <c r="HYE108"/>
      <c r="HYF108"/>
      <c r="HYG108"/>
      <c r="HYH108"/>
      <c r="HYI108"/>
      <c r="HYJ108"/>
      <c r="HYK108"/>
      <c r="HYL108"/>
      <c r="HYM108"/>
      <c r="HYN108"/>
      <c r="HYO108"/>
      <c r="HYP108"/>
      <c r="HYQ108"/>
      <c r="HYR108"/>
      <c r="HYS108"/>
      <c r="HYT108"/>
      <c r="HYU108"/>
      <c r="HYV108"/>
      <c r="HYW108"/>
      <c r="HYX108"/>
      <c r="HYY108"/>
      <c r="HYZ108"/>
      <c r="HZA108"/>
      <c r="HZB108"/>
      <c r="HZC108"/>
      <c r="HZD108"/>
      <c r="HZE108"/>
      <c r="HZF108"/>
      <c r="HZG108"/>
      <c r="HZH108"/>
      <c r="HZI108"/>
      <c r="HZJ108"/>
      <c r="HZK108"/>
      <c r="HZL108"/>
      <c r="HZM108"/>
      <c r="HZN108"/>
      <c r="HZO108"/>
      <c r="HZP108"/>
      <c r="HZQ108"/>
      <c r="HZR108"/>
      <c r="HZS108"/>
      <c r="HZT108"/>
      <c r="HZU108"/>
      <c r="HZV108"/>
      <c r="HZW108"/>
      <c r="HZX108"/>
      <c r="HZY108"/>
      <c r="HZZ108"/>
      <c r="IAA108"/>
      <c r="IAB108"/>
      <c r="IAC108"/>
      <c r="IAD108"/>
      <c r="IAE108"/>
      <c r="IAF108"/>
      <c r="IAG108"/>
      <c r="IAH108"/>
      <c r="IAI108"/>
      <c r="IAJ108"/>
      <c r="IAK108"/>
      <c r="IAL108"/>
      <c r="IAM108"/>
      <c r="IAN108"/>
      <c r="IAO108"/>
      <c r="IAP108"/>
      <c r="IAQ108"/>
      <c r="IAR108"/>
      <c r="IAS108"/>
      <c r="IAT108"/>
      <c r="IAU108"/>
      <c r="IAV108"/>
      <c r="IAW108"/>
      <c r="IAX108"/>
      <c r="IAY108"/>
      <c r="IAZ108"/>
      <c r="IBA108"/>
      <c r="IBB108"/>
      <c r="IBC108"/>
      <c r="IBD108"/>
      <c r="IBE108"/>
      <c r="IBF108"/>
      <c r="IBG108"/>
      <c r="IBH108"/>
      <c r="IBI108"/>
      <c r="IBJ108"/>
      <c r="IBK108"/>
      <c r="IBL108"/>
      <c r="IBM108"/>
      <c r="IBN108"/>
      <c r="IBO108"/>
      <c r="IBP108"/>
      <c r="IBQ108"/>
      <c r="IBR108"/>
      <c r="IBS108"/>
      <c r="IBT108"/>
      <c r="IBU108"/>
      <c r="IBV108"/>
      <c r="IBW108"/>
      <c r="IBX108"/>
      <c r="IBY108"/>
      <c r="IBZ108"/>
      <c r="ICA108"/>
      <c r="ICB108"/>
      <c r="ICC108"/>
      <c r="ICD108"/>
      <c r="ICE108"/>
      <c r="ICF108"/>
      <c r="ICG108"/>
      <c r="ICH108"/>
      <c r="ICI108"/>
      <c r="ICJ108"/>
      <c r="ICK108"/>
      <c r="ICL108"/>
      <c r="ICM108"/>
      <c r="ICN108"/>
      <c r="ICO108"/>
      <c r="ICP108"/>
      <c r="ICQ108"/>
      <c r="ICR108"/>
      <c r="ICS108"/>
      <c r="ICT108"/>
      <c r="ICU108"/>
      <c r="ICV108"/>
      <c r="ICW108"/>
      <c r="ICX108"/>
      <c r="ICY108"/>
      <c r="ICZ108"/>
      <c r="IDA108"/>
      <c r="IDB108"/>
      <c r="IDC108"/>
      <c r="IDD108"/>
      <c r="IDE108"/>
      <c r="IDF108"/>
      <c r="IDG108"/>
      <c r="IDH108"/>
      <c r="IDI108"/>
      <c r="IDJ108"/>
      <c r="IDK108"/>
      <c r="IDL108"/>
      <c r="IDM108"/>
      <c r="IDN108"/>
      <c r="IDO108"/>
      <c r="IDP108"/>
      <c r="IDQ108"/>
      <c r="IDR108"/>
      <c r="IDS108"/>
      <c r="IDT108"/>
      <c r="IDU108"/>
      <c r="IDV108"/>
      <c r="IDW108"/>
      <c r="IDX108"/>
      <c r="IDY108"/>
      <c r="IDZ108"/>
      <c r="IEA108"/>
      <c r="IEB108"/>
      <c r="IEC108"/>
      <c r="IED108"/>
      <c r="IEE108"/>
      <c r="IEF108"/>
      <c r="IEG108"/>
      <c r="IEH108"/>
      <c r="IEI108"/>
      <c r="IEJ108"/>
      <c r="IEK108"/>
      <c r="IEL108"/>
      <c r="IEM108"/>
      <c r="IEN108"/>
      <c r="IEO108"/>
      <c r="IEP108"/>
      <c r="IEQ108"/>
      <c r="IER108"/>
      <c r="IES108"/>
      <c r="IET108"/>
      <c r="IEU108"/>
      <c r="IEV108"/>
      <c r="IEW108"/>
      <c r="IEX108"/>
      <c r="IEY108"/>
      <c r="IEZ108"/>
      <c r="IFA108"/>
      <c r="IFB108"/>
      <c r="IFC108"/>
      <c r="IFD108"/>
      <c r="IFE108"/>
      <c r="IFF108"/>
      <c r="IFG108"/>
      <c r="IFH108"/>
      <c r="IFI108"/>
      <c r="IFJ108"/>
      <c r="IFK108"/>
      <c r="IFL108"/>
      <c r="IFM108"/>
      <c r="IFN108"/>
      <c r="IFO108"/>
      <c r="IFP108"/>
      <c r="IFQ108"/>
      <c r="IFR108"/>
      <c r="IFS108"/>
      <c r="IFT108"/>
      <c r="IFU108"/>
      <c r="IFV108"/>
      <c r="IFW108"/>
      <c r="IFX108"/>
      <c r="IFY108"/>
      <c r="IFZ108"/>
      <c r="IGA108"/>
      <c r="IGB108"/>
      <c r="IGC108"/>
      <c r="IGD108"/>
      <c r="IGE108"/>
      <c r="IGF108"/>
      <c r="IGG108"/>
      <c r="IGH108"/>
      <c r="IGI108"/>
      <c r="IGJ108"/>
      <c r="IGK108"/>
      <c r="IGL108"/>
      <c r="IGM108"/>
      <c r="IGN108"/>
      <c r="IGO108"/>
      <c r="IGP108"/>
      <c r="IGQ108"/>
      <c r="IGR108"/>
      <c r="IGS108"/>
      <c r="IGT108"/>
      <c r="IGU108"/>
      <c r="IGV108"/>
      <c r="IGW108"/>
      <c r="IGX108"/>
      <c r="IGY108"/>
      <c r="IGZ108"/>
      <c r="IHA108"/>
      <c r="IHB108"/>
      <c r="IHC108"/>
      <c r="IHD108"/>
      <c r="IHE108"/>
      <c r="IHF108"/>
      <c r="IHG108"/>
      <c r="IHH108"/>
      <c r="IHI108"/>
      <c r="IHJ108"/>
      <c r="IHK108"/>
      <c r="IHL108"/>
      <c r="IHM108"/>
      <c r="IHN108"/>
      <c r="IHO108"/>
      <c r="IHP108"/>
      <c r="IHQ108"/>
      <c r="IHR108"/>
      <c r="IHS108"/>
      <c r="IHT108"/>
      <c r="IHU108"/>
      <c r="IHV108"/>
      <c r="IHW108"/>
      <c r="IHX108"/>
      <c r="IHY108"/>
      <c r="IHZ108"/>
      <c r="IIA108"/>
      <c r="IIB108"/>
      <c r="IIC108"/>
      <c r="IID108"/>
      <c r="IIE108"/>
      <c r="IIF108"/>
      <c r="IIG108"/>
      <c r="IIH108"/>
      <c r="III108"/>
      <c r="IIJ108"/>
      <c r="IIK108"/>
      <c r="IIL108"/>
      <c r="IIM108"/>
      <c r="IIN108"/>
      <c r="IIO108"/>
      <c r="IIP108"/>
      <c r="IIQ108"/>
      <c r="IIR108"/>
      <c r="IIS108"/>
      <c r="IIT108"/>
      <c r="IIU108"/>
      <c r="IIV108"/>
      <c r="IIW108"/>
      <c r="IIX108"/>
      <c r="IIY108"/>
      <c r="IIZ108"/>
      <c r="IJA108"/>
      <c r="IJB108"/>
      <c r="IJC108"/>
      <c r="IJD108"/>
      <c r="IJE108"/>
      <c r="IJF108"/>
      <c r="IJG108"/>
      <c r="IJH108"/>
      <c r="IJI108"/>
      <c r="IJJ108"/>
      <c r="IJK108"/>
      <c r="IJL108"/>
      <c r="IJM108"/>
      <c r="IJN108"/>
      <c r="IJO108"/>
      <c r="IJP108"/>
      <c r="IJQ108"/>
      <c r="IJR108"/>
      <c r="IJS108"/>
      <c r="IJT108"/>
      <c r="IJU108"/>
      <c r="IJV108"/>
      <c r="IJW108"/>
      <c r="IJX108"/>
      <c r="IJY108"/>
      <c r="IJZ108"/>
      <c r="IKA108"/>
      <c r="IKB108"/>
      <c r="IKC108"/>
      <c r="IKD108"/>
      <c r="IKE108"/>
      <c r="IKF108"/>
      <c r="IKG108"/>
      <c r="IKH108"/>
      <c r="IKI108"/>
      <c r="IKJ108"/>
      <c r="IKK108"/>
      <c r="IKL108"/>
      <c r="IKM108"/>
      <c r="IKN108"/>
      <c r="IKO108"/>
      <c r="IKP108"/>
      <c r="IKQ108"/>
      <c r="IKR108"/>
      <c r="IKS108"/>
      <c r="IKT108"/>
      <c r="IKU108"/>
      <c r="IKV108"/>
      <c r="IKW108"/>
      <c r="IKX108"/>
      <c r="IKY108"/>
      <c r="IKZ108"/>
      <c r="ILA108"/>
      <c r="ILB108"/>
      <c r="ILC108"/>
      <c r="ILD108"/>
      <c r="ILE108"/>
      <c r="ILF108"/>
      <c r="ILG108"/>
      <c r="ILH108"/>
      <c r="ILI108"/>
      <c r="ILJ108"/>
      <c r="ILK108"/>
      <c r="ILL108"/>
      <c r="ILM108"/>
      <c r="ILN108"/>
      <c r="ILO108"/>
      <c r="ILP108"/>
      <c r="ILQ108"/>
      <c r="ILR108"/>
      <c r="ILS108"/>
      <c r="ILT108"/>
      <c r="ILU108"/>
      <c r="ILV108"/>
      <c r="ILW108"/>
      <c r="ILX108"/>
      <c r="ILY108"/>
      <c r="ILZ108"/>
      <c r="IMA108"/>
      <c r="IMB108"/>
      <c r="IMC108"/>
      <c r="IMD108"/>
      <c r="IME108"/>
      <c r="IMF108"/>
      <c r="IMG108"/>
      <c r="IMH108"/>
      <c r="IMI108"/>
      <c r="IMJ108"/>
      <c r="IMK108"/>
      <c r="IML108"/>
      <c r="IMM108"/>
      <c r="IMN108"/>
      <c r="IMO108"/>
      <c r="IMP108"/>
      <c r="IMQ108"/>
      <c r="IMR108"/>
      <c r="IMS108"/>
      <c r="IMT108"/>
      <c r="IMU108"/>
      <c r="IMV108"/>
      <c r="IMW108"/>
      <c r="IMX108"/>
      <c r="IMY108"/>
      <c r="IMZ108"/>
      <c r="INA108"/>
      <c r="INB108"/>
      <c r="INC108"/>
      <c r="IND108"/>
      <c r="INE108"/>
      <c r="INF108"/>
      <c r="ING108"/>
      <c r="INH108"/>
      <c r="INI108"/>
      <c r="INJ108"/>
      <c r="INK108"/>
      <c r="INL108"/>
      <c r="INM108"/>
      <c r="INN108"/>
      <c r="INO108"/>
      <c r="INP108"/>
      <c r="INQ108"/>
      <c r="INR108"/>
      <c r="INS108"/>
      <c r="INT108"/>
      <c r="INU108"/>
      <c r="INV108"/>
      <c r="INW108"/>
      <c r="INX108"/>
      <c r="INY108"/>
      <c r="INZ108"/>
      <c r="IOA108"/>
      <c r="IOB108"/>
      <c r="IOC108"/>
      <c r="IOD108"/>
      <c r="IOE108"/>
      <c r="IOF108"/>
      <c r="IOG108"/>
      <c r="IOH108"/>
      <c r="IOI108"/>
      <c r="IOJ108"/>
      <c r="IOK108"/>
      <c r="IOL108"/>
      <c r="IOM108"/>
      <c r="ION108"/>
      <c r="IOO108"/>
      <c r="IOP108"/>
      <c r="IOQ108"/>
      <c r="IOR108"/>
      <c r="IOS108"/>
      <c r="IOT108"/>
      <c r="IOU108"/>
      <c r="IOV108"/>
      <c r="IOW108"/>
      <c r="IOX108"/>
      <c r="IOY108"/>
      <c r="IOZ108"/>
      <c r="IPA108"/>
      <c r="IPB108"/>
      <c r="IPC108"/>
      <c r="IPD108"/>
      <c r="IPE108"/>
      <c r="IPF108"/>
      <c r="IPG108"/>
      <c r="IPH108"/>
      <c r="IPI108"/>
      <c r="IPJ108"/>
      <c r="IPK108"/>
      <c r="IPL108"/>
      <c r="IPM108"/>
      <c r="IPN108"/>
      <c r="IPO108"/>
      <c r="IPP108"/>
      <c r="IPQ108"/>
      <c r="IPR108"/>
      <c r="IPS108"/>
      <c r="IPT108"/>
      <c r="IPU108"/>
      <c r="IPV108"/>
      <c r="IPW108"/>
      <c r="IPX108"/>
      <c r="IPY108"/>
      <c r="IPZ108"/>
      <c r="IQA108"/>
      <c r="IQB108"/>
      <c r="IQC108"/>
      <c r="IQD108"/>
      <c r="IQE108"/>
      <c r="IQF108"/>
      <c r="IQG108"/>
      <c r="IQH108"/>
      <c r="IQI108"/>
      <c r="IQJ108"/>
      <c r="IQK108"/>
      <c r="IQL108"/>
      <c r="IQM108"/>
      <c r="IQN108"/>
      <c r="IQO108"/>
      <c r="IQP108"/>
      <c r="IQQ108"/>
      <c r="IQR108"/>
      <c r="IQS108"/>
      <c r="IQT108"/>
      <c r="IQU108"/>
      <c r="IQV108"/>
      <c r="IQW108"/>
      <c r="IQX108"/>
      <c r="IQY108"/>
      <c r="IQZ108"/>
      <c r="IRA108"/>
      <c r="IRB108"/>
      <c r="IRC108"/>
      <c r="IRD108"/>
      <c r="IRE108"/>
      <c r="IRF108"/>
      <c r="IRG108"/>
      <c r="IRH108"/>
      <c r="IRI108"/>
      <c r="IRJ108"/>
      <c r="IRK108"/>
      <c r="IRL108"/>
      <c r="IRM108"/>
      <c r="IRN108"/>
      <c r="IRO108"/>
      <c r="IRP108"/>
      <c r="IRQ108"/>
      <c r="IRR108"/>
      <c r="IRS108"/>
      <c r="IRT108"/>
      <c r="IRU108"/>
      <c r="IRV108"/>
      <c r="IRW108"/>
      <c r="IRX108"/>
      <c r="IRY108"/>
      <c r="IRZ108"/>
      <c r="ISA108"/>
      <c r="ISB108"/>
      <c r="ISC108"/>
      <c r="ISD108"/>
      <c r="ISE108"/>
      <c r="ISF108"/>
      <c r="ISG108"/>
      <c r="ISH108"/>
      <c r="ISI108"/>
      <c r="ISJ108"/>
      <c r="ISK108"/>
      <c r="ISL108"/>
      <c r="ISM108"/>
      <c r="ISN108"/>
      <c r="ISO108"/>
      <c r="ISP108"/>
      <c r="ISQ108"/>
      <c r="ISR108"/>
      <c r="ISS108"/>
      <c r="IST108"/>
      <c r="ISU108"/>
      <c r="ISV108"/>
      <c r="ISW108"/>
      <c r="ISX108"/>
      <c r="ISY108"/>
      <c r="ISZ108"/>
      <c r="ITA108"/>
      <c r="ITB108"/>
      <c r="ITC108"/>
      <c r="ITD108"/>
      <c r="ITE108"/>
      <c r="ITF108"/>
      <c r="ITG108"/>
      <c r="ITH108"/>
      <c r="ITI108"/>
      <c r="ITJ108"/>
      <c r="ITK108"/>
      <c r="ITL108"/>
      <c r="ITM108"/>
      <c r="ITN108"/>
      <c r="ITO108"/>
      <c r="ITP108"/>
      <c r="ITQ108"/>
      <c r="ITR108"/>
      <c r="ITS108"/>
      <c r="ITT108"/>
      <c r="ITU108"/>
      <c r="ITV108"/>
      <c r="ITW108"/>
      <c r="ITX108"/>
      <c r="ITY108"/>
      <c r="ITZ108"/>
      <c r="IUA108"/>
      <c r="IUB108"/>
      <c r="IUC108"/>
      <c r="IUD108"/>
      <c r="IUE108"/>
      <c r="IUF108"/>
      <c r="IUG108"/>
      <c r="IUH108"/>
      <c r="IUI108"/>
      <c r="IUJ108"/>
      <c r="IUK108"/>
      <c r="IUL108"/>
      <c r="IUM108"/>
      <c r="IUN108"/>
      <c r="IUO108"/>
      <c r="IUP108"/>
      <c r="IUQ108"/>
      <c r="IUR108"/>
      <c r="IUS108"/>
      <c r="IUT108"/>
      <c r="IUU108"/>
      <c r="IUV108"/>
      <c r="IUW108"/>
      <c r="IUX108"/>
      <c r="IUY108"/>
      <c r="IUZ108"/>
      <c r="IVA108"/>
      <c r="IVB108"/>
      <c r="IVC108"/>
      <c r="IVD108"/>
      <c r="IVE108"/>
      <c r="IVF108"/>
      <c r="IVG108"/>
      <c r="IVH108"/>
      <c r="IVI108"/>
      <c r="IVJ108"/>
      <c r="IVK108"/>
      <c r="IVL108"/>
      <c r="IVM108"/>
      <c r="IVN108"/>
      <c r="IVO108"/>
      <c r="IVP108"/>
      <c r="IVQ108"/>
      <c r="IVR108"/>
      <c r="IVS108"/>
      <c r="IVT108"/>
      <c r="IVU108"/>
      <c r="IVV108"/>
      <c r="IVW108"/>
      <c r="IVX108"/>
      <c r="IVY108"/>
      <c r="IVZ108"/>
      <c r="IWA108"/>
      <c r="IWB108"/>
      <c r="IWC108"/>
      <c r="IWD108"/>
      <c r="IWE108"/>
      <c r="IWF108"/>
      <c r="IWG108"/>
      <c r="IWH108"/>
      <c r="IWI108"/>
      <c r="IWJ108"/>
      <c r="IWK108"/>
      <c r="IWL108"/>
      <c r="IWM108"/>
      <c r="IWN108"/>
      <c r="IWO108"/>
      <c r="IWP108"/>
      <c r="IWQ108"/>
      <c r="IWR108"/>
      <c r="IWS108"/>
      <c r="IWT108"/>
      <c r="IWU108"/>
      <c r="IWV108"/>
      <c r="IWW108"/>
      <c r="IWX108"/>
      <c r="IWY108"/>
      <c r="IWZ108"/>
      <c r="IXA108"/>
      <c r="IXB108"/>
      <c r="IXC108"/>
      <c r="IXD108"/>
      <c r="IXE108"/>
      <c r="IXF108"/>
      <c r="IXG108"/>
      <c r="IXH108"/>
      <c r="IXI108"/>
      <c r="IXJ108"/>
      <c r="IXK108"/>
      <c r="IXL108"/>
      <c r="IXM108"/>
      <c r="IXN108"/>
      <c r="IXO108"/>
      <c r="IXP108"/>
      <c r="IXQ108"/>
      <c r="IXR108"/>
      <c r="IXS108"/>
      <c r="IXT108"/>
      <c r="IXU108"/>
      <c r="IXV108"/>
      <c r="IXW108"/>
      <c r="IXX108"/>
      <c r="IXY108"/>
      <c r="IXZ108"/>
      <c r="IYA108"/>
      <c r="IYB108"/>
      <c r="IYC108"/>
      <c r="IYD108"/>
      <c r="IYE108"/>
      <c r="IYF108"/>
      <c r="IYG108"/>
      <c r="IYH108"/>
      <c r="IYI108"/>
      <c r="IYJ108"/>
      <c r="IYK108"/>
      <c r="IYL108"/>
      <c r="IYM108"/>
      <c r="IYN108"/>
      <c r="IYO108"/>
      <c r="IYP108"/>
      <c r="IYQ108"/>
      <c r="IYR108"/>
      <c r="IYS108"/>
      <c r="IYT108"/>
      <c r="IYU108"/>
      <c r="IYV108"/>
      <c r="IYW108"/>
      <c r="IYX108"/>
      <c r="IYY108"/>
      <c r="IYZ108"/>
      <c r="IZA108"/>
      <c r="IZB108"/>
      <c r="IZC108"/>
      <c r="IZD108"/>
      <c r="IZE108"/>
      <c r="IZF108"/>
      <c r="IZG108"/>
      <c r="IZH108"/>
      <c r="IZI108"/>
      <c r="IZJ108"/>
      <c r="IZK108"/>
      <c r="IZL108"/>
      <c r="IZM108"/>
      <c r="IZN108"/>
      <c r="IZO108"/>
      <c r="IZP108"/>
      <c r="IZQ108"/>
      <c r="IZR108"/>
      <c r="IZS108"/>
      <c r="IZT108"/>
      <c r="IZU108"/>
      <c r="IZV108"/>
      <c r="IZW108"/>
      <c r="IZX108"/>
      <c r="IZY108"/>
      <c r="IZZ108"/>
      <c r="JAA108"/>
      <c r="JAB108"/>
      <c r="JAC108"/>
      <c r="JAD108"/>
      <c r="JAE108"/>
      <c r="JAF108"/>
      <c r="JAG108"/>
      <c r="JAH108"/>
      <c r="JAI108"/>
      <c r="JAJ108"/>
      <c r="JAK108"/>
      <c r="JAL108"/>
      <c r="JAM108"/>
      <c r="JAN108"/>
      <c r="JAO108"/>
      <c r="JAP108"/>
      <c r="JAQ108"/>
      <c r="JAR108"/>
      <c r="JAS108"/>
      <c r="JAT108"/>
      <c r="JAU108"/>
      <c r="JAV108"/>
      <c r="JAW108"/>
      <c r="JAX108"/>
      <c r="JAY108"/>
      <c r="JAZ108"/>
      <c r="JBA108"/>
      <c r="JBB108"/>
      <c r="JBC108"/>
      <c r="JBD108"/>
      <c r="JBE108"/>
      <c r="JBF108"/>
      <c r="JBG108"/>
      <c r="JBH108"/>
      <c r="JBI108"/>
      <c r="JBJ108"/>
      <c r="JBK108"/>
      <c r="JBL108"/>
      <c r="JBM108"/>
      <c r="JBN108"/>
      <c r="JBO108"/>
      <c r="JBP108"/>
      <c r="JBQ108"/>
      <c r="JBR108"/>
      <c r="JBS108"/>
      <c r="JBT108"/>
      <c r="JBU108"/>
      <c r="JBV108"/>
      <c r="JBW108"/>
      <c r="JBX108"/>
      <c r="JBY108"/>
      <c r="JBZ108"/>
      <c r="JCA108"/>
      <c r="JCB108"/>
      <c r="JCC108"/>
      <c r="JCD108"/>
      <c r="JCE108"/>
      <c r="JCF108"/>
      <c r="JCG108"/>
      <c r="JCH108"/>
      <c r="JCI108"/>
      <c r="JCJ108"/>
      <c r="JCK108"/>
      <c r="JCL108"/>
      <c r="JCM108"/>
      <c r="JCN108"/>
      <c r="JCO108"/>
      <c r="JCP108"/>
      <c r="JCQ108"/>
      <c r="JCR108"/>
      <c r="JCS108"/>
      <c r="JCT108"/>
      <c r="JCU108"/>
      <c r="JCV108"/>
      <c r="JCW108"/>
      <c r="JCX108"/>
      <c r="JCY108"/>
      <c r="JCZ108"/>
      <c r="JDA108"/>
      <c r="JDB108"/>
      <c r="JDC108"/>
      <c r="JDD108"/>
      <c r="JDE108"/>
      <c r="JDF108"/>
      <c r="JDG108"/>
      <c r="JDH108"/>
      <c r="JDI108"/>
      <c r="JDJ108"/>
      <c r="JDK108"/>
      <c r="JDL108"/>
      <c r="JDM108"/>
      <c r="JDN108"/>
      <c r="JDO108"/>
      <c r="JDP108"/>
      <c r="JDQ108"/>
      <c r="JDR108"/>
      <c r="JDS108"/>
      <c r="JDT108"/>
      <c r="JDU108"/>
      <c r="JDV108"/>
      <c r="JDW108"/>
      <c r="JDX108"/>
      <c r="JDY108"/>
      <c r="JDZ108"/>
      <c r="JEA108"/>
      <c r="JEB108"/>
      <c r="JEC108"/>
      <c r="JED108"/>
      <c r="JEE108"/>
      <c r="JEF108"/>
      <c r="JEG108"/>
      <c r="JEH108"/>
      <c r="JEI108"/>
      <c r="JEJ108"/>
      <c r="JEK108"/>
      <c r="JEL108"/>
      <c r="JEM108"/>
      <c r="JEN108"/>
      <c r="JEO108"/>
      <c r="JEP108"/>
      <c r="JEQ108"/>
      <c r="JER108"/>
      <c r="JES108"/>
      <c r="JET108"/>
      <c r="JEU108"/>
      <c r="JEV108"/>
      <c r="JEW108"/>
      <c r="JEX108"/>
      <c r="JEY108"/>
      <c r="JEZ108"/>
      <c r="JFA108"/>
      <c r="JFB108"/>
      <c r="JFC108"/>
      <c r="JFD108"/>
      <c r="JFE108"/>
      <c r="JFF108"/>
      <c r="JFG108"/>
      <c r="JFH108"/>
      <c r="JFI108"/>
      <c r="JFJ108"/>
      <c r="JFK108"/>
      <c r="JFL108"/>
      <c r="JFM108"/>
      <c r="JFN108"/>
      <c r="JFO108"/>
      <c r="JFP108"/>
      <c r="JFQ108"/>
      <c r="JFR108"/>
      <c r="JFS108"/>
      <c r="JFT108"/>
      <c r="JFU108"/>
      <c r="JFV108"/>
      <c r="JFW108"/>
      <c r="JFX108"/>
      <c r="JFY108"/>
      <c r="JFZ108"/>
      <c r="JGA108"/>
      <c r="JGB108"/>
      <c r="JGC108"/>
      <c r="JGD108"/>
      <c r="JGE108"/>
      <c r="JGF108"/>
      <c r="JGG108"/>
      <c r="JGH108"/>
      <c r="JGI108"/>
      <c r="JGJ108"/>
      <c r="JGK108"/>
      <c r="JGL108"/>
      <c r="JGM108"/>
      <c r="JGN108"/>
      <c r="JGO108"/>
      <c r="JGP108"/>
      <c r="JGQ108"/>
      <c r="JGR108"/>
      <c r="JGS108"/>
      <c r="JGT108"/>
      <c r="JGU108"/>
      <c r="JGV108"/>
      <c r="JGW108"/>
      <c r="JGX108"/>
      <c r="JGY108"/>
      <c r="JGZ108"/>
      <c r="JHA108"/>
      <c r="JHB108"/>
      <c r="JHC108"/>
      <c r="JHD108"/>
      <c r="JHE108"/>
      <c r="JHF108"/>
      <c r="JHG108"/>
      <c r="JHH108"/>
      <c r="JHI108"/>
      <c r="JHJ108"/>
      <c r="JHK108"/>
      <c r="JHL108"/>
      <c r="JHM108"/>
      <c r="JHN108"/>
      <c r="JHO108"/>
      <c r="JHP108"/>
      <c r="JHQ108"/>
      <c r="JHR108"/>
      <c r="JHS108"/>
      <c r="JHT108"/>
      <c r="JHU108"/>
      <c r="JHV108"/>
      <c r="JHW108"/>
      <c r="JHX108"/>
      <c r="JHY108"/>
      <c r="JHZ108"/>
      <c r="JIA108"/>
      <c r="JIB108"/>
      <c r="JIC108"/>
      <c r="JID108"/>
      <c r="JIE108"/>
      <c r="JIF108"/>
      <c r="JIG108"/>
      <c r="JIH108"/>
      <c r="JII108"/>
      <c r="JIJ108"/>
      <c r="JIK108"/>
      <c r="JIL108"/>
      <c r="JIM108"/>
      <c r="JIN108"/>
      <c r="JIO108"/>
      <c r="JIP108"/>
      <c r="JIQ108"/>
      <c r="JIR108"/>
      <c r="JIS108"/>
      <c r="JIT108"/>
      <c r="JIU108"/>
      <c r="JIV108"/>
      <c r="JIW108"/>
      <c r="JIX108"/>
      <c r="JIY108"/>
      <c r="JIZ108"/>
      <c r="JJA108"/>
      <c r="JJB108"/>
      <c r="JJC108"/>
      <c r="JJD108"/>
      <c r="JJE108"/>
      <c r="JJF108"/>
      <c r="JJG108"/>
      <c r="JJH108"/>
      <c r="JJI108"/>
      <c r="JJJ108"/>
      <c r="JJK108"/>
      <c r="JJL108"/>
      <c r="JJM108"/>
      <c r="JJN108"/>
      <c r="JJO108"/>
      <c r="JJP108"/>
      <c r="JJQ108"/>
      <c r="JJR108"/>
      <c r="JJS108"/>
      <c r="JJT108"/>
      <c r="JJU108"/>
      <c r="JJV108"/>
      <c r="JJW108"/>
      <c r="JJX108"/>
      <c r="JJY108"/>
      <c r="JJZ108"/>
      <c r="JKA108"/>
      <c r="JKB108"/>
      <c r="JKC108"/>
      <c r="JKD108"/>
      <c r="JKE108"/>
      <c r="JKF108"/>
      <c r="JKG108"/>
      <c r="JKH108"/>
      <c r="JKI108"/>
      <c r="JKJ108"/>
      <c r="JKK108"/>
      <c r="JKL108"/>
      <c r="JKM108"/>
      <c r="JKN108"/>
      <c r="JKO108"/>
      <c r="JKP108"/>
      <c r="JKQ108"/>
      <c r="JKR108"/>
      <c r="JKS108"/>
      <c r="JKT108"/>
      <c r="JKU108"/>
      <c r="JKV108"/>
      <c r="JKW108"/>
      <c r="JKX108"/>
      <c r="JKY108"/>
      <c r="JKZ108"/>
      <c r="JLA108"/>
      <c r="JLB108"/>
      <c r="JLC108"/>
      <c r="JLD108"/>
      <c r="JLE108"/>
      <c r="JLF108"/>
      <c r="JLG108"/>
      <c r="JLH108"/>
      <c r="JLI108"/>
      <c r="JLJ108"/>
      <c r="JLK108"/>
      <c r="JLL108"/>
      <c r="JLM108"/>
      <c r="JLN108"/>
      <c r="JLO108"/>
      <c r="JLP108"/>
      <c r="JLQ108"/>
      <c r="JLR108"/>
      <c r="JLS108"/>
      <c r="JLT108"/>
      <c r="JLU108"/>
      <c r="JLV108"/>
      <c r="JLW108"/>
      <c r="JLX108"/>
      <c r="JLY108"/>
      <c r="JLZ108"/>
      <c r="JMA108"/>
      <c r="JMB108"/>
      <c r="JMC108"/>
      <c r="JMD108"/>
      <c r="JME108"/>
      <c r="JMF108"/>
      <c r="JMG108"/>
      <c r="JMH108"/>
      <c r="JMI108"/>
      <c r="JMJ108"/>
      <c r="JMK108"/>
      <c r="JML108"/>
      <c r="JMM108"/>
      <c r="JMN108"/>
      <c r="JMO108"/>
      <c r="JMP108"/>
      <c r="JMQ108"/>
      <c r="JMR108"/>
      <c r="JMS108"/>
      <c r="JMT108"/>
      <c r="JMU108"/>
      <c r="JMV108"/>
      <c r="JMW108"/>
      <c r="JMX108"/>
      <c r="JMY108"/>
      <c r="JMZ108"/>
      <c r="JNA108"/>
      <c r="JNB108"/>
      <c r="JNC108"/>
      <c r="JND108"/>
      <c r="JNE108"/>
      <c r="JNF108"/>
      <c r="JNG108"/>
      <c r="JNH108"/>
      <c r="JNI108"/>
      <c r="JNJ108"/>
      <c r="JNK108"/>
      <c r="JNL108"/>
      <c r="JNM108"/>
      <c r="JNN108"/>
      <c r="JNO108"/>
      <c r="JNP108"/>
      <c r="JNQ108"/>
      <c r="JNR108"/>
      <c r="JNS108"/>
      <c r="JNT108"/>
      <c r="JNU108"/>
      <c r="JNV108"/>
      <c r="JNW108"/>
      <c r="JNX108"/>
      <c r="JNY108"/>
      <c r="JNZ108"/>
      <c r="JOA108"/>
      <c r="JOB108"/>
      <c r="JOC108"/>
      <c r="JOD108"/>
      <c r="JOE108"/>
      <c r="JOF108"/>
      <c r="JOG108"/>
      <c r="JOH108"/>
      <c r="JOI108"/>
      <c r="JOJ108"/>
      <c r="JOK108"/>
      <c r="JOL108"/>
      <c r="JOM108"/>
      <c r="JON108"/>
      <c r="JOO108"/>
      <c r="JOP108"/>
      <c r="JOQ108"/>
      <c r="JOR108"/>
      <c r="JOS108"/>
      <c r="JOT108"/>
      <c r="JOU108"/>
      <c r="JOV108"/>
      <c r="JOW108"/>
      <c r="JOX108"/>
      <c r="JOY108"/>
      <c r="JOZ108"/>
      <c r="JPA108"/>
      <c r="JPB108"/>
      <c r="JPC108"/>
      <c r="JPD108"/>
      <c r="JPE108"/>
      <c r="JPF108"/>
      <c r="JPG108"/>
      <c r="JPH108"/>
      <c r="JPI108"/>
      <c r="JPJ108"/>
      <c r="JPK108"/>
      <c r="JPL108"/>
      <c r="JPM108"/>
      <c r="JPN108"/>
      <c r="JPO108"/>
      <c r="JPP108"/>
      <c r="JPQ108"/>
      <c r="JPR108"/>
      <c r="JPS108"/>
      <c r="JPT108"/>
      <c r="JPU108"/>
      <c r="JPV108"/>
      <c r="JPW108"/>
      <c r="JPX108"/>
      <c r="JPY108"/>
      <c r="JPZ108"/>
      <c r="JQA108"/>
      <c r="JQB108"/>
      <c r="JQC108"/>
      <c r="JQD108"/>
      <c r="JQE108"/>
      <c r="JQF108"/>
      <c r="JQG108"/>
      <c r="JQH108"/>
      <c r="JQI108"/>
      <c r="JQJ108"/>
      <c r="JQK108"/>
      <c r="JQL108"/>
      <c r="JQM108"/>
      <c r="JQN108"/>
      <c r="JQO108"/>
      <c r="JQP108"/>
      <c r="JQQ108"/>
      <c r="JQR108"/>
      <c r="JQS108"/>
      <c r="JQT108"/>
      <c r="JQU108"/>
      <c r="JQV108"/>
      <c r="JQW108"/>
      <c r="JQX108"/>
      <c r="JQY108"/>
      <c r="JQZ108"/>
      <c r="JRA108"/>
      <c r="JRB108"/>
      <c r="JRC108"/>
      <c r="JRD108"/>
      <c r="JRE108"/>
      <c r="JRF108"/>
      <c r="JRG108"/>
      <c r="JRH108"/>
      <c r="JRI108"/>
      <c r="JRJ108"/>
      <c r="JRK108"/>
      <c r="JRL108"/>
      <c r="JRM108"/>
      <c r="JRN108"/>
      <c r="JRO108"/>
      <c r="JRP108"/>
      <c r="JRQ108"/>
      <c r="JRR108"/>
      <c r="JRS108"/>
      <c r="JRT108"/>
      <c r="JRU108"/>
      <c r="JRV108"/>
      <c r="JRW108"/>
      <c r="JRX108"/>
      <c r="JRY108"/>
      <c r="JRZ108"/>
      <c r="JSA108"/>
      <c r="JSB108"/>
      <c r="JSC108"/>
      <c r="JSD108"/>
      <c r="JSE108"/>
      <c r="JSF108"/>
      <c r="JSG108"/>
      <c r="JSH108"/>
      <c r="JSI108"/>
      <c r="JSJ108"/>
      <c r="JSK108"/>
      <c r="JSL108"/>
      <c r="JSM108"/>
      <c r="JSN108"/>
      <c r="JSO108"/>
      <c r="JSP108"/>
      <c r="JSQ108"/>
      <c r="JSR108"/>
      <c r="JSS108"/>
      <c r="JST108"/>
      <c r="JSU108"/>
      <c r="JSV108"/>
      <c r="JSW108"/>
      <c r="JSX108"/>
      <c r="JSY108"/>
      <c r="JSZ108"/>
      <c r="JTA108"/>
      <c r="JTB108"/>
      <c r="JTC108"/>
      <c r="JTD108"/>
      <c r="JTE108"/>
      <c r="JTF108"/>
      <c r="JTG108"/>
      <c r="JTH108"/>
      <c r="JTI108"/>
      <c r="JTJ108"/>
      <c r="JTK108"/>
      <c r="JTL108"/>
      <c r="JTM108"/>
      <c r="JTN108"/>
      <c r="JTO108"/>
      <c r="JTP108"/>
      <c r="JTQ108"/>
      <c r="JTR108"/>
      <c r="JTS108"/>
      <c r="JTT108"/>
      <c r="JTU108"/>
      <c r="JTV108"/>
      <c r="JTW108"/>
      <c r="JTX108"/>
      <c r="JTY108"/>
      <c r="JTZ108"/>
      <c r="JUA108"/>
      <c r="JUB108"/>
      <c r="JUC108"/>
      <c r="JUD108"/>
      <c r="JUE108"/>
      <c r="JUF108"/>
      <c r="JUG108"/>
      <c r="JUH108"/>
      <c r="JUI108"/>
      <c r="JUJ108"/>
      <c r="JUK108"/>
      <c r="JUL108"/>
      <c r="JUM108"/>
      <c r="JUN108"/>
      <c r="JUO108"/>
      <c r="JUP108"/>
      <c r="JUQ108"/>
      <c r="JUR108"/>
      <c r="JUS108"/>
      <c r="JUT108"/>
      <c r="JUU108"/>
      <c r="JUV108"/>
      <c r="JUW108"/>
      <c r="JUX108"/>
      <c r="JUY108"/>
      <c r="JUZ108"/>
      <c r="JVA108"/>
      <c r="JVB108"/>
      <c r="JVC108"/>
      <c r="JVD108"/>
      <c r="JVE108"/>
      <c r="JVF108"/>
      <c r="JVG108"/>
      <c r="JVH108"/>
      <c r="JVI108"/>
      <c r="JVJ108"/>
      <c r="JVK108"/>
      <c r="JVL108"/>
      <c r="JVM108"/>
      <c r="JVN108"/>
      <c r="JVO108"/>
      <c r="JVP108"/>
      <c r="JVQ108"/>
      <c r="JVR108"/>
      <c r="JVS108"/>
      <c r="JVT108"/>
      <c r="JVU108"/>
      <c r="JVV108"/>
      <c r="JVW108"/>
      <c r="JVX108"/>
      <c r="JVY108"/>
      <c r="JVZ108"/>
      <c r="JWA108"/>
      <c r="JWB108"/>
      <c r="JWC108"/>
      <c r="JWD108"/>
      <c r="JWE108"/>
      <c r="JWF108"/>
      <c r="JWG108"/>
      <c r="JWH108"/>
      <c r="JWI108"/>
      <c r="JWJ108"/>
      <c r="JWK108"/>
      <c r="JWL108"/>
      <c r="JWM108"/>
      <c r="JWN108"/>
      <c r="JWO108"/>
      <c r="JWP108"/>
      <c r="JWQ108"/>
      <c r="JWR108"/>
      <c r="JWS108"/>
      <c r="JWT108"/>
      <c r="JWU108"/>
      <c r="JWV108"/>
      <c r="JWW108"/>
      <c r="JWX108"/>
      <c r="JWY108"/>
      <c r="JWZ108"/>
      <c r="JXA108"/>
      <c r="JXB108"/>
      <c r="JXC108"/>
      <c r="JXD108"/>
      <c r="JXE108"/>
      <c r="JXF108"/>
      <c r="JXG108"/>
      <c r="JXH108"/>
      <c r="JXI108"/>
      <c r="JXJ108"/>
      <c r="JXK108"/>
      <c r="JXL108"/>
      <c r="JXM108"/>
      <c r="JXN108"/>
      <c r="JXO108"/>
      <c r="JXP108"/>
      <c r="JXQ108"/>
      <c r="JXR108"/>
      <c r="JXS108"/>
      <c r="JXT108"/>
      <c r="JXU108"/>
      <c r="JXV108"/>
      <c r="JXW108"/>
      <c r="JXX108"/>
      <c r="JXY108"/>
      <c r="JXZ108"/>
      <c r="JYA108"/>
      <c r="JYB108"/>
      <c r="JYC108"/>
      <c r="JYD108"/>
      <c r="JYE108"/>
      <c r="JYF108"/>
      <c r="JYG108"/>
      <c r="JYH108"/>
      <c r="JYI108"/>
      <c r="JYJ108"/>
      <c r="JYK108"/>
      <c r="JYL108"/>
      <c r="JYM108"/>
      <c r="JYN108"/>
      <c r="JYO108"/>
      <c r="JYP108"/>
      <c r="JYQ108"/>
      <c r="JYR108"/>
      <c r="JYS108"/>
      <c r="JYT108"/>
      <c r="JYU108"/>
      <c r="JYV108"/>
      <c r="JYW108"/>
      <c r="JYX108"/>
      <c r="JYY108"/>
      <c r="JYZ108"/>
      <c r="JZA108"/>
      <c r="JZB108"/>
      <c r="JZC108"/>
      <c r="JZD108"/>
      <c r="JZE108"/>
      <c r="JZF108"/>
      <c r="JZG108"/>
      <c r="JZH108"/>
      <c r="JZI108"/>
      <c r="JZJ108"/>
      <c r="JZK108"/>
      <c r="JZL108"/>
      <c r="JZM108"/>
      <c r="JZN108"/>
      <c r="JZO108"/>
      <c r="JZP108"/>
      <c r="JZQ108"/>
      <c r="JZR108"/>
      <c r="JZS108"/>
      <c r="JZT108"/>
      <c r="JZU108"/>
      <c r="JZV108"/>
      <c r="JZW108"/>
      <c r="JZX108"/>
      <c r="JZY108"/>
      <c r="JZZ108"/>
      <c r="KAA108"/>
      <c r="KAB108"/>
      <c r="KAC108"/>
      <c r="KAD108"/>
      <c r="KAE108"/>
      <c r="KAF108"/>
      <c r="KAG108"/>
      <c r="KAH108"/>
      <c r="KAI108"/>
      <c r="KAJ108"/>
      <c r="KAK108"/>
      <c r="KAL108"/>
      <c r="KAM108"/>
      <c r="KAN108"/>
      <c r="KAO108"/>
      <c r="KAP108"/>
      <c r="KAQ108"/>
      <c r="KAR108"/>
      <c r="KAS108"/>
      <c r="KAT108"/>
      <c r="KAU108"/>
      <c r="KAV108"/>
      <c r="KAW108"/>
      <c r="KAX108"/>
      <c r="KAY108"/>
      <c r="KAZ108"/>
      <c r="KBA108"/>
      <c r="KBB108"/>
      <c r="KBC108"/>
      <c r="KBD108"/>
      <c r="KBE108"/>
      <c r="KBF108"/>
      <c r="KBG108"/>
      <c r="KBH108"/>
      <c r="KBI108"/>
      <c r="KBJ108"/>
      <c r="KBK108"/>
      <c r="KBL108"/>
      <c r="KBM108"/>
      <c r="KBN108"/>
      <c r="KBO108"/>
      <c r="KBP108"/>
      <c r="KBQ108"/>
      <c r="KBR108"/>
      <c r="KBS108"/>
      <c r="KBT108"/>
      <c r="KBU108"/>
      <c r="KBV108"/>
      <c r="KBW108"/>
      <c r="KBX108"/>
      <c r="KBY108"/>
      <c r="KBZ108"/>
      <c r="KCA108"/>
      <c r="KCB108"/>
      <c r="KCC108"/>
      <c r="KCD108"/>
      <c r="KCE108"/>
      <c r="KCF108"/>
      <c r="KCG108"/>
      <c r="KCH108"/>
      <c r="KCI108"/>
      <c r="KCJ108"/>
      <c r="KCK108"/>
      <c r="KCL108"/>
      <c r="KCM108"/>
      <c r="KCN108"/>
      <c r="KCO108"/>
      <c r="KCP108"/>
      <c r="KCQ108"/>
      <c r="KCR108"/>
      <c r="KCS108"/>
      <c r="KCT108"/>
      <c r="KCU108"/>
      <c r="KCV108"/>
      <c r="KCW108"/>
      <c r="KCX108"/>
      <c r="KCY108"/>
      <c r="KCZ108"/>
      <c r="KDA108"/>
      <c r="KDB108"/>
      <c r="KDC108"/>
      <c r="KDD108"/>
      <c r="KDE108"/>
      <c r="KDF108"/>
      <c r="KDG108"/>
      <c r="KDH108"/>
      <c r="KDI108"/>
      <c r="KDJ108"/>
      <c r="KDK108"/>
      <c r="KDL108"/>
      <c r="KDM108"/>
      <c r="KDN108"/>
      <c r="KDO108"/>
      <c r="KDP108"/>
      <c r="KDQ108"/>
      <c r="KDR108"/>
      <c r="KDS108"/>
      <c r="KDT108"/>
      <c r="KDU108"/>
      <c r="KDV108"/>
      <c r="KDW108"/>
      <c r="KDX108"/>
      <c r="KDY108"/>
      <c r="KDZ108"/>
      <c r="KEA108"/>
      <c r="KEB108"/>
      <c r="KEC108"/>
      <c r="KED108"/>
      <c r="KEE108"/>
      <c r="KEF108"/>
      <c r="KEG108"/>
      <c r="KEH108"/>
      <c r="KEI108"/>
      <c r="KEJ108"/>
      <c r="KEK108"/>
      <c r="KEL108"/>
      <c r="KEM108"/>
      <c r="KEN108"/>
      <c r="KEO108"/>
      <c r="KEP108"/>
      <c r="KEQ108"/>
      <c r="KER108"/>
      <c r="KES108"/>
      <c r="KET108"/>
      <c r="KEU108"/>
      <c r="KEV108"/>
      <c r="KEW108"/>
      <c r="KEX108"/>
      <c r="KEY108"/>
      <c r="KEZ108"/>
      <c r="KFA108"/>
      <c r="KFB108"/>
      <c r="KFC108"/>
      <c r="KFD108"/>
      <c r="KFE108"/>
      <c r="KFF108"/>
      <c r="KFG108"/>
      <c r="KFH108"/>
      <c r="KFI108"/>
      <c r="KFJ108"/>
      <c r="KFK108"/>
      <c r="KFL108"/>
      <c r="KFM108"/>
      <c r="KFN108"/>
      <c r="KFO108"/>
      <c r="KFP108"/>
      <c r="KFQ108"/>
      <c r="KFR108"/>
      <c r="KFS108"/>
      <c r="KFT108"/>
      <c r="KFU108"/>
      <c r="KFV108"/>
      <c r="KFW108"/>
      <c r="KFX108"/>
      <c r="KFY108"/>
      <c r="KFZ108"/>
      <c r="KGA108"/>
      <c r="KGB108"/>
      <c r="KGC108"/>
      <c r="KGD108"/>
      <c r="KGE108"/>
      <c r="KGF108"/>
      <c r="KGG108"/>
      <c r="KGH108"/>
      <c r="KGI108"/>
      <c r="KGJ108"/>
      <c r="KGK108"/>
      <c r="KGL108"/>
      <c r="KGM108"/>
      <c r="KGN108"/>
      <c r="KGO108"/>
      <c r="KGP108"/>
      <c r="KGQ108"/>
      <c r="KGR108"/>
      <c r="KGS108"/>
      <c r="KGT108"/>
      <c r="KGU108"/>
      <c r="KGV108"/>
      <c r="KGW108"/>
      <c r="KGX108"/>
      <c r="KGY108"/>
      <c r="KGZ108"/>
      <c r="KHA108"/>
      <c r="KHB108"/>
      <c r="KHC108"/>
      <c r="KHD108"/>
      <c r="KHE108"/>
      <c r="KHF108"/>
      <c r="KHG108"/>
      <c r="KHH108"/>
      <c r="KHI108"/>
      <c r="KHJ108"/>
      <c r="KHK108"/>
      <c r="KHL108"/>
      <c r="KHM108"/>
      <c r="KHN108"/>
      <c r="KHO108"/>
      <c r="KHP108"/>
      <c r="KHQ108"/>
      <c r="KHR108"/>
      <c r="KHS108"/>
      <c r="KHT108"/>
      <c r="KHU108"/>
      <c r="KHV108"/>
      <c r="KHW108"/>
      <c r="KHX108"/>
      <c r="KHY108"/>
      <c r="KHZ108"/>
      <c r="KIA108"/>
      <c r="KIB108"/>
      <c r="KIC108"/>
      <c r="KID108"/>
      <c r="KIE108"/>
      <c r="KIF108"/>
      <c r="KIG108"/>
      <c r="KIH108"/>
      <c r="KII108"/>
      <c r="KIJ108"/>
      <c r="KIK108"/>
      <c r="KIL108"/>
      <c r="KIM108"/>
      <c r="KIN108"/>
      <c r="KIO108"/>
      <c r="KIP108"/>
      <c r="KIQ108"/>
      <c r="KIR108"/>
      <c r="KIS108"/>
      <c r="KIT108"/>
      <c r="KIU108"/>
      <c r="KIV108"/>
      <c r="KIW108"/>
      <c r="KIX108"/>
      <c r="KIY108"/>
      <c r="KIZ108"/>
      <c r="KJA108"/>
      <c r="KJB108"/>
      <c r="KJC108"/>
      <c r="KJD108"/>
      <c r="KJE108"/>
      <c r="KJF108"/>
      <c r="KJG108"/>
      <c r="KJH108"/>
      <c r="KJI108"/>
      <c r="KJJ108"/>
      <c r="KJK108"/>
      <c r="KJL108"/>
      <c r="KJM108"/>
      <c r="KJN108"/>
      <c r="KJO108"/>
      <c r="KJP108"/>
      <c r="KJQ108"/>
      <c r="KJR108"/>
      <c r="KJS108"/>
      <c r="KJT108"/>
      <c r="KJU108"/>
      <c r="KJV108"/>
      <c r="KJW108"/>
      <c r="KJX108"/>
      <c r="KJY108"/>
      <c r="KJZ108"/>
      <c r="KKA108"/>
      <c r="KKB108"/>
      <c r="KKC108"/>
      <c r="KKD108"/>
      <c r="KKE108"/>
      <c r="KKF108"/>
      <c r="KKG108"/>
      <c r="KKH108"/>
      <c r="KKI108"/>
      <c r="KKJ108"/>
      <c r="KKK108"/>
      <c r="KKL108"/>
      <c r="KKM108"/>
      <c r="KKN108"/>
      <c r="KKO108"/>
      <c r="KKP108"/>
      <c r="KKQ108"/>
      <c r="KKR108"/>
      <c r="KKS108"/>
      <c r="KKT108"/>
      <c r="KKU108"/>
      <c r="KKV108"/>
      <c r="KKW108"/>
      <c r="KKX108"/>
      <c r="KKY108"/>
      <c r="KKZ108"/>
      <c r="KLA108"/>
      <c r="KLB108"/>
      <c r="KLC108"/>
      <c r="KLD108"/>
      <c r="KLE108"/>
      <c r="KLF108"/>
      <c r="KLG108"/>
      <c r="KLH108"/>
      <c r="KLI108"/>
      <c r="KLJ108"/>
      <c r="KLK108"/>
      <c r="KLL108"/>
      <c r="KLM108"/>
      <c r="KLN108"/>
      <c r="KLO108"/>
      <c r="KLP108"/>
      <c r="KLQ108"/>
      <c r="KLR108"/>
      <c r="KLS108"/>
      <c r="KLT108"/>
      <c r="KLU108"/>
      <c r="KLV108"/>
      <c r="KLW108"/>
      <c r="KLX108"/>
      <c r="KLY108"/>
      <c r="KLZ108"/>
      <c r="KMA108"/>
      <c r="KMB108"/>
      <c r="KMC108"/>
      <c r="KMD108"/>
      <c r="KME108"/>
      <c r="KMF108"/>
      <c r="KMG108"/>
      <c r="KMH108"/>
      <c r="KMI108"/>
      <c r="KMJ108"/>
      <c r="KMK108"/>
      <c r="KML108"/>
      <c r="KMM108"/>
      <c r="KMN108"/>
      <c r="KMO108"/>
      <c r="KMP108"/>
      <c r="KMQ108"/>
      <c r="KMR108"/>
      <c r="KMS108"/>
      <c r="KMT108"/>
      <c r="KMU108"/>
      <c r="KMV108"/>
      <c r="KMW108"/>
      <c r="KMX108"/>
      <c r="KMY108"/>
      <c r="KMZ108"/>
      <c r="KNA108"/>
      <c r="KNB108"/>
      <c r="KNC108"/>
      <c r="KND108"/>
      <c r="KNE108"/>
      <c r="KNF108"/>
      <c r="KNG108"/>
      <c r="KNH108"/>
      <c r="KNI108"/>
      <c r="KNJ108"/>
      <c r="KNK108"/>
      <c r="KNL108"/>
      <c r="KNM108"/>
      <c r="KNN108"/>
      <c r="KNO108"/>
      <c r="KNP108"/>
      <c r="KNQ108"/>
      <c r="KNR108"/>
      <c r="KNS108"/>
      <c r="KNT108"/>
      <c r="KNU108"/>
      <c r="KNV108"/>
      <c r="KNW108"/>
      <c r="KNX108"/>
      <c r="KNY108"/>
      <c r="KNZ108"/>
      <c r="KOA108"/>
      <c r="KOB108"/>
      <c r="KOC108"/>
      <c r="KOD108"/>
      <c r="KOE108"/>
      <c r="KOF108"/>
      <c r="KOG108"/>
      <c r="KOH108"/>
      <c r="KOI108"/>
      <c r="KOJ108"/>
      <c r="KOK108"/>
      <c r="KOL108"/>
      <c r="KOM108"/>
      <c r="KON108"/>
      <c r="KOO108"/>
      <c r="KOP108"/>
      <c r="KOQ108"/>
      <c r="KOR108"/>
      <c r="KOS108"/>
      <c r="KOT108"/>
      <c r="KOU108"/>
      <c r="KOV108"/>
      <c r="KOW108"/>
      <c r="KOX108"/>
      <c r="KOY108"/>
      <c r="KOZ108"/>
      <c r="KPA108"/>
      <c r="KPB108"/>
      <c r="KPC108"/>
      <c r="KPD108"/>
      <c r="KPE108"/>
      <c r="KPF108"/>
      <c r="KPG108"/>
      <c r="KPH108"/>
      <c r="KPI108"/>
      <c r="KPJ108"/>
      <c r="KPK108"/>
      <c r="KPL108"/>
      <c r="KPM108"/>
      <c r="KPN108"/>
      <c r="KPO108"/>
      <c r="KPP108"/>
      <c r="KPQ108"/>
      <c r="KPR108"/>
      <c r="KPS108"/>
      <c r="KPT108"/>
      <c r="KPU108"/>
      <c r="KPV108"/>
      <c r="KPW108"/>
      <c r="KPX108"/>
      <c r="KPY108"/>
      <c r="KPZ108"/>
      <c r="KQA108"/>
      <c r="KQB108"/>
      <c r="KQC108"/>
      <c r="KQD108"/>
      <c r="KQE108"/>
      <c r="KQF108"/>
      <c r="KQG108"/>
      <c r="KQH108"/>
      <c r="KQI108"/>
      <c r="KQJ108"/>
      <c r="KQK108"/>
      <c r="KQL108"/>
      <c r="KQM108"/>
      <c r="KQN108"/>
      <c r="KQO108"/>
      <c r="KQP108"/>
      <c r="KQQ108"/>
      <c r="KQR108"/>
      <c r="KQS108"/>
      <c r="KQT108"/>
      <c r="KQU108"/>
      <c r="KQV108"/>
      <c r="KQW108"/>
      <c r="KQX108"/>
      <c r="KQY108"/>
      <c r="KQZ108"/>
      <c r="KRA108"/>
      <c r="KRB108"/>
      <c r="KRC108"/>
      <c r="KRD108"/>
      <c r="KRE108"/>
      <c r="KRF108"/>
      <c r="KRG108"/>
      <c r="KRH108"/>
      <c r="KRI108"/>
      <c r="KRJ108"/>
      <c r="KRK108"/>
      <c r="KRL108"/>
      <c r="KRM108"/>
      <c r="KRN108"/>
      <c r="KRO108"/>
      <c r="KRP108"/>
      <c r="KRQ108"/>
      <c r="KRR108"/>
      <c r="KRS108"/>
      <c r="KRT108"/>
      <c r="KRU108"/>
      <c r="KRV108"/>
      <c r="KRW108"/>
      <c r="KRX108"/>
      <c r="KRY108"/>
      <c r="KRZ108"/>
      <c r="KSA108"/>
      <c r="KSB108"/>
      <c r="KSC108"/>
      <c r="KSD108"/>
      <c r="KSE108"/>
      <c r="KSF108"/>
      <c r="KSG108"/>
      <c r="KSH108"/>
      <c r="KSI108"/>
      <c r="KSJ108"/>
      <c r="KSK108"/>
      <c r="KSL108"/>
      <c r="KSM108"/>
      <c r="KSN108"/>
      <c r="KSO108"/>
      <c r="KSP108"/>
      <c r="KSQ108"/>
      <c r="KSR108"/>
      <c r="KSS108"/>
      <c r="KST108"/>
      <c r="KSU108"/>
      <c r="KSV108"/>
      <c r="KSW108"/>
      <c r="KSX108"/>
      <c r="KSY108"/>
      <c r="KSZ108"/>
      <c r="KTA108"/>
      <c r="KTB108"/>
      <c r="KTC108"/>
      <c r="KTD108"/>
      <c r="KTE108"/>
      <c r="KTF108"/>
      <c r="KTG108"/>
      <c r="KTH108"/>
      <c r="KTI108"/>
      <c r="KTJ108"/>
      <c r="KTK108"/>
      <c r="KTL108"/>
      <c r="KTM108"/>
      <c r="KTN108"/>
      <c r="KTO108"/>
      <c r="KTP108"/>
      <c r="KTQ108"/>
      <c r="KTR108"/>
      <c r="KTS108"/>
      <c r="KTT108"/>
      <c r="KTU108"/>
      <c r="KTV108"/>
      <c r="KTW108"/>
      <c r="KTX108"/>
      <c r="KTY108"/>
      <c r="KTZ108"/>
      <c r="KUA108"/>
      <c r="KUB108"/>
      <c r="KUC108"/>
      <c r="KUD108"/>
      <c r="KUE108"/>
      <c r="KUF108"/>
      <c r="KUG108"/>
      <c r="KUH108"/>
      <c r="KUI108"/>
      <c r="KUJ108"/>
      <c r="KUK108"/>
      <c r="KUL108"/>
      <c r="KUM108"/>
      <c r="KUN108"/>
      <c r="KUO108"/>
      <c r="KUP108"/>
      <c r="KUQ108"/>
      <c r="KUR108"/>
      <c r="KUS108"/>
      <c r="KUT108"/>
      <c r="KUU108"/>
      <c r="KUV108"/>
      <c r="KUW108"/>
      <c r="KUX108"/>
      <c r="KUY108"/>
      <c r="KUZ108"/>
      <c r="KVA108"/>
      <c r="KVB108"/>
      <c r="KVC108"/>
      <c r="KVD108"/>
      <c r="KVE108"/>
      <c r="KVF108"/>
      <c r="KVG108"/>
      <c r="KVH108"/>
      <c r="KVI108"/>
      <c r="KVJ108"/>
      <c r="KVK108"/>
      <c r="KVL108"/>
      <c r="KVM108"/>
      <c r="KVN108"/>
      <c r="KVO108"/>
      <c r="KVP108"/>
      <c r="KVQ108"/>
      <c r="KVR108"/>
      <c r="KVS108"/>
      <c r="KVT108"/>
      <c r="KVU108"/>
      <c r="KVV108"/>
      <c r="KVW108"/>
      <c r="KVX108"/>
      <c r="KVY108"/>
      <c r="KVZ108"/>
      <c r="KWA108"/>
      <c r="KWB108"/>
      <c r="KWC108"/>
      <c r="KWD108"/>
      <c r="KWE108"/>
      <c r="KWF108"/>
      <c r="KWG108"/>
      <c r="KWH108"/>
      <c r="KWI108"/>
      <c r="KWJ108"/>
      <c r="KWK108"/>
      <c r="KWL108"/>
      <c r="KWM108"/>
      <c r="KWN108"/>
      <c r="KWO108"/>
      <c r="KWP108"/>
      <c r="KWQ108"/>
      <c r="KWR108"/>
      <c r="KWS108"/>
      <c r="KWT108"/>
      <c r="KWU108"/>
      <c r="KWV108"/>
      <c r="KWW108"/>
      <c r="KWX108"/>
      <c r="KWY108"/>
      <c r="KWZ108"/>
      <c r="KXA108"/>
      <c r="KXB108"/>
      <c r="KXC108"/>
      <c r="KXD108"/>
      <c r="KXE108"/>
      <c r="KXF108"/>
      <c r="KXG108"/>
      <c r="KXH108"/>
      <c r="KXI108"/>
      <c r="KXJ108"/>
      <c r="KXK108"/>
      <c r="KXL108"/>
      <c r="KXM108"/>
      <c r="KXN108"/>
      <c r="KXO108"/>
      <c r="KXP108"/>
      <c r="KXQ108"/>
      <c r="KXR108"/>
      <c r="KXS108"/>
      <c r="KXT108"/>
      <c r="KXU108"/>
      <c r="KXV108"/>
      <c r="KXW108"/>
      <c r="KXX108"/>
      <c r="KXY108"/>
      <c r="KXZ108"/>
      <c r="KYA108"/>
      <c r="KYB108"/>
      <c r="KYC108"/>
      <c r="KYD108"/>
      <c r="KYE108"/>
      <c r="KYF108"/>
      <c r="KYG108"/>
      <c r="KYH108"/>
      <c r="KYI108"/>
      <c r="KYJ108"/>
      <c r="KYK108"/>
      <c r="KYL108"/>
      <c r="KYM108"/>
      <c r="KYN108"/>
      <c r="KYO108"/>
      <c r="KYP108"/>
      <c r="KYQ108"/>
      <c r="KYR108"/>
      <c r="KYS108"/>
      <c r="KYT108"/>
      <c r="KYU108"/>
      <c r="KYV108"/>
      <c r="KYW108"/>
      <c r="KYX108"/>
      <c r="KYY108"/>
      <c r="KYZ108"/>
      <c r="KZA108"/>
      <c r="KZB108"/>
      <c r="KZC108"/>
      <c r="KZD108"/>
      <c r="KZE108"/>
      <c r="KZF108"/>
      <c r="KZG108"/>
      <c r="KZH108"/>
      <c r="KZI108"/>
      <c r="KZJ108"/>
      <c r="KZK108"/>
      <c r="KZL108"/>
      <c r="KZM108"/>
      <c r="KZN108"/>
      <c r="KZO108"/>
      <c r="KZP108"/>
      <c r="KZQ108"/>
      <c r="KZR108"/>
      <c r="KZS108"/>
      <c r="KZT108"/>
      <c r="KZU108"/>
      <c r="KZV108"/>
      <c r="KZW108"/>
      <c r="KZX108"/>
      <c r="KZY108"/>
      <c r="KZZ108"/>
      <c r="LAA108"/>
      <c r="LAB108"/>
      <c r="LAC108"/>
      <c r="LAD108"/>
      <c r="LAE108"/>
      <c r="LAF108"/>
      <c r="LAG108"/>
      <c r="LAH108"/>
      <c r="LAI108"/>
      <c r="LAJ108"/>
      <c r="LAK108"/>
      <c r="LAL108"/>
      <c r="LAM108"/>
      <c r="LAN108"/>
      <c r="LAO108"/>
      <c r="LAP108"/>
      <c r="LAQ108"/>
      <c r="LAR108"/>
      <c r="LAS108"/>
      <c r="LAT108"/>
      <c r="LAU108"/>
      <c r="LAV108"/>
      <c r="LAW108"/>
      <c r="LAX108"/>
      <c r="LAY108"/>
      <c r="LAZ108"/>
      <c r="LBA108"/>
      <c r="LBB108"/>
      <c r="LBC108"/>
      <c r="LBD108"/>
      <c r="LBE108"/>
      <c r="LBF108"/>
      <c r="LBG108"/>
      <c r="LBH108"/>
      <c r="LBI108"/>
      <c r="LBJ108"/>
      <c r="LBK108"/>
      <c r="LBL108"/>
      <c r="LBM108"/>
      <c r="LBN108"/>
      <c r="LBO108"/>
      <c r="LBP108"/>
      <c r="LBQ108"/>
      <c r="LBR108"/>
      <c r="LBS108"/>
      <c r="LBT108"/>
      <c r="LBU108"/>
      <c r="LBV108"/>
      <c r="LBW108"/>
      <c r="LBX108"/>
      <c r="LBY108"/>
      <c r="LBZ108"/>
      <c r="LCA108"/>
      <c r="LCB108"/>
      <c r="LCC108"/>
      <c r="LCD108"/>
      <c r="LCE108"/>
      <c r="LCF108"/>
      <c r="LCG108"/>
      <c r="LCH108"/>
      <c r="LCI108"/>
      <c r="LCJ108"/>
      <c r="LCK108"/>
      <c r="LCL108"/>
      <c r="LCM108"/>
      <c r="LCN108"/>
      <c r="LCO108"/>
      <c r="LCP108"/>
      <c r="LCQ108"/>
      <c r="LCR108"/>
      <c r="LCS108"/>
      <c r="LCT108"/>
      <c r="LCU108"/>
      <c r="LCV108"/>
      <c r="LCW108"/>
      <c r="LCX108"/>
      <c r="LCY108"/>
      <c r="LCZ108"/>
      <c r="LDA108"/>
      <c r="LDB108"/>
      <c r="LDC108"/>
      <c r="LDD108"/>
      <c r="LDE108"/>
      <c r="LDF108"/>
      <c r="LDG108"/>
      <c r="LDH108"/>
      <c r="LDI108"/>
      <c r="LDJ108"/>
      <c r="LDK108"/>
      <c r="LDL108"/>
      <c r="LDM108"/>
      <c r="LDN108"/>
      <c r="LDO108"/>
      <c r="LDP108"/>
      <c r="LDQ108"/>
      <c r="LDR108"/>
      <c r="LDS108"/>
      <c r="LDT108"/>
      <c r="LDU108"/>
      <c r="LDV108"/>
      <c r="LDW108"/>
      <c r="LDX108"/>
      <c r="LDY108"/>
      <c r="LDZ108"/>
      <c r="LEA108"/>
      <c r="LEB108"/>
      <c r="LEC108"/>
      <c r="LED108"/>
      <c r="LEE108"/>
      <c r="LEF108"/>
      <c r="LEG108"/>
      <c r="LEH108"/>
      <c r="LEI108"/>
      <c r="LEJ108"/>
      <c r="LEK108"/>
      <c r="LEL108"/>
      <c r="LEM108"/>
      <c r="LEN108"/>
      <c r="LEO108"/>
      <c r="LEP108"/>
      <c r="LEQ108"/>
      <c r="LER108"/>
      <c r="LES108"/>
      <c r="LET108"/>
      <c r="LEU108"/>
      <c r="LEV108"/>
      <c r="LEW108"/>
      <c r="LEX108"/>
      <c r="LEY108"/>
      <c r="LEZ108"/>
      <c r="LFA108"/>
      <c r="LFB108"/>
      <c r="LFC108"/>
      <c r="LFD108"/>
      <c r="LFE108"/>
      <c r="LFF108"/>
      <c r="LFG108"/>
      <c r="LFH108"/>
      <c r="LFI108"/>
      <c r="LFJ108"/>
      <c r="LFK108"/>
      <c r="LFL108"/>
      <c r="LFM108"/>
      <c r="LFN108"/>
      <c r="LFO108"/>
      <c r="LFP108"/>
      <c r="LFQ108"/>
      <c r="LFR108"/>
      <c r="LFS108"/>
      <c r="LFT108"/>
      <c r="LFU108"/>
      <c r="LFV108"/>
      <c r="LFW108"/>
      <c r="LFX108"/>
      <c r="LFY108"/>
      <c r="LFZ108"/>
      <c r="LGA108"/>
      <c r="LGB108"/>
      <c r="LGC108"/>
      <c r="LGD108"/>
      <c r="LGE108"/>
      <c r="LGF108"/>
      <c r="LGG108"/>
      <c r="LGH108"/>
      <c r="LGI108"/>
      <c r="LGJ108"/>
      <c r="LGK108"/>
      <c r="LGL108"/>
      <c r="LGM108"/>
      <c r="LGN108"/>
      <c r="LGO108"/>
      <c r="LGP108"/>
      <c r="LGQ108"/>
      <c r="LGR108"/>
      <c r="LGS108"/>
      <c r="LGT108"/>
      <c r="LGU108"/>
      <c r="LGV108"/>
      <c r="LGW108"/>
      <c r="LGX108"/>
      <c r="LGY108"/>
      <c r="LGZ108"/>
      <c r="LHA108"/>
      <c r="LHB108"/>
      <c r="LHC108"/>
      <c r="LHD108"/>
      <c r="LHE108"/>
      <c r="LHF108"/>
      <c r="LHG108"/>
      <c r="LHH108"/>
      <c r="LHI108"/>
      <c r="LHJ108"/>
      <c r="LHK108"/>
      <c r="LHL108"/>
      <c r="LHM108"/>
      <c r="LHN108"/>
      <c r="LHO108"/>
      <c r="LHP108"/>
      <c r="LHQ108"/>
      <c r="LHR108"/>
      <c r="LHS108"/>
      <c r="LHT108"/>
      <c r="LHU108"/>
      <c r="LHV108"/>
      <c r="LHW108"/>
      <c r="LHX108"/>
      <c r="LHY108"/>
      <c r="LHZ108"/>
      <c r="LIA108"/>
      <c r="LIB108"/>
      <c r="LIC108"/>
      <c r="LID108"/>
      <c r="LIE108"/>
      <c r="LIF108"/>
      <c r="LIG108"/>
      <c r="LIH108"/>
      <c r="LII108"/>
      <c r="LIJ108"/>
      <c r="LIK108"/>
      <c r="LIL108"/>
      <c r="LIM108"/>
      <c r="LIN108"/>
      <c r="LIO108"/>
      <c r="LIP108"/>
      <c r="LIQ108"/>
      <c r="LIR108"/>
      <c r="LIS108"/>
      <c r="LIT108"/>
      <c r="LIU108"/>
      <c r="LIV108"/>
      <c r="LIW108"/>
      <c r="LIX108"/>
      <c r="LIY108"/>
      <c r="LIZ108"/>
      <c r="LJA108"/>
      <c r="LJB108"/>
      <c r="LJC108"/>
      <c r="LJD108"/>
      <c r="LJE108"/>
      <c r="LJF108"/>
      <c r="LJG108"/>
      <c r="LJH108"/>
      <c r="LJI108"/>
      <c r="LJJ108"/>
      <c r="LJK108"/>
      <c r="LJL108"/>
      <c r="LJM108"/>
      <c r="LJN108"/>
      <c r="LJO108"/>
      <c r="LJP108"/>
      <c r="LJQ108"/>
      <c r="LJR108"/>
      <c r="LJS108"/>
      <c r="LJT108"/>
      <c r="LJU108"/>
      <c r="LJV108"/>
      <c r="LJW108"/>
      <c r="LJX108"/>
      <c r="LJY108"/>
      <c r="LJZ108"/>
      <c r="LKA108"/>
      <c r="LKB108"/>
      <c r="LKC108"/>
      <c r="LKD108"/>
      <c r="LKE108"/>
      <c r="LKF108"/>
      <c r="LKG108"/>
      <c r="LKH108"/>
      <c r="LKI108"/>
      <c r="LKJ108"/>
      <c r="LKK108"/>
      <c r="LKL108"/>
      <c r="LKM108"/>
      <c r="LKN108"/>
      <c r="LKO108"/>
      <c r="LKP108"/>
      <c r="LKQ108"/>
      <c r="LKR108"/>
      <c r="LKS108"/>
      <c r="LKT108"/>
      <c r="LKU108"/>
      <c r="LKV108"/>
      <c r="LKW108"/>
      <c r="LKX108"/>
      <c r="LKY108"/>
      <c r="LKZ108"/>
      <c r="LLA108"/>
      <c r="LLB108"/>
      <c r="LLC108"/>
      <c r="LLD108"/>
      <c r="LLE108"/>
      <c r="LLF108"/>
      <c r="LLG108"/>
      <c r="LLH108"/>
      <c r="LLI108"/>
      <c r="LLJ108"/>
      <c r="LLK108"/>
      <c r="LLL108"/>
      <c r="LLM108"/>
      <c r="LLN108"/>
      <c r="LLO108"/>
      <c r="LLP108"/>
      <c r="LLQ108"/>
      <c r="LLR108"/>
      <c r="LLS108"/>
      <c r="LLT108"/>
      <c r="LLU108"/>
      <c r="LLV108"/>
      <c r="LLW108"/>
      <c r="LLX108"/>
      <c r="LLY108"/>
      <c r="LLZ108"/>
      <c r="LMA108"/>
      <c r="LMB108"/>
      <c r="LMC108"/>
      <c r="LMD108"/>
      <c r="LME108"/>
      <c r="LMF108"/>
      <c r="LMG108"/>
      <c r="LMH108"/>
      <c r="LMI108"/>
      <c r="LMJ108"/>
      <c r="LMK108"/>
      <c r="LML108"/>
      <c r="LMM108"/>
      <c r="LMN108"/>
      <c r="LMO108"/>
      <c r="LMP108"/>
      <c r="LMQ108"/>
      <c r="LMR108"/>
      <c r="LMS108"/>
      <c r="LMT108"/>
      <c r="LMU108"/>
      <c r="LMV108"/>
      <c r="LMW108"/>
      <c r="LMX108"/>
      <c r="LMY108"/>
      <c r="LMZ108"/>
      <c r="LNA108"/>
      <c r="LNB108"/>
      <c r="LNC108"/>
      <c r="LND108"/>
      <c r="LNE108"/>
      <c r="LNF108"/>
      <c r="LNG108"/>
      <c r="LNH108"/>
      <c r="LNI108"/>
      <c r="LNJ108"/>
      <c r="LNK108"/>
      <c r="LNL108"/>
      <c r="LNM108"/>
      <c r="LNN108"/>
      <c r="LNO108"/>
      <c r="LNP108"/>
      <c r="LNQ108"/>
      <c r="LNR108"/>
      <c r="LNS108"/>
      <c r="LNT108"/>
      <c r="LNU108"/>
      <c r="LNV108"/>
      <c r="LNW108"/>
      <c r="LNX108"/>
      <c r="LNY108"/>
      <c r="LNZ108"/>
      <c r="LOA108"/>
      <c r="LOB108"/>
      <c r="LOC108"/>
      <c r="LOD108"/>
      <c r="LOE108"/>
      <c r="LOF108"/>
      <c r="LOG108"/>
      <c r="LOH108"/>
      <c r="LOI108"/>
      <c r="LOJ108"/>
      <c r="LOK108"/>
      <c r="LOL108"/>
      <c r="LOM108"/>
      <c r="LON108"/>
      <c r="LOO108"/>
      <c r="LOP108"/>
      <c r="LOQ108"/>
      <c r="LOR108"/>
      <c r="LOS108"/>
      <c r="LOT108"/>
      <c r="LOU108"/>
      <c r="LOV108"/>
      <c r="LOW108"/>
      <c r="LOX108"/>
      <c r="LOY108"/>
      <c r="LOZ108"/>
      <c r="LPA108"/>
      <c r="LPB108"/>
      <c r="LPC108"/>
      <c r="LPD108"/>
      <c r="LPE108"/>
      <c r="LPF108"/>
      <c r="LPG108"/>
      <c r="LPH108"/>
      <c r="LPI108"/>
      <c r="LPJ108"/>
      <c r="LPK108"/>
      <c r="LPL108"/>
      <c r="LPM108"/>
      <c r="LPN108"/>
      <c r="LPO108"/>
      <c r="LPP108"/>
      <c r="LPQ108"/>
      <c r="LPR108"/>
      <c r="LPS108"/>
      <c r="LPT108"/>
      <c r="LPU108"/>
      <c r="LPV108"/>
      <c r="LPW108"/>
      <c r="LPX108"/>
      <c r="LPY108"/>
      <c r="LPZ108"/>
      <c r="LQA108"/>
      <c r="LQB108"/>
      <c r="LQC108"/>
      <c r="LQD108"/>
      <c r="LQE108"/>
      <c r="LQF108"/>
      <c r="LQG108"/>
      <c r="LQH108"/>
      <c r="LQI108"/>
      <c r="LQJ108"/>
      <c r="LQK108"/>
      <c r="LQL108"/>
      <c r="LQM108"/>
      <c r="LQN108"/>
      <c r="LQO108"/>
      <c r="LQP108"/>
      <c r="LQQ108"/>
      <c r="LQR108"/>
      <c r="LQS108"/>
      <c r="LQT108"/>
      <c r="LQU108"/>
      <c r="LQV108"/>
      <c r="LQW108"/>
      <c r="LQX108"/>
      <c r="LQY108"/>
      <c r="LQZ108"/>
      <c r="LRA108"/>
      <c r="LRB108"/>
      <c r="LRC108"/>
      <c r="LRD108"/>
      <c r="LRE108"/>
      <c r="LRF108"/>
      <c r="LRG108"/>
      <c r="LRH108"/>
      <c r="LRI108"/>
      <c r="LRJ108"/>
      <c r="LRK108"/>
      <c r="LRL108"/>
      <c r="LRM108"/>
      <c r="LRN108"/>
      <c r="LRO108"/>
      <c r="LRP108"/>
      <c r="LRQ108"/>
      <c r="LRR108"/>
      <c r="LRS108"/>
      <c r="LRT108"/>
      <c r="LRU108"/>
      <c r="LRV108"/>
      <c r="LRW108"/>
      <c r="LRX108"/>
      <c r="LRY108"/>
      <c r="LRZ108"/>
      <c r="LSA108"/>
      <c r="LSB108"/>
      <c r="LSC108"/>
      <c r="LSD108"/>
      <c r="LSE108"/>
      <c r="LSF108"/>
      <c r="LSG108"/>
      <c r="LSH108"/>
      <c r="LSI108"/>
      <c r="LSJ108"/>
      <c r="LSK108"/>
      <c r="LSL108"/>
      <c r="LSM108"/>
      <c r="LSN108"/>
      <c r="LSO108"/>
      <c r="LSP108"/>
      <c r="LSQ108"/>
      <c r="LSR108"/>
      <c r="LSS108"/>
      <c r="LST108"/>
      <c r="LSU108"/>
      <c r="LSV108"/>
      <c r="LSW108"/>
      <c r="LSX108"/>
      <c r="LSY108"/>
      <c r="LSZ108"/>
      <c r="LTA108"/>
      <c r="LTB108"/>
      <c r="LTC108"/>
      <c r="LTD108"/>
      <c r="LTE108"/>
      <c r="LTF108"/>
      <c r="LTG108"/>
      <c r="LTH108"/>
      <c r="LTI108"/>
      <c r="LTJ108"/>
      <c r="LTK108"/>
      <c r="LTL108"/>
      <c r="LTM108"/>
      <c r="LTN108"/>
      <c r="LTO108"/>
      <c r="LTP108"/>
      <c r="LTQ108"/>
      <c r="LTR108"/>
      <c r="LTS108"/>
      <c r="LTT108"/>
      <c r="LTU108"/>
      <c r="LTV108"/>
      <c r="LTW108"/>
      <c r="LTX108"/>
      <c r="LTY108"/>
      <c r="LTZ108"/>
      <c r="LUA108"/>
      <c r="LUB108"/>
      <c r="LUC108"/>
      <c r="LUD108"/>
      <c r="LUE108"/>
      <c r="LUF108"/>
      <c r="LUG108"/>
      <c r="LUH108"/>
      <c r="LUI108"/>
      <c r="LUJ108"/>
      <c r="LUK108"/>
      <c r="LUL108"/>
      <c r="LUM108"/>
      <c r="LUN108"/>
      <c r="LUO108"/>
      <c r="LUP108"/>
      <c r="LUQ108"/>
      <c r="LUR108"/>
      <c r="LUS108"/>
      <c r="LUT108"/>
      <c r="LUU108"/>
      <c r="LUV108"/>
      <c r="LUW108"/>
      <c r="LUX108"/>
      <c r="LUY108"/>
      <c r="LUZ108"/>
      <c r="LVA108"/>
      <c r="LVB108"/>
      <c r="LVC108"/>
      <c r="LVD108"/>
      <c r="LVE108"/>
      <c r="LVF108"/>
      <c r="LVG108"/>
      <c r="LVH108"/>
      <c r="LVI108"/>
      <c r="LVJ108"/>
      <c r="LVK108"/>
      <c r="LVL108"/>
      <c r="LVM108"/>
      <c r="LVN108"/>
      <c r="LVO108"/>
      <c r="LVP108"/>
      <c r="LVQ108"/>
      <c r="LVR108"/>
      <c r="LVS108"/>
      <c r="LVT108"/>
      <c r="LVU108"/>
      <c r="LVV108"/>
      <c r="LVW108"/>
      <c r="LVX108"/>
      <c r="LVY108"/>
      <c r="LVZ108"/>
      <c r="LWA108"/>
      <c r="LWB108"/>
      <c r="LWC108"/>
      <c r="LWD108"/>
      <c r="LWE108"/>
      <c r="LWF108"/>
      <c r="LWG108"/>
      <c r="LWH108"/>
      <c r="LWI108"/>
      <c r="LWJ108"/>
      <c r="LWK108"/>
      <c r="LWL108"/>
      <c r="LWM108"/>
      <c r="LWN108"/>
      <c r="LWO108"/>
      <c r="LWP108"/>
      <c r="LWQ108"/>
      <c r="LWR108"/>
      <c r="LWS108"/>
      <c r="LWT108"/>
      <c r="LWU108"/>
      <c r="LWV108"/>
      <c r="LWW108"/>
      <c r="LWX108"/>
      <c r="LWY108"/>
      <c r="LWZ108"/>
      <c r="LXA108"/>
      <c r="LXB108"/>
      <c r="LXC108"/>
      <c r="LXD108"/>
      <c r="LXE108"/>
      <c r="LXF108"/>
      <c r="LXG108"/>
      <c r="LXH108"/>
      <c r="LXI108"/>
      <c r="LXJ108"/>
      <c r="LXK108"/>
      <c r="LXL108"/>
      <c r="LXM108"/>
      <c r="LXN108"/>
      <c r="LXO108"/>
      <c r="LXP108"/>
      <c r="LXQ108"/>
      <c r="LXR108"/>
      <c r="LXS108"/>
      <c r="LXT108"/>
      <c r="LXU108"/>
      <c r="LXV108"/>
      <c r="LXW108"/>
      <c r="LXX108"/>
      <c r="LXY108"/>
      <c r="LXZ108"/>
      <c r="LYA108"/>
      <c r="LYB108"/>
      <c r="LYC108"/>
      <c r="LYD108"/>
      <c r="LYE108"/>
      <c r="LYF108"/>
      <c r="LYG108"/>
      <c r="LYH108"/>
      <c r="LYI108"/>
      <c r="LYJ108"/>
      <c r="LYK108"/>
      <c r="LYL108"/>
      <c r="LYM108"/>
      <c r="LYN108"/>
      <c r="LYO108"/>
      <c r="LYP108"/>
      <c r="LYQ108"/>
      <c r="LYR108"/>
      <c r="LYS108"/>
      <c r="LYT108"/>
      <c r="LYU108"/>
      <c r="LYV108"/>
      <c r="LYW108"/>
      <c r="LYX108"/>
      <c r="LYY108"/>
      <c r="LYZ108"/>
      <c r="LZA108"/>
      <c r="LZB108"/>
      <c r="LZC108"/>
      <c r="LZD108"/>
      <c r="LZE108"/>
      <c r="LZF108"/>
      <c r="LZG108"/>
      <c r="LZH108"/>
      <c r="LZI108"/>
      <c r="LZJ108"/>
      <c r="LZK108"/>
      <c r="LZL108"/>
      <c r="LZM108"/>
      <c r="LZN108"/>
      <c r="LZO108"/>
      <c r="LZP108"/>
      <c r="LZQ108"/>
      <c r="LZR108"/>
      <c r="LZS108"/>
      <c r="LZT108"/>
      <c r="LZU108"/>
      <c r="LZV108"/>
      <c r="LZW108"/>
      <c r="LZX108"/>
      <c r="LZY108"/>
      <c r="LZZ108"/>
      <c r="MAA108"/>
      <c r="MAB108"/>
      <c r="MAC108"/>
      <c r="MAD108"/>
      <c r="MAE108"/>
      <c r="MAF108"/>
      <c r="MAG108"/>
      <c r="MAH108"/>
      <c r="MAI108"/>
      <c r="MAJ108"/>
      <c r="MAK108"/>
      <c r="MAL108"/>
      <c r="MAM108"/>
      <c r="MAN108"/>
      <c r="MAO108"/>
      <c r="MAP108"/>
      <c r="MAQ108"/>
      <c r="MAR108"/>
      <c r="MAS108"/>
      <c r="MAT108"/>
      <c r="MAU108"/>
      <c r="MAV108"/>
      <c r="MAW108"/>
      <c r="MAX108"/>
      <c r="MAY108"/>
      <c r="MAZ108"/>
      <c r="MBA108"/>
      <c r="MBB108"/>
      <c r="MBC108"/>
      <c r="MBD108"/>
      <c r="MBE108"/>
      <c r="MBF108"/>
      <c r="MBG108"/>
      <c r="MBH108"/>
      <c r="MBI108"/>
      <c r="MBJ108"/>
      <c r="MBK108"/>
      <c r="MBL108"/>
      <c r="MBM108"/>
      <c r="MBN108"/>
      <c r="MBO108"/>
      <c r="MBP108"/>
      <c r="MBQ108"/>
      <c r="MBR108"/>
      <c r="MBS108"/>
      <c r="MBT108"/>
      <c r="MBU108"/>
      <c r="MBV108"/>
      <c r="MBW108"/>
      <c r="MBX108"/>
      <c r="MBY108"/>
      <c r="MBZ108"/>
      <c r="MCA108"/>
      <c r="MCB108"/>
      <c r="MCC108"/>
      <c r="MCD108"/>
      <c r="MCE108"/>
      <c r="MCF108"/>
      <c r="MCG108"/>
      <c r="MCH108"/>
      <c r="MCI108"/>
      <c r="MCJ108"/>
      <c r="MCK108"/>
      <c r="MCL108"/>
      <c r="MCM108"/>
      <c r="MCN108"/>
      <c r="MCO108"/>
      <c r="MCP108"/>
      <c r="MCQ108"/>
      <c r="MCR108"/>
      <c r="MCS108"/>
      <c r="MCT108"/>
      <c r="MCU108"/>
      <c r="MCV108"/>
      <c r="MCW108"/>
      <c r="MCX108"/>
      <c r="MCY108"/>
      <c r="MCZ108"/>
      <c r="MDA108"/>
      <c r="MDB108"/>
      <c r="MDC108"/>
      <c r="MDD108"/>
      <c r="MDE108"/>
      <c r="MDF108"/>
      <c r="MDG108"/>
      <c r="MDH108"/>
      <c r="MDI108"/>
      <c r="MDJ108"/>
      <c r="MDK108"/>
      <c r="MDL108"/>
      <c r="MDM108"/>
      <c r="MDN108"/>
      <c r="MDO108"/>
      <c r="MDP108"/>
      <c r="MDQ108"/>
      <c r="MDR108"/>
      <c r="MDS108"/>
      <c r="MDT108"/>
      <c r="MDU108"/>
      <c r="MDV108"/>
      <c r="MDW108"/>
      <c r="MDX108"/>
      <c r="MDY108"/>
      <c r="MDZ108"/>
      <c r="MEA108"/>
      <c r="MEB108"/>
      <c r="MEC108"/>
      <c r="MED108"/>
      <c r="MEE108"/>
      <c r="MEF108"/>
      <c r="MEG108"/>
      <c r="MEH108"/>
      <c r="MEI108"/>
      <c r="MEJ108"/>
      <c r="MEK108"/>
      <c r="MEL108"/>
      <c r="MEM108"/>
      <c r="MEN108"/>
      <c r="MEO108"/>
      <c r="MEP108"/>
      <c r="MEQ108"/>
      <c r="MER108"/>
      <c r="MES108"/>
      <c r="MET108"/>
      <c r="MEU108"/>
      <c r="MEV108"/>
      <c r="MEW108"/>
      <c r="MEX108"/>
      <c r="MEY108"/>
      <c r="MEZ108"/>
      <c r="MFA108"/>
      <c r="MFB108"/>
      <c r="MFC108"/>
      <c r="MFD108"/>
      <c r="MFE108"/>
      <c r="MFF108"/>
      <c r="MFG108"/>
      <c r="MFH108"/>
      <c r="MFI108"/>
      <c r="MFJ108"/>
      <c r="MFK108"/>
      <c r="MFL108"/>
      <c r="MFM108"/>
      <c r="MFN108"/>
      <c r="MFO108"/>
      <c r="MFP108"/>
      <c r="MFQ108"/>
      <c r="MFR108"/>
      <c r="MFS108"/>
      <c r="MFT108"/>
      <c r="MFU108"/>
      <c r="MFV108"/>
      <c r="MFW108"/>
      <c r="MFX108"/>
      <c r="MFY108"/>
      <c r="MFZ108"/>
      <c r="MGA108"/>
      <c r="MGB108"/>
      <c r="MGC108"/>
      <c r="MGD108"/>
      <c r="MGE108"/>
      <c r="MGF108"/>
      <c r="MGG108"/>
      <c r="MGH108"/>
      <c r="MGI108"/>
      <c r="MGJ108"/>
      <c r="MGK108"/>
      <c r="MGL108"/>
      <c r="MGM108"/>
      <c r="MGN108"/>
      <c r="MGO108"/>
      <c r="MGP108"/>
      <c r="MGQ108"/>
      <c r="MGR108"/>
      <c r="MGS108"/>
      <c r="MGT108"/>
      <c r="MGU108"/>
      <c r="MGV108"/>
      <c r="MGW108"/>
      <c r="MGX108"/>
      <c r="MGY108"/>
      <c r="MGZ108"/>
      <c r="MHA108"/>
      <c r="MHB108"/>
      <c r="MHC108"/>
      <c r="MHD108"/>
      <c r="MHE108"/>
      <c r="MHF108"/>
      <c r="MHG108"/>
      <c r="MHH108"/>
      <c r="MHI108"/>
      <c r="MHJ108"/>
      <c r="MHK108"/>
      <c r="MHL108"/>
      <c r="MHM108"/>
      <c r="MHN108"/>
      <c r="MHO108"/>
      <c r="MHP108"/>
      <c r="MHQ108"/>
      <c r="MHR108"/>
      <c r="MHS108"/>
      <c r="MHT108"/>
      <c r="MHU108"/>
      <c r="MHV108"/>
      <c r="MHW108"/>
      <c r="MHX108"/>
      <c r="MHY108"/>
      <c r="MHZ108"/>
      <c r="MIA108"/>
      <c r="MIB108"/>
      <c r="MIC108"/>
      <c r="MID108"/>
      <c r="MIE108"/>
      <c r="MIF108"/>
      <c r="MIG108"/>
      <c r="MIH108"/>
      <c r="MII108"/>
      <c r="MIJ108"/>
      <c r="MIK108"/>
      <c r="MIL108"/>
      <c r="MIM108"/>
      <c r="MIN108"/>
      <c r="MIO108"/>
      <c r="MIP108"/>
      <c r="MIQ108"/>
      <c r="MIR108"/>
      <c r="MIS108"/>
      <c r="MIT108"/>
      <c r="MIU108"/>
      <c r="MIV108"/>
      <c r="MIW108"/>
      <c r="MIX108"/>
      <c r="MIY108"/>
      <c r="MIZ108"/>
      <c r="MJA108"/>
      <c r="MJB108"/>
      <c r="MJC108"/>
      <c r="MJD108"/>
      <c r="MJE108"/>
      <c r="MJF108"/>
      <c r="MJG108"/>
      <c r="MJH108"/>
      <c r="MJI108"/>
      <c r="MJJ108"/>
      <c r="MJK108"/>
      <c r="MJL108"/>
      <c r="MJM108"/>
      <c r="MJN108"/>
      <c r="MJO108"/>
      <c r="MJP108"/>
      <c r="MJQ108"/>
      <c r="MJR108"/>
      <c r="MJS108"/>
      <c r="MJT108"/>
      <c r="MJU108"/>
      <c r="MJV108"/>
      <c r="MJW108"/>
      <c r="MJX108"/>
      <c r="MJY108"/>
      <c r="MJZ108"/>
      <c r="MKA108"/>
      <c r="MKB108"/>
      <c r="MKC108"/>
      <c r="MKD108"/>
      <c r="MKE108"/>
      <c r="MKF108"/>
      <c r="MKG108"/>
      <c r="MKH108"/>
      <c r="MKI108"/>
      <c r="MKJ108"/>
      <c r="MKK108"/>
      <c r="MKL108"/>
      <c r="MKM108"/>
      <c r="MKN108"/>
      <c r="MKO108"/>
      <c r="MKP108"/>
      <c r="MKQ108"/>
      <c r="MKR108"/>
      <c r="MKS108"/>
      <c r="MKT108"/>
      <c r="MKU108"/>
      <c r="MKV108"/>
      <c r="MKW108"/>
      <c r="MKX108"/>
      <c r="MKY108"/>
      <c r="MKZ108"/>
      <c r="MLA108"/>
      <c r="MLB108"/>
      <c r="MLC108"/>
      <c r="MLD108"/>
      <c r="MLE108"/>
      <c r="MLF108"/>
      <c r="MLG108"/>
      <c r="MLH108"/>
      <c r="MLI108"/>
      <c r="MLJ108"/>
      <c r="MLK108"/>
      <c r="MLL108"/>
      <c r="MLM108"/>
      <c r="MLN108"/>
      <c r="MLO108"/>
      <c r="MLP108"/>
      <c r="MLQ108"/>
      <c r="MLR108"/>
      <c r="MLS108"/>
      <c r="MLT108"/>
      <c r="MLU108"/>
      <c r="MLV108"/>
      <c r="MLW108"/>
      <c r="MLX108"/>
      <c r="MLY108"/>
      <c r="MLZ108"/>
      <c r="MMA108"/>
      <c r="MMB108"/>
      <c r="MMC108"/>
      <c r="MMD108"/>
      <c r="MME108"/>
      <c r="MMF108"/>
      <c r="MMG108"/>
      <c r="MMH108"/>
      <c r="MMI108"/>
      <c r="MMJ108"/>
      <c r="MMK108"/>
      <c r="MML108"/>
      <c r="MMM108"/>
      <c r="MMN108"/>
      <c r="MMO108"/>
      <c r="MMP108"/>
      <c r="MMQ108"/>
      <c r="MMR108"/>
      <c r="MMS108"/>
      <c r="MMT108"/>
      <c r="MMU108"/>
      <c r="MMV108"/>
      <c r="MMW108"/>
      <c r="MMX108"/>
      <c r="MMY108"/>
      <c r="MMZ108"/>
      <c r="MNA108"/>
      <c r="MNB108"/>
      <c r="MNC108"/>
      <c r="MND108"/>
      <c r="MNE108"/>
      <c r="MNF108"/>
      <c r="MNG108"/>
      <c r="MNH108"/>
      <c r="MNI108"/>
      <c r="MNJ108"/>
      <c r="MNK108"/>
      <c r="MNL108"/>
      <c r="MNM108"/>
      <c r="MNN108"/>
      <c r="MNO108"/>
      <c r="MNP108"/>
      <c r="MNQ108"/>
      <c r="MNR108"/>
      <c r="MNS108"/>
      <c r="MNT108"/>
      <c r="MNU108"/>
      <c r="MNV108"/>
      <c r="MNW108"/>
      <c r="MNX108"/>
      <c r="MNY108"/>
      <c r="MNZ108"/>
      <c r="MOA108"/>
      <c r="MOB108"/>
      <c r="MOC108"/>
      <c r="MOD108"/>
      <c r="MOE108"/>
      <c r="MOF108"/>
      <c r="MOG108"/>
      <c r="MOH108"/>
      <c r="MOI108"/>
      <c r="MOJ108"/>
      <c r="MOK108"/>
      <c r="MOL108"/>
      <c r="MOM108"/>
      <c r="MON108"/>
      <c r="MOO108"/>
      <c r="MOP108"/>
      <c r="MOQ108"/>
      <c r="MOR108"/>
      <c r="MOS108"/>
      <c r="MOT108"/>
      <c r="MOU108"/>
      <c r="MOV108"/>
      <c r="MOW108"/>
      <c r="MOX108"/>
      <c r="MOY108"/>
      <c r="MOZ108"/>
      <c r="MPA108"/>
      <c r="MPB108"/>
      <c r="MPC108"/>
      <c r="MPD108"/>
      <c r="MPE108"/>
      <c r="MPF108"/>
      <c r="MPG108"/>
      <c r="MPH108"/>
      <c r="MPI108"/>
      <c r="MPJ108"/>
      <c r="MPK108"/>
      <c r="MPL108"/>
      <c r="MPM108"/>
      <c r="MPN108"/>
      <c r="MPO108"/>
      <c r="MPP108"/>
      <c r="MPQ108"/>
      <c r="MPR108"/>
      <c r="MPS108"/>
      <c r="MPT108"/>
      <c r="MPU108"/>
      <c r="MPV108"/>
      <c r="MPW108"/>
      <c r="MPX108"/>
      <c r="MPY108"/>
      <c r="MPZ108"/>
      <c r="MQA108"/>
      <c r="MQB108"/>
      <c r="MQC108"/>
      <c r="MQD108"/>
      <c r="MQE108"/>
      <c r="MQF108"/>
      <c r="MQG108"/>
      <c r="MQH108"/>
      <c r="MQI108"/>
      <c r="MQJ108"/>
      <c r="MQK108"/>
      <c r="MQL108"/>
      <c r="MQM108"/>
      <c r="MQN108"/>
      <c r="MQO108"/>
      <c r="MQP108"/>
      <c r="MQQ108"/>
      <c r="MQR108"/>
      <c r="MQS108"/>
      <c r="MQT108"/>
      <c r="MQU108"/>
      <c r="MQV108"/>
      <c r="MQW108"/>
      <c r="MQX108"/>
      <c r="MQY108"/>
      <c r="MQZ108"/>
      <c r="MRA108"/>
      <c r="MRB108"/>
      <c r="MRC108"/>
      <c r="MRD108"/>
      <c r="MRE108"/>
      <c r="MRF108"/>
      <c r="MRG108"/>
      <c r="MRH108"/>
      <c r="MRI108"/>
      <c r="MRJ108"/>
      <c r="MRK108"/>
      <c r="MRL108"/>
      <c r="MRM108"/>
      <c r="MRN108"/>
      <c r="MRO108"/>
      <c r="MRP108"/>
      <c r="MRQ108"/>
      <c r="MRR108"/>
      <c r="MRS108"/>
      <c r="MRT108"/>
      <c r="MRU108"/>
      <c r="MRV108"/>
      <c r="MRW108"/>
      <c r="MRX108"/>
      <c r="MRY108"/>
      <c r="MRZ108"/>
      <c r="MSA108"/>
      <c r="MSB108"/>
      <c r="MSC108"/>
      <c r="MSD108"/>
      <c r="MSE108"/>
      <c r="MSF108"/>
      <c r="MSG108"/>
      <c r="MSH108"/>
      <c r="MSI108"/>
      <c r="MSJ108"/>
      <c r="MSK108"/>
      <c r="MSL108"/>
      <c r="MSM108"/>
      <c r="MSN108"/>
      <c r="MSO108"/>
      <c r="MSP108"/>
      <c r="MSQ108"/>
      <c r="MSR108"/>
      <c r="MSS108"/>
      <c r="MST108"/>
      <c r="MSU108"/>
      <c r="MSV108"/>
      <c r="MSW108"/>
      <c r="MSX108"/>
      <c r="MSY108"/>
      <c r="MSZ108"/>
      <c r="MTA108"/>
      <c r="MTB108"/>
      <c r="MTC108"/>
      <c r="MTD108"/>
      <c r="MTE108"/>
      <c r="MTF108"/>
      <c r="MTG108"/>
      <c r="MTH108"/>
      <c r="MTI108"/>
      <c r="MTJ108"/>
      <c r="MTK108"/>
      <c r="MTL108"/>
      <c r="MTM108"/>
      <c r="MTN108"/>
      <c r="MTO108"/>
      <c r="MTP108"/>
      <c r="MTQ108"/>
      <c r="MTR108"/>
      <c r="MTS108"/>
      <c r="MTT108"/>
      <c r="MTU108"/>
      <c r="MTV108"/>
      <c r="MTW108"/>
      <c r="MTX108"/>
      <c r="MTY108"/>
      <c r="MTZ108"/>
      <c r="MUA108"/>
      <c r="MUB108"/>
      <c r="MUC108"/>
      <c r="MUD108"/>
      <c r="MUE108"/>
      <c r="MUF108"/>
      <c r="MUG108"/>
      <c r="MUH108"/>
      <c r="MUI108"/>
      <c r="MUJ108"/>
      <c r="MUK108"/>
      <c r="MUL108"/>
      <c r="MUM108"/>
      <c r="MUN108"/>
      <c r="MUO108"/>
      <c r="MUP108"/>
      <c r="MUQ108"/>
      <c r="MUR108"/>
      <c r="MUS108"/>
      <c r="MUT108"/>
      <c r="MUU108"/>
      <c r="MUV108"/>
      <c r="MUW108"/>
      <c r="MUX108"/>
      <c r="MUY108"/>
      <c r="MUZ108"/>
      <c r="MVA108"/>
      <c r="MVB108"/>
      <c r="MVC108"/>
      <c r="MVD108"/>
      <c r="MVE108"/>
      <c r="MVF108"/>
      <c r="MVG108"/>
      <c r="MVH108"/>
      <c r="MVI108"/>
      <c r="MVJ108"/>
      <c r="MVK108"/>
      <c r="MVL108"/>
      <c r="MVM108"/>
      <c r="MVN108"/>
      <c r="MVO108"/>
      <c r="MVP108"/>
      <c r="MVQ108"/>
      <c r="MVR108"/>
      <c r="MVS108"/>
      <c r="MVT108"/>
      <c r="MVU108"/>
      <c r="MVV108"/>
      <c r="MVW108"/>
      <c r="MVX108"/>
      <c r="MVY108"/>
      <c r="MVZ108"/>
      <c r="MWA108"/>
      <c r="MWB108"/>
      <c r="MWC108"/>
      <c r="MWD108"/>
      <c r="MWE108"/>
      <c r="MWF108"/>
      <c r="MWG108"/>
      <c r="MWH108"/>
      <c r="MWI108"/>
      <c r="MWJ108"/>
      <c r="MWK108"/>
      <c r="MWL108"/>
      <c r="MWM108"/>
      <c r="MWN108"/>
      <c r="MWO108"/>
      <c r="MWP108"/>
      <c r="MWQ108"/>
      <c r="MWR108"/>
      <c r="MWS108"/>
      <c r="MWT108"/>
      <c r="MWU108"/>
      <c r="MWV108"/>
      <c r="MWW108"/>
      <c r="MWX108"/>
      <c r="MWY108"/>
      <c r="MWZ108"/>
      <c r="MXA108"/>
      <c r="MXB108"/>
      <c r="MXC108"/>
      <c r="MXD108"/>
      <c r="MXE108"/>
      <c r="MXF108"/>
      <c r="MXG108"/>
      <c r="MXH108"/>
      <c r="MXI108"/>
      <c r="MXJ108"/>
      <c r="MXK108"/>
      <c r="MXL108"/>
      <c r="MXM108"/>
      <c r="MXN108"/>
      <c r="MXO108"/>
      <c r="MXP108"/>
      <c r="MXQ108"/>
      <c r="MXR108"/>
      <c r="MXS108"/>
      <c r="MXT108"/>
      <c r="MXU108"/>
      <c r="MXV108"/>
      <c r="MXW108"/>
      <c r="MXX108"/>
      <c r="MXY108"/>
      <c r="MXZ108"/>
      <c r="MYA108"/>
      <c r="MYB108"/>
      <c r="MYC108"/>
      <c r="MYD108"/>
      <c r="MYE108"/>
      <c r="MYF108"/>
      <c r="MYG108"/>
      <c r="MYH108"/>
      <c r="MYI108"/>
      <c r="MYJ108"/>
      <c r="MYK108"/>
      <c r="MYL108"/>
      <c r="MYM108"/>
      <c r="MYN108"/>
      <c r="MYO108"/>
      <c r="MYP108"/>
      <c r="MYQ108"/>
      <c r="MYR108"/>
      <c r="MYS108"/>
      <c r="MYT108"/>
      <c r="MYU108"/>
      <c r="MYV108"/>
      <c r="MYW108"/>
      <c r="MYX108"/>
      <c r="MYY108"/>
      <c r="MYZ108"/>
      <c r="MZA108"/>
      <c r="MZB108"/>
      <c r="MZC108"/>
      <c r="MZD108"/>
      <c r="MZE108"/>
      <c r="MZF108"/>
      <c r="MZG108"/>
      <c r="MZH108"/>
      <c r="MZI108"/>
      <c r="MZJ108"/>
      <c r="MZK108"/>
      <c r="MZL108"/>
      <c r="MZM108"/>
      <c r="MZN108"/>
      <c r="MZO108"/>
      <c r="MZP108"/>
      <c r="MZQ108"/>
      <c r="MZR108"/>
      <c r="MZS108"/>
      <c r="MZT108"/>
      <c r="MZU108"/>
      <c r="MZV108"/>
      <c r="MZW108"/>
      <c r="MZX108"/>
      <c r="MZY108"/>
      <c r="MZZ108"/>
      <c r="NAA108"/>
      <c r="NAB108"/>
      <c r="NAC108"/>
      <c r="NAD108"/>
      <c r="NAE108"/>
      <c r="NAF108"/>
      <c r="NAG108"/>
      <c r="NAH108"/>
      <c r="NAI108"/>
      <c r="NAJ108"/>
      <c r="NAK108"/>
      <c r="NAL108"/>
      <c r="NAM108"/>
      <c r="NAN108"/>
      <c r="NAO108"/>
      <c r="NAP108"/>
      <c r="NAQ108"/>
      <c r="NAR108"/>
      <c r="NAS108"/>
      <c r="NAT108"/>
      <c r="NAU108"/>
      <c r="NAV108"/>
      <c r="NAW108"/>
      <c r="NAX108"/>
      <c r="NAY108"/>
      <c r="NAZ108"/>
      <c r="NBA108"/>
      <c r="NBB108"/>
      <c r="NBC108"/>
      <c r="NBD108"/>
      <c r="NBE108"/>
      <c r="NBF108"/>
      <c r="NBG108"/>
      <c r="NBH108"/>
      <c r="NBI108"/>
      <c r="NBJ108"/>
      <c r="NBK108"/>
      <c r="NBL108"/>
      <c r="NBM108"/>
      <c r="NBN108"/>
      <c r="NBO108"/>
      <c r="NBP108"/>
      <c r="NBQ108"/>
      <c r="NBR108"/>
      <c r="NBS108"/>
      <c r="NBT108"/>
      <c r="NBU108"/>
      <c r="NBV108"/>
      <c r="NBW108"/>
      <c r="NBX108"/>
      <c r="NBY108"/>
      <c r="NBZ108"/>
      <c r="NCA108"/>
      <c r="NCB108"/>
      <c r="NCC108"/>
      <c r="NCD108"/>
      <c r="NCE108"/>
      <c r="NCF108"/>
      <c r="NCG108"/>
      <c r="NCH108"/>
      <c r="NCI108"/>
      <c r="NCJ108"/>
      <c r="NCK108"/>
      <c r="NCL108"/>
      <c r="NCM108"/>
      <c r="NCN108"/>
      <c r="NCO108"/>
      <c r="NCP108"/>
      <c r="NCQ108"/>
      <c r="NCR108"/>
      <c r="NCS108"/>
      <c r="NCT108"/>
      <c r="NCU108"/>
      <c r="NCV108"/>
      <c r="NCW108"/>
      <c r="NCX108"/>
      <c r="NCY108"/>
      <c r="NCZ108"/>
      <c r="NDA108"/>
      <c r="NDB108"/>
      <c r="NDC108"/>
      <c r="NDD108"/>
      <c r="NDE108"/>
      <c r="NDF108"/>
      <c r="NDG108"/>
      <c r="NDH108"/>
      <c r="NDI108"/>
      <c r="NDJ108"/>
      <c r="NDK108"/>
      <c r="NDL108"/>
      <c r="NDM108"/>
      <c r="NDN108"/>
      <c r="NDO108"/>
      <c r="NDP108"/>
      <c r="NDQ108"/>
      <c r="NDR108"/>
      <c r="NDS108"/>
      <c r="NDT108"/>
      <c r="NDU108"/>
      <c r="NDV108"/>
      <c r="NDW108"/>
      <c r="NDX108"/>
      <c r="NDY108"/>
      <c r="NDZ108"/>
      <c r="NEA108"/>
      <c r="NEB108"/>
      <c r="NEC108"/>
      <c r="NED108"/>
      <c r="NEE108"/>
      <c r="NEF108"/>
      <c r="NEG108"/>
      <c r="NEH108"/>
      <c r="NEI108"/>
      <c r="NEJ108"/>
      <c r="NEK108"/>
      <c r="NEL108"/>
      <c r="NEM108"/>
      <c r="NEN108"/>
      <c r="NEO108"/>
      <c r="NEP108"/>
      <c r="NEQ108"/>
      <c r="NER108"/>
      <c r="NES108"/>
      <c r="NET108"/>
      <c r="NEU108"/>
      <c r="NEV108"/>
      <c r="NEW108"/>
      <c r="NEX108"/>
      <c r="NEY108"/>
      <c r="NEZ108"/>
      <c r="NFA108"/>
      <c r="NFB108"/>
      <c r="NFC108"/>
      <c r="NFD108"/>
      <c r="NFE108"/>
      <c r="NFF108"/>
      <c r="NFG108"/>
      <c r="NFH108"/>
      <c r="NFI108"/>
      <c r="NFJ108"/>
      <c r="NFK108"/>
      <c r="NFL108"/>
      <c r="NFM108"/>
      <c r="NFN108"/>
      <c r="NFO108"/>
      <c r="NFP108"/>
      <c r="NFQ108"/>
      <c r="NFR108"/>
      <c r="NFS108"/>
      <c r="NFT108"/>
      <c r="NFU108"/>
      <c r="NFV108"/>
      <c r="NFW108"/>
      <c r="NFX108"/>
      <c r="NFY108"/>
      <c r="NFZ108"/>
      <c r="NGA108"/>
      <c r="NGB108"/>
      <c r="NGC108"/>
      <c r="NGD108"/>
      <c r="NGE108"/>
      <c r="NGF108"/>
      <c r="NGG108"/>
      <c r="NGH108"/>
      <c r="NGI108"/>
      <c r="NGJ108"/>
      <c r="NGK108"/>
      <c r="NGL108"/>
      <c r="NGM108"/>
      <c r="NGN108"/>
      <c r="NGO108"/>
      <c r="NGP108"/>
      <c r="NGQ108"/>
      <c r="NGR108"/>
      <c r="NGS108"/>
      <c r="NGT108"/>
      <c r="NGU108"/>
      <c r="NGV108"/>
      <c r="NGW108"/>
      <c r="NGX108"/>
      <c r="NGY108"/>
      <c r="NGZ108"/>
      <c r="NHA108"/>
      <c r="NHB108"/>
      <c r="NHC108"/>
      <c r="NHD108"/>
      <c r="NHE108"/>
      <c r="NHF108"/>
      <c r="NHG108"/>
      <c r="NHH108"/>
      <c r="NHI108"/>
      <c r="NHJ108"/>
      <c r="NHK108"/>
      <c r="NHL108"/>
      <c r="NHM108"/>
      <c r="NHN108"/>
      <c r="NHO108"/>
      <c r="NHP108"/>
      <c r="NHQ108"/>
      <c r="NHR108"/>
      <c r="NHS108"/>
      <c r="NHT108"/>
      <c r="NHU108"/>
      <c r="NHV108"/>
      <c r="NHW108"/>
      <c r="NHX108"/>
      <c r="NHY108"/>
      <c r="NHZ108"/>
      <c r="NIA108"/>
      <c r="NIB108"/>
      <c r="NIC108"/>
      <c r="NID108"/>
      <c r="NIE108"/>
      <c r="NIF108"/>
      <c r="NIG108"/>
      <c r="NIH108"/>
      <c r="NII108"/>
      <c r="NIJ108"/>
      <c r="NIK108"/>
      <c r="NIL108"/>
      <c r="NIM108"/>
      <c r="NIN108"/>
      <c r="NIO108"/>
      <c r="NIP108"/>
      <c r="NIQ108"/>
      <c r="NIR108"/>
      <c r="NIS108"/>
      <c r="NIT108"/>
      <c r="NIU108"/>
      <c r="NIV108"/>
      <c r="NIW108"/>
      <c r="NIX108"/>
      <c r="NIY108"/>
      <c r="NIZ108"/>
      <c r="NJA108"/>
      <c r="NJB108"/>
      <c r="NJC108"/>
      <c r="NJD108"/>
      <c r="NJE108"/>
      <c r="NJF108"/>
      <c r="NJG108"/>
      <c r="NJH108"/>
      <c r="NJI108"/>
      <c r="NJJ108"/>
      <c r="NJK108"/>
      <c r="NJL108"/>
      <c r="NJM108"/>
      <c r="NJN108"/>
      <c r="NJO108"/>
      <c r="NJP108"/>
      <c r="NJQ108"/>
      <c r="NJR108"/>
      <c r="NJS108"/>
      <c r="NJT108"/>
      <c r="NJU108"/>
      <c r="NJV108"/>
      <c r="NJW108"/>
      <c r="NJX108"/>
      <c r="NJY108"/>
      <c r="NJZ108"/>
      <c r="NKA108"/>
      <c r="NKB108"/>
      <c r="NKC108"/>
      <c r="NKD108"/>
      <c r="NKE108"/>
      <c r="NKF108"/>
      <c r="NKG108"/>
      <c r="NKH108"/>
      <c r="NKI108"/>
      <c r="NKJ108"/>
      <c r="NKK108"/>
      <c r="NKL108"/>
      <c r="NKM108"/>
      <c r="NKN108"/>
      <c r="NKO108"/>
      <c r="NKP108"/>
      <c r="NKQ108"/>
      <c r="NKR108"/>
      <c r="NKS108"/>
      <c r="NKT108"/>
      <c r="NKU108"/>
      <c r="NKV108"/>
      <c r="NKW108"/>
      <c r="NKX108"/>
      <c r="NKY108"/>
      <c r="NKZ108"/>
      <c r="NLA108"/>
      <c r="NLB108"/>
      <c r="NLC108"/>
      <c r="NLD108"/>
      <c r="NLE108"/>
      <c r="NLF108"/>
      <c r="NLG108"/>
      <c r="NLH108"/>
      <c r="NLI108"/>
      <c r="NLJ108"/>
      <c r="NLK108"/>
      <c r="NLL108"/>
      <c r="NLM108"/>
      <c r="NLN108"/>
      <c r="NLO108"/>
      <c r="NLP108"/>
      <c r="NLQ108"/>
      <c r="NLR108"/>
      <c r="NLS108"/>
      <c r="NLT108"/>
      <c r="NLU108"/>
      <c r="NLV108"/>
      <c r="NLW108"/>
      <c r="NLX108"/>
      <c r="NLY108"/>
      <c r="NLZ108"/>
      <c r="NMA108"/>
      <c r="NMB108"/>
      <c r="NMC108"/>
      <c r="NMD108"/>
      <c r="NME108"/>
      <c r="NMF108"/>
      <c r="NMG108"/>
      <c r="NMH108"/>
      <c r="NMI108"/>
      <c r="NMJ108"/>
      <c r="NMK108"/>
      <c r="NML108"/>
      <c r="NMM108"/>
      <c r="NMN108"/>
      <c r="NMO108"/>
      <c r="NMP108"/>
      <c r="NMQ108"/>
      <c r="NMR108"/>
      <c r="NMS108"/>
      <c r="NMT108"/>
      <c r="NMU108"/>
      <c r="NMV108"/>
      <c r="NMW108"/>
      <c r="NMX108"/>
      <c r="NMY108"/>
      <c r="NMZ108"/>
      <c r="NNA108"/>
      <c r="NNB108"/>
      <c r="NNC108"/>
      <c r="NND108"/>
      <c r="NNE108"/>
      <c r="NNF108"/>
      <c r="NNG108"/>
      <c r="NNH108"/>
      <c r="NNI108"/>
      <c r="NNJ108"/>
      <c r="NNK108"/>
      <c r="NNL108"/>
      <c r="NNM108"/>
      <c r="NNN108"/>
      <c r="NNO108"/>
      <c r="NNP108"/>
      <c r="NNQ108"/>
      <c r="NNR108"/>
      <c r="NNS108"/>
      <c r="NNT108"/>
      <c r="NNU108"/>
      <c r="NNV108"/>
      <c r="NNW108"/>
      <c r="NNX108"/>
      <c r="NNY108"/>
      <c r="NNZ108"/>
      <c r="NOA108"/>
      <c r="NOB108"/>
      <c r="NOC108"/>
      <c r="NOD108"/>
      <c r="NOE108"/>
      <c r="NOF108"/>
      <c r="NOG108"/>
      <c r="NOH108"/>
      <c r="NOI108"/>
      <c r="NOJ108"/>
      <c r="NOK108"/>
      <c r="NOL108"/>
      <c r="NOM108"/>
      <c r="NON108"/>
      <c r="NOO108"/>
      <c r="NOP108"/>
      <c r="NOQ108"/>
      <c r="NOR108"/>
      <c r="NOS108"/>
      <c r="NOT108"/>
      <c r="NOU108"/>
      <c r="NOV108"/>
      <c r="NOW108"/>
      <c r="NOX108"/>
      <c r="NOY108"/>
      <c r="NOZ108"/>
      <c r="NPA108"/>
      <c r="NPB108"/>
      <c r="NPC108"/>
      <c r="NPD108"/>
      <c r="NPE108"/>
      <c r="NPF108"/>
      <c r="NPG108"/>
      <c r="NPH108"/>
      <c r="NPI108"/>
      <c r="NPJ108"/>
      <c r="NPK108"/>
      <c r="NPL108"/>
      <c r="NPM108"/>
      <c r="NPN108"/>
      <c r="NPO108"/>
      <c r="NPP108"/>
      <c r="NPQ108"/>
      <c r="NPR108"/>
      <c r="NPS108"/>
      <c r="NPT108"/>
      <c r="NPU108"/>
      <c r="NPV108"/>
      <c r="NPW108"/>
      <c r="NPX108"/>
      <c r="NPY108"/>
      <c r="NPZ108"/>
      <c r="NQA108"/>
      <c r="NQB108"/>
      <c r="NQC108"/>
      <c r="NQD108"/>
      <c r="NQE108"/>
      <c r="NQF108"/>
      <c r="NQG108"/>
      <c r="NQH108"/>
      <c r="NQI108"/>
      <c r="NQJ108"/>
      <c r="NQK108"/>
      <c r="NQL108"/>
      <c r="NQM108"/>
      <c r="NQN108"/>
      <c r="NQO108"/>
      <c r="NQP108"/>
      <c r="NQQ108"/>
      <c r="NQR108"/>
      <c r="NQS108"/>
      <c r="NQT108"/>
      <c r="NQU108"/>
      <c r="NQV108"/>
      <c r="NQW108"/>
      <c r="NQX108"/>
      <c r="NQY108"/>
      <c r="NQZ108"/>
      <c r="NRA108"/>
      <c r="NRB108"/>
      <c r="NRC108"/>
      <c r="NRD108"/>
      <c r="NRE108"/>
      <c r="NRF108"/>
      <c r="NRG108"/>
      <c r="NRH108"/>
      <c r="NRI108"/>
      <c r="NRJ108"/>
      <c r="NRK108"/>
      <c r="NRL108"/>
      <c r="NRM108"/>
      <c r="NRN108"/>
      <c r="NRO108"/>
      <c r="NRP108"/>
      <c r="NRQ108"/>
      <c r="NRR108"/>
      <c r="NRS108"/>
      <c r="NRT108"/>
      <c r="NRU108"/>
      <c r="NRV108"/>
      <c r="NRW108"/>
      <c r="NRX108"/>
      <c r="NRY108"/>
      <c r="NRZ108"/>
      <c r="NSA108"/>
      <c r="NSB108"/>
      <c r="NSC108"/>
      <c r="NSD108"/>
      <c r="NSE108"/>
      <c r="NSF108"/>
      <c r="NSG108"/>
      <c r="NSH108"/>
      <c r="NSI108"/>
      <c r="NSJ108"/>
      <c r="NSK108"/>
      <c r="NSL108"/>
      <c r="NSM108"/>
      <c r="NSN108"/>
      <c r="NSO108"/>
      <c r="NSP108"/>
      <c r="NSQ108"/>
      <c r="NSR108"/>
      <c r="NSS108"/>
      <c r="NST108"/>
      <c r="NSU108"/>
      <c r="NSV108"/>
      <c r="NSW108"/>
      <c r="NSX108"/>
      <c r="NSY108"/>
      <c r="NSZ108"/>
      <c r="NTA108"/>
      <c r="NTB108"/>
      <c r="NTC108"/>
      <c r="NTD108"/>
      <c r="NTE108"/>
      <c r="NTF108"/>
      <c r="NTG108"/>
      <c r="NTH108"/>
      <c r="NTI108"/>
      <c r="NTJ108"/>
      <c r="NTK108"/>
      <c r="NTL108"/>
      <c r="NTM108"/>
      <c r="NTN108"/>
      <c r="NTO108"/>
      <c r="NTP108"/>
      <c r="NTQ108"/>
      <c r="NTR108"/>
      <c r="NTS108"/>
      <c r="NTT108"/>
      <c r="NTU108"/>
      <c r="NTV108"/>
      <c r="NTW108"/>
      <c r="NTX108"/>
      <c r="NTY108"/>
      <c r="NTZ108"/>
      <c r="NUA108"/>
      <c r="NUB108"/>
      <c r="NUC108"/>
      <c r="NUD108"/>
      <c r="NUE108"/>
      <c r="NUF108"/>
      <c r="NUG108"/>
      <c r="NUH108"/>
      <c r="NUI108"/>
      <c r="NUJ108"/>
      <c r="NUK108"/>
      <c r="NUL108"/>
      <c r="NUM108"/>
      <c r="NUN108"/>
      <c r="NUO108"/>
      <c r="NUP108"/>
      <c r="NUQ108"/>
      <c r="NUR108"/>
      <c r="NUS108"/>
      <c r="NUT108"/>
      <c r="NUU108"/>
      <c r="NUV108"/>
      <c r="NUW108"/>
      <c r="NUX108"/>
      <c r="NUY108"/>
      <c r="NUZ108"/>
      <c r="NVA108"/>
      <c r="NVB108"/>
      <c r="NVC108"/>
      <c r="NVD108"/>
      <c r="NVE108"/>
      <c r="NVF108"/>
      <c r="NVG108"/>
      <c r="NVH108"/>
      <c r="NVI108"/>
      <c r="NVJ108"/>
      <c r="NVK108"/>
      <c r="NVL108"/>
      <c r="NVM108"/>
      <c r="NVN108"/>
      <c r="NVO108"/>
      <c r="NVP108"/>
      <c r="NVQ108"/>
      <c r="NVR108"/>
      <c r="NVS108"/>
      <c r="NVT108"/>
      <c r="NVU108"/>
      <c r="NVV108"/>
      <c r="NVW108"/>
      <c r="NVX108"/>
      <c r="NVY108"/>
      <c r="NVZ108"/>
      <c r="NWA108"/>
      <c r="NWB108"/>
      <c r="NWC108"/>
      <c r="NWD108"/>
      <c r="NWE108"/>
      <c r="NWF108"/>
      <c r="NWG108"/>
      <c r="NWH108"/>
      <c r="NWI108"/>
      <c r="NWJ108"/>
      <c r="NWK108"/>
      <c r="NWL108"/>
      <c r="NWM108"/>
      <c r="NWN108"/>
      <c r="NWO108"/>
      <c r="NWP108"/>
      <c r="NWQ108"/>
      <c r="NWR108"/>
      <c r="NWS108"/>
      <c r="NWT108"/>
      <c r="NWU108"/>
      <c r="NWV108"/>
      <c r="NWW108"/>
      <c r="NWX108"/>
      <c r="NWY108"/>
      <c r="NWZ108"/>
      <c r="NXA108"/>
      <c r="NXB108"/>
      <c r="NXC108"/>
      <c r="NXD108"/>
      <c r="NXE108"/>
      <c r="NXF108"/>
      <c r="NXG108"/>
      <c r="NXH108"/>
      <c r="NXI108"/>
      <c r="NXJ108"/>
      <c r="NXK108"/>
      <c r="NXL108"/>
      <c r="NXM108"/>
      <c r="NXN108"/>
      <c r="NXO108"/>
      <c r="NXP108"/>
      <c r="NXQ108"/>
      <c r="NXR108"/>
      <c r="NXS108"/>
      <c r="NXT108"/>
      <c r="NXU108"/>
      <c r="NXV108"/>
      <c r="NXW108"/>
      <c r="NXX108"/>
      <c r="NXY108"/>
      <c r="NXZ108"/>
      <c r="NYA108"/>
      <c r="NYB108"/>
      <c r="NYC108"/>
      <c r="NYD108"/>
      <c r="NYE108"/>
      <c r="NYF108"/>
      <c r="NYG108"/>
      <c r="NYH108"/>
      <c r="NYI108"/>
      <c r="NYJ108"/>
      <c r="NYK108"/>
      <c r="NYL108"/>
      <c r="NYM108"/>
      <c r="NYN108"/>
      <c r="NYO108"/>
      <c r="NYP108"/>
      <c r="NYQ108"/>
      <c r="NYR108"/>
      <c r="NYS108"/>
      <c r="NYT108"/>
      <c r="NYU108"/>
      <c r="NYV108"/>
      <c r="NYW108"/>
      <c r="NYX108"/>
      <c r="NYY108"/>
      <c r="NYZ108"/>
      <c r="NZA108"/>
      <c r="NZB108"/>
      <c r="NZC108"/>
      <c r="NZD108"/>
      <c r="NZE108"/>
      <c r="NZF108"/>
      <c r="NZG108"/>
      <c r="NZH108"/>
      <c r="NZI108"/>
      <c r="NZJ108"/>
      <c r="NZK108"/>
      <c r="NZL108"/>
      <c r="NZM108"/>
      <c r="NZN108"/>
      <c r="NZO108"/>
      <c r="NZP108"/>
      <c r="NZQ108"/>
      <c r="NZR108"/>
      <c r="NZS108"/>
      <c r="NZT108"/>
      <c r="NZU108"/>
      <c r="NZV108"/>
      <c r="NZW108"/>
      <c r="NZX108"/>
      <c r="NZY108"/>
      <c r="NZZ108"/>
      <c r="OAA108"/>
      <c r="OAB108"/>
      <c r="OAC108"/>
      <c r="OAD108"/>
      <c r="OAE108"/>
      <c r="OAF108"/>
      <c r="OAG108"/>
      <c r="OAH108"/>
      <c r="OAI108"/>
      <c r="OAJ108"/>
      <c r="OAK108"/>
      <c r="OAL108"/>
      <c r="OAM108"/>
      <c r="OAN108"/>
      <c r="OAO108"/>
      <c r="OAP108"/>
      <c r="OAQ108"/>
      <c r="OAR108"/>
      <c r="OAS108"/>
      <c r="OAT108"/>
      <c r="OAU108"/>
      <c r="OAV108"/>
      <c r="OAW108"/>
      <c r="OAX108"/>
      <c r="OAY108"/>
      <c r="OAZ108"/>
      <c r="OBA108"/>
      <c r="OBB108"/>
      <c r="OBC108"/>
      <c r="OBD108"/>
      <c r="OBE108"/>
      <c r="OBF108"/>
      <c r="OBG108"/>
      <c r="OBH108"/>
      <c r="OBI108"/>
      <c r="OBJ108"/>
      <c r="OBK108"/>
      <c r="OBL108"/>
      <c r="OBM108"/>
      <c r="OBN108"/>
      <c r="OBO108"/>
      <c r="OBP108"/>
      <c r="OBQ108"/>
      <c r="OBR108"/>
      <c r="OBS108"/>
      <c r="OBT108"/>
      <c r="OBU108"/>
      <c r="OBV108"/>
      <c r="OBW108"/>
      <c r="OBX108"/>
      <c r="OBY108"/>
      <c r="OBZ108"/>
      <c r="OCA108"/>
      <c r="OCB108"/>
      <c r="OCC108"/>
      <c r="OCD108"/>
      <c r="OCE108"/>
      <c r="OCF108"/>
      <c r="OCG108"/>
      <c r="OCH108"/>
      <c r="OCI108"/>
      <c r="OCJ108"/>
      <c r="OCK108"/>
      <c r="OCL108"/>
      <c r="OCM108"/>
      <c r="OCN108"/>
      <c r="OCO108"/>
      <c r="OCP108"/>
      <c r="OCQ108"/>
      <c r="OCR108"/>
      <c r="OCS108"/>
      <c r="OCT108"/>
      <c r="OCU108"/>
      <c r="OCV108"/>
      <c r="OCW108"/>
      <c r="OCX108"/>
      <c r="OCY108"/>
      <c r="OCZ108"/>
      <c r="ODA108"/>
      <c r="ODB108"/>
      <c r="ODC108"/>
      <c r="ODD108"/>
      <c r="ODE108"/>
      <c r="ODF108"/>
      <c r="ODG108"/>
      <c r="ODH108"/>
      <c r="ODI108"/>
      <c r="ODJ108"/>
      <c r="ODK108"/>
      <c r="ODL108"/>
      <c r="ODM108"/>
      <c r="ODN108"/>
      <c r="ODO108"/>
      <c r="ODP108"/>
      <c r="ODQ108"/>
      <c r="ODR108"/>
      <c r="ODS108"/>
      <c r="ODT108"/>
      <c r="ODU108"/>
      <c r="ODV108"/>
      <c r="ODW108"/>
      <c r="ODX108"/>
      <c r="ODY108"/>
      <c r="ODZ108"/>
      <c r="OEA108"/>
      <c r="OEB108"/>
      <c r="OEC108"/>
      <c r="OED108"/>
      <c r="OEE108"/>
      <c r="OEF108"/>
      <c r="OEG108"/>
      <c r="OEH108"/>
      <c r="OEI108"/>
      <c r="OEJ108"/>
      <c r="OEK108"/>
      <c r="OEL108"/>
      <c r="OEM108"/>
      <c r="OEN108"/>
      <c r="OEO108"/>
      <c r="OEP108"/>
      <c r="OEQ108"/>
      <c r="OER108"/>
      <c r="OES108"/>
      <c r="OET108"/>
      <c r="OEU108"/>
      <c r="OEV108"/>
      <c r="OEW108"/>
      <c r="OEX108"/>
      <c r="OEY108"/>
      <c r="OEZ108"/>
      <c r="OFA108"/>
      <c r="OFB108"/>
      <c r="OFC108"/>
      <c r="OFD108"/>
      <c r="OFE108"/>
      <c r="OFF108"/>
      <c r="OFG108"/>
      <c r="OFH108"/>
      <c r="OFI108"/>
      <c r="OFJ108"/>
      <c r="OFK108"/>
      <c r="OFL108"/>
      <c r="OFM108"/>
      <c r="OFN108"/>
      <c r="OFO108"/>
      <c r="OFP108"/>
      <c r="OFQ108"/>
      <c r="OFR108"/>
      <c r="OFS108"/>
      <c r="OFT108"/>
      <c r="OFU108"/>
      <c r="OFV108"/>
      <c r="OFW108"/>
      <c r="OFX108"/>
      <c r="OFY108"/>
      <c r="OFZ108"/>
      <c r="OGA108"/>
      <c r="OGB108"/>
      <c r="OGC108"/>
      <c r="OGD108"/>
      <c r="OGE108"/>
      <c r="OGF108"/>
      <c r="OGG108"/>
      <c r="OGH108"/>
      <c r="OGI108"/>
      <c r="OGJ108"/>
      <c r="OGK108"/>
      <c r="OGL108"/>
      <c r="OGM108"/>
      <c r="OGN108"/>
      <c r="OGO108"/>
      <c r="OGP108"/>
      <c r="OGQ108"/>
      <c r="OGR108"/>
      <c r="OGS108"/>
      <c r="OGT108"/>
      <c r="OGU108"/>
      <c r="OGV108"/>
      <c r="OGW108"/>
      <c r="OGX108"/>
      <c r="OGY108"/>
      <c r="OGZ108"/>
      <c r="OHA108"/>
      <c r="OHB108"/>
      <c r="OHC108"/>
      <c r="OHD108"/>
      <c r="OHE108"/>
      <c r="OHF108"/>
      <c r="OHG108"/>
      <c r="OHH108"/>
      <c r="OHI108"/>
      <c r="OHJ108"/>
      <c r="OHK108"/>
      <c r="OHL108"/>
      <c r="OHM108"/>
      <c r="OHN108"/>
      <c r="OHO108"/>
      <c r="OHP108"/>
      <c r="OHQ108"/>
      <c r="OHR108"/>
      <c r="OHS108"/>
      <c r="OHT108"/>
      <c r="OHU108"/>
      <c r="OHV108"/>
      <c r="OHW108"/>
      <c r="OHX108"/>
      <c r="OHY108"/>
      <c r="OHZ108"/>
      <c r="OIA108"/>
      <c r="OIB108"/>
      <c r="OIC108"/>
      <c r="OID108"/>
      <c r="OIE108"/>
      <c r="OIF108"/>
      <c r="OIG108"/>
      <c r="OIH108"/>
      <c r="OII108"/>
      <c r="OIJ108"/>
      <c r="OIK108"/>
      <c r="OIL108"/>
      <c r="OIM108"/>
      <c r="OIN108"/>
      <c r="OIO108"/>
      <c r="OIP108"/>
      <c r="OIQ108"/>
      <c r="OIR108"/>
      <c r="OIS108"/>
      <c r="OIT108"/>
      <c r="OIU108"/>
      <c r="OIV108"/>
      <c r="OIW108"/>
      <c r="OIX108"/>
      <c r="OIY108"/>
      <c r="OIZ108"/>
      <c r="OJA108"/>
      <c r="OJB108"/>
      <c r="OJC108"/>
      <c r="OJD108"/>
      <c r="OJE108"/>
      <c r="OJF108"/>
      <c r="OJG108"/>
      <c r="OJH108"/>
      <c r="OJI108"/>
      <c r="OJJ108"/>
      <c r="OJK108"/>
      <c r="OJL108"/>
      <c r="OJM108"/>
      <c r="OJN108"/>
      <c r="OJO108"/>
      <c r="OJP108"/>
      <c r="OJQ108"/>
      <c r="OJR108"/>
      <c r="OJS108"/>
      <c r="OJT108"/>
      <c r="OJU108"/>
      <c r="OJV108"/>
      <c r="OJW108"/>
      <c r="OJX108"/>
      <c r="OJY108"/>
      <c r="OJZ108"/>
      <c r="OKA108"/>
      <c r="OKB108"/>
      <c r="OKC108"/>
      <c r="OKD108"/>
      <c r="OKE108"/>
      <c r="OKF108"/>
      <c r="OKG108"/>
      <c r="OKH108"/>
      <c r="OKI108"/>
      <c r="OKJ108"/>
      <c r="OKK108"/>
      <c r="OKL108"/>
      <c r="OKM108"/>
      <c r="OKN108"/>
      <c r="OKO108"/>
      <c r="OKP108"/>
      <c r="OKQ108"/>
      <c r="OKR108"/>
      <c r="OKS108"/>
      <c r="OKT108"/>
      <c r="OKU108"/>
      <c r="OKV108"/>
      <c r="OKW108"/>
      <c r="OKX108"/>
      <c r="OKY108"/>
      <c r="OKZ108"/>
      <c r="OLA108"/>
      <c r="OLB108"/>
      <c r="OLC108"/>
      <c r="OLD108"/>
      <c r="OLE108"/>
      <c r="OLF108"/>
      <c r="OLG108"/>
      <c r="OLH108"/>
      <c r="OLI108"/>
      <c r="OLJ108"/>
      <c r="OLK108"/>
      <c r="OLL108"/>
      <c r="OLM108"/>
      <c r="OLN108"/>
      <c r="OLO108"/>
      <c r="OLP108"/>
      <c r="OLQ108"/>
      <c r="OLR108"/>
      <c r="OLS108"/>
      <c r="OLT108"/>
      <c r="OLU108"/>
      <c r="OLV108"/>
      <c r="OLW108"/>
      <c r="OLX108"/>
      <c r="OLY108"/>
      <c r="OLZ108"/>
      <c r="OMA108"/>
      <c r="OMB108"/>
      <c r="OMC108"/>
      <c r="OMD108"/>
      <c r="OME108"/>
      <c r="OMF108"/>
      <c r="OMG108"/>
      <c r="OMH108"/>
      <c r="OMI108"/>
      <c r="OMJ108"/>
      <c r="OMK108"/>
      <c r="OML108"/>
      <c r="OMM108"/>
      <c r="OMN108"/>
      <c r="OMO108"/>
      <c r="OMP108"/>
      <c r="OMQ108"/>
      <c r="OMR108"/>
      <c r="OMS108"/>
      <c r="OMT108"/>
      <c r="OMU108"/>
      <c r="OMV108"/>
      <c r="OMW108"/>
      <c r="OMX108"/>
      <c r="OMY108"/>
      <c r="OMZ108"/>
      <c r="ONA108"/>
      <c r="ONB108"/>
      <c r="ONC108"/>
      <c r="OND108"/>
      <c r="ONE108"/>
      <c r="ONF108"/>
      <c r="ONG108"/>
      <c r="ONH108"/>
      <c r="ONI108"/>
      <c r="ONJ108"/>
      <c r="ONK108"/>
      <c r="ONL108"/>
      <c r="ONM108"/>
      <c r="ONN108"/>
      <c r="ONO108"/>
      <c r="ONP108"/>
      <c r="ONQ108"/>
      <c r="ONR108"/>
      <c r="ONS108"/>
      <c r="ONT108"/>
      <c r="ONU108"/>
      <c r="ONV108"/>
      <c r="ONW108"/>
      <c r="ONX108"/>
      <c r="ONY108"/>
      <c r="ONZ108"/>
      <c r="OOA108"/>
      <c r="OOB108"/>
      <c r="OOC108"/>
      <c r="OOD108"/>
      <c r="OOE108"/>
      <c r="OOF108"/>
      <c r="OOG108"/>
      <c r="OOH108"/>
      <c r="OOI108"/>
      <c r="OOJ108"/>
      <c r="OOK108"/>
      <c r="OOL108"/>
      <c r="OOM108"/>
      <c r="OON108"/>
      <c r="OOO108"/>
      <c r="OOP108"/>
      <c r="OOQ108"/>
      <c r="OOR108"/>
      <c r="OOS108"/>
      <c r="OOT108"/>
      <c r="OOU108"/>
      <c r="OOV108"/>
      <c r="OOW108"/>
      <c r="OOX108"/>
      <c r="OOY108"/>
      <c r="OOZ108"/>
      <c r="OPA108"/>
      <c r="OPB108"/>
      <c r="OPC108"/>
      <c r="OPD108"/>
      <c r="OPE108"/>
      <c r="OPF108"/>
      <c r="OPG108"/>
      <c r="OPH108"/>
      <c r="OPI108"/>
      <c r="OPJ108"/>
      <c r="OPK108"/>
      <c r="OPL108"/>
      <c r="OPM108"/>
      <c r="OPN108"/>
      <c r="OPO108"/>
      <c r="OPP108"/>
      <c r="OPQ108"/>
      <c r="OPR108"/>
      <c r="OPS108"/>
      <c r="OPT108"/>
      <c r="OPU108"/>
      <c r="OPV108"/>
      <c r="OPW108"/>
      <c r="OPX108"/>
      <c r="OPY108"/>
      <c r="OPZ108"/>
      <c r="OQA108"/>
      <c r="OQB108"/>
      <c r="OQC108"/>
      <c r="OQD108"/>
      <c r="OQE108"/>
      <c r="OQF108"/>
      <c r="OQG108"/>
      <c r="OQH108"/>
      <c r="OQI108"/>
      <c r="OQJ108"/>
      <c r="OQK108"/>
      <c r="OQL108"/>
      <c r="OQM108"/>
      <c r="OQN108"/>
      <c r="OQO108"/>
      <c r="OQP108"/>
      <c r="OQQ108"/>
      <c r="OQR108"/>
      <c r="OQS108"/>
      <c r="OQT108"/>
      <c r="OQU108"/>
      <c r="OQV108"/>
      <c r="OQW108"/>
      <c r="OQX108"/>
      <c r="OQY108"/>
      <c r="OQZ108"/>
      <c r="ORA108"/>
      <c r="ORB108"/>
      <c r="ORC108"/>
      <c r="ORD108"/>
      <c r="ORE108"/>
      <c r="ORF108"/>
      <c r="ORG108"/>
      <c r="ORH108"/>
      <c r="ORI108"/>
      <c r="ORJ108"/>
      <c r="ORK108"/>
      <c r="ORL108"/>
      <c r="ORM108"/>
      <c r="ORN108"/>
      <c r="ORO108"/>
      <c r="ORP108"/>
      <c r="ORQ108"/>
      <c r="ORR108"/>
      <c r="ORS108"/>
      <c r="ORT108"/>
      <c r="ORU108"/>
      <c r="ORV108"/>
      <c r="ORW108"/>
      <c r="ORX108"/>
      <c r="ORY108"/>
      <c r="ORZ108"/>
      <c r="OSA108"/>
      <c r="OSB108"/>
      <c r="OSC108"/>
      <c r="OSD108"/>
      <c r="OSE108"/>
      <c r="OSF108"/>
      <c r="OSG108"/>
      <c r="OSH108"/>
      <c r="OSI108"/>
      <c r="OSJ108"/>
      <c r="OSK108"/>
      <c r="OSL108"/>
      <c r="OSM108"/>
      <c r="OSN108"/>
      <c r="OSO108"/>
      <c r="OSP108"/>
      <c r="OSQ108"/>
      <c r="OSR108"/>
      <c r="OSS108"/>
      <c r="OST108"/>
      <c r="OSU108"/>
      <c r="OSV108"/>
      <c r="OSW108"/>
      <c r="OSX108"/>
      <c r="OSY108"/>
      <c r="OSZ108"/>
      <c r="OTA108"/>
      <c r="OTB108"/>
      <c r="OTC108"/>
      <c r="OTD108"/>
      <c r="OTE108"/>
      <c r="OTF108"/>
      <c r="OTG108"/>
      <c r="OTH108"/>
      <c r="OTI108"/>
      <c r="OTJ108"/>
      <c r="OTK108"/>
      <c r="OTL108"/>
      <c r="OTM108"/>
      <c r="OTN108"/>
      <c r="OTO108"/>
      <c r="OTP108"/>
      <c r="OTQ108"/>
      <c r="OTR108"/>
      <c r="OTS108"/>
      <c r="OTT108"/>
      <c r="OTU108"/>
      <c r="OTV108"/>
      <c r="OTW108"/>
      <c r="OTX108"/>
      <c r="OTY108"/>
      <c r="OTZ108"/>
      <c r="OUA108"/>
      <c r="OUB108"/>
      <c r="OUC108"/>
      <c r="OUD108"/>
      <c r="OUE108"/>
      <c r="OUF108"/>
      <c r="OUG108"/>
      <c r="OUH108"/>
      <c r="OUI108"/>
      <c r="OUJ108"/>
      <c r="OUK108"/>
      <c r="OUL108"/>
      <c r="OUM108"/>
      <c r="OUN108"/>
      <c r="OUO108"/>
      <c r="OUP108"/>
      <c r="OUQ108"/>
      <c r="OUR108"/>
      <c r="OUS108"/>
      <c r="OUT108"/>
      <c r="OUU108"/>
      <c r="OUV108"/>
      <c r="OUW108"/>
      <c r="OUX108"/>
      <c r="OUY108"/>
      <c r="OUZ108"/>
      <c r="OVA108"/>
      <c r="OVB108"/>
      <c r="OVC108"/>
      <c r="OVD108"/>
      <c r="OVE108"/>
      <c r="OVF108"/>
      <c r="OVG108"/>
      <c r="OVH108"/>
      <c r="OVI108"/>
      <c r="OVJ108"/>
      <c r="OVK108"/>
      <c r="OVL108"/>
      <c r="OVM108"/>
      <c r="OVN108"/>
      <c r="OVO108"/>
      <c r="OVP108"/>
      <c r="OVQ108"/>
      <c r="OVR108"/>
      <c r="OVS108"/>
      <c r="OVT108"/>
      <c r="OVU108"/>
      <c r="OVV108"/>
      <c r="OVW108"/>
      <c r="OVX108"/>
      <c r="OVY108"/>
      <c r="OVZ108"/>
      <c r="OWA108"/>
      <c r="OWB108"/>
      <c r="OWC108"/>
      <c r="OWD108"/>
      <c r="OWE108"/>
      <c r="OWF108"/>
      <c r="OWG108"/>
      <c r="OWH108"/>
      <c r="OWI108"/>
      <c r="OWJ108"/>
      <c r="OWK108"/>
      <c r="OWL108"/>
      <c r="OWM108"/>
      <c r="OWN108"/>
      <c r="OWO108"/>
      <c r="OWP108"/>
      <c r="OWQ108"/>
      <c r="OWR108"/>
      <c r="OWS108"/>
      <c r="OWT108"/>
      <c r="OWU108"/>
      <c r="OWV108"/>
      <c r="OWW108"/>
      <c r="OWX108"/>
      <c r="OWY108"/>
      <c r="OWZ108"/>
      <c r="OXA108"/>
      <c r="OXB108"/>
      <c r="OXC108"/>
      <c r="OXD108"/>
      <c r="OXE108"/>
      <c r="OXF108"/>
      <c r="OXG108"/>
      <c r="OXH108"/>
      <c r="OXI108"/>
      <c r="OXJ108"/>
      <c r="OXK108"/>
      <c r="OXL108"/>
      <c r="OXM108"/>
      <c r="OXN108"/>
      <c r="OXO108"/>
      <c r="OXP108"/>
      <c r="OXQ108"/>
      <c r="OXR108"/>
      <c r="OXS108"/>
      <c r="OXT108"/>
      <c r="OXU108"/>
      <c r="OXV108"/>
      <c r="OXW108"/>
      <c r="OXX108"/>
      <c r="OXY108"/>
      <c r="OXZ108"/>
      <c r="OYA108"/>
      <c r="OYB108"/>
      <c r="OYC108"/>
      <c r="OYD108"/>
      <c r="OYE108"/>
      <c r="OYF108"/>
      <c r="OYG108"/>
      <c r="OYH108"/>
      <c r="OYI108"/>
      <c r="OYJ108"/>
      <c r="OYK108"/>
      <c r="OYL108"/>
      <c r="OYM108"/>
      <c r="OYN108"/>
      <c r="OYO108"/>
      <c r="OYP108"/>
      <c r="OYQ108"/>
      <c r="OYR108"/>
      <c r="OYS108"/>
      <c r="OYT108"/>
      <c r="OYU108"/>
      <c r="OYV108"/>
      <c r="OYW108"/>
      <c r="OYX108"/>
      <c r="OYY108"/>
      <c r="OYZ108"/>
      <c r="OZA108"/>
      <c r="OZB108"/>
      <c r="OZC108"/>
      <c r="OZD108"/>
      <c r="OZE108"/>
      <c r="OZF108"/>
      <c r="OZG108"/>
      <c r="OZH108"/>
      <c r="OZI108"/>
      <c r="OZJ108"/>
      <c r="OZK108"/>
      <c r="OZL108"/>
      <c r="OZM108"/>
      <c r="OZN108"/>
      <c r="OZO108"/>
      <c r="OZP108"/>
      <c r="OZQ108"/>
      <c r="OZR108"/>
      <c r="OZS108"/>
      <c r="OZT108"/>
      <c r="OZU108"/>
      <c r="OZV108"/>
      <c r="OZW108"/>
      <c r="OZX108"/>
      <c r="OZY108"/>
      <c r="OZZ108"/>
      <c r="PAA108"/>
      <c r="PAB108"/>
      <c r="PAC108"/>
      <c r="PAD108"/>
      <c r="PAE108"/>
      <c r="PAF108"/>
      <c r="PAG108"/>
      <c r="PAH108"/>
      <c r="PAI108"/>
      <c r="PAJ108"/>
      <c r="PAK108"/>
      <c r="PAL108"/>
      <c r="PAM108"/>
      <c r="PAN108"/>
      <c r="PAO108"/>
      <c r="PAP108"/>
      <c r="PAQ108"/>
      <c r="PAR108"/>
      <c r="PAS108"/>
      <c r="PAT108"/>
      <c r="PAU108"/>
      <c r="PAV108"/>
      <c r="PAW108"/>
      <c r="PAX108"/>
      <c r="PAY108"/>
      <c r="PAZ108"/>
      <c r="PBA108"/>
      <c r="PBB108"/>
      <c r="PBC108"/>
      <c r="PBD108"/>
      <c r="PBE108"/>
      <c r="PBF108"/>
      <c r="PBG108"/>
      <c r="PBH108"/>
      <c r="PBI108"/>
      <c r="PBJ108"/>
      <c r="PBK108"/>
      <c r="PBL108"/>
      <c r="PBM108"/>
      <c r="PBN108"/>
      <c r="PBO108"/>
      <c r="PBP108"/>
      <c r="PBQ108"/>
      <c r="PBR108"/>
      <c r="PBS108"/>
      <c r="PBT108"/>
      <c r="PBU108"/>
      <c r="PBV108"/>
      <c r="PBW108"/>
      <c r="PBX108"/>
      <c r="PBY108"/>
      <c r="PBZ108"/>
      <c r="PCA108"/>
      <c r="PCB108"/>
      <c r="PCC108"/>
      <c r="PCD108"/>
      <c r="PCE108"/>
      <c r="PCF108"/>
      <c r="PCG108"/>
      <c r="PCH108"/>
      <c r="PCI108"/>
      <c r="PCJ108"/>
      <c r="PCK108"/>
      <c r="PCL108"/>
      <c r="PCM108"/>
      <c r="PCN108"/>
      <c r="PCO108"/>
      <c r="PCP108"/>
      <c r="PCQ108"/>
      <c r="PCR108"/>
      <c r="PCS108"/>
      <c r="PCT108"/>
      <c r="PCU108"/>
      <c r="PCV108"/>
      <c r="PCW108"/>
      <c r="PCX108"/>
      <c r="PCY108"/>
      <c r="PCZ108"/>
      <c r="PDA108"/>
      <c r="PDB108"/>
      <c r="PDC108"/>
      <c r="PDD108"/>
      <c r="PDE108"/>
      <c r="PDF108"/>
      <c r="PDG108"/>
      <c r="PDH108"/>
      <c r="PDI108"/>
      <c r="PDJ108"/>
      <c r="PDK108"/>
      <c r="PDL108"/>
      <c r="PDM108"/>
      <c r="PDN108"/>
      <c r="PDO108"/>
      <c r="PDP108"/>
      <c r="PDQ108"/>
      <c r="PDR108"/>
      <c r="PDS108"/>
      <c r="PDT108"/>
      <c r="PDU108"/>
      <c r="PDV108"/>
      <c r="PDW108"/>
      <c r="PDX108"/>
      <c r="PDY108"/>
      <c r="PDZ108"/>
      <c r="PEA108"/>
      <c r="PEB108"/>
      <c r="PEC108"/>
      <c r="PED108"/>
      <c r="PEE108"/>
      <c r="PEF108"/>
      <c r="PEG108"/>
      <c r="PEH108"/>
      <c r="PEI108"/>
      <c r="PEJ108"/>
      <c r="PEK108"/>
      <c r="PEL108"/>
      <c r="PEM108"/>
      <c r="PEN108"/>
      <c r="PEO108"/>
      <c r="PEP108"/>
      <c r="PEQ108"/>
      <c r="PER108"/>
      <c r="PES108"/>
      <c r="PET108"/>
      <c r="PEU108"/>
      <c r="PEV108"/>
      <c r="PEW108"/>
      <c r="PEX108"/>
      <c r="PEY108"/>
      <c r="PEZ108"/>
      <c r="PFA108"/>
      <c r="PFB108"/>
      <c r="PFC108"/>
      <c r="PFD108"/>
      <c r="PFE108"/>
      <c r="PFF108"/>
      <c r="PFG108"/>
      <c r="PFH108"/>
      <c r="PFI108"/>
      <c r="PFJ108"/>
      <c r="PFK108"/>
      <c r="PFL108"/>
      <c r="PFM108"/>
      <c r="PFN108"/>
      <c r="PFO108"/>
      <c r="PFP108"/>
      <c r="PFQ108"/>
      <c r="PFR108"/>
      <c r="PFS108"/>
      <c r="PFT108"/>
      <c r="PFU108"/>
      <c r="PFV108"/>
      <c r="PFW108"/>
      <c r="PFX108"/>
      <c r="PFY108"/>
      <c r="PFZ108"/>
      <c r="PGA108"/>
      <c r="PGB108"/>
      <c r="PGC108"/>
      <c r="PGD108"/>
      <c r="PGE108"/>
      <c r="PGF108"/>
      <c r="PGG108"/>
      <c r="PGH108"/>
      <c r="PGI108"/>
      <c r="PGJ108"/>
      <c r="PGK108"/>
      <c r="PGL108"/>
      <c r="PGM108"/>
      <c r="PGN108"/>
      <c r="PGO108"/>
      <c r="PGP108"/>
      <c r="PGQ108"/>
      <c r="PGR108"/>
      <c r="PGS108"/>
      <c r="PGT108"/>
      <c r="PGU108"/>
      <c r="PGV108"/>
      <c r="PGW108"/>
      <c r="PGX108"/>
      <c r="PGY108"/>
      <c r="PGZ108"/>
      <c r="PHA108"/>
      <c r="PHB108"/>
      <c r="PHC108"/>
      <c r="PHD108"/>
      <c r="PHE108"/>
      <c r="PHF108"/>
      <c r="PHG108"/>
      <c r="PHH108"/>
      <c r="PHI108"/>
      <c r="PHJ108"/>
      <c r="PHK108"/>
      <c r="PHL108"/>
      <c r="PHM108"/>
      <c r="PHN108"/>
      <c r="PHO108"/>
      <c r="PHP108"/>
      <c r="PHQ108"/>
      <c r="PHR108"/>
      <c r="PHS108"/>
      <c r="PHT108"/>
      <c r="PHU108"/>
      <c r="PHV108"/>
      <c r="PHW108"/>
      <c r="PHX108"/>
      <c r="PHY108"/>
      <c r="PHZ108"/>
      <c r="PIA108"/>
      <c r="PIB108"/>
      <c r="PIC108"/>
      <c r="PID108"/>
      <c r="PIE108"/>
      <c r="PIF108"/>
      <c r="PIG108"/>
      <c r="PIH108"/>
      <c r="PII108"/>
      <c r="PIJ108"/>
      <c r="PIK108"/>
      <c r="PIL108"/>
      <c r="PIM108"/>
      <c r="PIN108"/>
      <c r="PIO108"/>
      <c r="PIP108"/>
      <c r="PIQ108"/>
      <c r="PIR108"/>
      <c r="PIS108"/>
      <c r="PIT108"/>
      <c r="PIU108"/>
      <c r="PIV108"/>
      <c r="PIW108"/>
      <c r="PIX108"/>
      <c r="PIY108"/>
      <c r="PIZ108"/>
      <c r="PJA108"/>
      <c r="PJB108"/>
      <c r="PJC108"/>
      <c r="PJD108"/>
      <c r="PJE108"/>
      <c r="PJF108"/>
      <c r="PJG108"/>
      <c r="PJH108"/>
      <c r="PJI108"/>
      <c r="PJJ108"/>
      <c r="PJK108"/>
      <c r="PJL108"/>
      <c r="PJM108"/>
      <c r="PJN108"/>
      <c r="PJO108"/>
      <c r="PJP108"/>
      <c r="PJQ108"/>
      <c r="PJR108"/>
      <c r="PJS108"/>
      <c r="PJT108"/>
      <c r="PJU108"/>
      <c r="PJV108"/>
      <c r="PJW108"/>
      <c r="PJX108"/>
      <c r="PJY108"/>
      <c r="PJZ108"/>
      <c r="PKA108"/>
      <c r="PKB108"/>
      <c r="PKC108"/>
      <c r="PKD108"/>
      <c r="PKE108"/>
      <c r="PKF108"/>
      <c r="PKG108"/>
      <c r="PKH108"/>
      <c r="PKI108"/>
      <c r="PKJ108"/>
      <c r="PKK108"/>
      <c r="PKL108"/>
      <c r="PKM108"/>
      <c r="PKN108"/>
      <c r="PKO108"/>
      <c r="PKP108"/>
      <c r="PKQ108"/>
      <c r="PKR108"/>
      <c r="PKS108"/>
      <c r="PKT108"/>
      <c r="PKU108"/>
      <c r="PKV108"/>
      <c r="PKW108"/>
      <c r="PKX108"/>
      <c r="PKY108"/>
      <c r="PKZ108"/>
      <c r="PLA108"/>
      <c r="PLB108"/>
      <c r="PLC108"/>
      <c r="PLD108"/>
      <c r="PLE108"/>
      <c r="PLF108"/>
      <c r="PLG108"/>
      <c r="PLH108"/>
      <c r="PLI108"/>
      <c r="PLJ108"/>
      <c r="PLK108"/>
      <c r="PLL108"/>
      <c r="PLM108"/>
      <c r="PLN108"/>
      <c r="PLO108"/>
      <c r="PLP108"/>
      <c r="PLQ108"/>
      <c r="PLR108"/>
      <c r="PLS108"/>
      <c r="PLT108"/>
      <c r="PLU108"/>
      <c r="PLV108"/>
      <c r="PLW108"/>
      <c r="PLX108"/>
      <c r="PLY108"/>
      <c r="PLZ108"/>
      <c r="PMA108"/>
      <c r="PMB108"/>
      <c r="PMC108"/>
      <c r="PMD108"/>
      <c r="PME108"/>
      <c r="PMF108"/>
      <c r="PMG108"/>
      <c r="PMH108"/>
      <c r="PMI108"/>
      <c r="PMJ108"/>
      <c r="PMK108"/>
      <c r="PML108"/>
      <c r="PMM108"/>
      <c r="PMN108"/>
      <c r="PMO108"/>
      <c r="PMP108"/>
      <c r="PMQ108"/>
      <c r="PMR108"/>
      <c r="PMS108"/>
      <c r="PMT108"/>
      <c r="PMU108"/>
      <c r="PMV108"/>
      <c r="PMW108"/>
      <c r="PMX108"/>
      <c r="PMY108"/>
      <c r="PMZ108"/>
      <c r="PNA108"/>
      <c r="PNB108"/>
      <c r="PNC108"/>
      <c r="PND108"/>
      <c r="PNE108"/>
      <c r="PNF108"/>
      <c r="PNG108"/>
      <c r="PNH108"/>
      <c r="PNI108"/>
      <c r="PNJ108"/>
      <c r="PNK108"/>
      <c r="PNL108"/>
      <c r="PNM108"/>
      <c r="PNN108"/>
      <c r="PNO108"/>
      <c r="PNP108"/>
      <c r="PNQ108"/>
      <c r="PNR108"/>
      <c r="PNS108"/>
      <c r="PNT108"/>
      <c r="PNU108"/>
      <c r="PNV108"/>
      <c r="PNW108"/>
      <c r="PNX108"/>
      <c r="PNY108"/>
      <c r="PNZ108"/>
      <c r="POA108"/>
      <c r="POB108"/>
      <c r="POC108"/>
      <c r="POD108"/>
      <c r="POE108"/>
      <c r="POF108"/>
      <c r="POG108"/>
      <c r="POH108"/>
      <c r="POI108"/>
      <c r="POJ108"/>
      <c r="POK108"/>
      <c r="POL108"/>
      <c r="POM108"/>
      <c r="PON108"/>
      <c r="POO108"/>
      <c r="POP108"/>
      <c r="POQ108"/>
      <c r="POR108"/>
      <c r="POS108"/>
      <c r="POT108"/>
      <c r="POU108"/>
      <c r="POV108"/>
      <c r="POW108"/>
      <c r="POX108"/>
      <c r="POY108"/>
      <c r="POZ108"/>
      <c r="PPA108"/>
      <c r="PPB108"/>
      <c r="PPC108"/>
      <c r="PPD108"/>
      <c r="PPE108"/>
      <c r="PPF108"/>
      <c r="PPG108"/>
      <c r="PPH108"/>
      <c r="PPI108"/>
      <c r="PPJ108"/>
      <c r="PPK108"/>
      <c r="PPL108"/>
      <c r="PPM108"/>
      <c r="PPN108"/>
      <c r="PPO108"/>
      <c r="PPP108"/>
      <c r="PPQ108"/>
      <c r="PPR108"/>
      <c r="PPS108"/>
      <c r="PPT108"/>
      <c r="PPU108"/>
      <c r="PPV108"/>
      <c r="PPW108"/>
      <c r="PPX108"/>
      <c r="PPY108"/>
      <c r="PPZ108"/>
      <c r="PQA108"/>
      <c r="PQB108"/>
      <c r="PQC108"/>
      <c r="PQD108"/>
      <c r="PQE108"/>
      <c r="PQF108"/>
      <c r="PQG108"/>
      <c r="PQH108"/>
      <c r="PQI108"/>
      <c r="PQJ108"/>
      <c r="PQK108"/>
      <c r="PQL108"/>
      <c r="PQM108"/>
      <c r="PQN108"/>
      <c r="PQO108"/>
      <c r="PQP108"/>
      <c r="PQQ108"/>
      <c r="PQR108"/>
      <c r="PQS108"/>
      <c r="PQT108"/>
      <c r="PQU108"/>
      <c r="PQV108"/>
      <c r="PQW108"/>
      <c r="PQX108"/>
      <c r="PQY108"/>
      <c r="PQZ108"/>
      <c r="PRA108"/>
      <c r="PRB108"/>
      <c r="PRC108"/>
      <c r="PRD108"/>
      <c r="PRE108"/>
      <c r="PRF108"/>
      <c r="PRG108"/>
      <c r="PRH108"/>
      <c r="PRI108"/>
      <c r="PRJ108"/>
      <c r="PRK108"/>
      <c r="PRL108"/>
      <c r="PRM108"/>
      <c r="PRN108"/>
      <c r="PRO108"/>
      <c r="PRP108"/>
      <c r="PRQ108"/>
      <c r="PRR108"/>
      <c r="PRS108"/>
      <c r="PRT108"/>
      <c r="PRU108"/>
      <c r="PRV108"/>
      <c r="PRW108"/>
      <c r="PRX108"/>
      <c r="PRY108"/>
      <c r="PRZ108"/>
      <c r="PSA108"/>
      <c r="PSB108"/>
      <c r="PSC108"/>
      <c r="PSD108"/>
      <c r="PSE108"/>
      <c r="PSF108"/>
      <c r="PSG108"/>
      <c r="PSH108"/>
      <c r="PSI108"/>
      <c r="PSJ108"/>
      <c r="PSK108"/>
      <c r="PSL108"/>
      <c r="PSM108"/>
      <c r="PSN108"/>
      <c r="PSO108"/>
      <c r="PSP108"/>
      <c r="PSQ108"/>
      <c r="PSR108"/>
      <c r="PSS108"/>
      <c r="PST108"/>
      <c r="PSU108"/>
      <c r="PSV108"/>
      <c r="PSW108"/>
      <c r="PSX108"/>
      <c r="PSY108"/>
      <c r="PSZ108"/>
      <c r="PTA108"/>
      <c r="PTB108"/>
      <c r="PTC108"/>
      <c r="PTD108"/>
      <c r="PTE108"/>
      <c r="PTF108"/>
      <c r="PTG108"/>
      <c r="PTH108"/>
      <c r="PTI108"/>
      <c r="PTJ108"/>
      <c r="PTK108"/>
      <c r="PTL108"/>
      <c r="PTM108"/>
      <c r="PTN108"/>
      <c r="PTO108"/>
      <c r="PTP108"/>
      <c r="PTQ108"/>
      <c r="PTR108"/>
      <c r="PTS108"/>
      <c r="PTT108"/>
      <c r="PTU108"/>
      <c r="PTV108"/>
      <c r="PTW108"/>
      <c r="PTX108"/>
      <c r="PTY108"/>
      <c r="PTZ108"/>
      <c r="PUA108"/>
      <c r="PUB108"/>
      <c r="PUC108"/>
      <c r="PUD108"/>
      <c r="PUE108"/>
      <c r="PUF108"/>
      <c r="PUG108"/>
      <c r="PUH108"/>
      <c r="PUI108"/>
      <c r="PUJ108"/>
      <c r="PUK108"/>
      <c r="PUL108"/>
      <c r="PUM108"/>
      <c r="PUN108"/>
      <c r="PUO108"/>
      <c r="PUP108"/>
      <c r="PUQ108"/>
      <c r="PUR108"/>
      <c r="PUS108"/>
      <c r="PUT108"/>
      <c r="PUU108"/>
      <c r="PUV108"/>
      <c r="PUW108"/>
      <c r="PUX108"/>
      <c r="PUY108"/>
      <c r="PUZ108"/>
      <c r="PVA108"/>
      <c r="PVB108"/>
      <c r="PVC108"/>
      <c r="PVD108"/>
      <c r="PVE108"/>
      <c r="PVF108"/>
      <c r="PVG108"/>
      <c r="PVH108"/>
      <c r="PVI108"/>
      <c r="PVJ108"/>
      <c r="PVK108"/>
      <c r="PVL108"/>
      <c r="PVM108"/>
      <c r="PVN108"/>
      <c r="PVO108"/>
      <c r="PVP108"/>
      <c r="PVQ108"/>
      <c r="PVR108"/>
      <c r="PVS108"/>
      <c r="PVT108"/>
      <c r="PVU108"/>
      <c r="PVV108"/>
      <c r="PVW108"/>
      <c r="PVX108"/>
      <c r="PVY108"/>
      <c r="PVZ108"/>
      <c r="PWA108"/>
      <c r="PWB108"/>
      <c r="PWC108"/>
      <c r="PWD108"/>
      <c r="PWE108"/>
      <c r="PWF108"/>
      <c r="PWG108"/>
      <c r="PWH108"/>
      <c r="PWI108"/>
      <c r="PWJ108"/>
      <c r="PWK108"/>
      <c r="PWL108"/>
      <c r="PWM108"/>
      <c r="PWN108"/>
      <c r="PWO108"/>
      <c r="PWP108"/>
      <c r="PWQ108"/>
      <c r="PWR108"/>
      <c r="PWS108"/>
      <c r="PWT108"/>
      <c r="PWU108"/>
      <c r="PWV108"/>
      <c r="PWW108"/>
      <c r="PWX108"/>
      <c r="PWY108"/>
      <c r="PWZ108"/>
      <c r="PXA108"/>
      <c r="PXB108"/>
      <c r="PXC108"/>
      <c r="PXD108"/>
      <c r="PXE108"/>
      <c r="PXF108"/>
      <c r="PXG108"/>
      <c r="PXH108"/>
      <c r="PXI108"/>
      <c r="PXJ108"/>
      <c r="PXK108"/>
      <c r="PXL108"/>
      <c r="PXM108"/>
      <c r="PXN108"/>
      <c r="PXO108"/>
      <c r="PXP108"/>
      <c r="PXQ108"/>
      <c r="PXR108"/>
      <c r="PXS108"/>
      <c r="PXT108"/>
      <c r="PXU108"/>
      <c r="PXV108"/>
      <c r="PXW108"/>
      <c r="PXX108"/>
      <c r="PXY108"/>
      <c r="PXZ108"/>
      <c r="PYA108"/>
      <c r="PYB108"/>
      <c r="PYC108"/>
      <c r="PYD108"/>
      <c r="PYE108"/>
      <c r="PYF108"/>
      <c r="PYG108"/>
      <c r="PYH108"/>
      <c r="PYI108"/>
      <c r="PYJ108"/>
      <c r="PYK108"/>
      <c r="PYL108"/>
      <c r="PYM108"/>
      <c r="PYN108"/>
      <c r="PYO108"/>
      <c r="PYP108"/>
      <c r="PYQ108"/>
      <c r="PYR108"/>
      <c r="PYS108"/>
      <c r="PYT108"/>
      <c r="PYU108"/>
      <c r="PYV108"/>
      <c r="PYW108"/>
      <c r="PYX108"/>
      <c r="PYY108"/>
      <c r="PYZ108"/>
      <c r="PZA108"/>
      <c r="PZB108"/>
      <c r="PZC108"/>
      <c r="PZD108"/>
      <c r="PZE108"/>
      <c r="PZF108"/>
      <c r="PZG108"/>
      <c r="PZH108"/>
      <c r="PZI108"/>
      <c r="PZJ108"/>
      <c r="PZK108"/>
      <c r="PZL108"/>
      <c r="PZM108"/>
      <c r="PZN108"/>
      <c r="PZO108"/>
      <c r="PZP108"/>
      <c r="PZQ108"/>
      <c r="PZR108"/>
      <c r="PZS108"/>
      <c r="PZT108"/>
      <c r="PZU108"/>
      <c r="PZV108"/>
      <c r="PZW108"/>
      <c r="PZX108"/>
      <c r="PZY108"/>
      <c r="PZZ108"/>
      <c r="QAA108"/>
      <c r="QAB108"/>
      <c r="QAC108"/>
      <c r="QAD108"/>
      <c r="QAE108"/>
      <c r="QAF108"/>
      <c r="QAG108"/>
      <c r="QAH108"/>
      <c r="QAI108"/>
      <c r="QAJ108"/>
      <c r="QAK108"/>
      <c r="QAL108"/>
      <c r="QAM108"/>
      <c r="QAN108"/>
      <c r="QAO108"/>
      <c r="QAP108"/>
      <c r="QAQ108"/>
      <c r="QAR108"/>
      <c r="QAS108"/>
      <c r="QAT108"/>
      <c r="QAU108"/>
      <c r="QAV108"/>
      <c r="QAW108"/>
      <c r="QAX108"/>
      <c r="QAY108"/>
      <c r="QAZ108"/>
      <c r="QBA108"/>
      <c r="QBB108"/>
      <c r="QBC108"/>
      <c r="QBD108"/>
      <c r="QBE108"/>
      <c r="QBF108"/>
      <c r="QBG108"/>
      <c r="QBH108"/>
      <c r="QBI108"/>
      <c r="QBJ108"/>
      <c r="QBK108"/>
      <c r="QBL108"/>
      <c r="QBM108"/>
      <c r="QBN108"/>
      <c r="QBO108"/>
      <c r="QBP108"/>
      <c r="QBQ108"/>
      <c r="QBR108"/>
      <c r="QBS108"/>
      <c r="QBT108"/>
      <c r="QBU108"/>
      <c r="QBV108"/>
      <c r="QBW108"/>
      <c r="QBX108"/>
      <c r="QBY108"/>
      <c r="QBZ108"/>
      <c r="QCA108"/>
      <c r="QCB108"/>
      <c r="QCC108"/>
      <c r="QCD108"/>
      <c r="QCE108"/>
      <c r="QCF108"/>
      <c r="QCG108"/>
      <c r="QCH108"/>
      <c r="QCI108"/>
      <c r="QCJ108"/>
      <c r="QCK108"/>
      <c r="QCL108"/>
      <c r="QCM108"/>
      <c r="QCN108"/>
      <c r="QCO108"/>
      <c r="QCP108"/>
      <c r="QCQ108"/>
      <c r="QCR108"/>
      <c r="QCS108"/>
      <c r="QCT108"/>
      <c r="QCU108"/>
      <c r="QCV108"/>
      <c r="QCW108"/>
      <c r="QCX108"/>
      <c r="QCY108"/>
      <c r="QCZ108"/>
      <c r="QDA108"/>
      <c r="QDB108"/>
      <c r="QDC108"/>
      <c r="QDD108"/>
      <c r="QDE108"/>
      <c r="QDF108"/>
      <c r="QDG108"/>
      <c r="QDH108"/>
      <c r="QDI108"/>
      <c r="QDJ108"/>
      <c r="QDK108"/>
      <c r="QDL108"/>
      <c r="QDM108"/>
      <c r="QDN108"/>
      <c r="QDO108"/>
      <c r="QDP108"/>
      <c r="QDQ108"/>
      <c r="QDR108"/>
      <c r="QDS108"/>
      <c r="QDT108"/>
      <c r="QDU108"/>
      <c r="QDV108"/>
      <c r="QDW108"/>
      <c r="QDX108"/>
      <c r="QDY108"/>
      <c r="QDZ108"/>
      <c r="QEA108"/>
      <c r="QEB108"/>
      <c r="QEC108"/>
      <c r="QED108"/>
      <c r="QEE108"/>
      <c r="QEF108"/>
      <c r="QEG108"/>
      <c r="QEH108"/>
      <c r="QEI108"/>
      <c r="QEJ108"/>
      <c r="QEK108"/>
      <c r="QEL108"/>
      <c r="QEM108"/>
      <c r="QEN108"/>
      <c r="QEO108"/>
      <c r="QEP108"/>
      <c r="QEQ108"/>
      <c r="QER108"/>
      <c r="QES108"/>
      <c r="QET108"/>
      <c r="QEU108"/>
      <c r="QEV108"/>
      <c r="QEW108"/>
      <c r="QEX108"/>
      <c r="QEY108"/>
      <c r="QEZ108"/>
      <c r="QFA108"/>
      <c r="QFB108"/>
      <c r="QFC108"/>
      <c r="QFD108"/>
      <c r="QFE108"/>
      <c r="QFF108"/>
      <c r="QFG108"/>
      <c r="QFH108"/>
      <c r="QFI108"/>
      <c r="QFJ108"/>
      <c r="QFK108"/>
      <c r="QFL108"/>
      <c r="QFM108"/>
      <c r="QFN108"/>
      <c r="QFO108"/>
      <c r="QFP108"/>
      <c r="QFQ108"/>
      <c r="QFR108"/>
      <c r="QFS108"/>
      <c r="QFT108"/>
      <c r="QFU108"/>
      <c r="QFV108"/>
      <c r="QFW108"/>
      <c r="QFX108"/>
      <c r="QFY108"/>
      <c r="QFZ108"/>
      <c r="QGA108"/>
      <c r="QGB108"/>
      <c r="QGC108"/>
      <c r="QGD108"/>
      <c r="QGE108"/>
      <c r="QGF108"/>
      <c r="QGG108"/>
      <c r="QGH108"/>
      <c r="QGI108"/>
      <c r="QGJ108"/>
      <c r="QGK108"/>
      <c r="QGL108"/>
      <c r="QGM108"/>
      <c r="QGN108"/>
      <c r="QGO108"/>
      <c r="QGP108"/>
      <c r="QGQ108"/>
      <c r="QGR108"/>
      <c r="QGS108"/>
      <c r="QGT108"/>
      <c r="QGU108"/>
      <c r="QGV108"/>
      <c r="QGW108"/>
      <c r="QGX108"/>
      <c r="QGY108"/>
      <c r="QGZ108"/>
      <c r="QHA108"/>
      <c r="QHB108"/>
      <c r="QHC108"/>
      <c r="QHD108"/>
      <c r="QHE108"/>
      <c r="QHF108"/>
      <c r="QHG108"/>
      <c r="QHH108"/>
      <c r="QHI108"/>
      <c r="QHJ108"/>
      <c r="QHK108"/>
      <c r="QHL108"/>
      <c r="QHM108"/>
      <c r="QHN108"/>
      <c r="QHO108"/>
      <c r="QHP108"/>
      <c r="QHQ108"/>
      <c r="QHR108"/>
      <c r="QHS108"/>
      <c r="QHT108"/>
      <c r="QHU108"/>
      <c r="QHV108"/>
      <c r="QHW108"/>
      <c r="QHX108"/>
      <c r="QHY108"/>
      <c r="QHZ108"/>
      <c r="QIA108"/>
      <c r="QIB108"/>
      <c r="QIC108"/>
      <c r="QID108"/>
      <c r="QIE108"/>
      <c r="QIF108"/>
      <c r="QIG108"/>
      <c r="QIH108"/>
      <c r="QII108"/>
      <c r="QIJ108"/>
      <c r="QIK108"/>
      <c r="QIL108"/>
      <c r="QIM108"/>
      <c r="QIN108"/>
      <c r="QIO108"/>
      <c r="QIP108"/>
      <c r="QIQ108"/>
      <c r="QIR108"/>
      <c r="QIS108"/>
      <c r="QIT108"/>
      <c r="QIU108"/>
      <c r="QIV108"/>
      <c r="QIW108"/>
      <c r="QIX108"/>
      <c r="QIY108"/>
      <c r="QIZ108"/>
      <c r="QJA108"/>
      <c r="QJB108"/>
      <c r="QJC108"/>
      <c r="QJD108"/>
      <c r="QJE108"/>
      <c r="QJF108"/>
      <c r="QJG108"/>
      <c r="QJH108"/>
      <c r="QJI108"/>
      <c r="QJJ108"/>
      <c r="QJK108"/>
      <c r="QJL108"/>
      <c r="QJM108"/>
      <c r="QJN108"/>
      <c r="QJO108"/>
      <c r="QJP108"/>
      <c r="QJQ108"/>
      <c r="QJR108"/>
      <c r="QJS108"/>
      <c r="QJT108"/>
      <c r="QJU108"/>
      <c r="QJV108"/>
      <c r="QJW108"/>
      <c r="QJX108"/>
      <c r="QJY108"/>
      <c r="QJZ108"/>
      <c r="QKA108"/>
      <c r="QKB108"/>
      <c r="QKC108"/>
      <c r="QKD108"/>
      <c r="QKE108"/>
      <c r="QKF108"/>
      <c r="QKG108"/>
      <c r="QKH108"/>
      <c r="QKI108"/>
      <c r="QKJ108"/>
      <c r="QKK108"/>
      <c r="QKL108"/>
      <c r="QKM108"/>
      <c r="QKN108"/>
      <c r="QKO108"/>
      <c r="QKP108"/>
      <c r="QKQ108"/>
      <c r="QKR108"/>
      <c r="QKS108"/>
      <c r="QKT108"/>
      <c r="QKU108"/>
      <c r="QKV108"/>
      <c r="QKW108"/>
      <c r="QKX108"/>
      <c r="QKY108"/>
      <c r="QKZ108"/>
      <c r="QLA108"/>
      <c r="QLB108"/>
      <c r="QLC108"/>
      <c r="QLD108"/>
      <c r="QLE108"/>
      <c r="QLF108"/>
      <c r="QLG108"/>
      <c r="QLH108"/>
      <c r="QLI108"/>
      <c r="QLJ108"/>
      <c r="QLK108"/>
      <c r="QLL108"/>
      <c r="QLM108"/>
      <c r="QLN108"/>
      <c r="QLO108"/>
      <c r="QLP108"/>
      <c r="QLQ108"/>
      <c r="QLR108"/>
      <c r="QLS108"/>
      <c r="QLT108"/>
      <c r="QLU108"/>
      <c r="QLV108"/>
      <c r="QLW108"/>
      <c r="QLX108"/>
      <c r="QLY108"/>
      <c r="QLZ108"/>
      <c r="QMA108"/>
      <c r="QMB108"/>
      <c r="QMC108"/>
      <c r="QMD108"/>
      <c r="QME108"/>
      <c r="QMF108"/>
      <c r="QMG108"/>
      <c r="QMH108"/>
      <c r="QMI108"/>
      <c r="QMJ108"/>
      <c r="QMK108"/>
      <c r="QML108"/>
      <c r="QMM108"/>
      <c r="QMN108"/>
      <c r="QMO108"/>
      <c r="QMP108"/>
      <c r="QMQ108"/>
      <c r="QMR108"/>
      <c r="QMS108"/>
      <c r="QMT108"/>
      <c r="QMU108"/>
      <c r="QMV108"/>
      <c r="QMW108"/>
      <c r="QMX108"/>
      <c r="QMY108"/>
      <c r="QMZ108"/>
      <c r="QNA108"/>
      <c r="QNB108"/>
      <c r="QNC108"/>
      <c r="QND108"/>
      <c r="QNE108"/>
      <c r="QNF108"/>
      <c r="QNG108"/>
      <c r="QNH108"/>
      <c r="QNI108"/>
      <c r="QNJ108"/>
      <c r="QNK108"/>
      <c r="QNL108"/>
      <c r="QNM108"/>
      <c r="QNN108"/>
      <c r="QNO108"/>
      <c r="QNP108"/>
      <c r="QNQ108"/>
      <c r="QNR108"/>
      <c r="QNS108"/>
      <c r="QNT108"/>
      <c r="QNU108"/>
      <c r="QNV108"/>
      <c r="QNW108"/>
      <c r="QNX108"/>
      <c r="QNY108"/>
      <c r="QNZ108"/>
      <c r="QOA108"/>
      <c r="QOB108"/>
      <c r="QOC108"/>
      <c r="QOD108"/>
      <c r="QOE108"/>
      <c r="QOF108"/>
      <c r="QOG108"/>
      <c r="QOH108"/>
      <c r="QOI108"/>
      <c r="QOJ108"/>
      <c r="QOK108"/>
      <c r="QOL108"/>
      <c r="QOM108"/>
      <c r="QON108"/>
      <c r="QOO108"/>
      <c r="QOP108"/>
      <c r="QOQ108"/>
      <c r="QOR108"/>
      <c r="QOS108"/>
      <c r="QOT108"/>
      <c r="QOU108"/>
      <c r="QOV108"/>
      <c r="QOW108"/>
      <c r="QOX108"/>
      <c r="QOY108"/>
      <c r="QOZ108"/>
      <c r="QPA108"/>
      <c r="QPB108"/>
      <c r="QPC108"/>
      <c r="QPD108"/>
      <c r="QPE108"/>
      <c r="QPF108"/>
      <c r="QPG108"/>
      <c r="QPH108"/>
      <c r="QPI108"/>
      <c r="QPJ108"/>
      <c r="QPK108"/>
      <c r="QPL108"/>
      <c r="QPM108"/>
      <c r="QPN108"/>
      <c r="QPO108"/>
      <c r="QPP108"/>
      <c r="QPQ108"/>
      <c r="QPR108"/>
      <c r="QPS108"/>
      <c r="QPT108"/>
      <c r="QPU108"/>
      <c r="QPV108"/>
      <c r="QPW108"/>
      <c r="QPX108"/>
      <c r="QPY108"/>
      <c r="QPZ108"/>
      <c r="QQA108"/>
      <c r="QQB108"/>
      <c r="QQC108"/>
      <c r="QQD108"/>
      <c r="QQE108"/>
      <c r="QQF108"/>
      <c r="QQG108"/>
      <c r="QQH108"/>
      <c r="QQI108"/>
      <c r="QQJ108"/>
      <c r="QQK108"/>
      <c r="QQL108"/>
      <c r="QQM108"/>
      <c r="QQN108"/>
      <c r="QQO108"/>
      <c r="QQP108"/>
      <c r="QQQ108"/>
      <c r="QQR108"/>
      <c r="QQS108"/>
      <c r="QQT108"/>
      <c r="QQU108"/>
      <c r="QQV108"/>
      <c r="QQW108"/>
      <c r="QQX108"/>
      <c r="QQY108"/>
      <c r="QQZ108"/>
      <c r="QRA108"/>
      <c r="QRB108"/>
      <c r="QRC108"/>
      <c r="QRD108"/>
      <c r="QRE108"/>
      <c r="QRF108"/>
      <c r="QRG108"/>
      <c r="QRH108"/>
      <c r="QRI108"/>
      <c r="QRJ108"/>
      <c r="QRK108"/>
      <c r="QRL108"/>
      <c r="QRM108"/>
      <c r="QRN108"/>
      <c r="QRO108"/>
      <c r="QRP108"/>
      <c r="QRQ108"/>
      <c r="QRR108"/>
      <c r="QRS108"/>
      <c r="QRT108"/>
      <c r="QRU108"/>
      <c r="QRV108"/>
      <c r="QRW108"/>
      <c r="QRX108"/>
      <c r="QRY108"/>
      <c r="QRZ108"/>
      <c r="QSA108"/>
      <c r="QSB108"/>
      <c r="QSC108"/>
      <c r="QSD108"/>
      <c r="QSE108"/>
      <c r="QSF108"/>
      <c r="QSG108"/>
      <c r="QSH108"/>
      <c r="QSI108"/>
      <c r="QSJ108"/>
      <c r="QSK108"/>
      <c r="QSL108"/>
      <c r="QSM108"/>
      <c r="QSN108"/>
      <c r="QSO108"/>
      <c r="QSP108"/>
      <c r="QSQ108"/>
      <c r="QSR108"/>
      <c r="QSS108"/>
      <c r="QST108"/>
      <c r="QSU108"/>
      <c r="QSV108"/>
      <c r="QSW108"/>
      <c r="QSX108"/>
      <c r="QSY108"/>
      <c r="QSZ108"/>
      <c r="QTA108"/>
      <c r="QTB108"/>
      <c r="QTC108"/>
      <c r="QTD108"/>
      <c r="QTE108"/>
      <c r="QTF108"/>
      <c r="QTG108"/>
      <c r="QTH108"/>
      <c r="QTI108"/>
      <c r="QTJ108"/>
      <c r="QTK108"/>
      <c r="QTL108"/>
      <c r="QTM108"/>
      <c r="QTN108"/>
      <c r="QTO108"/>
      <c r="QTP108"/>
      <c r="QTQ108"/>
      <c r="QTR108"/>
      <c r="QTS108"/>
      <c r="QTT108"/>
      <c r="QTU108"/>
      <c r="QTV108"/>
      <c r="QTW108"/>
      <c r="QTX108"/>
      <c r="QTY108"/>
      <c r="QTZ108"/>
      <c r="QUA108"/>
      <c r="QUB108"/>
      <c r="QUC108"/>
      <c r="QUD108"/>
      <c r="QUE108"/>
      <c r="QUF108"/>
      <c r="QUG108"/>
      <c r="QUH108"/>
      <c r="QUI108"/>
      <c r="QUJ108"/>
      <c r="QUK108"/>
      <c r="QUL108"/>
      <c r="QUM108"/>
      <c r="QUN108"/>
      <c r="QUO108"/>
      <c r="QUP108"/>
      <c r="QUQ108"/>
      <c r="QUR108"/>
      <c r="QUS108"/>
      <c r="QUT108"/>
      <c r="QUU108"/>
      <c r="QUV108"/>
      <c r="QUW108"/>
      <c r="QUX108"/>
      <c r="QUY108"/>
      <c r="QUZ108"/>
      <c r="QVA108"/>
      <c r="QVB108"/>
      <c r="QVC108"/>
      <c r="QVD108"/>
      <c r="QVE108"/>
      <c r="QVF108"/>
      <c r="QVG108"/>
      <c r="QVH108"/>
      <c r="QVI108"/>
      <c r="QVJ108"/>
      <c r="QVK108"/>
      <c r="QVL108"/>
      <c r="QVM108"/>
      <c r="QVN108"/>
      <c r="QVO108"/>
      <c r="QVP108"/>
      <c r="QVQ108"/>
      <c r="QVR108"/>
      <c r="QVS108"/>
      <c r="QVT108"/>
      <c r="QVU108"/>
      <c r="QVV108"/>
      <c r="QVW108"/>
      <c r="QVX108"/>
      <c r="QVY108"/>
      <c r="QVZ108"/>
      <c r="QWA108"/>
      <c r="QWB108"/>
      <c r="QWC108"/>
      <c r="QWD108"/>
      <c r="QWE108"/>
      <c r="QWF108"/>
      <c r="QWG108"/>
      <c r="QWH108"/>
      <c r="QWI108"/>
      <c r="QWJ108"/>
      <c r="QWK108"/>
      <c r="QWL108"/>
      <c r="QWM108"/>
      <c r="QWN108"/>
      <c r="QWO108"/>
      <c r="QWP108"/>
      <c r="QWQ108"/>
      <c r="QWR108"/>
      <c r="QWS108"/>
      <c r="QWT108"/>
      <c r="QWU108"/>
      <c r="QWV108"/>
      <c r="QWW108"/>
      <c r="QWX108"/>
      <c r="QWY108"/>
      <c r="QWZ108"/>
      <c r="QXA108"/>
      <c r="QXB108"/>
      <c r="QXC108"/>
      <c r="QXD108"/>
      <c r="QXE108"/>
      <c r="QXF108"/>
      <c r="QXG108"/>
      <c r="QXH108"/>
      <c r="QXI108"/>
      <c r="QXJ108"/>
      <c r="QXK108"/>
      <c r="QXL108"/>
      <c r="QXM108"/>
      <c r="QXN108"/>
      <c r="QXO108"/>
      <c r="QXP108"/>
      <c r="QXQ108"/>
      <c r="QXR108"/>
      <c r="QXS108"/>
      <c r="QXT108"/>
      <c r="QXU108"/>
      <c r="QXV108"/>
      <c r="QXW108"/>
      <c r="QXX108"/>
      <c r="QXY108"/>
      <c r="QXZ108"/>
      <c r="QYA108"/>
      <c r="QYB108"/>
      <c r="QYC108"/>
      <c r="QYD108"/>
      <c r="QYE108"/>
      <c r="QYF108"/>
      <c r="QYG108"/>
      <c r="QYH108"/>
      <c r="QYI108"/>
      <c r="QYJ108"/>
      <c r="QYK108"/>
      <c r="QYL108"/>
      <c r="QYM108"/>
      <c r="QYN108"/>
      <c r="QYO108"/>
      <c r="QYP108"/>
      <c r="QYQ108"/>
      <c r="QYR108"/>
      <c r="QYS108"/>
      <c r="QYT108"/>
      <c r="QYU108"/>
      <c r="QYV108"/>
      <c r="QYW108"/>
      <c r="QYX108"/>
      <c r="QYY108"/>
      <c r="QYZ108"/>
      <c r="QZA108"/>
      <c r="QZB108"/>
      <c r="QZC108"/>
      <c r="QZD108"/>
      <c r="QZE108"/>
      <c r="QZF108"/>
      <c r="QZG108"/>
      <c r="QZH108"/>
      <c r="QZI108"/>
      <c r="QZJ108"/>
      <c r="QZK108"/>
      <c r="QZL108"/>
      <c r="QZM108"/>
      <c r="QZN108"/>
      <c r="QZO108"/>
      <c r="QZP108"/>
      <c r="QZQ108"/>
      <c r="QZR108"/>
      <c r="QZS108"/>
      <c r="QZT108"/>
      <c r="QZU108"/>
      <c r="QZV108"/>
      <c r="QZW108"/>
      <c r="QZX108"/>
      <c r="QZY108"/>
      <c r="QZZ108"/>
      <c r="RAA108"/>
      <c r="RAB108"/>
      <c r="RAC108"/>
      <c r="RAD108"/>
      <c r="RAE108"/>
      <c r="RAF108"/>
      <c r="RAG108"/>
      <c r="RAH108"/>
      <c r="RAI108"/>
      <c r="RAJ108"/>
      <c r="RAK108"/>
      <c r="RAL108"/>
      <c r="RAM108"/>
      <c r="RAN108"/>
      <c r="RAO108"/>
      <c r="RAP108"/>
      <c r="RAQ108"/>
      <c r="RAR108"/>
      <c r="RAS108"/>
      <c r="RAT108"/>
      <c r="RAU108"/>
      <c r="RAV108"/>
      <c r="RAW108"/>
      <c r="RAX108"/>
      <c r="RAY108"/>
      <c r="RAZ108"/>
      <c r="RBA108"/>
      <c r="RBB108"/>
      <c r="RBC108"/>
      <c r="RBD108"/>
      <c r="RBE108"/>
      <c r="RBF108"/>
      <c r="RBG108"/>
      <c r="RBH108"/>
      <c r="RBI108"/>
      <c r="RBJ108"/>
      <c r="RBK108"/>
      <c r="RBL108"/>
      <c r="RBM108"/>
      <c r="RBN108"/>
      <c r="RBO108"/>
      <c r="RBP108"/>
      <c r="RBQ108"/>
      <c r="RBR108"/>
      <c r="RBS108"/>
      <c r="RBT108"/>
      <c r="RBU108"/>
      <c r="RBV108"/>
      <c r="RBW108"/>
      <c r="RBX108"/>
      <c r="RBY108"/>
      <c r="RBZ108"/>
      <c r="RCA108"/>
      <c r="RCB108"/>
      <c r="RCC108"/>
      <c r="RCD108"/>
      <c r="RCE108"/>
      <c r="RCF108"/>
      <c r="RCG108"/>
      <c r="RCH108"/>
      <c r="RCI108"/>
      <c r="RCJ108"/>
      <c r="RCK108"/>
      <c r="RCL108"/>
      <c r="RCM108"/>
      <c r="RCN108"/>
      <c r="RCO108"/>
      <c r="RCP108"/>
      <c r="RCQ108"/>
      <c r="RCR108"/>
      <c r="RCS108"/>
      <c r="RCT108"/>
      <c r="RCU108"/>
      <c r="RCV108"/>
      <c r="RCW108"/>
      <c r="RCX108"/>
      <c r="RCY108"/>
      <c r="RCZ108"/>
      <c r="RDA108"/>
      <c r="RDB108"/>
      <c r="RDC108"/>
      <c r="RDD108"/>
      <c r="RDE108"/>
      <c r="RDF108"/>
      <c r="RDG108"/>
      <c r="RDH108"/>
      <c r="RDI108"/>
      <c r="RDJ108"/>
      <c r="RDK108"/>
      <c r="RDL108"/>
      <c r="RDM108"/>
      <c r="RDN108"/>
      <c r="RDO108"/>
      <c r="RDP108"/>
      <c r="RDQ108"/>
      <c r="RDR108"/>
      <c r="RDS108"/>
      <c r="RDT108"/>
      <c r="RDU108"/>
      <c r="RDV108"/>
      <c r="RDW108"/>
      <c r="RDX108"/>
      <c r="RDY108"/>
      <c r="RDZ108"/>
      <c r="REA108"/>
      <c r="REB108"/>
      <c r="REC108"/>
      <c r="RED108"/>
      <c r="REE108"/>
      <c r="REF108"/>
      <c r="REG108"/>
      <c r="REH108"/>
      <c r="REI108"/>
      <c r="REJ108"/>
      <c r="REK108"/>
      <c r="REL108"/>
      <c r="REM108"/>
      <c r="REN108"/>
      <c r="REO108"/>
      <c r="REP108"/>
      <c r="REQ108"/>
      <c r="RER108"/>
      <c r="RES108"/>
      <c r="RET108"/>
      <c r="REU108"/>
      <c r="REV108"/>
      <c r="REW108"/>
      <c r="REX108"/>
      <c r="REY108"/>
      <c r="REZ108"/>
      <c r="RFA108"/>
      <c r="RFB108"/>
      <c r="RFC108"/>
      <c r="RFD108"/>
      <c r="RFE108"/>
      <c r="RFF108"/>
      <c r="RFG108"/>
      <c r="RFH108"/>
      <c r="RFI108"/>
      <c r="RFJ108"/>
      <c r="RFK108"/>
      <c r="RFL108"/>
      <c r="RFM108"/>
      <c r="RFN108"/>
      <c r="RFO108"/>
      <c r="RFP108"/>
      <c r="RFQ108"/>
      <c r="RFR108"/>
      <c r="RFS108"/>
      <c r="RFT108"/>
      <c r="RFU108"/>
      <c r="RFV108"/>
      <c r="RFW108"/>
      <c r="RFX108"/>
      <c r="RFY108"/>
      <c r="RFZ108"/>
      <c r="RGA108"/>
      <c r="RGB108"/>
      <c r="RGC108"/>
      <c r="RGD108"/>
      <c r="RGE108"/>
      <c r="RGF108"/>
      <c r="RGG108"/>
      <c r="RGH108"/>
      <c r="RGI108"/>
      <c r="RGJ108"/>
      <c r="RGK108"/>
      <c r="RGL108"/>
      <c r="RGM108"/>
      <c r="RGN108"/>
      <c r="RGO108"/>
      <c r="RGP108"/>
      <c r="RGQ108"/>
      <c r="RGR108"/>
      <c r="RGS108"/>
      <c r="RGT108"/>
      <c r="RGU108"/>
      <c r="RGV108"/>
      <c r="RGW108"/>
      <c r="RGX108"/>
      <c r="RGY108"/>
      <c r="RGZ108"/>
      <c r="RHA108"/>
      <c r="RHB108"/>
      <c r="RHC108"/>
      <c r="RHD108"/>
      <c r="RHE108"/>
      <c r="RHF108"/>
      <c r="RHG108"/>
      <c r="RHH108"/>
      <c r="RHI108"/>
      <c r="RHJ108"/>
      <c r="RHK108"/>
      <c r="RHL108"/>
      <c r="RHM108"/>
      <c r="RHN108"/>
      <c r="RHO108"/>
      <c r="RHP108"/>
      <c r="RHQ108"/>
      <c r="RHR108"/>
      <c r="RHS108"/>
      <c r="RHT108"/>
      <c r="RHU108"/>
      <c r="RHV108"/>
      <c r="RHW108"/>
      <c r="RHX108"/>
      <c r="RHY108"/>
      <c r="RHZ108"/>
      <c r="RIA108"/>
      <c r="RIB108"/>
      <c r="RIC108"/>
      <c r="RID108"/>
      <c r="RIE108"/>
      <c r="RIF108"/>
      <c r="RIG108"/>
      <c r="RIH108"/>
      <c r="RII108"/>
      <c r="RIJ108"/>
      <c r="RIK108"/>
      <c r="RIL108"/>
      <c r="RIM108"/>
      <c r="RIN108"/>
      <c r="RIO108"/>
      <c r="RIP108"/>
      <c r="RIQ108"/>
      <c r="RIR108"/>
      <c r="RIS108"/>
      <c r="RIT108"/>
      <c r="RIU108"/>
      <c r="RIV108"/>
      <c r="RIW108"/>
      <c r="RIX108"/>
      <c r="RIY108"/>
      <c r="RIZ108"/>
      <c r="RJA108"/>
      <c r="RJB108"/>
      <c r="RJC108"/>
      <c r="RJD108"/>
      <c r="RJE108"/>
      <c r="RJF108"/>
      <c r="RJG108"/>
      <c r="RJH108"/>
      <c r="RJI108"/>
      <c r="RJJ108"/>
      <c r="RJK108"/>
      <c r="RJL108"/>
      <c r="RJM108"/>
      <c r="RJN108"/>
      <c r="RJO108"/>
      <c r="RJP108"/>
      <c r="RJQ108"/>
      <c r="RJR108"/>
      <c r="RJS108"/>
      <c r="RJT108"/>
      <c r="RJU108"/>
      <c r="RJV108"/>
      <c r="RJW108"/>
      <c r="RJX108"/>
      <c r="RJY108"/>
      <c r="RJZ108"/>
      <c r="RKA108"/>
      <c r="RKB108"/>
      <c r="RKC108"/>
      <c r="RKD108"/>
      <c r="RKE108"/>
      <c r="RKF108"/>
      <c r="RKG108"/>
      <c r="RKH108"/>
      <c r="RKI108"/>
      <c r="RKJ108"/>
      <c r="RKK108"/>
      <c r="RKL108"/>
      <c r="RKM108"/>
      <c r="RKN108"/>
      <c r="RKO108"/>
      <c r="RKP108"/>
      <c r="RKQ108"/>
      <c r="RKR108"/>
      <c r="RKS108"/>
      <c r="RKT108"/>
      <c r="RKU108"/>
      <c r="RKV108"/>
      <c r="RKW108"/>
      <c r="RKX108"/>
      <c r="RKY108"/>
      <c r="RKZ108"/>
      <c r="RLA108"/>
      <c r="RLB108"/>
      <c r="RLC108"/>
      <c r="RLD108"/>
      <c r="RLE108"/>
      <c r="RLF108"/>
      <c r="RLG108"/>
      <c r="RLH108"/>
      <c r="RLI108"/>
      <c r="RLJ108"/>
      <c r="RLK108"/>
      <c r="RLL108"/>
      <c r="RLM108"/>
      <c r="RLN108"/>
      <c r="RLO108"/>
      <c r="RLP108"/>
      <c r="RLQ108"/>
      <c r="RLR108"/>
      <c r="RLS108"/>
      <c r="RLT108"/>
      <c r="RLU108"/>
      <c r="RLV108"/>
      <c r="RLW108"/>
      <c r="RLX108"/>
      <c r="RLY108"/>
      <c r="RLZ108"/>
      <c r="RMA108"/>
      <c r="RMB108"/>
      <c r="RMC108"/>
      <c r="RMD108"/>
      <c r="RME108"/>
      <c r="RMF108"/>
      <c r="RMG108"/>
      <c r="RMH108"/>
      <c r="RMI108"/>
      <c r="RMJ108"/>
      <c r="RMK108"/>
      <c r="RML108"/>
      <c r="RMM108"/>
      <c r="RMN108"/>
      <c r="RMO108"/>
      <c r="RMP108"/>
      <c r="RMQ108"/>
      <c r="RMR108"/>
      <c r="RMS108"/>
      <c r="RMT108"/>
      <c r="RMU108"/>
      <c r="RMV108"/>
      <c r="RMW108"/>
      <c r="RMX108"/>
      <c r="RMY108"/>
      <c r="RMZ108"/>
      <c r="RNA108"/>
      <c r="RNB108"/>
      <c r="RNC108"/>
      <c r="RND108"/>
      <c r="RNE108"/>
      <c r="RNF108"/>
      <c r="RNG108"/>
      <c r="RNH108"/>
      <c r="RNI108"/>
      <c r="RNJ108"/>
      <c r="RNK108"/>
      <c r="RNL108"/>
      <c r="RNM108"/>
      <c r="RNN108"/>
      <c r="RNO108"/>
      <c r="RNP108"/>
      <c r="RNQ108"/>
      <c r="RNR108"/>
      <c r="RNS108"/>
      <c r="RNT108"/>
      <c r="RNU108"/>
      <c r="RNV108"/>
      <c r="RNW108"/>
      <c r="RNX108"/>
      <c r="RNY108"/>
      <c r="RNZ108"/>
      <c r="ROA108"/>
      <c r="ROB108"/>
      <c r="ROC108"/>
      <c r="ROD108"/>
      <c r="ROE108"/>
      <c r="ROF108"/>
      <c r="ROG108"/>
      <c r="ROH108"/>
      <c r="ROI108"/>
      <c r="ROJ108"/>
      <c r="ROK108"/>
      <c r="ROL108"/>
      <c r="ROM108"/>
      <c r="RON108"/>
      <c r="ROO108"/>
      <c r="ROP108"/>
      <c r="ROQ108"/>
      <c r="ROR108"/>
      <c r="ROS108"/>
      <c r="ROT108"/>
      <c r="ROU108"/>
      <c r="ROV108"/>
      <c r="ROW108"/>
      <c r="ROX108"/>
      <c r="ROY108"/>
      <c r="ROZ108"/>
      <c r="RPA108"/>
      <c r="RPB108"/>
      <c r="RPC108"/>
      <c r="RPD108"/>
      <c r="RPE108"/>
      <c r="RPF108"/>
      <c r="RPG108"/>
      <c r="RPH108"/>
      <c r="RPI108"/>
      <c r="RPJ108"/>
      <c r="RPK108"/>
      <c r="RPL108"/>
      <c r="RPM108"/>
      <c r="RPN108"/>
      <c r="RPO108"/>
      <c r="RPP108"/>
      <c r="RPQ108"/>
      <c r="RPR108"/>
      <c r="RPS108"/>
      <c r="RPT108"/>
      <c r="RPU108"/>
      <c r="RPV108"/>
      <c r="RPW108"/>
      <c r="RPX108"/>
      <c r="RPY108"/>
      <c r="RPZ108"/>
      <c r="RQA108"/>
      <c r="RQB108"/>
      <c r="RQC108"/>
      <c r="RQD108"/>
      <c r="RQE108"/>
      <c r="RQF108"/>
      <c r="RQG108"/>
      <c r="RQH108"/>
      <c r="RQI108"/>
      <c r="RQJ108"/>
      <c r="RQK108"/>
      <c r="RQL108"/>
      <c r="RQM108"/>
      <c r="RQN108"/>
      <c r="RQO108"/>
      <c r="RQP108"/>
      <c r="RQQ108"/>
      <c r="RQR108"/>
      <c r="RQS108"/>
      <c r="RQT108"/>
      <c r="RQU108"/>
      <c r="RQV108"/>
      <c r="RQW108"/>
      <c r="RQX108"/>
      <c r="RQY108"/>
      <c r="RQZ108"/>
      <c r="RRA108"/>
      <c r="RRB108"/>
      <c r="RRC108"/>
      <c r="RRD108"/>
      <c r="RRE108"/>
      <c r="RRF108"/>
      <c r="RRG108"/>
      <c r="RRH108"/>
      <c r="RRI108"/>
      <c r="RRJ108"/>
      <c r="RRK108"/>
      <c r="RRL108"/>
      <c r="RRM108"/>
      <c r="RRN108"/>
      <c r="RRO108"/>
      <c r="RRP108"/>
      <c r="RRQ108"/>
      <c r="RRR108"/>
      <c r="RRS108"/>
      <c r="RRT108"/>
      <c r="RRU108"/>
      <c r="RRV108"/>
      <c r="RRW108"/>
      <c r="RRX108"/>
      <c r="RRY108"/>
      <c r="RRZ108"/>
      <c r="RSA108"/>
      <c r="RSB108"/>
      <c r="RSC108"/>
      <c r="RSD108"/>
      <c r="RSE108"/>
      <c r="RSF108"/>
      <c r="RSG108"/>
      <c r="RSH108"/>
      <c r="RSI108"/>
      <c r="RSJ108"/>
      <c r="RSK108"/>
      <c r="RSL108"/>
      <c r="RSM108"/>
      <c r="RSN108"/>
      <c r="RSO108"/>
      <c r="RSP108"/>
      <c r="RSQ108"/>
      <c r="RSR108"/>
      <c r="RSS108"/>
      <c r="RST108"/>
      <c r="RSU108"/>
      <c r="RSV108"/>
      <c r="RSW108"/>
      <c r="RSX108"/>
      <c r="RSY108"/>
      <c r="RSZ108"/>
      <c r="RTA108"/>
      <c r="RTB108"/>
      <c r="RTC108"/>
      <c r="RTD108"/>
      <c r="RTE108"/>
      <c r="RTF108"/>
      <c r="RTG108"/>
      <c r="RTH108"/>
      <c r="RTI108"/>
      <c r="RTJ108"/>
      <c r="RTK108"/>
      <c r="RTL108"/>
      <c r="RTM108"/>
      <c r="RTN108"/>
      <c r="RTO108"/>
      <c r="RTP108"/>
      <c r="RTQ108"/>
      <c r="RTR108"/>
      <c r="RTS108"/>
      <c r="RTT108"/>
      <c r="RTU108"/>
      <c r="RTV108"/>
      <c r="RTW108"/>
      <c r="RTX108"/>
      <c r="RTY108"/>
      <c r="RTZ108"/>
      <c r="RUA108"/>
      <c r="RUB108"/>
      <c r="RUC108"/>
      <c r="RUD108"/>
      <c r="RUE108"/>
      <c r="RUF108"/>
      <c r="RUG108"/>
      <c r="RUH108"/>
      <c r="RUI108"/>
      <c r="RUJ108"/>
      <c r="RUK108"/>
      <c r="RUL108"/>
      <c r="RUM108"/>
      <c r="RUN108"/>
      <c r="RUO108"/>
      <c r="RUP108"/>
      <c r="RUQ108"/>
      <c r="RUR108"/>
      <c r="RUS108"/>
      <c r="RUT108"/>
      <c r="RUU108"/>
      <c r="RUV108"/>
      <c r="RUW108"/>
      <c r="RUX108"/>
      <c r="RUY108"/>
      <c r="RUZ108"/>
      <c r="RVA108"/>
      <c r="RVB108"/>
      <c r="RVC108"/>
      <c r="RVD108"/>
      <c r="RVE108"/>
      <c r="RVF108"/>
      <c r="RVG108"/>
      <c r="RVH108"/>
      <c r="RVI108"/>
      <c r="RVJ108"/>
      <c r="RVK108"/>
      <c r="RVL108"/>
      <c r="RVM108"/>
      <c r="RVN108"/>
      <c r="RVO108"/>
      <c r="RVP108"/>
      <c r="RVQ108"/>
      <c r="RVR108"/>
      <c r="RVS108"/>
      <c r="RVT108"/>
      <c r="RVU108"/>
      <c r="RVV108"/>
      <c r="RVW108"/>
      <c r="RVX108"/>
      <c r="RVY108"/>
      <c r="RVZ108"/>
      <c r="RWA108"/>
      <c r="RWB108"/>
      <c r="RWC108"/>
      <c r="RWD108"/>
      <c r="RWE108"/>
      <c r="RWF108"/>
      <c r="RWG108"/>
      <c r="RWH108"/>
      <c r="RWI108"/>
      <c r="RWJ108"/>
      <c r="RWK108"/>
      <c r="RWL108"/>
      <c r="RWM108"/>
      <c r="RWN108"/>
      <c r="RWO108"/>
      <c r="RWP108"/>
      <c r="RWQ108"/>
      <c r="RWR108"/>
      <c r="RWS108"/>
      <c r="RWT108"/>
      <c r="RWU108"/>
      <c r="RWV108"/>
      <c r="RWW108"/>
      <c r="RWX108"/>
      <c r="RWY108"/>
      <c r="RWZ108"/>
      <c r="RXA108"/>
      <c r="RXB108"/>
      <c r="RXC108"/>
      <c r="RXD108"/>
      <c r="RXE108"/>
      <c r="RXF108"/>
      <c r="RXG108"/>
      <c r="RXH108"/>
      <c r="RXI108"/>
      <c r="RXJ108"/>
      <c r="RXK108"/>
      <c r="RXL108"/>
      <c r="RXM108"/>
      <c r="RXN108"/>
      <c r="RXO108"/>
      <c r="RXP108"/>
      <c r="RXQ108"/>
      <c r="RXR108"/>
      <c r="RXS108"/>
      <c r="RXT108"/>
      <c r="RXU108"/>
      <c r="RXV108"/>
      <c r="RXW108"/>
      <c r="RXX108"/>
      <c r="RXY108"/>
      <c r="RXZ108"/>
      <c r="RYA108"/>
      <c r="RYB108"/>
      <c r="RYC108"/>
      <c r="RYD108"/>
      <c r="RYE108"/>
      <c r="RYF108"/>
      <c r="RYG108"/>
      <c r="RYH108"/>
      <c r="RYI108"/>
      <c r="RYJ108"/>
      <c r="RYK108"/>
      <c r="RYL108"/>
      <c r="RYM108"/>
      <c r="RYN108"/>
      <c r="RYO108"/>
      <c r="RYP108"/>
      <c r="RYQ108"/>
      <c r="RYR108"/>
      <c r="RYS108"/>
      <c r="RYT108"/>
      <c r="RYU108"/>
      <c r="RYV108"/>
      <c r="RYW108"/>
      <c r="RYX108"/>
      <c r="RYY108"/>
      <c r="RYZ108"/>
      <c r="RZA108"/>
      <c r="RZB108"/>
      <c r="RZC108"/>
      <c r="RZD108"/>
      <c r="RZE108"/>
      <c r="RZF108"/>
      <c r="RZG108"/>
      <c r="RZH108"/>
      <c r="RZI108"/>
      <c r="RZJ108"/>
      <c r="RZK108"/>
      <c r="RZL108"/>
      <c r="RZM108"/>
      <c r="RZN108"/>
      <c r="RZO108"/>
      <c r="RZP108"/>
      <c r="RZQ108"/>
      <c r="RZR108"/>
      <c r="RZS108"/>
      <c r="RZT108"/>
      <c r="RZU108"/>
      <c r="RZV108"/>
      <c r="RZW108"/>
      <c r="RZX108"/>
      <c r="RZY108"/>
      <c r="RZZ108"/>
      <c r="SAA108"/>
      <c r="SAB108"/>
      <c r="SAC108"/>
      <c r="SAD108"/>
      <c r="SAE108"/>
      <c r="SAF108"/>
      <c r="SAG108"/>
      <c r="SAH108"/>
      <c r="SAI108"/>
      <c r="SAJ108"/>
      <c r="SAK108"/>
      <c r="SAL108"/>
      <c r="SAM108"/>
      <c r="SAN108"/>
      <c r="SAO108"/>
      <c r="SAP108"/>
      <c r="SAQ108"/>
      <c r="SAR108"/>
      <c r="SAS108"/>
      <c r="SAT108"/>
      <c r="SAU108"/>
      <c r="SAV108"/>
      <c r="SAW108"/>
      <c r="SAX108"/>
      <c r="SAY108"/>
      <c r="SAZ108"/>
      <c r="SBA108"/>
      <c r="SBB108"/>
      <c r="SBC108"/>
      <c r="SBD108"/>
      <c r="SBE108"/>
      <c r="SBF108"/>
      <c r="SBG108"/>
      <c r="SBH108"/>
      <c r="SBI108"/>
      <c r="SBJ108"/>
      <c r="SBK108"/>
      <c r="SBL108"/>
      <c r="SBM108"/>
      <c r="SBN108"/>
      <c r="SBO108"/>
      <c r="SBP108"/>
      <c r="SBQ108"/>
      <c r="SBR108"/>
      <c r="SBS108"/>
      <c r="SBT108"/>
      <c r="SBU108"/>
      <c r="SBV108"/>
      <c r="SBW108"/>
      <c r="SBX108"/>
      <c r="SBY108"/>
      <c r="SBZ108"/>
      <c r="SCA108"/>
      <c r="SCB108"/>
      <c r="SCC108"/>
      <c r="SCD108"/>
      <c r="SCE108"/>
      <c r="SCF108"/>
      <c r="SCG108"/>
      <c r="SCH108"/>
      <c r="SCI108"/>
      <c r="SCJ108"/>
      <c r="SCK108"/>
      <c r="SCL108"/>
      <c r="SCM108"/>
      <c r="SCN108"/>
      <c r="SCO108"/>
      <c r="SCP108"/>
      <c r="SCQ108"/>
      <c r="SCR108"/>
      <c r="SCS108"/>
      <c r="SCT108"/>
      <c r="SCU108"/>
      <c r="SCV108"/>
      <c r="SCW108"/>
      <c r="SCX108"/>
      <c r="SCY108"/>
      <c r="SCZ108"/>
      <c r="SDA108"/>
      <c r="SDB108"/>
      <c r="SDC108"/>
      <c r="SDD108"/>
      <c r="SDE108"/>
      <c r="SDF108"/>
      <c r="SDG108"/>
      <c r="SDH108"/>
      <c r="SDI108"/>
      <c r="SDJ108"/>
      <c r="SDK108"/>
      <c r="SDL108"/>
      <c r="SDM108"/>
      <c r="SDN108"/>
      <c r="SDO108"/>
      <c r="SDP108"/>
      <c r="SDQ108"/>
      <c r="SDR108"/>
      <c r="SDS108"/>
      <c r="SDT108"/>
      <c r="SDU108"/>
      <c r="SDV108"/>
      <c r="SDW108"/>
      <c r="SDX108"/>
      <c r="SDY108"/>
      <c r="SDZ108"/>
      <c r="SEA108"/>
      <c r="SEB108"/>
      <c r="SEC108"/>
      <c r="SED108"/>
      <c r="SEE108"/>
      <c r="SEF108"/>
      <c r="SEG108"/>
      <c r="SEH108"/>
      <c r="SEI108"/>
      <c r="SEJ108"/>
      <c r="SEK108"/>
      <c r="SEL108"/>
      <c r="SEM108"/>
      <c r="SEN108"/>
      <c r="SEO108"/>
      <c r="SEP108"/>
      <c r="SEQ108"/>
      <c r="SER108"/>
      <c r="SES108"/>
      <c r="SET108"/>
      <c r="SEU108"/>
      <c r="SEV108"/>
      <c r="SEW108"/>
      <c r="SEX108"/>
      <c r="SEY108"/>
      <c r="SEZ108"/>
      <c r="SFA108"/>
      <c r="SFB108"/>
      <c r="SFC108"/>
      <c r="SFD108"/>
      <c r="SFE108"/>
      <c r="SFF108"/>
      <c r="SFG108"/>
      <c r="SFH108"/>
      <c r="SFI108"/>
      <c r="SFJ108"/>
      <c r="SFK108"/>
      <c r="SFL108"/>
      <c r="SFM108"/>
      <c r="SFN108"/>
      <c r="SFO108"/>
      <c r="SFP108"/>
      <c r="SFQ108"/>
      <c r="SFR108"/>
      <c r="SFS108"/>
      <c r="SFT108"/>
      <c r="SFU108"/>
      <c r="SFV108"/>
      <c r="SFW108"/>
      <c r="SFX108"/>
      <c r="SFY108"/>
      <c r="SFZ108"/>
      <c r="SGA108"/>
      <c r="SGB108"/>
      <c r="SGC108"/>
      <c r="SGD108"/>
      <c r="SGE108"/>
      <c r="SGF108"/>
      <c r="SGG108"/>
      <c r="SGH108"/>
      <c r="SGI108"/>
      <c r="SGJ108"/>
      <c r="SGK108"/>
      <c r="SGL108"/>
      <c r="SGM108"/>
      <c r="SGN108"/>
      <c r="SGO108"/>
      <c r="SGP108"/>
      <c r="SGQ108"/>
      <c r="SGR108"/>
      <c r="SGS108"/>
      <c r="SGT108"/>
      <c r="SGU108"/>
      <c r="SGV108"/>
      <c r="SGW108"/>
      <c r="SGX108"/>
      <c r="SGY108"/>
      <c r="SGZ108"/>
      <c r="SHA108"/>
      <c r="SHB108"/>
      <c r="SHC108"/>
      <c r="SHD108"/>
      <c r="SHE108"/>
      <c r="SHF108"/>
      <c r="SHG108"/>
      <c r="SHH108"/>
      <c r="SHI108"/>
      <c r="SHJ108"/>
      <c r="SHK108"/>
      <c r="SHL108"/>
      <c r="SHM108"/>
      <c r="SHN108"/>
      <c r="SHO108"/>
      <c r="SHP108"/>
      <c r="SHQ108"/>
      <c r="SHR108"/>
      <c r="SHS108"/>
      <c r="SHT108"/>
      <c r="SHU108"/>
      <c r="SHV108"/>
      <c r="SHW108"/>
      <c r="SHX108"/>
      <c r="SHY108"/>
      <c r="SHZ108"/>
      <c r="SIA108"/>
      <c r="SIB108"/>
      <c r="SIC108"/>
      <c r="SID108"/>
      <c r="SIE108"/>
      <c r="SIF108"/>
      <c r="SIG108"/>
      <c r="SIH108"/>
      <c r="SII108"/>
      <c r="SIJ108"/>
      <c r="SIK108"/>
      <c r="SIL108"/>
      <c r="SIM108"/>
      <c r="SIN108"/>
      <c r="SIO108"/>
      <c r="SIP108"/>
      <c r="SIQ108"/>
      <c r="SIR108"/>
      <c r="SIS108"/>
      <c r="SIT108"/>
      <c r="SIU108"/>
      <c r="SIV108"/>
      <c r="SIW108"/>
      <c r="SIX108"/>
      <c r="SIY108"/>
      <c r="SIZ108"/>
      <c r="SJA108"/>
      <c r="SJB108"/>
      <c r="SJC108"/>
      <c r="SJD108"/>
      <c r="SJE108"/>
      <c r="SJF108"/>
      <c r="SJG108"/>
      <c r="SJH108"/>
      <c r="SJI108"/>
      <c r="SJJ108"/>
      <c r="SJK108"/>
      <c r="SJL108"/>
      <c r="SJM108"/>
      <c r="SJN108"/>
      <c r="SJO108"/>
      <c r="SJP108"/>
      <c r="SJQ108"/>
      <c r="SJR108"/>
      <c r="SJS108"/>
      <c r="SJT108"/>
      <c r="SJU108"/>
      <c r="SJV108"/>
      <c r="SJW108"/>
      <c r="SJX108"/>
      <c r="SJY108"/>
      <c r="SJZ108"/>
      <c r="SKA108"/>
      <c r="SKB108"/>
      <c r="SKC108"/>
      <c r="SKD108"/>
      <c r="SKE108"/>
      <c r="SKF108"/>
      <c r="SKG108"/>
      <c r="SKH108"/>
      <c r="SKI108"/>
      <c r="SKJ108"/>
      <c r="SKK108"/>
      <c r="SKL108"/>
      <c r="SKM108"/>
      <c r="SKN108"/>
      <c r="SKO108"/>
      <c r="SKP108"/>
      <c r="SKQ108"/>
      <c r="SKR108"/>
      <c r="SKS108"/>
      <c r="SKT108"/>
      <c r="SKU108"/>
      <c r="SKV108"/>
      <c r="SKW108"/>
      <c r="SKX108"/>
      <c r="SKY108"/>
      <c r="SKZ108"/>
      <c r="SLA108"/>
      <c r="SLB108"/>
      <c r="SLC108"/>
      <c r="SLD108"/>
      <c r="SLE108"/>
      <c r="SLF108"/>
      <c r="SLG108"/>
      <c r="SLH108"/>
      <c r="SLI108"/>
      <c r="SLJ108"/>
      <c r="SLK108"/>
      <c r="SLL108"/>
      <c r="SLM108"/>
      <c r="SLN108"/>
      <c r="SLO108"/>
      <c r="SLP108"/>
      <c r="SLQ108"/>
      <c r="SLR108"/>
      <c r="SLS108"/>
      <c r="SLT108"/>
      <c r="SLU108"/>
      <c r="SLV108"/>
      <c r="SLW108"/>
      <c r="SLX108"/>
      <c r="SLY108"/>
      <c r="SLZ108"/>
      <c r="SMA108"/>
      <c r="SMB108"/>
      <c r="SMC108"/>
      <c r="SMD108"/>
      <c r="SME108"/>
      <c r="SMF108"/>
      <c r="SMG108"/>
      <c r="SMH108"/>
      <c r="SMI108"/>
      <c r="SMJ108"/>
      <c r="SMK108"/>
      <c r="SML108"/>
      <c r="SMM108"/>
      <c r="SMN108"/>
      <c r="SMO108"/>
      <c r="SMP108"/>
      <c r="SMQ108"/>
      <c r="SMR108"/>
      <c r="SMS108"/>
      <c r="SMT108"/>
      <c r="SMU108"/>
      <c r="SMV108"/>
      <c r="SMW108"/>
      <c r="SMX108"/>
      <c r="SMY108"/>
      <c r="SMZ108"/>
      <c r="SNA108"/>
      <c r="SNB108"/>
      <c r="SNC108"/>
      <c r="SND108"/>
      <c r="SNE108"/>
      <c r="SNF108"/>
      <c r="SNG108"/>
      <c r="SNH108"/>
      <c r="SNI108"/>
      <c r="SNJ108"/>
      <c r="SNK108"/>
      <c r="SNL108"/>
      <c r="SNM108"/>
      <c r="SNN108"/>
      <c r="SNO108"/>
      <c r="SNP108"/>
      <c r="SNQ108"/>
      <c r="SNR108"/>
      <c r="SNS108"/>
      <c r="SNT108"/>
      <c r="SNU108"/>
      <c r="SNV108"/>
      <c r="SNW108"/>
      <c r="SNX108"/>
      <c r="SNY108"/>
      <c r="SNZ108"/>
      <c r="SOA108"/>
      <c r="SOB108"/>
      <c r="SOC108"/>
      <c r="SOD108"/>
      <c r="SOE108"/>
      <c r="SOF108"/>
      <c r="SOG108"/>
      <c r="SOH108"/>
      <c r="SOI108"/>
      <c r="SOJ108"/>
      <c r="SOK108"/>
      <c r="SOL108"/>
      <c r="SOM108"/>
      <c r="SON108"/>
      <c r="SOO108"/>
      <c r="SOP108"/>
      <c r="SOQ108"/>
      <c r="SOR108"/>
      <c r="SOS108"/>
      <c r="SOT108"/>
      <c r="SOU108"/>
      <c r="SOV108"/>
      <c r="SOW108"/>
      <c r="SOX108"/>
      <c r="SOY108"/>
      <c r="SOZ108"/>
      <c r="SPA108"/>
      <c r="SPB108"/>
      <c r="SPC108"/>
      <c r="SPD108"/>
      <c r="SPE108"/>
      <c r="SPF108"/>
      <c r="SPG108"/>
      <c r="SPH108"/>
      <c r="SPI108"/>
      <c r="SPJ108"/>
      <c r="SPK108"/>
      <c r="SPL108"/>
      <c r="SPM108"/>
      <c r="SPN108"/>
      <c r="SPO108"/>
      <c r="SPP108"/>
      <c r="SPQ108"/>
      <c r="SPR108"/>
      <c r="SPS108"/>
      <c r="SPT108"/>
      <c r="SPU108"/>
      <c r="SPV108"/>
      <c r="SPW108"/>
      <c r="SPX108"/>
      <c r="SPY108"/>
      <c r="SPZ108"/>
      <c r="SQA108"/>
      <c r="SQB108"/>
      <c r="SQC108"/>
      <c r="SQD108"/>
      <c r="SQE108"/>
      <c r="SQF108"/>
      <c r="SQG108"/>
      <c r="SQH108"/>
      <c r="SQI108"/>
      <c r="SQJ108"/>
      <c r="SQK108"/>
      <c r="SQL108"/>
      <c r="SQM108"/>
      <c r="SQN108"/>
      <c r="SQO108"/>
      <c r="SQP108"/>
      <c r="SQQ108"/>
      <c r="SQR108"/>
      <c r="SQS108"/>
      <c r="SQT108"/>
      <c r="SQU108"/>
      <c r="SQV108"/>
      <c r="SQW108"/>
      <c r="SQX108"/>
      <c r="SQY108"/>
      <c r="SQZ108"/>
      <c r="SRA108"/>
      <c r="SRB108"/>
      <c r="SRC108"/>
      <c r="SRD108"/>
      <c r="SRE108"/>
      <c r="SRF108"/>
      <c r="SRG108"/>
      <c r="SRH108"/>
      <c r="SRI108"/>
      <c r="SRJ108"/>
      <c r="SRK108"/>
      <c r="SRL108"/>
      <c r="SRM108"/>
      <c r="SRN108"/>
      <c r="SRO108"/>
      <c r="SRP108"/>
      <c r="SRQ108"/>
      <c r="SRR108"/>
      <c r="SRS108"/>
      <c r="SRT108"/>
      <c r="SRU108"/>
      <c r="SRV108"/>
      <c r="SRW108"/>
      <c r="SRX108"/>
      <c r="SRY108"/>
      <c r="SRZ108"/>
      <c r="SSA108"/>
      <c r="SSB108"/>
      <c r="SSC108"/>
      <c r="SSD108"/>
      <c r="SSE108"/>
      <c r="SSF108"/>
      <c r="SSG108"/>
      <c r="SSH108"/>
      <c r="SSI108"/>
      <c r="SSJ108"/>
      <c r="SSK108"/>
      <c r="SSL108"/>
      <c r="SSM108"/>
      <c r="SSN108"/>
      <c r="SSO108"/>
      <c r="SSP108"/>
      <c r="SSQ108"/>
      <c r="SSR108"/>
      <c r="SSS108"/>
      <c r="SST108"/>
      <c r="SSU108"/>
      <c r="SSV108"/>
      <c r="SSW108"/>
      <c r="SSX108"/>
      <c r="SSY108"/>
      <c r="SSZ108"/>
      <c r="STA108"/>
      <c r="STB108"/>
      <c r="STC108"/>
      <c r="STD108"/>
      <c r="STE108"/>
      <c r="STF108"/>
      <c r="STG108"/>
      <c r="STH108"/>
      <c r="STI108"/>
      <c r="STJ108"/>
      <c r="STK108"/>
      <c r="STL108"/>
      <c r="STM108"/>
      <c r="STN108"/>
      <c r="STO108"/>
      <c r="STP108"/>
      <c r="STQ108"/>
      <c r="STR108"/>
      <c r="STS108"/>
      <c r="STT108"/>
      <c r="STU108"/>
      <c r="STV108"/>
      <c r="STW108"/>
      <c r="STX108"/>
      <c r="STY108"/>
      <c r="STZ108"/>
      <c r="SUA108"/>
      <c r="SUB108"/>
      <c r="SUC108"/>
      <c r="SUD108"/>
      <c r="SUE108"/>
      <c r="SUF108"/>
      <c r="SUG108"/>
      <c r="SUH108"/>
      <c r="SUI108"/>
      <c r="SUJ108"/>
      <c r="SUK108"/>
      <c r="SUL108"/>
      <c r="SUM108"/>
      <c r="SUN108"/>
      <c r="SUO108"/>
      <c r="SUP108"/>
      <c r="SUQ108"/>
      <c r="SUR108"/>
      <c r="SUS108"/>
      <c r="SUT108"/>
      <c r="SUU108"/>
      <c r="SUV108"/>
      <c r="SUW108"/>
      <c r="SUX108"/>
      <c r="SUY108"/>
      <c r="SUZ108"/>
      <c r="SVA108"/>
      <c r="SVB108"/>
      <c r="SVC108"/>
      <c r="SVD108"/>
      <c r="SVE108"/>
      <c r="SVF108"/>
      <c r="SVG108"/>
      <c r="SVH108"/>
      <c r="SVI108"/>
      <c r="SVJ108"/>
      <c r="SVK108"/>
      <c r="SVL108"/>
      <c r="SVM108"/>
      <c r="SVN108"/>
      <c r="SVO108"/>
      <c r="SVP108"/>
      <c r="SVQ108"/>
      <c r="SVR108"/>
      <c r="SVS108"/>
      <c r="SVT108"/>
      <c r="SVU108"/>
      <c r="SVV108"/>
      <c r="SVW108"/>
      <c r="SVX108"/>
      <c r="SVY108"/>
      <c r="SVZ108"/>
      <c r="SWA108"/>
      <c r="SWB108"/>
      <c r="SWC108"/>
      <c r="SWD108"/>
      <c r="SWE108"/>
      <c r="SWF108"/>
      <c r="SWG108"/>
      <c r="SWH108"/>
      <c r="SWI108"/>
      <c r="SWJ108"/>
      <c r="SWK108"/>
      <c r="SWL108"/>
      <c r="SWM108"/>
      <c r="SWN108"/>
      <c r="SWO108"/>
      <c r="SWP108"/>
      <c r="SWQ108"/>
      <c r="SWR108"/>
      <c r="SWS108"/>
      <c r="SWT108"/>
      <c r="SWU108"/>
      <c r="SWV108"/>
      <c r="SWW108"/>
      <c r="SWX108"/>
      <c r="SWY108"/>
      <c r="SWZ108"/>
      <c r="SXA108"/>
      <c r="SXB108"/>
      <c r="SXC108"/>
      <c r="SXD108"/>
      <c r="SXE108"/>
      <c r="SXF108"/>
      <c r="SXG108"/>
      <c r="SXH108"/>
      <c r="SXI108"/>
      <c r="SXJ108"/>
      <c r="SXK108"/>
      <c r="SXL108"/>
      <c r="SXM108"/>
      <c r="SXN108"/>
      <c r="SXO108"/>
      <c r="SXP108"/>
      <c r="SXQ108"/>
      <c r="SXR108"/>
      <c r="SXS108"/>
      <c r="SXT108"/>
      <c r="SXU108"/>
      <c r="SXV108"/>
      <c r="SXW108"/>
      <c r="SXX108"/>
      <c r="SXY108"/>
      <c r="SXZ108"/>
      <c r="SYA108"/>
      <c r="SYB108"/>
      <c r="SYC108"/>
      <c r="SYD108"/>
      <c r="SYE108"/>
      <c r="SYF108"/>
      <c r="SYG108"/>
      <c r="SYH108"/>
      <c r="SYI108"/>
      <c r="SYJ108"/>
      <c r="SYK108"/>
      <c r="SYL108"/>
      <c r="SYM108"/>
      <c r="SYN108"/>
      <c r="SYO108"/>
      <c r="SYP108"/>
      <c r="SYQ108"/>
      <c r="SYR108"/>
      <c r="SYS108"/>
      <c r="SYT108"/>
      <c r="SYU108"/>
      <c r="SYV108"/>
      <c r="SYW108"/>
      <c r="SYX108"/>
      <c r="SYY108"/>
      <c r="SYZ108"/>
      <c r="SZA108"/>
      <c r="SZB108"/>
      <c r="SZC108"/>
      <c r="SZD108"/>
      <c r="SZE108"/>
      <c r="SZF108"/>
      <c r="SZG108"/>
      <c r="SZH108"/>
      <c r="SZI108"/>
      <c r="SZJ108"/>
      <c r="SZK108"/>
      <c r="SZL108"/>
      <c r="SZM108"/>
      <c r="SZN108"/>
      <c r="SZO108"/>
      <c r="SZP108"/>
      <c r="SZQ108"/>
      <c r="SZR108"/>
      <c r="SZS108"/>
      <c r="SZT108"/>
      <c r="SZU108"/>
      <c r="SZV108"/>
      <c r="SZW108"/>
      <c r="SZX108"/>
      <c r="SZY108"/>
      <c r="SZZ108"/>
      <c r="TAA108"/>
      <c r="TAB108"/>
      <c r="TAC108"/>
      <c r="TAD108"/>
      <c r="TAE108"/>
      <c r="TAF108"/>
      <c r="TAG108"/>
      <c r="TAH108"/>
      <c r="TAI108"/>
      <c r="TAJ108"/>
      <c r="TAK108"/>
      <c r="TAL108"/>
      <c r="TAM108"/>
      <c r="TAN108"/>
      <c r="TAO108"/>
      <c r="TAP108"/>
      <c r="TAQ108"/>
      <c r="TAR108"/>
      <c r="TAS108"/>
      <c r="TAT108"/>
      <c r="TAU108"/>
      <c r="TAV108"/>
      <c r="TAW108"/>
      <c r="TAX108"/>
      <c r="TAY108"/>
      <c r="TAZ108"/>
      <c r="TBA108"/>
      <c r="TBB108"/>
      <c r="TBC108"/>
      <c r="TBD108"/>
      <c r="TBE108"/>
      <c r="TBF108"/>
      <c r="TBG108"/>
      <c r="TBH108"/>
      <c r="TBI108"/>
      <c r="TBJ108"/>
      <c r="TBK108"/>
      <c r="TBL108"/>
      <c r="TBM108"/>
      <c r="TBN108"/>
      <c r="TBO108"/>
      <c r="TBP108"/>
      <c r="TBQ108"/>
      <c r="TBR108"/>
      <c r="TBS108"/>
      <c r="TBT108"/>
      <c r="TBU108"/>
      <c r="TBV108"/>
      <c r="TBW108"/>
      <c r="TBX108"/>
      <c r="TBY108"/>
      <c r="TBZ108"/>
      <c r="TCA108"/>
      <c r="TCB108"/>
      <c r="TCC108"/>
      <c r="TCD108"/>
      <c r="TCE108"/>
      <c r="TCF108"/>
      <c r="TCG108"/>
      <c r="TCH108"/>
      <c r="TCI108"/>
      <c r="TCJ108"/>
      <c r="TCK108"/>
      <c r="TCL108"/>
      <c r="TCM108"/>
      <c r="TCN108"/>
      <c r="TCO108"/>
      <c r="TCP108"/>
      <c r="TCQ108"/>
      <c r="TCR108"/>
      <c r="TCS108"/>
      <c r="TCT108"/>
      <c r="TCU108"/>
      <c r="TCV108"/>
      <c r="TCW108"/>
      <c r="TCX108"/>
      <c r="TCY108"/>
      <c r="TCZ108"/>
      <c r="TDA108"/>
      <c r="TDB108"/>
      <c r="TDC108"/>
      <c r="TDD108"/>
      <c r="TDE108"/>
      <c r="TDF108"/>
      <c r="TDG108"/>
      <c r="TDH108"/>
      <c r="TDI108"/>
      <c r="TDJ108"/>
      <c r="TDK108"/>
      <c r="TDL108"/>
      <c r="TDM108"/>
      <c r="TDN108"/>
      <c r="TDO108"/>
      <c r="TDP108"/>
      <c r="TDQ108"/>
      <c r="TDR108"/>
      <c r="TDS108"/>
      <c r="TDT108"/>
      <c r="TDU108"/>
      <c r="TDV108"/>
      <c r="TDW108"/>
      <c r="TDX108"/>
      <c r="TDY108"/>
      <c r="TDZ108"/>
      <c r="TEA108"/>
      <c r="TEB108"/>
      <c r="TEC108"/>
      <c r="TED108"/>
      <c r="TEE108"/>
      <c r="TEF108"/>
      <c r="TEG108"/>
      <c r="TEH108"/>
      <c r="TEI108"/>
      <c r="TEJ108"/>
      <c r="TEK108"/>
      <c r="TEL108"/>
      <c r="TEM108"/>
      <c r="TEN108"/>
      <c r="TEO108"/>
      <c r="TEP108"/>
      <c r="TEQ108"/>
      <c r="TER108"/>
      <c r="TES108"/>
      <c r="TET108"/>
      <c r="TEU108"/>
      <c r="TEV108"/>
      <c r="TEW108"/>
      <c r="TEX108"/>
      <c r="TEY108"/>
      <c r="TEZ108"/>
      <c r="TFA108"/>
      <c r="TFB108"/>
      <c r="TFC108"/>
      <c r="TFD108"/>
      <c r="TFE108"/>
      <c r="TFF108"/>
      <c r="TFG108"/>
      <c r="TFH108"/>
      <c r="TFI108"/>
      <c r="TFJ108"/>
      <c r="TFK108"/>
      <c r="TFL108"/>
      <c r="TFM108"/>
      <c r="TFN108"/>
      <c r="TFO108"/>
      <c r="TFP108"/>
      <c r="TFQ108"/>
      <c r="TFR108"/>
      <c r="TFS108"/>
      <c r="TFT108"/>
      <c r="TFU108"/>
      <c r="TFV108"/>
      <c r="TFW108"/>
      <c r="TFX108"/>
      <c r="TFY108"/>
      <c r="TFZ108"/>
      <c r="TGA108"/>
      <c r="TGB108"/>
      <c r="TGC108"/>
      <c r="TGD108"/>
      <c r="TGE108"/>
      <c r="TGF108"/>
      <c r="TGG108"/>
      <c r="TGH108"/>
      <c r="TGI108"/>
      <c r="TGJ108"/>
      <c r="TGK108"/>
      <c r="TGL108"/>
      <c r="TGM108"/>
      <c r="TGN108"/>
      <c r="TGO108"/>
      <c r="TGP108"/>
      <c r="TGQ108"/>
      <c r="TGR108"/>
      <c r="TGS108"/>
      <c r="TGT108"/>
      <c r="TGU108"/>
      <c r="TGV108"/>
      <c r="TGW108"/>
      <c r="TGX108"/>
      <c r="TGY108"/>
      <c r="TGZ108"/>
      <c r="THA108"/>
      <c r="THB108"/>
      <c r="THC108"/>
      <c r="THD108"/>
      <c r="THE108"/>
      <c r="THF108"/>
      <c r="THG108"/>
      <c r="THH108"/>
      <c r="THI108"/>
      <c r="THJ108"/>
      <c r="THK108"/>
      <c r="THL108"/>
      <c r="THM108"/>
      <c r="THN108"/>
      <c r="THO108"/>
      <c r="THP108"/>
      <c r="THQ108"/>
      <c r="THR108"/>
      <c r="THS108"/>
      <c r="THT108"/>
      <c r="THU108"/>
      <c r="THV108"/>
      <c r="THW108"/>
      <c r="THX108"/>
      <c r="THY108"/>
      <c r="THZ108"/>
      <c r="TIA108"/>
      <c r="TIB108"/>
      <c r="TIC108"/>
      <c r="TID108"/>
      <c r="TIE108"/>
      <c r="TIF108"/>
      <c r="TIG108"/>
      <c r="TIH108"/>
      <c r="TII108"/>
      <c r="TIJ108"/>
      <c r="TIK108"/>
      <c r="TIL108"/>
      <c r="TIM108"/>
      <c r="TIN108"/>
      <c r="TIO108"/>
      <c r="TIP108"/>
      <c r="TIQ108"/>
      <c r="TIR108"/>
      <c r="TIS108"/>
      <c r="TIT108"/>
      <c r="TIU108"/>
      <c r="TIV108"/>
      <c r="TIW108"/>
      <c r="TIX108"/>
      <c r="TIY108"/>
      <c r="TIZ108"/>
      <c r="TJA108"/>
      <c r="TJB108"/>
      <c r="TJC108"/>
      <c r="TJD108"/>
      <c r="TJE108"/>
      <c r="TJF108"/>
      <c r="TJG108"/>
      <c r="TJH108"/>
      <c r="TJI108"/>
      <c r="TJJ108"/>
      <c r="TJK108"/>
      <c r="TJL108"/>
      <c r="TJM108"/>
      <c r="TJN108"/>
      <c r="TJO108"/>
      <c r="TJP108"/>
      <c r="TJQ108"/>
      <c r="TJR108"/>
      <c r="TJS108"/>
      <c r="TJT108"/>
      <c r="TJU108"/>
      <c r="TJV108"/>
      <c r="TJW108"/>
      <c r="TJX108"/>
      <c r="TJY108"/>
      <c r="TJZ108"/>
      <c r="TKA108"/>
      <c r="TKB108"/>
      <c r="TKC108"/>
      <c r="TKD108"/>
      <c r="TKE108"/>
      <c r="TKF108"/>
      <c r="TKG108"/>
      <c r="TKH108"/>
      <c r="TKI108"/>
      <c r="TKJ108"/>
      <c r="TKK108"/>
      <c r="TKL108"/>
      <c r="TKM108"/>
      <c r="TKN108"/>
      <c r="TKO108"/>
      <c r="TKP108"/>
      <c r="TKQ108"/>
      <c r="TKR108"/>
      <c r="TKS108"/>
      <c r="TKT108"/>
      <c r="TKU108"/>
      <c r="TKV108"/>
      <c r="TKW108"/>
      <c r="TKX108"/>
      <c r="TKY108"/>
      <c r="TKZ108"/>
      <c r="TLA108"/>
      <c r="TLB108"/>
      <c r="TLC108"/>
      <c r="TLD108"/>
      <c r="TLE108"/>
      <c r="TLF108"/>
      <c r="TLG108"/>
      <c r="TLH108"/>
      <c r="TLI108"/>
      <c r="TLJ108"/>
      <c r="TLK108"/>
      <c r="TLL108"/>
      <c r="TLM108"/>
      <c r="TLN108"/>
      <c r="TLO108"/>
      <c r="TLP108"/>
      <c r="TLQ108"/>
      <c r="TLR108"/>
      <c r="TLS108"/>
      <c r="TLT108"/>
      <c r="TLU108"/>
      <c r="TLV108"/>
      <c r="TLW108"/>
      <c r="TLX108"/>
      <c r="TLY108"/>
      <c r="TLZ108"/>
      <c r="TMA108"/>
      <c r="TMB108"/>
      <c r="TMC108"/>
      <c r="TMD108"/>
      <c r="TME108"/>
      <c r="TMF108"/>
      <c r="TMG108"/>
      <c r="TMH108"/>
      <c r="TMI108"/>
      <c r="TMJ108"/>
      <c r="TMK108"/>
      <c r="TML108"/>
      <c r="TMM108"/>
      <c r="TMN108"/>
      <c r="TMO108"/>
      <c r="TMP108"/>
      <c r="TMQ108"/>
      <c r="TMR108"/>
      <c r="TMS108"/>
      <c r="TMT108"/>
      <c r="TMU108"/>
      <c r="TMV108"/>
      <c r="TMW108"/>
      <c r="TMX108"/>
      <c r="TMY108"/>
      <c r="TMZ108"/>
      <c r="TNA108"/>
      <c r="TNB108"/>
      <c r="TNC108"/>
      <c r="TND108"/>
      <c r="TNE108"/>
      <c r="TNF108"/>
      <c r="TNG108"/>
      <c r="TNH108"/>
      <c r="TNI108"/>
      <c r="TNJ108"/>
      <c r="TNK108"/>
      <c r="TNL108"/>
      <c r="TNM108"/>
      <c r="TNN108"/>
      <c r="TNO108"/>
      <c r="TNP108"/>
      <c r="TNQ108"/>
      <c r="TNR108"/>
      <c r="TNS108"/>
      <c r="TNT108"/>
      <c r="TNU108"/>
      <c r="TNV108"/>
      <c r="TNW108"/>
      <c r="TNX108"/>
      <c r="TNY108"/>
      <c r="TNZ108"/>
      <c r="TOA108"/>
      <c r="TOB108"/>
      <c r="TOC108"/>
      <c r="TOD108"/>
      <c r="TOE108"/>
      <c r="TOF108"/>
      <c r="TOG108"/>
      <c r="TOH108"/>
      <c r="TOI108"/>
      <c r="TOJ108"/>
      <c r="TOK108"/>
      <c r="TOL108"/>
      <c r="TOM108"/>
      <c r="TON108"/>
      <c r="TOO108"/>
      <c r="TOP108"/>
      <c r="TOQ108"/>
      <c r="TOR108"/>
      <c r="TOS108"/>
      <c r="TOT108"/>
      <c r="TOU108"/>
      <c r="TOV108"/>
      <c r="TOW108"/>
      <c r="TOX108"/>
      <c r="TOY108"/>
      <c r="TOZ108"/>
      <c r="TPA108"/>
      <c r="TPB108"/>
      <c r="TPC108"/>
      <c r="TPD108"/>
      <c r="TPE108"/>
      <c r="TPF108"/>
      <c r="TPG108"/>
      <c r="TPH108"/>
      <c r="TPI108"/>
      <c r="TPJ108"/>
      <c r="TPK108"/>
      <c r="TPL108"/>
      <c r="TPM108"/>
      <c r="TPN108"/>
      <c r="TPO108"/>
      <c r="TPP108"/>
      <c r="TPQ108"/>
      <c r="TPR108"/>
      <c r="TPS108"/>
      <c r="TPT108"/>
      <c r="TPU108"/>
      <c r="TPV108"/>
      <c r="TPW108"/>
      <c r="TPX108"/>
      <c r="TPY108"/>
      <c r="TPZ108"/>
      <c r="TQA108"/>
      <c r="TQB108"/>
      <c r="TQC108"/>
      <c r="TQD108"/>
      <c r="TQE108"/>
      <c r="TQF108"/>
      <c r="TQG108"/>
      <c r="TQH108"/>
      <c r="TQI108"/>
      <c r="TQJ108"/>
      <c r="TQK108"/>
      <c r="TQL108"/>
      <c r="TQM108"/>
      <c r="TQN108"/>
      <c r="TQO108"/>
      <c r="TQP108"/>
      <c r="TQQ108"/>
      <c r="TQR108"/>
      <c r="TQS108"/>
      <c r="TQT108"/>
      <c r="TQU108"/>
      <c r="TQV108"/>
      <c r="TQW108"/>
      <c r="TQX108"/>
      <c r="TQY108"/>
      <c r="TQZ108"/>
      <c r="TRA108"/>
      <c r="TRB108"/>
      <c r="TRC108"/>
      <c r="TRD108"/>
      <c r="TRE108"/>
      <c r="TRF108"/>
      <c r="TRG108"/>
      <c r="TRH108"/>
      <c r="TRI108"/>
      <c r="TRJ108"/>
      <c r="TRK108"/>
      <c r="TRL108"/>
      <c r="TRM108"/>
      <c r="TRN108"/>
      <c r="TRO108"/>
      <c r="TRP108"/>
      <c r="TRQ108"/>
      <c r="TRR108"/>
      <c r="TRS108"/>
      <c r="TRT108"/>
      <c r="TRU108"/>
      <c r="TRV108"/>
      <c r="TRW108"/>
      <c r="TRX108"/>
      <c r="TRY108"/>
      <c r="TRZ108"/>
      <c r="TSA108"/>
      <c r="TSB108"/>
      <c r="TSC108"/>
      <c r="TSD108"/>
      <c r="TSE108"/>
      <c r="TSF108"/>
      <c r="TSG108"/>
      <c r="TSH108"/>
      <c r="TSI108"/>
      <c r="TSJ108"/>
      <c r="TSK108"/>
      <c r="TSL108"/>
      <c r="TSM108"/>
      <c r="TSN108"/>
      <c r="TSO108"/>
      <c r="TSP108"/>
      <c r="TSQ108"/>
      <c r="TSR108"/>
      <c r="TSS108"/>
      <c r="TST108"/>
      <c r="TSU108"/>
      <c r="TSV108"/>
      <c r="TSW108"/>
      <c r="TSX108"/>
      <c r="TSY108"/>
      <c r="TSZ108"/>
      <c r="TTA108"/>
      <c r="TTB108"/>
      <c r="TTC108"/>
      <c r="TTD108"/>
      <c r="TTE108"/>
      <c r="TTF108"/>
      <c r="TTG108"/>
      <c r="TTH108"/>
      <c r="TTI108"/>
      <c r="TTJ108"/>
      <c r="TTK108"/>
      <c r="TTL108"/>
      <c r="TTM108"/>
      <c r="TTN108"/>
      <c r="TTO108"/>
      <c r="TTP108"/>
      <c r="TTQ108"/>
      <c r="TTR108"/>
      <c r="TTS108"/>
      <c r="TTT108"/>
      <c r="TTU108"/>
      <c r="TTV108"/>
      <c r="TTW108"/>
      <c r="TTX108"/>
      <c r="TTY108"/>
      <c r="TTZ108"/>
      <c r="TUA108"/>
      <c r="TUB108"/>
      <c r="TUC108"/>
      <c r="TUD108"/>
      <c r="TUE108"/>
      <c r="TUF108"/>
      <c r="TUG108"/>
      <c r="TUH108"/>
      <c r="TUI108"/>
      <c r="TUJ108"/>
      <c r="TUK108"/>
      <c r="TUL108"/>
      <c r="TUM108"/>
      <c r="TUN108"/>
      <c r="TUO108"/>
      <c r="TUP108"/>
      <c r="TUQ108"/>
      <c r="TUR108"/>
      <c r="TUS108"/>
      <c r="TUT108"/>
      <c r="TUU108"/>
      <c r="TUV108"/>
      <c r="TUW108"/>
      <c r="TUX108"/>
      <c r="TUY108"/>
      <c r="TUZ108"/>
      <c r="TVA108"/>
      <c r="TVB108"/>
      <c r="TVC108"/>
      <c r="TVD108"/>
      <c r="TVE108"/>
      <c r="TVF108"/>
      <c r="TVG108"/>
      <c r="TVH108"/>
      <c r="TVI108"/>
      <c r="TVJ108"/>
      <c r="TVK108"/>
      <c r="TVL108"/>
      <c r="TVM108"/>
      <c r="TVN108"/>
      <c r="TVO108"/>
      <c r="TVP108"/>
      <c r="TVQ108"/>
      <c r="TVR108"/>
      <c r="TVS108"/>
      <c r="TVT108"/>
      <c r="TVU108"/>
      <c r="TVV108"/>
      <c r="TVW108"/>
      <c r="TVX108"/>
      <c r="TVY108"/>
      <c r="TVZ108"/>
      <c r="TWA108"/>
      <c r="TWB108"/>
      <c r="TWC108"/>
      <c r="TWD108"/>
      <c r="TWE108"/>
      <c r="TWF108"/>
      <c r="TWG108"/>
      <c r="TWH108"/>
      <c r="TWI108"/>
      <c r="TWJ108"/>
      <c r="TWK108"/>
      <c r="TWL108"/>
      <c r="TWM108"/>
      <c r="TWN108"/>
      <c r="TWO108"/>
      <c r="TWP108"/>
      <c r="TWQ108"/>
      <c r="TWR108"/>
      <c r="TWS108"/>
      <c r="TWT108"/>
      <c r="TWU108"/>
      <c r="TWV108"/>
      <c r="TWW108"/>
      <c r="TWX108"/>
      <c r="TWY108"/>
      <c r="TWZ108"/>
      <c r="TXA108"/>
      <c r="TXB108"/>
      <c r="TXC108"/>
      <c r="TXD108"/>
      <c r="TXE108"/>
      <c r="TXF108"/>
      <c r="TXG108"/>
      <c r="TXH108"/>
      <c r="TXI108"/>
      <c r="TXJ108"/>
      <c r="TXK108"/>
      <c r="TXL108"/>
      <c r="TXM108"/>
      <c r="TXN108"/>
      <c r="TXO108"/>
      <c r="TXP108"/>
      <c r="TXQ108"/>
      <c r="TXR108"/>
      <c r="TXS108"/>
      <c r="TXT108"/>
      <c r="TXU108"/>
      <c r="TXV108"/>
      <c r="TXW108"/>
      <c r="TXX108"/>
      <c r="TXY108"/>
      <c r="TXZ108"/>
      <c r="TYA108"/>
      <c r="TYB108"/>
      <c r="TYC108"/>
      <c r="TYD108"/>
      <c r="TYE108"/>
      <c r="TYF108"/>
      <c r="TYG108"/>
      <c r="TYH108"/>
      <c r="TYI108"/>
      <c r="TYJ108"/>
      <c r="TYK108"/>
      <c r="TYL108"/>
      <c r="TYM108"/>
      <c r="TYN108"/>
      <c r="TYO108"/>
      <c r="TYP108"/>
      <c r="TYQ108"/>
      <c r="TYR108"/>
      <c r="TYS108"/>
      <c r="TYT108"/>
      <c r="TYU108"/>
      <c r="TYV108"/>
      <c r="TYW108"/>
      <c r="TYX108"/>
      <c r="TYY108"/>
      <c r="TYZ108"/>
      <c r="TZA108"/>
      <c r="TZB108"/>
      <c r="TZC108"/>
      <c r="TZD108"/>
      <c r="TZE108"/>
      <c r="TZF108"/>
      <c r="TZG108"/>
      <c r="TZH108"/>
      <c r="TZI108"/>
      <c r="TZJ108"/>
      <c r="TZK108"/>
      <c r="TZL108"/>
      <c r="TZM108"/>
      <c r="TZN108"/>
      <c r="TZO108"/>
      <c r="TZP108"/>
      <c r="TZQ108"/>
      <c r="TZR108"/>
      <c r="TZS108"/>
      <c r="TZT108"/>
      <c r="TZU108"/>
      <c r="TZV108"/>
      <c r="TZW108"/>
      <c r="TZX108"/>
      <c r="TZY108"/>
      <c r="TZZ108"/>
      <c r="UAA108"/>
      <c r="UAB108"/>
      <c r="UAC108"/>
      <c r="UAD108"/>
      <c r="UAE108"/>
      <c r="UAF108"/>
      <c r="UAG108"/>
      <c r="UAH108"/>
      <c r="UAI108"/>
      <c r="UAJ108"/>
      <c r="UAK108"/>
      <c r="UAL108"/>
      <c r="UAM108"/>
      <c r="UAN108"/>
      <c r="UAO108"/>
      <c r="UAP108"/>
      <c r="UAQ108"/>
      <c r="UAR108"/>
      <c r="UAS108"/>
      <c r="UAT108"/>
      <c r="UAU108"/>
      <c r="UAV108"/>
      <c r="UAW108"/>
      <c r="UAX108"/>
      <c r="UAY108"/>
      <c r="UAZ108"/>
      <c r="UBA108"/>
      <c r="UBB108"/>
      <c r="UBC108"/>
      <c r="UBD108"/>
      <c r="UBE108"/>
      <c r="UBF108"/>
      <c r="UBG108"/>
      <c r="UBH108"/>
      <c r="UBI108"/>
      <c r="UBJ108"/>
      <c r="UBK108"/>
      <c r="UBL108"/>
      <c r="UBM108"/>
      <c r="UBN108"/>
      <c r="UBO108"/>
      <c r="UBP108"/>
      <c r="UBQ108"/>
      <c r="UBR108"/>
      <c r="UBS108"/>
      <c r="UBT108"/>
      <c r="UBU108"/>
      <c r="UBV108"/>
      <c r="UBW108"/>
      <c r="UBX108"/>
      <c r="UBY108"/>
      <c r="UBZ108"/>
      <c r="UCA108"/>
      <c r="UCB108"/>
      <c r="UCC108"/>
      <c r="UCD108"/>
      <c r="UCE108"/>
      <c r="UCF108"/>
      <c r="UCG108"/>
      <c r="UCH108"/>
      <c r="UCI108"/>
      <c r="UCJ108"/>
      <c r="UCK108"/>
      <c r="UCL108"/>
      <c r="UCM108"/>
      <c r="UCN108"/>
      <c r="UCO108"/>
      <c r="UCP108"/>
      <c r="UCQ108"/>
      <c r="UCR108"/>
      <c r="UCS108"/>
      <c r="UCT108"/>
      <c r="UCU108"/>
      <c r="UCV108"/>
      <c r="UCW108"/>
      <c r="UCX108"/>
      <c r="UCY108"/>
      <c r="UCZ108"/>
      <c r="UDA108"/>
      <c r="UDB108"/>
      <c r="UDC108"/>
      <c r="UDD108"/>
      <c r="UDE108"/>
      <c r="UDF108"/>
      <c r="UDG108"/>
      <c r="UDH108"/>
      <c r="UDI108"/>
      <c r="UDJ108"/>
      <c r="UDK108"/>
      <c r="UDL108"/>
      <c r="UDM108"/>
      <c r="UDN108"/>
      <c r="UDO108"/>
      <c r="UDP108"/>
      <c r="UDQ108"/>
      <c r="UDR108"/>
      <c r="UDS108"/>
      <c r="UDT108"/>
      <c r="UDU108"/>
      <c r="UDV108"/>
      <c r="UDW108"/>
      <c r="UDX108"/>
      <c r="UDY108"/>
      <c r="UDZ108"/>
      <c r="UEA108"/>
      <c r="UEB108"/>
      <c r="UEC108"/>
      <c r="UED108"/>
      <c r="UEE108"/>
      <c r="UEF108"/>
      <c r="UEG108"/>
      <c r="UEH108"/>
      <c r="UEI108"/>
      <c r="UEJ108"/>
      <c r="UEK108"/>
      <c r="UEL108"/>
      <c r="UEM108"/>
      <c r="UEN108"/>
      <c r="UEO108"/>
      <c r="UEP108"/>
      <c r="UEQ108"/>
      <c r="UER108"/>
      <c r="UES108"/>
      <c r="UET108"/>
      <c r="UEU108"/>
      <c r="UEV108"/>
      <c r="UEW108"/>
      <c r="UEX108"/>
      <c r="UEY108"/>
      <c r="UEZ108"/>
      <c r="UFA108"/>
      <c r="UFB108"/>
      <c r="UFC108"/>
      <c r="UFD108"/>
      <c r="UFE108"/>
      <c r="UFF108"/>
      <c r="UFG108"/>
      <c r="UFH108"/>
      <c r="UFI108"/>
      <c r="UFJ108"/>
      <c r="UFK108"/>
      <c r="UFL108"/>
      <c r="UFM108"/>
      <c r="UFN108"/>
      <c r="UFO108"/>
      <c r="UFP108"/>
      <c r="UFQ108"/>
      <c r="UFR108"/>
      <c r="UFS108"/>
      <c r="UFT108"/>
      <c r="UFU108"/>
      <c r="UFV108"/>
      <c r="UFW108"/>
      <c r="UFX108"/>
      <c r="UFY108"/>
      <c r="UFZ108"/>
      <c r="UGA108"/>
      <c r="UGB108"/>
      <c r="UGC108"/>
      <c r="UGD108"/>
      <c r="UGE108"/>
      <c r="UGF108"/>
      <c r="UGG108"/>
      <c r="UGH108"/>
      <c r="UGI108"/>
      <c r="UGJ108"/>
      <c r="UGK108"/>
      <c r="UGL108"/>
      <c r="UGM108"/>
      <c r="UGN108"/>
      <c r="UGO108"/>
      <c r="UGP108"/>
      <c r="UGQ108"/>
      <c r="UGR108"/>
      <c r="UGS108"/>
      <c r="UGT108"/>
      <c r="UGU108"/>
      <c r="UGV108"/>
      <c r="UGW108"/>
      <c r="UGX108"/>
      <c r="UGY108"/>
      <c r="UGZ108"/>
      <c r="UHA108"/>
      <c r="UHB108"/>
      <c r="UHC108"/>
      <c r="UHD108"/>
      <c r="UHE108"/>
      <c r="UHF108"/>
      <c r="UHG108"/>
      <c r="UHH108"/>
      <c r="UHI108"/>
      <c r="UHJ108"/>
      <c r="UHK108"/>
      <c r="UHL108"/>
      <c r="UHM108"/>
      <c r="UHN108"/>
      <c r="UHO108"/>
      <c r="UHP108"/>
      <c r="UHQ108"/>
      <c r="UHR108"/>
      <c r="UHS108"/>
      <c r="UHT108"/>
      <c r="UHU108"/>
      <c r="UHV108"/>
      <c r="UHW108"/>
      <c r="UHX108"/>
      <c r="UHY108"/>
      <c r="UHZ108"/>
      <c r="UIA108"/>
      <c r="UIB108"/>
      <c r="UIC108"/>
      <c r="UID108"/>
      <c r="UIE108"/>
      <c r="UIF108"/>
      <c r="UIG108"/>
      <c r="UIH108"/>
      <c r="UII108"/>
      <c r="UIJ108"/>
      <c r="UIK108"/>
      <c r="UIL108"/>
      <c r="UIM108"/>
      <c r="UIN108"/>
      <c r="UIO108"/>
      <c r="UIP108"/>
      <c r="UIQ108"/>
      <c r="UIR108"/>
      <c r="UIS108"/>
      <c r="UIT108"/>
      <c r="UIU108"/>
      <c r="UIV108"/>
      <c r="UIW108"/>
      <c r="UIX108"/>
      <c r="UIY108"/>
      <c r="UIZ108"/>
      <c r="UJA108"/>
      <c r="UJB108"/>
      <c r="UJC108"/>
      <c r="UJD108"/>
      <c r="UJE108"/>
      <c r="UJF108"/>
      <c r="UJG108"/>
      <c r="UJH108"/>
      <c r="UJI108"/>
      <c r="UJJ108"/>
      <c r="UJK108"/>
      <c r="UJL108"/>
      <c r="UJM108"/>
      <c r="UJN108"/>
      <c r="UJO108"/>
      <c r="UJP108"/>
      <c r="UJQ108"/>
      <c r="UJR108"/>
      <c r="UJS108"/>
      <c r="UJT108"/>
      <c r="UJU108"/>
      <c r="UJV108"/>
      <c r="UJW108"/>
      <c r="UJX108"/>
      <c r="UJY108"/>
      <c r="UJZ108"/>
      <c r="UKA108"/>
      <c r="UKB108"/>
      <c r="UKC108"/>
      <c r="UKD108"/>
      <c r="UKE108"/>
      <c r="UKF108"/>
      <c r="UKG108"/>
      <c r="UKH108"/>
      <c r="UKI108"/>
      <c r="UKJ108"/>
      <c r="UKK108"/>
      <c r="UKL108"/>
      <c r="UKM108"/>
      <c r="UKN108"/>
      <c r="UKO108"/>
      <c r="UKP108"/>
      <c r="UKQ108"/>
      <c r="UKR108"/>
      <c r="UKS108"/>
      <c r="UKT108"/>
      <c r="UKU108"/>
      <c r="UKV108"/>
      <c r="UKW108"/>
      <c r="UKX108"/>
      <c r="UKY108"/>
      <c r="UKZ108"/>
      <c r="ULA108"/>
      <c r="ULB108"/>
      <c r="ULC108"/>
      <c r="ULD108"/>
      <c r="ULE108"/>
      <c r="ULF108"/>
      <c r="ULG108"/>
      <c r="ULH108"/>
      <c r="ULI108"/>
      <c r="ULJ108"/>
      <c r="ULK108"/>
      <c r="ULL108"/>
      <c r="ULM108"/>
      <c r="ULN108"/>
      <c r="ULO108"/>
      <c r="ULP108"/>
      <c r="ULQ108"/>
      <c r="ULR108"/>
      <c r="ULS108"/>
      <c r="ULT108"/>
      <c r="ULU108"/>
      <c r="ULV108"/>
      <c r="ULW108"/>
      <c r="ULX108"/>
      <c r="ULY108"/>
      <c r="ULZ108"/>
      <c r="UMA108"/>
      <c r="UMB108"/>
      <c r="UMC108"/>
      <c r="UMD108"/>
      <c r="UME108"/>
      <c r="UMF108"/>
      <c r="UMG108"/>
      <c r="UMH108"/>
      <c r="UMI108"/>
      <c r="UMJ108"/>
      <c r="UMK108"/>
      <c r="UML108"/>
      <c r="UMM108"/>
      <c r="UMN108"/>
      <c r="UMO108"/>
      <c r="UMP108"/>
      <c r="UMQ108"/>
      <c r="UMR108"/>
      <c r="UMS108"/>
      <c r="UMT108"/>
      <c r="UMU108"/>
      <c r="UMV108"/>
      <c r="UMW108"/>
      <c r="UMX108"/>
      <c r="UMY108"/>
      <c r="UMZ108"/>
      <c r="UNA108"/>
      <c r="UNB108"/>
      <c r="UNC108"/>
      <c r="UND108"/>
      <c r="UNE108"/>
      <c r="UNF108"/>
      <c r="UNG108"/>
      <c r="UNH108"/>
      <c r="UNI108"/>
      <c r="UNJ108"/>
      <c r="UNK108"/>
      <c r="UNL108"/>
      <c r="UNM108"/>
      <c r="UNN108"/>
      <c r="UNO108"/>
      <c r="UNP108"/>
      <c r="UNQ108"/>
      <c r="UNR108"/>
      <c r="UNS108"/>
      <c r="UNT108"/>
      <c r="UNU108"/>
      <c r="UNV108"/>
      <c r="UNW108"/>
      <c r="UNX108"/>
      <c r="UNY108"/>
      <c r="UNZ108"/>
      <c r="UOA108"/>
      <c r="UOB108"/>
      <c r="UOC108"/>
      <c r="UOD108"/>
      <c r="UOE108"/>
      <c r="UOF108"/>
      <c r="UOG108"/>
      <c r="UOH108"/>
      <c r="UOI108"/>
      <c r="UOJ108"/>
      <c r="UOK108"/>
      <c r="UOL108"/>
      <c r="UOM108"/>
      <c r="UON108"/>
      <c r="UOO108"/>
      <c r="UOP108"/>
      <c r="UOQ108"/>
      <c r="UOR108"/>
      <c r="UOS108"/>
      <c r="UOT108"/>
      <c r="UOU108"/>
      <c r="UOV108"/>
      <c r="UOW108"/>
      <c r="UOX108"/>
      <c r="UOY108"/>
      <c r="UOZ108"/>
      <c r="UPA108"/>
      <c r="UPB108"/>
      <c r="UPC108"/>
      <c r="UPD108"/>
      <c r="UPE108"/>
      <c r="UPF108"/>
      <c r="UPG108"/>
      <c r="UPH108"/>
      <c r="UPI108"/>
      <c r="UPJ108"/>
      <c r="UPK108"/>
      <c r="UPL108"/>
      <c r="UPM108"/>
      <c r="UPN108"/>
      <c r="UPO108"/>
      <c r="UPP108"/>
      <c r="UPQ108"/>
      <c r="UPR108"/>
      <c r="UPS108"/>
      <c r="UPT108"/>
      <c r="UPU108"/>
      <c r="UPV108"/>
      <c r="UPW108"/>
      <c r="UPX108"/>
      <c r="UPY108"/>
      <c r="UPZ108"/>
      <c r="UQA108"/>
      <c r="UQB108"/>
      <c r="UQC108"/>
      <c r="UQD108"/>
      <c r="UQE108"/>
      <c r="UQF108"/>
      <c r="UQG108"/>
      <c r="UQH108"/>
      <c r="UQI108"/>
      <c r="UQJ108"/>
      <c r="UQK108"/>
      <c r="UQL108"/>
      <c r="UQM108"/>
      <c r="UQN108"/>
      <c r="UQO108"/>
      <c r="UQP108"/>
      <c r="UQQ108"/>
      <c r="UQR108"/>
      <c r="UQS108"/>
      <c r="UQT108"/>
      <c r="UQU108"/>
      <c r="UQV108"/>
      <c r="UQW108"/>
      <c r="UQX108"/>
      <c r="UQY108"/>
      <c r="UQZ108"/>
      <c r="URA108"/>
      <c r="URB108"/>
      <c r="URC108"/>
      <c r="URD108"/>
      <c r="URE108"/>
      <c r="URF108"/>
      <c r="URG108"/>
      <c r="URH108"/>
      <c r="URI108"/>
      <c r="URJ108"/>
      <c r="URK108"/>
      <c r="URL108"/>
      <c r="URM108"/>
      <c r="URN108"/>
      <c r="URO108"/>
      <c r="URP108"/>
      <c r="URQ108"/>
      <c r="URR108"/>
      <c r="URS108"/>
      <c r="URT108"/>
      <c r="URU108"/>
      <c r="URV108"/>
      <c r="URW108"/>
      <c r="URX108"/>
      <c r="URY108"/>
      <c r="URZ108"/>
      <c r="USA108"/>
      <c r="USB108"/>
      <c r="USC108"/>
      <c r="USD108"/>
      <c r="USE108"/>
      <c r="USF108"/>
      <c r="USG108"/>
      <c r="USH108"/>
      <c r="USI108"/>
      <c r="USJ108"/>
      <c r="USK108"/>
      <c r="USL108"/>
      <c r="USM108"/>
      <c r="USN108"/>
      <c r="USO108"/>
      <c r="USP108"/>
      <c r="USQ108"/>
      <c r="USR108"/>
      <c r="USS108"/>
      <c r="UST108"/>
      <c r="USU108"/>
      <c r="USV108"/>
      <c r="USW108"/>
      <c r="USX108"/>
      <c r="USY108"/>
      <c r="USZ108"/>
      <c r="UTA108"/>
      <c r="UTB108"/>
      <c r="UTC108"/>
      <c r="UTD108"/>
      <c r="UTE108"/>
      <c r="UTF108"/>
      <c r="UTG108"/>
      <c r="UTH108"/>
      <c r="UTI108"/>
      <c r="UTJ108"/>
      <c r="UTK108"/>
      <c r="UTL108"/>
      <c r="UTM108"/>
      <c r="UTN108"/>
      <c r="UTO108"/>
      <c r="UTP108"/>
      <c r="UTQ108"/>
      <c r="UTR108"/>
      <c r="UTS108"/>
      <c r="UTT108"/>
      <c r="UTU108"/>
      <c r="UTV108"/>
      <c r="UTW108"/>
      <c r="UTX108"/>
      <c r="UTY108"/>
      <c r="UTZ108"/>
      <c r="UUA108"/>
      <c r="UUB108"/>
      <c r="UUC108"/>
      <c r="UUD108"/>
      <c r="UUE108"/>
      <c r="UUF108"/>
      <c r="UUG108"/>
      <c r="UUH108"/>
      <c r="UUI108"/>
      <c r="UUJ108"/>
      <c r="UUK108"/>
      <c r="UUL108"/>
      <c r="UUM108"/>
      <c r="UUN108"/>
      <c r="UUO108"/>
      <c r="UUP108"/>
      <c r="UUQ108"/>
      <c r="UUR108"/>
      <c r="UUS108"/>
      <c r="UUT108"/>
      <c r="UUU108"/>
      <c r="UUV108"/>
      <c r="UUW108"/>
      <c r="UUX108"/>
      <c r="UUY108"/>
      <c r="UUZ108"/>
      <c r="UVA108"/>
      <c r="UVB108"/>
      <c r="UVC108"/>
      <c r="UVD108"/>
      <c r="UVE108"/>
      <c r="UVF108"/>
      <c r="UVG108"/>
      <c r="UVH108"/>
      <c r="UVI108"/>
      <c r="UVJ108"/>
      <c r="UVK108"/>
      <c r="UVL108"/>
      <c r="UVM108"/>
      <c r="UVN108"/>
      <c r="UVO108"/>
      <c r="UVP108"/>
      <c r="UVQ108"/>
      <c r="UVR108"/>
      <c r="UVS108"/>
      <c r="UVT108"/>
      <c r="UVU108"/>
      <c r="UVV108"/>
      <c r="UVW108"/>
      <c r="UVX108"/>
      <c r="UVY108"/>
      <c r="UVZ108"/>
      <c r="UWA108"/>
      <c r="UWB108"/>
      <c r="UWC108"/>
      <c r="UWD108"/>
      <c r="UWE108"/>
      <c r="UWF108"/>
      <c r="UWG108"/>
      <c r="UWH108"/>
      <c r="UWI108"/>
      <c r="UWJ108"/>
      <c r="UWK108"/>
      <c r="UWL108"/>
      <c r="UWM108"/>
      <c r="UWN108"/>
      <c r="UWO108"/>
      <c r="UWP108"/>
      <c r="UWQ108"/>
      <c r="UWR108"/>
      <c r="UWS108"/>
      <c r="UWT108"/>
      <c r="UWU108"/>
      <c r="UWV108"/>
      <c r="UWW108"/>
      <c r="UWX108"/>
      <c r="UWY108"/>
      <c r="UWZ108"/>
      <c r="UXA108"/>
      <c r="UXB108"/>
      <c r="UXC108"/>
      <c r="UXD108"/>
      <c r="UXE108"/>
      <c r="UXF108"/>
      <c r="UXG108"/>
      <c r="UXH108"/>
      <c r="UXI108"/>
      <c r="UXJ108"/>
      <c r="UXK108"/>
      <c r="UXL108"/>
      <c r="UXM108"/>
      <c r="UXN108"/>
      <c r="UXO108"/>
      <c r="UXP108"/>
      <c r="UXQ108"/>
      <c r="UXR108"/>
      <c r="UXS108"/>
      <c r="UXT108"/>
      <c r="UXU108"/>
      <c r="UXV108"/>
      <c r="UXW108"/>
      <c r="UXX108"/>
      <c r="UXY108"/>
      <c r="UXZ108"/>
      <c r="UYA108"/>
      <c r="UYB108"/>
      <c r="UYC108"/>
      <c r="UYD108"/>
      <c r="UYE108"/>
      <c r="UYF108"/>
      <c r="UYG108"/>
      <c r="UYH108"/>
      <c r="UYI108"/>
      <c r="UYJ108"/>
      <c r="UYK108"/>
      <c r="UYL108"/>
      <c r="UYM108"/>
      <c r="UYN108"/>
      <c r="UYO108"/>
      <c r="UYP108"/>
      <c r="UYQ108"/>
      <c r="UYR108"/>
      <c r="UYS108"/>
      <c r="UYT108"/>
      <c r="UYU108"/>
      <c r="UYV108"/>
      <c r="UYW108"/>
      <c r="UYX108"/>
      <c r="UYY108"/>
      <c r="UYZ108"/>
      <c r="UZA108"/>
      <c r="UZB108"/>
      <c r="UZC108"/>
      <c r="UZD108"/>
      <c r="UZE108"/>
      <c r="UZF108"/>
      <c r="UZG108"/>
      <c r="UZH108"/>
      <c r="UZI108"/>
      <c r="UZJ108"/>
      <c r="UZK108"/>
      <c r="UZL108"/>
      <c r="UZM108"/>
      <c r="UZN108"/>
      <c r="UZO108"/>
      <c r="UZP108"/>
      <c r="UZQ108"/>
      <c r="UZR108"/>
      <c r="UZS108"/>
      <c r="UZT108"/>
      <c r="UZU108"/>
      <c r="UZV108"/>
      <c r="UZW108"/>
      <c r="UZX108"/>
      <c r="UZY108"/>
      <c r="UZZ108"/>
      <c r="VAA108"/>
      <c r="VAB108"/>
      <c r="VAC108"/>
      <c r="VAD108"/>
      <c r="VAE108"/>
      <c r="VAF108"/>
      <c r="VAG108"/>
      <c r="VAH108"/>
      <c r="VAI108"/>
      <c r="VAJ108"/>
      <c r="VAK108"/>
      <c r="VAL108"/>
      <c r="VAM108"/>
      <c r="VAN108"/>
      <c r="VAO108"/>
      <c r="VAP108"/>
      <c r="VAQ108"/>
      <c r="VAR108"/>
      <c r="VAS108"/>
      <c r="VAT108"/>
      <c r="VAU108"/>
      <c r="VAV108"/>
      <c r="VAW108"/>
      <c r="VAX108"/>
      <c r="VAY108"/>
      <c r="VAZ108"/>
      <c r="VBA108"/>
      <c r="VBB108"/>
      <c r="VBC108"/>
      <c r="VBD108"/>
      <c r="VBE108"/>
      <c r="VBF108"/>
      <c r="VBG108"/>
      <c r="VBH108"/>
      <c r="VBI108"/>
      <c r="VBJ108"/>
      <c r="VBK108"/>
      <c r="VBL108"/>
      <c r="VBM108"/>
      <c r="VBN108"/>
      <c r="VBO108"/>
      <c r="VBP108"/>
      <c r="VBQ108"/>
      <c r="VBR108"/>
      <c r="VBS108"/>
      <c r="VBT108"/>
      <c r="VBU108"/>
      <c r="VBV108"/>
      <c r="VBW108"/>
      <c r="VBX108"/>
      <c r="VBY108"/>
      <c r="VBZ108"/>
      <c r="VCA108"/>
      <c r="VCB108"/>
      <c r="VCC108"/>
      <c r="VCD108"/>
      <c r="VCE108"/>
      <c r="VCF108"/>
      <c r="VCG108"/>
      <c r="VCH108"/>
      <c r="VCI108"/>
      <c r="VCJ108"/>
      <c r="VCK108"/>
      <c r="VCL108"/>
      <c r="VCM108"/>
      <c r="VCN108"/>
      <c r="VCO108"/>
      <c r="VCP108"/>
      <c r="VCQ108"/>
      <c r="VCR108"/>
      <c r="VCS108"/>
      <c r="VCT108"/>
      <c r="VCU108"/>
      <c r="VCV108"/>
      <c r="VCW108"/>
      <c r="VCX108"/>
      <c r="VCY108"/>
      <c r="VCZ108"/>
      <c r="VDA108"/>
      <c r="VDB108"/>
      <c r="VDC108"/>
      <c r="VDD108"/>
      <c r="VDE108"/>
      <c r="VDF108"/>
      <c r="VDG108"/>
      <c r="VDH108"/>
      <c r="VDI108"/>
      <c r="VDJ108"/>
      <c r="VDK108"/>
      <c r="VDL108"/>
      <c r="VDM108"/>
      <c r="VDN108"/>
      <c r="VDO108"/>
      <c r="VDP108"/>
      <c r="VDQ108"/>
      <c r="VDR108"/>
      <c r="VDS108"/>
      <c r="VDT108"/>
      <c r="VDU108"/>
      <c r="VDV108"/>
      <c r="VDW108"/>
      <c r="VDX108"/>
      <c r="VDY108"/>
      <c r="VDZ108"/>
      <c r="VEA108"/>
      <c r="VEB108"/>
      <c r="VEC108"/>
      <c r="VED108"/>
      <c r="VEE108"/>
      <c r="VEF108"/>
      <c r="VEG108"/>
      <c r="VEH108"/>
      <c r="VEI108"/>
      <c r="VEJ108"/>
      <c r="VEK108"/>
      <c r="VEL108"/>
      <c r="VEM108"/>
      <c r="VEN108"/>
      <c r="VEO108"/>
      <c r="VEP108"/>
      <c r="VEQ108"/>
      <c r="VER108"/>
      <c r="VES108"/>
      <c r="VET108"/>
      <c r="VEU108"/>
      <c r="VEV108"/>
      <c r="VEW108"/>
      <c r="VEX108"/>
      <c r="VEY108"/>
      <c r="VEZ108"/>
      <c r="VFA108"/>
      <c r="VFB108"/>
      <c r="VFC108"/>
      <c r="VFD108"/>
      <c r="VFE108"/>
      <c r="VFF108"/>
      <c r="VFG108"/>
      <c r="VFH108"/>
      <c r="VFI108"/>
      <c r="VFJ108"/>
      <c r="VFK108"/>
      <c r="VFL108"/>
      <c r="VFM108"/>
      <c r="VFN108"/>
      <c r="VFO108"/>
      <c r="VFP108"/>
      <c r="VFQ108"/>
      <c r="VFR108"/>
      <c r="VFS108"/>
      <c r="VFT108"/>
      <c r="VFU108"/>
      <c r="VFV108"/>
      <c r="VFW108"/>
      <c r="VFX108"/>
      <c r="VFY108"/>
      <c r="VFZ108"/>
      <c r="VGA108"/>
      <c r="VGB108"/>
      <c r="VGC108"/>
      <c r="VGD108"/>
      <c r="VGE108"/>
      <c r="VGF108"/>
      <c r="VGG108"/>
      <c r="VGH108"/>
      <c r="VGI108"/>
      <c r="VGJ108"/>
      <c r="VGK108"/>
      <c r="VGL108"/>
      <c r="VGM108"/>
      <c r="VGN108"/>
      <c r="VGO108"/>
      <c r="VGP108"/>
      <c r="VGQ108"/>
      <c r="VGR108"/>
      <c r="VGS108"/>
      <c r="VGT108"/>
      <c r="VGU108"/>
      <c r="VGV108"/>
      <c r="VGW108"/>
      <c r="VGX108"/>
      <c r="VGY108"/>
      <c r="VGZ108"/>
      <c r="VHA108"/>
      <c r="VHB108"/>
      <c r="VHC108"/>
      <c r="VHD108"/>
      <c r="VHE108"/>
      <c r="VHF108"/>
      <c r="VHG108"/>
      <c r="VHH108"/>
      <c r="VHI108"/>
      <c r="VHJ108"/>
      <c r="VHK108"/>
      <c r="VHL108"/>
      <c r="VHM108"/>
      <c r="VHN108"/>
      <c r="VHO108"/>
      <c r="VHP108"/>
      <c r="VHQ108"/>
      <c r="VHR108"/>
      <c r="VHS108"/>
      <c r="VHT108"/>
      <c r="VHU108"/>
      <c r="VHV108"/>
      <c r="VHW108"/>
      <c r="VHX108"/>
      <c r="VHY108"/>
      <c r="VHZ108"/>
      <c r="VIA108"/>
      <c r="VIB108"/>
      <c r="VIC108"/>
      <c r="VID108"/>
      <c r="VIE108"/>
      <c r="VIF108"/>
      <c r="VIG108"/>
      <c r="VIH108"/>
      <c r="VII108"/>
      <c r="VIJ108"/>
      <c r="VIK108"/>
      <c r="VIL108"/>
      <c r="VIM108"/>
      <c r="VIN108"/>
      <c r="VIO108"/>
      <c r="VIP108"/>
      <c r="VIQ108"/>
      <c r="VIR108"/>
      <c r="VIS108"/>
      <c r="VIT108"/>
      <c r="VIU108"/>
      <c r="VIV108"/>
      <c r="VIW108"/>
      <c r="VIX108"/>
      <c r="VIY108"/>
      <c r="VIZ108"/>
      <c r="VJA108"/>
      <c r="VJB108"/>
      <c r="VJC108"/>
      <c r="VJD108"/>
      <c r="VJE108"/>
      <c r="VJF108"/>
      <c r="VJG108"/>
      <c r="VJH108"/>
      <c r="VJI108"/>
      <c r="VJJ108"/>
      <c r="VJK108"/>
      <c r="VJL108"/>
      <c r="VJM108"/>
      <c r="VJN108"/>
      <c r="VJO108"/>
      <c r="VJP108"/>
      <c r="VJQ108"/>
      <c r="VJR108"/>
      <c r="VJS108"/>
      <c r="VJT108"/>
      <c r="VJU108"/>
      <c r="VJV108"/>
      <c r="VJW108"/>
      <c r="VJX108"/>
      <c r="VJY108"/>
      <c r="VJZ108"/>
      <c r="VKA108"/>
      <c r="VKB108"/>
      <c r="VKC108"/>
      <c r="VKD108"/>
      <c r="VKE108"/>
      <c r="VKF108"/>
      <c r="VKG108"/>
      <c r="VKH108"/>
      <c r="VKI108"/>
      <c r="VKJ108"/>
      <c r="VKK108"/>
      <c r="VKL108"/>
      <c r="VKM108"/>
      <c r="VKN108"/>
      <c r="VKO108"/>
      <c r="VKP108"/>
      <c r="VKQ108"/>
      <c r="VKR108"/>
      <c r="VKS108"/>
      <c r="VKT108"/>
      <c r="VKU108"/>
      <c r="VKV108"/>
      <c r="VKW108"/>
      <c r="VKX108"/>
      <c r="VKY108"/>
      <c r="VKZ108"/>
      <c r="VLA108"/>
      <c r="VLB108"/>
      <c r="VLC108"/>
      <c r="VLD108"/>
      <c r="VLE108"/>
      <c r="VLF108"/>
      <c r="VLG108"/>
      <c r="VLH108"/>
      <c r="VLI108"/>
      <c r="VLJ108"/>
      <c r="VLK108"/>
      <c r="VLL108"/>
      <c r="VLM108"/>
      <c r="VLN108"/>
      <c r="VLO108"/>
      <c r="VLP108"/>
      <c r="VLQ108"/>
      <c r="VLR108"/>
      <c r="VLS108"/>
      <c r="VLT108"/>
      <c r="VLU108"/>
      <c r="VLV108"/>
      <c r="VLW108"/>
      <c r="VLX108"/>
      <c r="VLY108"/>
      <c r="VLZ108"/>
      <c r="VMA108"/>
      <c r="VMB108"/>
      <c r="VMC108"/>
      <c r="VMD108"/>
      <c r="VME108"/>
      <c r="VMF108"/>
      <c r="VMG108"/>
      <c r="VMH108"/>
      <c r="VMI108"/>
      <c r="VMJ108"/>
      <c r="VMK108"/>
      <c r="VML108"/>
      <c r="VMM108"/>
      <c r="VMN108"/>
      <c r="VMO108"/>
      <c r="VMP108"/>
      <c r="VMQ108"/>
      <c r="VMR108"/>
      <c r="VMS108"/>
      <c r="VMT108"/>
      <c r="VMU108"/>
      <c r="VMV108"/>
      <c r="VMW108"/>
      <c r="VMX108"/>
      <c r="VMY108"/>
      <c r="VMZ108"/>
      <c r="VNA108"/>
      <c r="VNB108"/>
      <c r="VNC108"/>
      <c r="VND108"/>
      <c r="VNE108"/>
      <c r="VNF108"/>
      <c r="VNG108"/>
      <c r="VNH108"/>
      <c r="VNI108"/>
      <c r="VNJ108"/>
      <c r="VNK108"/>
      <c r="VNL108"/>
      <c r="VNM108"/>
      <c r="VNN108"/>
      <c r="VNO108"/>
      <c r="VNP108"/>
      <c r="VNQ108"/>
      <c r="VNR108"/>
      <c r="VNS108"/>
      <c r="VNT108"/>
      <c r="VNU108"/>
      <c r="VNV108"/>
      <c r="VNW108"/>
      <c r="VNX108"/>
      <c r="VNY108"/>
      <c r="VNZ108"/>
      <c r="VOA108"/>
      <c r="VOB108"/>
      <c r="VOC108"/>
      <c r="VOD108"/>
      <c r="VOE108"/>
      <c r="VOF108"/>
      <c r="VOG108"/>
      <c r="VOH108"/>
      <c r="VOI108"/>
      <c r="VOJ108"/>
      <c r="VOK108"/>
      <c r="VOL108"/>
      <c r="VOM108"/>
      <c r="VON108"/>
      <c r="VOO108"/>
      <c r="VOP108"/>
      <c r="VOQ108"/>
      <c r="VOR108"/>
      <c r="VOS108"/>
      <c r="VOT108"/>
      <c r="VOU108"/>
      <c r="VOV108"/>
      <c r="VOW108"/>
      <c r="VOX108"/>
      <c r="VOY108"/>
      <c r="VOZ108"/>
      <c r="VPA108"/>
      <c r="VPB108"/>
      <c r="VPC108"/>
      <c r="VPD108"/>
      <c r="VPE108"/>
      <c r="VPF108"/>
      <c r="VPG108"/>
      <c r="VPH108"/>
      <c r="VPI108"/>
      <c r="VPJ108"/>
      <c r="VPK108"/>
      <c r="VPL108"/>
      <c r="VPM108"/>
      <c r="VPN108"/>
      <c r="VPO108"/>
      <c r="VPP108"/>
      <c r="VPQ108"/>
      <c r="VPR108"/>
      <c r="VPS108"/>
      <c r="VPT108"/>
      <c r="VPU108"/>
      <c r="VPV108"/>
      <c r="VPW108"/>
      <c r="VPX108"/>
      <c r="VPY108"/>
      <c r="VPZ108"/>
      <c r="VQA108"/>
      <c r="VQB108"/>
      <c r="VQC108"/>
      <c r="VQD108"/>
      <c r="VQE108"/>
      <c r="VQF108"/>
      <c r="VQG108"/>
      <c r="VQH108"/>
      <c r="VQI108"/>
      <c r="VQJ108"/>
      <c r="VQK108"/>
      <c r="VQL108"/>
      <c r="VQM108"/>
      <c r="VQN108"/>
      <c r="VQO108"/>
      <c r="VQP108"/>
      <c r="VQQ108"/>
      <c r="VQR108"/>
      <c r="VQS108"/>
      <c r="VQT108"/>
      <c r="VQU108"/>
      <c r="VQV108"/>
      <c r="VQW108"/>
      <c r="VQX108"/>
      <c r="VQY108"/>
      <c r="VQZ108"/>
      <c r="VRA108"/>
      <c r="VRB108"/>
      <c r="VRC108"/>
      <c r="VRD108"/>
      <c r="VRE108"/>
      <c r="VRF108"/>
      <c r="VRG108"/>
      <c r="VRH108"/>
      <c r="VRI108"/>
      <c r="VRJ108"/>
      <c r="VRK108"/>
      <c r="VRL108"/>
      <c r="VRM108"/>
      <c r="VRN108"/>
      <c r="VRO108"/>
      <c r="VRP108"/>
      <c r="VRQ108"/>
      <c r="VRR108"/>
      <c r="VRS108"/>
      <c r="VRT108"/>
      <c r="VRU108"/>
      <c r="VRV108"/>
      <c r="VRW108"/>
      <c r="VRX108"/>
      <c r="VRY108"/>
      <c r="VRZ108"/>
      <c r="VSA108"/>
      <c r="VSB108"/>
      <c r="VSC108"/>
      <c r="VSD108"/>
      <c r="VSE108"/>
      <c r="VSF108"/>
      <c r="VSG108"/>
      <c r="VSH108"/>
      <c r="VSI108"/>
      <c r="VSJ108"/>
      <c r="VSK108"/>
      <c r="VSL108"/>
      <c r="VSM108"/>
      <c r="VSN108"/>
      <c r="VSO108"/>
      <c r="VSP108"/>
      <c r="VSQ108"/>
      <c r="VSR108"/>
      <c r="VSS108"/>
      <c r="VST108"/>
      <c r="VSU108"/>
      <c r="VSV108"/>
      <c r="VSW108"/>
      <c r="VSX108"/>
      <c r="VSY108"/>
      <c r="VSZ108"/>
      <c r="VTA108"/>
      <c r="VTB108"/>
      <c r="VTC108"/>
      <c r="VTD108"/>
      <c r="VTE108"/>
      <c r="VTF108"/>
      <c r="VTG108"/>
      <c r="VTH108"/>
      <c r="VTI108"/>
      <c r="VTJ108"/>
      <c r="VTK108"/>
      <c r="VTL108"/>
      <c r="VTM108"/>
      <c r="VTN108"/>
      <c r="VTO108"/>
      <c r="VTP108"/>
      <c r="VTQ108"/>
      <c r="VTR108"/>
      <c r="VTS108"/>
      <c r="VTT108"/>
      <c r="VTU108"/>
      <c r="VTV108"/>
      <c r="VTW108"/>
      <c r="VTX108"/>
      <c r="VTY108"/>
      <c r="VTZ108"/>
      <c r="VUA108"/>
      <c r="VUB108"/>
      <c r="VUC108"/>
      <c r="VUD108"/>
      <c r="VUE108"/>
      <c r="VUF108"/>
      <c r="VUG108"/>
      <c r="VUH108"/>
      <c r="VUI108"/>
      <c r="VUJ108"/>
      <c r="VUK108"/>
      <c r="VUL108"/>
      <c r="VUM108"/>
      <c r="VUN108"/>
      <c r="VUO108"/>
      <c r="VUP108"/>
      <c r="VUQ108"/>
      <c r="VUR108"/>
      <c r="VUS108"/>
      <c r="VUT108"/>
      <c r="VUU108"/>
      <c r="VUV108"/>
      <c r="VUW108"/>
      <c r="VUX108"/>
      <c r="VUY108"/>
      <c r="VUZ108"/>
      <c r="VVA108"/>
      <c r="VVB108"/>
      <c r="VVC108"/>
      <c r="VVD108"/>
      <c r="VVE108"/>
      <c r="VVF108"/>
      <c r="VVG108"/>
      <c r="VVH108"/>
      <c r="VVI108"/>
      <c r="VVJ108"/>
      <c r="VVK108"/>
      <c r="VVL108"/>
      <c r="VVM108"/>
      <c r="VVN108"/>
      <c r="VVO108"/>
      <c r="VVP108"/>
      <c r="VVQ108"/>
      <c r="VVR108"/>
      <c r="VVS108"/>
      <c r="VVT108"/>
      <c r="VVU108"/>
      <c r="VVV108"/>
      <c r="VVW108"/>
      <c r="VVX108"/>
      <c r="VVY108"/>
      <c r="VVZ108"/>
      <c r="VWA108"/>
      <c r="VWB108"/>
      <c r="VWC108"/>
      <c r="VWD108"/>
      <c r="VWE108"/>
      <c r="VWF108"/>
      <c r="VWG108"/>
      <c r="VWH108"/>
      <c r="VWI108"/>
      <c r="VWJ108"/>
      <c r="VWK108"/>
      <c r="VWL108"/>
      <c r="VWM108"/>
      <c r="VWN108"/>
      <c r="VWO108"/>
      <c r="VWP108"/>
      <c r="VWQ108"/>
      <c r="VWR108"/>
      <c r="VWS108"/>
      <c r="VWT108"/>
      <c r="VWU108"/>
      <c r="VWV108"/>
      <c r="VWW108"/>
      <c r="VWX108"/>
      <c r="VWY108"/>
      <c r="VWZ108"/>
      <c r="VXA108"/>
      <c r="VXB108"/>
      <c r="VXC108"/>
      <c r="VXD108"/>
      <c r="VXE108"/>
      <c r="VXF108"/>
      <c r="VXG108"/>
      <c r="VXH108"/>
      <c r="VXI108"/>
      <c r="VXJ108"/>
      <c r="VXK108"/>
      <c r="VXL108"/>
      <c r="VXM108"/>
      <c r="VXN108"/>
      <c r="VXO108"/>
      <c r="VXP108"/>
      <c r="VXQ108"/>
      <c r="VXR108"/>
      <c r="VXS108"/>
      <c r="VXT108"/>
      <c r="VXU108"/>
      <c r="VXV108"/>
      <c r="VXW108"/>
      <c r="VXX108"/>
      <c r="VXY108"/>
      <c r="VXZ108"/>
      <c r="VYA108"/>
      <c r="VYB108"/>
      <c r="VYC108"/>
      <c r="VYD108"/>
      <c r="VYE108"/>
      <c r="VYF108"/>
      <c r="VYG108"/>
      <c r="VYH108"/>
      <c r="VYI108"/>
      <c r="VYJ108"/>
      <c r="VYK108"/>
      <c r="VYL108"/>
      <c r="VYM108"/>
      <c r="VYN108"/>
      <c r="VYO108"/>
      <c r="VYP108"/>
      <c r="VYQ108"/>
      <c r="VYR108"/>
      <c r="VYS108"/>
      <c r="VYT108"/>
      <c r="VYU108"/>
      <c r="VYV108"/>
      <c r="VYW108"/>
      <c r="VYX108"/>
      <c r="VYY108"/>
      <c r="VYZ108"/>
      <c r="VZA108"/>
      <c r="VZB108"/>
      <c r="VZC108"/>
      <c r="VZD108"/>
      <c r="VZE108"/>
      <c r="VZF108"/>
      <c r="VZG108"/>
      <c r="VZH108"/>
      <c r="VZI108"/>
      <c r="VZJ108"/>
      <c r="VZK108"/>
      <c r="VZL108"/>
      <c r="VZM108"/>
      <c r="VZN108"/>
      <c r="VZO108"/>
      <c r="VZP108"/>
      <c r="VZQ108"/>
      <c r="VZR108"/>
      <c r="VZS108"/>
      <c r="VZT108"/>
      <c r="VZU108"/>
      <c r="VZV108"/>
      <c r="VZW108"/>
      <c r="VZX108"/>
      <c r="VZY108"/>
      <c r="VZZ108"/>
      <c r="WAA108"/>
      <c r="WAB108"/>
      <c r="WAC108"/>
      <c r="WAD108"/>
      <c r="WAE108"/>
      <c r="WAF108"/>
      <c r="WAG108"/>
      <c r="WAH108"/>
      <c r="WAI108"/>
      <c r="WAJ108"/>
      <c r="WAK108"/>
      <c r="WAL108"/>
      <c r="WAM108"/>
      <c r="WAN108"/>
      <c r="WAO108"/>
      <c r="WAP108"/>
      <c r="WAQ108"/>
      <c r="WAR108"/>
      <c r="WAS108"/>
      <c r="WAT108"/>
      <c r="WAU108"/>
      <c r="WAV108"/>
      <c r="WAW108"/>
      <c r="WAX108"/>
      <c r="WAY108"/>
      <c r="WAZ108"/>
      <c r="WBA108"/>
      <c r="WBB108"/>
      <c r="WBC108"/>
      <c r="WBD108"/>
      <c r="WBE108"/>
      <c r="WBF108"/>
      <c r="WBG108"/>
      <c r="WBH108"/>
      <c r="WBI108"/>
      <c r="WBJ108"/>
      <c r="WBK108"/>
      <c r="WBL108"/>
      <c r="WBM108"/>
      <c r="WBN108"/>
      <c r="WBO108"/>
      <c r="WBP108"/>
      <c r="WBQ108"/>
      <c r="WBR108"/>
      <c r="WBS108"/>
      <c r="WBT108"/>
      <c r="WBU108"/>
      <c r="WBV108"/>
      <c r="WBW108"/>
      <c r="WBX108"/>
      <c r="WBY108"/>
      <c r="WBZ108"/>
      <c r="WCA108"/>
      <c r="WCB108"/>
      <c r="WCC108"/>
      <c r="WCD108"/>
      <c r="WCE108"/>
      <c r="WCF108"/>
      <c r="WCG108"/>
      <c r="WCH108"/>
      <c r="WCI108"/>
      <c r="WCJ108"/>
      <c r="WCK108"/>
      <c r="WCL108"/>
      <c r="WCM108"/>
      <c r="WCN108"/>
      <c r="WCO108"/>
      <c r="WCP108"/>
      <c r="WCQ108"/>
      <c r="WCR108"/>
      <c r="WCS108"/>
      <c r="WCT108"/>
      <c r="WCU108"/>
      <c r="WCV108"/>
      <c r="WCW108"/>
      <c r="WCX108"/>
      <c r="WCY108"/>
      <c r="WCZ108"/>
      <c r="WDA108"/>
      <c r="WDB108"/>
      <c r="WDC108"/>
      <c r="WDD108"/>
      <c r="WDE108"/>
      <c r="WDF108"/>
      <c r="WDG108"/>
      <c r="WDH108"/>
      <c r="WDI108"/>
      <c r="WDJ108"/>
      <c r="WDK108"/>
      <c r="WDL108"/>
      <c r="WDM108"/>
      <c r="WDN108"/>
      <c r="WDO108"/>
      <c r="WDP108"/>
      <c r="WDQ108"/>
      <c r="WDR108"/>
      <c r="WDS108"/>
      <c r="WDT108"/>
      <c r="WDU108"/>
      <c r="WDV108"/>
      <c r="WDW108"/>
      <c r="WDX108"/>
      <c r="WDY108"/>
      <c r="WDZ108"/>
      <c r="WEA108"/>
      <c r="WEB108"/>
      <c r="WEC108"/>
      <c r="WED108"/>
      <c r="WEE108"/>
      <c r="WEF108"/>
      <c r="WEG108"/>
      <c r="WEH108"/>
      <c r="WEI108"/>
      <c r="WEJ108"/>
      <c r="WEK108"/>
      <c r="WEL108"/>
      <c r="WEM108"/>
      <c r="WEN108"/>
      <c r="WEO108"/>
      <c r="WEP108"/>
      <c r="WEQ108"/>
      <c r="WER108"/>
      <c r="WES108"/>
      <c r="WET108"/>
      <c r="WEU108"/>
      <c r="WEV108"/>
      <c r="WEW108"/>
      <c r="WEX108"/>
      <c r="WEY108"/>
      <c r="WEZ108"/>
      <c r="WFA108"/>
      <c r="WFB108"/>
      <c r="WFC108"/>
      <c r="WFD108"/>
      <c r="WFE108"/>
      <c r="WFF108"/>
      <c r="WFG108"/>
      <c r="WFH108"/>
      <c r="WFI108"/>
      <c r="WFJ108"/>
      <c r="WFK108"/>
      <c r="WFL108"/>
      <c r="WFM108"/>
      <c r="WFN108"/>
      <c r="WFO108"/>
      <c r="WFP108"/>
      <c r="WFQ108"/>
      <c r="WFR108"/>
      <c r="WFS108"/>
      <c r="WFT108"/>
      <c r="WFU108"/>
      <c r="WFV108"/>
      <c r="WFW108"/>
      <c r="WFX108"/>
      <c r="WFY108"/>
      <c r="WFZ108"/>
      <c r="WGA108"/>
      <c r="WGB108"/>
      <c r="WGC108"/>
      <c r="WGD108"/>
      <c r="WGE108"/>
      <c r="WGF108"/>
      <c r="WGG108"/>
      <c r="WGH108"/>
      <c r="WGI108"/>
      <c r="WGJ108"/>
      <c r="WGK108"/>
      <c r="WGL108"/>
      <c r="WGM108"/>
      <c r="WGN108"/>
      <c r="WGO108"/>
      <c r="WGP108"/>
      <c r="WGQ108"/>
      <c r="WGR108"/>
      <c r="WGS108"/>
      <c r="WGT108"/>
      <c r="WGU108"/>
      <c r="WGV108"/>
      <c r="WGW108"/>
      <c r="WGX108"/>
      <c r="WGY108"/>
      <c r="WGZ108"/>
      <c r="WHA108"/>
      <c r="WHB108"/>
      <c r="WHC108"/>
      <c r="WHD108"/>
      <c r="WHE108"/>
      <c r="WHF108"/>
      <c r="WHG108"/>
      <c r="WHH108"/>
      <c r="WHI108"/>
      <c r="WHJ108"/>
      <c r="WHK108"/>
      <c r="WHL108"/>
      <c r="WHM108"/>
      <c r="WHN108"/>
      <c r="WHO108"/>
      <c r="WHP108"/>
      <c r="WHQ108"/>
      <c r="WHR108"/>
      <c r="WHS108"/>
      <c r="WHT108"/>
      <c r="WHU108"/>
      <c r="WHV108"/>
      <c r="WHW108"/>
      <c r="WHX108"/>
      <c r="WHY108"/>
      <c r="WHZ108"/>
      <c r="WIA108"/>
      <c r="WIB108"/>
      <c r="WIC108"/>
      <c r="WID108"/>
      <c r="WIE108"/>
      <c r="WIF108"/>
      <c r="WIG108"/>
      <c r="WIH108"/>
      <c r="WII108"/>
      <c r="WIJ108"/>
      <c r="WIK108"/>
      <c r="WIL108"/>
      <c r="WIM108"/>
      <c r="WIN108"/>
      <c r="WIO108"/>
      <c r="WIP108"/>
      <c r="WIQ108"/>
      <c r="WIR108"/>
      <c r="WIS108"/>
      <c r="WIT108"/>
      <c r="WIU108"/>
      <c r="WIV108"/>
      <c r="WIW108"/>
      <c r="WIX108"/>
      <c r="WIY108"/>
      <c r="WIZ108"/>
      <c r="WJA108"/>
      <c r="WJB108"/>
      <c r="WJC108"/>
      <c r="WJD108"/>
      <c r="WJE108"/>
      <c r="WJF108"/>
      <c r="WJG108"/>
      <c r="WJH108"/>
      <c r="WJI108"/>
      <c r="WJJ108"/>
      <c r="WJK108"/>
      <c r="WJL108"/>
      <c r="WJM108"/>
      <c r="WJN108"/>
      <c r="WJO108"/>
      <c r="WJP108"/>
      <c r="WJQ108"/>
      <c r="WJR108"/>
      <c r="WJS108"/>
      <c r="WJT108"/>
      <c r="WJU108"/>
      <c r="WJV108"/>
      <c r="WJW108"/>
      <c r="WJX108"/>
      <c r="WJY108"/>
      <c r="WJZ108"/>
      <c r="WKA108"/>
      <c r="WKB108"/>
      <c r="WKC108"/>
      <c r="WKD108"/>
      <c r="WKE108"/>
      <c r="WKF108"/>
      <c r="WKG108"/>
      <c r="WKH108"/>
      <c r="WKI108"/>
      <c r="WKJ108"/>
      <c r="WKK108"/>
      <c r="WKL108"/>
      <c r="WKM108"/>
      <c r="WKN108"/>
      <c r="WKO108"/>
      <c r="WKP108"/>
      <c r="WKQ108"/>
      <c r="WKR108"/>
      <c r="WKS108"/>
      <c r="WKT108"/>
      <c r="WKU108"/>
      <c r="WKV108"/>
      <c r="WKW108"/>
      <c r="WKX108"/>
      <c r="WKY108"/>
      <c r="WKZ108"/>
      <c r="WLA108"/>
      <c r="WLB108"/>
      <c r="WLC108"/>
      <c r="WLD108"/>
      <c r="WLE108"/>
      <c r="WLF108"/>
      <c r="WLG108"/>
      <c r="WLH108"/>
      <c r="WLI108"/>
      <c r="WLJ108"/>
      <c r="WLK108"/>
      <c r="WLL108"/>
      <c r="WLM108"/>
      <c r="WLN108"/>
      <c r="WLO108"/>
      <c r="WLP108"/>
      <c r="WLQ108"/>
      <c r="WLR108"/>
      <c r="WLS108"/>
      <c r="WLT108"/>
      <c r="WLU108"/>
      <c r="WLV108"/>
      <c r="WLW108"/>
      <c r="WLX108"/>
      <c r="WLY108"/>
      <c r="WLZ108"/>
      <c r="WMA108"/>
      <c r="WMB108"/>
      <c r="WMC108"/>
      <c r="WMD108"/>
      <c r="WME108"/>
      <c r="WMF108"/>
      <c r="WMG108"/>
      <c r="WMH108"/>
      <c r="WMI108"/>
      <c r="WMJ108"/>
      <c r="WMK108"/>
      <c r="WML108"/>
      <c r="WMM108"/>
      <c r="WMN108"/>
      <c r="WMO108"/>
      <c r="WMP108"/>
      <c r="WMQ108"/>
      <c r="WMR108"/>
      <c r="WMS108"/>
      <c r="WMT108"/>
      <c r="WMU108"/>
      <c r="WMV108"/>
      <c r="WMW108"/>
      <c r="WMX108"/>
      <c r="WMY108"/>
      <c r="WMZ108"/>
      <c r="WNA108"/>
      <c r="WNB108"/>
      <c r="WNC108"/>
      <c r="WND108"/>
      <c r="WNE108"/>
      <c r="WNF108"/>
      <c r="WNG108"/>
      <c r="WNH108"/>
      <c r="WNI108"/>
      <c r="WNJ108"/>
      <c r="WNK108"/>
      <c r="WNL108"/>
      <c r="WNM108"/>
      <c r="WNN108"/>
      <c r="WNO108"/>
      <c r="WNP108"/>
      <c r="WNQ108"/>
      <c r="WNR108"/>
      <c r="WNS108"/>
      <c r="WNT108"/>
      <c r="WNU108"/>
      <c r="WNV108"/>
      <c r="WNW108"/>
      <c r="WNX108"/>
      <c r="WNY108"/>
      <c r="WNZ108"/>
      <c r="WOA108"/>
      <c r="WOB108"/>
      <c r="WOC108"/>
      <c r="WOD108"/>
      <c r="WOE108"/>
      <c r="WOF108"/>
      <c r="WOG108"/>
      <c r="WOH108"/>
      <c r="WOI108"/>
      <c r="WOJ108"/>
      <c r="WOK108"/>
      <c r="WOL108"/>
      <c r="WOM108"/>
      <c r="WON108"/>
      <c r="WOO108"/>
      <c r="WOP108"/>
      <c r="WOQ108"/>
      <c r="WOR108"/>
      <c r="WOS108"/>
      <c r="WOT108"/>
      <c r="WOU108"/>
      <c r="WOV108"/>
      <c r="WOW108"/>
      <c r="WOX108"/>
      <c r="WOY108"/>
      <c r="WOZ108"/>
      <c r="WPA108"/>
      <c r="WPB108"/>
      <c r="WPC108"/>
      <c r="WPD108"/>
      <c r="WPE108"/>
      <c r="WPF108"/>
      <c r="WPG108"/>
      <c r="WPH108"/>
      <c r="WPI108"/>
      <c r="WPJ108"/>
      <c r="WPK108"/>
      <c r="WPL108"/>
      <c r="WPM108"/>
      <c r="WPN108"/>
      <c r="WPO108"/>
      <c r="WPP108"/>
      <c r="WPQ108"/>
      <c r="WPR108"/>
      <c r="WPS108"/>
      <c r="WPT108"/>
      <c r="WPU108"/>
      <c r="WPV108"/>
      <c r="WPW108"/>
      <c r="WPX108"/>
      <c r="WPY108"/>
      <c r="WPZ108"/>
      <c r="WQA108"/>
      <c r="WQB108"/>
      <c r="WQC108"/>
      <c r="WQD108"/>
      <c r="WQE108"/>
      <c r="WQF108"/>
      <c r="WQG108"/>
      <c r="WQH108"/>
      <c r="WQI108"/>
      <c r="WQJ108"/>
      <c r="WQK108"/>
      <c r="WQL108"/>
      <c r="WQM108"/>
      <c r="WQN108"/>
      <c r="WQO108"/>
      <c r="WQP108"/>
      <c r="WQQ108"/>
      <c r="WQR108"/>
      <c r="WQS108"/>
      <c r="WQT108"/>
      <c r="WQU108"/>
      <c r="WQV108"/>
      <c r="WQW108"/>
      <c r="WQX108"/>
      <c r="WQY108"/>
      <c r="WQZ108"/>
      <c r="WRA108"/>
      <c r="WRB108"/>
      <c r="WRC108"/>
      <c r="WRD108"/>
      <c r="WRE108"/>
      <c r="WRF108"/>
      <c r="WRG108"/>
      <c r="WRH108"/>
      <c r="WRI108"/>
      <c r="WRJ108"/>
      <c r="WRK108"/>
      <c r="WRL108"/>
      <c r="WRM108"/>
      <c r="WRN108"/>
      <c r="WRO108"/>
      <c r="WRP108"/>
      <c r="WRQ108"/>
      <c r="WRR108"/>
      <c r="WRS108"/>
      <c r="WRT108"/>
      <c r="WRU108"/>
      <c r="WRV108"/>
      <c r="WRW108"/>
      <c r="WRX108"/>
      <c r="WRY108"/>
      <c r="WRZ108"/>
      <c r="WSA108"/>
      <c r="WSB108"/>
      <c r="WSC108"/>
      <c r="WSD108"/>
      <c r="WSE108"/>
      <c r="WSF108"/>
      <c r="WSG108"/>
      <c r="WSH108"/>
      <c r="WSI108"/>
      <c r="WSJ108"/>
      <c r="WSK108"/>
      <c r="WSL108"/>
      <c r="WSM108"/>
      <c r="WSN108"/>
      <c r="WSO108"/>
      <c r="WSP108"/>
      <c r="WSQ108"/>
      <c r="WSR108"/>
      <c r="WSS108"/>
      <c r="WST108"/>
      <c r="WSU108"/>
      <c r="WSV108"/>
      <c r="WSW108"/>
      <c r="WSX108"/>
      <c r="WSY108"/>
      <c r="WSZ108"/>
      <c r="WTA108"/>
      <c r="WTB108"/>
      <c r="WTC108"/>
      <c r="WTD108"/>
      <c r="WTE108"/>
      <c r="WTF108"/>
      <c r="WTG108"/>
      <c r="WTH108"/>
      <c r="WTI108"/>
      <c r="WTJ108"/>
      <c r="WTK108"/>
      <c r="WTL108"/>
      <c r="WTM108"/>
      <c r="WTN108"/>
      <c r="WTO108"/>
      <c r="WTP108"/>
      <c r="WTQ108"/>
      <c r="WTR108"/>
      <c r="WTS108"/>
      <c r="WTT108"/>
      <c r="WTU108"/>
      <c r="WTV108"/>
      <c r="WTW108"/>
      <c r="WTX108"/>
      <c r="WTY108"/>
      <c r="WTZ108"/>
      <c r="WUA108"/>
      <c r="WUB108"/>
      <c r="WUC108"/>
      <c r="WUD108"/>
      <c r="WUE108"/>
      <c r="WUF108"/>
      <c r="WUG108"/>
      <c r="WUH108"/>
      <c r="WUI108"/>
      <c r="WUJ108"/>
      <c r="WUK108"/>
      <c r="WUL108"/>
      <c r="WUM108"/>
      <c r="WUN108"/>
      <c r="WUO108"/>
      <c r="WUP108"/>
      <c r="WUQ108"/>
      <c r="WUR108"/>
      <c r="WUS108"/>
      <c r="WUT108"/>
      <c r="WUU108"/>
      <c r="WUV108"/>
      <c r="WUW108"/>
      <c r="WUX108"/>
      <c r="WUY108"/>
      <c r="WUZ108"/>
      <c r="WVA108"/>
      <c r="WVB108"/>
      <c r="WVC108"/>
      <c r="WVD108"/>
      <c r="WVE108"/>
      <c r="WVF108"/>
      <c r="WVG108"/>
      <c r="WVH108"/>
      <c r="WVI108"/>
      <c r="WVJ108"/>
      <c r="WVK108"/>
      <c r="WVL108"/>
      <c r="WVM108"/>
      <c r="WVN108"/>
      <c r="WVO108"/>
      <c r="WVP108"/>
      <c r="WVQ108"/>
      <c r="WVR108"/>
      <c r="WVS108"/>
      <c r="WVT108"/>
      <c r="WVU108"/>
      <c r="WVV108"/>
      <c r="WVW108"/>
      <c r="WVX108"/>
      <c r="WVY108"/>
      <c r="WVZ108"/>
      <c r="WWA108"/>
      <c r="WWB108"/>
      <c r="WWC108"/>
      <c r="WWD108"/>
      <c r="WWE108"/>
      <c r="WWF108"/>
      <c r="WWG108"/>
      <c r="WWH108"/>
      <c r="WWI108"/>
      <c r="WWJ108"/>
      <c r="WWK108"/>
      <c r="WWL108"/>
      <c r="WWM108"/>
      <c r="WWN108"/>
      <c r="WWO108"/>
      <c r="WWP108"/>
      <c r="WWQ108"/>
      <c r="WWR108"/>
      <c r="WWS108"/>
      <c r="WWT108"/>
      <c r="WWU108"/>
      <c r="WWV108"/>
      <c r="WWW108"/>
      <c r="WWX108"/>
      <c r="WWY108"/>
      <c r="WWZ108"/>
      <c r="WXA108"/>
      <c r="WXB108"/>
      <c r="WXC108"/>
      <c r="WXD108"/>
      <c r="WXE108"/>
      <c r="WXF108"/>
      <c r="WXG108"/>
      <c r="WXH108"/>
      <c r="WXI108"/>
      <c r="WXJ108"/>
      <c r="WXK108"/>
      <c r="WXL108"/>
      <c r="WXM108"/>
      <c r="WXN108"/>
      <c r="WXO108"/>
      <c r="WXP108"/>
      <c r="WXQ108"/>
      <c r="WXR108"/>
      <c r="WXS108"/>
      <c r="WXT108"/>
      <c r="WXU108"/>
      <c r="WXV108"/>
      <c r="WXW108"/>
      <c r="WXX108"/>
      <c r="WXY108"/>
      <c r="WXZ108"/>
      <c r="WYA108"/>
      <c r="WYB108"/>
      <c r="WYC108"/>
      <c r="WYD108"/>
      <c r="WYE108"/>
      <c r="WYF108"/>
      <c r="WYG108"/>
      <c r="WYH108"/>
      <c r="WYI108"/>
      <c r="WYJ108"/>
      <c r="WYK108"/>
      <c r="WYL108"/>
      <c r="WYM108"/>
      <c r="WYN108"/>
      <c r="WYO108"/>
      <c r="WYP108"/>
      <c r="WYQ108"/>
      <c r="WYR108"/>
      <c r="WYS108"/>
      <c r="WYT108"/>
      <c r="WYU108"/>
      <c r="WYV108"/>
      <c r="WYW108"/>
      <c r="WYX108"/>
      <c r="WYY108"/>
      <c r="WYZ108"/>
      <c r="WZA108"/>
      <c r="WZB108"/>
      <c r="WZC108"/>
      <c r="WZD108"/>
      <c r="WZE108"/>
      <c r="WZF108"/>
      <c r="WZG108"/>
      <c r="WZH108"/>
      <c r="WZI108"/>
      <c r="WZJ108"/>
      <c r="WZK108"/>
      <c r="WZL108"/>
      <c r="WZM108"/>
      <c r="WZN108"/>
      <c r="WZO108"/>
      <c r="WZP108"/>
      <c r="WZQ108"/>
      <c r="WZR108"/>
      <c r="WZS108"/>
      <c r="WZT108"/>
      <c r="WZU108"/>
      <c r="WZV108"/>
      <c r="WZW108"/>
      <c r="WZX108"/>
      <c r="WZY108"/>
      <c r="WZZ108"/>
      <c r="XAA108"/>
      <c r="XAB108"/>
      <c r="XAC108"/>
      <c r="XAD108"/>
      <c r="XAE108"/>
      <c r="XAF108"/>
      <c r="XAG108"/>
      <c r="XAH108"/>
      <c r="XAI108"/>
      <c r="XAJ108"/>
      <c r="XAK108"/>
      <c r="XAL108"/>
      <c r="XAM108"/>
      <c r="XAN108"/>
      <c r="XAO108"/>
      <c r="XAP108"/>
      <c r="XAQ108"/>
      <c r="XAR108"/>
      <c r="XAS108"/>
      <c r="XAT108"/>
      <c r="XAU108"/>
      <c r="XAV108"/>
      <c r="XAW108"/>
      <c r="XAX108"/>
      <c r="XAY108"/>
      <c r="XAZ108"/>
      <c r="XBA108"/>
      <c r="XBB108"/>
      <c r="XBC108"/>
      <c r="XBD108"/>
      <c r="XBE108"/>
      <c r="XBF108"/>
      <c r="XBG108"/>
      <c r="XBH108"/>
      <c r="XBI108"/>
      <c r="XBJ108"/>
      <c r="XBK108"/>
      <c r="XBL108"/>
      <c r="XBM108"/>
      <c r="XBN108"/>
      <c r="XBO108"/>
      <c r="XBP108"/>
      <c r="XBQ108"/>
      <c r="XBR108"/>
      <c r="XBS108"/>
      <c r="XBT108"/>
      <c r="XBU108"/>
      <c r="XBV108"/>
      <c r="XBW108"/>
      <c r="XBX108"/>
      <c r="XBY108"/>
      <c r="XBZ108"/>
      <c r="XCA108"/>
      <c r="XCB108"/>
      <c r="XCC108"/>
      <c r="XCD108"/>
      <c r="XCE108"/>
      <c r="XCF108"/>
      <c r="XCG108"/>
      <c r="XCH108"/>
      <c r="XCI108"/>
      <c r="XCJ108"/>
      <c r="XCK108"/>
      <c r="XCL108"/>
      <c r="XCM108"/>
      <c r="XCN108"/>
      <c r="XCO108"/>
      <c r="XCP108"/>
      <c r="XCQ108"/>
      <c r="XCR108"/>
      <c r="XCS108"/>
      <c r="XCT108"/>
      <c r="XCU108"/>
      <c r="XCV108"/>
      <c r="XCW108"/>
      <c r="XCX108"/>
      <c r="XCY108"/>
      <c r="XCZ108"/>
      <c r="XDA108"/>
      <c r="XDB108"/>
      <c r="XDC108"/>
      <c r="XDD108"/>
      <c r="XDE108"/>
      <c r="XDF108"/>
      <c r="XDG108"/>
      <c r="XDH108"/>
      <c r="XDI108"/>
      <c r="XDJ108"/>
      <c r="XDK108"/>
      <c r="XDL108"/>
      <c r="XDM108"/>
      <c r="XDN108"/>
      <c r="XDO108"/>
      <c r="XDP108"/>
      <c r="XDQ108"/>
      <c r="XDR108"/>
      <c r="XDS108"/>
      <c r="XDT108"/>
      <c r="XDU108"/>
      <c r="XDV108"/>
      <c r="XDW108"/>
      <c r="XDX108"/>
      <c r="XDY108"/>
      <c r="XDZ108"/>
      <c r="XEA108"/>
      <c r="XEB108"/>
      <c r="XEC108"/>
      <c r="XED108"/>
      <c r="XEE108"/>
      <c r="XEF108"/>
      <c r="XEG108"/>
      <c r="XEH108"/>
      <c r="XEI108"/>
      <c r="XEJ108"/>
      <c r="XEK108"/>
      <c r="XEL108"/>
      <c r="XEM108"/>
      <c r="XEN108"/>
      <c r="XEO108"/>
      <c r="XEP108"/>
      <c r="XEQ108"/>
      <c r="XER108"/>
      <c r="XES108"/>
      <c r="XET108"/>
      <c r="XEU108"/>
      <c r="XEV108"/>
      <c r="XEW108"/>
      <c r="XEX108"/>
      <c r="XEY108"/>
      <c r="XEZ108"/>
      <c r="XFA108"/>
      <c r="XFB108"/>
      <c r="XFC108"/>
    </row>
    <row r="109" spans="1:16383" s="11" customFormat="1" ht="16.5" thickBot="1" x14ac:dyDescent="0.25">
      <c r="E109" s="69"/>
      <c r="F109" s="65"/>
      <c r="G109" s="67"/>
      <c r="I109" s="21" t="s">
        <v>9329</v>
      </c>
      <c r="J109" s="21"/>
      <c r="K109" s="29">
        <f>COUNTIF(H2:H88,I109)</f>
        <v>27</v>
      </c>
      <c r="L109" s="34">
        <f t="shared" si="7"/>
        <v>0.31034482758620691</v>
      </c>
    </row>
    <row r="110" spans="1:16383" s="11" customFormat="1" ht="15" x14ac:dyDescent="0.2">
      <c r="A110"/>
      <c r="B110"/>
      <c r="C110"/>
      <c r="H110"/>
      <c r="I110" s="21" t="s">
        <v>9375</v>
      </c>
      <c r="J110" s="21"/>
      <c r="K110" s="29">
        <f>COUNTIF(H2:H88,I110)</f>
        <v>1</v>
      </c>
      <c r="L110" s="34">
        <f t="shared" si="7"/>
        <v>1.1494252873563218E-2</v>
      </c>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c r="AMK110"/>
      <c r="AML110"/>
      <c r="AMM110"/>
      <c r="AMN110"/>
      <c r="AMO110"/>
      <c r="AMP110"/>
      <c r="AMQ110"/>
      <c r="AMR110"/>
      <c r="AMS110"/>
      <c r="AMT110"/>
      <c r="AMU110"/>
      <c r="AMV110"/>
      <c r="AMW110"/>
      <c r="AMX110"/>
      <c r="AMY110"/>
      <c r="AMZ110"/>
      <c r="ANA110"/>
      <c r="ANB110"/>
      <c r="ANC110"/>
      <c r="AND110"/>
      <c r="ANE110"/>
      <c r="ANF110"/>
      <c r="ANG110"/>
      <c r="ANH110"/>
      <c r="ANI110"/>
      <c r="ANJ110"/>
      <c r="ANK110"/>
      <c r="ANL110"/>
      <c r="ANM110"/>
      <c r="ANN110"/>
      <c r="ANO110"/>
      <c r="ANP110"/>
      <c r="ANQ110"/>
      <c r="ANR110"/>
      <c r="ANS110"/>
      <c r="ANT110"/>
      <c r="ANU110"/>
      <c r="ANV110"/>
      <c r="ANW110"/>
      <c r="ANX110"/>
      <c r="ANY110"/>
      <c r="ANZ110"/>
      <c r="AOA110"/>
      <c r="AOB110"/>
      <c r="AOC110"/>
      <c r="AOD110"/>
      <c r="AOE110"/>
      <c r="AOF110"/>
      <c r="AOG110"/>
      <c r="AOH110"/>
      <c r="AOI110"/>
      <c r="AOJ110"/>
      <c r="AOK110"/>
      <c r="AOL110"/>
      <c r="AOM110"/>
      <c r="AON110"/>
      <c r="AOO110"/>
      <c r="AOP110"/>
      <c r="AOQ110"/>
      <c r="AOR110"/>
      <c r="AOS110"/>
      <c r="AOT110"/>
      <c r="AOU110"/>
      <c r="AOV110"/>
      <c r="AOW110"/>
      <c r="AOX110"/>
      <c r="AOY110"/>
      <c r="AOZ110"/>
      <c r="APA110"/>
      <c r="APB110"/>
      <c r="APC110"/>
      <c r="APD110"/>
      <c r="APE110"/>
      <c r="APF110"/>
      <c r="APG110"/>
      <c r="APH110"/>
      <c r="API110"/>
      <c r="APJ110"/>
      <c r="APK110"/>
      <c r="APL110"/>
      <c r="APM110"/>
      <c r="APN110"/>
      <c r="APO110"/>
      <c r="APP110"/>
      <c r="APQ110"/>
      <c r="APR110"/>
      <c r="APS110"/>
      <c r="APT110"/>
      <c r="APU110"/>
      <c r="APV110"/>
      <c r="APW110"/>
      <c r="APX110"/>
      <c r="APY110"/>
      <c r="APZ110"/>
      <c r="AQA110"/>
      <c r="AQB110"/>
      <c r="AQC110"/>
      <c r="AQD110"/>
      <c r="AQE110"/>
      <c r="AQF110"/>
      <c r="AQG110"/>
      <c r="AQH110"/>
      <c r="AQI110"/>
      <c r="AQJ110"/>
      <c r="AQK110"/>
      <c r="AQL110"/>
      <c r="AQM110"/>
      <c r="AQN110"/>
      <c r="AQO110"/>
      <c r="AQP110"/>
      <c r="AQQ110"/>
      <c r="AQR110"/>
      <c r="AQS110"/>
      <c r="AQT110"/>
      <c r="AQU110"/>
      <c r="AQV110"/>
      <c r="AQW110"/>
      <c r="AQX110"/>
      <c r="AQY110"/>
      <c r="AQZ110"/>
      <c r="ARA110"/>
      <c r="ARB110"/>
      <c r="ARC110"/>
      <c r="ARD110"/>
      <c r="ARE110"/>
      <c r="ARF110"/>
      <c r="ARG110"/>
      <c r="ARH110"/>
      <c r="ARI110"/>
      <c r="ARJ110"/>
      <c r="ARK110"/>
      <c r="ARL110"/>
      <c r="ARM110"/>
      <c r="ARN110"/>
      <c r="ARO110"/>
      <c r="ARP110"/>
      <c r="ARQ110"/>
      <c r="ARR110"/>
      <c r="ARS110"/>
      <c r="ART110"/>
      <c r="ARU110"/>
      <c r="ARV110"/>
      <c r="ARW110"/>
      <c r="ARX110"/>
      <c r="ARY110"/>
      <c r="ARZ110"/>
      <c r="ASA110"/>
      <c r="ASB110"/>
      <c r="ASC110"/>
      <c r="ASD110"/>
      <c r="ASE110"/>
      <c r="ASF110"/>
      <c r="ASG110"/>
      <c r="ASH110"/>
      <c r="ASI110"/>
      <c r="ASJ110"/>
      <c r="ASK110"/>
      <c r="ASL110"/>
      <c r="ASM110"/>
      <c r="ASN110"/>
      <c r="ASO110"/>
      <c r="ASP110"/>
      <c r="ASQ110"/>
      <c r="ASR110"/>
      <c r="ASS110"/>
      <c r="AST110"/>
      <c r="ASU110"/>
      <c r="ASV110"/>
      <c r="ASW110"/>
      <c r="ASX110"/>
      <c r="ASY110"/>
      <c r="ASZ110"/>
      <c r="ATA110"/>
      <c r="ATB110"/>
      <c r="ATC110"/>
      <c r="ATD110"/>
      <c r="ATE110"/>
      <c r="ATF110"/>
      <c r="ATG110"/>
      <c r="ATH110"/>
      <c r="ATI110"/>
      <c r="ATJ110"/>
      <c r="ATK110"/>
      <c r="ATL110"/>
      <c r="ATM110"/>
      <c r="ATN110"/>
      <c r="ATO110"/>
      <c r="ATP110"/>
      <c r="ATQ110"/>
      <c r="ATR110"/>
      <c r="ATS110"/>
      <c r="ATT110"/>
      <c r="ATU110"/>
      <c r="ATV110"/>
      <c r="ATW110"/>
      <c r="ATX110"/>
      <c r="ATY110"/>
      <c r="ATZ110"/>
      <c r="AUA110"/>
      <c r="AUB110"/>
      <c r="AUC110"/>
      <c r="AUD110"/>
      <c r="AUE110"/>
      <c r="AUF110"/>
      <c r="AUG110"/>
      <c r="AUH110"/>
      <c r="AUI110"/>
      <c r="AUJ110"/>
      <c r="AUK110"/>
      <c r="AUL110"/>
      <c r="AUM110"/>
      <c r="AUN110"/>
      <c r="AUO110"/>
      <c r="AUP110"/>
      <c r="AUQ110"/>
      <c r="AUR110"/>
      <c r="AUS110"/>
      <c r="AUT110"/>
      <c r="AUU110"/>
      <c r="AUV110"/>
      <c r="AUW110"/>
      <c r="AUX110"/>
      <c r="AUY110"/>
      <c r="AUZ110"/>
      <c r="AVA110"/>
      <c r="AVB110"/>
      <c r="AVC110"/>
      <c r="AVD110"/>
      <c r="AVE110"/>
      <c r="AVF110"/>
      <c r="AVG110"/>
      <c r="AVH110"/>
      <c r="AVI110"/>
      <c r="AVJ110"/>
      <c r="AVK110"/>
      <c r="AVL110"/>
      <c r="AVM110"/>
      <c r="AVN110"/>
      <c r="AVO110"/>
      <c r="AVP110"/>
      <c r="AVQ110"/>
      <c r="AVR110"/>
      <c r="AVS110"/>
      <c r="AVT110"/>
      <c r="AVU110"/>
      <c r="AVV110"/>
      <c r="AVW110"/>
      <c r="AVX110"/>
      <c r="AVY110"/>
      <c r="AVZ110"/>
      <c r="AWA110"/>
      <c r="AWB110"/>
      <c r="AWC110"/>
      <c r="AWD110"/>
      <c r="AWE110"/>
      <c r="AWF110"/>
      <c r="AWG110"/>
      <c r="AWH110"/>
      <c r="AWI110"/>
      <c r="AWJ110"/>
      <c r="AWK110"/>
      <c r="AWL110"/>
      <c r="AWM110"/>
      <c r="AWN110"/>
      <c r="AWO110"/>
      <c r="AWP110"/>
      <c r="AWQ110"/>
      <c r="AWR110"/>
      <c r="AWS110"/>
      <c r="AWT110"/>
      <c r="AWU110"/>
      <c r="AWV110"/>
      <c r="AWW110"/>
      <c r="AWX110"/>
      <c r="AWY110"/>
      <c r="AWZ110"/>
      <c r="AXA110"/>
      <c r="AXB110"/>
      <c r="AXC110"/>
      <c r="AXD110"/>
      <c r="AXE110"/>
      <c r="AXF110"/>
      <c r="AXG110"/>
      <c r="AXH110"/>
      <c r="AXI110"/>
      <c r="AXJ110"/>
      <c r="AXK110"/>
      <c r="AXL110"/>
      <c r="AXM110"/>
      <c r="AXN110"/>
      <c r="AXO110"/>
      <c r="AXP110"/>
      <c r="AXQ110"/>
      <c r="AXR110"/>
      <c r="AXS110"/>
      <c r="AXT110"/>
      <c r="AXU110"/>
      <c r="AXV110"/>
      <c r="AXW110"/>
      <c r="AXX110"/>
      <c r="AXY110"/>
      <c r="AXZ110"/>
      <c r="AYA110"/>
      <c r="AYB110"/>
      <c r="AYC110"/>
      <c r="AYD110"/>
      <c r="AYE110"/>
      <c r="AYF110"/>
      <c r="AYG110"/>
      <c r="AYH110"/>
      <c r="AYI110"/>
      <c r="AYJ110"/>
      <c r="AYK110"/>
      <c r="AYL110"/>
      <c r="AYM110"/>
      <c r="AYN110"/>
      <c r="AYO110"/>
      <c r="AYP110"/>
      <c r="AYQ110"/>
      <c r="AYR110"/>
      <c r="AYS110"/>
      <c r="AYT110"/>
      <c r="AYU110"/>
      <c r="AYV110"/>
      <c r="AYW110"/>
      <c r="AYX110"/>
      <c r="AYY110"/>
      <c r="AYZ110"/>
      <c r="AZA110"/>
      <c r="AZB110"/>
      <c r="AZC110"/>
      <c r="AZD110"/>
      <c r="AZE110"/>
      <c r="AZF110"/>
      <c r="AZG110"/>
      <c r="AZH110"/>
      <c r="AZI110"/>
      <c r="AZJ110"/>
      <c r="AZK110"/>
      <c r="AZL110"/>
      <c r="AZM110"/>
      <c r="AZN110"/>
      <c r="AZO110"/>
      <c r="AZP110"/>
      <c r="AZQ110"/>
      <c r="AZR110"/>
      <c r="AZS110"/>
      <c r="AZT110"/>
      <c r="AZU110"/>
      <c r="AZV110"/>
      <c r="AZW110"/>
      <c r="AZX110"/>
      <c r="AZY110"/>
      <c r="AZZ110"/>
      <c r="BAA110"/>
      <c r="BAB110"/>
      <c r="BAC110"/>
      <c r="BAD110"/>
      <c r="BAE110"/>
      <c r="BAF110"/>
      <c r="BAG110"/>
      <c r="BAH110"/>
      <c r="BAI110"/>
      <c r="BAJ110"/>
      <c r="BAK110"/>
      <c r="BAL110"/>
      <c r="BAM110"/>
      <c r="BAN110"/>
      <c r="BAO110"/>
      <c r="BAP110"/>
      <c r="BAQ110"/>
      <c r="BAR110"/>
      <c r="BAS110"/>
      <c r="BAT110"/>
      <c r="BAU110"/>
      <c r="BAV110"/>
      <c r="BAW110"/>
      <c r="BAX110"/>
      <c r="BAY110"/>
      <c r="BAZ110"/>
      <c r="BBA110"/>
      <c r="BBB110"/>
      <c r="BBC110"/>
      <c r="BBD110"/>
      <c r="BBE110"/>
      <c r="BBF110"/>
      <c r="BBG110"/>
      <c r="BBH110"/>
      <c r="BBI110"/>
      <c r="BBJ110"/>
      <c r="BBK110"/>
      <c r="BBL110"/>
      <c r="BBM110"/>
      <c r="BBN110"/>
      <c r="BBO110"/>
      <c r="BBP110"/>
      <c r="BBQ110"/>
      <c r="BBR110"/>
      <c r="BBS110"/>
      <c r="BBT110"/>
      <c r="BBU110"/>
      <c r="BBV110"/>
      <c r="BBW110"/>
      <c r="BBX110"/>
      <c r="BBY110"/>
      <c r="BBZ110"/>
      <c r="BCA110"/>
      <c r="BCB110"/>
      <c r="BCC110"/>
      <c r="BCD110"/>
      <c r="BCE110"/>
      <c r="BCF110"/>
      <c r="BCG110"/>
      <c r="BCH110"/>
      <c r="BCI110"/>
      <c r="BCJ110"/>
      <c r="BCK110"/>
      <c r="BCL110"/>
      <c r="BCM110"/>
      <c r="BCN110"/>
      <c r="BCO110"/>
      <c r="BCP110"/>
      <c r="BCQ110"/>
      <c r="BCR110"/>
      <c r="BCS110"/>
      <c r="BCT110"/>
      <c r="BCU110"/>
      <c r="BCV110"/>
      <c r="BCW110"/>
      <c r="BCX110"/>
      <c r="BCY110"/>
      <c r="BCZ110"/>
      <c r="BDA110"/>
      <c r="BDB110"/>
      <c r="BDC110"/>
      <c r="BDD110"/>
      <c r="BDE110"/>
      <c r="BDF110"/>
      <c r="BDG110"/>
      <c r="BDH110"/>
      <c r="BDI110"/>
      <c r="BDJ110"/>
      <c r="BDK110"/>
      <c r="BDL110"/>
      <c r="BDM110"/>
      <c r="BDN110"/>
      <c r="BDO110"/>
      <c r="BDP110"/>
      <c r="BDQ110"/>
      <c r="BDR110"/>
      <c r="BDS110"/>
      <c r="BDT110"/>
      <c r="BDU110"/>
      <c r="BDV110"/>
      <c r="BDW110"/>
      <c r="BDX110"/>
      <c r="BDY110"/>
      <c r="BDZ110"/>
      <c r="BEA110"/>
      <c r="BEB110"/>
      <c r="BEC110"/>
      <c r="BED110"/>
      <c r="BEE110"/>
      <c r="BEF110"/>
      <c r="BEG110"/>
      <c r="BEH110"/>
      <c r="BEI110"/>
      <c r="BEJ110"/>
      <c r="BEK110"/>
      <c r="BEL110"/>
      <c r="BEM110"/>
      <c r="BEN110"/>
      <c r="BEO110"/>
      <c r="BEP110"/>
      <c r="BEQ110"/>
      <c r="BER110"/>
      <c r="BES110"/>
      <c r="BET110"/>
      <c r="BEU110"/>
      <c r="BEV110"/>
      <c r="BEW110"/>
      <c r="BEX110"/>
      <c r="BEY110"/>
      <c r="BEZ110"/>
      <c r="BFA110"/>
      <c r="BFB110"/>
      <c r="BFC110"/>
      <c r="BFD110"/>
      <c r="BFE110"/>
      <c r="BFF110"/>
      <c r="BFG110"/>
      <c r="BFH110"/>
      <c r="BFI110"/>
      <c r="BFJ110"/>
      <c r="BFK110"/>
      <c r="BFL110"/>
      <c r="BFM110"/>
      <c r="BFN110"/>
      <c r="BFO110"/>
      <c r="BFP110"/>
      <c r="BFQ110"/>
      <c r="BFR110"/>
      <c r="BFS110"/>
      <c r="BFT110"/>
      <c r="BFU110"/>
      <c r="BFV110"/>
      <c r="BFW110"/>
      <c r="BFX110"/>
      <c r="BFY110"/>
      <c r="BFZ110"/>
      <c r="BGA110"/>
      <c r="BGB110"/>
      <c r="BGC110"/>
      <c r="BGD110"/>
      <c r="BGE110"/>
      <c r="BGF110"/>
      <c r="BGG110"/>
      <c r="BGH110"/>
      <c r="BGI110"/>
      <c r="BGJ110"/>
      <c r="BGK110"/>
      <c r="BGL110"/>
      <c r="BGM110"/>
      <c r="BGN110"/>
      <c r="BGO110"/>
      <c r="BGP110"/>
      <c r="BGQ110"/>
      <c r="BGR110"/>
      <c r="BGS110"/>
      <c r="BGT110"/>
      <c r="BGU110"/>
      <c r="BGV110"/>
      <c r="BGW110"/>
      <c r="BGX110"/>
      <c r="BGY110"/>
      <c r="BGZ110"/>
      <c r="BHA110"/>
      <c r="BHB110"/>
      <c r="BHC110"/>
      <c r="BHD110"/>
      <c r="BHE110"/>
      <c r="BHF110"/>
      <c r="BHG110"/>
      <c r="BHH110"/>
      <c r="BHI110"/>
      <c r="BHJ110"/>
      <c r="BHK110"/>
      <c r="BHL110"/>
      <c r="BHM110"/>
      <c r="BHN110"/>
      <c r="BHO110"/>
      <c r="BHP110"/>
      <c r="BHQ110"/>
      <c r="BHR110"/>
      <c r="BHS110"/>
      <c r="BHT110"/>
      <c r="BHU110"/>
      <c r="BHV110"/>
      <c r="BHW110"/>
      <c r="BHX110"/>
      <c r="BHY110"/>
      <c r="BHZ110"/>
      <c r="BIA110"/>
      <c r="BIB110"/>
      <c r="BIC110"/>
      <c r="BID110"/>
      <c r="BIE110"/>
      <c r="BIF110"/>
      <c r="BIG110"/>
      <c r="BIH110"/>
      <c r="BII110"/>
      <c r="BIJ110"/>
      <c r="BIK110"/>
      <c r="BIL110"/>
      <c r="BIM110"/>
      <c r="BIN110"/>
      <c r="BIO110"/>
      <c r="BIP110"/>
      <c r="BIQ110"/>
      <c r="BIR110"/>
      <c r="BIS110"/>
      <c r="BIT110"/>
      <c r="BIU110"/>
      <c r="BIV110"/>
      <c r="BIW110"/>
      <c r="BIX110"/>
      <c r="BIY110"/>
      <c r="BIZ110"/>
      <c r="BJA110"/>
      <c r="BJB110"/>
      <c r="BJC110"/>
      <c r="BJD110"/>
      <c r="BJE110"/>
      <c r="BJF110"/>
      <c r="BJG110"/>
      <c r="BJH110"/>
      <c r="BJI110"/>
      <c r="BJJ110"/>
      <c r="BJK110"/>
      <c r="BJL110"/>
      <c r="BJM110"/>
      <c r="BJN110"/>
      <c r="BJO110"/>
      <c r="BJP110"/>
      <c r="BJQ110"/>
      <c r="BJR110"/>
      <c r="BJS110"/>
      <c r="BJT110"/>
      <c r="BJU110"/>
      <c r="BJV110"/>
      <c r="BJW110"/>
      <c r="BJX110"/>
      <c r="BJY110"/>
      <c r="BJZ110"/>
      <c r="BKA110"/>
      <c r="BKB110"/>
      <c r="BKC110"/>
      <c r="BKD110"/>
      <c r="BKE110"/>
      <c r="BKF110"/>
      <c r="BKG110"/>
      <c r="BKH110"/>
      <c r="BKI110"/>
      <c r="BKJ110"/>
      <c r="BKK110"/>
      <c r="BKL110"/>
      <c r="BKM110"/>
      <c r="BKN110"/>
      <c r="BKO110"/>
      <c r="BKP110"/>
      <c r="BKQ110"/>
      <c r="BKR110"/>
      <c r="BKS110"/>
      <c r="BKT110"/>
      <c r="BKU110"/>
      <c r="BKV110"/>
      <c r="BKW110"/>
      <c r="BKX110"/>
      <c r="BKY110"/>
      <c r="BKZ110"/>
      <c r="BLA110"/>
      <c r="BLB110"/>
      <c r="BLC110"/>
      <c r="BLD110"/>
      <c r="BLE110"/>
      <c r="BLF110"/>
      <c r="BLG110"/>
      <c r="BLH110"/>
      <c r="BLI110"/>
      <c r="BLJ110"/>
      <c r="BLK110"/>
      <c r="BLL110"/>
      <c r="BLM110"/>
      <c r="BLN110"/>
      <c r="BLO110"/>
      <c r="BLP110"/>
      <c r="BLQ110"/>
      <c r="BLR110"/>
      <c r="BLS110"/>
      <c r="BLT110"/>
      <c r="BLU110"/>
      <c r="BLV110"/>
      <c r="BLW110"/>
      <c r="BLX110"/>
      <c r="BLY110"/>
      <c r="BLZ110"/>
      <c r="BMA110"/>
      <c r="BMB110"/>
      <c r="BMC110"/>
      <c r="BMD110"/>
      <c r="BME110"/>
      <c r="BMF110"/>
      <c r="BMG110"/>
      <c r="BMH110"/>
      <c r="BMI110"/>
      <c r="BMJ110"/>
      <c r="BMK110"/>
      <c r="BML110"/>
      <c r="BMM110"/>
      <c r="BMN110"/>
      <c r="BMO110"/>
      <c r="BMP110"/>
      <c r="BMQ110"/>
      <c r="BMR110"/>
      <c r="BMS110"/>
      <c r="BMT110"/>
      <c r="BMU110"/>
      <c r="BMV110"/>
      <c r="BMW110"/>
      <c r="BMX110"/>
      <c r="BMY110"/>
      <c r="BMZ110"/>
      <c r="BNA110"/>
      <c r="BNB110"/>
      <c r="BNC110"/>
      <c r="BND110"/>
      <c r="BNE110"/>
      <c r="BNF110"/>
      <c r="BNG110"/>
      <c r="BNH110"/>
      <c r="BNI110"/>
      <c r="BNJ110"/>
      <c r="BNK110"/>
      <c r="BNL110"/>
      <c r="BNM110"/>
      <c r="BNN110"/>
      <c r="BNO110"/>
      <c r="BNP110"/>
      <c r="BNQ110"/>
      <c r="BNR110"/>
      <c r="BNS110"/>
      <c r="BNT110"/>
      <c r="BNU110"/>
      <c r="BNV110"/>
      <c r="BNW110"/>
      <c r="BNX110"/>
      <c r="BNY110"/>
      <c r="BNZ110"/>
      <c r="BOA110"/>
      <c r="BOB110"/>
      <c r="BOC110"/>
      <c r="BOD110"/>
      <c r="BOE110"/>
      <c r="BOF110"/>
      <c r="BOG110"/>
      <c r="BOH110"/>
      <c r="BOI110"/>
      <c r="BOJ110"/>
      <c r="BOK110"/>
      <c r="BOL110"/>
      <c r="BOM110"/>
      <c r="BON110"/>
      <c r="BOO110"/>
      <c r="BOP110"/>
      <c r="BOQ110"/>
      <c r="BOR110"/>
      <c r="BOS110"/>
      <c r="BOT110"/>
      <c r="BOU110"/>
      <c r="BOV110"/>
      <c r="BOW110"/>
      <c r="BOX110"/>
      <c r="BOY110"/>
      <c r="BOZ110"/>
      <c r="BPA110"/>
      <c r="BPB110"/>
      <c r="BPC110"/>
      <c r="BPD110"/>
      <c r="BPE110"/>
      <c r="BPF110"/>
      <c r="BPG110"/>
      <c r="BPH110"/>
      <c r="BPI110"/>
      <c r="BPJ110"/>
      <c r="BPK110"/>
      <c r="BPL110"/>
      <c r="BPM110"/>
      <c r="BPN110"/>
      <c r="BPO110"/>
      <c r="BPP110"/>
      <c r="BPQ110"/>
      <c r="BPR110"/>
      <c r="BPS110"/>
      <c r="BPT110"/>
      <c r="BPU110"/>
      <c r="BPV110"/>
      <c r="BPW110"/>
      <c r="BPX110"/>
      <c r="BPY110"/>
      <c r="BPZ110"/>
      <c r="BQA110"/>
      <c r="BQB110"/>
      <c r="BQC110"/>
      <c r="BQD110"/>
      <c r="BQE110"/>
      <c r="BQF110"/>
      <c r="BQG110"/>
      <c r="BQH110"/>
      <c r="BQI110"/>
      <c r="BQJ110"/>
      <c r="BQK110"/>
      <c r="BQL110"/>
      <c r="BQM110"/>
      <c r="BQN110"/>
      <c r="BQO110"/>
      <c r="BQP110"/>
      <c r="BQQ110"/>
      <c r="BQR110"/>
      <c r="BQS110"/>
      <c r="BQT110"/>
      <c r="BQU110"/>
      <c r="BQV110"/>
      <c r="BQW110"/>
      <c r="BQX110"/>
      <c r="BQY110"/>
      <c r="BQZ110"/>
      <c r="BRA110"/>
      <c r="BRB110"/>
      <c r="BRC110"/>
      <c r="BRD110"/>
      <c r="BRE110"/>
      <c r="BRF110"/>
      <c r="BRG110"/>
      <c r="BRH110"/>
      <c r="BRI110"/>
      <c r="BRJ110"/>
      <c r="BRK110"/>
      <c r="BRL110"/>
      <c r="BRM110"/>
      <c r="BRN110"/>
      <c r="BRO110"/>
      <c r="BRP110"/>
      <c r="BRQ110"/>
      <c r="BRR110"/>
      <c r="BRS110"/>
      <c r="BRT110"/>
      <c r="BRU110"/>
      <c r="BRV110"/>
      <c r="BRW110"/>
      <c r="BRX110"/>
      <c r="BRY110"/>
      <c r="BRZ110"/>
      <c r="BSA110"/>
      <c r="BSB110"/>
      <c r="BSC110"/>
      <c r="BSD110"/>
      <c r="BSE110"/>
      <c r="BSF110"/>
      <c r="BSG110"/>
      <c r="BSH110"/>
      <c r="BSI110"/>
      <c r="BSJ110"/>
      <c r="BSK110"/>
      <c r="BSL110"/>
      <c r="BSM110"/>
      <c r="BSN110"/>
      <c r="BSO110"/>
      <c r="BSP110"/>
      <c r="BSQ110"/>
      <c r="BSR110"/>
      <c r="BSS110"/>
      <c r="BST110"/>
      <c r="BSU110"/>
      <c r="BSV110"/>
      <c r="BSW110"/>
      <c r="BSX110"/>
      <c r="BSY110"/>
      <c r="BSZ110"/>
      <c r="BTA110"/>
      <c r="BTB110"/>
      <c r="BTC110"/>
      <c r="BTD110"/>
      <c r="BTE110"/>
      <c r="BTF110"/>
      <c r="BTG110"/>
      <c r="BTH110"/>
      <c r="BTI110"/>
      <c r="BTJ110"/>
      <c r="BTK110"/>
      <c r="BTL110"/>
      <c r="BTM110"/>
      <c r="BTN110"/>
      <c r="BTO110"/>
      <c r="BTP110"/>
      <c r="BTQ110"/>
      <c r="BTR110"/>
      <c r="BTS110"/>
      <c r="BTT110"/>
      <c r="BTU110"/>
      <c r="BTV110"/>
      <c r="BTW110"/>
      <c r="BTX110"/>
      <c r="BTY110"/>
      <c r="BTZ110"/>
      <c r="BUA110"/>
      <c r="BUB110"/>
      <c r="BUC110"/>
      <c r="BUD110"/>
      <c r="BUE110"/>
      <c r="BUF110"/>
      <c r="BUG110"/>
      <c r="BUH110"/>
      <c r="BUI110"/>
      <c r="BUJ110"/>
      <c r="BUK110"/>
      <c r="BUL110"/>
      <c r="BUM110"/>
      <c r="BUN110"/>
      <c r="BUO110"/>
      <c r="BUP110"/>
      <c r="BUQ110"/>
      <c r="BUR110"/>
      <c r="BUS110"/>
      <c r="BUT110"/>
      <c r="BUU110"/>
      <c r="BUV110"/>
      <c r="BUW110"/>
      <c r="BUX110"/>
      <c r="BUY110"/>
      <c r="BUZ110"/>
      <c r="BVA110"/>
      <c r="BVB110"/>
      <c r="BVC110"/>
      <c r="BVD110"/>
      <c r="BVE110"/>
      <c r="BVF110"/>
      <c r="BVG110"/>
      <c r="BVH110"/>
      <c r="BVI110"/>
      <c r="BVJ110"/>
      <c r="BVK110"/>
      <c r="BVL110"/>
      <c r="BVM110"/>
      <c r="BVN110"/>
      <c r="BVO110"/>
      <c r="BVP110"/>
      <c r="BVQ110"/>
      <c r="BVR110"/>
      <c r="BVS110"/>
      <c r="BVT110"/>
      <c r="BVU110"/>
      <c r="BVV110"/>
      <c r="BVW110"/>
      <c r="BVX110"/>
      <c r="BVY110"/>
      <c r="BVZ110"/>
      <c r="BWA110"/>
      <c r="BWB110"/>
      <c r="BWC110"/>
      <c r="BWD110"/>
      <c r="BWE110"/>
      <c r="BWF110"/>
      <c r="BWG110"/>
      <c r="BWH110"/>
      <c r="BWI110"/>
      <c r="BWJ110"/>
      <c r="BWK110"/>
      <c r="BWL110"/>
      <c r="BWM110"/>
      <c r="BWN110"/>
      <c r="BWO110"/>
      <c r="BWP110"/>
      <c r="BWQ110"/>
      <c r="BWR110"/>
      <c r="BWS110"/>
      <c r="BWT110"/>
      <c r="BWU110"/>
      <c r="BWV110"/>
      <c r="BWW110"/>
      <c r="BWX110"/>
      <c r="BWY110"/>
      <c r="BWZ110"/>
      <c r="BXA110"/>
      <c r="BXB110"/>
      <c r="BXC110"/>
      <c r="BXD110"/>
      <c r="BXE110"/>
      <c r="BXF110"/>
      <c r="BXG110"/>
      <c r="BXH110"/>
      <c r="BXI110"/>
      <c r="BXJ110"/>
      <c r="BXK110"/>
      <c r="BXL110"/>
      <c r="BXM110"/>
      <c r="BXN110"/>
      <c r="BXO110"/>
      <c r="BXP110"/>
      <c r="BXQ110"/>
      <c r="BXR110"/>
      <c r="BXS110"/>
      <c r="BXT110"/>
      <c r="BXU110"/>
      <c r="BXV110"/>
      <c r="BXW110"/>
      <c r="BXX110"/>
      <c r="BXY110"/>
      <c r="BXZ110"/>
      <c r="BYA110"/>
      <c r="BYB110"/>
      <c r="BYC110"/>
      <c r="BYD110"/>
      <c r="BYE110"/>
      <c r="BYF110"/>
      <c r="BYG110"/>
      <c r="BYH110"/>
      <c r="BYI110"/>
      <c r="BYJ110"/>
      <c r="BYK110"/>
      <c r="BYL110"/>
      <c r="BYM110"/>
      <c r="BYN110"/>
      <c r="BYO110"/>
      <c r="BYP110"/>
      <c r="BYQ110"/>
      <c r="BYR110"/>
      <c r="BYS110"/>
      <c r="BYT110"/>
      <c r="BYU110"/>
      <c r="BYV110"/>
      <c r="BYW110"/>
      <c r="BYX110"/>
      <c r="BYY110"/>
      <c r="BYZ110"/>
      <c r="BZA110"/>
      <c r="BZB110"/>
      <c r="BZC110"/>
      <c r="BZD110"/>
      <c r="BZE110"/>
      <c r="BZF110"/>
      <c r="BZG110"/>
      <c r="BZH110"/>
      <c r="BZI110"/>
      <c r="BZJ110"/>
      <c r="BZK110"/>
      <c r="BZL110"/>
      <c r="BZM110"/>
      <c r="BZN110"/>
      <c r="BZO110"/>
      <c r="BZP110"/>
      <c r="BZQ110"/>
      <c r="BZR110"/>
      <c r="BZS110"/>
      <c r="BZT110"/>
      <c r="BZU110"/>
      <c r="BZV110"/>
      <c r="BZW110"/>
      <c r="BZX110"/>
      <c r="BZY110"/>
      <c r="BZZ110"/>
      <c r="CAA110"/>
      <c r="CAB110"/>
      <c r="CAC110"/>
      <c r="CAD110"/>
      <c r="CAE110"/>
      <c r="CAF110"/>
      <c r="CAG110"/>
      <c r="CAH110"/>
      <c r="CAI110"/>
      <c r="CAJ110"/>
      <c r="CAK110"/>
      <c r="CAL110"/>
      <c r="CAM110"/>
      <c r="CAN110"/>
      <c r="CAO110"/>
      <c r="CAP110"/>
      <c r="CAQ110"/>
      <c r="CAR110"/>
      <c r="CAS110"/>
      <c r="CAT110"/>
      <c r="CAU110"/>
      <c r="CAV110"/>
      <c r="CAW110"/>
      <c r="CAX110"/>
      <c r="CAY110"/>
      <c r="CAZ110"/>
      <c r="CBA110"/>
      <c r="CBB110"/>
      <c r="CBC110"/>
      <c r="CBD110"/>
      <c r="CBE110"/>
      <c r="CBF110"/>
      <c r="CBG110"/>
      <c r="CBH110"/>
      <c r="CBI110"/>
      <c r="CBJ110"/>
      <c r="CBK110"/>
      <c r="CBL110"/>
      <c r="CBM110"/>
      <c r="CBN110"/>
      <c r="CBO110"/>
      <c r="CBP110"/>
      <c r="CBQ110"/>
      <c r="CBR110"/>
      <c r="CBS110"/>
      <c r="CBT110"/>
      <c r="CBU110"/>
      <c r="CBV110"/>
      <c r="CBW110"/>
      <c r="CBX110"/>
      <c r="CBY110"/>
      <c r="CBZ110"/>
      <c r="CCA110"/>
      <c r="CCB110"/>
      <c r="CCC110"/>
      <c r="CCD110"/>
      <c r="CCE110"/>
      <c r="CCF110"/>
      <c r="CCG110"/>
      <c r="CCH110"/>
      <c r="CCI110"/>
      <c r="CCJ110"/>
      <c r="CCK110"/>
      <c r="CCL110"/>
      <c r="CCM110"/>
      <c r="CCN110"/>
      <c r="CCO110"/>
      <c r="CCP110"/>
      <c r="CCQ110"/>
      <c r="CCR110"/>
      <c r="CCS110"/>
      <c r="CCT110"/>
      <c r="CCU110"/>
      <c r="CCV110"/>
      <c r="CCW110"/>
      <c r="CCX110"/>
      <c r="CCY110"/>
      <c r="CCZ110"/>
      <c r="CDA110"/>
      <c r="CDB110"/>
      <c r="CDC110"/>
      <c r="CDD110"/>
      <c r="CDE110"/>
      <c r="CDF110"/>
      <c r="CDG110"/>
      <c r="CDH110"/>
      <c r="CDI110"/>
      <c r="CDJ110"/>
      <c r="CDK110"/>
      <c r="CDL110"/>
      <c r="CDM110"/>
      <c r="CDN110"/>
      <c r="CDO110"/>
      <c r="CDP110"/>
      <c r="CDQ110"/>
      <c r="CDR110"/>
      <c r="CDS110"/>
      <c r="CDT110"/>
      <c r="CDU110"/>
      <c r="CDV110"/>
      <c r="CDW110"/>
      <c r="CDX110"/>
      <c r="CDY110"/>
      <c r="CDZ110"/>
      <c r="CEA110"/>
      <c r="CEB110"/>
      <c r="CEC110"/>
      <c r="CED110"/>
      <c r="CEE110"/>
      <c r="CEF110"/>
      <c r="CEG110"/>
      <c r="CEH110"/>
      <c r="CEI110"/>
      <c r="CEJ110"/>
      <c r="CEK110"/>
      <c r="CEL110"/>
      <c r="CEM110"/>
      <c r="CEN110"/>
      <c r="CEO110"/>
      <c r="CEP110"/>
      <c r="CEQ110"/>
      <c r="CER110"/>
      <c r="CES110"/>
      <c r="CET110"/>
      <c r="CEU110"/>
      <c r="CEV110"/>
      <c r="CEW110"/>
      <c r="CEX110"/>
      <c r="CEY110"/>
      <c r="CEZ110"/>
      <c r="CFA110"/>
      <c r="CFB110"/>
      <c r="CFC110"/>
      <c r="CFD110"/>
      <c r="CFE110"/>
      <c r="CFF110"/>
      <c r="CFG110"/>
      <c r="CFH110"/>
      <c r="CFI110"/>
      <c r="CFJ110"/>
      <c r="CFK110"/>
      <c r="CFL110"/>
      <c r="CFM110"/>
      <c r="CFN110"/>
      <c r="CFO110"/>
      <c r="CFP110"/>
      <c r="CFQ110"/>
      <c r="CFR110"/>
      <c r="CFS110"/>
      <c r="CFT110"/>
      <c r="CFU110"/>
      <c r="CFV110"/>
      <c r="CFW110"/>
      <c r="CFX110"/>
      <c r="CFY110"/>
      <c r="CFZ110"/>
      <c r="CGA110"/>
      <c r="CGB110"/>
      <c r="CGC110"/>
      <c r="CGD110"/>
      <c r="CGE110"/>
      <c r="CGF110"/>
      <c r="CGG110"/>
      <c r="CGH110"/>
      <c r="CGI110"/>
      <c r="CGJ110"/>
      <c r="CGK110"/>
      <c r="CGL110"/>
      <c r="CGM110"/>
      <c r="CGN110"/>
      <c r="CGO110"/>
      <c r="CGP110"/>
      <c r="CGQ110"/>
      <c r="CGR110"/>
      <c r="CGS110"/>
      <c r="CGT110"/>
      <c r="CGU110"/>
      <c r="CGV110"/>
      <c r="CGW110"/>
      <c r="CGX110"/>
      <c r="CGY110"/>
      <c r="CGZ110"/>
      <c r="CHA110"/>
      <c r="CHB110"/>
      <c r="CHC110"/>
      <c r="CHD110"/>
      <c r="CHE110"/>
      <c r="CHF110"/>
      <c r="CHG110"/>
      <c r="CHH110"/>
      <c r="CHI110"/>
      <c r="CHJ110"/>
      <c r="CHK110"/>
      <c r="CHL110"/>
      <c r="CHM110"/>
      <c r="CHN110"/>
      <c r="CHO110"/>
      <c r="CHP110"/>
      <c r="CHQ110"/>
      <c r="CHR110"/>
      <c r="CHS110"/>
      <c r="CHT110"/>
      <c r="CHU110"/>
      <c r="CHV110"/>
      <c r="CHW110"/>
      <c r="CHX110"/>
      <c r="CHY110"/>
      <c r="CHZ110"/>
      <c r="CIA110"/>
      <c r="CIB110"/>
      <c r="CIC110"/>
      <c r="CID110"/>
      <c r="CIE110"/>
      <c r="CIF110"/>
      <c r="CIG110"/>
      <c r="CIH110"/>
      <c r="CII110"/>
      <c r="CIJ110"/>
      <c r="CIK110"/>
      <c r="CIL110"/>
      <c r="CIM110"/>
      <c r="CIN110"/>
      <c r="CIO110"/>
      <c r="CIP110"/>
      <c r="CIQ110"/>
      <c r="CIR110"/>
      <c r="CIS110"/>
      <c r="CIT110"/>
      <c r="CIU110"/>
      <c r="CIV110"/>
      <c r="CIW110"/>
      <c r="CIX110"/>
      <c r="CIY110"/>
      <c r="CIZ110"/>
      <c r="CJA110"/>
      <c r="CJB110"/>
      <c r="CJC110"/>
      <c r="CJD110"/>
      <c r="CJE110"/>
      <c r="CJF110"/>
      <c r="CJG110"/>
      <c r="CJH110"/>
      <c r="CJI110"/>
      <c r="CJJ110"/>
      <c r="CJK110"/>
      <c r="CJL110"/>
      <c r="CJM110"/>
      <c r="CJN110"/>
      <c r="CJO110"/>
      <c r="CJP110"/>
      <c r="CJQ110"/>
      <c r="CJR110"/>
      <c r="CJS110"/>
      <c r="CJT110"/>
      <c r="CJU110"/>
      <c r="CJV110"/>
      <c r="CJW110"/>
      <c r="CJX110"/>
      <c r="CJY110"/>
      <c r="CJZ110"/>
      <c r="CKA110"/>
      <c r="CKB110"/>
      <c r="CKC110"/>
      <c r="CKD110"/>
      <c r="CKE110"/>
      <c r="CKF110"/>
      <c r="CKG110"/>
      <c r="CKH110"/>
      <c r="CKI110"/>
      <c r="CKJ110"/>
      <c r="CKK110"/>
      <c r="CKL110"/>
      <c r="CKM110"/>
      <c r="CKN110"/>
      <c r="CKO110"/>
      <c r="CKP110"/>
      <c r="CKQ110"/>
      <c r="CKR110"/>
      <c r="CKS110"/>
      <c r="CKT110"/>
      <c r="CKU110"/>
      <c r="CKV110"/>
      <c r="CKW110"/>
      <c r="CKX110"/>
      <c r="CKY110"/>
      <c r="CKZ110"/>
      <c r="CLA110"/>
      <c r="CLB110"/>
      <c r="CLC110"/>
      <c r="CLD110"/>
      <c r="CLE110"/>
      <c r="CLF110"/>
      <c r="CLG110"/>
      <c r="CLH110"/>
      <c r="CLI110"/>
      <c r="CLJ110"/>
      <c r="CLK110"/>
      <c r="CLL110"/>
      <c r="CLM110"/>
      <c r="CLN110"/>
      <c r="CLO110"/>
      <c r="CLP110"/>
      <c r="CLQ110"/>
      <c r="CLR110"/>
      <c r="CLS110"/>
      <c r="CLT110"/>
      <c r="CLU110"/>
      <c r="CLV110"/>
      <c r="CLW110"/>
      <c r="CLX110"/>
      <c r="CLY110"/>
      <c r="CLZ110"/>
      <c r="CMA110"/>
      <c r="CMB110"/>
      <c r="CMC110"/>
      <c r="CMD110"/>
      <c r="CME110"/>
      <c r="CMF110"/>
      <c r="CMG110"/>
      <c r="CMH110"/>
      <c r="CMI110"/>
      <c r="CMJ110"/>
      <c r="CMK110"/>
      <c r="CML110"/>
      <c r="CMM110"/>
      <c r="CMN110"/>
      <c r="CMO110"/>
      <c r="CMP110"/>
      <c r="CMQ110"/>
      <c r="CMR110"/>
      <c r="CMS110"/>
      <c r="CMT110"/>
      <c r="CMU110"/>
      <c r="CMV110"/>
      <c r="CMW110"/>
      <c r="CMX110"/>
      <c r="CMY110"/>
      <c r="CMZ110"/>
      <c r="CNA110"/>
      <c r="CNB110"/>
      <c r="CNC110"/>
      <c r="CND110"/>
      <c r="CNE110"/>
      <c r="CNF110"/>
      <c r="CNG110"/>
      <c r="CNH110"/>
      <c r="CNI110"/>
      <c r="CNJ110"/>
      <c r="CNK110"/>
      <c r="CNL110"/>
      <c r="CNM110"/>
      <c r="CNN110"/>
      <c r="CNO110"/>
      <c r="CNP110"/>
      <c r="CNQ110"/>
      <c r="CNR110"/>
      <c r="CNS110"/>
      <c r="CNT110"/>
      <c r="CNU110"/>
      <c r="CNV110"/>
      <c r="CNW110"/>
      <c r="CNX110"/>
      <c r="CNY110"/>
      <c r="CNZ110"/>
      <c r="COA110"/>
      <c r="COB110"/>
      <c r="COC110"/>
      <c r="COD110"/>
      <c r="COE110"/>
      <c r="COF110"/>
      <c r="COG110"/>
      <c r="COH110"/>
      <c r="COI110"/>
      <c r="COJ110"/>
      <c r="COK110"/>
      <c r="COL110"/>
      <c r="COM110"/>
      <c r="CON110"/>
      <c r="COO110"/>
      <c r="COP110"/>
      <c r="COQ110"/>
      <c r="COR110"/>
      <c r="COS110"/>
      <c r="COT110"/>
      <c r="COU110"/>
      <c r="COV110"/>
      <c r="COW110"/>
      <c r="COX110"/>
      <c r="COY110"/>
      <c r="COZ110"/>
      <c r="CPA110"/>
      <c r="CPB110"/>
      <c r="CPC110"/>
      <c r="CPD110"/>
      <c r="CPE110"/>
      <c r="CPF110"/>
      <c r="CPG110"/>
      <c r="CPH110"/>
      <c r="CPI110"/>
      <c r="CPJ110"/>
      <c r="CPK110"/>
      <c r="CPL110"/>
      <c r="CPM110"/>
      <c r="CPN110"/>
      <c r="CPO110"/>
      <c r="CPP110"/>
      <c r="CPQ110"/>
      <c r="CPR110"/>
      <c r="CPS110"/>
      <c r="CPT110"/>
      <c r="CPU110"/>
      <c r="CPV110"/>
      <c r="CPW110"/>
      <c r="CPX110"/>
      <c r="CPY110"/>
      <c r="CPZ110"/>
      <c r="CQA110"/>
      <c r="CQB110"/>
      <c r="CQC110"/>
      <c r="CQD110"/>
      <c r="CQE110"/>
      <c r="CQF110"/>
      <c r="CQG110"/>
      <c r="CQH110"/>
      <c r="CQI110"/>
      <c r="CQJ110"/>
      <c r="CQK110"/>
      <c r="CQL110"/>
      <c r="CQM110"/>
      <c r="CQN110"/>
      <c r="CQO110"/>
      <c r="CQP110"/>
      <c r="CQQ110"/>
      <c r="CQR110"/>
      <c r="CQS110"/>
      <c r="CQT110"/>
      <c r="CQU110"/>
      <c r="CQV110"/>
      <c r="CQW110"/>
      <c r="CQX110"/>
      <c r="CQY110"/>
      <c r="CQZ110"/>
      <c r="CRA110"/>
      <c r="CRB110"/>
      <c r="CRC110"/>
      <c r="CRD110"/>
      <c r="CRE110"/>
      <c r="CRF110"/>
      <c r="CRG110"/>
      <c r="CRH110"/>
      <c r="CRI110"/>
      <c r="CRJ110"/>
      <c r="CRK110"/>
      <c r="CRL110"/>
      <c r="CRM110"/>
      <c r="CRN110"/>
      <c r="CRO110"/>
      <c r="CRP110"/>
      <c r="CRQ110"/>
      <c r="CRR110"/>
      <c r="CRS110"/>
      <c r="CRT110"/>
      <c r="CRU110"/>
      <c r="CRV110"/>
      <c r="CRW110"/>
      <c r="CRX110"/>
      <c r="CRY110"/>
      <c r="CRZ110"/>
      <c r="CSA110"/>
      <c r="CSB110"/>
      <c r="CSC110"/>
      <c r="CSD110"/>
      <c r="CSE110"/>
      <c r="CSF110"/>
      <c r="CSG110"/>
      <c r="CSH110"/>
      <c r="CSI110"/>
      <c r="CSJ110"/>
      <c r="CSK110"/>
      <c r="CSL110"/>
      <c r="CSM110"/>
      <c r="CSN110"/>
      <c r="CSO110"/>
      <c r="CSP110"/>
      <c r="CSQ110"/>
      <c r="CSR110"/>
      <c r="CSS110"/>
      <c r="CST110"/>
      <c r="CSU110"/>
      <c r="CSV110"/>
      <c r="CSW110"/>
      <c r="CSX110"/>
      <c r="CSY110"/>
      <c r="CSZ110"/>
      <c r="CTA110"/>
      <c r="CTB110"/>
      <c r="CTC110"/>
      <c r="CTD110"/>
      <c r="CTE110"/>
      <c r="CTF110"/>
      <c r="CTG110"/>
      <c r="CTH110"/>
      <c r="CTI110"/>
      <c r="CTJ110"/>
      <c r="CTK110"/>
      <c r="CTL110"/>
      <c r="CTM110"/>
      <c r="CTN110"/>
      <c r="CTO110"/>
      <c r="CTP110"/>
      <c r="CTQ110"/>
      <c r="CTR110"/>
      <c r="CTS110"/>
      <c r="CTT110"/>
      <c r="CTU110"/>
      <c r="CTV110"/>
      <c r="CTW110"/>
      <c r="CTX110"/>
      <c r="CTY110"/>
      <c r="CTZ110"/>
      <c r="CUA110"/>
      <c r="CUB110"/>
      <c r="CUC110"/>
      <c r="CUD110"/>
      <c r="CUE110"/>
      <c r="CUF110"/>
      <c r="CUG110"/>
      <c r="CUH110"/>
      <c r="CUI110"/>
      <c r="CUJ110"/>
      <c r="CUK110"/>
      <c r="CUL110"/>
      <c r="CUM110"/>
      <c r="CUN110"/>
      <c r="CUO110"/>
      <c r="CUP110"/>
      <c r="CUQ110"/>
      <c r="CUR110"/>
      <c r="CUS110"/>
      <c r="CUT110"/>
      <c r="CUU110"/>
      <c r="CUV110"/>
      <c r="CUW110"/>
      <c r="CUX110"/>
      <c r="CUY110"/>
      <c r="CUZ110"/>
      <c r="CVA110"/>
      <c r="CVB110"/>
      <c r="CVC110"/>
      <c r="CVD110"/>
      <c r="CVE110"/>
      <c r="CVF110"/>
      <c r="CVG110"/>
      <c r="CVH110"/>
      <c r="CVI110"/>
      <c r="CVJ110"/>
      <c r="CVK110"/>
      <c r="CVL110"/>
      <c r="CVM110"/>
      <c r="CVN110"/>
      <c r="CVO110"/>
      <c r="CVP110"/>
      <c r="CVQ110"/>
      <c r="CVR110"/>
      <c r="CVS110"/>
      <c r="CVT110"/>
      <c r="CVU110"/>
      <c r="CVV110"/>
      <c r="CVW110"/>
      <c r="CVX110"/>
      <c r="CVY110"/>
      <c r="CVZ110"/>
      <c r="CWA110"/>
      <c r="CWB110"/>
      <c r="CWC110"/>
      <c r="CWD110"/>
      <c r="CWE110"/>
      <c r="CWF110"/>
      <c r="CWG110"/>
      <c r="CWH110"/>
      <c r="CWI110"/>
      <c r="CWJ110"/>
      <c r="CWK110"/>
      <c r="CWL110"/>
      <c r="CWM110"/>
      <c r="CWN110"/>
      <c r="CWO110"/>
      <c r="CWP110"/>
      <c r="CWQ110"/>
      <c r="CWR110"/>
      <c r="CWS110"/>
      <c r="CWT110"/>
      <c r="CWU110"/>
      <c r="CWV110"/>
      <c r="CWW110"/>
      <c r="CWX110"/>
      <c r="CWY110"/>
      <c r="CWZ110"/>
      <c r="CXA110"/>
      <c r="CXB110"/>
      <c r="CXC110"/>
      <c r="CXD110"/>
      <c r="CXE110"/>
      <c r="CXF110"/>
      <c r="CXG110"/>
      <c r="CXH110"/>
      <c r="CXI110"/>
      <c r="CXJ110"/>
      <c r="CXK110"/>
      <c r="CXL110"/>
      <c r="CXM110"/>
      <c r="CXN110"/>
      <c r="CXO110"/>
      <c r="CXP110"/>
      <c r="CXQ110"/>
      <c r="CXR110"/>
      <c r="CXS110"/>
      <c r="CXT110"/>
      <c r="CXU110"/>
      <c r="CXV110"/>
      <c r="CXW110"/>
      <c r="CXX110"/>
      <c r="CXY110"/>
      <c r="CXZ110"/>
      <c r="CYA110"/>
      <c r="CYB110"/>
      <c r="CYC110"/>
      <c r="CYD110"/>
      <c r="CYE110"/>
      <c r="CYF110"/>
      <c r="CYG110"/>
      <c r="CYH110"/>
      <c r="CYI110"/>
      <c r="CYJ110"/>
      <c r="CYK110"/>
      <c r="CYL110"/>
      <c r="CYM110"/>
      <c r="CYN110"/>
      <c r="CYO110"/>
      <c r="CYP110"/>
      <c r="CYQ110"/>
      <c r="CYR110"/>
      <c r="CYS110"/>
      <c r="CYT110"/>
      <c r="CYU110"/>
      <c r="CYV110"/>
      <c r="CYW110"/>
      <c r="CYX110"/>
      <c r="CYY110"/>
      <c r="CYZ110"/>
      <c r="CZA110"/>
      <c r="CZB110"/>
      <c r="CZC110"/>
      <c r="CZD110"/>
      <c r="CZE110"/>
      <c r="CZF110"/>
      <c r="CZG110"/>
      <c r="CZH110"/>
      <c r="CZI110"/>
      <c r="CZJ110"/>
      <c r="CZK110"/>
      <c r="CZL110"/>
      <c r="CZM110"/>
      <c r="CZN110"/>
      <c r="CZO110"/>
      <c r="CZP110"/>
      <c r="CZQ110"/>
      <c r="CZR110"/>
      <c r="CZS110"/>
      <c r="CZT110"/>
      <c r="CZU110"/>
      <c r="CZV110"/>
      <c r="CZW110"/>
      <c r="CZX110"/>
      <c r="CZY110"/>
      <c r="CZZ110"/>
      <c r="DAA110"/>
      <c r="DAB110"/>
      <c r="DAC110"/>
      <c r="DAD110"/>
      <c r="DAE110"/>
      <c r="DAF110"/>
      <c r="DAG110"/>
      <c r="DAH110"/>
      <c r="DAI110"/>
      <c r="DAJ110"/>
      <c r="DAK110"/>
      <c r="DAL110"/>
      <c r="DAM110"/>
      <c r="DAN110"/>
      <c r="DAO110"/>
      <c r="DAP110"/>
      <c r="DAQ110"/>
      <c r="DAR110"/>
      <c r="DAS110"/>
      <c r="DAT110"/>
      <c r="DAU110"/>
      <c r="DAV110"/>
      <c r="DAW110"/>
      <c r="DAX110"/>
      <c r="DAY110"/>
      <c r="DAZ110"/>
      <c r="DBA110"/>
      <c r="DBB110"/>
      <c r="DBC110"/>
      <c r="DBD110"/>
      <c r="DBE110"/>
      <c r="DBF110"/>
      <c r="DBG110"/>
      <c r="DBH110"/>
      <c r="DBI110"/>
      <c r="DBJ110"/>
      <c r="DBK110"/>
      <c r="DBL110"/>
      <c r="DBM110"/>
      <c r="DBN110"/>
      <c r="DBO110"/>
      <c r="DBP110"/>
      <c r="DBQ110"/>
      <c r="DBR110"/>
      <c r="DBS110"/>
      <c r="DBT110"/>
      <c r="DBU110"/>
      <c r="DBV110"/>
      <c r="DBW110"/>
      <c r="DBX110"/>
      <c r="DBY110"/>
      <c r="DBZ110"/>
      <c r="DCA110"/>
      <c r="DCB110"/>
      <c r="DCC110"/>
      <c r="DCD110"/>
      <c r="DCE110"/>
      <c r="DCF110"/>
      <c r="DCG110"/>
      <c r="DCH110"/>
      <c r="DCI110"/>
      <c r="DCJ110"/>
      <c r="DCK110"/>
      <c r="DCL110"/>
      <c r="DCM110"/>
      <c r="DCN110"/>
      <c r="DCO110"/>
      <c r="DCP110"/>
      <c r="DCQ110"/>
      <c r="DCR110"/>
      <c r="DCS110"/>
      <c r="DCT110"/>
      <c r="DCU110"/>
      <c r="DCV110"/>
      <c r="DCW110"/>
      <c r="DCX110"/>
      <c r="DCY110"/>
      <c r="DCZ110"/>
      <c r="DDA110"/>
      <c r="DDB110"/>
      <c r="DDC110"/>
      <c r="DDD110"/>
      <c r="DDE110"/>
      <c r="DDF110"/>
      <c r="DDG110"/>
      <c r="DDH110"/>
      <c r="DDI110"/>
      <c r="DDJ110"/>
      <c r="DDK110"/>
      <c r="DDL110"/>
      <c r="DDM110"/>
      <c r="DDN110"/>
      <c r="DDO110"/>
      <c r="DDP110"/>
      <c r="DDQ110"/>
      <c r="DDR110"/>
      <c r="DDS110"/>
      <c r="DDT110"/>
      <c r="DDU110"/>
      <c r="DDV110"/>
      <c r="DDW110"/>
      <c r="DDX110"/>
      <c r="DDY110"/>
      <c r="DDZ110"/>
      <c r="DEA110"/>
      <c r="DEB110"/>
      <c r="DEC110"/>
      <c r="DED110"/>
      <c r="DEE110"/>
      <c r="DEF110"/>
      <c r="DEG110"/>
      <c r="DEH110"/>
      <c r="DEI110"/>
      <c r="DEJ110"/>
      <c r="DEK110"/>
      <c r="DEL110"/>
      <c r="DEM110"/>
      <c r="DEN110"/>
      <c r="DEO110"/>
      <c r="DEP110"/>
      <c r="DEQ110"/>
      <c r="DER110"/>
      <c r="DES110"/>
      <c r="DET110"/>
      <c r="DEU110"/>
      <c r="DEV110"/>
      <c r="DEW110"/>
      <c r="DEX110"/>
      <c r="DEY110"/>
      <c r="DEZ110"/>
      <c r="DFA110"/>
      <c r="DFB110"/>
      <c r="DFC110"/>
      <c r="DFD110"/>
      <c r="DFE110"/>
      <c r="DFF110"/>
      <c r="DFG110"/>
      <c r="DFH110"/>
      <c r="DFI110"/>
      <c r="DFJ110"/>
      <c r="DFK110"/>
      <c r="DFL110"/>
      <c r="DFM110"/>
      <c r="DFN110"/>
      <c r="DFO110"/>
      <c r="DFP110"/>
      <c r="DFQ110"/>
      <c r="DFR110"/>
      <c r="DFS110"/>
      <c r="DFT110"/>
      <c r="DFU110"/>
      <c r="DFV110"/>
      <c r="DFW110"/>
      <c r="DFX110"/>
      <c r="DFY110"/>
      <c r="DFZ110"/>
      <c r="DGA110"/>
      <c r="DGB110"/>
      <c r="DGC110"/>
      <c r="DGD110"/>
      <c r="DGE110"/>
      <c r="DGF110"/>
      <c r="DGG110"/>
      <c r="DGH110"/>
      <c r="DGI110"/>
      <c r="DGJ110"/>
      <c r="DGK110"/>
      <c r="DGL110"/>
      <c r="DGM110"/>
      <c r="DGN110"/>
      <c r="DGO110"/>
      <c r="DGP110"/>
      <c r="DGQ110"/>
      <c r="DGR110"/>
      <c r="DGS110"/>
      <c r="DGT110"/>
      <c r="DGU110"/>
      <c r="DGV110"/>
      <c r="DGW110"/>
      <c r="DGX110"/>
      <c r="DGY110"/>
      <c r="DGZ110"/>
      <c r="DHA110"/>
      <c r="DHB110"/>
      <c r="DHC110"/>
      <c r="DHD110"/>
      <c r="DHE110"/>
      <c r="DHF110"/>
      <c r="DHG110"/>
      <c r="DHH110"/>
      <c r="DHI110"/>
      <c r="DHJ110"/>
      <c r="DHK110"/>
      <c r="DHL110"/>
      <c r="DHM110"/>
      <c r="DHN110"/>
      <c r="DHO110"/>
      <c r="DHP110"/>
      <c r="DHQ110"/>
      <c r="DHR110"/>
      <c r="DHS110"/>
      <c r="DHT110"/>
      <c r="DHU110"/>
      <c r="DHV110"/>
      <c r="DHW110"/>
      <c r="DHX110"/>
      <c r="DHY110"/>
      <c r="DHZ110"/>
      <c r="DIA110"/>
      <c r="DIB110"/>
      <c r="DIC110"/>
      <c r="DID110"/>
      <c r="DIE110"/>
      <c r="DIF110"/>
      <c r="DIG110"/>
      <c r="DIH110"/>
      <c r="DII110"/>
      <c r="DIJ110"/>
      <c r="DIK110"/>
      <c r="DIL110"/>
      <c r="DIM110"/>
      <c r="DIN110"/>
      <c r="DIO110"/>
      <c r="DIP110"/>
      <c r="DIQ110"/>
      <c r="DIR110"/>
      <c r="DIS110"/>
      <c r="DIT110"/>
      <c r="DIU110"/>
      <c r="DIV110"/>
      <c r="DIW110"/>
      <c r="DIX110"/>
      <c r="DIY110"/>
      <c r="DIZ110"/>
      <c r="DJA110"/>
      <c r="DJB110"/>
      <c r="DJC110"/>
      <c r="DJD110"/>
      <c r="DJE110"/>
      <c r="DJF110"/>
      <c r="DJG110"/>
      <c r="DJH110"/>
      <c r="DJI110"/>
      <c r="DJJ110"/>
      <c r="DJK110"/>
      <c r="DJL110"/>
      <c r="DJM110"/>
      <c r="DJN110"/>
      <c r="DJO110"/>
      <c r="DJP110"/>
      <c r="DJQ110"/>
      <c r="DJR110"/>
      <c r="DJS110"/>
      <c r="DJT110"/>
      <c r="DJU110"/>
      <c r="DJV110"/>
      <c r="DJW110"/>
      <c r="DJX110"/>
      <c r="DJY110"/>
      <c r="DJZ110"/>
      <c r="DKA110"/>
      <c r="DKB110"/>
      <c r="DKC110"/>
      <c r="DKD110"/>
      <c r="DKE110"/>
      <c r="DKF110"/>
      <c r="DKG110"/>
      <c r="DKH110"/>
      <c r="DKI110"/>
      <c r="DKJ110"/>
      <c r="DKK110"/>
      <c r="DKL110"/>
      <c r="DKM110"/>
      <c r="DKN110"/>
      <c r="DKO110"/>
      <c r="DKP110"/>
      <c r="DKQ110"/>
      <c r="DKR110"/>
      <c r="DKS110"/>
      <c r="DKT110"/>
      <c r="DKU110"/>
      <c r="DKV110"/>
      <c r="DKW110"/>
      <c r="DKX110"/>
      <c r="DKY110"/>
      <c r="DKZ110"/>
      <c r="DLA110"/>
      <c r="DLB110"/>
      <c r="DLC110"/>
      <c r="DLD110"/>
      <c r="DLE110"/>
      <c r="DLF110"/>
      <c r="DLG110"/>
      <c r="DLH110"/>
      <c r="DLI110"/>
      <c r="DLJ110"/>
      <c r="DLK110"/>
      <c r="DLL110"/>
      <c r="DLM110"/>
      <c r="DLN110"/>
      <c r="DLO110"/>
      <c r="DLP110"/>
      <c r="DLQ110"/>
      <c r="DLR110"/>
      <c r="DLS110"/>
      <c r="DLT110"/>
      <c r="DLU110"/>
      <c r="DLV110"/>
      <c r="DLW110"/>
      <c r="DLX110"/>
      <c r="DLY110"/>
      <c r="DLZ110"/>
      <c r="DMA110"/>
      <c r="DMB110"/>
      <c r="DMC110"/>
      <c r="DMD110"/>
      <c r="DME110"/>
      <c r="DMF110"/>
      <c r="DMG110"/>
      <c r="DMH110"/>
      <c r="DMI110"/>
      <c r="DMJ110"/>
      <c r="DMK110"/>
      <c r="DML110"/>
      <c r="DMM110"/>
      <c r="DMN110"/>
      <c r="DMO110"/>
      <c r="DMP110"/>
      <c r="DMQ110"/>
      <c r="DMR110"/>
      <c r="DMS110"/>
      <c r="DMT110"/>
      <c r="DMU110"/>
      <c r="DMV110"/>
      <c r="DMW110"/>
      <c r="DMX110"/>
      <c r="DMY110"/>
      <c r="DMZ110"/>
      <c r="DNA110"/>
      <c r="DNB110"/>
      <c r="DNC110"/>
      <c r="DND110"/>
      <c r="DNE110"/>
      <c r="DNF110"/>
      <c r="DNG110"/>
      <c r="DNH110"/>
      <c r="DNI110"/>
      <c r="DNJ110"/>
      <c r="DNK110"/>
      <c r="DNL110"/>
      <c r="DNM110"/>
      <c r="DNN110"/>
      <c r="DNO110"/>
      <c r="DNP110"/>
      <c r="DNQ110"/>
      <c r="DNR110"/>
      <c r="DNS110"/>
      <c r="DNT110"/>
      <c r="DNU110"/>
      <c r="DNV110"/>
      <c r="DNW110"/>
      <c r="DNX110"/>
      <c r="DNY110"/>
      <c r="DNZ110"/>
      <c r="DOA110"/>
      <c r="DOB110"/>
      <c r="DOC110"/>
      <c r="DOD110"/>
      <c r="DOE110"/>
      <c r="DOF110"/>
      <c r="DOG110"/>
      <c r="DOH110"/>
      <c r="DOI110"/>
      <c r="DOJ110"/>
      <c r="DOK110"/>
      <c r="DOL110"/>
      <c r="DOM110"/>
      <c r="DON110"/>
      <c r="DOO110"/>
      <c r="DOP110"/>
      <c r="DOQ110"/>
      <c r="DOR110"/>
      <c r="DOS110"/>
      <c r="DOT110"/>
      <c r="DOU110"/>
      <c r="DOV110"/>
      <c r="DOW110"/>
      <c r="DOX110"/>
      <c r="DOY110"/>
      <c r="DOZ110"/>
      <c r="DPA110"/>
      <c r="DPB110"/>
      <c r="DPC110"/>
      <c r="DPD110"/>
      <c r="DPE110"/>
      <c r="DPF110"/>
      <c r="DPG110"/>
      <c r="DPH110"/>
      <c r="DPI110"/>
      <c r="DPJ110"/>
      <c r="DPK110"/>
      <c r="DPL110"/>
      <c r="DPM110"/>
      <c r="DPN110"/>
      <c r="DPO110"/>
      <c r="DPP110"/>
      <c r="DPQ110"/>
      <c r="DPR110"/>
      <c r="DPS110"/>
      <c r="DPT110"/>
      <c r="DPU110"/>
      <c r="DPV110"/>
      <c r="DPW110"/>
      <c r="DPX110"/>
      <c r="DPY110"/>
      <c r="DPZ110"/>
      <c r="DQA110"/>
      <c r="DQB110"/>
      <c r="DQC110"/>
      <c r="DQD110"/>
      <c r="DQE110"/>
      <c r="DQF110"/>
      <c r="DQG110"/>
      <c r="DQH110"/>
      <c r="DQI110"/>
      <c r="DQJ110"/>
      <c r="DQK110"/>
      <c r="DQL110"/>
      <c r="DQM110"/>
      <c r="DQN110"/>
      <c r="DQO110"/>
      <c r="DQP110"/>
      <c r="DQQ110"/>
      <c r="DQR110"/>
      <c r="DQS110"/>
      <c r="DQT110"/>
      <c r="DQU110"/>
      <c r="DQV110"/>
      <c r="DQW110"/>
      <c r="DQX110"/>
      <c r="DQY110"/>
      <c r="DQZ110"/>
      <c r="DRA110"/>
      <c r="DRB110"/>
      <c r="DRC110"/>
      <c r="DRD110"/>
      <c r="DRE110"/>
      <c r="DRF110"/>
      <c r="DRG110"/>
      <c r="DRH110"/>
      <c r="DRI110"/>
      <c r="DRJ110"/>
      <c r="DRK110"/>
      <c r="DRL110"/>
      <c r="DRM110"/>
      <c r="DRN110"/>
      <c r="DRO110"/>
      <c r="DRP110"/>
      <c r="DRQ110"/>
      <c r="DRR110"/>
      <c r="DRS110"/>
      <c r="DRT110"/>
      <c r="DRU110"/>
      <c r="DRV110"/>
      <c r="DRW110"/>
      <c r="DRX110"/>
      <c r="DRY110"/>
      <c r="DRZ110"/>
      <c r="DSA110"/>
      <c r="DSB110"/>
      <c r="DSC110"/>
      <c r="DSD110"/>
      <c r="DSE110"/>
      <c r="DSF110"/>
      <c r="DSG110"/>
      <c r="DSH110"/>
      <c r="DSI110"/>
      <c r="DSJ110"/>
      <c r="DSK110"/>
      <c r="DSL110"/>
      <c r="DSM110"/>
      <c r="DSN110"/>
      <c r="DSO110"/>
      <c r="DSP110"/>
      <c r="DSQ110"/>
      <c r="DSR110"/>
      <c r="DSS110"/>
      <c r="DST110"/>
      <c r="DSU110"/>
      <c r="DSV110"/>
      <c r="DSW110"/>
      <c r="DSX110"/>
      <c r="DSY110"/>
      <c r="DSZ110"/>
      <c r="DTA110"/>
      <c r="DTB110"/>
      <c r="DTC110"/>
      <c r="DTD110"/>
      <c r="DTE110"/>
      <c r="DTF110"/>
      <c r="DTG110"/>
      <c r="DTH110"/>
      <c r="DTI110"/>
      <c r="DTJ110"/>
      <c r="DTK110"/>
      <c r="DTL110"/>
      <c r="DTM110"/>
      <c r="DTN110"/>
      <c r="DTO110"/>
      <c r="DTP110"/>
      <c r="DTQ110"/>
      <c r="DTR110"/>
      <c r="DTS110"/>
      <c r="DTT110"/>
      <c r="DTU110"/>
      <c r="DTV110"/>
      <c r="DTW110"/>
      <c r="DTX110"/>
      <c r="DTY110"/>
      <c r="DTZ110"/>
      <c r="DUA110"/>
      <c r="DUB110"/>
      <c r="DUC110"/>
      <c r="DUD110"/>
      <c r="DUE110"/>
      <c r="DUF110"/>
      <c r="DUG110"/>
      <c r="DUH110"/>
      <c r="DUI110"/>
      <c r="DUJ110"/>
      <c r="DUK110"/>
      <c r="DUL110"/>
      <c r="DUM110"/>
      <c r="DUN110"/>
      <c r="DUO110"/>
      <c r="DUP110"/>
      <c r="DUQ110"/>
      <c r="DUR110"/>
      <c r="DUS110"/>
      <c r="DUT110"/>
      <c r="DUU110"/>
      <c r="DUV110"/>
      <c r="DUW110"/>
      <c r="DUX110"/>
      <c r="DUY110"/>
      <c r="DUZ110"/>
      <c r="DVA110"/>
      <c r="DVB110"/>
      <c r="DVC110"/>
      <c r="DVD110"/>
      <c r="DVE110"/>
      <c r="DVF110"/>
      <c r="DVG110"/>
      <c r="DVH110"/>
      <c r="DVI110"/>
      <c r="DVJ110"/>
      <c r="DVK110"/>
      <c r="DVL110"/>
      <c r="DVM110"/>
      <c r="DVN110"/>
      <c r="DVO110"/>
      <c r="DVP110"/>
      <c r="DVQ110"/>
      <c r="DVR110"/>
      <c r="DVS110"/>
      <c r="DVT110"/>
      <c r="DVU110"/>
      <c r="DVV110"/>
      <c r="DVW110"/>
      <c r="DVX110"/>
      <c r="DVY110"/>
      <c r="DVZ110"/>
      <c r="DWA110"/>
      <c r="DWB110"/>
      <c r="DWC110"/>
      <c r="DWD110"/>
      <c r="DWE110"/>
      <c r="DWF110"/>
      <c r="DWG110"/>
      <c r="DWH110"/>
      <c r="DWI110"/>
      <c r="DWJ110"/>
      <c r="DWK110"/>
      <c r="DWL110"/>
      <c r="DWM110"/>
      <c r="DWN110"/>
      <c r="DWO110"/>
      <c r="DWP110"/>
      <c r="DWQ110"/>
      <c r="DWR110"/>
      <c r="DWS110"/>
      <c r="DWT110"/>
      <c r="DWU110"/>
      <c r="DWV110"/>
      <c r="DWW110"/>
      <c r="DWX110"/>
      <c r="DWY110"/>
      <c r="DWZ110"/>
      <c r="DXA110"/>
      <c r="DXB110"/>
      <c r="DXC110"/>
      <c r="DXD110"/>
      <c r="DXE110"/>
      <c r="DXF110"/>
      <c r="DXG110"/>
      <c r="DXH110"/>
      <c r="DXI110"/>
      <c r="DXJ110"/>
      <c r="DXK110"/>
      <c r="DXL110"/>
      <c r="DXM110"/>
      <c r="DXN110"/>
      <c r="DXO110"/>
      <c r="DXP110"/>
      <c r="DXQ110"/>
      <c r="DXR110"/>
      <c r="DXS110"/>
      <c r="DXT110"/>
      <c r="DXU110"/>
      <c r="DXV110"/>
      <c r="DXW110"/>
      <c r="DXX110"/>
      <c r="DXY110"/>
      <c r="DXZ110"/>
      <c r="DYA110"/>
      <c r="DYB110"/>
      <c r="DYC110"/>
      <c r="DYD110"/>
      <c r="DYE110"/>
      <c r="DYF110"/>
      <c r="DYG110"/>
      <c r="DYH110"/>
      <c r="DYI110"/>
      <c r="DYJ110"/>
      <c r="DYK110"/>
      <c r="DYL110"/>
      <c r="DYM110"/>
      <c r="DYN110"/>
      <c r="DYO110"/>
      <c r="DYP110"/>
      <c r="DYQ110"/>
      <c r="DYR110"/>
      <c r="DYS110"/>
      <c r="DYT110"/>
      <c r="DYU110"/>
      <c r="DYV110"/>
      <c r="DYW110"/>
      <c r="DYX110"/>
      <c r="DYY110"/>
      <c r="DYZ110"/>
      <c r="DZA110"/>
      <c r="DZB110"/>
      <c r="DZC110"/>
      <c r="DZD110"/>
      <c r="DZE110"/>
      <c r="DZF110"/>
      <c r="DZG110"/>
      <c r="DZH110"/>
      <c r="DZI110"/>
      <c r="DZJ110"/>
      <c r="DZK110"/>
      <c r="DZL110"/>
      <c r="DZM110"/>
      <c r="DZN110"/>
      <c r="DZO110"/>
      <c r="DZP110"/>
      <c r="DZQ110"/>
      <c r="DZR110"/>
      <c r="DZS110"/>
      <c r="DZT110"/>
      <c r="DZU110"/>
      <c r="DZV110"/>
      <c r="DZW110"/>
      <c r="DZX110"/>
      <c r="DZY110"/>
      <c r="DZZ110"/>
      <c r="EAA110"/>
      <c r="EAB110"/>
      <c r="EAC110"/>
      <c r="EAD110"/>
      <c r="EAE110"/>
      <c r="EAF110"/>
      <c r="EAG110"/>
      <c r="EAH110"/>
      <c r="EAI110"/>
      <c r="EAJ110"/>
      <c r="EAK110"/>
      <c r="EAL110"/>
      <c r="EAM110"/>
      <c r="EAN110"/>
      <c r="EAO110"/>
      <c r="EAP110"/>
      <c r="EAQ110"/>
      <c r="EAR110"/>
      <c r="EAS110"/>
      <c r="EAT110"/>
      <c r="EAU110"/>
      <c r="EAV110"/>
      <c r="EAW110"/>
      <c r="EAX110"/>
      <c r="EAY110"/>
      <c r="EAZ110"/>
      <c r="EBA110"/>
      <c r="EBB110"/>
      <c r="EBC110"/>
      <c r="EBD110"/>
      <c r="EBE110"/>
      <c r="EBF110"/>
      <c r="EBG110"/>
      <c r="EBH110"/>
      <c r="EBI110"/>
      <c r="EBJ110"/>
      <c r="EBK110"/>
      <c r="EBL110"/>
      <c r="EBM110"/>
      <c r="EBN110"/>
      <c r="EBO110"/>
      <c r="EBP110"/>
      <c r="EBQ110"/>
      <c r="EBR110"/>
      <c r="EBS110"/>
      <c r="EBT110"/>
      <c r="EBU110"/>
      <c r="EBV110"/>
      <c r="EBW110"/>
      <c r="EBX110"/>
      <c r="EBY110"/>
      <c r="EBZ110"/>
      <c r="ECA110"/>
      <c r="ECB110"/>
      <c r="ECC110"/>
      <c r="ECD110"/>
      <c r="ECE110"/>
      <c r="ECF110"/>
      <c r="ECG110"/>
      <c r="ECH110"/>
      <c r="ECI110"/>
      <c r="ECJ110"/>
      <c r="ECK110"/>
      <c r="ECL110"/>
      <c r="ECM110"/>
      <c r="ECN110"/>
      <c r="ECO110"/>
      <c r="ECP110"/>
      <c r="ECQ110"/>
      <c r="ECR110"/>
      <c r="ECS110"/>
      <c r="ECT110"/>
      <c r="ECU110"/>
      <c r="ECV110"/>
      <c r="ECW110"/>
      <c r="ECX110"/>
      <c r="ECY110"/>
      <c r="ECZ110"/>
      <c r="EDA110"/>
      <c r="EDB110"/>
      <c r="EDC110"/>
      <c r="EDD110"/>
      <c r="EDE110"/>
      <c r="EDF110"/>
      <c r="EDG110"/>
      <c r="EDH110"/>
      <c r="EDI110"/>
      <c r="EDJ110"/>
      <c r="EDK110"/>
      <c r="EDL110"/>
      <c r="EDM110"/>
      <c r="EDN110"/>
      <c r="EDO110"/>
      <c r="EDP110"/>
      <c r="EDQ110"/>
      <c r="EDR110"/>
      <c r="EDS110"/>
      <c r="EDT110"/>
      <c r="EDU110"/>
      <c r="EDV110"/>
      <c r="EDW110"/>
      <c r="EDX110"/>
      <c r="EDY110"/>
      <c r="EDZ110"/>
      <c r="EEA110"/>
      <c r="EEB110"/>
      <c r="EEC110"/>
      <c r="EED110"/>
      <c r="EEE110"/>
      <c r="EEF110"/>
      <c r="EEG110"/>
      <c r="EEH110"/>
      <c r="EEI110"/>
      <c r="EEJ110"/>
      <c r="EEK110"/>
      <c r="EEL110"/>
      <c r="EEM110"/>
      <c r="EEN110"/>
      <c r="EEO110"/>
      <c r="EEP110"/>
      <c r="EEQ110"/>
      <c r="EER110"/>
      <c r="EES110"/>
      <c r="EET110"/>
      <c r="EEU110"/>
      <c r="EEV110"/>
      <c r="EEW110"/>
      <c r="EEX110"/>
      <c r="EEY110"/>
      <c r="EEZ110"/>
      <c r="EFA110"/>
      <c r="EFB110"/>
      <c r="EFC110"/>
      <c r="EFD110"/>
      <c r="EFE110"/>
      <c r="EFF110"/>
      <c r="EFG110"/>
      <c r="EFH110"/>
      <c r="EFI110"/>
      <c r="EFJ110"/>
      <c r="EFK110"/>
      <c r="EFL110"/>
      <c r="EFM110"/>
      <c r="EFN110"/>
      <c r="EFO110"/>
      <c r="EFP110"/>
      <c r="EFQ110"/>
      <c r="EFR110"/>
      <c r="EFS110"/>
      <c r="EFT110"/>
      <c r="EFU110"/>
      <c r="EFV110"/>
      <c r="EFW110"/>
      <c r="EFX110"/>
      <c r="EFY110"/>
      <c r="EFZ110"/>
      <c r="EGA110"/>
      <c r="EGB110"/>
      <c r="EGC110"/>
      <c r="EGD110"/>
      <c r="EGE110"/>
      <c r="EGF110"/>
      <c r="EGG110"/>
      <c r="EGH110"/>
      <c r="EGI110"/>
      <c r="EGJ110"/>
      <c r="EGK110"/>
      <c r="EGL110"/>
      <c r="EGM110"/>
      <c r="EGN110"/>
      <c r="EGO110"/>
      <c r="EGP110"/>
      <c r="EGQ110"/>
      <c r="EGR110"/>
      <c r="EGS110"/>
      <c r="EGT110"/>
      <c r="EGU110"/>
      <c r="EGV110"/>
      <c r="EGW110"/>
      <c r="EGX110"/>
      <c r="EGY110"/>
      <c r="EGZ110"/>
      <c r="EHA110"/>
      <c r="EHB110"/>
      <c r="EHC110"/>
      <c r="EHD110"/>
      <c r="EHE110"/>
      <c r="EHF110"/>
      <c r="EHG110"/>
      <c r="EHH110"/>
      <c r="EHI110"/>
      <c r="EHJ110"/>
      <c r="EHK110"/>
      <c r="EHL110"/>
      <c r="EHM110"/>
      <c r="EHN110"/>
      <c r="EHO110"/>
      <c r="EHP110"/>
      <c r="EHQ110"/>
      <c r="EHR110"/>
      <c r="EHS110"/>
      <c r="EHT110"/>
      <c r="EHU110"/>
      <c r="EHV110"/>
      <c r="EHW110"/>
      <c r="EHX110"/>
      <c r="EHY110"/>
      <c r="EHZ110"/>
      <c r="EIA110"/>
      <c r="EIB110"/>
      <c r="EIC110"/>
      <c r="EID110"/>
      <c r="EIE110"/>
      <c r="EIF110"/>
      <c r="EIG110"/>
      <c r="EIH110"/>
      <c r="EII110"/>
      <c r="EIJ110"/>
      <c r="EIK110"/>
      <c r="EIL110"/>
      <c r="EIM110"/>
      <c r="EIN110"/>
      <c r="EIO110"/>
      <c r="EIP110"/>
      <c r="EIQ110"/>
      <c r="EIR110"/>
      <c r="EIS110"/>
      <c r="EIT110"/>
      <c r="EIU110"/>
      <c r="EIV110"/>
      <c r="EIW110"/>
      <c r="EIX110"/>
      <c r="EIY110"/>
      <c r="EIZ110"/>
      <c r="EJA110"/>
      <c r="EJB110"/>
      <c r="EJC110"/>
      <c r="EJD110"/>
      <c r="EJE110"/>
      <c r="EJF110"/>
      <c r="EJG110"/>
      <c r="EJH110"/>
      <c r="EJI110"/>
      <c r="EJJ110"/>
      <c r="EJK110"/>
      <c r="EJL110"/>
      <c r="EJM110"/>
      <c r="EJN110"/>
      <c r="EJO110"/>
      <c r="EJP110"/>
      <c r="EJQ110"/>
      <c r="EJR110"/>
      <c r="EJS110"/>
      <c r="EJT110"/>
      <c r="EJU110"/>
      <c r="EJV110"/>
      <c r="EJW110"/>
      <c r="EJX110"/>
      <c r="EJY110"/>
      <c r="EJZ110"/>
      <c r="EKA110"/>
      <c r="EKB110"/>
      <c r="EKC110"/>
      <c r="EKD110"/>
      <c r="EKE110"/>
      <c r="EKF110"/>
      <c r="EKG110"/>
      <c r="EKH110"/>
      <c r="EKI110"/>
      <c r="EKJ110"/>
      <c r="EKK110"/>
      <c r="EKL110"/>
      <c r="EKM110"/>
      <c r="EKN110"/>
      <c r="EKO110"/>
      <c r="EKP110"/>
      <c r="EKQ110"/>
      <c r="EKR110"/>
      <c r="EKS110"/>
      <c r="EKT110"/>
      <c r="EKU110"/>
      <c r="EKV110"/>
      <c r="EKW110"/>
      <c r="EKX110"/>
      <c r="EKY110"/>
      <c r="EKZ110"/>
      <c r="ELA110"/>
      <c r="ELB110"/>
      <c r="ELC110"/>
      <c r="ELD110"/>
      <c r="ELE110"/>
      <c r="ELF110"/>
      <c r="ELG110"/>
      <c r="ELH110"/>
      <c r="ELI110"/>
      <c r="ELJ110"/>
      <c r="ELK110"/>
      <c r="ELL110"/>
      <c r="ELM110"/>
      <c r="ELN110"/>
      <c r="ELO110"/>
      <c r="ELP110"/>
      <c r="ELQ110"/>
      <c r="ELR110"/>
      <c r="ELS110"/>
      <c r="ELT110"/>
      <c r="ELU110"/>
      <c r="ELV110"/>
      <c r="ELW110"/>
      <c r="ELX110"/>
      <c r="ELY110"/>
      <c r="ELZ110"/>
      <c r="EMA110"/>
      <c r="EMB110"/>
      <c r="EMC110"/>
      <c r="EMD110"/>
      <c r="EME110"/>
      <c r="EMF110"/>
      <c r="EMG110"/>
      <c r="EMH110"/>
      <c r="EMI110"/>
      <c r="EMJ110"/>
      <c r="EMK110"/>
      <c r="EML110"/>
      <c r="EMM110"/>
      <c r="EMN110"/>
      <c r="EMO110"/>
      <c r="EMP110"/>
      <c r="EMQ110"/>
      <c r="EMR110"/>
      <c r="EMS110"/>
      <c r="EMT110"/>
      <c r="EMU110"/>
      <c r="EMV110"/>
      <c r="EMW110"/>
      <c r="EMX110"/>
      <c r="EMY110"/>
      <c r="EMZ110"/>
      <c r="ENA110"/>
      <c r="ENB110"/>
      <c r="ENC110"/>
      <c r="END110"/>
      <c r="ENE110"/>
      <c r="ENF110"/>
      <c r="ENG110"/>
      <c r="ENH110"/>
      <c r="ENI110"/>
      <c r="ENJ110"/>
      <c r="ENK110"/>
      <c r="ENL110"/>
      <c r="ENM110"/>
      <c r="ENN110"/>
      <c r="ENO110"/>
      <c r="ENP110"/>
      <c r="ENQ110"/>
      <c r="ENR110"/>
      <c r="ENS110"/>
      <c r="ENT110"/>
      <c r="ENU110"/>
      <c r="ENV110"/>
      <c r="ENW110"/>
      <c r="ENX110"/>
      <c r="ENY110"/>
      <c r="ENZ110"/>
      <c r="EOA110"/>
      <c r="EOB110"/>
      <c r="EOC110"/>
      <c r="EOD110"/>
      <c r="EOE110"/>
      <c r="EOF110"/>
      <c r="EOG110"/>
      <c r="EOH110"/>
      <c r="EOI110"/>
      <c r="EOJ110"/>
      <c r="EOK110"/>
      <c r="EOL110"/>
      <c r="EOM110"/>
      <c r="EON110"/>
      <c r="EOO110"/>
      <c r="EOP110"/>
      <c r="EOQ110"/>
      <c r="EOR110"/>
      <c r="EOS110"/>
      <c r="EOT110"/>
      <c r="EOU110"/>
      <c r="EOV110"/>
      <c r="EOW110"/>
      <c r="EOX110"/>
      <c r="EOY110"/>
      <c r="EOZ110"/>
      <c r="EPA110"/>
      <c r="EPB110"/>
      <c r="EPC110"/>
      <c r="EPD110"/>
      <c r="EPE110"/>
      <c r="EPF110"/>
      <c r="EPG110"/>
      <c r="EPH110"/>
      <c r="EPI110"/>
      <c r="EPJ110"/>
      <c r="EPK110"/>
      <c r="EPL110"/>
      <c r="EPM110"/>
      <c r="EPN110"/>
      <c r="EPO110"/>
      <c r="EPP110"/>
      <c r="EPQ110"/>
      <c r="EPR110"/>
      <c r="EPS110"/>
      <c r="EPT110"/>
      <c r="EPU110"/>
      <c r="EPV110"/>
      <c r="EPW110"/>
      <c r="EPX110"/>
      <c r="EPY110"/>
      <c r="EPZ110"/>
      <c r="EQA110"/>
      <c r="EQB110"/>
      <c r="EQC110"/>
      <c r="EQD110"/>
      <c r="EQE110"/>
      <c r="EQF110"/>
      <c r="EQG110"/>
      <c r="EQH110"/>
      <c r="EQI110"/>
      <c r="EQJ110"/>
      <c r="EQK110"/>
      <c r="EQL110"/>
      <c r="EQM110"/>
      <c r="EQN110"/>
      <c r="EQO110"/>
      <c r="EQP110"/>
      <c r="EQQ110"/>
      <c r="EQR110"/>
      <c r="EQS110"/>
      <c r="EQT110"/>
      <c r="EQU110"/>
      <c r="EQV110"/>
      <c r="EQW110"/>
      <c r="EQX110"/>
      <c r="EQY110"/>
      <c r="EQZ110"/>
      <c r="ERA110"/>
      <c r="ERB110"/>
      <c r="ERC110"/>
      <c r="ERD110"/>
      <c r="ERE110"/>
      <c r="ERF110"/>
      <c r="ERG110"/>
      <c r="ERH110"/>
      <c r="ERI110"/>
      <c r="ERJ110"/>
      <c r="ERK110"/>
      <c r="ERL110"/>
      <c r="ERM110"/>
      <c r="ERN110"/>
      <c r="ERO110"/>
      <c r="ERP110"/>
      <c r="ERQ110"/>
      <c r="ERR110"/>
      <c r="ERS110"/>
      <c r="ERT110"/>
      <c r="ERU110"/>
      <c r="ERV110"/>
      <c r="ERW110"/>
      <c r="ERX110"/>
      <c r="ERY110"/>
      <c r="ERZ110"/>
      <c r="ESA110"/>
      <c r="ESB110"/>
      <c r="ESC110"/>
      <c r="ESD110"/>
      <c r="ESE110"/>
      <c r="ESF110"/>
      <c r="ESG110"/>
      <c r="ESH110"/>
      <c r="ESI110"/>
      <c r="ESJ110"/>
      <c r="ESK110"/>
      <c r="ESL110"/>
      <c r="ESM110"/>
      <c r="ESN110"/>
      <c r="ESO110"/>
      <c r="ESP110"/>
      <c r="ESQ110"/>
      <c r="ESR110"/>
      <c r="ESS110"/>
      <c r="EST110"/>
      <c r="ESU110"/>
      <c r="ESV110"/>
      <c r="ESW110"/>
      <c r="ESX110"/>
      <c r="ESY110"/>
      <c r="ESZ110"/>
      <c r="ETA110"/>
      <c r="ETB110"/>
      <c r="ETC110"/>
      <c r="ETD110"/>
      <c r="ETE110"/>
      <c r="ETF110"/>
      <c r="ETG110"/>
      <c r="ETH110"/>
      <c r="ETI110"/>
      <c r="ETJ110"/>
      <c r="ETK110"/>
      <c r="ETL110"/>
      <c r="ETM110"/>
      <c r="ETN110"/>
      <c r="ETO110"/>
      <c r="ETP110"/>
      <c r="ETQ110"/>
      <c r="ETR110"/>
      <c r="ETS110"/>
      <c r="ETT110"/>
      <c r="ETU110"/>
      <c r="ETV110"/>
      <c r="ETW110"/>
      <c r="ETX110"/>
      <c r="ETY110"/>
      <c r="ETZ110"/>
      <c r="EUA110"/>
      <c r="EUB110"/>
      <c r="EUC110"/>
      <c r="EUD110"/>
      <c r="EUE110"/>
      <c r="EUF110"/>
      <c r="EUG110"/>
      <c r="EUH110"/>
      <c r="EUI110"/>
      <c r="EUJ110"/>
      <c r="EUK110"/>
      <c r="EUL110"/>
      <c r="EUM110"/>
      <c r="EUN110"/>
      <c r="EUO110"/>
      <c r="EUP110"/>
      <c r="EUQ110"/>
      <c r="EUR110"/>
      <c r="EUS110"/>
      <c r="EUT110"/>
      <c r="EUU110"/>
      <c r="EUV110"/>
      <c r="EUW110"/>
      <c r="EUX110"/>
      <c r="EUY110"/>
      <c r="EUZ110"/>
      <c r="EVA110"/>
      <c r="EVB110"/>
      <c r="EVC110"/>
      <c r="EVD110"/>
      <c r="EVE110"/>
      <c r="EVF110"/>
      <c r="EVG110"/>
      <c r="EVH110"/>
      <c r="EVI110"/>
      <c r="EVJ110"/>
      <c r="EVK110"/>
      <c r="EVL110"/>
      <c r="EVM110"/>
      <c r="EVN110"/>
      <c r="EVO110"/>
      <c r="EVP110"/>
      <c r="EVQ110"/>
      <c r="EVR110"/>
      <c r="EVS110"/>
      <c r="EVT110"/>
      <c r="EVU110"/>
      <c r="EVV110"/>
      <c r="EVW110"/>
      <c r="EVX110"/>
      <c r="EVY110"/>
      <c r="EVZ110"/>
      <c r="EWA110"/>
      <c r="EWB110"/>
      <c r="EWC110"/>
      <c r="EWD110"/>
      <c r="EWE110"/>
      <c r="EWF110"/>
      <c r="EWG110"/>
      <c r="EWH110"/>
      <c r="EWI110"/>
      <c r="EWJ110"/>
      <c r="EWK110"/>
      <c r="EWL110"/>
      <c r="EWM110"/>
      <c r="EWN110"/>
      <c r="EWO110"/>
      <c r="EWP110"/>
      <c r="EWQ110"/>
      <c r="EWR110"/>
      <c r="EWS110"/>
      <c r="EWT110"/>
      <c r="EWU110"/>
      <c r="EWV110"/>
      <c r="EWW110"/>
      <c r="EWX110"/>
      <c r="EWY110"/>
      <c r="EWZ110"/>
      <c r="EXA110"/>
      <c r="EXB110"/>
      <c r="EXC110"/>
      <c r="EXD110"/>
      <c r="EXE110"/>
      <c r="EXF110"/>
      <c r="EXG110"/>
      <c r="EXH110"/>
      <c r="EXI110"/>
      <c r="EXJ110"/>
      <c r="EXK110"/>
      <c r="EXL110"/>
      <c r="EXM110"/>
      <c r="EXN110"/>
      <c r="EXO110"/>
      <c r="EXP110"/>
      <c r="EXQ110"/>
      <c r="EXR110"/>
      <c r="EXS110"/>
      <c r="EXT110"/>
      <c r="EXU110"/>
      <c r="EXV110"/>
      <c r="EXW110"/>
      <c r="EXX110"/>
      <c r="EXY110"/>
      <c r="EXZ110"/>
      <c r="EYA110"/>
      <c r="EYB110"/>
      <c r="EYC110"/>
      <c r="EYD110"/>
      <c r="EYE110"/>
      <c r="EYF110"/>
      <c r="EYG110"/>
      <c r="EYH110"/>
      <c r="EYI110"/>
      <c r="EYJ110"/>
      <c r="EYK110"/>
      <c r="EYL110"/>
      <c r="EYM110"/>
      <c r="EYN110"/>
      <c r="EYO110"/>
      <c r="EYP110"/>
      <c r="EYQ110"/>
      <c r="EYR110"/>
      <c r="EYS110"/>
      <c r="EYT110"/>
      <c r="EYU110"/>
      <c r="EYV110"/>
      <c r="EYW110"/>
      <c r="EYX110"/>
      <c r="EYY110"/>
      <c r="EYZ110"/>
      <c r="EZA110"/>
      <c r="EZB110"/>
      <c r="EZC110"/>
      <c r="EZD110"/>
      <c r="EZE110"/>
      <c r="EZF110"/>
      <c r="EZG110"/>
      <c r="EZH110"/>
      <c r="EZI110"/>
      <c r="EZJ110"/>
      <c r="EZK110"/>
      <c r="EZL110"/>
      <c r="EZM110"/>
      <c r="EZN110"/>
      <c r="EZO110"/>
      <c r="EZP110"/>
      <c r="EZQ110"/>
      <c r="EZR110"/>
      <c r="EZS110"/>
      <c r="EZT110"/>
      <c r="EZU110"/>
      <c r="EZV110"/>
      <c r="EZW110"/>
      <c r="EZX110"/>
      <c r="EZY110"/>
      <c r="EZZ110"/>
      <c r="FAA110"/>
      <c r="FAB110"/>
      <c r="FAC110"/>
      <c r="FAD110"/>
      <c r="FAE110"/>
      <c r="FAF110"/>
      <c r="FAG110"/>
      <c r="FAH110"/>
      <c r="FAI110"/>
      <c r="FAJ110"/>
      <c r="FAK110"/>
      <c r="FAL110"/>
      <c r="FAM110"/>
      <c r="FAN110"/>
      <c r="FAO110"/>
      <c r="FAP110"/>
      <c r="FAQ110"/>
      <c r="FAR110"/>
      <c r="FAS110"/>
      <c r="FAT110"/>
      <c r="FAU110"/>
      <c r="FAV110"/>
      <c r="FAW110"/>
      <c r="FAX110"/>
      <c r="FAY110"/>
      <c r="FAZ110"/>
      <c r="FBA110"/>
      <c r="FBB110"/>
      <c r="FBC110"/>
      <c r="FBD110"/>
      <c r="FBE110"/>
      <c r="FBF110"/>
      <c r="FBG110"/>
      <c r="FBH110"/>
      <c r="FBI110"/>
      <c r="FBJ110"/>
      <c r="FBK110"/>
      <c r="FBL110"/>
      <c r="FBM110"/>
      <c r="FBN110"/>
      <c r="FBO110"/>
      <c r="FBP110"/>
      <c r="FBQ110"/>
      <c r="FBR110"/>
      <c r="FBS110"/>
      <c r="FBT110"/>
      <c r="FBU110"/>
      <c r="FBV110"/>
      <c r="FBW110"/>
      <c r="FBX110"/>
      <c r="FBY110"/>
      <c r="FBZ110"/>
      <c r="FCA110"/>
      <c r="FCB110"/>
      <c r="FCC110"/>
      <c r="FCD110"/>
      <c r="FCE110"/>
      <c r="FCF110"/>
      <c r="FCG110"/>
      <c r="FCH110"/>
      <c r="FCI110"/>
      <c r="FCJ110"/>
      <c r="FCK110"/>
      <c r="FCL110"/>
      <c r="FCM110"/>
      <c r="FCN110"/>
      <c r="FCO110"/>
      <c r="FCP110"/>
      <c r="FCQ110"/>
      <c r="FCR110"/>
      <c r="FCS110"/>
      <c r="FCT110"/>
      <c r="FCU110"/>
      <c r="FCV110"/>
      <c r="FCW110"/>
      <c r="FCX110"/>
      <c r="FCY110"/>
      <c r="FCZ110"/>
      <c r="FDA110"/>
      <c r="FDB110"/>
      <c r="FDC110"/>
      <c r="FDD110"/>
      <c r="FDE110"/>
      <c r="FDF110"/>
      <c r="FDG110"/>
      <c r="FDH110"/>
      <c r="FDI110"/>
      <c r="FDJ110"/>
      <c r="FDK110"/>
      <c r="FDL110"/>
      <c r="FDM110"/>
      <c r="FDN110"/>
      <c r="FDO110"/>
      <c r="FDP110"/>
      <c r="FDQ110"/>
      <c r="FDR110"/>
      <c r="FDS110"/>
      <c r="FDT110"/>
      <c r="FDU110"/>
      <c r="FDV110"/>
      <c r="FDW110"/>
      <c r="FDX110"/>
      <c r="FDY110"/>
      <c r="FDZ110"/>
      <c r="FEA110"/>
      <c r="FEB110"/>
      <c r="FEC110"/>
      <c r="FED110"/>
      <c r="FEE110"/>
      <c r="FEF110"/>
      <c r="FEG110"/>
      <c r="FEH110"/>
      <c r="FEI110"/>
      <c r="FEJ110"/>
      <c r="FEK110"/>
      <c r="FEL110"/>
      <c r="FEM110"/>
      <c r="FEN110"/>
      <c r="FEO110"/>
      <c r="FEP110"/>
      <c r="FEQ110"/>
      <c r="FER110"/>
      <c r="FES110"/>
      <c r="FET110"/>
      <c r="FEU110"/>
      <c r="FEV110"/>
      <c r="FEW110"/>
      <c r="FEX110"/>
      <c r="FEY110"/>
      <c r="FEZ110"/>
      <c r="FFA110"/>
      <c r="FFB110"/>
      <c r="FFC110"/>
      <c r="FFD110"/>
      <c r="FFE110"/>
      <c r="FFF110"/>
      <c r="FFG110"/>
      <c r="FFH110"/>
      <c r="FFI110"/>
      <c r="FFJ110"/>
      <c r="FFK110"/>
      <c r="FFL110"/>
      <c r="FFM110"/>
      <c r="FFN110"/>
      <c r="FFO110"/>
      <c r="FFP110"/>
      <c r="FFQ110"/>
      <c r="FFR110"/>
      <c r="FFS110"/>
      <c r="FFT110"/>
      <c r="FFU110"/>
      <c r="FFV110"/>
      <c r="FFW110"/>
      <c r="FFX110"/>
      <c r="FFY110"/>
      <c r="FFZ110"/>
      <c r="FGA110"/>
      <c r="FGB110"/>
      <c r="FGC110"/>
      <c r="FGD110"/>
      <c r="FGE110"/>
      <c r="FGF110"/>
      <c r="FGG110"/>
      <c r="FGH110"/>
      <c r="FGI110"/>
      <c r="FGJ110"/>
      <c r="FGK110"/>
      <c r="FGL110"/>
      <c r="FGM110"/>
      <c r="FGN110"/>
      <c r="FGO110"/>
      <c r="FGP110"/>
      <c r="FGQ110"/>
      <c r="FGR110"/>
      <c r="FGS110"/>
      <c r="FGT110"/>
      <c r="FGU110"/>
      <c r="FGV110"/>
      <c r="FGW110"/>
      <c r="FGX110"/>
      <c r="FGY110"/>
      <c r="FGZ110"/>
      <c r="FHA110"/>
      <c r="FHB110"/>
      <c r="FHC110"/>
      <c r="FHD110"/>
      <c r="FHE110"/>
      <c r="FHF110"/>
      <c r="FHG110"/>
      <c r="FHH110"/>
      <c r="FHI110"/>
      <c r="FHJ110"/>
      <c r="FHK110"/>
      <c r="FHL110"/>
      <c r="FHM110"/>
      <c r="FHN110"/>
      <c r="FHO110"/>
      <c r="FHP110"/>
      <c r="FHQ110"/>
      <c r="FHR110"/>
      <c r="FHS110"/>
      <c r="FHT110"/>
      <c r="FHU110"/>
      <c r="FHV110"/>
      <c r="FHW110"/>
      <c r="FHX110"/>
      <c r="FHY110"/>
      <c r="FHZ110"/>
      <c r="FIA110"/>
      <c r="FIB110"/>
      <c r="FIC110"/>
      <c r="FID110"/>
      <c r="FIE110"/>
      <c r="FIF110"/>
      <c r="FIG110"/>
      <c r="FIH110"/>
      <c r="FII110"/>
      <c r="FIJ110"/>
      <c r="FIK110"/>
      <c r="FIL110"/>
      <c r="FIM110"/>
      <c r="FIN110"/>
      <c r="FIO110"/>
      <c r="FIP110"/>
      <c r="FIQ110"/>
      <c r="FIR110"/>
      <c r="FIS110"/>
      <c r="FIT110"/>
      <c r="FIU110"/>
      <c r="FIV110"/>
      <c r="FIW110"/>
      <c r="FIX110"/>
      <c r="FIY110"/>
      <c r="FIZ110"/>
      <c r="FJA110"/>
      <c r="FJB110"/>
      <c r="FJC110"/>
      <c r="FJD110"/>
      <c r="FJE110"/>
      <c r="FJF110"/>
      <c r="FJG110"/>
      <c r="FJH110"/>
      <c r="FJI110"/>
      <c r="FJJ110"/>
      <c r="FJK110"/>
      <c r="FJL110"/>
      <c r="FJM110"/>
      <c r="FJN110"/>
      <c r="FJO110"/>
      <c r="FJP110"/>
      <c r="FJQ110"/>
      <c r="FJR110"/>
      <c r="FJS110"/>
      <c r="FJT110"/>
      <c r="FJU110"/>
      <c r="FJV110"/>
      <c r="FJW110"/>
      <c r="FJX110"/>
      <c r="FJY110"/>
      <c r="FJZ110"/>
      <c r="FKA110"/>
      <c r="FKB110"/>
      <c r="FKC110"/>
      <c r="FKD110"/>
      <c r="FKE110"/>
      <c r="FKF110"/>
      <c r="FKG110"/>
      <c r="FKH110"/>
      <c r="FKI110"/>
      <c r="FKJ110"/>
      <c r="FKK110"/>
      <c r="FKL110"/>
      <c r="FKM110"/>
      <c r="FKN110"/>
      <c r="FKO110"/>
      <c r="FKP110"/>
      <c r="FKQ110"/>
      <c r="FKR110"/>
      <c r="FKS110"/>
      <c r="FKT110"/>
      <c r="FKU110"/>
      <c r="FKV110"/>
      <c r="FKW110"/>
      <c r="FKX110"/>
      <c r="FKY110"/>
      <c r="FKZ110"/>
      <c r="FLA110"/>
      <c r="FLB110"/>
      <c r="FLC110"/>
      <c r="FLD110"/>
      <c r="FLE110"/>
      <c r="FLF110"/>
      <c r="FLG110"/>
      <c r="FLH110"/>
      <c r="FLI110"/>
      <c r="FLJ110"/>
      <c r="FLK110"/>
      <c r="FLL110"/>
      <c r="FLM110"/>
      <c r="FLN110"/>
      <c r="FLO110"/>
      <c r="FLP110"/>
      <c r="FLQ110"/>
      <c r="FLR110"/>
      <c r="FLS110"/>
      <c r="FLT110"/>
      <c r="FLU110"/>
      <c r="FLV110"/>
      <c r="FLW110"/>
      <c r="FLX110"/>
      <c r="FLY110"/>
      <c r="FLZ110"/>
      <c r="FMA110"/>
      <c r="FMB110"/>
      <c r="FMC110"/>
      <c r="FMD110"/>
      <c r="FME110"/>
      <c r="FMF110"/>
      <c r="FMG110"/>
      <c r="FMH110"/>
      <c r="FMI110"/>
      <c r="FMJ110"/>
      <c r="FMK110"/>
      <c r="FML110"/>
      <c r="FMM110"/>
      <c r="FMN110"/>
      <c r="FMO110"/>
      <c r="FMP110"/>
      <c r="FMQ110"/>
      <c r="FMR110"/>
      <c r="FMS110"/>
      <c r="FMT110"/>
      <c r="FMU110"/>
      <c r="FMV110"/>
      <c r="FMW110"/>
      <c r="FMX110"/>
      <c r="FMY110"/>
      <c r="FMZ110"/>
      <c r="FNA110"/>
      <c r="FNB110"/>
      <c r="FNC110"/>
      <c r="FND110"/>
      <c r="FNE110"/>
      <c r="FNF110"/>
      <c r="FNG110"/>
      <c r="FNH110"/>
      <c r="FNI110"/>
      <c r="FNJ110"/>
      <c r="FNK110"/>
      <c r="FNL110"/>
      <c r="FNM110"/>
      <c r="FNN110"/>
      <c r="FNO110"/>
      <c r="FNP110"/>
      <c r="FNQ110"/>
      <c r="FNR110"/>
      <c r="FNS110"/>
      <c r="FNT110"/>
      <c r="FNU110"/>
      <c r="FNV110"/>
      <c r="FNW110"/>
      <c r="FNX110"/>
      <c r="FNY110"/>
      <c r="FNZ110"/>
      <c r="FOA110"/>
      <c r="FOB110"/>
      <c r="FOC110"/>
      <c r="FOD110"/>
      <c r="FOE110"/>
      <c r="FOF110"/>
      <c r="FOG110"/>
      <c r="FOH110"/>
      <c r="FOI110"/>
      <c r="FOJ110"/>
      <c r="FOK110"/>
      <c r="FOL110"/>
      <c r="FOM110"/>
      <c r="FON110"/>
      <c r="FOO110"/>
      <c r="FOP110"/>
      <c r="FOQ110"/>
      <c r="FOR110"/>
      <c r="FOS110"/>
      <c r="FOT110"/>
      <c r="FOU110"/>
      <c r="FOV110"/>
      <c r="FOW110"/>
      <c r="FOX110"/>
      <c r="FOY110"/>
      <c r="FOZ110"/>
      <c r="FPA110"/>
      <c r="FPB110"/>
      <c r="FPC110"/>
      <c r="FPD110"/>
      <c r="FPE110"/>
      <c r="FPF110"/>
      <c r="FPG110"/>
      <c r="FPH110"/>
      <c r="FPI110"/>
      <c r="FPJ110"/>
      <c r="FPK110"/>
      <c r="FPL110"/>
      <c r="FPM110"/>
      <c r="FPN110"/>
      <c r="FPO110"/>
      <c r="FPP110"/>
      <c r="FPQ110"/>
      <c r="FPR110"/>
      <c r="FPS110"/>
      <c r="FPT110"/>
      <c r="FPU110"/>
      <c r="FPV110"/>
      <c r="FPW110"/>
      <c r="FPX110"/>
      <c r="FPY110"/>
      <c r="FPZ110"/>
      <c r="FQA110"/>
      <c r="FQB110"/>
      <c r="FQC110"/>
      <c r="FQD110"/>
      <c r="FQE110"/>
      <c r="FQF110"/>
      <c r="FQG110"/>
      <c r="FQH110"/>
      <c r="FQI110"/>
      <c r="FQJ110"/>
      <c r="FQK110"/>
      <c r="FQL110"/>
      <c r="FQM110"/>
      <c r="FQN110"/>
      <c r="FQO110"/>
      <c r="FQP110"/>
      <c r="FQQ110"/>
      <c r="FQR110"/>
      <c r="FQS110"/>
      <c r="FQT110"/>
      <c r="FQU110"/>
      <c r="FQV110"/>
      <c r="FQW110"/>
      <c r="FQX110"/>
      <c r="FQY110"/>
      <c r="FQZ110"/>
      <c r="FRA110"/>
      <c r="FRB110"/>
      <c r="FRC110"/>
      <c r="FRD110"/>
      <c r="FRE110"/>
      <c r="FRF110"/>
      <c r="FRG110"/>
      <c r="FRH110"/>
      <c r="FRI110"/>
      <c r="FRJ110"/>
      <c r="FRK110"/>
      <c r="FRL110"/>
      <c r="FRM110"/>
      <c r="FRN110"/>
      <c r="FRO110"/>
      <c r="FRP110"/>
      <c r="FRQ110"/>
      <c r="FRR110"/>
      <c r="FRS110"/>
      <c r="FRT110"/>
      <c r="FRU110"/>
      <c r="FRV110"/>
      <c r="FRW110"/>
      <c r="FRX110"/>
      <c r="FRY110"/>
      <c r="FRZ110"/>
      <c r="FSA110"/>
      <c r="FSB110"/>
      <c r="FSC110"/>
      <c r="FSD110"/>
      <c r="FSE110"/>
      <c r="FSF110"/>
      <c r="FSG110"/>
      <c r="FSH110"/>
      <c r="FSI110"/>
      <c r="FSJ110"/>
      <c r="FSK110"/>
      <c r="FSL110"/>
      <c r="FSM110"/>
      <c r="FSN110"/>
      <c r="FSO110"/>
      <c r="FSP110"/>
      <c r="FSQ110"/>
      <c r="FSR110"/>
      <c r="FSS110"/>
      <c r="FST110"/>
      <c r="FSU110"/>
      <c r="FSV110"/>
      <c r="FSW110"/>
      <c r="FSX110"/>
      <c r="FSY110"/>
      <c r="FSZ110"/>
      <c r="FTA110"/>
      <c r="FTB110"/>
      <c r="FTC110"/>
      <c r="FTD110"/>
      <c r="FTE110"/>
      <c r="FTF110"/>
      <c r="FTG110"/>
      <c r="FTH110"/>
      <c r="FTI110"/>
      <c r="FTJ110"/>
      <c r="FTK110"/>
      <c r="FTL110"/>
      <c r="FTM110"/>
      <c r="FTN110"/>
      <c r="FTO110"/>
      <c r="FTP110"/>
      <c r="FTQ110"/>
      <c r="FTR110"/>
      <c r="FTS110"/>
      <c r="FTT110"/>
      <c r="FTU110"/>
      <c r="FTV110"/>
      <c r="FTW110"/>
      <c r="FTX110"/>
      <c r="FTY110"/>
      <c r="FTZ110"/>
      <c r="FUA110"/>
      <c r="FUB110"/>
      <c r="FUC110"/>
      <c r="FUD110"/>
      <c r="FUE110"/>
      <c r="FUF110"/>
      <c r="FUG110"/>
      <c r="FUH110"/>
      <c r="FUI110"/>
      <c r="FUJ110"/>
      <c r="FUK110"/>
      <c r="FUL110"/>
      <c r="FUM110"/>
      <c r="FUN110"/>
      <c r="FUO110"/>
      <c r="FUP110"/>
      <c r="FUQ110"/>
      <c r="FUR110"/>
      <c r="FUS110"/>
      <c r="FUT110"/>
      <c r="FUU110"/>
      <c r="FUV110"/>
      <c r="FUW110"/>
      <c r="FUX110"/>
      <c r="FUY110"/>
      <c r="FUZ110"/>
      <c r="FVA110"/>
      <c r="FVB110"/>
      <c r="FVC110"/>
      <c r="FVD110"/>
      <c r="FVE110"/>
      <c r="FVF110"/>
      <c r="FVG110"/>
      <c r="FVH110"/>
      <c r="FVI110"/>
      <c r="FVJ110"/>
      <c r="FVK110"/>
      <c r="FVL110"/>
      <c r="FVM110"/>
      <c r="FVN110"/>
      <c r="FVO110"/>
      <c r="FVP110"/>
      <c r="FVQ110"/>
      <c r="FVR110"/>
      <c r="FVS110"/>
      <c r="FVT110"/>
      <c r="FVU110"/>
      <c r="FVV110"/>
      <c r="FVW110"/>
      <c r="FVX110"/>
      <c r="FVY110"/>
      <c r="FVZ110"/>
      <c r="FWA110"/>
      <c r="FWB110"/>
      <c r="FWC110"/>
      <c r="FWD110"/>
      <c r="FWE110"/>
      <c r="FWF110"/>
      <c r="FWG110"/>
      <c r="FWH110"/>
      <c r="FWI110"/>
      <c r="FWJ110"/>
      <c r="FWK110"/>
      <c r="FWL110"/>
      <c r="FWM110"/>
      <c r="FWN110"/>
      <c r="FWO110"/>
      <c r="FWP110"/>
      <c r="FWQ110"/>
      <c r="FWR110"/>
      <c r="FWS110"/>
      <c r="FWT110"/>
      <c r="FWU110"/>
      <c r="FWV110"/>
      <c r="FWW110"/>
      <c r="FWX110"/>
      <c r="FWY110"/>
      <c r="FWZ110"/>
      <c r="FXA110"/>
      <c r="FXB110"/>
      <c r="FXC110"/>
      <c r="FXD110"/>
      <c r="FXE110"/>
      <c r="FXF110"/>
      <c r="FXG110"/>
      <c r="FXH110"/>
      <c r="FXI110"/>
      <c r="FXJ110"/>
      <c r="FXK110"/>
      <c r="FXL110"/>
      <c r="FXM110"/>
      <c r="FXN110"/>
      <c r="FXO110"/>
      <c r="FXP110"/>
      <c r="FXQ110"/>
      <c r="FXR110"/>
      <c r="FXS110"/>
      <c r="FXT110"/>
      <c r="FXU110"/>
      <c r="FXV110"/>
      <c r="FXW110"/>
      <c r="FXX110"/>
      <c r="FXY110"/>
      <c r="FXZ110"/>
      <c r="FYA110"/>
      <c r="FYB110"/>
      <c r="FYC110"/>
      <c r="FYD110"/>
      <c r="FYE110"/>
      <c r="FYF110"/>
      <c r="FYG110"/>
      <c r="FYH110"/>
      <c r="FYI110"/>
      <c r="FYJ110"/>
      <c r="FYK110"/>
      <c r="FYL110"/>
      <c r="FYM110"/>
      <c r="FYN110"/>
      <c r="FYO110"/>
      <c r="FYP110"/>
      <c r="FYQ110"/>
      <c r="FYR110"/>
      <c r="FYS110"/>
      <c r="FYT110"/>
      <c r="FYU110"/>
      <c r="FYV110"/>
      <c r="FYW110"/>
      <c r="FYX110"/>
      <c r="FYY110"/>
      <c r="FYZ110"/>
      <c r="FZA110"/>
      <c r="FZB110"/>
      <c r="FZC110"/>
      <c r="FZD110"/>
      <c r="FZE110"/>
      <c r="FZF110"/>
      <c r="FZG110"/>
      <c r="FZH110"/>
      <c r="FZI110"/>
      <c r="FZJ110"/>
      <c r="FZK110"/>
      <c r="FZL110"/>
      <c r="FZM110"/>
      <c r="FZN110"/>
      <c r="FZO110"/>
      <c r="FZP110"/>
      <c r="FZQ110"/>
      <c r="FZR110"/>
      <c r="FZS110"/>
      <c r="FZT110"/>
      <c r="FZU110"/>
      <c r="FZV110"/>
      <c r="FZW110"/>
      <c r="FZX110"/>
      <c r="FZY110"/>
      <c r="FZZ110"/>
      <c r="GAA110"/>
      <c r="GAB110"/>
      <c r="GAC110"/>
      <c r="GAD110"/>
      <c r="GAE110"/>
      <c r="GAF110"/>
      <c r="GAG110"/>
      <c r="GAH110"/>
      <c r="GAI110"/>
      <c r="GAJ110"/>
      <c r="GAK110"/>
      <c r="GAL110"/>
      <c r="GAM110"/>
      <c r="GAN110"/>
      <c r="GAO110"/>
      <c r="GAP110"/>
      <c r="GAQ110"/>
      <c r="GAR110"/>
      <c r="GAS110"/>
      <c r="GAT110"/>
      <c r="GAU110"/>
      <c r="GAV110"/>
      <c r="GAW110"/>
      <c r="GAX110"/>
      <c r="GAY110"/>
      <c r="GAZ110"/>
      <c r="GBA110"/>
      <c r="GBB110"/>
      <c r="GBC110"/>
      <c r="GBD110"/>
      <c r="GBE110"/>
      <c r="GBF110"/>
      <c r="GBG110"/>
      <c r="GBH110"/>
      <c r="GBI110"/>
      <c r="GBJ110"/>
      <c r="GBK110"/>
      <c r="GBL110"/>
      <c r="GBM110"/>
      <c r="GBN110"/>
      <c r="GBO110"/>
      <c r="GBP110"/>
      <c r="GBQ110"/>
      <c r="GBR110"/>
      <c r="GBS110"/>
      <c r="GBT110"/>
      <c r="GBU110"/>
      <c r="GBV110"/>
      <c r="GBW110"/>
      <c r="GBX110"/>
      <c r="GBY110"/>
      <c r="GBZ110"/>
      <c r="GCA110"/>
      <c r="GCB110"/>
      <c r="GCC110"/>
      <c r="GCD110"/>
      <c r="GCE110"/>
      <c r="GCF110"/>
      <c r="GCG110"/>
      <c r="GCH110"/>
      <c r="GCI110"/>
      <c r="GCJ110"/>
      <c r="GCK110"/>
      <c r="GCL110"/>
      <c r="GCM110"/>
      <c r="GCN110"/>
      <c r="GCO110"/>
      <c r="GCP110"/>
      <c r="GCQ110"/>
      <c r="GCR110"/>
      <c r="GCS110"/>
      <c r="GCT110"/>
      <c r="GCU110"/>
      <c r="GCV110"/>
      <c r="GCW110"/>
      <c r="GCX110"/>
      <c r="GCY110"/>
      <c r="GCZ110"/>
      <c r="GDA110"/>
      <c r="GDB110"/>
      <c r="GDC110"/>
      <c r="GDD110"/>
      <c r="GDE110"/>
      <c r="GDF110"/>
      <c r="GDG110"/>
      <c r="GDH110"/>
      <c r="GDI110"/>
      <c r="GDJ110"/>
      <c r="GDK110"/>
      <c r="GDL110"/>
      <c r="GDM110"/>
      <c r="GDN110"/>
      <c r="GDO110"/>
      <c r="GDP110"/>
      <c r="GDQ110"/>
      <c r="GDR110"/>
      <c r="GDS110"/>
      <c r="GDT110"/>
      <c r="GDU110"/>
      <c r="GDV110"/>
      <c r="GDW110"/>
      <c r="GDX110"/>
      <c r="GDY110"/>
      <c r="GDZ110"/>
      <c r="GEA110"/>
      <c r="GEB110"/>
      <c r="GEC110"/>
      <c r="GED110"/>
      <c r="GEE110"/>
      <c r="GEF110"/>
      <c r="GEG110"/>
      <c r="GEH110"/>
      <c r="GEI110"/>
      <c r="GEJ110"/>
      <c r="GEK110"/>
      <c r="GEL110"/>
      <c r="GEM110"/>
      <c r="GEN110"/>
      <c r="GEO110"/>
      <c r="GEP110"/>
      <c r="GEQ110"/>
      <c r="GER110"/>
      <c r="GES110"/>
      <c r="GET110"/>
      <c r="GEU110"/>
      <c r="GEV110"/>
      <c r="GEW110"/>
      <c r="GEX110"/>
      <c r="GEY110"/>
      <c r="GEZ110"/>
      <c r="GFA110"/>
      <c r="GFB110"/>
      <c r="GFC110"/>
      <c r="GFD110"/>
      <c r="GFE110"/>
      <c r="GFF110"/>
      <c r="GFG110"/>
      <c r="GFH110"/>
      <c r="GFI110"/>
      <c r="GFJ110"/>
      <c r="GFK110"/>
      <c r="GFL110"/>
      <c r="GFM110"/>
      <c r="GFN110"/>
      <c r="GFO110"/>
      <c r="GFP110"/>
      <c r="GFQ110"/>
      <c r="GFR110"/>
      <c r="GFS110"/>
      <c r="GFT110"/>
      <c r="GFU110"/>
      <c r="GFV110"/>
      <c r="GFW110"/>
      <c r="GFX110"/>
      <c r="GFY110"/>
      <c r="GFZ110"/>
      <c r="GGA110"/>
      <c r="GGB110"/>
      <c r="GGC110"/>
      <c r="GGD110"/>
      <c r="GGE110"/>
      <c r="GGF110"/>
      <c r="GGG110"/>
      <c r="GGH110"/>
      <c r="GGI110"/>
      <c r="GGJ110"/>
      <c r="GGK110"/>
      <c r="GGL110"/>
      <c r="GGM110"/>
      <c r="GGN110"/>
      <c r="GGO110"/>
      <c r="GGP110"/>
      <c r="GGQ110"/>
      <c r="GGR110"/>
      <c r="GGS110"/>
      <c r="GGT110"/>
      <c r="GGU110"/>
      <c r="GGV110"/>
      <c r="GGW110"/>
      <c r="GGX110"/>
      <c r="GGY110"/>
      <c r="GGZ110"/>
      <c r="GHA110"/>
      <c r="GHB110"/>
      <c r="GHC110"/>
      <c r="GHD110"/>
      <c r="GHE110"/>
      <c r="GHF110"/>
      <c r="GHG110"/>
      <c r="GHH110"/>
      <c r="GHI110"/>
      <c r="GHJ110"/>
      <c r="GHK110"/>
      <c r="GHL110"/>
      <c r="GHM110"/>
      <c r="GHN110"/>
      <c r="GHO110"/>
      <c r="GHP110"/>
      <c r="GHQ110"/>
      <c r="GHR110"/>
      <c r="GHS110"/>
      <c r="GHT110"/>
      <c r="GHU110"/>
      <c r="GHV110"/>
      <c r="GHW110"/>
      <c r="GHX110"/>
      <c r="GHY110"/>
      <c r="GHZ110"/>
      <c r="GIA110"/>
      <c r="GIB110"/>
      <c r="GIC110"/>
      <c r="GID110"/>
      <c r="GIE110"/>
      <c r="GIF110"/>
      <c r="GIG110"/>
      <c r="GIH110"/>
      <c r="GII110"/>
      <c r="GIJ110"/>
      <c r="GIK110"/>
      <c r="GIL110"/>
      <c r="GIM110"/>
      <c r="GIN110"/>
      <c r="GIO110"/>
      <c r="GIP110"/>
      <c r="GIQ110"/>
      <c r="GIR110"/>
      <c r="GIS110"/>
      <c r="GIT110"/>
      <c r="GIU110"/>
      <c r="GIV110"/>
      <c r="GIW110"/>
      <c r="GIX110"/>
      <c r="GIY110"/>
      <c r="GIZ110"/>
      <c r="GJA110"/>
      <c r="GJB110"/>
      <c r="GJC110"/>
      <c r="GJD110"/>
      <c r="GJE110"/>
      <c r="GJF110"/>
      <c r="GJG110"/>
      <c r="GJH110"/>
      <c r="GJI110"/>
      <c r="GJJ110"/>
      <c r="GJK110"/>
      <c r="GJL110"/>
      <c r="GJM110"/>
      <c r="GJN110"/>
      <c r="GJO110"/>
      <c r="GJP110"/>
      <c r="GJQ110"/>
      <c r="GJR110"/>
      <c r="GJS110"/>
      <c r="GJT110"/>
      <c r="GJU110"/>
      <c r="GJV110"/>
      <c r="GJW110"/>
      <c r="GJX110"/>
      <c r="GJY110"/>
      <c r="GJZ110"/>
      <c r="GKA110"/>
      <c r="GKB110"/>
      <c r="GKC110"/>
      <c r="GKD110"/>
      <c r="GKE110"/>
      <c r="GKF110"/>
      <c r="GKG110"/>
      <c r="GKH110"/>
      <c r="GKI110"/>
      <c r="GKJ110"/>
      <c r="GKK110"/>
      <c r="GKL110"/>
      <c r="GKM110"/>
      <c r="GKN110"/>
      <c r="GKO110"/>
      <c r="GKP110"/>
      <c r="GKQ110"/>
      <c r="GKR110"/>
      <c r="GKS110"/>
      <c r="GKT110"/>
      <c r="GKU110"/>
      <c r="GKV110"/>
      <c r="GKW110"/>
      <c r="GKX110"/>
      <c r="GKY110"/>
      <c r="GKZ110"/>
      <c r="GLA110"/>
      <c r="GLB110"/>
      <c r="GLC110"/>
      <c r="GLD110"/>
      <c r="GLE110"/>
      <c r="GLF110"/>
      <c r="GLG110"/>
      <c r="GLH110"/>
      <c r="GLI110"/>
      <c r="GLJ110"/>
      <c r="GLK110"/>
      <c r="GLL110"/>
      <c r="GLM110"/>
      <c r="GLN110"/>
      <c r="GLO110"/>
      <c r="GLP110"/>
      <c r="GLQ110"/>
      <c r="GLR110"/>
      <c r="GLS110"/>
      <c r="GLT110"/>
      <c r="GLU110"/>
      <c r="GLV110"/>
      <c r="GLW110"/>
      <c r="GLX110"/>
      <c r="GLY110"/>
      <c r="GLZ110"/>
      <c r="GMA110"/>
      <c r="GMB110"/>
      <c r="GMC110"/>
      <c r="GMD110"/>
      <c r="GME110"/>
      <c r="GMF110"/>
      <c r="GMG110"/>
      <c r="GMH110"/>
      <c r="GMI110"/>
      <c r="GMJ110"/>
      <c r="GMK110"/>
      <c r="GML110"/>
      <c r="GMM110"/>
      <c r="GMN110"/>
      <c r="GMO110"/>
      <c r="GMP110"/>
      <c r="GMQ110"/>
      <c r="GMR110"/>
      <c r="GMS110"/>
      <c r="GMT110"/>
      <c r="GMU110"/>
      <c r="GMV110"/>
      <c r="GMW110"/>
      <c r="GMX110"/>
      <c r="GMY110"/>
      <c r="GMZ110"/>
      <c r="GNA110"/>
      <c r="GNB110"/>
      <c r="GNC110"/>
      <c r="GND110"/>
      <c r="GNE110"/>
      <c r="GNF110"/>
      <c r="GNG110"/>
      <c r="GNH110"/>
      <c r="GNI110"/>
      <c r="GNJ110"/>
      <c r="GNK110"/>
      <c r="GNL110"/>
      <c r="GNM110"/>
      <c r="GNN110"/>
      <c r="GNO110"/>
      <c r="GNP110"/>
      <c r="GNQ110"/>
      <c r="GNR110"/>
      <c r="GNS110"/>
      <c r="GNT110"/>
      <c r="GNU110"/>
      <c r="GNV110"/>
      <c r="GNW110"/>
      <c r="GNX110"/>
      <c r="GNY110"/>
      <c r="GNZ110"/>
      <c r="GOA110"/>
      <c r="GOB110"/>
      <c r="GOC110"/>
      <c r="GOD110"/>
      <c r="GOE110"/>
      <c r="GOF110"/>
      <c r="GOG110"/>
      <c r="GOH110"/>
      <c r="GOI110"/>
      <c r="GOJ110"/>
      <c r="GOK110"/>
      <c r="GOL110"/>
      <c r="GOM110"/>
      <c r="GON110"/>
      <c r="GOO110"/>
      <c r="GOP110"/>
      <c r="GOQ110"/>
      <c r="GOR110"/>
      <c r="GOS110"/>
      <c r="GOT110"/>
      <c r="GOU110"/>
      <c r="GOV110"/>
      <c r="GOW110"/>
      <c r="GOX110"/>
      <c r="GOY110"/>
      <c r="GOZ110"/>
      <c r="GPA110"/>
      <c r="GPB110"/>
      <c r="GPC110"/>
      <c r="GPD110"/>
      <c r="GPE110"/>
      <c r="GPF110"/>
      <c r="GPG110"/>
      <c r="GPH110"/>
      <c r="GPI110"/>
      <c r="GPJ110"/>
      <c r="GPK110"/>
      <c r="GPL110"/>
      <c r="GPM110"/>
      <c r="GPN110"/>
      <c r="GPO110"/>
      <c r="GPP110"/>
      <c r="GPQ110"/>
      <c r="GPR110"/>
      <c r="GPS110"/>
      <c r="GPT110"/>
      <c r="GPU110"/>
      <c r="GPV110"/>
      <c r="GPW110"/>
      <c r="GPX110"/>
      <c r="GPY110"/>
      <c r="GPZ110"/>
      <c r="GQA110"/>
      <c r="GQB110"/>
      <c r="GQC110"/>
      <c r="GQD110"/>
      <c r="GQE110"/>
      <c r="GQF110"/>
      <c r="GQG110"/>
      <c r="GQH110"/>
      <c r="GQI110"/>
      <c r="GQJ110"/>
      <c r="GQK110"/>
      <c r="GQL110"/>
      <c r="GQM110"/>
      <c r="GQN110"/>
      <c r="GQO110"/>
      <c r="GQP110"/>
      <c r="GQQ110"/>
      <c r="GQR110"/>
      <c r="GQS110"/>
      <c r="GQT110"/>
      <c r="GQU110"/>
      <c r="GQV110"/>
      <c r="GQW110"/>
      <c r="GQX110"/>
      <c r="GQY110"/>
      <c r="GQZ110"/>
      <c r="GRA110"/>
      <c r="GRB110"/>
      <c r="GRC110"/>
      <c r="GRD110"/>
      <c r="GRE110"/>
      <c r="GRF110"/>
      <c r="GRG110"/>
      <c r="GRH110"/>
      <c r="GRI110"/>
      <c r="GRJ110"/>
      <c r="GRK110"/>
      <c r="GRL110"/>
      <c r="GRM110"/>
      <c r="GRN110"/>
      <c r="GRO110"/>
      <c r="GRP110"/>
      <c r="GRQ110"/>
      <c r="GRR110"/>
      <c r="GRS110"/>
      <c r="GRT110"/>
      <c r="GRU110"/>
      <c r="GRV110"/>
      <c r="GRW110"/>
      <c r="GRX110"/>
      <c r="GRY110"/>
      <c r="GRZ110"/>
      <c r="GSA110"/>
      <c r="GSB110"/>
      <c r="GSC110"/>
      <c r="GSD110"/>
      <c r="GSE110"/>
      <c r="GSF110"/>
      <c r="GSG110"/>
      <c r="GSH110"/>
      <c r="GSI110"/>
      <c r="GSJ110"/>
      <c r="GSK110"/>
      <c r="GSL110"/>
      <c r="GSM110"/>
      <c r="GSN110"/>
      <c r="GSO110"/>
      <c r="GSP110"/>
      <c r="GSQ110"/>
      <c r="GSR110"/>
      <c r="GSS110"/>
      <c r="GST110"/>
      <c r="GSU110"/>
      <c r="GSV110"/>
      <c r="GSW110"/>
      <c r="GSX110"/>
      <c r="GSY110"/>
      <c r="GSZ110"/>
      <c r="GTA110"/>
      <c r="GTB110"/>
      <c r="GTC110"/>
      <c r="GTD110"/>
      <c r="GTE110"/>
      <c r="GTF110"/>
      <c r="GTG110"/>
      <c r="GTH110"/>
      <c r="GTI110"/>
      <c r="GTJ110"/>
      <c r="GTK110"/>
      <c r="GTL110"/>
      <c r="GTM110"/>
      <c r="GTN110"/>
      <c r="GTO110"/>
      <c r="GTP110"/>
      <c r="GTQ110"/>
      <c r="GTR110"/>
      <c r="GTS110"/>
      <c r="GTT110"/>
      <c r="GTU110"/>
      <c r="GTV110"/>
      <c r="GTW110"/>
      <c r="GTX110"/>
      <c r="GTY110"/>
      <c r="GTZ110"/>
      <c r="GUA110"/>
      <c r="GUB110"/>
      <c r="GUC110"/>
      <c r="GUD110"/>
      <c r="GUE110"/>
      <c r="GUF110"/>
      <c r="GUG110"/>
      <c r="GUH110"/>
      <c r="GUI110"/>
      <c r="GUJ110"/>
      <c r="GUK110"/>
      <c r="GUL110"/>
      <c r="GUM110"/>
      <c r="GUN110"/>
      <c r="GUO110"/>
      <c r="GUP110"/>
      <c r="GUQ110"/>
      <c r="GUR110"/>
      <c r="GUS110"/>
      <c r="GUT110"/>
      <c r="GUU110"/>
      <c r="GUV110"/>
      <c r="GUW110"/>
      <c r="GUX110"/>
      <c r="GUY110"/>
      <c r="GUZ110"/>
      <c r="GVA110"/>
      <c r="GVB110"/>
      <c r="GVC110"/>
      <c r="GVD110"/>
      <c r="GVE110"/>
      <c r="GVF110"/>
      <c r="GVG110"/>
      <c r="GVH110"/>
      <c r="GVI110"/>
      <c r="GVJ110"/>
      <c r="GVK110"/>
      <c r="GVL110"/>
      <c r="GVM110"/>
      <c r="GVN110"/>
      <c r="GVO110"/>
      <c r="GVP110"/>
      <c r="GVQ110"/>
      <c r="GVR110"/>
      <c r="GVS110"/>
      <c r="GVT110"/>
      <c r="GVU110"/>
      <c r="GVV110"/>
      <c r="GVW110"/>
      <c r="GVX110"/>
      <c r="GVY110"/>
      <c r="GVZ110"/>
      <c r="GWA110"/>
      <c r="GWB110"/>
      <c r="GWC110"/>
      <c r="GWD110"/>
      <c r="GWE110"/>
      <c r="GWF110"/>
      <c r="GWG110"/>
      <c r="GWH110"/>
      <c r="GWI110"/>
      <c r="GWJ110"/>
      <c r="GWK110"/>
      <c r="GWL110"/>
      <c r="GWM110"/>
      <c r="GWN110"/>
      <c r="GWO110"/>
      <c r="GWP110"/>
      <c r="GWQ110"/>
      <c r="GWR110"/>
      <c r="GWS110"/>
      <c r="GWT110"/>
      <c r="GWU110"/>
      <c r="GWV110"/>
      <c r="GWW110"/>
      <c r="GWX110"/>
      <c r="GWY110"/>
      <c r="GWZ110"/>
      <c r="GXA110"/>
      <c r="GXB110"/>
      <c r="GXC110"/>
      <c r="GXD110"/>
      <c r="GXE110"/>
      <c r="GXF110"/>
      <c r="GXG110"/>
      <c r="GXH110"/>
      <c r="GXI110"/>
      <c r="GXJ110"/>
      <c r="GXK110"/>
      <c r="GXL110"/>
      <c r="GXM110"/>
      <c r="GXN110"/>
      <c r="GXO110"/>
      <c r="GXP110"/>
      <c r="GXQ110"/>
      <c r="GXR110"/>
      <c r="GXS110"/>
      <c r="GXT110"/>
      <c r="GXU110"/>
      <c r="GXV110"/>
      <c r="GXW110"/>
      <c r="GXX110"/>
      <c r="GXY110"/>
      <c r="GXZ110"/>
      <c r="GYA110"/>
      <c r="GYB110"/>
      <c r="GYC110"/>
      <c r="GYD110"/>
      <c r="GYE110"/>
      <c r="GYF110"/>
      <c r="GYG110"/>
      <c r="GYH110"/>
      <c r="GYI110"/>
      <c r="GYJ110"/>
      <c r="GYK110"/>
      <c r="GYL110"/>
      <c r="GYM110"/>
      <c r="GYN110"/>
      <c r="GYO110"/>
      <c r="GYP110"/>
      <c r="GYQ110"/>
      <c r="GYR110"/>
      <c r="GYS110"/>
      <c r="GYT110"/>
      <c r="GYU110"/>
      <c r="GYV110"/>
      <c r="GYW110"/>
      <c r="GYX110"/>
      <c r="GYY110"/>
      <c r="GYZ110"/>
      <c r="GZA110"/>
      <c r="GZB110"/>
      <c r="GZC110"/>
      <c r="GZD110"/>
      <c r="GZE110"/>
      <c r="GZF110"/>
      <c r="GZG110"/>
      <c r="GZH110"/>
      <c r="GZI110"/>
      <c r="GZJ110"/>
      <c r="GZK110"/>
      <c r="GZL110"/>
      <c r="GZM110"/>
      <c r="GZN110"/>
      <c r="GZO110"/>
      <c r="GZP110"/>
      <c r="GZQ110"/>
      <c r="GZR110"/>
      <c r="GZS110"/>
      <c r="GZT110"/>
      <c r="GZU110"/>
      <c r="GZV110"/>
      <c r="GZW110"/>
      <c r="GZX110"/>
      <c r="GZY110"/>
      <c r="GZZ110"/>
      <c r="HAA110"/>
      <c r="HAB110"/>
      <c r="HAC110"/>
      <c r="HAD110"/>
      <c r="HAE110"/>
      <c r="HAF110"/>
      <c r="HAG110"/>
      <c r="HAH110"/>
      <c r="HAI110"/>
      <c r="HAJ110"/>
      <c r="HAK110"/>
      <c r="HAL110"/>
      <c r="HAM110"/>
      <c r="HAN110"/>
      <c r="HAO110"/>
      <c r="HAP110"/>
      <c r="HAQ110"/>
      <c r="HAR110"/>
      <c r="HAS110"/>
      <c r="HAT110"/>
      <c r="HAU110"/>
      <c r="HAV110"/>
      <c r="HAW110"/>
      <c r="HAX110"/>
      <c r="HAY110"/>
      <c r="HAZ110"/>
      <c r="HBA110"/>
      <c r="HBB110"/>
      <c r="HBC110"/>
      <c r="HBD110"/>
      <c r="HBE110"/>
      <c r="HBF110"/>
      <c r="HBG110"/>
      <c r="HBH110"/>
      <c r="HBI110"/>
      <c r="HBJ110"/>
      <c r="HBK110"/>
      <c r="HBL110"/>
      <c r="HBM110"/>
      <c r="HBN110"/>
      <c r="HBO110"/>
      <c r="HBP110"/>
      <c r="HBQ110"/>
      <c r="HBR110"/>
      <c r="HBS110"/>
      <c r="HBT110"/>
      <c r="HBU110"/>
      <c r="HBV110"/>
      <c r="HBW110"/>
      <c r="HBX110"/>
      <c r="HBY110"/>
      <c r="HBZ110"/>
      <c r="HCA110"/>
      <c r="HCB110"/>
      <c r="HCC110"/>
      <c r="HCD110"/>
      <c r="HCE110"/>
      <c r="HCF110"/>
      <c r="HCG110"/>
      <c r="HCH110"/>
      <c r="HCI110"/>
      <c r="HCJ110"/>
      <c r="HCK110"/>
      <c r="HCL110"/>
      <c r="HCM110"/>
      <c r="HCN110"/>
      <c r="HCO110"/>
      <c r="HCP110"/>
      <c r="HCQ110"/>
      <c r="HCR110"/>
      <c r="HCS110"/>
      <c r="HCT110"/>
      <c r="HCU110"/>
      <c r="HCV110"/>
      <c r="HCW110"/>
      <c r="HCX110"/>
      <c r="HCY110"/>
      <c r="HCZ110"/>
      <c r="HDA110"/>
      <c r="HDB110"/>
      <c r="HDC110"/>
      <c r="HDD110"/>
      <c r="HDE110"/>
      <c r="HDF110"/>
      <c r="HDG110"/>
      <c r="HDH110"/>
      <c r="HDI110"/>
      <c r="HDJ110"/>
      <c r="HDK110"/>
      <c r="HDL110"/>
      <c r="HDM110"/>
      <c r="HDN110"/>
      <c r="HDO110"/>
      <c r="HDP110"/>
      <c r="HDQ110"/>
      <c r="HDR110"/>
      <c r="HDS110"/>
      <c r="HDT110"/>
      <c r="HDU110"/>
      <c r="HDV110"/>
      <c r="HDW110"/>
      <c r="HDX110"/>
      <c r="HDY110"/>
      <c r="HDZ110"/>
      <c r="HEA110"/>
      <c r="HEB110"/>
      <c r="HEC110"/>
      <c r="HED110"/>
      <c r="HEE110"/>
      <c r="HEF110"/>
      <c r="HEG110"/>
      <c r="HEH110"/>
      <c r="HEI110"/>
      <c r="HEJ110"/>
      <c r="HEK110"/>
      <c r="HEL110"/>
      <c r="HEM110"/>
      <c r="HEN110"/>
      <c r="HEO110"/>
      <c r="HEP110"/>
      <c r="HEQ110"/>
      <c r="HER110"/>
      <c r="HES110"/>
      <c r="HET110"/>
      <c r="HEU110"/>
      <c r="HEV110"/>
      <c r="HEW110"/>
      <c r="HEX110"/>
      <c r="HEY110"/>
      <c r="HEZ110"/>
      <c r="HFA110"/>
      <c r="HFB110"/>
      <c r="HFC110"/>
      <c r="HFD110"/>
      <c r="HFE110"/>
      <c r="HFF110"/>
      <c r="HFG110"/>
      <c r="HFH110"/>
      <c r="HFI110"/>
      <c r="HFJ110"/>
      <c r="HFK110"/>
      <c r="HFL110"/>
      <c r="HFM110"/>
      <c r="HFN110"/>
      <c r="HFO110"/>
      <c r="HFP110"/>
      <c r="HFQ110"/>
      <c r="HFR110"/>
      <c r="HFS110"/>
      <c r="HFT110"/>
      <c r="HFU110"/>
      <c r="HFV110"/>
      <c r="HFW110"/>
      <c r="HFX110"/>
      <c r="HFY110"/>
      <c r="HFZ110"/>
      <c r="HGA110"/>
      <c r="HGB110"/>
      <c r="HGC110"/>
      <c r="HGD110"/>
      <c r="HGE110"/>
      <c r="HGF110"/>
      <c r="HGG110"/>
      <c r="HGH110"/>
      <c r="HGI110"/>
      <c r="HGJ110"/>
      <c r="HGK110"/>
      <c r="HGL110"/>
      <c r="HGM110"/>
      <c r="HGN110"/>
      <c r="HGO110"/>
      <c r="HGP110"/>
      <c r="HGQ110"/>
      <c r="HGR110"/>
      <c r="HGS110"/>
      <c r="HGT110"/>
      <c r="HGU110"/>
      <c r="HGV110"/>
      <c r="HGW110"/>
      <c r="HGX110"/>
      <c r="HGY110"/>
      <c r="HGZ110"/>
      <c r="HHA110"/>
      <c r="HHB110"/>
      <c r="HHC110"/>
      <c r="HHD110"/>
      <c r="HHE110"/>
      <c r="HHF110"/>
      <c r="HHG110"/>
      <c r="HHH110"/>
      <c r="HHI110"/>
      <c r="HHJ110"/>
      <c r="HHK110"/>
      <c r="HHL110"/>
      <c r="HHM110"/>
      <c r="HHN110"/>
      <c r="HHO110"/>
      <c r="HHP110"/>
      <c r="HHQ110"/>
      <c r="HHR110"/>
      <c r="HHS110"/>
      <c r="HHT110"/>
      <c r="HHU110"/>
      <c r="HHV110"/>
      <c r="HHW110"/>
      <c r="HHX110"/>
      <c r="HHY110"/>
      <c r="HHZ110"/>
      <c r="HIA110"/>
      <c r="HIB110"/>
      <c r="HIC110"/>
      <c r="HID110"/>
      <c r="HIE110"/>
      <c r="HIF110"/>
      <c r="HIG110"/>
      <c r="HIH110"/>
      <c r="HII110"/>
      <c r="HIJ110"/>
      <c r="HIK110"/>
      <c r="HIL110"/>
      <c r="HIM110"/>
      <c r="HIN110"/>
      <c r="HIO110"/>
      <c r="HIP110"/>
      <c r="HIQ110"/>
      <c r="HIR110"/>
      <c r="HIS110"/>
      <c r="HIT110"/>
      <c r="HIU110"/>
      <c r="HIV110"/>
      <c r="HIW110"/>
      <c r="HIX110"/>
      <c r="HIY110"/>
      <c r="HIZ110"/>
      <c r="HJA110"/>
      <c r="HJB110"/>
      <c r="HJC110"/>
      <c r="HJD110"/>
      <c r="HJE110"/>
      <c r="HJF110"/>
      <c r="HJG110"/>
      <c r="HJH110"/>
      <c r="HJI110"/>
      <c r="HJJ110"/>
      <c r="HJK110"/>
      <c r="HJL110"/>
      <c r="HJM110"/>
      <c r="HJN110"/>
      <c r="HJO110"/>
      <c r="HJP110"/>
      <c r="HJQ110"/>
      <c r="HJR110"/>
      <c r="HJS110"/>
      <c r="HJT110"/>
      <c r="HJU110"/>
      <c r="HJV110"/>
      <c r="HJW110"/>
      <c r="HJX110"/>
      <c r="HJY110"/>
      <c r="HJZ110"/>
      <c r="HKA110"/>
      <c r="HKB110"/>
      <c r="HKC110"/>
      <c r="HKD110"/>
      <c r="HKE110"/>
      <c r="HKF110"/>
      <c r="HKG110"/>
      <c r="HKH110"/>
      <c r="HKI110"/>
      <c r="HKJ110"/>
      <c r="HKK110"/>
      <c r="HKL110"/>
      <c r="HKM110"/>
      <c r="HKN110"/>
      <c r="HKO110"/>
      <c r="HKP110"/>
      <c r="HKQ110"/>
      <c r="HKR110"/>
      <c r="HKS110"/>
      <c r="HKT110"/>
      <c r="HKU110"/>
      <c r="HKV110"/>
      <c r="HKW110"/>
      <c r="HKX110"/>
      <c r="HKY110"/>
      <c r="HKZ110"/>
      <c r="HLA110"/>
      <c r="HLB110"/>
      <c r="HLC110"/>
      <c r="HLD110"/>
      <c r="HLE110"/>
      <c r="HLF110"/>
      <c r="HLG110"/>
      <c r="HLH110"/>
      <c r="HLI110"/>
      <c r="HLJ110"/>
      <c r="HLK110"/>
      <c r="HLL110"/>
      <c r="HLM110"/>
      <c r="HLN110"/>
      <c r="HLO110"/>
      <c r="HLP110"/>
      <c r="HLQ110"/>
      <c r="HLR110"/>
      <c r="HLS110"/>
      <c r="HLT110"/>
      <c r="HLU110"/>
      <c r="HLV110"/>
      <c r="HLW110"/>
      <c r="HLX110"/>
      <c r="HLY110"/>
      <c r="HLZ110"/>
      <c r="HMA110"/>
      <c r="HMB110"/>
      <c r="HMC110"/>
      <c r="HMD110"/>
      <c r="HME110"/>
      <c r="HMF110"/>
      <c r="HMG110"/>
      <c r="HMH110"/>
      <c r="HMI110"/>
      <c r="HMJ110"/>
      <c r="HMK110"/>
      <c r="HML110"/>
      <c r="HMM110"/>
      <c r="HMN110"/>
      <c r="HMO110"/>
      <c r="HMP110"/>
      <c r="HMQ110"/>
      <c r="HMR110"/>
      <c r="HMS110"/>
      <c r="HMT110"/>
      <c r="HMU110"/>
      <c r="HMV110"/>
      <c r="HMW110"/>
      <c r="HMX110"/>
      <c r="HMY110"/>
      <c r="HMZ110"/>
      <c r="HNA110"/>
      <c r="HNB110"/>
      <c r="HNC110"/>
      <c r="HND110"/>
      <c r="HNE110"/>
      <c r="HNF110"/>
      <c r="HNG110"/>
      <c r="HNH110"/>
      <c r="HNI110"/>
      <c r="HNJ110"/>
      <c r="HNK110"/>
      <c r="HNL110"/>
      <c r="HNM110"/>
      <c r="HNN110"/>
      <c r="HNO110"/>
      <c r="HNP110"/>
      <c r="HNQ110"/>
      <c r="HNR110"/>
      <c r="HNS110"/>
      <c r="HNT110"/>
      <c r="HNU110"/>
      <c r="HNV110"/>
      <c r="HNW110"/>
      <c r="HNX110"/>
      <c r="HNY110"/>
      <c r="HNZ110"/>
      <c r="HOA110"/>
      <c r="HOB110"/>
      <c r="HOC110"/>
      <c r="HOD110"/>
      <c r="HOE110"/>
      <c r="HOF110"/>
      <c r="HOG110"/>
      <c r="HOH110"/>
      <c r="HOI110"/>
      <c r="HOJ110"/>
      <c r="HOK110"/>
      <c r="HOL110"/>
      <c r="HOM110"/>
      <c r="HON110"/>
      <c r="HOO110"/>
      <c r="HOP110"/>
      <c r="HOQ110"/>
      <c r="HOR110"/>
      <c r="HOS110"/>
      <c r="HOT110"/>
      <c r="HOU110"/>
      <c r="HOV110"/>
      <c r="HOW110"/>
      <c r="HOX110"/>
      <c r="HOY110"/>
      <c r="HOZ110"/>
      <c r="HPA110"/>
      <c r="HPB110"/>
      <c r="HPC110"/>
      <c r="HPD110"/>
      <c r="HPE110"/>
      <c r="HPF110"/>
      <c r="HPG110"/>
      <c r="HPH110"/>
      <c r="HPI110"/>
      <c r="HPJ110"/>
      <c r="HPK110"/>
      <c r="HPL110"/>
      <c r="HPM110"/>
      <c r="HPN110"/>
      <c r="HPO110"/>
      <c r="HPP110"/>
      <c r="HPQ110"/>
      <c r="HPR110"/>
      <c r="HPS110"/>
      <c r="HPT110"/>
      <c r="HPU110"/>
      <c r="HPV110"/>
      <c r="HPW110"/>
      <c r="HPX110"/>
      <c r="HPY110"/>
      <c r="HPZ110"/>
      <c r="HQA110"/>
      <c r="HQB110"/>
      <c r="HQC110"/>
      <c r="HQD110"/>
      <c r="HQE110"/>
      <c r="HQF110"/>
      <c r="HQG110"/>
      <c r="HQH110"/>
      <c r="HQI110"/>
      <c r="HQJ110"/>
      <c r="HQK110"/>
      <c r="HQL110"/>
      <c r="HQM110"/>
      <c r="HQN110"/>
      <c r="HQO110"/>
      <c r="HQP110"/>
      <c r="HQQ110"/>
      <c r="HQR110"/>
      <c r="HQS110"/>
      <c r="HQT110"/>
      <c r="HQU110"/>
      <c r="HQV110"/>
      <c r="HQW110"/>
      <c r="HQX110"/>
      <c r="HQY110"/>
      <c r="HQZ110"/>
      <c r="HRA110"/>
      <c r="HRB110"/>
      <c r="HRC110"/>
      <c r="HRD110"/>
      <c r="HRE110"/>
      <c r="HRF110"/>
      <c r="HRG110"/>
      <c r="HRH110"/>
      <c r="HRI110"/>
      <c r="HRJ110"/>
      <c r="HRK110"/>
      <c r="HRL110"/>
      <c r="HRM110"/>
      <c r="HRN110"/>
      <c r="HRO110"/>
      <c r="HRP110"/>
      <c r="HRQ110"/>
      <c r="HRR110"/>
      <c r="HRS110"/>
      <c r="HRT110"/>
      <c r="HRU110"/>
      <c r="HRV110"/>
      <c r="HRW110"/>
      <c r="HRX110"/>
      <c r="HRY110"/>
      <c r="HRZ110"/>
      <c r="HSA110"/>
      <c r="HSB110"/>
      <c r="HSC110"/>
      <c r="HSD110"/>
      <c r="HSE110"/>
      <c r="HSF110"/>
      <c r="HSG110"/>
      <c r="HSH110"/>
      <c r="HSI110"/>
      <c r="HSJ110"/>
      <c r="HSK110"/>
      <c r="HSL110"/>
      <c r="HSM110"/>
      <c r="HSN110"/>
      <c r="HSO110"/>
      <c r="HSP110"/>
      <c r="HSQ110"/>
      <c r="HSR110"/>
      <c r="HSS110"/>
      <c r="HST110"/>
      <c r="HSU110"/>
      <c r="HSV110"/>
      <c r="HSW110"/>
      <c r="HSX110"/>
      <c r="HSY110"/>
      <c r="HSZ110"/>
      <c r="HTA110"/>
      <c r="HTB110"/>
      <c r="HTC110"/>
      <c r="HTD110"/>
      <c r="HTE110"/>
      <c r="HTF110"/>
      <c r="HTG110"/>
      <c r="HTH110"/>
      <c r="HTI110"/>
      <c r="HTJ110"/>
      <c r="HTK110"/>
      <c r="HTL110"/>
      <c r="HTM110"/>
      <c r="HTN110"/>
      <c r="HTO110"/>
      <c r="HTP110"/>
      <c r="HTQ110"/>
      <c r="HTR110"/>
      <c r="HTS110"/>
      <c r="HTT110"/>
      <c r="HTU110"/>
      <c r="HTV110"/>
      <c r="HTW110"/>
      <c r="HTX110"/>
      <c r="HTY110"/>
      <c r="HTZ110"/>
      <c r="HUA110"/>
      <c r="HUB110"/>
      <c r="HUC110"/>
      <c r="HUD110"/>
      <c r="HUE110"/>
      <c r="HUF110"/>
      <c r="HUG110"/>
      <c r="HUH110"/>
      <c r="HUI110"/>
      <c r="HUJ110"/>
      <c r="HUK110"/>
      <c r="HUL110"/>
      <c r="HUM110"/>
      <c r="HUN110"/>
      <c r="HUO110"/>
      <c r="HUP110"/>
      <c r="HUQ110"/>
      <c r="HUR110"/>
      <c r="HUS110"/>
      <c r="HUT110"/>
      <c r="HUU110"/>
      <c r="HUV110"/>
      <c r="HUW110"/>
      <c r="HUX110"/>
      <c r="HUY110"/>
      <c r="HUZ110"/>
      <c r="HVA110"/>
      <c r="HVB110"/>
      <c r="HVC110"/>
      <c r="HVD110"/>
      <c r="HVE110"/>
      <c r="HVF110"/>
      <c r="HVG110"/>
      <c r="HVH110"/>
      <c r="HVI110"/>
      <c r="HVJ110"/>
      <c r="HVK110"/>
      <c r="HVL110"/>
      <c r="HVM110"/>
      <c r="HVN110"/>
      <c r="HVO110"/>
      <c r="HVP110"/>
      <c r="HVQ110"/>
      <c r="HVR110"/>
      <c r="HVS110"/>
      <c r="HVT110"/>
      <c r="HVU110"/>
      <c r="HVV110"/>
      <c r="HVW110"/>
      <c r="HVX110"/>
      <c r="HVY110"/>
      <c r="HVZ110"/>
      <c r="HWA110"/>
      <c r="HWB110"/>
      <c r="HWC110"/>
      <c r="HWD110"/>
      <c r="HWE110"/>
      <c r="HWF110"/>
      <c r="HWG110"/>
      <c r="HWH110"/>
      <c r="HWI110"/>
      <c r="HWJ110"/>
      <c r="HWK110"/>
      <c r="HWL110"/>
      <c r="HWM110"/>
      <c r="HWN110"/>
      <c r="HWO110"/>
      <c r="HWP110"/>
      <c r="HWQ110"/>
      <c r="HWR110"/>
      <c r="HWS110"/>
      <c r="HWT110"/>
      <c r="HWU110"/>
      <c r="HWV110"/>
      <c r="HWW110"/>
      <c r="HWX110"/>
      <c r="HWY110"/>
      <c r="HWZ110"/>
      <c r="HXA110"/>
      <c r="HXB110"/>
      <c r="HXC110"/>
      <c r="HXD110"/>
      <c r="HXE110"/>
      <c r="HXF110"/>
      <c r="HXG110"/>
      <c r="HXH110"/>
      <c r="HXI110"/>
      <c r="HXJ110"/>
      <c r="HXK110"/>
      <c r="HXL110"/>
      <c r="HXM110"/>
      <c r="HXN110"/>
      <c r="HXO110"/>
      <c r="HXP110"/>
      <c r="HXQ110"/>
      <c r="HXR110"/>
      <c r="HXS110"/>
      <c r="HXT110"/>
      <c r="HXU110"/>
      <c r="HXV110"/>
      <c r="HXW110"/>
      <c r="HXX110"/>
      <c r="HXY110"/>
      <c r="HXZ110"/>
      <c r="HYA110"/>
      <c r="HYB110"/>
      <c r="HYC110"/>
      <c r="HYD110"/>
      <c r="HYE110"/>
      <c r="HYF110"/>
      <c r="HYG110"/>
      <c r="HYH110"/>
      <c r="HYI110"/>
      <c r="HYJ110"/>
      <c r="HYK110"/>
      <c r="HYL110"/>
      <c r="HYM110"/>
      <c r="HYN110"/>
      <c r="HYO110"/>
      <c r="HYP110"/>
      <c r="HYQ110"/>
      <c r="HYR110"/>
      <c r="HYS110"/>
      <c r="HYT110"/>
      <c r="HYU110"/>
      <c r="HYV110"/>
      <c r="HYW110"/>
      <c r="HYX110"/>
      <c r="HYY110"/>
      <c r="HYZ110"/>
      <c r="HZA110"/>
      <c r="HZB110"/>
      <c r="HZC110"/>
      <c r="HZD110"/>
      <c r="HZE110"/>
      <c r="HZF110"/>
      <c r="HZG110"/>
      <c r="HZH110"/>
      <c r="HZI110"/>
      <c r="HZJ110"/>
      <c r="HZK110"/>
      <c r="HZL110"/>
      <c r="HZM110"/>
      <c r="HZN110"/>
      <c r="HZO110"/>
      <c r="HZP110"/>
      <c r="HZQ110"/>
      <c r="HZR110"/>
      <c r="HZS110"/>
      <c r="HZT110"/>
      <c r="HZU110"/>
      <c r="HZV110"/>
      <c r="HZW110"/>
      <c r="HZX110"/>
      <c r="HZY110"/>
      <c r="HZZ110"/>
      <c r="IAA110"/>
      <c r="IAB110"/>
      <c r="IAC110"/>
      <c r="IAD110"/>
      <c r="IAE110"/>
      <c r="IAF110"/>
      <c r="IAG110"/>
      <c r="IAH110"/>
      <c r="IAI110"/>
      <c r="IAJ110"/>
      <c r="IAK110"/>
      <c r="IAL110"/>
      <c r="IAM110"/>
      <c r="IAN110"/>
      <c r="IAO110"/>
      <c r="IAP110"/>
      <c r="IAQ110"/>
      <c r="IAR110"/>
      <c r="IAS110"/>
      <c r="IAT110"/>
      <c r="IAU110"/>
      <c r="IAV110"/>
      <c r="IAW110"/>
      <c r="IAX110"/>
      <c r="IAY110"/>
      <c r="IAZ110"/>
      <c r="IBA110"/>
      <c r="IBB110"/>
      <c r="IBC110"/>
      <c r="IBD110"/>
      <c r="IBE110"/>
      <c r="IBF110"/>
      <c r="IBG110"/>
      <c r="IBH110"/>
      <c r="IBI110"/>
      <c r="IBJ110"/>
      <c r="IBK110"/>
      <c r="IBL110"/>
      <c r="IBM110"/>
      <c r="IBN110"/>
      <c r="IBO110"/>
      <c r="IBP110"/>
      <c r="IBQ110"/>
      <c r="IBR110"/>
      <c r="IBS110"/>
      <c r="IBT110"/>
      <c r="IBU110"/>
      <c r="IBV110"/>
      <c r="IBW110"/>
      <c r="IBX110"/>
      <c r="IBY110"/>
      <c r="IBZ110"/>
      <c r="ICA110"/>
      <c r="ICB110"/>
      <c r="ICC110"/>
      <c r="ICD110"/>
      <c r="ICE110"/>
      <c r="ICF110"/>
      <c r="ICG110"/>
      <c r="ICH110"/>
      <c r="ICI110"/>
      <c r="ICJ110"/>
      <c r="ICK110"/>
      <c r="ICL110"/>
      <c r="ICM110"/>
      <c r="ICN110"/>
      <c r="ICO110"/>
      <c r="ICP110"/>
      <c r="ICQ110"/>
      <c r="ICR110"/>
      <c r="ICS110"/>
      <c r="ICT110"/>
      <c r="ICU110"/>
      <c r="ICV110"/>
      <c r="ICW110"/>
      <c r="ICX110"/>
      <c r="ICY110"/>
      <c r="ICZ110"/>
      <c r="IDA110"/>
      <c r="IDB110"/>
      <c r="IDC110"/>
      <c r="IDD110"/>
      <c r="IDE110"/>
      <c r="IDF110"/>
      <c r="IDG110"/>
      <c r="IDH110"/>
      <c r="IDI110"/>
      <c r="IDJ110"/>
      <c r="IDK110"/>
      <c r="IDL110"/>
      <c r="IDM110"/>
      <c r="IDN110"/>
      <c r="IDO110"/>
      <c r="IDP110"/>
      <c r="IDQ110"/>
      <c r="IDR110"/>
      <c r="IDS110"/>
      <c r="IDT110"/>
      <c r="IDU110"/>
      <c r="IDV110"/>
      <c r="IDW110"/>
      <c r="IDX110"/>
      <c r="IDY110"/>
      <c r="IDZ110"/>
      <c r="IEA110"/>
      <c r="IEB110"/>
      <c r="IEC110"/>
      <c r="IED110"/>
      <c r="IEE110"/>
      <c r="IEF110"/>
      <c r="IEG110"/>
      <c r="IEH110"/>
      <c r="IEI110"/>
      <c r="IEJ110"/>
      <c r="IEK110"/>
      <c r="IEL110"/>
      <c r="IEM110"/>
      <c r="IEN110"/>
      <c r="IEO110"/>
      <c r="IEP110"/>
      <c r="IEQ110"/>
      <c r="IER110"/>
      <c r="IES110"/>
      <c r="IET110"/>
      <c r="IEU110"/>
      <c r="IEV110"/>
      <c r="IEW110"/>
      <c r="IEX110"/>
      <c r="IEY110"/>
      <c r="IEZ110"/>
      <c r="IFA110"/>
      <c r="IFB110"/>
      <c r="IFC110"/>
      <c r="IFD110"/>
      <c r="IFE110"/>
      <c r="IFF110"/>
      <c r="IFG110"/>
      <c r="IFH110"/>
      <c r="IFI110"/>
      <c r="IFJ110"/>
      <c r="IFK110"/>
      <c r="IFL110"/>
      <c r="IFM110"/>
      <c r="IFN110"/>
      <c r="IFO110"/>
      <c r="IFP110"/>
      <c r="IFQ110"/>
      <c r="IFR110"/>
      <c r="IFS110"/>
      <c r="IFT110"/>
      <c r="IFU110"/>
      <c r="IFV110"/>
      <c r="IFW110"/>
      <c r="IFX110"/>
      <c r="IFY110"/>
      <c r="IFZ110"/>
      <c r="IGA110"/>
      <c r="IGB110"/>
      <c r="IGC110"/>
      <c r="IGD110"/>
      <c r="IGE110"/>
      <c r="IGF110"/>
      <c r="IGG110"/>
      <c r="IGH110"/>
      <c r="IGI110"/>
      <c r="IGJ110"/>
      <c r="IGK110"/>
      <c r="IGL110"/>
      <c r="IGM110"/>
      <c r="IGN110"/>
      <c r="IGO110"/>
      <c r="IGP110"/>
      <c r="IGQ110"/>
      <c r="IGR110"/>
      <c r="IGS110"/>
      <c r="IGT110"/>
      <c r="IGU110"/>
      <c r="IGV110"/>
      <c r="IGW110"/>
      <c r="IGX110"/>
      <c r="IGY110"/>
      <c r="IGZ110"/>
      <c r="IHA110"/>
      <c r="IHB110"/>
      <c r="IHC110"/>
      <c r="IHD110"/>
      <c r="IHE110"/>
      <c r="IHF110"/>
      <c r="IHG110"/>
      <c r="IHH110"/>
      <c r="IHI110"/>
      <c r="IHJ110"/>
      <c r="IHK110"/>
      <c r="IHL110"/>
      <c r="IHM110"/>
      <c r="IHN110"/>
      <c r="IHO110"/>
      <c r="IHP110"/>
      <c r="IHQ110"/>
      <c r="IHR110"/>
      <c r="IHS110"/>
      <c r="IHT110"/>
      <c r="IHU110"/>
      <c r="IHV110"/>
      <c r="IHW110"/>
      <c r="IHX110"/>
      <c r="IHY110"/>
      <c r="IHZ110"/>
      <c r="IIA110"/>
      <c r="IIB110"/>
      <c r="IIC110"/>
      <c r="IID110"/>
      <c r="IIE110"/>
      <c r="IIF110"/>
      <c r="IIG110"/>
      <c r="IIH110"/>
      <c r="III110"/>
      <c r="IIJ110"/>
      <c r="IIK110"/>
      <c r="IIL110"/>
      <c r="IIM110"/>
      <c r="IIN110"/>
      <c r="IIO110"/>
      <c r="IIP110"/>
      <c r="IIQ110"/>
      <c r="IIR110"/>
      <c r="IIS110"/>
      <c r="IIT110"/>
      <c r="IIU110"/>
      <c r="IIV110"/>
      <c r="IIW110"/>
      <c r="IIX110"/>
      <c r="IIY110"/>
      <c r="IIZ110"/>
      <c r="IJA110"/>
      <c r="IJB110"/>
      <c r="IJC110"/>
      <c r="IJD110"/>
      <c r="IJE110"/>
      <c r="IJF110"/>
      <c r="IJG110"/>
      <c r="IJH110"/>
      <c r="IJI110"/>
      <c r="IJJ110"/>
      <c r="IJK110"/>
      <c r="IJL110"/>
      <c r="IJM110"/>
      <c r="IJN110"/>
      <c r="IJO110"/>
      <c r="IJP110"/>
      <c r="IJQ110"/>
      <c r="IJR110"/>
      <c r="IJS110"/>
      <c r="IJT110"/>
      <c r="IJU110"/>
      <c r="IJV110"/>
      <c r="IJW110"/>
      <c r="IJX110"/>
      <c r="IJY110"/>
      <c r="IJZ110"/>
      <c r="IKA110"/>
      <c r="IKB110"/>
      <c r="IKC110"/>
      <c r="IKD110"/>
      <c r="IKE110"/>
      <c r="IKF110"/>
      <c r="IKG110"/>
      <c r="IKH110"/>
      <c r="IKI110"/>
      <c r="IKJ110"/>
      <c r="IKK110"/>
      <c r="IKL110"/>
      <c r="IKM110"/>
      <c r="IKN110"/>
      <c r="IKO110"/>
      <c r="IKP110"/>
      <c r="IKQ110"/>
      <c r="IKR110"/>
      <c r="IKS110"/>
      <c r="IKT110"/>
      <c r="IKU110"/>
      <c r="IKV110"/>
      <c r="IKW110"/>
      <c r="IKX110"/>
      <c r="IKY110"/>
      <c r="IKZ110"/>
      <c r="ILA110"/>
      <c r="ILB110"/>
      <c r="ILC110"/>
      <c r="ILD110"/>
      <c r="ILE110"/>
      <c r="ILF110"/>
      <c r="ILG110"/>
      <c r="ILH110"/>
      <c r="ILI110"/>
      <c r="ILJ110"/>
      <c r="ILK110"/>
      <c r="ILL110"/>
      <c r="ILM110"/>
      <c r="ILN110"/>
      <c r="ILO110"/>
      <c r="ILP110"/>
      <c r="ILQ110"/>
      <c r="ILR110"/>
      <c r="ILS110"/>
      <c r="ILT110"/>
      <c r="ILU110"/>
      <c r="ILV110"/>
      <c r="ILW110"/>
      <c r="ILX110"/>
      <c r="ILY110"/>
      <c r="ILZ110"/>
      <c r="IMA110"/>
      <c r="IMB110"/>
      <c r="IMC110"/>
      <c r="IMD110"/>
      <c r="IME110"/>
      <c r="IMF110"/>
      <c r="IMG110"/>
      <c r="IMH110"/>
      <c r="IMI110"/>
      <c r="IMJ110"/>
      <c r="IMK110"/>
      <c r="IML110"/>
      <c r="IMM110"/>
      <c r="IMN110"/>
      <c r="IMO110"/>
      <c r="IMP110"/>
      <c r="IMQ110"/>
      <c r="IMR110"/>
      <c r="IMS110"/>
      <c r="IMT110"/>
      <c r="IMU110"/>
      <c r="IMV110"/>
      <c r="IMW110"/>
      <c r="IMX110"/>
      <c r="IMY110"/>
      <c r="IMZ110"/>
      <c r="INA110"/>
      <c r="INB110"/>
      <c r="INC110"/>
      <c r="IND110"/>
      <c r="INE110"/>
      <c r="INF110"/>
      <c r="ING110"/>
      <c r="INH110"/>
      <c r="INI110"/>
      <c r="INJ110"/>
      <c r="INK110"/>
      <c r="INL110"/>
      <c r="INM110"/>
      <c r="INN110"/>
      <c r="INO110"/>
      <c r="INP110"/>
      <c r="INQ110"/>
      <c r="INR110"/>
      <c r="INS110"/>
      <c r="INT110"/>
      <c r="INU110"/>
      <c r="INV110"/>
      <c r="INW110"/>
      <c r="INX110"/>
      <c r="INY110"/>
      <c r="INZ110"/>
      <c r="IOA110"/>
      <c r="IOB110"/>
      <c r="IOC110"/>
      <c r="IOD110"/>
      <c r="IOE110"/>
      <c r="IOF110"/>
      <c r="IOG110"/>
      <c r="IOH110"/>
      <c r="IOI110"/>
      <c r="IOJ110"/>
      <c r="IOK110"/>
      <c r="IOL110"/>
      <c r="IOM110"/>
      <c r="ION110"/>
      <c r="IOO110"/>
      <c r="IOP110"/>
      <c r="IOQ110"/>
      <c r="IOR110"/>
      <c r="IOS110"/>
      <c r="IOT110"/>
      <c r="IOU110"/>
      <c r="IOV110"/>
      <c r="IOW110"/>
      <c r="IOX110"/>
      <c r="IOY110"/>
      <c r="IOZ110"/>
      <c r="IPA110"/>
      <c r="IPB110"/>
      <c r="IPC110"/>
      <c r="IPD110"/>
      <c r="IPE110"/>
      <c r="IPF110"/>
      <c r="IPG110"/>
      <c r="IPH110"/>
      <c r="IPI110"/>
      <c r="IPJ110"/>
      <c r="IPK110"/>
      <c r="IPL110"/>
      <c r="IPM110"/>
      <c r="IPN110"/>
      <c r="IPO110"/>
      <c r="IPP110"/>
      <c r="IPQ110"/>
      <c r="IPR110"/>
      <c r="IPS110"/>
      <c r="IPT110"/>
      <c r="IPU110"/>
      <c r="IPV110"/>
      <c r="IPW110"/>
      <c r="IPX110"/>
      <c r="IPY110"/>
      <c r="IPZ110"/>
      <c r="IQA110"/>
      <c r="IQB110"/>
      <c r="IQC110"/>
      <c r="IQD110"/>
      <c r="IQE110"/>
      <c r="IQF110"/>
      <c r="IQG110"/>
      <c r="IQH110"/>
      <c r="IQI110"/>
      <c r="IQJ110"/>
      <c r="IQK110"/>
      <c r="IQL110"/>
      <c r="IQM110"/>
      <c r="IQN110"/>
      <c r="IQO110"/>
      <c r="IQP110"/>
      <c r="IQQ110"/>
      <c r="IQR110"/>
      <c r="IQS110"/>
      <c r="IQT110"/>
      <c r="IQU110"/>
      <c r="IQV110"/>
      <c r="IQW110"/>
      <c r="IQX110"/>
      <c r="IQY110"/>
      <c r="IQZ110"/>
      <c r="IRA110"/>
      <c r="IRB110"/>
      <c r="IRC110"/>
      <c r="IRD110"/>
      <c r="IRE110"/>
      <c r="IRF110"/>
      <c r="IRG110"/>
      <c r="IRH110"/>
      <c r="IRI110"/>
      <c r="IRJ110"/>
      <c r="IRK110"/>
      <c r="IRL110"/>
      <c r="IRM110"/>
      <c r="IRN110"/>
      <c r="IRO110"/>
      <c r="IRP110"/>
      <c r="IRQ110"/>
      <c r="IRR110"/>
      <c r="IRS110"/>
      <c r="IRT110"/>
      <c r="IRU110"/>
      <c r="IRV110"/>
      <c r="IRW110"/>
      <c r="IRX110"/>
      <c r="IRY110"/>
      <c r="IRZ110"/>
      <c r="ISA110"/>
      <c r="ISB110"/>
      <c r="ISC110"/>
      <c r="ISD110"/>
      <c r="ISE110"/>
      <c r="ISF110"/>
      <c r="ISG110"/>
      <c r="ISH110"/>
      <c r="ISI110"/>
      <c r="ISJ110"/>
      <c r="ISK110"/>
      <c r="ISL110"/>
      <c r="ISM110"/>
      <c r="ISN110"/>
      <c r="ISO110"/>
      <c r="ISP110"/>
      <c r="ISQ110"/>
      <c r="ISR110"/>
      <c r="ISS110"/>
      <c r="IST110"/>
      <c r="ISU110"/>
      <c r="ISV110"/>
      <c r="ISW110"/>
      <c r="ISX110"/>
      <c r="ISY110"/>
      <c r="ISZ110"/>
      <c r="ITA110"/>
      <c r="ITB110"/>
      <c r="ITC110"/>
      <c r="ITD110"/>
      <c r="ITE110"/>
      <c r="ITF110"/>
      <c r="ITG110"/>
      <c r="ITH110"/>
      <c r="ITI110"/>
      <c r="ITJ110"/>
      <c r="ITK110"/>
      <c r="ITL110"/>
      <c r="ITM110"/>
      <c r="ITN110"/>
      <c r="ITO110"/>
      <c r="ITP110"/>
      <c r="ITQ110"/>
      <c r="ITR110"/>
      <c r="ITS110"/>
      <c r="ITT110"/>
      <c r="ITU110"/>
      <c r="ITV110"/>
      <c r="ITW110"/>
      <c r="ITX110"/>
      <c r="ITY110"/>
      <c r="ITZ110"/>
      <c r="IUA110"/>
      <c r="IUB110"/>
      <c r="IUC110"/>
      <c r="IUD110"/>
      <c r="IUE110"/>
      <c r="IUF110"/>
      <c r="IUG110"/>
      <c r="IUH110"/>
      <c r="IUI110"/>
      <c r="IUJ110"/>
      <c r="IUK110"/>
      <c r="IUL110"/>
      <c r="IUM110"/>
      <c r="IUN110"/>
      <c r="IUO110"/>
      <c r="IUP110"/>
      <c r="IUQ110"/>
      <c r="IUR110"/>
      <c r="IUS110"/>
      <c r="IUT110"/>
      <c r="IUU110"/>
      <c r="IUV110"/>
      <c r="IUW110"/>
      <c r="IUX110"/>
      <c r="IUY110"/>
      <c r="IUZ110"/>
      <c r="IVA110"/>
      <c r="IVB110"/>
      <c r="IVC110"/>
      <c r="IVD110"/>
      <c r="IVE110"/>
      <c r="IVF110"/>
      <c r="IVG110"/>
      <c r="IVH110"/>
      <c r="IVI110"/>
      <c r="IVJ110"/>
      <c r="IVK110"/>
      <c r="IVL110"/>
      <c r="IVM110"/>
      <c r="IVN110"/>
      <c r="IVO110"/>
      <c r="IVP110"/>
      <c r="IVQ110"/>
      <c r="IVR110"/>
      <c r="IVS110"/>
      <c r="IVT110"/>
      <c r="IVU110"/>
      <c r="IVV110"/>
      <c r="IVW110"/>
      <c r="IVX110"/>
      <c r="IVY110"/>
      <c r="IVZ110"/>
      <c r="IWA110"/>
      <c r="IWB110"/>
      <c r="IWC110"/>
      <c r="IWD110"/>
      <c r="IWE110"/>
      <c r="IWF110"/>
      <c r="IWG110"/>
      <c r="IWH110"/>
      <c r="IWI110"/>
      <c r="IWJ110"/>
      <c r="IWK110"/>
      <c r="IWL110"/>
      <c r="IWM110"/>
      <c r="IWN110"/>
      <c r="IWO110"/>
      <c r="IWP110"/>
      <c r="IWQ110"/>
      <c r="IWR110"/>
      <c r="IWS110"/>
      <c r="IWT110"/>
      <c r="IWU110"/>
      <c r="IWV110"/>
      <c r="IWW110"/>
      <c r="IWX110"/>
      <c r="IWY110"/>
      <c r="IWZ110"/>
      <c r="IXA110"/>
      <c r="IXB110"/>
      <c r="IXC110"/>
      <c r="IXD110"/>
      <c r="IXE110"/>
      <c r="IXF110"/>
      <c r="IXG110"/>
      <c r="IXH110"/>
      <c r="IXI110"/>
      <c r="IXJ110"/>
      <c r="IXK110"/>
      <c r="IXL110"/>
      <c r="IXM110"/>
      <c r="IXN110"/>
      <c r="IXO110"/>
      <c r="IXP110"/>
      <c r="IXQ110"/>
      <c r="IXR110"/>
      <c r="IXS110"/>
      <c r="IXT110"/>
      <c r="IXU110"/>
      <c r="IXV110"/>
      <c r="IXW110"/>
      <c r="IXX110"/>
      <c r="IXY110"/>
      <c r="IXZ110"/>
      <c r="IYA110"/>
      <c r="IYB110"/>
      <c r="IYC110"/>
      <c r="IYD110"/>
      <c r="IYE110"/>
      <c r="IYF110"/>
      <c r="IYG110"/>
      <c r="IYH110"/>
      <c r="IYI110"/>
      <c r="IYJ110"/>
      <c r="IYK110"/>
      <c r="IYL110"/>
      <c r="IYM110"/>
      <c r="IYN110"/>
      <c r="IYO110"/>
      <c r="IYP110"/>
      <c r="IYQ110"/>
      <c r="IYR110"/>
      <c r="IYS110"/>
      <c r="IYT110"/>
      <c r="IYU110"/>
      <c r="IYV110"/>
      <c r="IYW110"/>
      <c r="IYX110"/>
      <c r="IYY110"/>
      <c r="IYZ110"/>
      <c r="IZA110"/>
      <c r="IZB110"/>
      <c r="IZC110"/>
      <c r="IZD110"/>
      <c r="IZE110"/>
      <c r="IZF110"/>
      <c r="IZG110"/>
      <c r="IZH110"/>
      <c r="IZI110"/>
      <c r="IZJ110"/>
      <c r="IZK110"/>
      <c r="IZL110"/>
      <c r="IZM110"/>
      <c r="IZN110"/>
      <c r="IZO110"/>
      <c r="IZP110"/>
      <c r="IZQ110"/>
      <c r="IZR110"/>
      <c r="IZS110"/>
      <c r="IZT110"/>
      <c r="IZU110"/>
      <c r="IZV110"/>
      <c r="IZW110"/>
      <c r="IZX110"/>
      <c r="IZY110"/>
      <c r="IZZ110"/>
      <c r="JAA110"/>
      <c r="JAB110"/>
      <c r="JAC110"/>
      <c r="JAD110"/>
      <c r="JAE110"/>
      <c r="JAF110"/>
      <c r="JAG110"/>
      <c r="JAH110"/>
      <c r="JAI110"/>
      <c r="JAJ110"/>
      <c r="JAK110"/>
      <c r="JAL110"/>
      <c r="JAM110"/>
      <c r="JAN110"/>
      <c r="JAO110"/>
      <c r="JAP110"/>
      <c r="JAQ110"/>
      <c r="JAR110"/>
      <c r="JAS110"/>
      <c r="JAT110"/>
      <c r="JAU110"/>
      <c r="JAV110"/>
      <c r="JAW110"/>
      <c r="JAX110"/>
      <c r="JAY110"/>
      <c r="JAZ110"/>
      <c r="JBA110"/>
      <c r="JBB110"/>
      <c r="JBC110"/>
      <c r="JBD110"/>
      <c r="JBE110"/>
      <c r="JBF110"/>
      <c r="JBG110"/>
      <c r="JBH110"/>
      <c r="JBI110"/>
      <c r="JBJ110"/>
      <c r="JBK110"/>
      <c r="JBL110"/>
      <c r="JBM110"/>
      <c r="JBN110"/>
      <c r="JBO110"/>
      <c r="JBP110"/>
      <c r="JBQ110"/>
      <c r="JBR110"/>
      <c r="JBS110"/>
      <c r="JBT110"/>
      <c r="JBU110"/>
      <c r="JBV110"/>
      <c r="JBW110"/>
      <c r="JBX110"/>
      <c r="JBY110"/>
      <c r="JBZ110"/>
      <c r="JCA110"/>
      <c r="JCB110"/>
      <c r="JCC110"/>
      <c r="JCD110"/>
      <c r="JCE110"/>
      <c r="JCF110"/>
      <c r="JCG110"/>
      <c r="JCH110"/>
      <c r="JCI110"/>
      <c r="JCJ110"/>
      <c r="JCK110"/>
      <c r="JCL110"/>
      <c r="JCM110"/>
      <c r="JCN110"/>
      <c r="JCO110"/>
      <c r="JCP110"/>
      <c r="JCQ110"/>
      <c r="JCR110"/>
      <c r="JCS110"/>
      <c r="JCT110"/>
      <c r="JCU110"/>
      <c r="JCV110"/>
      <c r="JCW110"/>
      <c r="JCX110"/>
      <c r="JCY110"/>
      <c r="JCZ110"/>
      <c r="JDA110"/>
      <c r="JDB110"/>
      <c r="JDC110"/>
      <c r="JDD110"/>
      <c r="JDE110"/>
      <c r="JDF110"/>
      <c r="JDG110"/>
      <c r="JDH110"/>
      <c r="JDI110"/>
      <c r="JDJ110"/>
      <c r="JDK110"/>
      <c r="JDL110"/>
      <c r="JDM110"/>
      <c r="JDN110"/>
      <c r="JDO110"/>
      <c r="JDP110"/>
      <c r="JDQ110"/>
      <c r="JDR110"/>
      <c r="JDS110"/>
      <c r="JDT110"/>
      <c r="JDU110"/>
      <c r="JDV110"/>
      <c r="JDW110"/>
      <c r="JDX110"/>
      <c r="JDY110"/>
      <c r="JDZ110"/>
      <c r="JEA110"/>
      <c r="JEB110"/>
      <c r="JEC110"/>
      <c r="JED110"/>
      <c r="JEE110"/>
      <c r="JEF110"/>
      <c r="JEG110"/>
      <c r="JEH110"/>
      <c r="JEI110"/>
      <c r="JEJ110"/>
      <c r="JEK110"/>
      <c r="JEL110"/>
      <c r="JEM110"/>
      <c r="JEN110"/>
      <c r="JEO110"/>
      <c r="JEP110"/>
      <c r="JEQ110"/>
      <c r="JER110"/>
      <c r="JES110"/>
      <c r="JET110"/>
      <c r="JEU110"/>
      <c r="JEV110"/>
      <c r="JEW110"/>
      <c r="JEX110"/>
      <c r="JEY110"/>
      <c r="JEZ110"/>
      <c r="JFA110"/>
      <c r="JFB110"/>
      <c r="JFC110"/>
      <c r="JFD110"/>
      <c r="JFE110"/>
      <c r="JFF110"/>
      <c r="JFG110"/>
      <c r="JFH110"/>
      <c r="JFI110"/>
      <c r="JFJ110"/>
      <c r="JFK110"/>
      <c r="JFL110"/>
      <c r="JFM110"/>
      <c r="JFN110"/>
      <c r="JFO110"/>
      <c r="JFP110"/>
      <c r="JFQ110"/>
      <c r="JFR110"/>
      <c r="JFS110"/>
      <c r="JFT110"/>
      <c r="JFU110"/>
      <c r="JFV110"/>
      <c r="JFW110"/>
      <c r="JFX110"/>
      <c r="JFY110"/>
      <c r="JFZ110"/>
      <c r="JGA110"/>
      <c r="JGB110"/>
      <c r="JGC110"/>
      <c r="JGD110"/>
      <c r="JGE110"/>
      <c r="JGF110"/>
      <c r="JGG110"/>
      <c r="JGH110"/>
      <c r="JGI110"/>
      <c r="JGJ110"/>
      <c r="JGK110"/>
      <c r="JGL110"/>
      <c r="JGM110"/>
      <c r="JGN110"/>
      <c r="JGO110"/>
      <c r="JGP110"/>
      <c r="JGQ110"/>
      <c r="JGR110"/>
      <c r="JGS110"/>
      <c r="JGT110"/>
      <c r="JGU110"/>
      <c r="JGV110"/>
      <c r="JGW110"/>
      <c r="JGX110"/>
      <c r="JGY110"/>
      <c r="JGZ110"/>
      <c r="JHA110"/>
      <c r="JHB110"/>
      <c r="JHC110"/>
      <c r="JHD110"/>
      <c r="JHE110"/>
      <c r="JHF110"/>
      <c r="JHG110"/>
      <c r="JHH110"/>
      <c r="JHI110"/>
      <c r="JHJ110"/>
      <c r="JHK110"/>
      <c r="JHL110"/>
      <c r="JHM110"/>
      <c r="JHN110"/>
      <c r="JHO110"/>
      <c r="JHP110"/>
      <c r="JHQ110"/>
      <c r="JHR110"/>
      <c r="JHS110"/>
      <c r="JHT110"/>
      <c r="JHU110"/>
      <c r="JHV110"/>
      <c r="JHW110"/>
      <c r="JHX110"/>
      <c r="JHY110"/>
      <c r="JHZ110"/>
      <c r="JIA110"/>
      <c r="JIB110"/>
      <c r="JIC110"/>
      <c r="JID110"/>
      <c r="JIE110"/>
      <c r="JIF110"/>
      <c r="JIG110"/>
      <c r="JIH110"/>
      <c r="JII110"/>
      <c r="JIJ110"/>
      <c r="JIK110"/>
      <c r="JIL110"/>
      <c r="JIM110"/>
      <c r="JIN110"/>
      <c r="JIO110"/>
      <c r="JIP110"/>
      <c r="JIQ110"/>
      <c r="JIR110"/>
      <c r="JIS110"/>
      <c r="JIT110"/>
      <c r="JIU110"/>
      <c r="JIV110"/>
      <c r="JIW110"/>
      <c r="JIX110"/>
      <c r="JIY110"/>
      <c r="JIZ110"/>
      <c r="JJA110"/>
      <c r="JJB110"/>
      <c r="JJC110"/>
      <c r="JJD110"/>
      <c r="JJE110"/>
      <c r="JJF110"/>
      <c r="JJG110"/>
      <c r="JJH110"/>
      <c r="JJI110"/>
      <c r="JJJ110"/>
      <c r="JJK110"/>
      <c r="JJL110"/>
      <c r="JJM110"/>
      <c r="JJN110"/>
      <c r="JJO110"/>
      <c r="JJP110"/>
      <c r="JJQ110"/>
      <c r="JJR110"/>
      <c r="JJS110"/>
      <c r="JJT110"/>
      <c r="JJU110"/>
      <c r="JJV110"/>
      <c r="JJW110"/>
      <c r="JJX110"/>
      <c r="JJY110"/>
      <c r="JJZ110"/>
      <c r="JKA110"/>
      <c r="JKB110"/>
      <c r="JKC110"/>
      <c r="JKD110"/>
      <c r="JKE110"/>
      <c r="JKF110"/>
      <c r="JKG110"/>
      <c r="JKH110"/>
      <c r="JKI110"/>
      <c r="JKJ110"/>
      <c r="JKK110"/>
      <c r="JKL110"/>
      <c r="JKM110"/>
      <c r="JKN110"/>
      <c r="JKO110"/>
      <c r="JKP110"/>
      <c r="JKQ110"/>
      <c r="JKR110"/>
      <c r="JKS110"/>
      <c r="JKT110"/>
      <c r="JKU110"/>
      <c r="JKV110"/>
      <c r="JKW110"/>
      <c r="JKX110"/>
      <c r="JKY110"/>
      <c r="JKZ110"/>
      <c r="JLA110"/>
      <c r="JLB110"/>
      <c r="JLC110"/>
      <c r="JLD110"/>
      <c r="JLE110"/>
      <c r="JLF110"/>
      <c r="JLG110"/>
      <c r="JLH110"/>
      <c r="JLI110"/>
      <c r="JLJ110"/>
      <c r="JLK110"/>
      <c r="JLL110"/>
      <c r="JLM110"/>
      <c r="JLN110"/>
      <c r="JLO110"/>
      <c r="JLP110"/>
      <c r="JLQ110"/>
      <c r="JLR110"/>
      <c r="JLS110"/>
      <c r="JLT110"/>
      <c r="JLU110"/>
      <c r="JLV110"/>
      <c r="JLW110"/>
      <c r="JLX110"/>
      <c r="JLY110"/>
      <c r="JLZ110"/>
      <c r="JMA110"/>
      <c r="JMB110"/>
      <c r="JMC110"/>
      <c r="JMD110"/>
      <c r="JME110"/>
      <c r="JMF110"/>
      <c r="JMG110"/>
      <c r="JMH110"/>
      <c r="JMI110"/>
      <c r="JMJ110"/>
      <c r="JMK110"/>
      <c r="JML110"/>
      <c r="JMM110"/>
      <c r="JMN110"/>
      <c r="JMO110"/>
      <c r="JMP110"/>
      <c r="JMQ110"/>
      <c r="JMR110"/>
      <c r="JMS110"/>
      <c r="JMT110"/>
      <c r="JMU110"/>
      <c r="JMV110"/>
      <c r="JMW110"/>
      <c r="JMX110"/>
      <c r="JMY110"/>
      <c r="JMZ110"/>
      <c r="JNA110"/>
      <c r="JNB110"/>
      <c r="JNC110"/>
      <c r="JND110"/>
      <c r="JNE110"/>
      <c r="JNF110"/>
      <c r="JNG110"/>
      <c r="JNH110"/>
      <c r="JNI110"/>
      <c r="JNJ110"/>
      <c r="JNK110"/>
      <c r="JNL110"/>
      <c r="JNM110"/>
      <c r="JNN110"/>
      <c r="JNO110"/>
      <c r="JNP110"/>
      <c r="JNQ110"/>
      <c r="JNR110"/>
      <c r="JNS110"/>
      <c r="JNT110"/>
      <c r="JNU110"/>
      <c r="JNV110"/>
      <c r="JNW110"/>
      <c r="JNX110"/>
      <c r="JNY110"/>
      <c r="JNZ110"/>
      <c r="JOA110"/>
      <c r="JOB110"/>
      <c r="JOC110"/>
      <c r="JOD110"/>
      <c r="JOE110"/>
      <c r="JOF110"/>
      <c r="JOG110"/>
      <c r="JOH110"/>
      <c r="JOI110"/>
      <c r="JOJ110"/>
      <c r="JOK110"/>
      <c r="JOL110"/>
      <c r="JOM110"/>
      <c r="JON110"/>
      <c r="JOO110"/>
      <c r="JOP110"/>
      <c r="JOQ110"/>
      <c r="JOR110"/>
      <c r="JOS110"/>
      <c r="JOT110"/>
      <c r="JOU110"/>
      <c r="JOV110"/>
      <c r="JOW110"/>
      <c r="JOX110"/>
      <c r="JOY110"/>
      <c r="JOZ110"/>
      <c r="JPA110"/>
      <c r="JPB110"/>
      <c r="JPC110"/>
      <c r="JPD110"/>
      <c r="JPE110"/>
      <c r="JPF110"/>
      <c r="JPG110"/>
      <c r="JPH110"/>
      <c r="JPI110"/>
      <c r="JPJ110"/>
      <c r="JPK110"/>
      <c r="JPL110"/>
      <c r="JPM110"/>
      <c r="JPN110"/>
      <c r="JPO110"/>
      <c r="JPP110"/>
      <c r="JPQ110"/>
      <c r="JPR110"/>
      <c r="JPS110"/>
      <c r="JPT110"/>
      <c r="JPU110"/>
      <c r="JPV110"/>
      <c r="JPW110"/>
      <c r="JPX110"/>
      <c r="JPY110"/>
      <c r="JPZ110"/>
      <c r="JQA110"/>
      <c r="JQB110"/>
      <c r="JQC110"/>
      <c r="JQD110"/>
      <c r="JQE110"/>
      <c r="JQF110"/>
      <c r="JQG110"/>
      <c r="JQH110"/>
      <c r="JQI110"/>
      <c r="JQJ110"/>
      <c r="JQK110"/>
      <c r="JQL110"/>
      <c r="JQM110"/>
      <c r="JQN110"/>
      <c r="JQO110"/>
      <c r="JQP110"/>
      <c r="JQQ110"/>
      <c r="JQR110"/>
      <c r="JQS110"/>
      <c r="JQT110"/>
      <c r="JQU110"/>
      <c r="JQV110"/>
      <c r="JQW110"/>
      <c r="JQX110"/>
      <c r="JQY110"/>
      <c r="JQZ110"/>
      <c r="JRA110"/>
      <c r="JRB110"/>
      <c r="JRC110"/>
      <c r="JRD110"/>
      <c r="JRE110"/>
      <c r="JRF110"/>
      <c r="JRG110"/>
      <c r="JRH110"/>
      <c r="JRI110"/>
      <c r="JRJ110"/>
      <c r="JRK110"/>
      <c r="JRL110"/>
      <c r="JRM110"/>
      <c r="JRN110"/>
      <c r="JRO110"/>
      <c r="JRP110"/>
      <c r="JRQ110"/>
      <c r="JRR110"/>
      <c r="JRS110"/>
      <c r="JRT110"/>
      <c r="JRU110"/>
      <c r="JRV110"/>
      <c r="JRW110"/>
      <c r="JRX110"/>
      <c r="JRY110"/>
      <c r="JRZ110"/>
      <c r="JSA110"/>
      <c r="JSB110"/>
      <c r="JSC110"/>
      <c r="JSD110"/>
      <c r="JSE110"/>
      <c r="JSF110"/>
      <c r="JSG110"/>
      <c r="JSH110"/>
      <c r="JSI110"/>
      <c r="JSJ110"/>
      <c r="JSK110"/>
      <c r="JSL110"/>
      <c r="JSM110"/>
      <c r="JSN110"/>
      <c r="JSO110"/>
      <c r="JSP110"/>
      <c r="JSQ110"/>
      <c r="JSR110"/>
      <c r="JSS110"/>
      <c r="JST110"/>
      <c r="JSU110"/>
      <c r="JSV110"/>
      <c r="JSW110"/>
      <c r="JSX110"/>
      <c r="JSY110"/>
      <c r="JSZ110"/>
      <c r="JTA110"/>
      <c r="JTB110"/>
      <c r="JTC110"/>
      <c r="JTD110"/>
      <c r="JTE110"/>
      <c r="JTF110"/>
      <c r="JTG110"/>
      <c r="JTH110"/>
      <c r="JTI110"/>
      <c r="JTJ110"/>
      <c r="JTK110"/>
      <c r="JTL110"/>
      <c r="JTM110"/>
      <c r="JTN110"/>
      <c r="JTO110"/>
      <c r="JTP110"/>
      <c r="JTQ110"/>
      <c r="JTR110"/>
      <c r="JTS110"/>
      <c r="JTT110"/>
      <c r="JTU110"/>
      <c r="JTV110"/>
      <c r="JTW110"/>
      <c r="JTX110"/>
      <c r="JTY110"/>
      <c r="JTZ110"/>
      <c r="JUA110"/>
      <c r="JUB110"/>
      <c r="JUC110"/>
      <c r="JUD110"/>
      <c r="JUE110"/>
      <c r="JUF110"/>
      <c r="JUG110"/>
      <c r="JUH110"/>
      <c r="JUI110"/>
      <c r="JUJ110"/>
      <c r="JUK110"/>
      <c r="JUL110"/>
      <c r="JUM110"/>
      <c r="JUN110"/>
      <c r="JUO110"/>
      <c r="JUP110"/>
      <c r="JUQ110"/>
      <c r="JUR110"/>
      <c r="JUS110"/>
      <c r="JUT110"/>
      <c r="JUU110"/>
      <c r="JUV110"/>
      <c r="JUW110"/>
      <c r="JUX110"/>
      <c r="JUY110"/>
      <c r="JUZ110"/>
      <c r="JVA110"/>
      <c r="JVB110"/>
      <c r="JVC110"/>
      <c r="JVD110"/>
      <c r="JVE110"/>
      <c r="JVF110"/>
      <c r="JVG110"/>
      <c r="JVH110"/>
      <c r="JVI110"/>
      <c r="JVJ110"/>
      <c r="JVK110"/>
      <c r="JVL110"/>
      <c r="JVM110"/>
      <c r="JVN110"/>
      <c r="JVO110"/>
      <c r="JVP110"/>
      <c r="JVQ110"/>
      <c r="JVR110"/>
      <c r="JVS110"/>
      <c r="JVT110"/>
      <c r="JVU110"/>
      <c r="JVV110"/>
      <c r="JVW110"/>
      <c r="JVX110"/>
      <c r="JVY110"/>
      <c r="JVZ110"/>
      <c r="JWA110"/>
      <c r="JWB110"/>
      <c r="JWC110"/>
      <c r="JWD110"/>
      <c r="JWE110"/>
      <c r="JWF110"/>
      <c r="JWG110"/>
      <c r="JWH110"/>
      <c r="JWI110"/>
      <c r="JWJ110"/>
      <c r="JWK110"/>
      <c r="JWL110"/>
      <c r="JWM110"/>
      <c r="JWN110"/>
      <c r="JWO110"/>
      <c r="JWP110"/>
      <c r="JWQ110"/>
      <c r="JWR110"/>
      <c r="JWS110"/>
      <c r="JWT110"/>
      <c r="JWU110"/>
      <c r="JWV110"/>
      <c r="JWW110"/>
      <c r="JWX110"/>
      <c r="JWY110"/>
      <c r="JWZ110"/>
      <c r="JXA110"/>
      <c r="JXB110"/>
      <c r="JXC110"/>
      <c r="JXD110"/>
      <c r="JXE110"/>
      <c r="JXF110"/>
      <c r="JXG110"/>
      <c r="JXH110"/>
      <c r="JXI110"/>
      <c r="JXJ110"/>
      <c r="JXK110"/>
      <c r="JXL110"/>
      <c r="JXM110"/>
      <c r="JXN110"/>
      <c r="JXO110"/>
      <c r="JXP110"/>
      <c r="JXQ110"/>
      <c r="JXR110"/>
      <c r="JXS110"/>
      <c r="JXT110"/>
      <c r="JXU110"/>
      <c r="JXV110"/>
      <c r="JXW110"/>
      <c r="JXX110"/>
      <c r="JXY110"/>
      <c r="JXZ110"/>
      <c r="JYA110"/>
      <c r="JYB110"/>
      <c r="JYC110"/>
      <c r="JYD110"/>
      <c r="JYE110"/>
      <c r="JYF110"/>
      <c r="JYG110"/>
      <c r="JYH110"/>
      <c r="JYI110"/>
      <c r="JYJ110"/>
      <c r="JYK110"/>
      <c r="JYL110"/>
      <c r="JYM110"/>
      <c r="JYN110"/>
      <c r="JYO110"/>
      <c r="JYP110"/>
      <c r="JYQ110"/>
      <c r="JYR110"/>
      <c r="JYS110"/>
      <c r="JYT110"/>
      <c r="JYU110"/>
      <c r="JYV110"/>
      <c r="JYW110"/>
      <c r="JYX110"/>
      <c r="JYY110"/>
      <c r="JYZ110"/>
      <c r="JZA110"/>
      <c r="JZB110"/>
      <c r="JZC110"/>
      <c r="JZD110"/>
      <c r="JZE110"/>
      <c r="JZF110"/>
      <c r="JZG110"/>
      <c r="JZH110"/>
      <c r="JZI110"/>
      <c r="JZJ110"/>
      <c r="JZK110"/>
      <c r="JZL110"/>
      <c r="JZM110"/>
      <c r="JZN110"/>
      <c r="JZO110"/>
      <c r="JZP110"/>
      <c r="JZQ110"/>
      <c r="JZR110"/>
      <c r="JZS110"/>
      <c r="JZT110"/>
      <c r="JZU110"/>
      <c r="JZV110"/>
      <c r="JZW110"/>
      <c r="JZX110"/>
      <c r="JZY110"/>
      <c r="JZZ110"/>
      <c r="KAA110"/>
      <c r="KAB110"/>
      <c r="KAC110"/>
      <c r="KAD110"/>
      <c r="KAE110"/>
      <c r="KAF110"/>
      <c r="KAG110"/>
      <c r="KAH110"/>
      <c r="KAI110"/>
      <c r="KAJ110"/>
      <c r="KAK110"/>
      <c r="KAL110"/>
      <c r="KAM110"/>
      <c r="KAN110"/>
      <c r="KAO110"/>
      <c r="KAP110"/>
      <c r="KAQ110"/>
      <c r="KAR110"/>
      <c r="KAS110"/>
      <c r="KAT110"/>
      <c r="KAU110"/>
      <c r="KAV110"/>
      <c r="KAW110"/>
      <c r="KAX110"/>
      <c r="KAY110"/>
      <c r="KAZ110"/>
      <c r="KBA110"/>
      <c r="KBB110"/>
      <c r="KBC110"/>
      <c r="KBD110"/>
      <c r="KBE110"/>
      <c r="KBF110"/>
      <c r="KBG110"/>
      <c r="KBH110"/>
      <c r="KBI110"/>
      <c r="KBJ110"/>
      <c r="KBK110"/>
      <c r="KBL110"/>
      <c r="KBM110"/>
      <c r="KBN110"/>
      <c r="KBO110"/>
      <c r="KBP110"/>
      <c r="KBQ110"/>
      <c r="KBR110"/>
      <c r="KBS110"/>
      <c r="KBT110"/>
      <c r="KBU110"/>
      <c r="KBV110"/>
      <c r="KBW110"/>
      <c r="KBX110"/>
      <c r="KBY110"/>
      <c r="KBZ110"/>
      <c r="KCA110"/>
      <c r="KCB110"/>
      <c r="KCC110"/>
      <c r="KCD110"/>
      <c r="KCE110"/>
      <c r="KCF110"/>
      <c r="KCG110"/>
      <c r="KCH110"/>
      <c r="KCI110"/>
      <c r="KCJ110"/>
      <c r="KCK110"/>
      <c r="KCL110"/>
      <c r="KCM110"/>
      <c r="KCN110"/>
      <c r="KCO110"/>
      <c r="KCP110"/>
      <c r="KCQ110"/>
      <c r="KCR110"/>
      <c r="KCS110"/>
      <c r="KCT110"/>
      <c r="KCU110"/>
      <c r="KCV110"/>
      <c r="KCW110"/>
      <c r="KCX110"/>
      <c r="KCY110"/>
      <c r="KCZ110"/>
      <c r="KDA110"/>
      <c r="KDB110"/>
      <c r="KDC110"/>
      <c r="KDD110"/>
      <c r="KDE110"/>
      <c r="KDF110"/>
      <c r="KDG110"/>
      <c r="KDH110"/>
      <c r="KDI110"/>
      <c r="KDJ110"/>
      <c r="KDK110"/>
      <c r="KDL110"/>
      <c r="KDM110"/>
      <c r="KDN110"/>
      <c r="KDO110"/>
      <c r="KDP110"/>
      <c r="KDQ110"/>
      <c r="KDR110"/>
      <c r="KDS110"/>
      <c r="KDT110"/>
      <c r="KDU110"/>
      <c r="KDV110"/>
      <c r="KDW110"/>
      <c r="KDX110"/>
      <c r="KDY110"/>
      <c r="KDZ110"/>
      <c r="KEA110"/>
      <c r="KEB110"/>
      <c r="KEC110"/>
      <c r="KED110"/>
      <c r="KEE110"/>
      <c r="KEF110"/>
      <c r="KEG110"/>
      <c r="KEH110"/>
      <c r="KEI110"/>
      <c r="KEJ110"/>
      <c r="KEK110"/>
      <c r="KEL110"/>
      <c r="KEM110"/>
      <c r="KEN110"/>
      <c r="KEO110"/>
      <c r="KEP110"/>
      <c r="KEQ110"/>
      <c r="KER110"/>
      <c r="KES110"/>
      <c r="KET110"/>
      <c r="KEU110"/>
      <c r="KEV110"/>
      <c r="KEW110"/>
      <c r="KEX110"/>
      <c r="KEY110"/>
      <c r="KEZ110"/>
      <c r="KFA110"/>
      <c r="KFB110"/>
      <c r="KFC110"/>
      <c r="KFD110"/>
      <c r="KFE110"/>
      <c r="KFF110"/>
      <c r="KFG110"/>
      <c r="KFH110"/>
      <c r="KFI110"/>
      <c r="KFJ110"/>
      <c r="KFK110"/>
      <c r="KFL110"/>
      <c r="KFM110"/>
      <c r="KFN110"/>
      <c r="KFO110"/>
      <c r="KFP110"/>
      <c r="KFQ110"/>
      <c r="KFR110"/>
      <c r="KFS110"/>
      <c r="KFT110"/>
      <c r="KFU110"/>
      <c r="KFV110"/>
      <c r="KFW110"/>
      <c r="KFX110"/>
      <c r="KFY110"/>
      <c r="KFZ110"/>
      <c r="KGA110"/>
      <c r="KGB110"/>
      <c r="KGC110"/>
      <c r="KGD110"/>
      <c r="KGE110"/>
      <c r="KGF110"/>
      <c r="KGG110"/>
      <c r="KGH110"/>
      <c r="KGI110"/>
      <c r="KGJ110"/>
      <c r="KGK110"/>
      <c r="KGL110"/>
      <c r="KGM110"/>
      <c r="KGN110"/>
      <c r="KGO110"/>
      <c r="KGP110"/>
      <c r="KGQ110"/>
      <c r="KGR110"/>
      <c r="KGS110"/>
      <c r="KGT110"/>
      <c r="KGU110"/>
      <c r="KGV110"/>
      <c r="KGW110"/>
      <c r="KGX110"/>
      <c r="KGY110"/>
      <c r="KGZ110"/>
      <c r="KHA110"/>
      <c r="KHB110"/>
      <c r="KHC110"/>
      <c r="KHD110"/>
      <c r="KHE110"/>
      <c r="KHF110"/>
      <c r="KHG110"/>
      <c r="KHH110"/>
      <c r="KHI110"/>
      <c r="KHJ110"/>
      <c r="KHK110"/>
      <c r="KHL110"/>
      <c r="KHM110"/>
      <c r="KHN110"/>
      <c r="KHO110"/>
      <c r="KHP110"/>
      <c r="KHQ110"/>
      <c r="KHR110"/>
      <c r="KHS110"/>
      <c r="KHT110"/>
      <c r="KHU110"/>
      <c r="KHV110"/>
      <c r="KHW110"/>
      <c r="KHX110"/>
      <c r="KHY110"/>
      <c r="KHZ110"/>
      <c r="KIA110"/>
      <c r="KIB110"/>
      <c r="KIC110"/>
      <c r="KID110"/>
      <c r="KIE110"/>
      <c r="KIF110"/>
      <c r="KIG110"/>
      <c r="KIH110"/>
      <c r="KII110"/>
      <c r="KIJ110"/>
      <c r="KIK110"/>
      <c r="KIL110"/>
      <c r="KIM110"/>
      <c r="KIN110"/>
      <c r="KIO110"/>
      <c r="KIP110"/>
      <c r="KIQ110"/>
      <c r="KIR110"/>
      <c r="KIS110"/>
      <c r="KIT110"/>
      <c r="KIU110"/>
      <c r="KIV110"/>
      <c r="KIW110"/>
      <c r="KIX110"/>
      <c r="KIY110"/>
      <c r="KIZ110"/>
      <c r="KJA110"/>
      <c r="KJB110"/>
      <c r="KJC110"/>
      <c r="KJD110"/>
      <c r="KJE110"/>
      <c r="KJF110"/>
      <c r="KJG110"/>
      <c r="KJH110"/>
      <c r="KJI110"/>
      <c r="KJJ110"/>
      <c r="KJK110"/>
      <c r="KJL110"/>
      <c r="KJM110"/>
      <c r="KJN110"/>
      <c r="KJO110"/>
      <c r="KJP110"/>
      <c r="KJQ110"/>
      <c r="KJR110"/>
      <c r="KJS110"/>
      <c r="KJT110"/>
      <c r="KJU110"/>
      <c r="KJV110"/>
      <c r="KJW110"/>
      <c r="KJX110"/>
      <c r="KJY110"/>
      <c r="KJZ110"/>
      <c r="KKA110"/>
      <c r="KKB110"/>
      <c r="KKC110"/>
      <c r="KKD110"/>
      <c r="KKE110"/>
      <c r="KKF110"/>
      <c r="KKG110"/>
      <c r="KKH110"/>
      <c r="KKI110"/>
      <c r="KKJ110"/>
      <c r="KKK110"/>
      <c r="KKL110"/>
      <c r="KKM110"/>
      <c r="KKN110"/>
      <c r="KKO110"/>
      <c r="KKP110"/>
      <c r="KKQ110"/>
      <c r="KKR110"/>
      <c r="KKS110"/>
      <c r="KKT110"/>
      <c r="KKU110"/>
      <c r="KKV110"/>
      <c r="KKW110"/>
      <c r="KKX110"/>
      <c r="KKY110"/>
      <c r="KKZ110"/>
      <c r="KLA110"/>
      <c r="KLB110"/>
      <c r="KLC110"/>
      <c r="KLD110"/>
      <c r="KLE110"/>
      <c r="KLF110"/>
      <c r="KLG110"/>
      <c r="KLH110"/>
      <c r="KLI110"/>
      <c r="KLJ110"/>
      <c r="KLK110"/>
      <c r="KLL110"/>
      <c r="KLM110"/>
      <c r="KLN110"/>
      <c r="KLO110"/>
      <c r="KLP110"/>
      <c r="KLQ110"/>
      <c r="KLR110"/>
      <c r="KLS110"/>
      <c r="KLT110"/>
      <c r="KLU110"/>
      <c r="KLV110"/>
      <c r="KLW110"/>
      <c r="KLX110"/>
      <c r="KLY110"/>
      <c r="KLZ110"/>
      <c r="KMA110"/>
      <c r="KMB110"/>
      <c r="KMC110"/>
      <c r="KMD110"/>
      <c r="KME110"/>
      <c r="KMF110"/>
      <c r="KMG110"/>
      <c r="KMH110"/>
      <c r="KMI110"/>
      <c r="KMJ110"/>
      <c r="KMK110"/>
      <c r="KML110"/>
      <c r="KMM110"/>
      <c r="KMN110"/>
      <c r="KMO110"/>
      <c r="KMP110"/>
      <c r="KMQ110"/>
      <c r="KMR110"/>
      <c r="KMS110"/>
      <c r="KMT110"/>
      <c r="KMU110"/>
      <c r="KMV110"/>
      <c r="KMW110"/>
      <c r="KMX110"/>
      <c r="KMY110"/>
      <c r="KMZ110"/>
      <c r="KNA110"/>
      <c r="KNB110"/>
      <c r="KNC110"/>
      <c r="KND110"/>
      <c r="KNE110"/>
      <c r="KNF110"/>
      <c r="KNG110"/>
      <c r="KNH110"/>
      <c r="KNI110"/>
      <c r="KNJ110"/>
      <c r="KNK110"/>
      <c r="KNL110"/>
      <c r="KNM110"/>
      <c r="KNN110"/>
      <c r="KNO110"/>
      <c r="KNP110"/>
      <c r="KNQ110"/>
      <c r="KNR110"/>
      <c r="KNS110"/>
      <c r="KNT110"/>
      <c r="KNU110"/>
      <c r="KNV110"/>
      <c r="KNW110"/>
      <c r="KNX110"/>
      <c r="KNY110"/>
      <c r="KNZ110"/>
      <c r="KOA110"/>
      <c r="KOB110"/>
      <c r="KOC110"/>
      <c r="KOD110"/>
      <c r="KOE110"/>
      <c r="KOF110"/>
      <c r="KOG110"/>
      <c r="KOH110"/>
      <c r="KOI110"/>
      <c r="KOJ110"/>
      <c r="KOK110"/>
      <c r="KOL110"/>
      <c r="KOM110"/>
      <c r="KON110"/>
      <c r="KOO110"/>
      <c r="KOP110"/>
      <c r="KOQ110"/>
      <c r="KOR110"/>
      <c r="KOS110"/>
      <c r="KOT110"/>
      <c r="KOU110"/>
      <c r="KOV110"/>
      <c r="KOW110"/>
      <c r="KOX110"/>
      <c r="KOY110"/>
      <c r="KOZ110"/>
      <c r="KPA110"/>
      <c r="KPB110"/>
      <c r="KPC110"/>
      <c r="KPD110"/>
      <c r="KPE110"/>
      <c r="KPF110"/>
      <c r="KPG110"/>
      <c r="KPH110"/>
      <c r="KPI110"/>
      <c r="KPJ110"/>
      <c r="KPK110"/>
      <c r="KPL110"/>
      <c r="KPM110"/>
      <c r="KPN110"/>
      <c r="KPO110"/>
      <c r="KPP110"/>
      <c r="KPQ110"/>
      <c r="KPR110"/>
      <c r="KPS110"/>
      <c r="KPT110"/>
      <c r="KPU110"/>
      <c r="KPV110"/>
      <c r="KPW110"/>
      <c r="KPX110"/>
      <c r="KPY110"/>
      <c r="KPZ110"/>
      <c r="KQA110"/>
      <c r="KQB110"/>
      <c r="KQC110"/>
      <c r="KQD110"/>
      <c r="KQE110"/>
      <c r="KQF110"/>
      <c r="KQG110"/>
      <c r="KQH110"/>
      <c r="KQI110"/>
      <c r="KQJ110"/>
      <c r="KQK110"/>
      <c r="KQL110"/>
      <c r="KQM110"/>
      <c r="KQN110"/>
      <c r="KQO110"/>
      <c r="KQP110"/>
      <c r="KQQ110"/>
      <c r="KQR110"/>
      <c r="KQS110"/>
      <c r="KQT110"/>
      <c r="KQU110"/>
      <c r="KQV110"/>
      <c r="KQW110"/>
      <c r="KQX110"/>
      <c r="KQY110"/>
      <c r="KQZ110"/>
      <c r="KRA110"/>
      <c r="KRB110"/>
      <c r="KRC110"/>
      <c r="KRD110"/>
      <c r="KRE110"/>
      <c r="KRF110"/>
      <c r="KRG110"/>
      <c r="KRH110"/>
      <c r="KRI110"/>
      <c r="KRJ110"/>
      <c r="KRK110"/>
      <c r="KRL110"/>
      <c r="KRM110"/>
      <c r="KRN110"/>
      <c r="KRO110"/>
      <c r="KRP110"/>
      <c r="KRQ110"/>
      <c r="KRR110"/>
      <c r="KRS110"/>
      <c r="KRT110"/>
      <c r="KRU110"/>
      <c r="KRV110"/>
      <c r="KRW110"/>
      <c r="KRX110"/>
      <c r="KRY110"/>
      <c r="KRZ110"/>
      <c r="KSA110"/>
      <c r="KSB110"/>
      <c r="KSC110"/>
      <c r="KSD110"/>
      <c r="KSE110"/>
      <c r="KSF110"/>
      <c r="KSG110"/>
      <c r="KSH110"/>
      <c r="KSI110"/>
      <c r="KSJ110"/>
      <c r="KSK110"/>
      <c r="KSL110"/>
      <c r="KSM110"/>
      <c r="KSN110"/>
      <c r="KSO110"/>
      <c r="KSP110"/>
      <c r="KSQ110"/>
      <c r="KSR110"/>
      <c r="KSS110"/>
      <c r="KST110"/>
      <c r="KSU110"/>
      <c r="KSV110"/>
      <c r="KSW110"/>
      <c r="KSX110"/>
      <c r="KSY110"/>
      <c r="KSZ110"/>
      <c r="KTA110"/>
      <c r="KTB110"/>
      <c r="KTC110"/>
      <c r="KTD110"/>
      <c r="KTE110"/>
      <c r="KTF110"/>
      <c r="KTG110"/>
      <c r="KTH110"/>
      <c r="KTI110"/>
      <c r="KTJ110"/>
      <c r="KTK110"/>
      <c r="KTL110"/>
      <c r="KTM110"/>
      <c r="KTN110"/>
      <c r="KTO110"/>
      <c r="KTP110"/>
      <c r="KTQ110"/>
      <c r="KTR110"/>
      <c r="KTS110"/>
      <c r="KTT110"/>
      <c r="KTU110"/>
      <c r="KTV110"/>
      <c r="KTW110"/>
      <c r="KTX110"/>
      <c r="KTY110"/>
      <c r="KTZ110"/>
      <c r="KUA110"/>
      <c r="KUB110"/>
      <c r="KUC110"/>
      <c r="KUD110"/>
      <c r="KUE110"/>
      <c r="KUF110"/>
      <c r="KUG110"/>
      <c r="KUH110"/>
      <c r="KUI110"/>
      <c r="KUJ110"/>
      <c r="KUK110"/>
      <c r="KUL110"/>
      <c r="KUM110"/>
      <c r="KUN110"/>
      <c r="KUO110"/>
      <c r="KUP110"/>
      <c r="KUQ110"/>
      <c r="KUR110"/>
      <c r="KUS110"/>
      <c r="KUT110"/>
      <c r="KUU110"/>
      <c r="KUV110"/>
      <c r="KUW110"/>
      <c r="KUX110"/>
      <c r="KUY110"/>
      <c r="KUZ110"/>
      <c r="KVA110"/>
      <c r="KVB110"/>
      <c r="KVC110"/>
      <c r="KVD110"/>
      <c r="KVE110"/>
      <c r="KVF110"/>
      <c r="KVG110"/>
      <c r="KVH110"/>
      <c r="KVI110"/>
      <c r="KVJ110"/>
      <c r="KVK110"/>
      <c r="KVL110"/>
      <c r="KVM110"/>
      <c r="KVN110"/>
      <c r="KVO110"/>
      <c r="KVP110"/>
      <c r="KVQ110"/>
      <c r="KVR110"/>
      <c r="KVS110"/>
      <c r="KVT110"/>
      <c r="KVU110"/>
      <c r="KVV110"/>
      <c r="KVW110"/>
      <c r="KVX110"/>
      <c r="KVY110"/>
      <c r="KVZ110"/>
      <c r="KWA110"/>
      <c r="KWB110"/>
      <c r="KWC110"/>
      <c r="KWD110"/>
      <c r="KWE110"/>
      <c r="KWF110"/>
      <c r="KWG110"/>
      <c r="KWH110"/>
      <c r="KWI110"/>
      <c r="KWJ110"/>
      <c r="KWK110"/>
      <c r="KWL110"/>
      <c r="KWM110"/>
      <c r="KWN110"/>
      <c r="KWO110"/>
      <c r="KWP110"/>
      <c r="KWQ110"/>
      <c r="KWR110"/>
      <c r="KWS110"/>
      <c r="KWT110"/>
      <c r="KWU110"/>
      <c r="KWV110"/>
      <c r="KWW110"/>
      <c r="KWX110"/>
      <c r="KWY110"/>
      <c r="KWZ110"/>
      <c r="KXA110"/>
      <c r="KXB110"/>
      <c r="KXC110"/>
      <c r="KXD110"/>
      <c r="KXE110"/>
      <c r="KXF110"/>
      <c r="KXG110"/>
      <c r="KXH110"/>
      <c r="KXI110"/>
      <c r="KXJ110"/>
      <c r="KXK110"/>
      <c r="KXL110"/>
      <c r="KXM110"/>
      <c r="KXN110"/>
      <c r="KXO110"/>
      <c r="KXP110"/>
      <c r="KXQ110"/>
      <c r="KXR110"/>
      <c r="KXS110"/>
      <c r="KXT110"/>
      <c r="KXU110"/>
      <c r="KXV110"/>
      <c r="KXW110"/>
      <c r="KXX110"/>
      <c r="KXY110"/>
      <c r="KXZ110"/>
      <c r="KYA110"/>
      <c r="KYB110"/>
      <c r="KYC110"/>
      <c r="KYD110"/>
      <c r="KYE110"/>
      <c r="KYF110"/>
      <c r="KYG110"/>
      <c r="KYH110"/>
      <c r="KYI110"/>
      <c r="KYJ110"/>
      <c r="KYK110"/>
      <c r="KYL110"/>
      <c r="KYM110"/>
      <c r="KYN110"/>
      <c r="KYO110"/>
      <c r="KYP110"/>
      <c r="KYQ110"/>
      <c r="KYR110"/>
      <c r="KYS110"/>
      <c r="KYT110"/>
      <c r="KYU110"/>
      <c r="KYV110"/>
      <c r="KYW110"/>
      <c r="KYX110"/>
      <c r="KYY110"/>
      <c r="KYZ110"/>
      <c r="KZA110"/>
      <c r="KZB110"/>
      <c r="KZC110"/>
      <c r="KZD110"/>
      <c r="KZE110"/>
      <c r="KZF110"/>
      <c r="KZG110"/>
      <c r="KZH110"/>
      <c r="KZI110"/>
      <c r="KZJ110"/>
      <c r="KZK110"/>
      <c r="KZL110"/>
      <c r="KZM110"/>
      <c r="KZN110"/>
      <c r="KZO110"/>
      <c r="KZP110"/>
      <c r="KZQ110"/>
      <c r="KZR110"/>
      <c r="KZS110"/>
      <c r="KZT110"/>
      <c r="KZU110"/>
      <c r="KZV110"/>
      <c r="KZW110"/>
      <c r="KZX110"/>
      <c r="KZY110"/>
      <c r="KZZ110"/>
      <c r="LAA110"/>
      <c r="LAB110"/>
      <c r="LAC110"/>
      <c r="LAD110"/>
      <c r="LAE110"/>
      <c r="LAF110"/>
      <c r="LAG110"/>
      <c r="LAH110"/>
      <c r="LAI110"/>
      <c r="LAJ110"/>
      <c r="LAK110"/>
      <c r="LAL110"/>
      <c r="LAM110"/>
      <c r="LAN110"/>
      <c r="LAO110"/>
      <c r="LAP110"/>
      <c r="LAQ110"/>
      <c r="LAR110"/>
      <c r="LAS110"/>
      <c r="LAT110"/>
      <c r="LAU110"/>
      <c r="LAV110"/>
      <c r="LAW110"/>
      <c r="LAX110"/>
      <c r="LAY110"/>
      <c r="LAZ110"/>
      <c r="LBA110"/>
      <c r="LBB110"/>
      <c r="LBC110"/>
      <c r="LBD110"/>
      <c r="LBE110"/>
      <c r="LBF110"/>
      <c r="LBG110"/>
      <c r="LBH110"/>
      <c r="LBI110"/>
      <c r="LBJ110"/>
      <c r="LBK110"/>
      <c r="LBL110"/>
      <c r="LBM110"/>
      <c r="LBN110"/>
      <c r="LBO110"/>
      <c r="LBP110"/>
      <c r="LBQ110"/>
      <c r="LBR110"/>
      <c r="LBS110"/>
      <c r="LBT110"/>
      <c r="LBU110"/>
      <c r="LBV110"/>
      <c r="LBW110"/>
      <c r="LBX110"/>
      <c r="LBY110"/>
      <c r="LBZ110"/>
      <c r="LCA110"/>
      <c r="LCB110"/>
      <c r="LCC110"/>
      <c r="LCD110"/>
      <c r="LCE110"/>
      <c r="LCF110"/>
      <c r="LCG110"/>
      <c r="LCH110"/>
      <c r="LCI110"/>
      <c r="LCJ110"/>
      <c r="LCK110"/>
      <c r="LCL110"/>
      <c r="LCM110"/>
      <c r="LCN110"/>
      <c r="LCO110"/>
      <c r="LCP110"/>
      <c r="LCQ110"/>
      <c r="LCR110"/>
      <c r="LCS110"/>
      <c r="LCT110"/>
      <c r="LCU110"/>
      <c r="LCV110"/>
      <c r="LCW110"/>
      <c r="LCX110"/>
      <c r="LCY110"/>
      <c r="LCZ110"/>
      <c r="LDA110"/>
      <c r="LDB110"/>
      <c r="LDC110"/>
      <c r="LDD110"/>
      <c r="LDE110"/>
      <c r="LDF110"/>
      <c r="LDG110"/>
      <c r="LDH110"/>
      <c r="LDI110"/>
      <c r="LDJ110"/>
      <c r="LDK110"/>
      <c r="LDL110"/>
      <c r="LDM110"/>
      <c r="LDN110"/>
      <c r="LDO110"/>
      <c r="LDP110"/>
      <c r="LDQ110"/>
      <c r="LDR110"/>
      <c r="LDS110"/>
      <c r="LDT110"/>
      <c r="LDU110"/>
      <c r="LDV110"/>
      <c r="LDW110"/>
      <c r="LDX110"/>
      <c r="LDY110"/>
      <c r="LDZ110"/>
      <c r="LEA110"/>
      <c r="LEB110"/>
      <c r="LEC110"/>
      <c r="LED110"/>
      <c r="LEE110"/>
      <c r="LEF110"/>
      <c r="LEG110"/>
      <c r="LEH110"/>
      <c r="LEI110"/>
      <c r="LEJ110"/>
      <c r="LEK110"/>
      <c r="LEL110"/>
      <c r="LEM110"/>
      <c r="LEN110"/>
      <c r="LEO110"/>
      <c r="LEP110"/>
      <c r="LEQ110"/>
      <c r="LER110"/>
      <c r="LES110"/>
      <c r="LET110"/>
      <c r="LEU110"/>
      <c r="LEV110"/>
      <c r="LEW110"/>
      <c r="LEX110"/>
      <c r="LEY110"/>
      <c r="LEZ110"/>
      <c r="LFA110"/>
      <c r="LFB110"/>
      <c r="LFC110"/>
      <c r="LFD110"/>
      <c r="LFE110"/>
      <c r="LFF110"/>
      <c r="LFG110"/>
      <c r="LFH110"/>
      <c r="LFI110"/>
      <c r="LFJ110"/>
      <c r="LFK110"/>
      <c r="LFL110"/>
      <c r="LFM110"/>
      <c r="LFN110"/>
      <c r="LFO110"/>
      <c r="LFP110"/>
      <c r="LFQ110"/>
      <c r="LFR110"/>
      <c r="LFS110"/>
      <c r="LFT110"/>
      <c r="LFU110"/>
      <c r="LFV110"/>
      <c r="LFW110"/>
      <c r="LFX110"/>
      <c r="LFY110"/>
      <c r="LFZ110"/>
      <c r="LGA110"/>
      <c r="LGB110"/>
      <c r="LGC110"/>
      <c r="LGD110"/>
      <c r="LGE110"/>
      <c r="LGF110"/>
      <c r="LGG110"/>
      <c r="LGH110"/>
      <c r="LGI110"/>
      <c r="LGJ110"/>
      <c r="LGK110"/>
      <c r="LGL110"/>
      <c r="LGM110"/>
      <c r="LGN110"/>
      <c r="LGO110"/>
      <c r="LGP110"/>
      <c r="LGQ110"/>
      <c r="LGR110"/>
      <c r="LGS110"/>
      <c r="LGT110"/>
      <c r="LGU110"/>
      <c r="LGV110"/>
      <c r="LGW110"/>
      <c r="LGX110"/>
      <c r="LGY110"/>
      <c r="LGZ110"/>
      <c r="LHA110"/>
      <c r="LHB110"/>
      <c r="LHC110"/>
      <c r="LHD110"/>
      <c r="LHE110"/>
      <c r="LHF110"/>
      <c r="LHG110"/>
      <c r="LHH110"/>
      <c r="LHI110"/>
      <c r="LHJ110"/>
      <c r="LHK110"/>
      <c r="LHL110"/>
      <c r="LHM110"/>
      <c r="LHN110"/>
      <c r="LHO110"/>
      <c r="LHP110"/>
      <c r="LHQ110"/>
      <c r="LHR110"/>
      <c r="LHS110"/>
      <c r="LHT110"/>
      <c r="LHU110"/>
      <c r="LHV110"/>
      <c r="LHW110"/>
      <c r="LHX110"/>
      <c r="LHY110"/>
      <c r="LHZ110"/>
      <c r="LIA110"/>
      <c r="LIB110"/>
      <c r="LIC110"/>
      <c r="LID110"/>
      <c r="LIE110"/>
      <c r="LIF110"/>
      <c r="LIG110"/>
      <c r="LIH110"/>
      <c r="LII110"/>
      <c r="LIJ110"/>
      <c r="LIK110"/>
      <c r="LIL110"/>
      <c r="LIM110"/>
      <c r="LIN110"/>
      <c r="LIO110"/>
      <c r="LIP110"/>
      <c r="LIQ110"/>
      <c r="LIR110"/>
      <c r="LIS110"/>
      <c r="LIT110"/>
      <c r="LIU110"/>
      <c r="LIV110"/>
      <c r="LIW110"/>
      <c r="LIX110"/>
      <c r="LIY110"/>
      <c r="LIZ110"/>
      <c r="LJA110"/>
      <c r="LJB110"/>
      <c r="LJC110"/>
      <c r="LJD110"/>
      <c r="LJE110"/>
      <c r="LJF110"/>
      <c r="LJG110"/>
      <c r="LJH110"/>
      <c r="LJI110"/>
      <c r="LJJ110"/>
      <c r="LJK110"/>
      <c r="LJL110"/>
      <c r="LJM110"/>
      <c r="LJN110"/>
      <c r="LJO110"/>
      <c r="LJP110"/>
      <c r="LJQ110"/>
      <c r="LJR110"/>
      <c r="LJS110"/>
      <c r="LJT110"/>
      <c r="LJU110"/>
      <c r="LJV110"/>
      <c r="LJW110"/>
      <c r="LJX110"/>
      <c r="LJY110"/>
      <c r="LJZ110"/>
      <c r="LKA110"/>
      <c r="LKB110"/>
      <c r="LKC110"/>
      <c r="LKD110"/>
      <c r="LKE110"/>
      <c r="LKF110"/>
      <c r="LKG110"/>
      <c r="LKH110"/>
      <c r="LKI110"/>
      <c r="LKJ110"/>
      <c r="LKK110"/>
      <c r="LKL110"/>
      <c r="LKM110"/>
      <c r="LKN110"/>
      <c r="LKO110"/>
      <c r="LKP110"/>
      <c r="LKQ110"/>
      <c r="LKR110"/>
      <c r="LKS110"/>
      <c r="LKT110"/>
      <c r="LKU110"/>
      <c r="LKV110"/>
      <c r="LKW110"/>
      <c r="LKX110"/>
      <c r="LKY110"/>
      <c r="LKZ110"/>
      <c r="LLA110"/>
      <c r="LLB110"/>
      <c r="LLC110"/>
      <c r="LLD110"/>
      <c r="LLE110"/>
      <c r="LLF110"/>
      <c r="LLG110"/>
      <c r="LLH110"/>
      <c r="LLI110"/>
      <c r="LLJ110"/>
      <c r="LLK110"/>
      <c r="LLL110"/>
      <c r="LLM110"/>
      <c r="LLN110"/>
      <c r="LLO110"/>
      <c r="LLP110"/>
      <c r="LLQ110"/>
      <c r="LLR110"/>
      <c r="LLS110"/>
      <c r="LLT110"/>
      <c r="LLU110"/>
      <c r="LLV110"/>
      <c r="LLW110"/>
      <c r="LLX110"/>
      <c r="LLY110"/>
      <c r="LLZ110"/>
      <c r="LMA110"/>
      <c r="LMB110"/>
      <c r="LMC110"/>
      <c r="LMD110"/>
      <c r="LME110"/>
      <c r="LMF110"/>
      <c r="LMG110"/>
      <c r="LMH110"/>
      <c r="LMI110"/>
      <c r="LMJ110"/>
      <c r="LMK110"/>
      <c r="LML110"/>
      <c r="LMM110"/>
      <c r="LMN110"/>
      <c r="LMO110"/>
      <c r="LMP110"/>
      <c r="LMQ110"/>
      <c r="LMR110"/>
      <c r="LMS110"/>
      <c r="LMT110"/>
      <c r="LMU110"/>
      <c r="LMV110"/>
      <c r="LMW110"/>
      <c r="LMX110"/>
      <c r="LMY110"/>
      <c r="LMZ110"/>
      <c r="LNA110"/>
      <c r="LNB110"/>
      <c r="LNC110"/>
      <c r="LND110"/>
      <c r="LNE110"/>
      <c r="LNF110"/>
      <c r="LNG110"/>
      <c r="LNH110"/>
      <c r="LNI110"/>
      <c r="LNJ110"/>
      <c r="LNK110"/>
      <c r="LNL110"/>
      <c r="LNM110"/>
      <c r="LNN110"/>
      <c r="LNO110"/>
      <c r="LNP110"/>
      <c r="LNQ110"/>
      <c r="LNR110"/>
      <c r="LNS110"/>
      <c r="LNT110"/>
      <c r="LNU110"/>
      <c r="LNV110"/>
      <c r="LNW110"/>
      <c r="LNX110"/>
      <c r="LNY110"/>
      <c r="LNZ110"/>
      <c r="LOA110"/>
      <c r="LOB110"/>
      <c r="LOC110"/>
      <c r="LOD110"/>
      <c r="LOE110"/>
      <c r="LOF110"/>
      <c r="LOG110"/>
      <c r="LOH110"/>
      <c r="LOI110"/>
      <c r="LOJ110"/>
      <c r="LOK110"/>
      <c r="LOL110"/>
      <c r="LOM110"/>
      <c r="LON110"/>
      <c r="LOO110"/>
      <c r="LOP110"/>
      <c r="LOQ110"/>
      <c r="LOR110"/>
      <c r="LOS110"/>
      <c r="LOT110"/>
      <c r="LOU110"/>
      <c r="LOV110"/>
      <c r="LOW110"/>
      <c r="LOX110"/>
      <c r="LOY110"/>
      <c r="LOZ110"/>
      <c r="LPA110"/>
      <c r="LPB110"/>
      <c r="LPC110"/>
      <c r="LPD110"/>
      <c r="LPE110"/>
      <c r="LPF110"/>
      <c r="LPG110"/>
      <c r="LPH110"/>
      <c r="LPI110"/>
      <c r="LPJ110"/>
      <c r="LPK110"/>
      <c r="LPL110"/>
      <c r="LPM110"/>
      <c r="LPN110"/>
      <c r="LPO110"/>
      <c r="LPP110"/>
      <c r="LPQ110"/>
      <c r="LPR110"/>
      <c r="LPS110"/>
      <c r="LPT110"/>
      <c r="LPU110"/>
      <c r="LPV110"/>
      <c r="LPW110"/>
      <c r="LPX110"/>
      <c r="LPY110"/>
      <c r="LPZ110"/>
      <c r="LQA110"/>
      <c r="LQB110"/>
      <c r="LQC110"/>
      <c r="LQD110"/>
      <c r="LQE110"/>
      <c r="LQF110"/>
      <c r="LQG110"/>
      <c r="LQH110"/>
      <c r="LQI110"/>
      <c r="LQJ110"/>
      <c r="LQK110"/>
      <c r="LQL110"/>
      <c r="LQM110"/>
      <c r="LQN110"/>
      <c r="LQO110"/>
      <c r="LQP110"/>
      <c r="LQQ110"/>
      <c r="LQR110"/>
      <c r="LQS110"/>
      <c r="LQT110"/>
      <c r="LQU110"/>
      <c r="LQV110"/>
      <c r="LQW110"/>
      <c r="LQX110"/>
      <c r="LQY110"/>
      <c r="LQZ110"/>
      <c r="LRA110"/>
      <c r="LRB110"/>
      <c r="LRC110"/>
      <c r="LRD110"/>
      <c r="LRE110"/>
      <c r="LRF110"/>
      <c r="LRG110"/>
      <c r="LRH110"/>
      <c r="LRI110"/>
      <c r="LRJ110"/>
      <c r="LRK110"/>
      <c r="LRL110"/>
      <c r="LRM110"/>
      <c r="LRN110"/>
      <c r="LRO110"/>
      <c r="LRP110"/>
      <c r="LRQ110"/>
      <c r="LRR110"/>
      <c r="LRS110"/>
      <c r="LRT110"/>
      <c r="LRU110"/>
      <c r="LRV110"/>
      <c r="LRW110"/>
      <c r="LRX110"/>
      <c r="LRY110"/>
      <c r="LRZ110"/>
      <c r="LSA110"/>
      <c r="LSB110"/>
      <c r="LSC110"/>
      <c r="LSD110"/>
      <c r="LSE110"/>
      <c r="LSF110"/>
      <c r="LSG110"/>
      <c r="LSH110"/>
      <c r="LSI110"/>
      <c r="LSJ110"/>
      <c r="LSK110"/>
      <c r="LSL110"/>
      <c r="LSM110"/>
      <c r="LSN110"/>
      <c r="LSO110"/>
      <c r="LSP110"/>
      <c r="LSQ110"/>
      <c r="LSR110"/>
      <c r="LSS110"/>
      <c r="LST110"/>
      <c r="LSU110"/>
      <c r="LSV110"/>
      <c r="LSW110"/>
      <c r="LSX110"/>
      <c r="LSY110"/>
      <c r="LSZ110"/>
      <c r="LTA110"/>
      <c r="LTB110"/>
      <c r="LTC110"/>
      <c r="LTD110"/>
      <c r="LTE110"/>
      <c r="LTF110"/>
      <c r="LTG110"/>
      <c r="LTH110"/>
      <c r="LTI110"/>
      <c r="LTJ110"/>
      <c r="LTK110"/>
      <c r="LTL110"/>
      <c r="LTM110"/>
      <c r="LTN110"/>
      <c r="LTO110"/>
      <c r="LTP110"/>
      <c r="LTQ110"/>
      <c r="LTR110"/>
      <c r="LTS110"/>
      <c r="LTT110"/>
      <c r="LTU110"/>
      <c r="LTV110"/>
      <c r="LTW110"/>
      <c r="LTX110"/>
      <c r="LTY110"/>
      <c r="LTZ110"/>
      <c r="LUA110"/>
      <c r="LUB110"/>
      <c r="LUC110"/>
      <c r="LUD110"/>
      <c r="LUE110"/>
      <c r="LUF110"/>
      <c r="LUG110"/>
      <c r="LUH110"/>
      <c r="LUI110"/>
      <c r="LUJ110"/>
      <c r="LUK110"/>
      <c r="LUL110"/>
      <c r="LUM110"/>
      <c r="LUN110"/>
      <c r="LUO110"/>
      <c r="LUP110"/>
      <c r="LUQ110"/>
      <c r="LUR110"/>
      <c r="LUS110"/>
      <c r="LUT110"/>
      <c r="LUU110"/>
      <c r="LUV110"/>
      <c r="LUW110"/>
      <c r="LUX110"/>
      <c r="LUY110"/>
      <c r="LUZ110"/>
      <c r="LVA110"/>
      <c r="LVB110"/>
      <c r="LVC110"/>
      <c r="LVD110"/>
      <c r="LVE110"/>
      <c r="LVF110"/>
      <c r="LVG110"/>
      <c r="LVH110"/>
      <c r="LVI110"/>
      <c r="LVJ110"/>
      <c r="LVK110"/>
      <c r="LVL110"/>
      <c r="LVM110"/>
      <c r="LVN110"/>
      <c r="LVO110"/>
      <c r="LVP110"/>
      <c r="LVQ110"/>
      <c r="LVR110"/>
      <c r="LVS110"/>
      <c r="LVT110"/>
      <c r="LVU110"/>
      <c r="LVV110"/>
      <c r="LVW110"/>
      <c r="LVX110"/>
      <c r="LVY110"/>
      <c r="LVZ110"/>
      <c r="LWA110"/>
      <c r="LWB110"/>
      <c r="LWC110"/>
      <c r="LWD110"/>
      <c r="LWE110"/>
      <c r="LWF110"/>
      <c r="LWG110"/>
      <c r="LWH110"/>
      <c r="LWI110"/>
      <c r="LWJ110"/>
      <c r="LWK110"/>
      <c r="LWL110"/>
      <c r="LWM110"/>
      <c r="LWN110"/>
      <c r="LWO110"/>
      <c r="LWP110"/>
      <c r="LWQ110"/>
      <c r="LWR110"/>
      <c r="LWS110"/>
      <c r="LWT110"/>
      <c r="LWU110"/>
      <c r="LWV110"/>
      <c r="LWW110"/>
      <c r="LWX110"/>
      <c r="LWY110"/>
      <c r="LWZ110"/>
      <c r="LXA110"/>
      <c r="LXB110"/>
      <c r="LXC110"/>
      <c r="LXD110"/>
      <c r="LXE110"/>
      <c r="LXF110"/>
      <c r="LXG110"/>
      <c r="LXH110"/>
      <c r="LXI110"/>
      <c r="LXJ110"/>
      <c r="LXK110"/>
      <c r="LXL110"/>
      <c r="LXM110"/>
      <c r="LXN110"/>
      <c r="LXO110"/>
      <c r="LXP110"/>
      <c r="LXQ110"/>
      <c r="LXR110"/>
      <c r="LXS110"/>
      <c r="LXT110"/>
      <c r="LXU110"/>
      <c r="LXV110"/>
      <c r="LXW110"/>
      <c r="LXX110"/>
      <c r="LXY110"/>
      <c r="LXZ110"/>
      <c r="LYA110"/>
      <c r="LYB110"/>
      <c r="LYC110"/>
      <c r="LYD110"/>
      <c r="LYE110"/>
      <c r="LYF110"/>
      <c r="LYG110"/>
      <c r="LYH110"/>
      <c r="LYI110"/>
      <c r="LYJ110"/>
      <c r="LYK110"/>
      <c r="LYL110"/>
      <c r="LYM110"/>
      <c r="LYN110"/>
      <c r="LYO110"/>
      <c r="LYP110"/>
      <c r="LYQ110"/>
      <c r="LYR110"/>
      <c r="LYS110"/>
      <c r="LYT110"/>
      <c r="LYU110"/>
      <c r="LYV110"/>
      <c r="LYW110"/>
      <c r="LYX110"/>
      <c r="LYY110"/>
      <c r="LYZ110"/>
      <c r="LZA110"/>
      <c r="LZB110"/>
      <c r="LZC110"/>
      <c r="LZD110"/>
      <c r="LZE110"/>
      <c r="LZF110"/>
      <c r="LZG110"/>
      <c r="LZH110"/>
      <c r="LZI110"/>
      <c r="LZJ110"/>
      <c r="LZK110"/>
      <c r="LZL110"/>
      <c r="LZM110"/>
      <c r="LZN110"/>
      <c r="LZO110"/>
      <c r="LZP110"/>
      <c r="LZQ110"/>
      <c r="LZR110"/>
      <c r="LZS110"/>
      <c r="LZT110"/>
      <c r="LZU110"/>
      <c r="LZV110"/>
      <c r="LZW110"/>
      <c r="LZX110"/>
      <c r="LZY110"/>
      <c r="LZZ110"/>
      <c r="MAA110"/>
      <c r="MAB110"/>
      <c r="MAC110"/>
      <c r="MAD110"/>
      <c r="MAE110"/>
      <c r="MAF110"/>
      <c r="MAG110"/>
      <c r="MAH110"/>
      <c r="MAI110"/>
      <c r="MAJ110"/>
      <c r="MAK110"/>
      <c r="MAL110"/>
      <c r="MAM110"/>
      <c r="MAN110"/>
      <c r="MAO110"/>
      <c r="MAP110"/>
      <c r="MAQ110"/>
      <c r="MAR110"/>
      <c r="MAS110"/>
      <c r="MAT110"/>
      <c r="MAU110"/>
      <c r="MAV110"/>
      <c r="MAW110"/>
      <c r="MAX110"/>
      <c r="MAY110"/>
      <c r="MAZ110"/>
      <c r="MBA110"/>
      <c r="MBB110"/>
      <c r="MBC110"/>
      <c r="MBD110"/>
      <c r="MBE110"/>
      <c r="MBF110"/>
      <c r="MBG110"/>
      <c r="MBH110"/>
      <c r="MBI110"/>
      <c r="MBJ110"/>
      <c r="MBK110"/>
      <c r="MBL110"/>
      <c r="MBM110"/>
      <c r="MBN110"/>
      <c r="MBO110"/>
      <c r="MBP110"/>
      <c r="MBQ110"/>
      <c r="MBR110"/>
      <c r="MBS110"/>
      <c r="MBT110"/>
      <c r="MBU110"/>
      <c r="MBV110"/>
      <c r="MBW110"/>
      <c r="MBX110"/>
      <c r="MBY110"/>
      <c r="MBZ110"/>
      <c r="MCA110"/>
      <c r="MCB110"/>
      <c r="MCC110"/>
      <c r="MCD110"/>
      <c r="MCE110"/>
      <c r="MCF110"/>
      <c r="MCG110"/>
      <c r="MCH110"/>
      <c r="MCI110"/>
      <c r="MCJ110"/>
      <c r="MCK110"/>
      <c r="MCL110"/>
      <c r="MCM110"/>
      <c r="MCN110"/>
      <c r="MCO110"/>
      <c r="MCP110"/>
      <c r="MCQ110"/>
      <c r="MCR110"/>
      <c r="MCS110"/>
      <c r="MCT110"/>
      <c r="MCU110"/>
      <c r="MCV110"/>
      <c r="MCW110"/>
      <c r="MCX110"/>
      <c r="MCY110"/>
      <c r="MCZ110"/>
      <c r="MDA110"/>
      <c r="MDB110"/>
      <c r="MDC110"/>
      <c r="MDD110"/>
      <c r="MDE110"/>
      <c r="MDF110"/>
      <c r="MDG110"/>
      <c r="MDH110"/>
      <c r="MDI110"/>
      <c r="MDJ110"/>
      <c r="MDK110"/>
      <c r="MDL110"/>
      <c r="MDM110"/>
      <c r="MDN110"/>
      <c r="MDO110"/>
      <c r="MDP110"/>
      <c r="MDQ110"/>
      <c r="MDR110"/>
      <c r="MDS110"/>
      <c r="MDT110"/>
      <c r="MDU110"/>
      <c r="MDV110"/>
      <c r="MDW110"/>
      <c r="MDX110"/>
      <c r="MDY110"/>
      <c r="MDZ110"/>
      <c r="MEA110"/>
      <c r="MEB110"/>
      <c r="MEC110"/>
      <c r="MED110"/>
      <c r="MEE110"/>
      <c r="MEF110"/>
      <c r="MEG110"/>
      <c r="MEH110"/>
      <c r="MEI110"/>
      <c r="MEJ110"/>
      <c r="MEK110"/>
      <c r="MEL110"/>
      <c r="MEM110"/>
      <c r="MEN110"/>
      <c r="MEO110"/>
      <c r="MEP110"/>
      <c r="MEQ110"/>
      <c r="MER110"/>
      <c r="MES110"/>
      <c r="MET110"/>
      <c r="MEU110"/>
      <c r="MEV110"/>
      <c r="MEW110"/>
      <c r="MEX110"/>
      <c r="MEY110"/>
      <c r="MEZ110"/>
      <c r="MFA110"/>
      <c r="MFB110"/>
      <c r="MFC110"/>
      <c r="MFD110"/>
      <c r="MFE110"/>
      <c r="MFF110"/>
      <c r="MFG110"/>
      <c r="MFH110"/>
      <c r="MFI110"/>
      <c r="MFJ110"/>
      <c r="MFK110"/>
      <c r="MFL110"/>
      <c r="MFM110"/>
      <c r="MFN110"/>
      <c r="MFO110"/>
      <c r="MFP110"/>
      <c r="MFQ110"/>
      <c r="MFR110"/>
      <c r="MFS110"/>
      <c r="MFT110"/>
      <c r="MFU110"/>
      <c r="MFV110"/>
      <c r="MFW110"/>
      <c r="MFX110"/>
      <c r="MFY110"/>
      <c r="MFZ110"/>
      <c r="MGA110"/>
      <c r="MGB110"/>
      <c r="MGC110"/>
      <c r="MGD110"/>
      <c r="MGE110"/>
      <c r="MGF110"/>
      <c r="MGG110"/>
      <c r="MGH110"/>
      <c r="MGI110"/>
      <c r="MGJ110"/>
      <c r="MGK110"/>
      <c r="MGL110"/>
      <c r="MGM110"/>
      <c r="MGN110"/>
      <c r="MGO110"/>
      <c r="MGP110"/>
      <c r="MGQ110"/>
      <c r="MGR110"/>
      <c r="MGS110"/>
      <c r="MGT110"/>
      <c r="MGU110"/>
      <c r="MGV110"/>
      <c r="MGW110"/>
      <c r="MGX110"/>
      <c r="MGY110"/>
      <c r="MGZ110"/>
      <c r="MHA110"/>
      <c r="MHB110"/>
      <c r="MHC110"/>
      <c r="MHD110"/>
      <c r="MHE110"/>
      <c r="MHF110"/>
      <c r="MHG110"/>
      <c r="MHH110"/>
      <c r="MHI110"/>
      <c r="MHJ110"/>
      <c r="MHK110"/>
      <c r="MHL110"/>
      <c r="MHM110"/>
      <c r="MHN110"/>
      <c r="MHO110"/>
      <c r="MHP110"/>
      <c r="MHQ110"/>
      <c r="MHR110"/>
      <c r="MHS110"/>
      <c r="MHT110"/>
      <c r="MHU110"/>
      <c r="MHV110"/>
      <c r="MHW110"/>
      <c r="MHX110"/>
      <c r="MHY110"/>
      <c r="MHZ110"/>
      <c r="MIA110"/>
      <c r="MIB110"/>
      <c r="MIC110"/>
      <c r="MID110"/>
      <c r="MIE110"/>
      <c r="MIF110"/>
      <c r="MIG110"/>
      <c r="MIH110"/>
      <c r="MII110"/>
      <c r="MIJ110"/>
      <c r="MIK110"/>
      <c r="MIL110"/>
      <c r="MIM110"/>
      <c r="MIN110"/>
      <c r="MIO110"/>
      <c r="MIP110"/>
      <c r="MIQ110"/>
      <c r="MIR110"/>
      <c r="MIS110"/>
      <c r="MIT110"/>
      <c r="MIU110"/>
      <c r="MIV110"/>
      <c r="MIW110"/>
      <c r="MIX110"/>
      <c r="MIY110"/>
      <c r="MIZ110"/>
      <c r="MJA110"/>
      <c r="MJB110"/>
      <c r="MJC110"/>
      <c r="MJD110"/>
      <c r="MJE110"/>
      <c r="MJF110"/>
      <c r="MJG110"/>
      <c r="MJH110"/>
      <c r="MJI110"/>
      <c r="MJJ110"/>
      <c r="MJK110"/>
      <c r="MJL110"/>
      <c r="MJM110"/>
      <c r="MJN110"/>
      <c r="MJO110"/>
      <c r="MJP110"/>
      <c r="MJQ110"/>
      <c r="MJR110"/>
      <c r="MJS110"/>
      <c r="MJT110"/>
      <c r="MJU110"/>
      <c r="MJV110"/>
      <c r="MJW110"/>
      <c r="MJX110"/>
      <c r="MJY110"/>
      <c r="MJZ110"/>
      <c r="MKA110"/>
      <c r="MKB110"/>
      <c r="MKC110"/>
      <c r="MKD110"/>
      <c r="MKE110"/>
      <c r="MKF110"/>
      <c r="MKG110"/>
      <c r="MKH110"/>
      <c r="MKI110"/>
      <c r="MKJ110"/>
      <c r="MKK110"/>
      <c r="MKL110"/>
      <c r="MKM110"/>
      <c r="MKN110"/>
      <c r="MKO110"/>
      <c r="MKP110"/>
      <c r="MKQ110"/>
      <c r="MKR110"/>
      <c r="MKS110"/>
      <c r="MKT110"/>
      <c r="MKU110"/>
      <c r="MKV110"/>
      <c r="MKW110"/>
      <c r="MKX110"/>
      <c r="MKY110"/>
      <c r="MKZ110"/>
      <c r="MLA110"/>
      <c r="MLB110"/>
      <c r="MLC110"/>
      <c r="MLD110"/>
      <c r="MLE110"/>
      <c r="MLF110"/>
      <c r="MLG110"/>
      <c r="MLH110"/>
      <c r="MLI110"/>
      <c r="MLJ110"/>
      <c r="MLK110"/>
      <c r="MLL110"/>
      <c r="MLM110"/>
      <c r="MLN110"/>
      <c r="MLO110"/>
      <c r="MLP110"/>
      <c r="MLQ110"/>
      <c r="MLR110"/>
      <c r="MLS110"/>
      <c r="MLT110"/>
      <c r="MLU110"/>
      <c r="MLV110"/>
      <c r="MLW110"/>
      <c r="MLX110"/>
      <c r="MLY110"/>
      <c r="MLZ110"/>
      <c r="MMA110"/>
      <c r="MMB110"/>
      <c r="MMC110"/>
      <c r="MMD110"/>
      <c r="MME110"/>
      <c r="MMF110"/>
      <c r="MMG110"/>
      <c r="MMH110"/>
      <c r="MMI110"/>
      <c r="MMJ110"/>
      <c r="MMK110"/>
      <c r="MML110"/>
      <c r="MMM110"/>
      <c r="MMN110"/>
      <c r="MMO110"/>
      <c r="MMP110"/>
      <c r="MMQ110"/>
      <c r="MMR110"/>
      <c r="MMS110"/>
      <c r="MMT110"/>
      <c r="MMU110"/>
      <c r="MMV110"/>
      <c r="MMW110"/>
      <c r="MMX110"/>
      <c r="MMY110"/>
      <c r="MMZ110"/>
      <c r="MNA110"/>
      <c r="MNB110"/>
      <c r="MNC110"/>
      <c r="MND110"/>
      <c r="MNE110"/>
      <c r="MNF110"/>
      <c r="MNG110"/>
      <c r="MNH110"/>
      <c r="MNI110"/>
      <c r="MNJ110"/>
      <c r="MNK110"/>
      <c r="MNL110"/>
      <c r="MNM110"/>
      <c r="MNN110"/>
      <c r="MNO110"/>
      <c r="MNP110"/>
      <c r="MNQ110"/>
      <c r="MNR110"/>
      <c r="MNS110"/>
      <c r="MNT110"/>
      <c r="MNU110"/>
      <c r="MNV110"/>
      <c r="MNW110"/>
      <c r="MNX110"/>
      <c r="MNY110"/>
      <c r="MNZ110"/>
      <c r="MOA110"/>
      <c r="MOB110"/>
      <c r="MOC110"/>
      <c r="MOD110"/>
      <c r="MOE110"/>
      <c r="MOF110"/>
      <c r="MOG110"/>
      <c r="MOH110"/>
      <c r="MOI110"/>
      <c r="MOJ110"/>
      <c r="MOK110"/>
      <c r="MOL110"/>
      <c r="MOM110"/>
      <c r="MON110"/>
      <c r="MOO110"/>
      <c r="MOP110"/>
      <c r="MOQ110"/>
      <c r="MOR110"/>
      <c r="MOS110"/>
      <c r="MOT110"/>
      <c r="MOU110"/>
      <c r="MOV110"/>
      <c r="MOW110"/>
      <c r="MOX110"/>
      <c r="MOY110"/>
      <c r="MOZ110"/>
      <c r="MPA110"/>
      <c r="MPB110"/>
      <c r="MPC110"/>
      <c r="MPD110"/>
      <c r="MPE110"/>
      <c r="MPF110"/>
      <c r="MPG110"/>
      <c r="MPH110"/>
      <c r="MPI110"/>
      <c r="MPJ110"/>
      <c r="MPK110"/>
      <c r="MPL110"/>
      <c r="MPM110"/>
      <c r="MPN110"/>
      <c r="MPO110"/>
      <c r="MPP110"/>
      <c r="MPQ110"/>
      <c r="MPR110"/>
      <c r="MPS110"/>
      <c r="MPT110"/>
      <c r="MPU110"/>
      <c r="MPV110"/>
      <c r="MPW110"/>
      <c r="MPX110"/>
      <c r="MPY110"/>
      <c r="MPZ110"/>
      <c r="MQA110"/>
      <c r="MQB110"/>
      <c r="MQC110"/>
      <c r="MQD110"/>
      <c r="MQE110"/>
      <c r="MQF110"/>
      <c r="MQG110"/>
      <c r="MQH110"/>
      <c r="MQI110"/>
      <c r="MQJ110"/>
      <c r="MQK110"/>
      <c r="MQL110"/>
      <c r="MQM110"/>
      <c r="MQN110"/>
      <c r="MQO110"/>
      <c r="MQP110"/>
      <c r="MQQ110"/>
      <c r="MQR110"/>
      <c r="MQS110"/>
      <c r="MQT110"/>
      <c r="MQU110"/>
      <c r="MQV110"/>
      <c r="MQW110"/>
      <c r="MQX110"/>
      <c r="MQY110"/>
      <c r="MQZ110"/>
      <c r="MRA110"/>
      <c r="MRB110"/>
      <c r="MRC110"/>
      <c r="MRD110"/>
      <c r="MRE110"/>
      <c r="MRF110"/>
      <c r="MRG110"/>
      <c r="MRH110"/>
      <c r="MRI110"/>
      <c r="MRJ110"/>
      <c r="MRK110"/>
      <c r="MRL110"/>
      <c r="MRM110"/>
      <c r="MRN110"/>
      <c r="MRO110"/>
      <c r="MRP110"/>
      <c r="MRQ110"/>
      <c r="MRR110"/>
      <c r="MRS110"/>
      <c r="MRT110"/>
      <c r="MRU110"/>
      <c r="MRV110"/>
      <c r="MRW110"/>
      <c r="MRX110"/>
      <c r="MRY110"/>
      <c r="MRZ110"/>
      <c r="MSA110"/>
      <c r="MSB110"/>
      <c r="MSC110"/>
      <c r="MSD110"/>
      <c r="MSE110"/>
      <c r="MSF110"/>
      <c r="MSG110"/>
      <c r="MSH110"/>
      <c r="MSI110"/>
      <c r="MSJ110"/>
      <c r="MSK110"/>
      <c r="MSL110"/>
      <c r="MSM110"/>
      <c r="MSN110"/>
      <c r="MSO110"/>
      <c r="MSP110"/>
      <c r="MSQ110"/>
      <c r="MSR110"/>
      <c r="MSS110"/>
      <c r="MST110"/>
      <c r="MSU110"/>
      <c r="MSV110"/>
      <c r="MSW110"/>
      <c r="MSX110"/>
      <c r="MSY110"/>
      <c r="MSZ110"/>
      <c r="MTA110"/>
      <c r="MTB110"/>
      <c r="MTC110"/>
      <c r="MTD110"/>
      <c r="MTE110"/>
      <c r="MTF110"/>
      <c r="MTG110"/>
      <c r="MTH110"/>
      <c r="MTI110"/>
      <c r="MTJ110"/>
      <c r="MTK110"/>
      <c r="MTL110"/>
      <c r="MTM110"/>
      <c r="MTN110"/>
      <c r="MTO110"/>
      <c r="MTP110"/>
      <c r="MTQ110"/>
      <c r="MTR110"/>
      <c r="MTS110"/>
      <c r="MTT110"/>
      <c r="MTU110"/>
      <c r="MTV110"/>
      <c r="MTW110"/>
      <c r="MTX110"/>
      <c r="MTY110"/>
      <c r="MTZ110"/>
      <c r="MUA110"/>
      <c r="MUB110"/>
      <c r="MUC110"/>
      <c r="MUD110"/>
      <c r="MUE110"/>
      <c r="MUF110"/>
      <c r="MUG110"/>
      <c r="MUH110"/>
      <c r="MUI110"/>
      <c r="MUJ110"/>
      <c r="MUK110"/>
      <c r="MUL110"/>
      <c r="MUM110"/>
      <c r="MUN110"/>
      <c r="MUO110"/>
      <c r="MUP110"/>
      <c r="MUQ110"/>
      <c r="MUR110"/>
      <c r="MUS110"/>
      <c r="MUT110"/>
      <c r="MUU110"/>
      <c r="MUV110"/>
      <c r="MUW110"/>
      <c r="MUX110"/>
      <c r="MUY110"/>
      <c r="MUZ110"/>
      <c r="MVA110"/>
      <c r="MVB110"/>
      <c r="MVC110"/>
      <c r="MVD110"/>
      <c r="MVE110"/>
      <c r="MVF110"/>
      <c r="MVG110"/>
      <c r="MVH110"/>
      <c r="MVI110"/>
      <c r="MVJ110"/>
      <c r="MVK110"/>
      <c r="MVL110"/>
      <c r="MVM110"/>
      <c r="MVN110"/>
      <c r="MVO110"/>
      <c r="MVP110"/>
      <c r="MVQ110"/>
      <c r="MVR110"/>
      <c r="MVS110"/>
      <c r="MVT110"/>
      <c r="MVU110"/>
      <c r="MVV110"/>
      <c r="MVW110"/>
      <c r="MVX110"/>
      <c r="MVY110"/>
      <c r="MVZ110"/>
      <c r="MWA110"/>
      <c r="MWB110"/>
      <c r="MWC110"/>
      <c r="MWD110"/>
      <c r="MWE110"/>
      <c r="MWF110"/>
      <c r="MWG110"/>
      <c r="MWH110"/>
      <c r="MWI110"/>
      <c r="MWJ110"/>
      <c r="MWK110"/>
      <c r="MWL110"/>
      <c r="MWM110"/>
      <c r="MWN110"/>
      <c r="MWO110"/>
      <c r="MWP110"/>
      <c r="MWQ110"/>
      <c r="MWR110"/>
      <c r="MWS110"/>
      <c r="MWT110"/>
      <c r="MWU110"/>
      <c r="MWV110"/>
      <c r="MWW110"/>
      <c r="MWX110"/>
      <c r="MWY110"/>
      <c r="MWZ110"/>
      <c r="MXA110"/>
      <c r="MXB110"/>
      <c r="MXC110"/>
      <c r="MXD110"/>
      <c r="MXE110"/>
      <c r="MXF110"/>
      <c r="MXG110"/>
      <c r="MXH110"/>
      <c r="MXI110"/>
      <c r="MXJ110"/>
      <c r="MXK110"/>
      <c r="MXL110"/>
      <c r="MXM110"/>
      <c r="MXN110"/>
      <c r="MXO110"/>
      <c r="MXP110"/>
      <c r="MXQ110"/>
      <c r="MXR110"/>
      <c r="MXS110"/>
      <c r="MXT110"/>
      <c r="MXU110"/>
      <c r="MXV110"/>
      <c r="MXW110"/>
      <c r="MXX110"/>
      <c r="MXY110"/>
      <c r="MXZ110"/>
      <c r="MYA110"/>
      <c r="MYB110"/>
      <c r="MYC110"/>
      <c r="MYD110"/>
      <c r="MYE110"/>
      <c r="MYF110"/>
      <c r="MYG110"/>
      <c r="MYH110"/>
      <c r="MYI110"/>
      <c r="MYJ110"/>
      <c r="MYK110"/>
      <c r="MYL110"/>
      <c r="MYM110"/>
      <c r="MYN110"/>
      <c r="MYO110"/>
      <c r="MYP110"/>
      <c r="MYQ110"/>
      <c r="MYR110"/>
      <c r="MYS110"/>
      <c r="MYT110"/>
      <c r="MYU110"/>
      <c r="MYV110"/>
      <c r="MYW110"/>
      <c r="MYX110"/>
      <c r="MYY110"/>
      <c r="MYZ110"/>
      <c r="MZA110"/>
      <c r="MZB110"/>
      <c r="MZC110"/>
      <c r="MZD110"/>
      <c r="MZE110"/>
      <c r="MZF110"/>
      <c r="MZG110"/>
      <c r="MZH110"/>
      <c r="MZI110"/>
      <c r="MZJ110"/>
      <c r="MZK110"/>
      <c r="MZL110"/>
      <c r="MZM110"/>
      <c r="MZN110"/>
      <c r="MZO110"/>
      <c r="MZP110"/>
      <c r="MZQ110"/>
      <c r="MZR110"/>
      <c r="MZS110"/>
      <c r="MZT110"/>
      <c r="MZU110"/>
      <c r="MZV110"/>
      <c r="MZW110"/>
      <c r="MZX110"/>
      <c r="MZY110"/>
      <c r="MZZ110"/>
      <c r="NAA110"/>
      <c r="NAB110"/>
      <c r="NAC110"/>
      <c r="NAD110"/>
      <c r="NAE110"/>
      <c r="NAF110"/>
      <c r="NAG110"/>
      <c r="NAH110"/>
      <c r="NAI110"/>
      <c r="NAJ110"/>
      <c r="NAK110"/>
      <c r="NAL110"/>
      <c r="NAM110"/>
      <c r="NAN110"/>
      <c r="NAO110"/>
      <c r="NAP110"/>
      <c r="NAQ110"/>
      <c r="NAR110"/>
      <c r="NAS110"/>
      <c r="NAT110"/>
      <c r="NAU110"/>
      <c r="NAV110"/>
      <c r="NAW110"/>
      <c r="NAX110"/>
      <c r="NAY110"/>
      <c r="NAZ110"/>
      <c r="NBA110"/>
      <c r="NBB110"/>
      <c r="NBC110"/>
      <c r="NBD110"/>
      <c r="NBE110"/>
      <c r="NBF110"/>
      <c r="NBG110"/>
      <c r="NBH110"/>
      <c r="NBI110"/>
      <c r="NBJ110"/>
      <c r="NBK110"/>
      <c r="NBL110"/>
      <c r="NBM110"/>
      <c r="NBN110"/>
      <c r="NBO110"/>
      <c r="NBP110"/>
      <c r="NBQ110"/>
      <c r="NBR110"/>
      <c r="NBS110"/>
      <c r="NBT110"/>
      <c r="NBU110"/>
      <c r="NBV110"/>
      <c r="NBW110"/>
      <c r="NBX110"/>
      <c r="NBY110"/>
      <c r="NBZ110"/>
      <c r="NCA110"/>
      <c r="NCB110"/>
      <c r="NCC110"/>
      <c r="NCD110"/>
      <c r="NCE110"/>
      <c r="NCF110"/>
      <c r="NCG110"/>
      <c r="NCH110"/>
      <c r="NCI110"/>
      <c r="NCJ110"/>
      <c r="NCK110"/>
      <c r="NCL110"/>
      <c r="NCM110"/>
      <c r="NCN110"/>
      <c r="NCO110"/>
      <c r="NCP110"/>
      <c r="NCQ110"/>
      <c r="NCR110"/>
      <c r="NCS110"/>
      <c r="NCT110"/>
      <c r="NCU110"/>
      <c r="NCV110"/>
      <c r="NCW110"/>
      <c r="NCX110"/>
      <c r="NCY110"/>
      <c r="NCZ110"/>
      <c r="NDA110"/>
      <c r="NDB110"/>
      <c r="NDC110"/>
      <c r="NDD110"/>
      <c r="NDE110"/>
      <c r="NDF110"/>
      <c r="NDG110"/>
      <c r="NDH110"/>
      <c r="NDI110"/>
      <c r="NDJ110"/>
      <c r="NDK110"/>
      <c r="NDL110"/>
      <c r="NDM110"/>
      <c r="NDN110"/>
      <c r="NDO110"/>
      <c r="NDP110"/>
      <c r="NDQ110"/>
      <c r="NDR110"/>
      <c r="NDS110"/>
      <c r="NDT110"/>
      <c r="NDU110"/>
      <c r="NDV110"/>
      <c r="NDW110"/>
      <c r="NDX110"/>
      <c r="NDY110"/>
      <c r="NDZ110"/>
      <c r="NEA110"/>
      <c r="NEB110"/>
      <c r="NEC110"/>
      <c r="NED110"/>
      <c r="NEE110"/>
      <c r="NEF110"/>
      <c r="NEG110"/>
      <c r="NEH110"/>
      <c r="NEI110"/>
      <c r="NEJ110"/>
      <c r="NEK110"/>
      <c r="NEL110"/>
      <c r="NEM110"/>
      <c r="NEN110"/>
      <c r="NEO110"/>
      <c r="NEP110"/>
      <c r="NEQ110"/>
      <c r="NER110"/>
      <c r="NES110"/>
      <c r="NET110"/>
      <c r="NEU110"/>
      <c r="NEV110"/>
      <c r="NEW110"/>
      <c r="NEX110"/>
      <c r="NEY110"/>
      <c r="NEZ110"/>
      <c r="NFA110"/>
      <c r="NFB110"/>
      <c r="NFC110"/>
      <c r="NFD110"/>
      <c r="NFE110"/>
      <c r="NFF110"/>
      <c r="NFG110"/>
      <c r="NFH110"/>
      <c r="NFI110"/>
      <c r="NFJ110"/>
      <c r="NFK110"/>
      <c r="NFL110"/>
      <c r="NFM110"/>
      <c r="NFN110"/>
      <c r="NFO110"/>
      <c r="NFP110"/>
      <c r="NFQ110"/>
      <c r="NFR110"/>
      <c r="NFS110"/>
      <c r="NFT110"/>
      <c r="NFU110"/>
      <c r="NFV110"/>
      <c r="NFW110"/>
      <c r="NFX110"/>
      <c r="NFY110"/>
      <c r="NFZ110"/>
      <c r="NGA110"/>
      <c r="NGB110"/>
      <c r="NGC110"/>
      <c r="NGD110"/>
      <c r="NGE110"/>
      <c r="NGF110"/>
      <c r="NGG110"/>
      <c r="NGH110"/>
      <c r="NGI110"/>
      <c r="NGJ110"/>
      <c r="NGK110"/>
      <c r="NGL110"/>
      <c r="NGM110"/>
      <c r="NGN110"/>
      <c r="NGO110"/>
      <c r="NGP110"/>
      <c r="NGQ110"/>
      <c r="NGR110"/>
      <c r="NGS110"/>
      <c r="NGT110"/>
      <c r="NGU110"/>
      <c r="NGV110"/>
      <c r="NGW110"/>
      <c r="NGX110"/>
      <c r="NGY110"/>
      <c r="NGZ110"/>
      <c r="NHA110"/>
      <c r="NHB110"/>
      <c r="NHC110"/>
      <c r="NHD110"/>
      <c r="NHE110"/>
      <c r="NHF110"/>
      <c r="NHG110"/>
      <c r="NHH110"/>
      <c r="NHI110"/>
      <c r="NHJ110"/>
      <c r="NHK110"/>
      <c r="NHL110"/>
      <c r="NHM110"/>
      <c r="NHN110"/>
      <c r="NHO110"/>
      <c r="NHP110"/>
      <c r="NHQ110"/>
      <c r="NHR110"/>
      <c r="NHS110"/>
      <c r="NHT110"/>
      <c r="NHU110"/>
      <c r="NHV110"/>
      <c r="NHW110"/>
      <c r="NHX110"/>
      <c r="NHY110"/>
      <c r="NHZ110"/>
      <c r="NIA110"/>
      <c r="NIB110"/>
      <c r="NIC110"/>
      <c r="NID110"/>
      <c r="NIE110"/>
      <c r="NIF110"/>
      <c r="NIG110"/>
      <c r="NIH110"/>
      <c r="NII110"/>
      <c r="NIJ110"/>
      <c r="NIK110"/>
      <c r="NIL110"/>
      <c r="NIM110"/>
      <c r="NIN110"/>
      <c r="NIO110"/>
      <c r="NIP110"/>
      <c r="NIQ110"/>
      <c r="NIR110"/>
      <c r="NIS110"/>
      <c r="NIT110"/>
      <c r="NIU110"/>
      <c r="NIV110"/>
      <c r="NIW110"/>
      <c r="NIX110"/>
      <c r="NIY110"/>
      <c r="NIZ110"/>
      <c r="NJA110"/>
      <c r="NJB110"/>
      <c r="NJC110"/>
      <c r="NJD110"/>
      <c r="NJE110"/>
      <c r="NJF110"/>
      <c r="NJG110"/>
      <c r="NJH110"/>
      <c r="NJI110"/>
      <c r="NJJ110"/>
      <c r="NJK110"/>
      <c r="NJL110"/>
      <c r="NJM110"/>
      <c r="NJN110"/>
      <c r="NJO110"/>
      <c r="NJP110"/>
      <c r="NJQ110"/>
      <c r="NJR110"/>
      <c r="NJS110"/>
      <c r="NJT110"/>
      <c r="NJU110"/>
      <c r="NJV110"/>
      <c r="NJW110"/>
      <c r="NJX110"/>
      <c r="NJY110"/>
      <c r="NJZ110"/>
      <c r="NKA110"/>
      <c r="NKB110"/>
      <c r="NKC110"/>
      <c r="NKD110"/>
      <c r="NKE110"/>
      <c r="NKF110"/>
      <c r="NKG110"/>
      <c r="NKH110"/>
      <c r="NKI110"/>
      <c r="NKJ110"/>
      <c r="NKK110"/>
      <c r="NKL110"/>
      <c r="NKM110"/>
      <c r="NKN110"/>
      <c r="NKO110"/>
      <c r="NKP110"/>
      <c r="NKQ110"/>
      <c r="NKR110"/>
      <c r="NKS110"/>
      <c r="NKT110"/>
      <c r="NKU110"/>
      <c r="NKV110"/>
      <c r="NKW110"/>
      <c r="NKX110"/>
      <c r="NKY110"/>
      <c r="NKZ110"/>
      <c r="NLA110"/>
      <c r="NLB110"/>
      <c r="NLC110"/>
      <c r="NLD110"/>
      <c r="NLE110"/>
      <c r="NLF110"/>
      <c r="NLG110"/>
      <c r="NLH110"/>
      <c r="NLI110"/>
      <c r="NLJ110"/>
      <c r="NLK110"/>
      <c r="NLL110"/>
      <c r="NLM110"/>
      <c r="NLN110"/>
      <c r="NLO110"/>
      <c r="NLP110"/>
      <c r="NLQ110"/>
      <c r="NLR110"/>
      <c r="NLS110"/>
      <c r="NLT110"/>
      <c r="NLU110"/>
      <c r="NLV110"/>
      <c r="NLW110"/>
      <c r="NLX110"/>
      <c r="NLY110"/>
      <c r="NLZ110"/>
      <c r="NMA110"/>
      <c r="NMB110"/>
      <c r="NMC110"/>
      <c r="NMD110"/>
      <c r="NME110"/>
      <c r="NMF110"/>
      <c r="NMG110"/>
      <c r="NMH110"/>
      <c r="NMI110"/>
      <c r="NMJ110"/>
      <c r="NMK110"/>
      <c r="NML110"/>
      <c r="NMM110"/>
      <c r="NMN110"/>
      <c r="NMO110"/>
      <c r="NMP110"/>
      <c r="NMQ110"/>
      <c r="NMR110"/>
      <c r="NMS110"/>
      <c r="NMT110"/>
      <c r="NMU110"/>
      <c r="NMV110"/>
      <c r="NMW110"/>
      <c r="NMX110"/>
      <c r="NMY110"/>
      <c r="NMZ110"/>
      <c r="NNA110"/>
      <c r="NNB110"/>
      <c r="NNC110"/>
      <c r="NND110"/>
      <c r="NNE110"/>
      <c r="NNF110"/>
      <c r="NNG110"/>
      <c r="NNH110"/>
      <c r="NNI110"/>
      <c r="NNJ110"/>
      <c r="NNK110"/>
      <c r="NNL110"/>
      <c r="NNM110"/>
      <c r="NNN110"/>
      <c r="NNO110"/>
      <c r="NNP110"/>
      <c r="NNQ110"/>
      <c r="NNR110"/>
      <c r="NNS110"/>
      <c r="NNT110"/>
      <c r="NNU110"/>
      <c r="NNV110"/>
      <c r="NNW110"/>
      <c r="NNX110"/>
      <c r="NNY110"/>
      <c r="NNZ110"/>
      <c r="NOA110"/>
      <c r="NOB110"/>
      <c r="NOC110"/>
      <c r="NOD110"/>
      <c r="NOE110"/>
      <c r="NOF110"/>
      <c r="NOG110"/>
      <c r="NOH110"/>
      <c r="NOI110"/>
      <c r="NOJ110"/>
      <c r="NOK110"/>
      <c r="NOL110"/>
      <c r="NOM110"/>
      <c r="NON110"/>
      <c r="NOO110"/>
      <c r="NOP110"/>
      <c r="NOQ110"/>
      <c r="NOR110"/>
      <c r="NOS110"/>
      <c r="NOT110"/>
      <c r="NOU110"/>
      <c r="NOV110"/>
      <c r="NOW110"/>
      <c r="NOX110"/>
      <c r="NOY110"/>
      <c r="NOZ110"/>
      <c r="NPA110"/>
      <c r="NPB110"/>
      <c r="NPC110"/>
      <c r="NPD110"/>
      <c r="NPE110"/>
      <c r="NPF110"/>
      <c r="NPG110"/>
      <c r="NPH110"/>
      <c r="NPI110"/>
      <c r="NPJ110"/>
      <c r="NPK110"/>
      <c r="NPL110"/>
      <c r="NPM110"/>
      <c r="NPN110"/>
      <c r="NPO110"/>
      <c r="NPP110"/>
      <c r="NPQ110"/>
      <c r="NPR110"/>
      <c r="NPS110"/>
      <c r="NPT110"/>
      <c r="NPU110"/>
      <c r="NPV110"/>
      <c r="NPW110"/>
      <c r="NPX110"/>
      <c r="NPY110"/>
      <c r="NPZ110"/>
      <c r="NQA110"/>
      <c r="NQB110"/>
      <c r="NQC110"/>
      <c r="NQD110"/>
      <c r="NQE110"/>
      <c r="NQF110"/>
      <c r="NQG110"/>
      <c r="NQH110"/>
      <c r="NQI110"/>
      <c r="NQJ110"/>
      <c r="NQK110"/>
      <c r="NQL110"/>
      <c r="NQM110"/>
      <c r="NQN110"/>
      <c r="NQO110"/>
      <c r="NQP110"/>
      <c r="NQQ110"/>
      <c r="NQR110"/>
      <c r="NQS110"/>
      <c r="NQT110"/>
      <c r="NQU110"/>
      <c r="NQV110"/>
      <c r="NQW110"/>
      <c r="NQX110"/>
      <c r="NQY110"/>
      <c r="NQZ110"/>
      <c r="NRA110"/>
      <c r="NRB110"/>
      <c r="NRC110"/>
      <c r="NRD110"/>
      <c r="NRE110"/>
      <c r="NRF110"/>
      <c r="NRG110"/>
      <c r="NRH110"/>
      <c r="NRI110"/>
      <c r="NRJ110"/>
      <c r="NRK110"/>
      <c r="NRL110"/>
      <c r="NRM110"/>
      <c r="NRN110"/>
      <c r="NRO110"/>
      <c r="NRP110"/>
      <c r="NRQ110"/>
      <c r="NRR110"/>
      <c r="NRS110"/>
      <c r="NRT110"/>
      <c r="NRU110"/>
      <c r="NRV110"/>
      <c r="NRW110"/>
      <c r="NRX110"/>
      <c r="NRY110"/>
      <c r="NRZ110"/>
      <c r="NSA110"/>
      <c r="NSB110"/>
      <c r="NSC110"/>
      <c r="NSD110"/>
      <c r="NSE110"/>
      <c r="NSF110"/>
      <c r="NSG110"/>
      <c r="NSH110"/>
      <c r="NSI110"/>
      <c r="NSJ110"/>
      <c r="NSK110"/>
      <c r="NSL110"/>
      <c r="NSM110"/>
      <c r="NSN110"/>
      <c r="NSO110"/>
      <c r="NSP110"/>
      <c r="NSQ110"/>
      <c r="NSR110"/>
      <c r="NSS110"/>
      <c r="NST110"/>
      <c r="NSU110"/>
      <c r="NSV110"/>
      <c r="NSW110"/>
      <c r="NSX110"/>
      <c r="NSY110"/>
      <c r="NSZ110"/>
      <c r="NTA110"/>
      <c r="NTB110"/>
      <c r="NTC110"/>
      <c r="NTD110"/>
      <c r="NTE110"/>
      <c r="NTF110"/>
      <c r="NTG110"/>
      <c r="NTH110"/>
      <c r="NTI110"/>
      <c r="NTJ110"/>
      <c r="NTK110"/>
      <c r="NTL110"/>
      <c r="NTM110"/>
      <c r="NTN110"/>
      <c r="NTO110"/>
      <c r="NTP110"/>
      <c r="NTQ110"/>
      <c r="NTR110"/>
      <c r="NTS110"/>
      <c r="NTT110"/>
      <c r="NTU110"/>
      <c r="NTV110"/>
      <c r="NTW110"/>
      <c r="NTX110"/>
      <c r="NTY110"/>
      <c r="NTZ110"/>
      <c r="NUA110"/>
      <c r="NUB110"/>
      <c r="NUC110"/>
      <c r="NUD110"/>
      <c r="NUE110"/>
      <c r="NUF110"/>
      <c r="NUG110"/>
      <c r="NUH110"/>
      <c r="NUI110"/>
      <c r="NUJ110"/>
      <c r="NUK110"/>
      <c r="NUL110"/>
      <c r="NUM110"/>
      <c r="NUN110"/>
      <c r="NUO110"/>
      <c r="NUP110"/>
      <c r="NUQ110"/>
      <c r="NUR110"/>
      <c r="NUS110"/>
      <c r="NUT110"/>
      <c r="NUU110"/>
      <c r="NUV110"/>
      <c r="NUW110"/>
      <c r="NUX110"/>
      <c r="NUY110"/>
      <c r="NUZ110"/>
      <c r="NVA110"/>
      <c r="NVB110"/>
      <c r="NVC110"/>
      <c r="NVD110"/>
      <c r="NVE110"/>
      <c r="NVF110"/>
      <c r="NVG110"/>
      <c r="NVH110"/>
      <c r="NVI110"/>
      <c r="NVJ110"/>
      <c r="NVK110"/>
      <c r="NVL110"/>
      <c r="NVM110"/>
      <c r="NVN110"/>
      <c r="NVO110"/>
      <c r="NVP110"/>
      <c r="NVQ110"/>
      <c r="NVR110"/>
      <c r="NVS110"/>
      <c r="NVT110"/>
      <c r="NVU110"/>
      <c r="NVV110"/>
      <c r="NVW110"/>
      <c r="NVX110"/>
      <c r="NVY110"/>
      <c r="NVZ110"/>
      <c r="NWA110"/>
      <c r="NWB110"/>
      <c r="NWC110"/>
      <c r="NWD110"/>
      <c r="NWE110"/>
      <c r="NWF110"/>
      <c r="NWG110"/>
      <c r="NWH110"/>
      <c r="NWI110"/>
      <c r="NWJ110"/>
      <c r="NWK110"/>
      <c r="NWL110"/>
      <c r="NWM110"/>
      <c r="NWN110"/>
      <c r="NWO110"/>
      <c r="NWP110"/>
      <c r="NWQ110"/>
      <c r="NWR110"/>
      <c r="NWS110"/>
      <c r="NWT110"/>
      <c r="NWU110"/>
      <c r="NWV110"/>
      <c r="NWW110"/>
      <c r="NWX110"/>
      <c r="NWY110"/>
      <c r="NWZ110"/>
      <c r="NXA110"/>
      <c r="NXB110"/>
      <c r="NXC110"/>
      <c r="NXD110"/>
      <c r="NXE110"/>
      <c r="NXF110"/>
      <c r="NXG110"/>
      <c r="NXH110"/>
      <c r="NXI110"/>
      <c r="NXJ110"/>
      <c r="NXK110"/>
      <c r="NXL110"/>
      <c r="NXM110"/>
      <c r="NXN110"/>
      <c r="NXO110"/>
      <c r="NXP110"/>
      <c r="NXQ110"/>
      <c r="NXR110"/>
      <c r="NXS110"/>
      <c r="NXT110"/>
      <c r="NXU110"/>
      <c r="NXV110"/>
      <c r="NXW110"/>
      <c r="NXX110"/>
      <c r="NXY110"/>
      <c r="NXZ110"/>
      <c r="NYA110"/>
      <c r="NYB110"/>
      <c r="NYC110"/>
      <c r="NYD110"/>
      <c r="NYE110"/>
      <c r="NYF110"/>
      <c r="NYG110"/>
      <c r="NYH110"/>
      <c r="NYI110"/>
      <c r="NYJ110"/>
      <c r="NYK110"/>
      <c r="NYL110"/>
      <c r="NYM110"/>
      <c r="NYN110"/>
      <c r="NYO110"/>
      <c r="NYP110"/>
      <c r="NYQ110"/>
      <c r="NYR110"/>
      <c r="NYS110"/>
      <c r="NYT110"/>
      <c r="NYU110"/>
      <c r="NYV110"/>
      <c r="NYW110"/>
      <c r="NYX110"/>
      <c r="NYY110"/>
      <c r="NYZ110"/>
      <c r="NZA110"/>
      <c r="NZB110"/>
      <c r="NZC110"/>
      <c r="NZD110"/>
      <c r="NZE110"/>
      <c r="NZF110"/>
      <c r="NZG110"/>
      <c r="NZH110"/>
      <c r="NZI110"/>
      <c r="NZJ110"/>
      <c r="NZK110"/>
      <c r="NZL110"/>
      <c r="NZM110"/>
      <c r="NZN110"/>
      <c r="NZO110"/>
      <c r="NZP110"/>
      <c r="NZQ110"/>
      <c r="NZR110"/>
      <c r="NZS110"/>
      <c r="NZT110"/>
      <c r="NZU110"/>
      <c r="NZV110"/>
      <c r="NZW110"/>
      <c r="NZX110"/>
      <c r="NZY110"/>
      <c r="NZZ110"/>
      <c r="OAA110"/>
      <c r="OAB110"/>
      <c r="OAC110"/>
      <c r="OAD110"/>
      <c r="OAE110"/>
      <c r="OAF110"/>
      <c r="OAG110"/>
      <c r="OAH110"/>
      <c r="OAI110"/>
      <c r="OAJ110"/>
      <c r="OAK110"/>
      <c r="OAL110"/>
      <c r="OAM110"/>
      <c r="OAN110"/>
      <c r="OAO110"/>
      <c r="OAP110"/>
      <c r="OAQ110"/>
      <c r="OAR110"/>
      <c r="OAS110"/>
      <c r="OAT110"/>
      <c r="OAU110"/>
      <c r="OAV110"/>
      <c r="OAW110"/>
      <c r="OAX110"/>
      <c r="OAY110"/>
      <c r="OAZ110"/>
      <c r="OBA110"/>
      <c r="OBB110"/>
      <c r="OBC110"/>
      <c r="OBD110"/>
      <c r="OBE110"/>
      <c r="OBF110"/>
      <c r="OBG110"/>
      <c r="OBH110"/>
      <c r="OBI110"/>
      <c r="OBJ110"/>
      <c r="OBK110"/>
      <c r="OBL110"/>
      <c r="OBM110"/>
      <c r="OBN110"/>
      <c r="OBO110"/>
      <c r="OBP110"/>
      <c r="OBQ110"/>
      <c r="OBR110"/>
      <c r="OBS110"/>
      <c r="OBT110"/>
      <c r="OBU110"/>
      <c r="OBV110"/>
      <c r="OBW110"/>
      <c r="OBX110"/>
      <c r="OBY110"/>
      <c r="OBZ110"/>
      <c r="OCA110"/>
      <c r="OCB110"/>
      <c r="OCC110"/>
      <c r="OCD110"/>
      <c r="OCE110"/>
      <c r="OCF110"/>
      <c r="OCG110"/>
      <c r="OCH110"/>
      <c r="OCI110"/>
      <c r="OCJ110"/>
      <c r="OCK110"/>
      <c r="OCL110"/>
      <c r="OCM110"/>
      <c r="OCN110"/>
      <c r="OCO110"/>
      <c r="OCP110"/>
      <c r="OCQ110"/>
      <c r="OCR110"/>
      <c r="OCS110"/>
      <c r="OCT110"/>
      <c r="OCU110"/>
      <c r="OCV110"/>
      <c r="OCW110"/>
      <c r="OCX110"/>
      <c r="OCY110"/>
      <c r="OCZ110"/>
      <c r="ODA110"/>
      <c r="ODB110"/>
      <c r="ODC110"/>
      <c r="ODD110"/>
      <c r="ODE110"/>
      <c r="ODF110"/>
      <c r="ODG110"/>
      <c r="ODH110"/>
      <c r="ODI110"/>
      <c r="ODJ110"/>
      <c r="ODK110"/>
      <c r="ODL110"/>
      <c r="ODM110"/>
      <c r="ODN110"/>
      <c r="ODO110"/>
      <c r="ODP110"/>
      <c r="ODQ110"/>
      <c r="ODR110"/>
      <c r="ODS110"/>
      <c r="ODT110"/>
      <c r="ODU110"/>
      <c r="ODV110"/>
      <c r="ODW110"/>
      <c r="ODX110"/>
      <c r="ODY110"/>
      <c r="ODZ110"/>
      <c r="OEA110"/>
      <c r="OEB110"/>
      <c r="OEC110"/>
      <c r="OED110"/>
      <c r="OEE110"/>
      <c r="OEF110"/>
      <c r="OEG110"/>
      <c r="OEH110"/>
      <c r="OEI110"/>
      <c r="OEJ110"/>
      <c r="OEK110"/>
      <c r="OEL110"/>
      <c r="OEM110"/>
      <c r="OEN110"/>
      <c r="OEO110"/>
      <c r="OEP110"/>
      <c r="OEQ110"/>
      <c r="OER110"/>
      <c r="OES110"/>
      <c r="OET110"/>
      <c r="OEU110"/>
      <c r="OEV110"/>
      <c r="OEW110"/>
      <c r="OEX110"/>
      <c r="OEY110"/>
      <c r="OEZ110"/>
      <c r="OFA110"/>
      <c r="OFB110"/>
      <c r="OFC110"/>
      <c r="OFD110"/>
      <c r="OFE110"/>
      <c r="OFF110"/>
      <c r="OFG110"/>
      <c r="OFH110"/>
      <c r="OFI110"/>
      <c r="OFJ110"/>
      <c r="OFK110"/>
      <c r="OFL110"/>
      <c r="OFM110"/>
      <c r="OFN110"/>
      <c r="OFO110"/>
      <c r="OFP110"/>
      <c r="OFQ110"/>
      <c r="OFR110"/>
      <c r="OFS110"/>
      <c r="OFT110"/>
      <c r="OFU110"/>
      <c r="OFV110"/>
      <c r="OFW110"/>
      <c r="OFX110"/>
      <c r="OFY110"/>
      <c r="OFZ110"/>
      <c r="OGA110"/>
      <c r="OGB110"/>
      <c r="OGC110"/>
      <c r="OGD110"/>
      <c r="OGE110"/>
      <c r="OGF110"/>
      <c r="OGG110"/>
      <c r="OGH110"/>
      <c r="OGI110"/>
      <c r="OGJ110"/>
      <c r="OGK110"/>
      <c r="OGL110"/>
      <c r="OGM110"/>
      <c r="OGN110"/>
      <c r="OGO110"/>
      <c r="OGP110"/>
      <c r="OGQ110"/>
      <c r="OGR110"/>
      <c r="OGS110"/>
      <c r="OGT110"/>
      <c r="OGU110"/>
      <c r="OGV110"/>
      <c r="OGW110"/>
      <c r="OGX110"/>
      <c r="OGY110"/>
      <c r="OGZ110"/>
      <c r="OHA110"/>
      <c r="OHB110"/>
      <c r="OHC110"/>
      <c r="OHD110"/>
      <c r="OHE110"/>
      <c r="OHF110"/>
      <c r="OHG110"/>
      <c r="OHH110"/>
      <c r="OHI110"/>
      <c r="OHJ110"/>
      <c r="OHK110"/>
      <c r="OHL110"/>
      <c r="OHM110"/>
      <c r="OHN110"/>
      <c r="OHO110"/>
      <c r="OHP110"/>
      <c r="OHQ110"/>
      <c r="OHR110"/>
      <c r="OHS110"/>
      <c r="OHT110"/>
      <c r="OHU110"/>
      <c r="OHV110"/>
      <c r="OHW110"/>
      <c r="OHX110"/>
      <c r="OHY110"/>
      <c r="OHZ110"/>
      <c r="OIA110"/>
      <c r="OIB110"/>
      <c r="OIC110"/>
      <c r="OID110"/>
      <c r="OIE110"/>
      <c r="OIF110"/>
      <c r="OIG110"/>
      <c r="OIH110"/>
      <c r="OII110"/>
      <c r="OIJ110"/>
      <c r="OIK110"/>
      <c r="OIL110"/>
      <c r="OIM110"/>
      <c r="OIN110"/>
      <c r="OIO110"/>
      <c r="OIP110"/>
      <c r="OIQ110"/>
      <c r="OIR110"/>
      <c r="OIS110"/>
      <c r="OIT110"/>
      <c r="OIU110"/>
      <c r="OIV110"/>
      <c r="OIW110"/>
      <c r="OIX110"/>
      <c r="OIY110"/>
      <c r="OIZ110"/>
      <c r="OJA110"/>
      <c r="OJB110"/>
      <c r="OJC110"/>
      <c r="OJD110"/>
      <c r="OJE110"/>
      <c r="OJF110"/>
      <c r="OJG110"/>
      <c r="OJH110"/>
      <c r="OJI110"/>
      <c r="OJJ110"/>
      <c r="OJK110"/>
      <c r="OJL110"/>
      <c r="OJM110"/>
      <c r="OJN110"/>
      <c r="OJO110"/>
      <c r="OJP110"/>
      <c r="OJQ110"/>
      <c r="OJR110"/>
      <c r="OJS110"/>
      <c r="OJT110"/>
      <c r="OJU110"/>
      <c r="OJV110"/>
      <c r="OJW110"/>
      <c r="OJX110"/>
      <c r="OJY110"/>
      <c r="OJZ110"/>
      <c r="OKA110"/>
      <c r="OKB110"/>
      <c r="OKC110"/>
      <c r="OKD110"/>
      <c r="OKE110"/>
      <c r="OKF110"/>
      <c r="OKG110"/>
      <c r="OKH110"/>
      <c r="OKI110"/>
      <c r="OKJ110"/>
      <c r="OKK110"/>
      <c r="OKL110"/>
      <c r="OKM110"/>
      <c r="OKN110"/>
      <c r="OKO110"/>
      <c r="OKP110"/>
      <c r="OKQ110"/>
      <c r="OKR110"/>
      <c r="OKS110"/>
      <c r="OKT110"/>
      <c r="OKU110"/>
      <c r="OKV110"/>
      <c r="OKW110"/>
      <c r="OKX110"/>
      <c r="OKY110"/>
      <c r="OKZ110"/>
      <c r="OLA110"/>
      <c r="OLB110"/>
      <c r="OLC110"/>
      <c r="OLD110"/>
      <c r="OLE110"/>
      <c r="OLF110"/>
      <c r="OLG110"/>
      <c r="OLH110"/>
      <c r="OLI110"/>
      <c r="OLJ110"/>
      <c r="OLK110"/>
      <c r="OLL110"/>
      <c r="OLM110"/>
      <c r="OLN110"/>
      <c r="OLO110"/>
      <c r="OLP110"/>
      <c r="OLQ110"/>
      <c r="OLR110"/>
      <c r="OLS110"/>
      <c r="OLT110"/>
      <c r="OLU110"/>
      <c r="OLV110"/>
      <c r="OLW110"/>
      <c r="OLX110"/>
      <c r="OLY110"/>
      <c r="OLZ110"/>
      <c r="OMA110"/>
      <c r="OMB110"/>
      <c r="OMC110"/>
      <c r="OMD110"/>
      <c r="OME110"/>
      <c r="OMF110"/>
      <c r="OMG110"/>
      <c r="OMH110"/>
      <c r="OMI110"/>
      <c r="OMJ110"/>
      <c r="OMK110"/>
      <c r="OML110"/>
      <c r="OMM110"/>
      <c r="OMN110"/>
      <c r="OMO110"/>
      <c r="OMP110"/>
      <c r="OMQ110"/>
      <c r="OMR110"/>
      <c r="OMS110"/>
      <c r="OMT110"/>
      <c r="OMU110"/>
      <c r="OMV110"/>
      <c r="OMW110"/>
      <c r="OMX110"/>
      <c r="OMY110"/>
      <c r="OMZ110"/>
      <c r="ONA110"/>
      <c r="ONB110"/>
      <c r="ONC110"/>
      <c r="OND110"/>
      <c r="ONE110"/>
      <c r="ONF110"/>
      <c r="ONG110"/>
      <c r="ONH110"/>
      <c r="ONI110"/>
      <c r="ONJ110"/>
      <c r="ONK110"/>
      <c r="ONL110"/>
      <c r="ONM110"/>
      <c r="ONN110"/>
      <c r="ONO110"/>
      <c r="ONP110"/>
      <c r="ONQ110"/>
      <c r="ONR110"/>
      <c r="ONS110"/>
      <c r="ONT110"/>
      <c r="ONU110"/>
      <c r="ONV110"/>
      <c r="ONW110"/>
      <c r="ONX110"/>
      <c r="ONY110"/>
      <c r="ONZ110"/>
      <c r="OOA110"/>
      <c r="OOB110"/>
      <c r="OOC110"/>
      <c r="OOD110"/>
      <c r="OOE110"/>
      <c r="OOF110"/>
      <c r="OOG110"/>
      <c r="OOH110"/>
      <c r="OOI110"/>
      <c r="OOJ110"/>
      <c r="OOK110"/>
      <c r="OOL110"/>
      <c r="OOM110"/>
      <c r="OON110"/>
      <c r="OOO110"/>
      <c r="OOP110"/>
      <c r="OOQ110"/>
      <c r="OOR110"/>
      <c r="OOS110"/>
      <c r="OOT110"/>
      <c r="OOU110"/>
      <c r="OOV110"/>
      <c r="OOW110"/>
      <c r="OOX110"/>
      <c r="OOY110"/>
      <c r="OOZ110"/>
      <c r="OPA110"/>
      <c r="OPB110"/>
      <c r="OPC110"/>
      <c r="OPD110"/>
      <c r="OPE110"/>
      <c r="OPF110"/>
      <c r="OPG110"/>
      <c r="OPH110"/>
      <c r="OPI110"/>
      <c r="OPJ110"/>
      <c r="OPK110"/>
      <c r="OPL110"/>
      <c r="OPM110"/>
      <c r="OPN110"/>
      <c r="OPO110"/>
      <c r="OPP110"/>
      <c r="OPQ110"/>
      <c r="OPR110"/>
      <c r="OPS110"/>
      <c r="OPT110"/>
      <c r="OPU110"/>
      <c r="OPV110"/>
      <c r="OPW110"/>
      <c r="OPX110"/>
      <c r="OPY110"/>
      <c r="OPZ110"/>
      <c r="OQA110"/>
      <c r="OQB110"/>
      <c r="OQC110"/>
      <c r="OQD110"/>
      <c r="OQE110"/>
      <c r="OQF110"/>
      <c r="OQG110"/>
      <c r="OQH110"/>
      <c r="OQI110"/>
      <c r="OQJ110"/>
      <c r="OQK110"/>
      <c r="OQL110"/>
      <c r="OQM110"/>
      <c r="OQN110"/>
      <c r="OQO110"/>
      <c r="OQP110"/>
      <c r="OQQ110"/>
      <c r="OQR110"/>
      <c r="OQS110"/>
      <c r="OQT110"/>
      <c r="OQU110"/>
      <c r="OQV110"/>
      <c r="OQW110"/>
      <c r="OQX110"/>
      <c r="OQY110"/>
      <c r="OQZ110"/>
      <c r="ORA110"/>
      <c r="ORB110"/>
      <c r="ORC110"/>
      <c r="ORD110"/>
      <c r="ORE110"/>
      <c r="ORF110"/>
      <c r="ORG110"/>
      <c r="ORH110"/>
      <c r="ORI110"/>
      <c r="ORJ110"/>
      <c r="ORK110"/>
      <c r="ORL110"/>
      <c r="ORM110"/>
      <c r="ORN110"/>
      <c r="ORO110"/>
      <c r="ORP110"/>
      <c r="ORQ110"/>
      <c r="ORR110"/>
      <c r="ORS110"/>
      <c r="ORT110"/>
      <c r="ORU110"/>
      <c r="ORV110"/>
      <c r="ORW110"/>
      <c r="ORX110"/>
      <c r="ORY110"/>
      <c r="ORZ110"/>
      <c r="OSA110"/>
      <c r="OSB110"/>
      <c r="OSC110"/>
      <c r="OSD110"/>
      <c r="OSE110"/>
      <c r="OSF110"/>
      <c r="OSG110"/>
      <c r="OSH110"/>
      <c r="OSI110"/>
      <c r="OSJ110"/>
      <c r="OSK110"/>
      <c r="OSL110"/>
      <c r="OSM110"/>
      <c r="OSN110"/>
      <c r="OSO110"/>
      <c r="OSP110"/>
      <c r="OSQ110"/>
      <c r="OSR110"/>
      <c r="OSS110"/>
      <c r="OST110"/>
      <c r="OSU110"/>
      <c r="OSV110"/>
      <c r="OSW110"/>
      <c r="OSX110"/>
      <c r="OSY110"/>
      <c r="OSZ110"/>
      <c r="OTA110"/>
      <c r="OTB110"/>
      <c r="OTC110"/>
      <c r="OTD110"/>
      <c r="OTE110"/>
      <c r="OTF110"/>
      <c r="OTG110"/>
      <c r="OTH110"/>
      <c r="OTI110"/>
      <c r="OTJ110"/>
      <c r="OTK110"/>
      <c r="OTL110"/>
      <c r="OTM110"/>
      <c r="OTN110"/>
      <c r="OTO110"/>
      <c r="OTP110"/>
      <c r="OTQ110"/>
      <c r="OTR110"/>
      <c r="OTS110"/>
      <c r="OTT110"/>
      <c r="OTU110"/>
      <c r="OTV110"/>
      <c r="OTW110"/>
      <c r="OTX110"/>
      <c r="OTY110"/>
      <c r="OTZ110"/>
      <c r="OUA110"/>
      <c r="OUB110"/>
      <c r="OUC110"/>
      <c r="OUD110"/>
      <c r="OUE110"/>
      <c r="OUF110"/>
      <c r="OUG110"/>
      <c r="OUH110"/>
      <c r="OUI110"/>
      <c r="OUJ110"/>
      <c r="OUK110"/>
      <c r="OUL110"/>
      <c r="OUM110"/>
      <c r="OUN110"/>
      <c r="OUO110"/>
      <c r="OUP110"/>
      <c r="OUQ110"/>
      <c r="OUR110"/>
      <c r="OUS110"/>
      <c r="OUT110"/>
      <c r="OUU110"/>
      <c r="OUV110"/>
      <c r="OUW110"/>
      <c r="OUX110"/>
      <c r="OUY110"/>
      <c r="OUZ110"/>
      <c r="OVA110"/>
      <c r="OVB110"/>
      <c r="OVC110"/>
      <c r="OVD110"/>
      <c r="OVE110"/>
      <c r="OVF110"/>
      <c r="OVG110"/>
      <c r="OVH110"/>
      <c r="OVI110"/>
      <c r="OVJ110"/>
      <c r="OVK110"/>
      <c r="OVL110"/>
      <c r="OVM110"/>
      <c r="OVN110"/>
      <c r="OVO110"/>
      <c r="OVP110"/>
      <c r="OVQ110"/>
      <c r="OVR110"/>
      <c r="OVS110"/>
      <c r="OVT110"/>
      <c r="OVU110"/>
      <c r="OVV110"/>
      <c r="OVW110"/>
      <c r="OVX110"/>
      <c r="OVY110"/>
      <c r="OVZ110"/>
      <c r="OWA110"/>
      <c r="OWB110"/>
      <c r="OWC110"/>
      <c r="OWD110"/>
      <c r="OWE110"/>
      <c r="OWF110"/>
      <c r="OWG110"/>
      <c r="OWH110"/>
      <c r="OWI110"/>
      <c r="OWJ110"/>
      <c r="OWK110"/>
      <c r="OWL110"/>
      <c r="OWM110"/>
      <c r="OWN110"/>
      <c r="OWO110"/>
      <c r="OWP110"/>
      <c r="OWQ110"/>
      <c r="OWR110"/>
      <c r="OWS110"/>
      <c r="OWT110"/>
      <c r="OWU110"/>
      <c r="OWV110"/>
      <c r="OWW110"/>
      <c r="OWX110"/>
      <c r="OWY110"/>
      <c r="OWZ110"/>
      <c r="OXA110"/>
      <c r="OXB110"/>
      <c r="OXC110"/>
      <c r="OXD110"/>
      <c r="OXE110"/>
      <c r="OXF110"/>
      <c r="OXG110"/>
      <c r="OXH110"/>
      <c r="OXI110"/>
      <c r="OXJ110"/>
      <c r="OXK110"/>
      <c r="OXL110"/>
      <c r="OXM110"/>
      <c r="OXN110"/>
      <c r="OXO110"/>
      <c r="OXP110"/>
      <c r="OXQ110"/>
      <c r="OXR110"/>
      <c r="OXS110"/>
      <c r="OXT110"/>
      <c r="OXU110"/>
      <c r="OXV110"/>
      <c r="OXW110"/>
      <c r="OXX110"/>
      <c r="OXY110"/>
      <c r="OXZ110"/>
      <c r="OYA110"/>
      <c r="OYB110"/>
      <c r="OYC110"/>
      <c r="OYD110"/>
      <c r="OYE110"/>
      <c r="OYF110"/>
      <c r="OYG110"/>
      <c r="OYH110"/>
      <c r="OYI110"/>
      <c r="OYJ110"/>
      <c r="OYK110"/>
      <c r="OYL110"/>
      <c r="OYM110"/>
      <c r="OYN110"/>
      <c r="OYO110"/>
      <c r="OYP110"/>
      <c r="OYQ110"/>
      <c r="OYR110"/>
      <c r="OYS110"/>
      <c r="OYT110"/>
      <c r="OYU110"/>
      <c r="OYV110"/>
      <c r="OYW110"/>
      <c r="OYX110"/>
      <c r="OYY110"/>
      <c r="OYZ110"/>
      <c r="OZA110"/>
      <c r="OZB110"/>
      <c r="OZC110"/>
      <c r="OZD110"/>
      <c r="OZE110"/>
      <c r="OZF110"/>
      <c r="OZG110"/>
      <c r="OZH110"/>
      <c r="OZI110"/>
      <c r="OZJ110"/>
      <c r="OZK110"/>
      <c r="OZL110"/>
      <c r="OZM110"/>
      <c r="OZN110"/>
      <c r="OZO110"/>
      <c r="OZP110"/>
      <c r="OZQ110"/>
      <c r="OZR110"/>
      <c r="OZS110"/>
      <c r="OZT110"/>
      <c r="OZU110"/>
      <c r="OZV110"/>
      <c r="OZW110"/>
      <c r="OZX110"/>
      <c r="OZY110"/>
      <c r="OZZ110"/>
      <c r="PAA110"/>
      <c r="PAB110"/>
      <c r="PAC110"/>
      <c r="PAD110"/>
      <c r="PAE110"/>
      <c r="PAF110"/>
      <c r="PAG110"/>
      <c r="PAH110"/>
      <c r="PAI110"/>
      <c r="PAJ110"/>
      <c r="PAK110"/>
      <c r="PAL110"/>
      <c r="PAM110"/>
      <c r="PAN110"/>
      <c r="PAO110"/>
      <c r="PAP110"/>
      <c r="PAQ110"/>
      <c r="PAR110"/>
      <c r="PAS110"/>
      <c r="PAT110"/>
      <c r="PAU110"/>
      <c r="PAV110"/>
      <c r="PAW110"/>
      <c r="PAX110"/>
      <c r="PAY110"/>
      <c r="PAZ110"/>
      <c r="PBA110"/>
      <c r="PBB110"/>
      <c r="PBC110"/>
      <c r="PBD110"/>
      <c r="PBE110"/>
      <c r="PBF110"/>
      <c r="PBG110"/>
      <c r="PBH110"/>
      <c r="PBI110"/>
      <c r="PBJ110"/>
      <c r="PBK110"/>
      <c r="PBL110"/>
      <c r="PBM110"/>
      <c r="PBN110"/>
      <c r="PBO110"/>
      <c r="PBP110"/>
      <c r="PBQ110"/>
      <c r="PBR110"/>
      <c r="PBS110"/>
      <c r="PBT110"/>
      <c r="PBU110"/>
      <c r="PBV110"/>
      <c r="PBW110"/>
      <c r="PBX110"/>
      <c r="PBY110"/>
      <c r="PBZ110"/>
      <c r="PCA110"/>
      <c r="PCB110"/>
      <c r="PCC110"/>
      <c r="PCD110"/>
      <c r="PCE110"/>
      <c r="PCF110"/>
      <c r="PCG110"/>
      <c r="PCH110"/>
      <c r="PCI110"/>
      <c r="PCJ110"/>
      <c r="PCK110"/>
      <c r="PCL110"/>
      <c r="PCM110"/>
      <c r="PCN110"/>
      <c r="PCO110"/>
      <c r="PCP110"/>
      <c r="PCQ110"/>
      <c r="PCR110"/>
      <c r="PCS110"/>
      <c r="PCT110"/>
      <c r="PCU110"/>
      <c r="PCV110"/>
      <c r="PCW110"/>
      <c r="PCX110"/>
      <c r="PCY110"/>
      <c r="PCZ110"/>
      <c r="PDA110"/>
      <c r="PDB110"/>
      <c r="PDC110"/>
      <c r="PDD110"/>
      <c r="PDE110"/>
      <c r="PDF110"/>
      <c r="PDG110"/>
      <c r="PDH110"/>
      <c r="PDI110"/>
      <c r="PDJ110"/>
      <c r="PDK110"/>
      <c r="PDL110"/>
      <c r="PDM110"/>
      <c r="PDN110"/>
      <c r="PDO110"/>
      <c r="PDP110"/>
      <c r="PDQ110"/>
      <c r="PDR110"/>
      <c r="PDS110"/>
      <c r="PDT110"/>
      <c r="PDU110"/>
      <c r="PDV110"/>
      <c r="PDW110"/>
      <c r="PDX110"/>
      <c r="PDY110"/>
      <c r="PDZ110"/>
      <c r="PEA110"/>
      <c r="PEB110"/>
      <c r="PEC110"/>
      <c r="PED110"/>
      <c r="PEE110"/>
      <c r="PEF110"/>
      <c r="PEG110"/>
      <c r="PEH110"/>
      <c r="PEI110"/>
      <c r="PEJ110"/>
      <c r="PEK110"/>
      <c r="PEL110"/>
      <c r="PEM110"/>
      <c r="PEN110"/>
      <c r="PEO110"/>
      <c r="PEP110"/>
      <c r="PEQ110"/>
      <c r="PER110"/>
      <c r="PES110"/>
      <c r="PET110"/>
      <c r="PEU110"/>
      <c r="PEV110"/>
      <c r="PEW110"/>
      <c r="PEX110"/>
      <c r="PEY110"/>
      <c r="PEZ110"/>
      <c r="PFA110"/>
      <c r="PFB110"/>
      <c r="PFC110"/>
      <c r="PFD110"/>
      <c r="PFE110"/>
      <c r="PFF110"/>
      <c r="PFG110"/>
      <c r="PFH110"/>
      <c r="PFI110"/>
      <c r="PFJ110"/>
      <c r="PFK110"/>
      <c r="PFL110"/>
      <c r="PFM110"/>
      <c r="PFN110"/>
      <c r="PFO110"/>
      <c r="PFP110"/>
      <c r="PFQ110"/>
      <c r="PFR110"/>
      <c r="PFS110"/>
      <c r="PFT110"/>
      <c r="PFU110"/>
      <c r="PFV110"/>
      <c r="PFW110"/>
      <c r="PFX110"/>
      <c r="PFY110"/>
      <c r="PFZ110"/>
      <c r="PGA110"/>
      <c r="PGB110"/>
      <c r="PGC110"/>
      <c r="PGD110"/>
      <c r="PGE110"/>
      <c r="PGF110"/>
      <c r="PGG110"/>
      <c r="PGH110"/>
      <c r="PGI110"/>
      <c r="PGJ110"/>
      <c r="PGK110"/>
      <c r="PGL110"/>
      <c r="PGM110"/>
      <c r="PGN110"/>
      <c r="PGO110"/>
      <c r="PGP110"/>
      <c r="PGQ110"/>
      <c r="PGR110"/>
      <c r="PGS110"/>
      <c r="PGT110"/>
      <c r="PGU110"/>
      <c r="PGV110"/>
      <c r="PGW110"/>
      <c r="PGX110"/>
      <c r="PGY110"/>
      <c r="PGZ110"/>
      <c r="PHA110"/>
      <c r="PHB110"/>
      <c r="PHC110"/>
      <c r="PHD110"/>
      <c r="PHE110"/>
      <c r="PHF110"/>
      <c r="PHG110"/>
      <c r="PHH110"/>
      <c r="PHI110"/>
      <c r="PHJ110"/>
      <c r="PHK110"/>
      <c r="PHL110"/>
      <c r="PHM110"/>
      <c r="PHN110"/>
      <c r="PHO110"/>
      <c r="PHP110"/>
      <c r="PHQ110"/>
      <c r="PHR110"/>
      <c r="PHS110"/>
      <c r="PHT110"/>
      <c r="PHU110"/>
      <c r="PHV110"/>
      <c r="PHW110"/>
      <c r="PHX110"/>
      <c r="PHY110"/>
      <c r="PHZ110"/>
      <c r="PIA110"/>
      <c r="PIB110"/>
      <c r="PIC110"/>
      <c r="PID110"/>
      <c r="PIE110"/>
      <c r="PIF110"/>
      <c r="PIG110"/>
      <c r="PIH110"/>
      <c r="PII110"/>
      <c r="PIJ110"/>
      <c r="PIK110"/>
      <c r="PIL110"/>
      <c r="PIM110"/>
      <c r="PIN110"/>
      <c r="PIO110"/>
      <c r="PIP110"/>
      <c r="PIQ110"/>
      <c r="PIR110"/>
      <c r="PIS110"/>
      <c r="PIT110"/>
      <c r="PIU110"/>
      <c r="PIV110"/>
      <c r="PIW110"/>
      <c r="PIX110"/>
      <c r="PIY110"/>
      <c r="PIZ110"/>
      <c r="PJA110"/>
      <c r="PJB110"/>
      <c r="PJC110"/>
      <c r="PJD110"/>
      <c r="PJE110"/>
      <c r="PJF110"/>
      <c r="PJG110"/>
      <c r="PJH110"/>
      <c r="PJI110"/>
      <c r="PJJ110"/>
      <c r="PJK110"/>
      <c r="PJL110"/>
      <c r="PJM110"/>
      <c r="PJN110"/>
      <c r="PJO110"/>
      <c r="PJP110"/>
      <c r="PJQ110"/>
      <c r="PJR110"/>
      <c r="PJS110"/>
      <c r="PJT110"/>
      <c r="PJU110"/>
      <c r="PJV110"/>
      <c r="PJW110"/>
      <c r="PJX110"/>
      <c r="PJY110"/>
      <c r="PJZ110"/>
      <c r="PKA110"/>
      <c r="PKB110"/>
      <c r="PKC110"/>
      <c r="PKD110"/>
      <c r="PKE110"/>
      <c r="PKF110"/>
      <c r="PKG110"/>
      <c r="PKH110"/>
      <c r="PKI110"/>
      <c r="PKJ110"/>
      <c r="PKK110"/>
      <c r="PKL110"/>
      <c r="PKM110"/>
      <c r="PKN110"/>
      <c r="PKO110"/>
      <c r="PKP110"/>
      <c r="PKQ110"/>
      <c r="PKR110"/>
      <c r="PKS110"/>
      <c r="PKT110"/>
      <c r="PKU110"/>
      <c r="PKV110"/>
      <c r="PKW110"/>
      <c r="PKX110"/>
      <c r="PKY110"/>
      <c r="PKZ110"/>
      <c r="PLA110"/>
      <c r="PLB110"/>
      <c r="PLC110"/>
      <c r="PLD110"/>
      <c r="PLE110"/>
      <c r="PLF110"/>
      <c r="PLG110"/>
      <c r="PLH110"/>
      <c r="PLI110"/>
      <c r="PLJ110"/>
      <c r="PLK110"/>
      <c r="PLL110"/>
      <c r="PLM110"/>
      <c r="PLN110"/>
      <c r="PLO110"/>
      <c r="PLP110"/>
      <c r="PLQ110"/>
      <c r="PLR110"/>
      <c r="PLS110"/>
      <c r="PLT110"/>
      <c r="PLU110"/>
      <c r="PLV110"/>
      <c r="PLW110"/>
      <c r="PLX110"/>
      <c r="PLY110"/>
      <c r="PLZ110"/>
      <c r="PMA110"/>
      <c r="PMB110"/>
      <c r="PMC110"/>
      <c r="PMD110"/>
      <c r="PME110"/>
      <c r="PMF110"/>
      <c r="PMG110"/>
      <c r="PMH110"/>
      <c r="PMI110"/>
      <c r="PMJ110"/>
      <c r="PMK110"/>
      <c r="PML110"/>
      <c r="PMM110"/>
      <c r="PMN110"/>
      <c r="PMO110"/>
      <c r="PMP110"/>
      <c r="PMQ110"/>
      <c r="PMR110"/>
      <c r="PMS110"/>
      <c r="PMT110"/>
      <c r="PMU110"/>
      <c r="PMV110"/>
      <c r="PMW110"/>
      <c r="PMX110"/>
      <c r="PMY110"/>
      <c r="PMZ110"/>
      <c r="PNA110"/>
      <c r="PNB110"/>
      <c r="PNC110"/>
      <c r="PND110"/>
      <c r="PNE110"/>
      <c r="PNF110"/>
      <c r="PNG110"/>
      <c r="PNH110"/>
      <c r="PNI110"/>
      <c r="PNJ110"/>
      <c r="PNK110"/>
      <c r="PNL110"/>
      <c r="PNM110"/>
      <c r="PNN110"/>
      <c r="PNO110"/>
      <c r="PNP110"/>
      <c r="PNQ110"/>
      <c r="PNR110"/>
      <c r="PNS110"/>
      <c r="PNT110"/>
      <c r="PNU110"/>
      <c r="PNV110"/>
      <c r="PNW110"/>
      <c r="PNX110"/>
      <c r="PNY110"/>
      <c r="PNZ110"/>
      <c r="POA110"/>
      <c r="POB110"/>
      <c r="POC110"/>
      <c r="POD110"/>
      <c r="POE110"/>
      <c r="POF110"/>
      <c r="POG110"/>
      <c r="POH110"/>
      <c r="POI110"/>
      <c r="POJ110"/>
      <c r="POK110"/>
      <c r="POL110"/>
      <c r="POM110"/>
      <c r="PON110"/>
      <c r="POO110"/>
      <c r="POP110"/>
      <c r="POQ110"/>
      <c r="POR110"/>
      <c r="POS110"/>
      <c r="POT110"/>
      <c r="POU110"/>
      <c r="POV110"/>
      <c r="POW110"/>
      <c r="POX110"/>
      <c r="POY110"/>
      <c r="POZ110"/>
      <c r="PPA110"/>
      <c r="PPB110"/>
      <c r="PPC110"/>
      <c r="PPD110"/>
      <c r="PPE110"/>
      <c r="PPF110"/>
      <c r="PPG110"/>
      <c r="PPH110"/>
      <c r="PPI110"/>
      <c r="PPJ110"/>
      <c r="PPK110"/>
      <c r="PPL110"/>
      <c r="PPM110"/>
      <c r="PPN110"/>
      <c r="PPO110"/>
      <c r="PPP110"/>
      <c r="PPQ110"/>
      <c r="PPR110"/>
      <c r="PPS110"/>
      <c r="PPT110"/>
      <c r="PPU110"/>
      <c r="PPV110"/>
      <c r="PPW110"/>
      <c r="PPX110"/>
      <c r="PPY110"/>
      <c r="PPZ110"/>
      <c r="PQA110"/>
      <c r="PQB110"/>
      <c r="PQC110"/>
      <c r="PQD110"/>
      <c r="PQE110"/>
      <c r="PQF110"/>
      <c r="PQG110"/>
      <c r="PQH110"/>
      <c r="PQI110"/>
      <c r="PQJ110"/>
      <c r="PQK110"/>
      <c r="PQL110"/>
      <c r="PQM110"/>
      <c r="PQN110"/>
      <c r="PQO110"/>
      <c r="PQP110"/>
      <c r="PQQ110"/>
      <c r="PQR110"/>
      <c r="PQS110"/>
      <c r="PQT110"/>
      <c r="PQU110"/>
      <c r="PQV110"/>
      <c r="PQW110"/>
      <c r="PQX110"/>
      <c r="PQY110"/>
      <c r="PQZ110"/>
      <c r="PRA110"/>
      <c r="PRB110"/>
      <c r="PRC110"/>
      <c r="PRD110"/>
      <c r="PRE110"/>
      <c r="PRF110"/>
      <c r="PRG110"/>
      <c r="PRH110"/>
      <c r="PRI110"/>
      <c r="PRJ110"/>
      <c r="PRK110"/>
      <c r="PRL110"/>
      <c r="PRM110"/>
      <c r="PRN110"/>
      <c r="PRO110"/>
      <c r="PRP110"/>
      <c r="PRQ110"/>
      <c r="PRR110"/>
      <c r="PRS110"/>
      <c r="PRT110"/>
      <c r="PRU110"/>
      <c r="PRV110"/>
      <c r="PRW110"/>
      <c r="PRX110"/>
      <c r="PRY110"/>
      <c r="PRZ110"/>
      <c r="PSA110"/>
      <c r="PSB110"/>
      <c r="PSC110"/>
      <c r="PSD110"/>
      <c r="PSE110"/>
      <c r="PSF110"/>
      <c r="PSG110"/>
      <c r="PSH110"/>
      <c r="PSI110"/>
      <c r="PSJ110"/>
      <c r="PSK110"/>
      <c r="PSL110"/>
      <c r="PSM110"/>
      <c r="PSN110"/>
      <c r="PSO110"/>
      <c r="PSP110"/>
      <c r="PSQ110"/>
      <c r="PSR110"/>
      <c r="PSS110"/>
      <c r="PST110"/>
      <c r="PSU110"/>
      <c r="PSV110"/>
      <c r="PSW110"/>
      <c r="PSX110"/>
      <c r="PSY110"/>
      <c r="PSZ110"/>
      <c r="PTA110"/>
      <c r="PTB110"/>
      <c r="PTC110"/>
      <c r="PTD110"/>
      <c r="PTE110"/>
      <c r="PTF110"/>
      <c r="PTG110"/>
      <c r="PTH110"/>
      <c r="PTI110"/>
      <c r="PTJ110"/>
      <c r="PTK110"/>
      <c r="PTL110"/>
      <c r="PTM110"/>
      <c r="PTN110"/>
      <c r="PTO110"/>
      <c r="PTP110"/>
      <c r="PTQ110"/>
      <c r="PTR110"/>
      <c r="PTS110"/>
      <c r="PTT110"/>
      <c r="PTU110"/>
      <c r="PTV110"/>
      <c r="PTW110"/>
      <c r="PTX110"/>
      <c r="PTY110"/>
      <c r="PTZ110"/>
      <c r="PUA110"/>
      <c r="PUB110"/>
      <c r="PUC110"/>
      <c r="PUD110"/>
      <c r="PUE110"/>
      <c r="PUF110"/>
      <c r="PUG110"/>
      <c r="PUH110"/>
      <c r="PUI110"/>
      <c r="PUJ110"/>
      <c r="PUK110"/>
      <c r="PUL110"/>
      <c r="PUM110"/>
      <c r="PUN110"/>
      <c r="PUO110"/>
      <c r="PUP110"/>
      <c r="PUQ110"/>
      <c r="PUR110"/>
      <c r="PUS110"/>
      <c r="PUT110"/>
      <c r="PUU110"/>
      <c r="PUV110"/>
      <c r="PUW110"/>
      <c r="PUX110"/>
      <c r="PUY110"/>
      <c r="PUZ110"/>
      <c r="PVA110"/>
      <c r="PVB110"/>
      <c r="PVC110"/>
      <c r="PVD110"/>
      <c r="PVE110"/>
      <c r="PVF110"/>
      <c r="PVG110"/>
      <c r="PVH110"/>
      <c r="PVI110"/>
      <c r="PVJ110"/>
      <c r="PVK110"/>
      <c r="PVL110"/>
      <c r="PVM110"/>
      <c r="PVN110"/>
      <c r="PVO110"/>
      <c r="PVP110"/>
      <c r="PVQ110"/>
      <c r="PVR110"/>
      <c r="PVS110"/>
      <c r="PVT110"/>
      <c r="PVU110"/>
      <c r="PVV110"/>
      <c r="PVW110"/>
      <c r="PVX110"/>
      <c r="PVY110"/>
      <c r="PVZ110"/>
      <c r="PWA110"/>
      <c r="PWB110"/>
      <c r="PWC110"/>
      <c r="PWD110"/>
      <c r="PWE110"/>
      <c r="PWF110"/>
      <c r="PWG110"/>
      <c r="PWH110"/>
      <c r="PWI110"/>
      <c r="PWJ110"/>
      <c r="PWK110"/>
      <c r="PWL110"/>
      <c r="PWM110"/>
      <c r="PWN110"/>
      <c r="PWO110"/>
      <c r="PWP110"/>
      <c r="PWQ110"/>
      <c r="PWR110"/>
      <c r="PWS110"/>
      <c r="PWT110"/>
      <c r="PWU110"/>
      <c r="PWV110"/>
      <c r="PWW110"/>
      <c r="PWX110"/>
      <c r="PWY110"/>
      <c r="PWZ110"/>
      <c r="PXA110"/>
      <c r="PXB110"/>
      <c r="PXC110"/>
      <c r="PXD110"/>
      <c r="PXE110"/>
      <c r="PXF110"/>
      <c r="PXG110"/>
      <c r="PXH110"/>
      <c r="PXI110"/>
      <c r="PXJ110"/>
      <c r="PXK110"/>
      <c r="PXL110"/>
      <c r="PXM110"/>
      <c r="PXN110"/>
      <c r="PXO110"/>
      <c r="PXP110"/>
      <c r="PXQ110"/>
      <c r="PXR110"/>
      <c r="PXS110"/>
      <c r="PXT110"/>
      <c r="PXU110"/>
      <c r="PXV110"/>
      <c r="PXW110"/>
      <c r="PXX110"/>
      <c r="PXY110"/>
      <c r="PXZ110"/>
      <c r="PYA110"/>
      <c r="PYB110"/>
      <c r="PYC110"/>
      <c r="PYD110"/>
      <c r="PYE110"/>
      <c r="PYF110"/>
      <c r="PYG110"/>
      <c r="PYH110"/>
      <c r="PYI110"/>
      <c r="PYJ110"/>
      <c r="PYK110"/>
      <c r="PYL110"/>
      <c r="PYM110"/>
      <c r="PYN110"/>
      <c r="PYO110"/>
      <c r="PYP110"/>
      <c r="PYQ110"/>
      <c r="PYR110"/>
      <c r="PYS110"/>
      <c r="PYT110"/>
      <c r="PYU110"/>
      <c r="PYV110"/>
      <c r="PYW110"/>
      <c r="PYX110"/>
      <c r="PYY110"/>
      <c r="PYZ110"/>
      <c r="PZA110"/>
      <c r="PZB110"/>
      <c r="PZC110"/>
      <c r="PZD110"/>
      <c r="PZE110"/>
      <c r="PZF110"/>
      <c r="PZG110"/>
      <c r="PZH110"/>
      <c r="PZI110"/>
      <c r="PZJ110"/>
      <c r="PZK110"/>
      <c r="PZL110"/>
      <c r="PZM110"/>
      <c r="PZN110"/>
      <c r="PZO110"/>
      <c r="PZP110"/>
      <c r="PZQ110"/>
      <c r="PZR110"/>
      <c r="PZS110"/>
      <c r="PZT110"/>
      <c r="PZU110"/>
      <c r="PZV110"/>
      <c r="PZW110"/>
      <c r="PZX110"/>
      <c r="PZY110"/>
      <c r="PZZ110"/>
      <c r="QAA110"/>
      <c r="QAB110"/>
      <c r="QAC110"/>
      <c r="QAD110"/>
      <c r="QAE110"/>
      <c r="QAF110"/>
      <c r="QAG110"/>
      <c r="QAH110"/>
      <c r="QAI110"/>
      <c r="QAJ110"/>
      <c r="QAK110"/>
      <c r="QAL110"/>
      <c r="QAM110"/>
      <c r="QAN110"/>
      <c r="QAO110"/>
      <c r="QAP110"/>
      <c r="QAQ110"/>
      <c r="QAR110"/>
      <c r="QAS110"/>
      <c r="QAT110"/>
      <c r="QAU110"/>
      <c r="QAV110"/>
      <c r="QAW110"/>
      <c r="QAX110"/>
      <c r="QAY110"/>
      <c r="QAZ110"/>
      <c r="QBA110"/>
      <c r="QBB110"/>
      <c r="QBC110"/>
      <c r="QBD110"/>
      <c r="QBE110"/>
      <c r="QBF110"/>
      <c r="QBG110"/>
      <c r="QBH110"/>
      <c r="QBI110"/>
      <c r="QBJ110"/>
      <c r="QBK110"/>
      <c r="QBL110"/>
      <c r="QBM110"/>
      <c r="QBN110"/>
      <c r="QBO110"/>
      <c r="QBP110"/>
      <c r="QBQ110"/>
      <c r="QBR110"/>
      <c r="QBS110"/>
      <c r="QBT110"/>
      <c r="QBU110"/>
      <c r="QBV110"/>
      <c r="QBW110"/>
      <c r="QBX110"/>
      <c r="QBY110"/>
      <c r="QBZ110"/>
      <c r="QCA110"/>
      <c r="QCB110"/>
      <c r="QCC110"/>
      <c r="QCD110"/>
      <c r="QCE110"/>
      <c r="QCF110"/>
      <c r="QCG110"/>
      <c r="QCH110"/>
      <c r="QCI110"/>
      <c r="QCJ110"/>
      <c r="QCK110"/>
      <c r="QCL110"/>
      <c r="QCM110"/>
      <c r="QCN110"/>
      <c r="QCO110"/>
      <c r="QCP110"/>
      <c r="QCQ110"/>
      <c r="QCR110"/>
      <c r="QCS110"/>
      <c r="QCT110"/>
      <c r="QCU110"/>
      <c r="QCV110"/>
      <c r="QCW110"/>
      <c r="QCX110"/>
      <c r="QCY110"/>
      <c r="QCZ110"/>
      <c r="QDA110"/>
      <c r="QDB110"/>
      <c r="QDC110"/>
      <c r="QDD110"/>
      <c r="QDE110"/>
      <c r="QDF110"/>
      <c r="QDG110"/>
      <c r="QDH110"/>
      <c r="QDI110"/>
      <c r="QDJ110"/>
      <c r="QDK110"/>
      <c r="QDL110"/>
      <c r="QDM110"/>
      <c r="QDN110"/>
      <c r="QDO110"/>
      <c r="QDP110"/>
      <c r="QDQ110"/>
      <c r="QDR110"/>
      <c r="QDS110"/>
      <c r="QDT110"/>
      <c r="QDU110"/>
      <c r="QDV110"/>
      <c r="QDW110"/>
      <c r="QDX110"/>
      <c r="QDY110"/>
      <c r="QDZ110"/>
      <c r="QEA110"/>
      <c r="QEB110"/>
      <c r="QEC110"/>
      <c r="QED110"/>
      <c r="QEE110"/>
      <c r="QEF110"/>
      <c r="QEG110"/>
      <c r="QEH110"/>
      <c r="QEI110"/>
      <c r="QEJ110"/>
      <c r="QEK110"/>
      <c r="QEL110"/>
      <c r="QEM110"/>
      <c r="QEN110"/>
      <c r="QEO110"/>
      <c r="QEP110"/>
      <c r="QEQ110"/>
      <c r="QER110"/>
      <c r="QES110"/>
      <c r="QET110"/>
      <c r="QEU110"/>
      <c r="QEV110"/>
      <c r="QEW110"/>
      <c r="QEX110"/>
      <c r="QEY110"/>
      <c r="QEZ110"/>
      <c r="QFA110"/>
      <c r="QFB110"/>
      <c r="QFC110"/>
      <c r="QFD110"/>
      <c r="QFE110"/>
      <c r="QFF110"/>
      <c r="QFG110"/>
      <c r="QFH110"/>
      <c r="QFI110"/>
      <c r="QFJ110"/>
      <c r="QFK110"/>
      <c r="QFL110"/>
      <c r="QFM110"/>
      <c r="QFN110"/>
      <c r="QFO110"/>
      <c r="QFP110"/>
      <c r="QFQ110"/>
      <c r="QFR110"/>
      <c r="QFS110"/>
      <c r="QFT110"/>
      <c r="QFU110"/>
      <c r="QFV110"/>
      <c r="QFW110"/>
      <c r="QFX110"/>
      <c r="QFY110"/>
      <c r="QFZ110"/>
      <c r="QGA110"/>
      <c r="QGB110"/>
      <c r="QGC110"/>
      <c r="QGD110"/>
      <c r="QGE110"/>
      <c r="QGF110"/>
      <c r="QGG110"/>
      <c r="QGH110"/>
      <c r="QGI110"/>
      <c r="QGJ110"/>
      <c r="QGK110"/>
      <c r="QGL110"/>
      <c r="QGM110"/>
      <c r="QGN110"/>
      <c r="QGO110"/>
      <c r="QGP110"/>
      <c r="QGQ110"/>
      <c r="QGR110"/>
      <c r="QGS110"/>
      <c r="QGT110"/>
      <c r="QGU110"/>
      <c r="QGV110"/>
      <c r="QGW110"/>
      <c r="QGX110"/>
      <c r="QGY110"/>
      <c r="QGZ110"/>
      <c r="QHA110"/>
      <c r="QHB110"/>
      <c r="QHC110"/>
      <c r="QHD110"/>
      <c r="QHE110"/>
      <c r="QHF110"/>
      <c r="QHG110"/>
      <c r="QHH110"/>
      <c r="QHI110"/>
      <c r="QHJ110"/>
      <c r="QHK110"/>
      <c r="QHL110"/>
      <c r="QHM110"/>
      <c r="QHN110"/>
      <c r="QHO110"/>
      <c r="QHP110"/>
      <c r="QHQ110"/>
      <c r="QHR110"/>
      <c r="QHS110"/>
      <c r="QHT110"/>
      <c r="QHU110"/>
      <c r="QHV110"/>
      <c r="QHW110"/>
      <c r="QHX110"/>
      <c r="QHY110"/>
      <c r="QHZ110"/>
      <c r="QIA110"/>
      <c r="QIB110"/>
      <c r="QIC110"/>
      <c r="QID110"/>
      <c r="QIE110"/>
      <c r="QIF110"/>
      <c r="QIG110"/>
      <c r="QIH110"/>
      <c r="QII110"/>
      <c r="QIJ110"/>
      <c r="QIK110"/>
      <c r="QIL110"/>
      <c r="QIM110"/>
      <c r="QIN110"/>
      <c r="QIO110"/>
      <c r="QIP110"/>
      <c r="QIQ110"/>
      <c r="QIR110"/>
      <c r="QIS110"/>
      <c r="QIT110"/>
      <c r="QIU110"/>
      <c r="QIV110"/>
      <c r="QIW110"/>
      <c r="QIX110"/>
      <c r="QIY110"/>
      <c r="QIZ110"/>
      <c r="QJA110"/>
      <c r="QJB110"/>
      <c r="QJC110"/>
      <c r="QJD110"/>
      <c r="QJE110"/>
      <c r="QJF110"/>
      <c r="QJG110"/>
      <c r="QJH110"/>
      <c r="QJI110"/>
      <c r="QJJ110"/>
      <c r="QJK110"/>
      <c r="QJL110"/>
      <c r="QJM110"/>
      <c r="QJN110"/>
      <c r="QJO110"/>
      <c r="QJP110"/>
      <c r="QJQ110"/>
      <c r="QJR110"/>
      <c r="QJS110"/>
      <c r="QJT110"/>
      <c r="QJU110"/>
      <c r="QJV110"/>
      <c r="QJW110"/>
      <c r="QJX110"/>
      <c r="QJY110"/>
      <c r="QJZ110"/>
      <c r="QKA110"/>
      <c r="QKB110"/>
      <c r="QKC110"/>
      <c r="QKD110"/>
      <c r="QKE110"/>
      <c r="QKF110"/>
      <c r="QKG110"/>
      <c r="QKH110"/>
      <c r="QKI110"/>
      <c r="QKJ110"/>
      <c r="QKK110"/>
      <c r="QKL110"/>
      <c r="QKM110"/>
      <c r="QKN110"/>
      <c r="QKO110"/>
      <c r="QKP110"/>
      <c r="QKQ110"/>
      <c r="QKR110"/>
      <c r="QKS110"/>
      <c r="QKT110"/>
      <c r="QKU110"/>
      <c r="QKV110"/>
      <c r="QKW110"/>
      <c r="QKX110"/>
      <c r="QKY110"/>
      <c r="QKZ110"/>
      <c r="QLA110"/>
      <c r="QLB110"/>
      <c r="QLC110"/>
      <c r="QLD110"/>
      <c r="QLE110"/>
      <c r="QLF110"/>
      <c r="QLG110"/>
      <c r="QLH110"/>
      <c r="QLI110"/>
      <c r="QLJ110"/>
      <c r="QLK110"/>
      <c r="QLL110"/>
      <c r="QLM110"/>
      <c r="QLN110"/>
      <c r="QLO110"/>
      <c r="QLP110"/>
      <c r="QLQ110"/>
      <c r="QLR110"/>
      <c r="QLS110"/>
      <c r="QLT110"/>
      <c r="QLU110"/>
      <c r="QLV110"/>
      <c r="QLW110"/>
      <c r="QLX110"/>
      <c r="QLY110"/>
      <c r="QLZ110"/>
      <c r="QMA110"/>
      <c r="QMB110"/>
      <c r="QMC110"/>
      <c r="QMD110"/>
      <c r="QME110"/>
      <c r="QMF110"/>
      <c r="QMG110"/>
      <c r="QMH110"/>
      <c r="QMI110"/>
      <c r="QMJ110"/>
      <c r="QMK110"/>
      <c r="QML110"/>
      <c r="QMM110"/>
      <c r="QMN110"/>
      <c r="QMO110"/>
      <c r="QMP110"/>
      <c r="QMQ110"/>
      <c r="QMR110"/>
      <c r="QMS110"/>
      <c r="QMT110"/>
      <c r="QMU110"/>
      <c r="QMV110"/>
      <c r="QMW110"/>
      <c r="QMX110"/>
      <c r="QMY110"/>
      <c r="QMZ110"/>
      <c r="QNA110"/>
      <c r="QNB110"/>
      <c r="QNC110"/>
      <c r="QND110"/>
      <c r="QNE110"/>
      <c r="QNF110"/>
      <c r="QNG110"/>
      <c r="QNH110"/>
      <c r="QNI110"/>
      <c r="QNJ110"/>
      <c r="QNK110"/>
      <c r="QNL110"/>
      <c r="QNM110"/>
      <c r="QNN110"/>
      <c r="QNO110"/>
      <c r="QNP110"/>
      <c r="QNQ110"/>
      <c r="QNR110"/>
      <c r="QNS110"/>
      <c r="QNT110"/>
      <c r="QNU110"/>
      <c r="QNV110"/>
      <c r="QNW110"/>
      <c r="QNX110"/>
      <c r="QNY110"/>
      <c r="QNZ110"/>
      <c r="QOA110"/>
      <c r="QOB110"/>
      <c r="QOC110"/>
      <c r="QOD110"/>
      <c r="QOE110"/>
      <c r="QOF110"/>
      <c r="QOG110"/>
      <c r="QOH110"/>
      <c r="QOI110"/>
      <c r="QOJ110"/>
      <c r="QOK110"/>
      <c r="QOL110"/>
      <c r="QOM110"/>
      <c r="QON110"/>
      <c r="QOO110"/>
      <c r="QOP110"/>
      <c r="QOQ110"/>
      <c r="QOR110"/>
      <c r="QOS110"/>
      <c r="QOT110"/>
      <c r="QOU110"/>
      <c r="QOV110"/>
      <c r="QOW110"/>
      <c r="QOX110"/>
      <c r="QOY110"/>
      <c r="QOZ110"/>
      <c r="QPA110"/>
      <c r="QPB110"/>
      <c r="QPC110"/>
      <c r="QPD110"/>
      <c r="QPE110"/>
      <c r="QPF110"/>
      <c r="QPG110"/>
      <c r="QPH110"/>
      <c r="QPI110"/>
      <c r="QPJ110"/>
      <c r="QPK110"/>
      <c r="QPL110"/>
      <c r="QPM110"/>
      <c r="QPN110"/>
      <c r="QPO110"/>
      <c r="QPP110"/>
      <c r="QPQ110"/>
      <c r="QPR110"/>
      <c r="QPS110"/>
      <c r="QPT110"/>
      <c r="QPU110"/>
      <c r="QPV110"/>
      <c r="QPW110"/>
      <c r="QPX110"/>
      <c r="QPY110"/>
      <c r="QPZ110"/>
      <c r="QQA110"/>
      <c r="QQB110"/>
      <c r="QQC110"/>
      <c r="QQD110"/>
      <c r="QQE110"/>
      <c r="QQF110"/>
      <c r="QQG110"/>
      <c r="QQH110"/>
      <c r="QQI110"/>
      <c r="QQJ110"/>
      <c r="QQK110"/>
      <c r="QQL110"/>
      <c r="QQM110"/>
      <c r="QQN110"/>
      <c r="QQO110"/>
      <c r="QQP110"/>
      <c r="QQQ110"/>
      <c r="QQR110"/>
      <c r="QQS110"/>
      <c r="QQT110"/>
      <c r="QQU110"/>
      <c r="QQV110"/>
      <c r="QQW110"/>
      <c r="QQX110"/>
      <c r="QQY110"/>
      <c r="QQZ110"/>
      <c r="QRA110"/>
      <c r="QRB110"/>
      <c r="QRC110"/>
      <c r="QRD110"/>
      <c r="QRE110"/>
      <c r="QRF110"/>
      <c r="QRG110"/>
      <c r="QRH110"/>
      <c r="QRI110"/>
      <c r="QRJ110"/>
      <c r="QRK110"/>
      <c r="QRL110"/>
      <c r="QRM110"/>
      <c r="QRN110"/>
      <c r="QRO110"/>
      <c r="QRP110"/>
      <c r="QRQ110"/>
      <c r="QRR110"/>
      <c r="QRS110"/>
      <c r="QRT110"/>
      <c r="QRU110"/>
      <c r="QRV110"/>
      <c r="QRW110"/>
      <c r="QRX110"/>
      <c r="QRY110"/>
      <c r="QRZ110"/>
      <c r="QSA110"/>
      <c r="QSB110"/>
      <c r="QSC110"/>
      <c r="QSD110"/>
      <c r="QSE110"/>
      <c r="QSF110"/>
      <c r="QSG110"/>
      <c r="QSH110"/>
      <c r="QSI110"/>
      <c r="QSJ110"/>
      <c r="QSK110"/>
      <c r="QSL110"/>
      <c r="QSM110"/>
      <c r="QSN110"/>
      <c r="QSO110"/>
      <c r="QSP110"/>
      <c r="QSQ110"/>
      <c r="QSR110"/>
      <c r="QSS110"/>
      <c r="QST110"/>
      <c r="QSU110"/>
      <c r="QSV110"/>
      <c r="QSW110"/>
      <c r="QSX110"/>
      <c r="QSY110"/>
      <c r="QSZ110"/>
      <c r="QTA110"/>
      <c r="QTB110"/>
      <c r="QTC110"/>
      <c r="QTD110"/>
      <c r="QTE110"/>
      <c r="QTF110"/>
      <c r="QTG110"/>
      <c r="QTH110"/>
      <c r="QTI110"/>
      <c r="QTJ110"/>
      <c r="QTK110"/>
      <c r="QTL110"/>
      <c r="QTM110"/>
      <c r="QTN110"/>
      <c r="QTO110"/>
      <c r="QTP110"/>
      <c r="QTQ110"/>
      <c r="QTR110"/>
      <c r="QTS110"/>
      <c r="QTT110"/>
      <c r="QTU110"/>
      <c r="QTV110"/>
      <c r="QTW110"/>
      <c r="QTX110"/>
      <c r="QTY110"/>
      <c r="QTZ110"/>
      <c r="QUA110"/>
      <c r="QUB110"/>
      <c r="QUC110"/>
      <c r="QUD110"/>
      <c r="QUE110"/>
      <c r="QUF110"/>
      <c r="QUG110"/>
      <c r="QUH110"/>
      <c r="QUI110"/>
      <c r="QUJ110"/>
      <c r="QUK110"/>
      <c r="QUL110"/>
      <c r="QUM110"/>
      <c r="QUN110"/>
      <c r="QUO110"/>
      <c r="QUP110"/>
      <c r="QUQ110"/>
      <c r="QUR110"/>
      <c r="QUS110"/>
      <c r="QUT110"/>
      <c r="QUU110"/>
      <c r="QUV110"/>
      <c r="QUW110"/>
      <c r="QUX110"/>
      <c r="QUY110"/>
      <c r="QUZ110"/>
      <c r="QVA110"/>
      <c r="QVB110"/>
      <c r="QVC110"/>
      <c r="QVD110"/>
      <c r="QVE110"/>
      <c r="QVF110"/>
      <c r="QVG110"/>
      <c r="QVH110"/>
      <c r="QVI110"/>
      <c r="QVJ110"/>
      <c r="QVK110"/>
      <c r="QVL110"/>
      <c r="QVM110"/>
      <c r="QVN110"/>
      <c r="QVO110"/>
      <c r="QVP110"/>
      <c r="QVQ110"/>
      <c r="QVR110"/>
      <c r="QVS110"/>
      <c r="QVT110"/>
      <c r="QVU110"/>
      <c r="QVV110"/>
      <c r="QVW110"/>
      <c r="QVX110"/>
      <c r="QVY110"/>
      <c r="QVZ110"/>
      <c r="QWA110"/>
      <c r="QWB110"/>
      <c r="QWC110"/>
      <c r="QWD110"/>
      <c r="QWE110"/>
      <c r="QWF110"/>
      <c r="QWG110"/>
      <c r="QWH110"/>
      <c r="QWI110"/>
      <c r="QWJ110"/>
      <c r="QWK110"/>
      <c r="QWL110"/>
      <c r="QWM110"/>
      <c r="QWN110"/>
      <c r="QWO110"/>
      <c r="QWP110"/>
      <c r="QWQ110"/>
      <c r="QWR110"/>
      <c r="QWS110"/>
      <c r="QWT110"/>
      <c r="QWU110"/>
      <c r="QWV110"/>
      <c r="QWW110"/>
      <c r="QWX110"/>
      <c r="QWY110"/>
      <c r="QWZ110"/>
      <c r="QXA110"/>
      <c r="QXB110"/>
      <c r="QXC110"/>
      <c r="QXD110"/>
      <c r="QXE110"/>
      <c r="QXF110"/>
      <c r="QXG110"/>
      <c r="QXH110"/>
      <c r="QXI110"/>
      <c r="QXJ110"/>
      <c r="QXK110"/>
      <c r="QXL110"/>
      <c r="QXM110"/>
      <c r="QXN110"/>
      <c r="QXO110"/>
      <c r="QXP110"/>
      <c r="QXQ110"/>
      <c r="QXR110"/>
      <c r="QXS110"/>
      <c r="QXT110"/>
      <c r="QXU110"/>
      <c r="QXV110"/>
      <c r="QXW110"/>
      <c r="QXX110"/>
      <c r="QXY110"/>
      <c r="QXZ110"/>
      <c r="QYA110"/>
      <c r="QYB110"/>
      <c r="QYC110"/>
      <c r="QYD110"/>
      <c r="QYE110"/>
      <c r="QYF110"/>
      <c r="QYG110"/>
      <c r="QYH110"/>
      <c r="QYI110"/>
      <c r="QYJ110"/>
      <c r="QYK110"/>
      <c r="QYL110"/>
      <c r="QYM110"/>
      <c r="QYN110"/>
      <c r="QYO110"/>
      <c r="QYP110"/>
      <c r="QYQ110"/>
      <c r="QYR110"/>
      <c r="QYS110"/>
      <c r="QYT110"/>
      <c r="QYU110"/>
      <c r="QYV110"/>
      <c r="QYW110"/>
      <c r="QYX110"/>
      <c r="QYY110"/>
      <c r="QYZ110"/>
      <c r="QZA110"/>
      <c r="QZB110"/>
      <c r="QZC110"/>
      <c r="QZD110"/>
      <c r="QZE110"/>
      <c r="QZF110"/>
      <c r="QZG110"/>
      <c r="QZH110"/>
      <c r="QZI110"/>
      <c r="QZJ110"/>
      <c r="QZK110"/>
      <c r="QZL110"/>
      <c r="QZM110"/>
      <c r="QZN110"/>
      <c r="QZO110"/>
      <c r="QZP110"/>
      <c r="QZQ110"/>
      <c r="QZR110"/>
      <c r="QZS110"/>
      <c r="QZT110"/>
      <c r="QZU110"/>
      <c r="QZV110"/>
      <c r="QZW110"/>
      <c r="QZX110"/>
      <c r="QZY110"/>
      <c r="QZZ110"/>
      <c r="RAA110"/>
      <c r="RAB110"/>
      <c r="RAC110"/>
      <c r="RAD110"/>
      <c r="RAE110"/>
      <c r="RAF110"/>
      <c r="RAG110"/>
      <c r="RAH110"/>
      <c r="RAI110"/>
      <c r="RAJ110"/>
      <c r="RAK110"/>
      <c r="RAL110"/>
      <c r="RAM110"/>
      <c r="RAN110"/>
      <c r="RAO110"/>
      <c r="RAP110"/>
      <c r="RAQ110"/>
      <c r="RAR110"/>
      <c r="RAS110"/>
      <c r="RAT110"/>
      <c r="RAU110"/>
      <c r="RAV110"/>
      <c r="RAW110"/>
      <c r="RAX110"/>
      <c r="RAY110"/>
      <c r="RAZ110"/>
      <c r="RBA110"/>
      <c r="RBB110"/>
      <c r="RBC110"/>
      <c r="RBD110"/>
      <c r="RBE110"/>
      <c r="RBF110"/>
      <c r="RBG110"/>
      <c r="RBH110"/>
      <c r="RBI110"/>
      <c r="RBJ110"/>
      <c r="RBK110"/>
      <c r="RBL110"/>
      <c r="RBM110"/>
      <c r="RBN110"/>
      <c r="RBO110"/>
      <c r="RBP110"/>
      <c r="RBQ110"/>
      <c r="RBR110"/>
      <c r="RBS110"/>
      <c r="RBT110"/>
      <c r="RBU110"/>
      <c r="RBV110"/>
      <c r="RBW110"/>
      <c r="RBX110"/>
      <c r="RBY110"/>
      <c r="RBZ110"/>
      <c r="RCA110"/>
      <c r="RCB110"/>
      <c r="RCC110"/>
      <c r="RCD110"/>
      <c r="RCE110"/>
      <c r="RCF110"/>
      <c r="RCG110"/>
      <c r="RCH110"/>
      <c r="RCI110"/>
      <c r="RCJ110"/>
      <c r="RCK110"/>
      <c r="RCL110"/>
      <c r="RCM110"/>
      <c r="RCN110"/>
      <c r="RCO110"/>
      <c r="RCP110"/>
      <c r="RCQ110"/>
      <c r="RCR110"/>
      <c r="RCS110"/>
      <c r="RCT110"/>
      <c r="RCU110"/>
      <c r="RCV110"/>
      <c r="RCW110"/>
      <c r="RCX110"/>
      <c r="RCY110"/>
      <c r="RCZ110"/>
      <c r="RDA110"/>
      <c r="RDB110"/>
      <c r="RDC110"/>
      <c r="RDD110"/>
      <c r="RDE110"/>
      <c r="RDF110"/>
      <c r="RDG110"/>
      <c r="RDH110"/>
      <c r="RDI110"/>
      <c r="RDJ110"/>
      <c r="RDK110"/>
      <c r="RDL110"/>
      <c r="RDM110"/>
      <c r="RDN110"/>
      <c r="RDO110"/>
      <c r="RDP110"/>
      <c r="RDQ110"/>
      <c r="RDR110"/>
      <c r="RDS110"/>
      <c r="RDT110"/>
      <c r="RDU110"/>
      <c r="RDV110"/>
      <c r="RDW110"/>
      <c r="RDX110"/>
      <c r="RDY110"/>
      <c r="RDZ110"/>
      <c r="REA110"/>
      <c r="REB110"/>
      <c r="REC110"/>
      <c r="RED110"/>
      <c r="REE110"/>
      <c r="REF110"/>
      <c r="REG110"/>
      <c r="REH110"/>
      <c r="REI110"/>
      <c r="REJ110"/>
      <c r="REK110"/>
      <c r="REL110"/>
      <c r="REM110"/>
      <c r="REN110"/>
      <c r="REO110"/>
      <c r="REP110"/>
      <c r="REQ110"/>
      <c r="RER110"/>
      <c r="RES110"/>
      <c r="RET110"/>
      <c r="REU110"/>
      <c r="REV110"/>
      <c r="REW110"/>
      <c r="REX110"/>
      <c r="REY110"/>
      <c r="REZ110"/>
      <c r="RFA110"/>
      <c r="RFB110"/>
      <c r="RFC110"/>
      <c r="RFD110"/>
      <c r="RFE110"/>
      <c r="RFF110"/>
      <c r="RFG110"/>
      <c r="RFH110"/>
      <c r="RFI110"/>
      <c r="RFJ110"/>
      <c r="RFK110"/>
      <c r="RFL110"/>
      <c r="RFM110"/>
      <c r="RFN110"/>
      <c r="RFO110"/>
      <c r="RFP110"/>
      <c r="RFQ110"/>
      <c r="RFR110"/>
      <c r="RFS110"/>
      <c r="RFT110"/>
      <c r="RFU110"/>
      <c r="RFV110"/>
      <c r="RFW110"/>
      <c r="RFX110"/>
      <c r="RFY110"/>
      <c r="RFZ110"/>
      <c r="RGA110"/>
      <c r="RGB110"/>
      <c r="RGC110"/>
      <c r="RGD110"/>
      <c r="RGE110"/>
      <c r="RGF110"/>
      <c r="RGG110"/>
      <c r="RGH110"/>
      <c r="RGI110"/>
      <c r="RGJ110"/>
      <c r="RGK110"/>
      <c r="RGL110"/>
      <c r="RGM110"/>
      <c r="RGN110"/>
      <c r="RGO110"/>
      <c r="RGP110"/>
      <c r="RGQ110"/>
      <c r="RGR110"/>
      <c r="RGS110"/>
      <c r="RGT110"/>
      <c r="RGU110"/>
      <c r="RGV110"/>
      <c r="RGW110"/>
      <c r="RGX110"/>
      <c r="RGY110"/>
      <c r="RGZ110"/>
      <c r="RHA110"/>
      <c r="RHB110"/>
      <c r="RHC110"/>
      <c r="RHD110"/>
      <c r="RHE110"/>
      <c r="RHF110"/>
      <c r="RHG110"/>
      <c r="RHH110"/>
      <c r="RHI110"/>
      <c r="RHJ110"/>
      <c r="RHK110"/>
      <c r="RHL110"/>
      <c r="RHM110"/>
      <c r="RHN110"/>
      <c r="RHO110"/>
      <c r="RHP110"/>
      <c r="RHQ110"/>
      <c r="RHR110"/>
      <c r="RHS110"/>
      <c r="RHT110"/>
      <c r="RHU110"/>
      <c r="RHV110"/>
      <c r="RHW110"/>
      <c r="RHX110"/>
      <c r="RHY110"/>
      <c r="RHZ110"/>
      <c r="RIA110"/>
      <c r="RIB110"/>
      <c r="RIC110"/>
      <c r="RID110"/>
      <c r="RIE110"/>
      <c r="RIF110"/>
      <c r="RIG110"/>
      <c r="RIH110"/>
      <c r="RII110"/>
      <c r="RIJ110"/>
      <c r="RIK110"/>
      <c r="RIL110"/>
      <c r="RIM110"/>
      <c r="RIN110"/>
      <c r="RIO110"/>
      <c r="RIP110"/>
      <c r="RIQ110"/>
      <c r="RIR110"/>
      <c r="RIS110"/>
      <c r="RIT110"/>
      <c r="RIU110"/>
      <c r="RIV110"/>
      <c r="RIW110"/>
      <c r="RIX110"/>
      <c r="RIY110"/>
      <c r="RIZ110"/>
      <c r="RJA110"/>
      <c r="RJB110"/>
      <c r="RJC110"/>
      <c r="RJD110"/>
      <c r="RJE110"/>
      <c r="RJF110"/>
      <c r="RJG110"/>
      <c r="RJH110"/>
      <c r="RJI110"/>
      <c r="RJJ110"/>
      <c r="RJK110"/>
      <c r="RJL110"/>
      <c r="RJM110"/>
      <c r="RJN110"/>
      <c r="RJO110"/>
      <c r="RJP110"/>
      <c r="RJQ110"/>
      <c r="RJR110"/>
      <c r="RJS110"/>
      <c r="RJT110"/>
      <c r="RJU110"/>
      <c r="RJV110"/>
      <c r="RJW110"/>
      <c r="RJX110"/>
      <c r="RJY110"/>
      <c r="RJZ110"/>
      <c r="RKA110"/>
      <c r="RKB110"/>
      <c r="RKC110"/>
      <c r="RKD110"/>
      <c r="RKE110"/>
      <c r="RKF110"/>
      <c r="RKG110"/>
      <c r="RKH110"/>
      <c r="RKI110"/>
      <c r="RKJ110"/>
      <c r="RKK110"/>
      <c r="RKL110"/>
      <c r="RKM110"/>
      <c r="RKN110"/>
      <c r="RKO110"/>
      <c r="RKP110"/>
      <c r="RKQ110"/>
      <c r="RKR110"/>
      <c r="RKS110"/>
      <c r="RKT110"/>
      <c r="RKU110"/>
      <c r="RKV110"/>
      <c r="RKW110"/>
      <c r="RKX110"/>
      <c r="RKY110"/>
      <c r="RKZ110"/>
      <c r="RLA110"/>
      <c r="RLB110"/>
      <c r="RLC110"/>
      <c r="RLD110"/>
      <c r="RLE110"/>
      <c r="RLF110"/>
      <c r="RLG110"/>
      <c r="RLH110"/>
      <c r="RLI110"/>
      <c r="RLJ110"/>
      <c r="RLK110"/>
      <c r="RLL110"/>
      <c r="RLM110"/>
      <c r="RLN110"/>
      <c r="RLO110"/>
      <c r="RLP110"/>
      <c r="RLQ110"/>
      <c r="RLR110"/>
      <c r="RLS110"/>
      <c r="RLT110"/>
      <c r="RLU110"/>
      <c r="RLV110"/>
      <c r="RLW110"/>
      <c r="RLX110"/>
      <c r="RLY110"/>
      <c r="RLZ110"/>
      <c r="RMA110"/>
      <c r="RMB110"/>
      <c r="RMC110"/>
      <c r="RMD110"/>
      <c r="RME110"/>
      <c r="RMF110"/>
      <c r="RMG110"/>
      <c r="RMH110"/>
      <c r="RMI110"/>
      <c r="RMJ110"/>
      <c r="RMK110"/>
      <c r="RML110"/>
      <c r="RMM110"/>
      <c r="RMN110"/>
      <c r="RMO110"/>
      <c r="RMP110"/>
      <c r="RMQ110"/>
      <c r="RMR110"/>
      <c r="RMS110"/>
      <c r="RMT110"/>
      <c r="RMU110"/>
      <c r="RMV110"/>
      <c r="RMW110"/>
      <c r="RMX110"/>
      <c r="RMY110"/>
      <c r="RMZ110"/>
      <c r="RNA110"/>
      <c r="RNB110"/>
      <c r="RNC110"/>
      <c r="RND110"/>
      <c r="RNE110"/>
      <c r="RNF110"/>
      <c r="RNG110"/>
      <c r="RNH110"/>
      <c r="RNI110"/>
      <c r="RNJ110"/>
      <c r="RNK110"/>
      <c r="RNL110"/>
      <c r="RNM110"/>
      <c r="RNN110"/>
      <c r="RNO110"/>
      <c r="RNP110"/>
      <c r="RNQ110"/>
      <c r="RNR110"/>
      <c r="RNS110"/>
      <c r="RNT110"/>
      <c r="RNU110"/>
      <c r="RNV110"/>
      <c r="RNW110"/>
      <c r="RNX110"/>
      <c r="RNY110"/>
      <c r="RNZ110"/>
      <c r="ROA110"/>
      <c r="ROB110"/>
      <c r="ROC110"/>
      <c r="ROD110"/>
      <c r="ROE110"/>
      <c r="ROF110"/>
      <c r="ROG110"/>
      <c r="ROH110"/>
      <c r="ROI110"/>
      <c r="ROJ110"/>
      <c r="ROK110"/>
      <c r="ROL110"/>
      <c r="ROM110"/>
      <c r="RON110"/>
      <c r="ROO110"/>
      <c r="ROP110"/>
      <c r="ROQ110"/>
      <c r="ROR110"/>
      <c r="ROS110"/>
      <c r="ROT110"/>
      <c r="ROU110"/>
      <c r="ROV110"/>
      <c r="ROW110"/>
      <c r="ROX110"/>
      <c r="ROY110"/>
      <c r="ROZ110"/>
      <c r="RPA110"/>
      <c r="RPB110"/>
      <c r="RPC110"/>
      <c r="RPD110"/>
      <c r="RPE110"/>
      <c r="RPF110"/>
      <c r="RPG110"/>
      <c r="RPH110"/>
      <c r="RPI110"/>
      <c r="RPJ110"/>
      <c r="RPK110"/>
      <c r="RPL110"/>
      <c r="RPM110"/>
      <c r="RPN110"/>
      <c r="RPO110"/>
      <c r="RPP110"/>
      <c r="RPQ110"/>
      <c r="RPR110"/>
      <c r="RPS110"/>
      <c r="RPT110"/>
      <c r="RPU110"/>
      <c r="RPV110"/>
      <c r="RPW110"/>
      <c r="RPX110"/>
      <c r="RPY110"/>
      <c r="RPZ110"/>
      <c r="RQA110"/>
      <c r="RQB110"/>
      <c r="RQC110"/>
      <c r="RQD110"/>
      <c r="RQE110"/>
      <c r="RQF110"/>
      <c r="RQG110"/>
      <c r="RQH110"/>
      <c r="RQI110"/>
      <c r="RQJ110"/>
      <c r="RQK110"/>
      <c r="RQL110"/>
      <c r="RQM110"/>
      <c r="RQN110"/>
      <c r="RQO110"/>
      <c r="RQP110"/>
      <c r="RQQ110"/>
      <c r="RQR110"/>
      <c r="RQS110"/>
      <c r="RQT110"/>
      <c r="RQU110"/>
      <c r="RQV110"/>
      <c r="RQW110"/>
      <c r="RQX110"/>
      <c r="RQY110"/>
      <c r="RQZ110"/>
      <c r="RRA110"/>
      <c r="RRB110"/>
      <c r="RRC110"/>
      <c r="RRD110"/>
      <c r="RRE110"/>
      <c r="RRF110"/>
      <c r="RRG110"/>
      <c r="RRH110"/>
      <c r="RRI110"/>
      <c r="RRJ110"/>
      <c r="RRK110"/>
      <c r="RRL110"/>
      <c r="RRM110"/>
      <c r="RRN110"/>
      <c r="RRO110"/>
      <c r="RRP110"/>
      <c r="RRQ110"/>
      <c r="RRR110"/>
      <c r="RRS110"/>
      <c r="RRT110"/>
      <c r="RRU110"/>
      <c r="RRV110"/>
      <c r="RRW110"/>
      <c r="RRX110"/>
      <c r="RRY110"/>
      <c r="RRZ110"/>
      <c r="RSA110"/>
      <c r="RSB110"/>
      <c r="RSC110"/>
      <c r="RSD110"/>
      <c r="RSE110"/>
      <c r="RSF110"/>
      <c r="RSG110"/>
      <c r="RSH110"/>
      <c r="RSI110"/>
      <c r="RSJ110"/>
      <c r="RSK110"/>
      <c r="RSL110"/>
      <c r="RSM110"/>
      <c r="RSN110"/>
      <c r="RSO110"/>
      <c r="RSP110"/>
      <c r="RSQ110"/>
      <c r="RSR110"/>
      <c r="RSS110"/>
      <c r="RST110"/>
      <c r="RSU110"/>
      <c r="RSV110"/>
      <c r="RSW110"/>
      <c r="RSX110"/>
      <c r="RSY110"/>
      <c r="RSZ110"/>
      <c r="RTA110"/>
      <c r="RTB110"/>
      <c r="RTC110"/>
      <c r="RTD110"/>
      <c r="RTE110"/>
      <c r="RTF110"/>
      <c r="RTG110"/>
      <c r="RTH110"/>
      <c r="RTI110"/>
      <c r="RTJ110"/>
      <c r="RTK110"/>
      <c r="RTL110"/>
      <c r="RTM110"/>
      <c r="RTN110"/>
      <c r="RTO110"/>
      <c r="RTP110"/>
      <c r="RTQ110"/>
      <c r="RTR110"/>
      <c r="RTS110"/>
      <c r="RTT110"/>
      <c r="RTU110"/>
      <c r="RTV110"/>
      <c r="RTW110"/>
      <c r="RTX110"/>
      <c r="RTY110"/>
      <c r="RTZ110"/>
      <c r="RUA110"/>
      <c r="RUB110"/>
      <c r="RUC110"/>
      <c r="RUD110"/>
      <c r="RUE110"/>
      <c r="RUF110"/>
      <c r="RUG110"/>
      <c r="RUH110"/>
      <c r="RUI110"/>
      <c r="RUJ110"/>
      <c r="RUK110"/>
      <c r="RUL110"/>
      <c r="RUM110"/>
      <c r="RUN110"/>
      <c r="RUO110"/>
      <c r="RUP110"/>
      <c r="RUQ110"/>
      <c r="RUR110"/>
      <c r="RUS110"/>
      <c r="RUT110"/>
      <c r="RUU110"/>
      <c r="RUV110"/>
      <c r="RUW110"/>
      <c r="RUX110"/>
      <c r="RUY110"/>
      <c r="RUZ110"/>
      <c r="RVA110"/>
      <c r="RVB110"/>
      <c r="RVC110"/>
      <c r="RVD110"/>
      <c r="RVE110"/>
      <c r="RVF110"/>
      <c r="RVG110"/>
      <c r="RVH110"/>
      <c r="RVI110"/>
      <c r="RVJ110"/>
      <c r="RVK110"/>
      <c r="RVL110"/>
      <c r="RVM110"/>
      <c r="RVN110"/>
      <c r="RVO110"/>
      <c r="RVP110"/>
      <c r="RVQ110"/>
      <c r="RVR110"/>
      <c r="RVS110"/>
      <c r="RVT110"/>
      <c r="RVU110"/>
      <c r="RVV110"/>
      <c r="RVW110"/>
      <c r="RVX110"/>
      <c r="RVY110"/>
      <c r="RVZ110"/>
      <c r="RWA110"/>
      <c r="RWB110"/>
      <c r="RWC110"/>
      <c r="RWD110"/>
      <c r="RWE110"/>
      <c r="RWF110"/>
      <c r="RWG110"/>
      <c r="RWH110"/>
      <c r="RWI110"/>
      <c r="RWJ110"/>
      <c r="RWK110"/>
      <c r="RWL110"/>
      <c r="RWM110"/>
      <c r="RWN110"/>
      <c r="RWO110"/>
      <c r="RWP110"/>
      <c r="RWQ110"/>
      <c r="RWR110"/>
      <c r="RWS110"/>
      <c r="RWT110"/>
      <c r="RWU110"/>
      <c r="RWV110"/>
      <c r="RWW110"/>
      <c r="RWX110"/>
      <c r="RWY110"/>
      <c r="RWZ110"/>
      <c r="RXA110"/>
      <c r="RXB110"/>
      <c r="RXC110"/>
      <c r="RXD110"/>
      <c r="RXE110"/>
      <c r="RXF110"/>
      <c r="RXG110"/>
      <c r="RXH110"/>
      <c r="RXI110"/>
      <c r="RXJ110"/>
      <c r="RXK110"/>
      <c r="RXL110"/>
      <c r="RXM110"/>
      <c r="RXN110"/>
      <c r="RXO110"/>
      <c r="RXP110"/>
      <c r="RXQ110"/>
      <c r="RXR110"/>
      <c r="RXS110"/>
      <c r="RXT110"/>
      <c r="RXU110"/>
      <c r="RXV110"/>
      <c r="RXW110"/>
      <c r="RXX110"/>
      <c r="RXY110"/>
      <c r="RXZ110"/>
      <c r="RYA110"/>
      <c r="RYB110"/>
      <c r="RYC110"/>
      <c r="RYD110"/>
      <c r="RYE110"/>
      <c r="RYF110"/>
      <c r="RYG110"/>
      <c r="RYH110"/>
      <c r="RYI110"/>
      <c r="RYJ110"/>
      <c r="RYK110"/>
      <c r="RYL110"/>
      <c r="RYM110"/>
      <c r="RYN110"/>
      <c r="RYO110"/>
      <c r="RYP110"/>
      <c r="RYQ110"/>
      <c r="RYR110"/>
      <c r="RYS110"/>
      <c r="RYT110"/>
      <c r="RYU110"/>
      <c r="RYV110"/>
      <c r="RYW110"/>
      <c r="RYX110"/>
      <c r="RYY110"/>
      <c r="RYZ110"/>
      <c r="RZA110"/>
      <c r="RZB110"/>
      <c r="RZC110"/>
      <c r="RZD110"/>
      <c r="RZE110"/>
      <c r="RZF110"/>
      <c r="RZG110"/>
      <c r="RZH110"/>
      <c r="RZI110"/>
      <c r="RZJ110"/>
      <c r="RZK110"/>
      <c r="RZL110"/>
      <c r="RZM110"/>
      <c r="RZN110"/>
      <c r="RZO110"/>
      <c r="RZP110"/>
      <c r="RZQ110"/>
      <c r="RZR110"/>
      <c r="RZS110"/>
      <c r="RZT110"/>
      <c r="RZU110"/>
      <c r="RZV110"/>
      <c r="RZW110"/>
      <c r="RZX110"/>
      <c r="RZY110"/>
      <c r="RZZ110"/>
      <c r="SAA110"/>
      <c r="SAB110"/>
      <c r="SAC110"/>
      <c r="SAD110"/>
      <c r="SAE110"/>
      <c r="SAF110"/>
      <c r="SAG110"/>
      <c r="SAH110"/>
      <c r="SAI110"/>
      <c r="SAJ110"/>
      <c r="SAK110"/>
      <c r="SAL110"/>
      <c r="SAM110"/>
      <c r="SAN110"/>
      <c r="SAO110"/>
      <c r="SAP110"/>
      <c r="SAQ110"/>
      <c r="SAR110"/>
      <c r="SAS110"/>
      <c r="SAT110"/>
      <c r="SAU110"/>
      <c r="SAV110"/>
      <c r="SAW110"/>
      <c r="SAX110"/>
      <c r="SAY110"/>
      <c r="SAZ110"/>
      <c r="SBA110"/>
      <c r="SBB110"/>
      <c r="SBC110"/>
      <c r="SBD110"/>
      <c r="SBE110"/>
      <c r="SBF110"/>
      <c r="SBG110"/>
      <c r="SBH110"/>
      <c r="SBI110"/>
      <c r="SBJ110"/>
      <c r="SBK110"/>
      <c r="SBL110"/>
      <c r="SBM110"/>
      <c r="SBN110"/>
      <c r="SBO110"/>
      <c r="SBP110"/>
      <c r="SBQ110"/>
      <c r="SBR110"/>
      <c r="SBS110"/>
      <c r="SBT110"/>
      <c r="SBU110"/>
      <c r="SBV110"/>
      <c r="SBW110"/>
      <c r="SBX110"/>
      <c r="SBY110"/>
      <c r="SBZ110"/>
      <c r="SCA110"/>
      <c r="SCB110"/>
      <c r="SCC110"/>
      <c r="SCD110"/>
      <c r="SCE110"/>
      <c r="SCF110"/>
      <c r="SCG110"/>
      <c r="SCH110"/>
      <c r="SCI110"/>
      <c r="SCJ110"/>
      <c r="SCK110"/>
      <c r="SCL110"/>
      <c r="SCM110"/>
      <c r="SCN110"/>
      <c r="SCO110"/>
      <c r="SCP110"/>
      <c r="SCQ110"/>
      <c r="SCR110"/>
      <c r="SCS110"/>
      <c r="SCT110"/>
      <c r="SCU110"/>
      <c r="SCV110"/>
      <c r="SCW110"/>
      <c r="SCX110"/>
      <c r="SCY110"/>
      <c r="SCZ110"/>
      <c r="SDA110"/>
      <c r="SDB110"/>
      <c r="SDC110"/>
      <c r="SDD110"/>
      <c r="SDE110"/>
      <c r="SDF110"/>
      <c r="SDG110"/>
      <c r="SDH110"/>
      <c r="SDI110"/>
      <c r="SDJ110"/>
      <c r="SDK110"/>
      <c r="SDL110"/>
      <c r="SDM110"/>
      <c r="SDN110"/>
      <c r="SDO110"/>
      <c r="SDP110"/>
      <c r="SDQ110"/>
      <c r="SDR110"/>
      <c r="SDS110"/>
      <c r="SDT110"/>
      <c r="SDU110"/>
      <c r="SDV110"/>
      <c r="SDW110"/>
      <c r="SDX110"/>
      <c r="SDY110"/>
      <c r="SDZ110"/>
      <c r="SEA110"/>
      <c r="SEB110"/>
      <c r="SEC110"/>
      <c r="SED110"/>
      <c r="SEE110"/>
      <c r="SEF110"/>
      <c r="SEG110"/>
      <c r="SEH110"/>
      <c r="SEI110"/>
      <c r="SEJ110"/>
      <c r="SEK110"/>
      <c r="SEL110"/>
      <c r="SEM110"/>
      <c r="SEN110"/>
      <c r="SEO110"/>
      <c r="SEP110"/>
      <c r="SEQ110"/>
      <c r="SER110"/>
      <c r="SES110"/>
      <c r="SET110"/>
      <c r="SEU110"/>
      <c r="SEV110"/>
      <c r="SEW110"/>
      <c r="SEX110"/>
      <c r="SEY110"/>
      <c r="SEZ110"/>
      <c r="SFA110"/>
      <c r="SFB110"/>
      <c r="SFC110"/>
      <c r="SFD110"/>
      <c r="SFE110"/>
      <c r="SFF110"/>
      <c r="SFG110"/>
      <c r="SFH110"/>
      <c r="SFI110"/>
      <c r="SFJ110"/>
      <c r="SFK110"/>
      <c r="SFL110"/>
      <c r="SFM110"/>
      <c r="SFN110"/>
      <c r="SFO110"/>
      <c r="SFP110"/>
      <c r="SFQ110"/>
      <c r="SFR110"/>
      <c r="SFS110"/>
      <c r="SFT110"/>
      <c r="SFU110"/>
      <c r="SFV110"/>
      <c r="SFW110"/>
      <c r="SFX110"/>
      <c r="SFY110"/>
      <c r="SFZ110"/>
      <c r="SGA110"/>
      <c r="SGB110"/>
      <c r="SGC110"/>
      <c r="SGD110"/>
      <c r="SGE110"/>
      <c r="SGF110"/>
      <c r="SGG110"/>
      <c r="SGH110"/>
      <c r="SGI110"/>
      <c r="SGJ110"/>
      <c r="SGK110"/>
      <c r="SGL110"/>
      <c r="SGM110"/>
      <c r="SGN110"/>
      <c r="SGO110"/>
      <c r="SGP110"/>
      <c r="SGQ110"/>
      <c r="SGR110"/>
      <c r="SGS110"/>
      <c r="SGT110"/>
      <c r="SGU110"/>
      <c r="SGV110"/>
      <c r="SGW110"/>
      <c r="SGX110"/>
      <c r="SGY110"/>
      <c r="SGZ110"/>
      <c r="SHA110"/>
      <c r="SHB110"/>
      <c r="SHC110"/>
      <c r="SHD110"/>
      <c r="SHE110"/>
      <c r="SHF110"/>
      <c r="SHG110"/>
      <c r="SHH110"/>
      <c r="SHI110"/>
      <c r="SHJ110"/>
      <c r="SHK110"/>
      <c r="SHL110"/>
      <c r="SHM110"/>
      <c r="SHN110"/>
      <c r="SHO110"/>
      <c r="SHP110"/>
      <c r="SHQ110"/>
      <c r="SHR110"/>
      <c r="SHS110"/>
      <c r="SHT110"/>
      <c r="SHU110"/>
      <c r="SHV110"/>
      <c r="SHW110"/>
      <c r="SHX110"/>
      <c r="SHY110"/>
      <c r="SHZ110"/>
      <c r="SIA110"/>
      <c r="SIB110"/>
      <c r="SIC110"/>
      <c r="SID110"/>
      <c r="SIE110"/>
      <c r="SIF110"/>
      <c r="SIG110"/>
      <c r="SIH110"/>
      <c r="SII110"/>
      <c r="SIJ110"/>
      <c r="SIK110"/>
      <c r="SIL110"/>
      <c r="SIM110"/>
      <c r="SIN110"/>
      <c r="SIO110"/>
      <c r="SIP110"/>
      <c r="SIQ110"/>
      <c r="SIR110"/>
      <c r="SIS110"/>
      <c r="SIT110"/>
      <c r="SIU110"/>
      <c r="SIV110"/>
      <c r="SIW110"/>
      <c r="SIX110"/>
      <c r="SIY110"/>
      <c r="SIZ110"/>
      <c r="SJA110"/>
      <c r="SJB110"/>
      <c r="SJC110"/>
      <c r="SJD110"/>
      <c r="SJE110"/>
      <c r="SJF110"/>
      <c r="SJG110"/>
      <c r="SJH110"/>
      <c r="SJI110"/>
      <c r="SJJ110"/>
      <c r="SJK110"/>
      <c r="SJL110"/>
      <c r="SJM110"/>
      <c r="SJN110"/>
      <c r="SJO110"/>
      <c r="SJP110"/>
      <c r="SJQ110"/>
      <c r="SJR110"/>
      <c r="SJS110"/>
      <c r="SJT110"/>
      <c r="SJU110"/>
      <c r="SJV110"/>
      <c r="SJW110"/>
      <c r="SJX110"/>
      <c r="SJY110"/>
      <c r="SJZ110"/>
      <c r="SKA110"/>
      <c r="SKB110"/>
      <c r="SKC110"/>
      <c r="SKD110"/>
      <c r="SKE110"/>
      <c r="SKF110"/>
      <c r="SKG110"/>
      <c r="SKH110"/>
      <c r="SKI110"/>
      <c r="SKJ110"/>
      <c r="SKK110"/>
      <c r="SKL110"/>
      <c r="SKM110"/>
      <c r="SKN110"/>
      <c r="SKO110"/>
      <c r="SKP110"/>
      <c r="SKQ110"/>
      <c r="SKR110"/>
      <c r="SKS110"/>
      <c r="SKT110"/>
      <c r="SKU110"/>
      <c r="SKV110"/>
      <c r="SKW110"/>
      <c r="SKX110"/>
      <c r="SKY110"/>
      <c r="SKZ110"/>
      <c r="SLA110"/>
      <c r="SLB110"/>
      <c r="SLC110"/>
      <c r="SLD110"/>
      <c r="SLE110"/>
      <c r="SLF110"/>
      <c r="SLG110"/>
      <c r="SLH110"/>
      <c r="SLI110"/>
      <c r="SLJ110"/>
      <c r="SLK110"/>
      <c r="SLL110"/>
      <c r="SLM110"/>
      <c r="SLN110"/>
      <c r="SLO110"/>
      <c r="SLP110"/>
      <c r="SLQ110"/>
      <c r="SLR110"/>
      <c r="SLS110"/>
      <c r="SLT110"/>
      <c r="SLU110"/>
      <c r="SLV110"/>
      <c r="SLW110"/>
      <c r="SLX110"/>
      <c r="SLY110"/>
      <c r="SLZ110"/>
      <c r="SMA110"/>
      <c r="SMB110"/>
      <c r="SMC110"/>
      <c r="SMD110"/>
      <c r="SME110"/>
      <c r="SMF110"/>
      <c r="SMG110"/>
      <c r="SMH110"/>
      <c r="SMI110"/>
      <c r="SMJ110"/>
      <c r="SMK110"/>
      <c r="SML110"/>
      <c r="SMM110"/>
      <c r="SMN110"/>
      <c r="SMO110"/>
      <c r="SMP110"/>
      <c r="SMQ110"/>
      <c r="SMR110"/>
      <c r="SMS110"/>
      <c r="SMT110"/>
      <c r="SMU110"/>
      <c r="SMV110"/>
      <c r="SMW110"/>
      <c r="SMX110"/>
      <c r="SMY110"/>
      <c r="SMZ110"/>
      <c r="SNA110"/>
      <c r="SNB110"/>
      <c r="SNC110"/>
      <c r="SND110"/>
      <c r="SNE110"/>
      <c r="SNF110"/>
      <c r="SNG110"/>
      <c r="SNH110"/>
      <c r="SNI110"/>
      <c r="SNJ110"/>
      <c r="SNK110"/>
      <c r="SNL110"/>
      <c r="SNM110"/>
      <c r="SNN110"/>
      <c r="SNO110"/>
      <c r="SNP110"/>
      <c r="SNQ110"/>
      <c r="SNR110"/>
      <c r="SNS110"/>
      <c r="SNT110"/>
      <c r="SNU110"/>
      <c r="SNV110"/>
      <c r="SNW110"/>
      <c r="SNX110"/>
      <c r="SNY110"/>
      <c r="SNZ110"/>
      <c r="SOA110"/>
      <c r="SOB110"/>
      <c r="SOC110"/>
      <c r="SOD110"/>
      <c r="SOE110"/>
      <c r="SOF110"/>
      <c r="SOG110"/>
      <c r="SOH110"/>
      <c r="SOI110"/>
      <c r="SOJ110"/>
      <c r="SOK110"/>
      <c r="SOL110"/>
      <c r="SOM110"/>
      <c r="SON110"/>
      <c r="SOO110"/>
      <c r="SOP110"/>
      <c r="SOQ110"/>
      <c r="SOR110"/>
      <c r="SOS110"/>
      <c r="SOT110"/>
      <c r="SOU110"/>
      <c r="SOV110"/>
      <c r="SOW110"/>
      <c r="SOX110"/>
      <c r="SOY110"/>
      <c r="SOZ110"/>
      <c r="SPA110"/>
      <c r="SPB110"/>
      <c r="SPC110"/>
      <c r="SPD110"/>
      <c r="SPE110"/>
      <c r="SPF110"/>
      <c r="SPG110"/>
      <c r="SPH110"/>
      <c r="SPI110"/>
      <c r="SPJ110"/>
      <c r="SPK110"/>
      <c r="SPL110"/>
      <c r="SPM110"/>
      <c r="SPN110"/>
      <c r="SPO110"/>
      <c r="SPP110"/>
      <c r="SPQ110"/>
      <c r="SPR110"/>
      <c r="SPS110"/>
      <c r="SPT110"/>
      <c r="SPU110"/>
      <c r="SPV110"/>
      <c r="SPW110"/>
      <c r="SPX110"/>
      <c r="SPY110"/>
      <c r="SPZ110"/>
      <c r="SQA110"/>
      <c r="SQB110"/>
      <c r="SQC110"/>
      <c r="SQD110"/>
      <c r="SQE110"/>
      <c r="SQF110"/>
      <c r="SQG110"/>
      <c r="SQH110"/>
      <c r="SQI110"/>
      <c r="SQJ110"/>
      <c r="SQK110"/>
      <c r="SQL110"/>
      <c r="SQM110"/>
      <c r="SQN110"/>
      <c r="SQO110"/>
      <c r="SQP110"/>
      <c r="SQQ110"/>
      <c r="SQR110"/>
      <c r="SQS110"/>
      <c r="SQT110"/>
      <c r="SQU110"/>
      <c r="SQV110"/>
      <c r="SQW110"/>
      <c r="SQX110"/>
      <c r="SQY110"/>
      <c r="SQZ110"/>
      <c r="SRA110"/>
      <c r="SRB110"/>
      <c r="SRC110"/>
      <c r="SRD110"/>
      <c r="SRE110"/>
      <c r="SRF110"/>
      <c r="SRG110"/>
      <c r="SRH110"/>
      <c r="SRI110"/>
      <c r="SRJ110"/>
      <c r="SRK110"/>
      <c r="SRL110"/>
      <c r="SRM110"/>
      <c r="SRN110"/>
      <c r="SRO110"/>
      <c r="SRP110"/>
      <c r="SRQ110"/>
      <c r="SRR110"/>
      <c r="SRS110"/>
      <c r="SRT110"/>
      <c r="SRU110"/>
      <c r="SRV110"/>
      <c r="SRW110"/>
      <c r="SRX110"/>
      <c r="SRY110"/>
      <c r="SRZ110"/>
      <c r="SSA110"/>
      <c r="SSB110"/>
      <c r="SSC110"/>
      <c r="SSD110"/>
      <c r="SSE110"/>
      <c r="SSF110"/>
      <c r="SSG110"/>
      <c r="SSH110"/>
      <c r="SSI110"/>
      <c r="SSJ110"/>
      <c r="SSK110"/>
      <c r="SSL110"/>
      <c r="SSM110"/>
      <c r="SSN110"/>
      <c r="SSO110"/>
      <c r="SSP110"/>
      <c r="SSQ110"/>
      <c r="SSR110"/>
      <c r="SSS110"/>
      <c r="SST110"/>
      <c r="SSU110"/>
      <c r="SSV110"/>
      <c r="SSW110"/>
      <c r="SSX110"/>
      <c r="SSY110"/>
      <c r="SSZ110"/>
      <c r="STA110"/>
      <c r="STB110"/>
      <c r="STC110"/>
      <c r="STD110"/>
      <c r="STE110"/>
      <c r="STF110"/>
      <c r="STG110"/>
      <c r="STH110"/>
      <c r="STI110"/>
      <c r="STJ110"/>
      <c r="STK110"/>
      <c r="STL110"/>
      <c r="STM110"/>
      <c r="STN110"/>
      <c r="STO110"/>
      <c r="STP110"/>
      <c r="STQ110"/>
      <c r="STR110"/>
      <c r="STS110"/>
      <c r="STT110"/>
      <c r="STU110"/>
      <c r="STV110"/>
      <c r="STW110"/>
      <c r="STX110"/>
      <c r="STY110"/>
      <c r="STZ110"/>
      <c r="SUA110"/>
      <c r="SUB110"/>
      <c r="SUC110"/>
      <c r="SUD110"/>
      <c r="SUE110"/>
      <c r="SUF110"/>
      <c r="SUG110"/>
      <c r="SUH110"/>
      <c r="SUI110"/>
      <c r="SUJ110"/>
      <c r="SUK110"/>
      <c r="SUL110"/>
      <c r="SUM110"/>
      <c r="SUN110"/>
      <c r="SUO110"/>
      <c r="SUP110"/>
      <c r="SUQ110"/>
      <c r="SUR110"/>
      <c r="SUS110"/>
      <c r="SUT110"/>
      <c r="SUU110"/>
      <c r="SUV110"/>
      <c r="SUW110"/>
      <c r="SUX110"/>
      <c r="SUY110"/>
      <c r="SUZ110"/>
      <c r="SVA110"/>
      <c r="SVB110"/>
      <c r="SVC110"/>
      <c r="SVD110"/>
      <c r="SVE110"/>
      <c r="SVF110"/>
      <c r="SVG110"/>
      <c r="SVH110"/>
      <c r="SVI110"/>
      <c r="SVJ110"/>
      <c r="SVK110"/>
      <c r="SVL110"/>
      <c r="SVM110"/>
      <c r="SVN110"/>
      <c r="SVO110"/>
      <c r="SVP110"/>
      <c r="SVQ110"/>
      <c r="SVR110"/>
      <c r="SVS110"/>
      <c r="SVT110"/>
      <c r="SVU110"/>
      <c r="SVV110"/>
      <c r="SVW110"/>
      <c r="SVX110"/>
      <c r="SVY110"/>
      <c r="SVZ110"/>
      <c r="SWA110"/>
      <c r="SWB110"/>
      <c r="SWC110"/>
      <c r="SWD110"/>
      <c r="SWE110"/>
      <c r="SWF110"/>
      <c r="SWG110"/>
      <c r="SWH110"/>
      <c r="SWI110"/>
      <c r="SWJ110"/>
      <c r="SWK110"/>
      <c r="SWL110"/>
      <c r="SWM110"/>
      <c r="SWN110"/>
      <c r="SWO110"/>
      <c r="SWP110"/>
      <c r="SWQ110"/>
      <c r="SWR110"/>
      <c r="SWS110"/>
      <c r="SWT110"/>
      <c r="SWU110"/>
      <c r="SWV110"/>
      <c r="SWW110"/>
      <c r="SWX110"/>
      <c r="SWY110"/>
      <c r="SWZ110"/>
      <c r="SXA110"/>
      <c r="SXB110"/>
      <c r="SXC110"/>
      <c r="SXD110"/>
      <c r="SXE110"/>
      <c r="SXF110"/>
      <c r="SXG110"/>
      <c r="SXH110"/>
      <c r="SXI110"/>
      <c r="SXJ110"/>
      <c r="SXK110"/>
      <c r="SXL110"/>
      <c r="SXM110"/>
      <c r="SXN110"/>
      <c r="SXO110"/>
      <c r="SXP110"/>
      <c r="SXQ110"/>
      <c r="SXR110"/>
      <c r="SXS110"/>
      <c r="SXT110"/>
      <c r="SXU110"/>
      <c r="SXV110"/>
      <c r="SXW110"/>
      <c r="SXX110"/>
      <c r="SXY110"/>
      <c r="SXZ110"/>
      <c r="SYA110"/>
      <c r="SYB110"/>
      <c r="SYC110"/>
      <c r="SYD110"/>
      <c r="SYE110"/>
      <c r="SYF110"/>
      <c r="SYG110"/>
      <c r="SYH110"/>
      <c r="SYI110"/>
      <c r="SYJ110"/>
      <c r="SYK110"/>
      <c r="SYL110"/>
      <c r="SYM110"/>
      <c r="SYN110"/>
      <c r="SYO110"/>
      <c r="SYP110"/>
      <c r="SYQ110"/>
      <c r="SYR110"/>
      <c r="SYS110"/>
      <c r="SYT110"/>
      <c r="SYU110"/>
      <c r="SYV110"/>
      <c r="SYW110"/>
      <c r="SYX110"/>
      <c r="SYY110"/>
      <c r="SYZ110"/>
      <c r="SZA110"/>
      <c r="SZB110"/>
      <c r="SZC110"/>
      <c r="SZD110"/>
      <c r="SZE110"/>
      <c r="SZF110"/>
      <c r="SZG110"/>
      <c r="SZH110"/>
      <c r="SZI110"/>
      <c r="SZJ110"/>
      <c r="SZK110"/>
      <c r="SZL110"/>
      <c r="SZM110"/>
      <c r="SZN110"/>
      <c r="SZO110"/>
      <c r="SZP110"/>
      <c r="SZQ110"/>
      <c r="SZR110"/>
      <c r="SZS110"/>
      <c r="SZT110"/>
      <c r="SZU110"/>
      <c r="SZV110"/>
      <c r="SZW110"/>
      <c r="SZX110"/>
      <c r="SZY110"/>
      <c r="SZZ110"/>
      <c r="TAA110"/>
      <c r="TAB110"/>
      <c r="TAC110"/>
      <c r="TAD110"/>
      <c r="TAE110"/>
      <c r="TAF110"/>
      <c r="TAG110"/>
      <c r="TAH110"/>
      <c r="TAI110"/>
      <c r="TAJ110"/>
      <c r="TAK110"/>
      <c r="TAL110"/>
      <c r="TAM110"/>
      <c r="TAN110"/>
      <c r="TAO110"/>
      <c r="TAP110"/>
      <c r="TAQ110"/>
      <c r="TAR110"/>
      <c r="TAS110"/>
      <c r="TAT110"/>
      <c r="TAU110"/>
      <c r="TAV110"/>
      <c r="TAW110"/>
      <c r="TAX110"/>
      <c r="TAY110"/>
      <c r="TAZ110"/>
      <c r="TBA110"/>
      <c r="TBB110"/>
      <c r="TBC110"/>
      <c r="TBD110"/>
      <c r="TBE110"/>
      <c r="TBF110"/>
      <c r="TBG110"/>
      <c r="TBH110"/>
      <c r="TBI110"/>
      <c r="TBJ110"/>
      <c r="TBK110"/>
      <c r="TBL110"/>
      <c r="TBM110"/>
      <c r="TBN110"/>
      <c r="TBO110"/>
      <c r="TBP110"/>
      <c r="TBQ110"/>
      <c r="TBR110"/>
      <c r="TBS110"/>
      <c r="TBT110"/>
      <c r="TBU110"/>
      <c r="TBV110"/>
      <c r="TBW110"/>
      <c r="TBX110"/>
      <c r="TBY110"/>
      <c r="TBZ110"/>
      <c r="TCA110"/>
      <c r="TCB110"/>
      <c r="TCC110"/>
      <c r="TCD110"/>
      <c r="TCE110"/>
      <c r="TCF110"/>
      <c r="TCG110"/>
      <c r="TCH110"/>
      <c r="TCI110"/>
      <c r="TCJ110"/>
      <c r="TCK110"/>
      <c r="TCL110"/>
      <c r="TCM110"/>
      <c r="TCN110"/>
      <c r="TCO110"/>
      <c r="TCP110"/>
      <c r="TCQ110"/>
      <c r="TCR110"/>
      <c r="TCS110"/>
      <c r="TCT110"/>
      <c r="TCU110"/>
      <c r="TCV110"/>
      <c r="TCW110"/>
      <c r="TCX110"/>
      <c r="TCY110"/>
      <c r="TCZ110"/>
      <c r="TDA110"/>
      <c r="TDB110"/>
      <c r="TDC110"/>
      <c r="TDD110"/>
      <c r="TDE110"/>
      <c r="TDF110"/>
      <c r="TDG110"/>
      <c r="TDH110"/>
      <c r="TDI110"/>
      <c r="TDJ110"/>
      <c r="TDK110"/>
      <c r="TDL110"/>
      <c r="TDM110"/>
      <c r="TDN110"/>
      <c r="TDO110"/>
      <c r="TDP110"/>
      <c r="TDQ110"/>
      <c r="TDR110"/>
      <c r="TDS110"/>
      <c r="TDT110"/>
      <c r="TDU110"/>
      <c r="TDV110"/>
      <c r="TDW110"/>
      <c r="TDX110"/>
      <c r="TDY110"/>
      <c r="TDZ110"/>
      <c r="TEA110"/>
      <c r="TEB110"/>
      <c r="TEC110"/>
      <c r="TED110"/>
      <c r="TEE110"/>
      <c r="TEF110"/>
      <c r="TEG110"/>
      <c r="TEH110"/>
      <c r="TEI110"/>
      <c r="TEJ110"/>
      <c r="TEK110"/>
      <c r="TEL110"/>
      <c r="TEM110"/>
      <c r="TEN110"/>
      <c r="TEO110"/>
      <c r="TEP110"/>
      <c r="TEQ110"/>
      <c r="TER110"/>
      <c r="TES110"/>
      <c r="TET110"/>
      <c r="TEU110"/>
      <c r="TEV110"/>
      <c r="TEW110"/>
      <c r="TEX110"/>
      <c r="TEY110"/>
      <c r="TEZ110"/>
      <c r="TFA110"/>
      <c r="TFB110"/>
      <c r="TFC110"/>
      <c r="TFD110"/>
      <c r="TFE110"/>
      <c r="TFF110"/>
      <c r="TFG110"/>
      <c r="TFH110"/>
      <c r="TFI110"/>
      <c r="TFJ110"/>
      <c r="TFK110"/>
      <c r="TFL110"/>
      <c r="TFM110"/>
      <c r="TFN110"/>
      <c r="TFO110"/>
      <c r="TFP110"/>
      <c r="TFQ110"/>
      <c r="TFR110"/>
      <c r="TFS110"/>
      <c r="TFT110"/>
      <c r="TFU110"/>
      <c r="TFV110"/>
      <c r="TFW110"/>
      <c r="TFX110"/>
      <c r="TFY110"/>
      <c r="TFZ110"/>
      <c r="TGA110"/>
      <c r="TGB110"/>
      <c r="TGC110"/>
      <c r="TGD110"/>
      <c r="TGE110"/>
      <c r="TGF110"/>
      <c r="TGG110"/>
      <c r="TGH110"/>
      <c r="TGI110"/>
      <c r="TGJ110"/>
      <c r="TGK110"/>
      <c r="TGL110"/>
      <c r="TGM110"/>
      <c r="TGN110"/>
      <c r="TGO110"/>
      <c r="TGP110"/>
      <c r="TGQ110"/>
      <c r="TGR110"/>
      <c r="TGS110"/>
      <c r="TGT110"/>
      <c r="TGU110"/>
      <c r="TGV110"/>
      <c r="TGW110"/>
      <c r="TGX110"/>
      <c r="TGY110"/>
      <c r="TGZ110"/>
      <c r="THA110"/>
      <c r="THB110"/>
      <c r="THC110"/>
      <c r="THD110"/>
      <c r="THE110"/>
      <c r="THF110"/>
      <c r="THG110"/>
      <c r="THH110"/>
      <c r="THI110"/>
      <c r="THJ110"/>
      <c r="THK110"/>
      <c r="THL110"/>
      <c r="THM110"/>
      <c r="THN110"/>
      <c r="THO110"/>
      <c r="THP110"/>
      <c r="THQ110"/>
      <c r="THR110"/>
      <c r="THS110"/>
      <c r="THT110"/>
      <c r="THU110"/>
      <c r="THV110"/>
      <c r="THW110"/>
      <c r="THX110"/>
      <c r="THY110"/>
      <c r="THZ110"/>
      <c r="TIA110"/>
      <c r="TIB110"/>
      <c r="TIC110"/>
      <c r="TID110"/>
      <c r="TIE110"/>
      <c r="TIF110"/>
      <c r="TIG110"/>
      <c r="TIH110"/>
      <c r="TII110"/>
      <c r="TIJ110"/>
      <c r="TIK110"/>
      <c r="TIL110"/>
      <c r="TIM110"/>
      <c r="TIN110"/>
      <c r="TIO110"/>
      <c r="TIP110"/>
      <c r="TIQ110"/>
      <c r="TIR110"/>
      <c r="TIS110"/>
      <c r="TIT110"/>
      <c r="TIU110"/>
      <c r="TIV110"/>
      <c r="TIW110"/>
      <c r="TIX110"/>
      <c r="TIY110"/>
      <c r="TIZ110"/>
      <c r="TJA110"/>
      <c r="TJB110"/>
      <c r="TJC110"/>
      <c r="TJD110"/>
      <c r="TJE110"/>
      <c r="TJF110"/>
      <c r="TJG110"/>
      <c r="TJH110"/>
      <c r="TJI110"/>
      <c r="TJJ110"/>
      <c r="TJK110"/>
      <c r="TJL110"/>
      <c r="TJM110"/>
      <c r="TJN110"/>
      <c r="TJO110"/>
      <c r="TJP110"/>
      <c r="TJQ110"/>
      <c r="TJR110"/>
      <c r="TJS110"/>
      <c r="TJT110"/>
      <c r="TJU110"/>
      <c r="TJV110"/>
      <c r="TJW110"/>
      <c r="TJX110"/>
      <c r="TJY110"/>
      <c r="TJZ110"/>
      <c r="TKA110"/>
      <c r="TKB110"/>
      <c r="TKC110"/>
      <c r="TKD110"/>
      <c r="TKE110"/>
      <c r="TKF110"/>
      <c r="TKG110"/>
      <c r="TKH110"/>
      <c r="TKI110"/>
      <c r="TKJ110"/>
      <c r="TKK110"/>
      <c r="TKL110"/>
      <c r="TKM110"/>
      <c r="TKN110"/>
      <c r="TKO110"/>
      <c r="TKP110"/>
      <c r="TKQ110"/>
      <c r="TKR110"/>
      <c r="TKS110"/>
      <c r="TKT110"/>
      <c r="TKU110"/>
      <c r="TKV110"/>
      <c r="TKW110"/>
      <c r="TKX110"/>
      <c r="TKY110"/>
      <c r="TKZ110"/>
      <c r="TLA110"/>
      <c r="TLB110"/>
      <c r="TLC110"/>
      <c r="TLD110"/>
      <c r="TLE110"/>
      <c r="TLF110"/>
      <c r="TLG110"/>
      <c r="TLH110"/>
      <c r="TLI110"/>
      <c r="TLJ110"/>
      <c r="TLK110"/>
      <c r="TLL110"/>
      <c r="TLM110"/>
      <c r="TLN110"/>
      <c r="TLO110"/>
      <c r="TLP110"/>
      <c r="TLQ110"/>
      <c r="TLR110"/>
      <c r="TLS110"/>
      <c r="TLT110"/>
      <c r="TLU110"/>
      <c r="TLV110"/>
      <c r="TLW110"/>
      <c r="TLX110"/>
      <c r="TLY110"/>
      <c r="TLZ110"/>
      <c r="TMA110"/>
      <c r="TMB110"/>
      <c r="TMC110"/>
      <c r="TMD110"/>
      <c r="TME110"/>
      <c r="TMF110"/>
      <c r="TMG110"/>
      <c r="TMH110"/>
      <c r="TMI110"/>
      <c r="TMJ110"/>
      <c r="TMK110"/>
      <c r="TML110"/>
      <c r="TMM110"/>
      <c r="TMN110"/>
      <c r="TMO110"/>
      <c r="TMP110"/>
      <c r="TMQ110"/>
      <c r="TMR110"/>
      <c r="TMS110"/>
      <c r="TMT110"/>
      <c r="TMU110"/>
      <c r="TMV110"/>
      <c r="TMW110"/>
      <c r="TMX110"/>
      <c r="TMY110"/>
      <c r="TMZ110"/>
      <c r="TNA110"/>
      <c r="TNB110"/>
      <c r="TNC110"/>
      <c r="TND110"/>
      <c r="TNE110"/>
      <c r="TNF110"/>
      <c r="TNG110"/>
      <c r="TNH110"/>
      <c r="TNI110"/>
      <c r="TNJ110"/>
      <c r="TNK110"/>
      <c r="TNL110"/>
      <c r="TNM110"/>
      <c r="TNN110"/>
      <c r="TNO110"/>
      <c r="TNP110"/>
      <c r="TNQ110"/>
      <c r="TNR110"/>
      <c r="TNS110"/>
      <c r="TNT110"/>
      <c r="TNU110"/>
      <c r="TNV110"/>
      <c r="TNW110"/>
      <c r="TNX110"/>
      <c r="TNY110"/>
      <c r="TNZ110"/>
      <c r="TOA110"/>
      <c r="TOB110"/>
      <c r="TOC110"/>
      <c r="TOD110"/>
      <c r="TOE110"/>
      <c r="TOF110"/>
      <c r="TOG110"/>
      <c r="TOH110"/>
      <c r="TOI110"/>
      <c r="TOJ110"/>
      <c r="TOK110"/>
      <c r="TOL110"/>
      <c r="TOM110"/>
      <c r="TON110"/>
      <c r="TOO110"/>
      <c r="TOP110"/>
      <c r="TOQ110"/>
      <c r="TOR110"/>
      <c r="TOS110"/>
      <c r="TOT110"/>
      <c r="TOU110"/>
      <c r="TOV110"/>
      <c r="TOW110"/>
      <c r="TOX110"/>
      <c r="TOY110"/>
      <c r="TOZ110"/>
      <c r="TPA110"/>
      <c r="TPB110"/>
      <c r="TPC110"/>
      <c r="TPD110"/>
      <c r="TPE110"/>
      <c r="TPF110"/>
      <c r="TPG110"/>
      <c r="TPH110"/>
      <c r="TPI110"/>
      <c r="TPJ110"/>
      <c r="TPK110"/>
      <c r="TPL110"/>
      <c r="TPM110"/>
      <c r="TPN110"/>
      <c r="TPO110"/>
      <c r="TPP110"/>
      <c r="TPQ110"/>
      <c r="TPR110"/>
      <c r="TPS110"/>
      <c r="TPT110"/>
      <c r="TPU110"/>
      <c r="TPV110"/>
      <c r="TPW110"/>
      <c r="TPX110"/>
      <c r="TPY110"/>
      <c r="TPZ110"/>
      <c r="TQA110"/>
      <c r="TQB110"/>
      <c r="TQC110"/>
      <c r="TQD110"/>
      <c r="TQE110"/>
      <c r="TQF110"/>
      <c r="TQG110"/>
      <c r="TQH110"/>
      <c r="TQI110"/>
      <c r="TQJ110"/>
      <c r="TQK110"/>
      <c r="TQL110"/>
      <c r="TQM110"/>
      <c r="TQN110"/>
      <c r="TQO110"/>
      <c r="TQP110"/>
      <c r="TQQ110"/>
      <c r="TQR110"/>
      <c r="TQS110"/>
      <c r="TQT110"/>
      <c r="TQU110"/>
      <c r="TQV110"/>
      <c r="TQW110"/>
      <c r="TQX110"/>
      <c r="TQY110"/>
      <c r="TQZ110"/>
      <c r="TRA110"/>
      <c r="TRB110"/>
      <c r="TRC110"/>
      <c r="TRD110"/>
      <c r="TRE110"/>
      <c r="TRF110"/>
      <c r="TRG110"/>
      <c r="TRH110"/>
      <c r="TRI110"/>
      <c r="TRJ110"/>
      <c r="TRK110"/>
      <c r="TRL110"/>
      <c r="TRM110"/>
      <c r="TRN110"/>
      <c r="TRO110"/>
      <c r="TRP110"/>
      <c r="TRQ110"/>
      <c r="TRR110"/>
      <c r="TRS110"/>
      <c r="TRT110"/>
      <c r="TRU110"/>
      <c r="TRV110"/>
      <c r="TRW110"/>
      <c r="TRX110"/>
      <c r="TRY110"/>
      <c r="TRZ110"/>
      <c r="TSA110"/>
      <c r="TSB110"/>
      <c r="TSC110"/>
      <c r="TSD110"/>
      <c r="TSE110"/>
      <c r="TSF110"/>
      <c r="TSG110"/>
      <c r="TSH110"/>
      <c r="TSI110"/>
      <c r="TSJ110"/>
      <c r="TSK110"/>
      <c r="TSL110"/>
      <c r="TSM110"/>
      <c r="TSN110"/>
      <c r="TSO110"/>
      <c r="TSP110"/>
      <c r="TSQ110"/>
      <c r="TSR110"/>
      <c r="TSS110"/>
      <c r="TST110"/>
      <c r="TSU110"/>
      <c r="TSV110"/>
      <c r="TSW110"/>
      <c r="TSX110"/>
      <c r="TSY110"/>
      <c r="TSZ110"/>
      <c r="TTA110"/>
      <c r="TTB110"/>
      <c r="TTC110"/>
      <c r="TTD110"/>
      <c r="TTE110"/>
      <c r="TTF110"/>
      <c r="TTG110"/>
      <c r="TTH110"/>
      <c r="TTI110"/>
      <c r="TTJ110"/>
      <c r="TTK110"/>
      <c r="TTL110"/>
      <c r="TTM110"/>
      <c r="TTN110"/>
      <c r="TTO110"/>
      <c r="TTP110"/>
      <c r="TTQ110"/>
      <c r="TTR110"/>
      <c r="TTS110"/>
      <c r="TTT110"/>
      <c r="TTU110"/>
      <c r="TTV110"/>
      <c r="TTW110"/>
      <c r="TTX110"/>
      <c r="TTY110"/>
      <c r="TTZ110"/>
      <c r="TUA110"/>
      <c r="TUB110"/>
      <c r="TUC110"/>
      <c r="TUD110"/>
      <c r="TUE110"/>
      <c r="TUF110"/>
      <c r="TUG110"/>
      <c r="TUH110"/>
      <c r="TUI110"/>
      <c r="TUJ110"/>
      <c r="TUK110"/>
      <c r="TUL110"/>
      <c r="TUM110"/>
      <c r="TUN110"/>
      <c r="TUO110"/>
      <c r="TUP110"/>
      <c r="TUQ110"/>
      <c r="TUR110"/>
      <c r="TUS110"/>
      <c r="TUT110"/>
      <c r="TUU110"/>
      <c r="TUV110"/>
      <c r="TUW110"/>
      <c r="TUX110"/>
      <c r="TUY110"/>
      <c r="TUZ110"/>
      <c r="TVA110"/>
      <c r="TVB110"/>
      <c r="TVC110"/>
      <c r="TVD110"/>
      <c r="TVE110"/>
      <c r="TVF110"/>
      <c r="TVG110"/>
      <c r="TVH110"/>
      <c r="TVI110"/>
      <c r="TVJ110"/>
      <c r="TVK110"/>
      <c r="TVL110"/>
      <c r="TVM110"/>
      <c r="TVN110"/>
      <c r="TVO110"/>
      <c r="TVP110"/>
      <c r="TVQ110"/>
      <c r="TVR110"/>
      <c r="TVS110"/>
      <c r="TVT110"/>
      <c r="TVU110"/>
      <c r="TVV110"/>
      <c r="TVW110"/>
      <c r="TVX110"/>
      <c r="TVY110"/>
      <c r="TVZ110"/>
      <c r="TWA110"/>
      <c r="TWB110"/>
      <c r="TWC110"/>
      <c r="TWD110"/>
      <c r="TWE110"/>
      <c r="TWF110"/>
      <c r="TWG110"/>
      <c r="TWH110"/>
      <c r="TWI110"/>
      <c r="TWJ110"/>
      <c r="TWK110"/>
      <c r="TWL110"/>
      <c r="TWM110"/>
      <c r="TWN110"/>
      <c r="TWO110"/>
      <c r="TWP110"/>
      <c r="TWQ110"/>
      <c r="TWR110"/>
      <c r="TWS110"/>
      <c r="TWT110"/>
      <c r="TWU110"/>
      <c r="TWV110"/>
      <c r="TWW110"/>
      <c r="TWX110"/>
      <c r="TWY110"/>
      <c r="TWZ110"/>
      <c r="TXA110"/>
      <c r="TXB110"/>
      <c r="TXC110"/>
      <c r="TXD110"/>
      <c r="TXE110"/>
      <c r="TXF110"/>
      <c r="TXG110"/>
      <c r="TXH110"/>
      <c r="TXI110"/>
      <c r="TXJ110"/>
      <c r="TXK110"/>
      <c r="TXL110"/>
      <c r="TXM110"/>
      <c r="TXN110"/>
      <c r="TXO110"/>
      <c r="TXP110"/>
      <c r="TXQ110"/>
      <c r="TXR110"/>
      <c r="TXS110"/>
      <c r="TXT110"/>
      <c r="TXU110"/>
      <c r="TXV110"/>
      <c r="TXW110"/>
      <c r="TXX110"/>
      <c r="TXY110"/>
      <c r="TXZ110"/>
      <c r="TYA110"/>
      <c r="TYB110"/>
      <c r="TYC110"/>
      <c r="TYD110"/>
      <c r="TYE110"/>
      <c r="TYF110"/>
      <c r="TYG110"/>
      <c r="TYH110"/>
      <c r="TYI110"/>
      <c r="TYJ110"/>
      <c r="TYK110"/>
      <c r="TYL110"/>
      <c r="TYM110"/>
      <c r="TYN110"/>
      <c r="TYO110"/>
      <c r="TYP110"/>
      <c r="TYQ110"/>
      <c r="TYR110"/>
      <c r="TYS110"/>
      <c r="TYT110"/>
      <c r="TYU110"/>
      <c r="TYV110"/>
      <c r="TYW110"/>
      <c r="TYX110"/>
      <c r="TYY110"/>
      <c r="TYZ110"/>
      <c r="TZA110"/>
      <c r="TZB110"/>
      <c r="TZC110"/>
      <c r="TZD110"/>
      <c r="TZE110"/>
      <c r="TZF110"/>
      <c r="TZG110"/>
      <c r="TZH110"/>
      <c r="TZI110"/>
      <c r="TZJ110"/>
      <c r="TZK110"/>
      <c r="TZL110"/>
      <c r="TZM110"/>
      <c r="TZN110"/>
      <c r="TZO110"/>
      <c r="TZP110"/>
      <c r="TZQ110"/>
      <c r="TZR110"/>
      <c r="TZS110"/>
      <c r="TZT110"/>
      <c r="TZU110"/>
      <c r="TZV110"/>
      <c r="TZW110"/>
      <c r="TZX110"/>
      <c r="TZY110"/>
      <c r="TZZ110"/>
      <c r="UAA110"/>
      <c r="UAB110"/>
      <c r="UAC110"/>
      <c r="UAD110"/>
      <c r="UAE110"/>
      <c r="UAF110"/>
      <c r="UAG110"/>
      <c r="UAH110"/>
      <c r="UAI110"/>
      <c r="UAJ110"/>
      <c r="UAK110"/>
      <c r="UAL110"/>
      <c r="UAM110"/>
      <c r="UAN110"/>
      <c r="UAO110"/>
      <c r="UAP110"/>
      <c r="UAQ110"/>
      <c r="UAR110"/>
      <c r="UAS110"/>
      <c r="UAT110"/>
      <c r="UAU110"/>
      <c r="UAV110"/>
      <c r="UAW110"/>
      <c r="UAX110"/>
      <c r="UAY110"/>
      <c r="UAZ110"/>
      <c r="UBA110"/>
      <c r="UBB110"/>
      <c r="UBC110"/>
      <c r="UBD110"/>
      <c r="UBE110"/>
      <c r="UBF110"/>
      <c r="UBG110"/>
      <c r="UBH110"/>
      <c r="UBI110"/>
      <c r="UBJ110"/>
      <c r="UBK110"/>
      <c r="UBL110"/>
      <c r="UBM110"/>
      <c r="UBN110"/>
      <c r="UBO110"/>
      <c r="UBP110"/>
      <c r="UBQ110"/>
      <c r="UBR110"/>
      <c r="UBS110"/>
      <c r="UBT110"/>
      <c r="UBU110"/>
      <c r="UBV110"/>
      <c r="UBW110"/>
      <c r="UBX110"/>
      <c r="UBY110"/>
      <c r="UBZ110"/>
      <c r="UCA110"/>
      <c r="UCB110"/>
      <c r="UCC110"/>
      <c r="UCD110"/>
      <c r="UCE110"/>
      <c r="UCF110"/>
      <c r="UCG110"/>
      <c r="UCH110"/>
      <c r="UCI110"/>
      <c r="UCJ110"/>
      <c r="UCK110"/>
      <c r="UCL110"/>
      <c r="UCM110"/>
      <c r="UCN110"/>
      <c r="UCO110"/>
      <c r="UCP110"/>
      <c r="UCQ110"/>
      <c r="UCR110"/>
      <c r="UCS110"/>
      <c r="UCT110"/>
      <c r="UCU110"/>
      <c r="UCV110"/>
      <c r="UCW110"/>
      <c r="UCX110"/>
      <c r="UCY110"/>
      <c r="UCZ110"/>
      <c r="UDA110"/>
      <c r="UDB110"/>
      <c r="UDC110"/>
      <c r="UDD110"/>
      <c r="UDE110"/>
      <c r="UDF110"/>
      <c r="UDG110"/>
      <c r="UDH110"/>
      <c r="UDI110"/>
      <c r="UDJ110"/>
      <c r="UDK110"/>
      <c r="UDL110"/>
      <c r="UDM110"/>
      <c r="UDN110"/>
      <c r="UDO110"/>
      <c r="UDP110"/>
      <c r="UDQ110"/>
      <c r="UDR110"/>
      <c r="UDS110"/>
      <c r="UDT110"/>
      <c r="UDU110"/>
      <c r="UDV110"/>
      <c r="UDW110"/>
      <c r="UDX110"/>
      <c r="UDY110"/>
      <c r="UDZ110"/>
      <c r="UEA110"/>
      <c r="UEB110"/>
      <c r="UEC110"/>
      <c r="UED110"/>
      <c r="UEE110"/>
      <c r="UEF110"/>
      <c r="UEG110"/>
      <c r="UEH110"/>
      <c r="UEI110"/>
      <c r="UEJ110"/>
      <c r="UEK110"/>
      <c r="UEL110"/>
      <c r="UEM110"/>
      <c r="UEN110"/>
      <c r="UEO110"/>
      <c r="UEP110"/>
      <c r="UEQ110"/>
      <c r="UER110"/>
      <c r="UES110"/>
      <c r="UET110"/>
      <c r="UEU110"/>
      <c r="UEV110"/>
      <c r="UEW110"/>
      <c r="UEX110"/>
      <c r="UEY110"/>
      <c r="UEZ110"/>
      <c r="UFA110"/>
      <c r="UFB110"/>
      <c r="UFC110"/>
      <c r="UFD110"/>
      <c r="UFE110"/>
      <c r="UFF110"/>
      <c r="UFG110"/>
      <c r="UFH110"/>
      <c r="UFI110"/>
      <c r="UFJ110"/>
      <c r="UFK110"/>
      <c r="UFL110"/>
      <c r="UFM110"/>
      <c r="UFN110"/>
      <c r="UFO110"/>
      <c r="UFP110"/>
      <c r="UFQ110"/>
      <c r="UFR110"/>
      <c r="UFS110"/>
      <c r="UFT110"/>
      <c r="UFU110"/>
      <c r="UFV110"/>
      <c r="UFW110"/>
      <c r="UFX110"/>
      <c r="UFY110"/>
      <c r="UFZ110"/>
      <c r="UGA110"/>
      <c r="UGB110"/>
      <c r="UGC110"/>
      <c r="UGD110"/>
      <c r="UGE110"/>
      <c r="UGF110"/>
      <c r="UGG110"/>
      <c r="UGH110"/>
      <c r="UGI110"/>
      <c r="UGJ110"/>
      <c r="UGK110"/>
      <c r="UGL110"/>
      <c r="UGM110"/>
      <c r="UGN110"/>
      <c r="UGO110"/>
      <c r="UGP110"/>
      <c r="UGQ110"/>
      <c r="UGR110"/>
      <c r="UGS110"/>
      <c r="UGT110"/>
      <c r="UGU110"/>
      <c r="UGV110"/>
      <c r="UGW110"/>
      <c r="UGX110"/>
      <c r="UGY110"/>
      <c r="UGZ110"/>
      <c r="UHA110"/>
      <c r="UHB110"/>
      <c r="UHC110"/>
      <c r="UHD110"/>
      <c r="UHE110"/>
      <c r="UHF110"/>
      <c r="UHG110"/>
      <c r="UHH110"/>
      <c r="UHI110"/>
      <c r="UHJ110"/>
      <c r="UHK110"/>
      <c r="UHL110"/>
      <c r="UHM110"/>
      <c r="UHN110"/>
      <c r="UHO110"/>
      <c r="UHP110"/>
      <c r="UHQ110"/>
      <c r="UHR110"/>
      <c r="UHS110"/>
      <c r="UHT110"/>
      <c r="UHU110"/>
      <c r="UHV110"/>
      <c r="UHW110"/>
      <c r="UHX110"/>
      <c r="UHY110"/>
      <c r="UHZ110"/>
      <c r="UIA110"/>
      <c r="UIB110"/>
      <c r="UIC110"/>
      <c r="UID110"/>
      <c r="UIE110"/>
      <c r="UIF110"/>
      <c r="UIG110"/>
      <c r="UIH110"/>
      <c r="UII110"/>
      <c r="UIJ110"/>
      <c r="UIK110"/>
      <c r="UIL110"/>
      <c r="UIM110"/>
      <c r="UIN110"/>
      <c r="UIO110"/>
      <c r="UIP110"/>
      <c r="UIQ110"/>
      <c r="UIR110"/>
      <c r="UIS110"/>
      <c r="UIT110"/>
      <c r="UIU110"/>
      <c r="UIV110"/>
      <c r="UIW110"/>
      <c r="UIX110"/>
      <c r="UIY110"/>
      <c r="UIZ110"/>
      <c r="UJA110"/>
      <c r="UJB110"/>
      <c r="UJC110"/>
      <c r="UJD110"/>
      <c r="UJE110"/>
      <c r="UJF110"/>
      <c r="UJG110"/>
      <c r="UJH110"/>
      <c r="UJI110"/>
      <c r="UJJ110"/>
      <c r="UJK110"/>
      <c r="UJL110"/>
      <c r="UJM110"/>
      <c r="UJN110"/>
      <c r="UJO110"/>
      <c r="UJP110"/>
      <c r="UJQ110"/>
      <c r="UJR110"/>
      <c r="UJS110"/>
      <c r="UJT110"/>
      <c r="UJU110"/>
      <c r="UJV110"/>
      <c r="UJW110"/>
      <c r="UJX110"/>
      <c r="UJY110"/>
      <c r="UJZ110"/>
      <c r="UKA110"/>
      <c r="UKB110"/>
      <c r="UKC110"/>
      <c r="UKD110"/>
      <c r="UKE110"/>
      <c r="UKF110"/>
      <c r="UKG110"/>
      <c r="UKH110"/>
      <c r="UKI110"/>
      <c r="UKJ110"/>
      <c r="UKK110"/>
      <c r="UKL110"/>
      <c r="UKM110"/>
      <c r="UKN110"/>
      <c r="UKO110"/>
      <c r="UKP110"/>
      <c r="UKQ110"/>
      <c r="UKR110"/>
      <c r="UKS110"/>
      <c r="UKT110"/>
      <c r="UKU110"/>
      <c r="UKV110"/>
      <c r="UKW110"/>
      <c r="UKX110"/>
      <c r="UKY110"/>
      <c r="UKZ110"/>
      <c r="ULA110"/>
      <c r="ULB110"/>
      <c r="ULC110"/>
      <c r="ULD110"/>
      <c r="ULE110"/>
      <c r="ULF110"/>
      <c r="ULG110"/>
      <c r="ULH110"/>
      <c r="ULI110"/>
      <c r="ULJ110"/>
      <c r="ULK110"/>
      <c r="ULL110"/>
      <c r="ULM110"/>
      <c r="ULN110"/>
      <c r="ULO110"/>
      <c r="ULP110"/>
      <c r="ULQ110"/>
      <c r="ULR110"/>
      <c r="ULS110"/>
      <c r="ULT110"/>
      <c r="ULU110"/>
      <c r="ULV110"/>
      <c r="ULW110"/>
      <c r="ULX110"/>
      <c r="ULY110"/>
      <c r="ULZ110"/>
      <c r="UMA110"/>
      <c r="UMB110"/>
      <c r="UMC110"/>
      <c r="UMD110"/>
      <c r="UME110"/>
      <c r="UMF110"/>
      <c r="UMG110"/>
      <c r="UMH110"/>
      <c r="UMI110"/>
      <c r="UMJ110"/>
      <c r="UMK110"/>
      <c r="UML110"/>
      <c r="UMM110"/>
      <c r="UMN110"/>
      <c r="UMO110"/>
      <c r="UMP110"/>
      <c r="UMQ110"/>
      <c r="UMR110"/>
      <c r="UMS110"/>
      <c r="UMT110"/>
      <c r="UMU110"/>
      <c r="UMV110"/>
      <c r="UMW110"/>
      <c r="UMX110"/>
      <c r="UMY110"/>
      <c r="UMZ110"/>
      <c r="UNA110"/>
      <c r="UNB110"/>
      <c r="UNC110"/>
      <c r="UND110"/>
      <c r="UNE110"/>
      <c r="UNF110"/>
      <c r="UNG110"/>
      <c r="UNH110"/>
      <c r="UNI110"/>
      <c r="UNJ110"/>
      <c r="UNK110"/>
      <c r="UNL110"/>
      <c r="UNM110"/>
      <c r="UNN110"/>
      <c r="UNO110"/>
      <c r="UNP110"/>
      <c r="UNQ110"/>
      <c r="UNR110"/>
      <c r="UNS110"/>
      <c r="UNT110"/>
      <c r="UNU110"/>
      <c r="UNV110"/>
      <c r="UNW110"/>
      <c r="UNX110"/>
      <c r="UNY110"/>
      <c r="UNZ110"/>
      <c r="UOA110"/>
      <c r="UOB110"/>
      <c r="UOC110"/>
      <c r="UOD110"/>
      <c r="UOE110"/>
      <c r="UOF110"/>
      <c r="UOG110"/>
      <c r="UOH110"/>
      <c r="UOI110"/>
      <c r="UOJ110"/>
      <c r="UOK110"/>
      <c r="UOL110"/>
      <c r="UOM110"/>
      <c r="UON110"/>
      <c r="UOO110"/>
      <c r="UOP110"/>
      <c r="UOQ110"/>
      <c r="UOR110"/>
      <c r="UOS110"/>
      <c r="UOT110"/>
      <c r="UOU110"/>
      <c r="UOV110"/>
      <c r="UOW110"/>
      <c r="UOX110"/>
      <c r="UOY110"/>
      <c r="UOZ110"/>
      <c r="UPA110"/>
      <c r="UPB110"/>
      <c r="UPC110"/>
      <c r="UPD110"/>
      <c r="UPE110"/>
      <c r="UPF110"/>
      <c r="UPG110"/>
      <c r="UPH110"/>
      <c r="UPI110"/>
      <c r="UPJ110"/>
      <c r="UPK110"/>
      <c r="UPL110"/>
      <c r="UPM110"/>
      <c r="UPN110"/>
      <c r="UPO110"/>
      <c r="UPP110"/>
      <c r="UPQ110"/>
      <c r="UPR110"/>
      <c r="UPS110"/>
      <c r="UPT110"/>
      <c r="UPU110"/>
      <c r="UPV110"/>
      <c r="UPW110"/>
      <c r="UPX110"/>
      <c r="UPY110"/>
      <c r="UPZ110"/>
      <c r="UQA110"/>
      <c r="UQB110"/>
      <c r="UQC110"/>
      <c r="UQD110"/>
      <c r="UQE110"/>
      <c r="UQF110"/>
      <c r="UQG110"/>
      <c r="UQH110"/>
      <c r="UQI110"/>
      <c r="UQJ110"/>
      <c r="UQK110"/>
      <c r="UQL110"/>
      <c r="UQM110"/>
      <c r="UQN110"/>
      <c r="UQO110"/>
      <c r="UQP110"/>
      <c r="UQQ110"/>
      <c r="UQR110"/>
      <c r="UQS110"/>
      <c r="UQT110"/>
      <c r="UQU110"/>
      <c r="UQV110"/>
      <c r="UQW110"/>
      <c r="UQX110"/>
      <c r="UQY110"/>
      <c r="UQZ110"/>
      <c r="URA110"/>
      <c r="URB110"/>
      <c r="URC110"/>
      <c r="URD110"/>
      <c r="URE110"/>
      <c r="URF110"/>
      <c r="URG110"/>
      <c r="URH110"/>
      <c r="URI110"/>
      <c r="URJ110"/>
      <c r="URK110"/>
      <c r="URL110"/>
      <c r="URM110"/>
      <c r="URN110"/>
      <c r="URO110"/>
      <c r="URP110"/>
      <c r="URQ110"/>
      <c r="URR110"/>
      <c r="URS110"/>
      <c r="URT110"/>
      <c r="URU110"/>
      <c r="URV110"/>
      <c r="URW110"/>
      <c r="URX110"/>
      <c r="URY110"/>
      <c r="URZ110"/>
      <c r="USA110"/>
      <c r="USB110"/>
      <c r="USC110"/>
      <c r="USD110"/>
      <c r="USE110"/>
      <c r="USF110"/>
      <c r="USG110"/>
      <c r="USH110"/>
      <c r="USI110"/>
      <c r="USJ110"/>
      <c r="USK110"/>
      <c r="USL110"/>
      <c r="USM110"/>
      <c r="USN110"/>
      <c r="USO110"/>
      <c r="USP110"/>
      <c r="USQ110"/>
      <c r="USR110"/>
      <c r="USS110"/>
      <c r="UST110"/>
      <c r="USU110"/>
      <c r="USV110"/>
      <c r="USW110"/>
      <c r="USX110"/>
      <c r="USY110"/>
      <c r="USZ110"/>
      <c r="UTA110"/>
      <c r="UTB110"/>
      <c r="UTC110"/>
      <c r="UTD110"/>
      <c r="UTE110"/>
      <c r="UTF110"/>
      <c r="UTG110"/>
      <c r="UTH110"/>
      <c r="UTI110"/>
      <c r="UTJ110"/>
      <c r="UTK110"/>
      <c r="UTL110"/>
      <c r="UTM110"/>
      <c r="UTN110"/>
      <c r="UTO110"/>
      <c r="UTP110"/>
      <c r="UTQ110"/>
      <c r="UTR110"/>
      <c r="UTS110"/>
      <c r="UTT110"/>
      <c r="UTU110"/>
      <c r="UTV110"/>
      <c r="UTW110"/>
      <c r="UTX110"/>
      <c r="UTY110"/>
      <c r="UTZ110"/>
      <c r="UUA110"/>
      <c r="UUB110"/>
      <c r="UUC110"/>
      <c r="UUD110"/>
      <c r="UUE110"/>
      <c r="UUF110"/>
      <c r="UUG110"/>
      <c r="UUH110"/>
      <c r="UUI110"/>
      <c r="UUJ110"/>
      <c r="UUK110"/>
      <c r="UUL110"/>
      <c r="UUM110"/>
      <c r="UUN110"/>
      <c r="UUO110"/>
      <c r="UUP110"/>
      <c r="UUQ110"/>
      <c r="UUR110"/>
      <c r="UUS110"/>
      <c r="UUT110"/>
      <c r="UUU110"/>
      <c r="UUV110"/>
      <c r="UUW110"/>
      <c r="UUX110"/>
      <c r="UUY110"/>
      <c r="UUZ110"/>
      <c r="UVA110"/>
      <c r="UVB110"/>
      <c r="UVC110"/>
      <c r="UVD110"/>
      <c r="UVE110"/>
      <c r="UVF110"/>
      <c r="UVG110"/>
      <c r="UVH110"/>
      <c r="UVI110"/>
      <c r="UVJ110"/>
      <c r="UVK110"/>
      <c r="UVL110"/>
      <c r="UVM110"/>
      <c r="UVN110"/>
      <c r="UVO110"/>
      <c r="UVP110"/>
      <c r="UVQ110"/>
      <c r="UVR110"/>
      <c r="UVS110"/>
      <c r="UVT110"/>
      <c r="UVU110"/>
      <c r="UVV110"/>
      <c r="UVW110"/>
      <c r="UVX110"/>
      <c r="UVY110"/>
      <c r="UVZ110"/>
      <c r="UWA110"/>
      <c r="UWB110"/>
      <c r="UWC110"/>
      <c r="UWD110"/>
      <c r="UWE110"/>
      <c r="UWF110"/>
      <c r="UWG110"/>
      <c r="UWH110"/>
      <c r="UWI110"/>
      <c r="UWJ110"/>
      <c r="UWK110"/>
      <c r="UWL110"/>
      <c r="UWM110"/>
      <c r="UWN110"/>
      <c r="UWO110"/>
      <c r="UWP110"/>
      <c r="UWQ110"/>
      <c r="UWR110"/>
      <c r="UWS110"/>
      <c r="UWT110"/>
      <c r="UWU110"/>
      <c r="UWV110"/>
      <c r="UWW110"/>
      <c r="UWX110"/>
      <c r="UWY110"/>
      <c r="UWZ110"/>
      <c r="UXA110"/>
      <c r="UXB110"/>
      <c r="UXC110"/>
      <c r="UXD110"/>
      <c r="UXE110"/>
      <c r="UXF110"/>
      <c r="UXG110"/>
      <c r="UXH110"/>
      <c r="UXI110"/>
      <c r="UXJ110"/>
      <c r="UXK110"/>
      <c r="UXL110"/>
      <c r="UXM110"/>
      <c r="UXN110"/>
      <c r="UXO110"/>
      <c r="UXP110"/>
      <c r="UXQ110"/>
      <c r="UXR110"/>
      <c r="UXS110"/>
      <c r="UXT110"/>
      <c r="UXU110"/>
      <c r="UXV110"/>
      <c r="UXW110"/>
      <c r="UXX110"/>
      <c r="UXY110"/>
      <c r="UXZ110"/>
      <c r="UYA110"/>
      <c r="UYB110"/>
      <c r="UYC110"/>
      <c r="UYD110"/>
      <c r="UYE110"/>
      <c r="UYF110"/>
      <c r="UYG110"/>
      <c r="UYH110"/>
      <c r="UYI110"/>
      <c r="UYJ110"/>
      <c r="UYK110"/>
      <c r="UYL110"/>
      <c r="UYM110"/>
      <c r="UYN110"/>
      <c r="UYO110"/>
      <c r="UYP110"/>
      <c r="UYQ110"/>
      <c r="UYR110"/>
      <c r="UYS110"/>
      <c r="UYT110"/>
      <c r="UYU110"/>
      <c r="UYV110"/>
      <c r="UYW110"/>
      <c r="UYX110"/>
      <c r="UYY110"/>
      <c r="UYZ110"/>
      <c r="UZA110"/>
      <c r="UZB110"/>
      <c r="UZC110"/>
      <c r="UZD110"/>
      <c r="UZE110"/>
      <c r="UZF110"/>
      <c r="UZG110"/>
      <c r="UZH110"/>
      <c r="UZI110"/>
      <c r="UZJ110"/>
      <c r="UZK110"/>
      <c r="UZL110"/>
      <c r="UZM110"/>
      <c r="UZN110"/>
      <c r="UZO110"/>
      <c r="UZP110"/>
      <c r="UZQ110"/>
      <c r="UZR110"/>
      <c r="UZS110"/>
      <c r="UZT110"/>
      <c r="UZU110"/>
      <c r="UZV110"/>
      <c r="UZW110"/>
      <c r="UZX110"/>
      <c r="UZY110"/>
      <c r="UZZ110"/>
      <c r="VAA110"/>
      <c r="VAB110"/>
      <c r="VAC110"/>
      <c r="VAD110"/>
      <c r="VAE110"/>
      <c r="VAF110"/>
      <c r="VAG110"/>
      <c r="VAH110"/>
      <c r="VAI110"/>
      <c r="VAJ110"/>
      <c r="VAK110"/>
      <c r="VAL110"/>
      <c r="VAM110"/>
      <c r="VAN110"/>
      <c r="VAO110"/>
      <c r="VAP110"/>
      <c r="VAQ110"/>
      <c r="VAR110"/>
      <c r="VAS110"/>
      <c r="VAT110"/>
      <c r="VAU110"/>
      <c r="VAV110"/>
      <c r="VAW110"/>
      <c r="VAX110"/>
      <c r="VAY110"/>
      <c r="VAZ110"/>
      <c r="VBA110"/>
      <c r="VBB110"/>
      <c r="VBC110"/>
      <c r="VBD110"/>
      <c r="VBE110"/>
      <c r="VBF110"/>
      <c r="VBG110"/>
      <c r="VBH110"/>
      <c r="VBI110"/>
      <c r="VBJ110"/>
      <c r="VBK110"/>
      <c r="VBL110"/>
      <c r="VBM110"/>
      <c r="VBN110"/>
      <c r="VBO110"/>
      <c r="VBP110"/>
      <c r="VBQ110"/>
      <c r="VBR110"/>
      <c r="VBS110"/>
      <c r="VBT110"/>
      <c r="VBU110"/>
      <c r="VBV110"/>
      <c r="VBW110"/>
      <c r="VBX110"/>
      <c r="VBY110"/>
      <c r="VBZ110"/>
      <c r="VCA110"/>
      <c r="VCB110"/>
      <c r="VCC110"/>
      <c r="VCD110"/>
      <c r="VCE110"/>
      <c r="VCF110"/>
      <c r="VCG110"/>
      <c r="VCH110"/>
      <c r="VCI110"/>
      <c r="VCJ110"/>
      <c r="VCK110"/>
      <c r="VCL110"/>
      <c r="VCM110"/>
      <c r="VCN110"/>
      <c r="VCO110"/>
      <c r="VCP110"/>
      <c r="VCQ110"/>
      <c r="VCR110"/>
      <c r="VCS110"/>
      <c r="VCT110"/>
      <c r="VCU110"/>
      <c r="VCV110"/>
      <c r="VCW110"/>
      <c r="VCX110"/>
      <c r="VCY110"/>
      <c r="VCZ110"/>
      <c r="VDA110"/>
      <c r="VDB110"/>
      <c r="VDC110"/>
      <c r="VDD110"/>
      <c r="VDE110"/>
      <c r="VDF110"/>
      <c r="VDG110"/>
      <c r="VDH110"/>
      <c r="VDI110"/>
      <c r="VDJ110"/>
      <c r="VDK110"/>
      <c r="VDL110"/>
      <c r="VDM110"/>
      <c r="VDN110"/>
      <c r="VDO110"/>
      <c r="VDP110"/>
      <c r="VDQ110"/>
      <c r="VDR110"/>
      <c r="VDS110"/>
      <c r="VDT110"/>
      <c r="VDU110"/>
      <c r="VDV110"/>
      <c r="VDW110"/>
      <c r="VDX110"/>
      <c r="VDY110"/>
      <c r="VDZ110"/>
      <c r="VEA110"/>
      <c r="VEB110"/>
      <c r="VEC110"/>
      <c r="VED110"/>
      <c r="VEE110"/>
      <c r="VEF110"/>
      <c r="VEG110"/>
      <c r="VEH110"/>
      <c r="VEI110"/>
      <c r="VEJ110"/>
      <c r="VEK110"/>
      <c r="VEL110"/>
      <c r="VEM110"/>
      <c r="VEN110"/>
      <c r="VEO110"/>
      <c r="VEP110"/>
      <c r="VEQ110"/>
      <c r="VER110"/>
      <c r="VES110"/>
      <c r="VET110"/>
      <c r="VEU110"/>
      <c r="VEV110"/>
      <c r="VEW110"/>
      <c r="VEX110"/>
      <c r="VEY110"/>
      <c r="VEZ110"/>
      <c r="VFA110"/>
      <c r="VFB110"/>
      <c r="VFC110"/>
      <c r="VFD110"/>
      <c r="VFE110"/>
      <c r="VFF110"/>
      <c r="VFG110"/>
      <c r="VFH110"/>
      <c r="VFI110"/>
      <c r="VFJ110"/>
      <c r="VFK110"/>
      <c r="VFL110"/>
      <c r="VFM110"/>
      <c r="VFN110"/>
      <c r="VFO110"/>
      <c r="VFP110"/>
      <c r="VFQ110"/>
      <c r="VFR110"/>
      <c r="VFS110"/>
      <c r="VFT110"/>
      <c r="VFU110"/>
      <c r="VFV110"/>
      <c r="VFW110"/>
      <c r="VFX110"/>
      <c r="VFY110"/>
      <c r="VFZ110"/>
      <c r="VGA110"/>
      <c r="VGB110"/>
      <c r="VGC110"/>
      <c r="VGD110"/>
      <c r="VGE110"/>
      <c r="VGF110"/>
      <c r="VGG110"/>
      <c r="VGH110"/>
      <c r="VGI110"/>
      <c r="VGJ110"/>
      <c r="VGK110"/>
      <c r="VGL110"/>
      <c r="VGM110"/>
      <c r="VGN110"/>
      <c r="VGO110"/>
      <c r="VGP110"/>
      <c r="VGQ110"/>
      <c r="VGR110"/>
      <c r="VGS110"/>
      <c r="VGT110"/>
      <c r="VGU110"/>
      <c r="VGV110"/>
      <c r="VGW110"/>
      <c r="VGX110"/>
      <c r="VGY110"/>
      <c r="VGZ110"/>
      <c r="VHA110"/>
      <c r="VHB110"/>
      <c r="VHC110"/>
      <c r="VHD110"/>
      <c r="VHE110"/>
      <c r="VHF110"/>
      <c r="VHG110"/>
      <c r="VHH110"/>
      <c r="VHI110"/>
      <c r="VHJ110"/>
      <c r="VHK110"/>
      <c r="VHL110"/>
      <c r="VHM110"/>
      <c r="VHN110"/>
      <c r="VHO110"/>
      <c r="VHP110"/>
      <c r="VHQ110"/>
      <c r="VHR110"/>
      <c r="VHS110"/>
      <c r="VHT110"/>
      <c r="VHU110"/>
      <c r="VHV110"/>
      <c r="VHW110"/>
      <c r="VHX110"/>
      <c r="VHY110"/>
      <c r="VHZ110"/>
      <c r="VIA110"/>
      <c r="VIB110"/>
      <c r="VIC110"/>
      <c r="VID110"/>
      <c r="VIE110"/>
      <c r="VIF110"/>
      <c r="VIG110"/>
      <c r="VIH110"/>
      <c r="VII110"/>
      <c r="VIJ110"/>
      <c r="VIK110"/>
      <c r="VIL110"/>
      <c r="VIM110"/>
      <c r="VIN110"/>
      <c r="VIO110"/>
      <c r="VIP110"/>
      <c r="VIQ110"/>
      <c r="VIR110"/>
      <c r="VIS110"/>
      <c r="VIT110"/>
      <c r="VIU110"/>
      <c r="VIV110"/>
      <c r="VIW110"/>
      <c r="VIX110"/>
      <c r="VIY110"/>
      <c r="VIZ110"/>
      <c r="VJA110"/>
      <c r="VJB110"/>
      <c r="VJC110"/>
      <c r="VJD110"/>
      <c r="VJE110"/>
      <c r="VJF110"/>
      <c r="VJG110"/>
      <c r="VJH110"/>
      <c r="VJI110"/>
      <c r="VJJ110"/>
      <c r="VJK110"/>
      <c r="VJL110"/>
      <c r="VJM110"/>
      <c r="VJN110"/>
      <c r="VJO110"/>
      <c r="VJP110"/>
      <c r="VJQ110"/>
      <c r="VJR110"/>
      <c r="VJS110"/>
      <c r="VJT110"/>
      <c r="VJU110"/>
      <c r="VJV110"/>
      <c r="VJW110"/>
      <c r="VJX110"/>
      <c r="VJY110"/>
      <c r="VJZ110"/>
      <c r="VKA110"/>
      <c r="VKB110"/>
      <c r="VKC110"/>
      <c r="VKD110"/>
      <c r="VKE110"/>
      <c r="VKF110"/>
      <c r="VKG110"/>
      <c r="VKH110"/>
      <c r="VKI110"/>
      <c r="VKJ110"/>
      <c r="VKK110"/>
      <c r="VKL110"/>
      <c r="VKM110"/>
      <c r="VKN110"/>
      <c r="VKO110"/>
      <c r="VKP110"/>
      <c r="VKQ110"/>
      <c r="VKR110"/>
      <c r="VKS110"/>
      <c r="VKT110"/>
      <c r="VKU110"/>
      <c r="VKV110"/>
      <c r="VKW110"/>
      <c r="VKX110"/>
      <c r="VKY110"/>
      <c r="VKZ110"/>
      <c r="VLA110"/>
      <c r="VLB110"/>
      <c r="VLC110"/>
      <c r="VLD110"/>
      <c r="VLE110"/>
      <c r="VLF110"/>
      <c r="VLG110"/>
      <c r="VLH110"/>
      <c r="VLI110"/>
      <c r="VLJ110"/>
      <c r="VLK110"/>
      <c r="VLL110"/>
      <c r="VLM110"/>
      <c r="VLN110"/>
      <c r="VLO110"/>
      <c r="VLP110"/>
      <c r="VLQ110"/>
      <c r="VLR110"/>
      <c r="VLS110"/>
      <c r="VLT110"/>
      <c r="VLU110"/>
      <c r="VLV110"/>
      <c r="VLW110"/>
      <c r="VLX110"/>
      <c r="VLY110"/>
      <c r="VLZ110"/>
      <c r="VMA110"/>
      <c r="VMB110"/>
      <c r="VMC110"/>
      <c r="VMD110"/>
      <c r="VME110"/>
      <c r="VMF110"/>
      <c r="VMG110"/>
      <c r="VMH110"/>
      <c r="VMI110"/>
      <c r="VMJ110"/>
      <c r="VMK110"/>
      <c r="VML110"/>
      <c r="VMM110"/>
      <c r="VMN110"/>
      <c r="VMO110"/>
      <c r="VMP110"/>
      <c r="VMQ110"/>
      <c r="VMR110"/>
      <c r="VMS110"/>
      <c r="VMT110"/>
      <c r="VMU110"/>
      <c r="VMV110"/>
      <c r="VMW110"/>
      <c r="VMX110"/>
      <c r="VMY110"/>
      <c r="VMZ110"/>
      <c r="VNA110"/>
      <c r="VNB110"/>
      <c r="VNC110"/>
      <c r="VND110"/>
      <c r="VNE110"/>
      <c r="VNF110"/>
      <c r="VNG110"/>
      <c r="VNH110"/>
      <c r="VNI110"/>
      <c r="VNJ110"/>
      <c r="VNK110"/>
      <c r="VNL110"/>
      <c r="VNM110"/>
      <c r="VNN110"/>
      <c r="VNO110"/>
      <c r="VNP110"/>
      <c r="VNQ110"/>
      <c r="VNR110"/>
      <c r="VNS110"/>
      <c r="VNT110"/>
      <c r="VNU110"/>
      <c r="VNV110"/>
      <c r="VNW110"/>
      <c r="VNX110"/>
      <c r="VNY110"/>
      <c r="VNZ110"/>
      <c r="VOA110"/>
      <c r="VOB110"/>
      <c r="VOC110"/>
      <c r="VOD110"/>
      <c r="VOE110"/>
      <c r="VOF110"/>
      <c r="VOG110"/>
      <c r="VOH110"/>
      <c r="VOI110"/>
      <c r="VOJ110"/>
      <c r="VOK110"/>
      <c r="VOL110"/>
      <c r="VOM110"/>
      <c r="VON110"/>
      <c r="VOO110"/>
      <c r="VOP110"/>
      <c r="VOQ110"/>
      <c r="VOR110"/>
      <c r="VOS110"/>
      <c r="VOT110"/>
      <c r="VOU110"/>
      <c r="VOV110"/>
      <c r="VOW110"/>
      <c r="VOX110"/>
      <c r="VOY110"/>
      <c r="VOZ110"/>
      <c r="VPA110"/>
      <c r="VPB110"/>
      <c r="VPC110"/>
      <c r="VPD110"/>
      <c r="VPE110"/>
      <c r="VPF110"/>
      <c r="VPG110"/>
      <c r="VPH110"/>
      <c r="VPI110"/>
      <c r="VPJ110"/>
      <c r="VPK110"/>
      <c r="VPL110"/>
      <c r="VPM110"/>
      <c r="VPN110"/>
      <c r="VPO110"/>
      <c r="VPP110"/>
      <c r="VPQ110"/>
      <c r="VPR110"/>
      <c r="VPS110"/>
      <c r="VPT110"/>
      <c r="VPU110"/>
      <c r="VPV110"/>
      <c r="VPW110"/>
      <c r="VPX110"/>
      <c r="VPY110"/>
      <c r="VPZ110"/>
      <c r="VQA110"/>
      <c r="VQB110"/>
      <c r="VQC110"/>
      <c r="VQD110"/>
      <c r="VQE110"/>
      <c r="VQF110"/>
      <c r="VQG110"/>
      <c r="VQH110"/>
      <c r="VQI110"/>
      <c r="VQJ110"/>
      <c r="VQK110"/>
      <c r="VQL110"/>
      <c r="VQM110"/>
      <c r="VQN110"/>
      <c r="VQO110"/>
      <c r="VQP110"/>
      <c r="VQQ110"/>
      <c r="VQR110"/>
      <c r="VQS110"/>
      <c r="VQT110"/>
      <c r="VQU110"/>
      <c r="VQV110"/>
      <c r="VQW110"/>
      <c r="VQX110"/>
      <c r="VQY110"/>
      <c r="VQZ110"/>
      <c r="VRA110"/>
      <c r="VRB110"/>
      <c r="VRC110"/>
      <c r="VRD110"/>
      <c r="VRE110"/>
      <c r="VRF110"/>
      <c r="VRG110"/>
      <c r="VRH110"/>
      <c r="VRI110"/>
      <c r="VRJ110"/>
      <c r="VRK110"/>
      <c r="VRL110"/>
      <c r="VRM110"/>
      <c r="VRN110"/>
      <c r="VRO110"/>
      <c r="VRP110"/>
      <c r="VRQ110"/>
      <c r="VRR110"/>
      <c r="VRS110"/>
      <c r="VRT110"/>
      <c r="VRU110"/>
      <c r="VRV110"/>
      <c r="VRW110"/>
      <c r="VRX110"/>
      <c r="VRY110"/>
      <c r="VRZ110"/>
      <c r="VSA110"/>
      <c r="VSB110"/>
      <c r="VSC110"/>
      <c r="VSD110"/>
      <c r="VSE110"/>
      <c r="VSF110"/>
      <c r="VSG110"/>
      <c r="VSH110"/>
      <c r="VSI110"/>
      <c r="VSJ110"/>
      <c r="VSK110"/>
      <c r="VSL110"/>
      <c r="VSM110"/>
      <c r="VSN110"/>
      <c r="VSO110"/>
      <c r="VSP110"/>
      <c r="VSQ110"/>
      <c r="VSR110"/>
      <c r="VSS110"/>
      <c r="VST110"/>
      <c r="VSU110"/>
      <c r="VSV110"/>
      <c r="VSW110"/>
      <c r="VSX110"/>
      <c r="VSY110"/>
      <c r="VSZ110"/>
      <c r="VTA110"/>
      <c r="VTB110"/>
      <c r="VTC110"/>
      <c r="VTD110"/>
      <c r="VTE110"/>
      <c r="VTF110"/>
      <c r="VTG110"/>
      <c r="VTH110"/>
      <c r="VTI110"/>
      <c r="VTJ110"/>
      <c r="VTK110"/>
      <c r="VTL110"/>
      <c r="VTM110"/>
      <c r="VTN110"/>
      <c r="VTO110"/>
      <c r="VTP110"/>
      <c r="VTQ110"/>
      <c r="VTR110"/>
      <c r="VTS110"/>
      <c r="VTT110"/>
      <c r="VTU110"/>
      <c r="VTV110"/>
      <c r="VTW110"/>
      <c r="VTX110"/>
      <c r="VTY110"/>
      <c r="VTZ110"/>
      <c r="VUA110"/>
      <c r="VUB110"/>
      <c r="VUC110"/>
      <c r="VUD110"/>
      <c r="VUE110"/>
      <c r="VUF110"/>
      <c r="VUG110"/>
      <c r="VUH110"/>
      <c r="VUI110"/>
      <c r="VUJ110"/>
      <c r="VUK110"/>
      <c r="VUL110"/>
      <c r="VUM110"/>
      <c r="VUN110"/>
      <c r="VUO110"/>
      <c r="VUP110"/>
      <c r="VUQ110"/>
      <c r="VUR110"/>
      <c r="VUS110"/>
      <c r="VUT110"/>
      <c r="VUU110"/>
      <c r="VUV110"/>
      <c r="VUW110"/>
      <c r="VUX110"/>
      <c r="VUY110"/>
      <c r="VUZ110"/>
      <c r="VVA110"/>
      <c r="VVB110"/>
      <c r="VVC110"/>
      <c r="VVD110"/>
      <c r="VVE110"/>
      <c r="VVF110"/>
      <c r="VVG110"/>
      <c r="VVH110"/>
      <c r="VVI110"/>
      <c r="VVJ110"/>
      <c r="VVK110"/>
      <c r="VVL110"/>
      <c r="VVM110"/>
      <c r="VVN110"/>
      <c r="VVO110"/>
      <c r="VVP110"/>
      <c r="VVQ110"/>
      <c r="VVR110"/>
      <c r="VVS110"/>
      <c r="VVT110"/>
      <c r="VVU110"/>
      <c r="VVV110"/>
      <c r="VVW110"/>
      <c r="VVX110"/>
      <c r="VVY110"/>
      <c r="VVZ110"/>
      <c r="VWA110"/>
      <c r="VWB110"/>
      <c r="VWC110"/>
      <c r="VWD110"/>
      <c r="VWE110"/>
      <c r="VWF110"/>
      <c r="VWG110"/>
      <c r="VWH110"/>
      <c r="VWI110"/>
      <c r="VWJ110"/>
      <c r="VWK110"/>
      <c r="VWL110"/>
      <c r="VWM110"/>
      <c r="VWN110"/>
      <c r="VWO110"/>
      <c r="VWP110"/>
      <c r="VWQ110"/>
      <c r="VWR110"/>
      <c r="VWS110"/>
      <c r="VWT110"/>
      <c r="VWU110"/>
      <c r="VWV110"/>
      <c r="VWW110"/>
      <c r="VWX110"/>
      <c r="VWY110"/>
      <c r="VWZ110"/>
      <c r="VXA110"/>
      <c r="VXB110"/>
      <c r="VXC110"/>
      <c r="VXD110"/>
      <c r="VXE110"/>
      <c r="VXF110"/>
      <c r="VXG110"/>
      <c r="VXH110"/>
      <c r="VXI110"/>
      <c r="VXJ110"/>
      <c r="VXK110"/>
      <c r="VXL110"/>
      <c r="VXM110"/>
      <c r="VXN110"/>
      <c r="VXO110"/>
      <c r="VXP110"/>
      <c r="VXQ110"/>
      <c r="VXR110"/>
      <c r="VXS110"/>
      <c r="VXT110"/>
      <c r="VXU110"/>
      <c r="VXV110"/>
      <c r="VXW110"/>
      <c r="VXX110"/>
      <c r="VXY110"/>
      <c r="VXZ110"/>
      <c r="VYA110"/>
      <c r="VYB110"/>
      <c r="VYC110"/>
      <c r="VYD110"/>
      <c r="VYE110"/>
      <c r="VYF110"/>
      <c r="VYG110"/>
      <c r="VYH110"/>
      <c r="VYI110"/>
      <c r="VYJ110"/>
      <c r="VYK110"/>
      <c r="VYL110"/>
      <c r="VYM110"/>
      <c r="VYN110"/>
      <c r="VYO110"/>
      <c r="VYP110"/>
      <c r="VYQ110"/>
      <c r="VYR110"/>
      <c r="VYS110"/>
      <c r="VYT110"/>
      <c r="VYU110"/>
      <c r="VYV110"/>
      <c r="VYW110"/>
      <c r="VYX110"/>
      <c r="VYY110"/>
      <c r="VYZ110"/>
      <c r="VZA110"/>
      <c r="VZB110"/>
      <c r="VZC110"/>
      <c r="VZD110"/>
      <c r="VZE110"/>
      <c r="VZF110"/>
      <c r="VZG110"/>
      <c r="VZH110"/>
      <c r="VZI110"/>
      <c r="VZJ110"/>
      <c r="VZK110"/>
      <c r="VZL110"/>
      <c r="VZM110"/>
      <c r="VZN110"/>
      <c r="VZO110"/>
      <c r="VZP110"/>
      <c r="VZQ110"/>
      <c r="VZR110"/>
      <c r="VZS110"/>
      <c r="VZT110"/>
      <c r="VZU110"/>
      <c r="VZV110"/>
      <c r="VZW110"/>
      <c r="VZX110"/>
      <c r="VZY110"/>
      <c r="VZZ110"/>
      <c r="WAA110"/>
      <c r="WAB110"/>
      <c r="WAC110"/>
      <c r="WAD110"/>
      <c r="WAE110"/>
      <c r="WAF110"/>
      <c r="WAG110"/>
      <c r="WAH110"/>
      <c r="WAI110"/>
      <c r="WAJ110"/>
      <c r="WAK110"/>
      <c r="WAL110"/>
      <c r="WAM110"/>
      <c r="WAN110"/>
      <c r="WAO110"/>
      <c r="WAP110"/>
      <c r="WAQ110"/>
      <c r="WAR110"/>
      <c r="WAS110"/>
      <c r="WAT110"/>
      <c r="WAU110"/>
      <c r="WAV110"/>
      <c r="WAW110"/>
      <c r="WAX110"/>
      <c r="WAY110"/>
      <c r="WAZ110"/>
      <c r="WBA110"/>
      <c r="WBB110"/>
      <c r="WBC110"/>
      <c r="WBD110"/>
      <c r="WBE110"/>
      <c r="WBF110"/>
      <c r="WBG110"/>
      <c r="WBH110"/>
      <c r="WBI110"/>
      <c r="WBJ110"/>
      <c r="WBK110"/>
      <c r="WBL110"/>
      <c r="WBM110"/>
      <c r="WBN110"/>
      <c r="WBO110"/>
      <c r="WBP110"/>
      <c r="WBQ110"/>
      <c r="WBR110"/>
      <c r="WBS110"/>
      <c r="WBT110"/>
      <c r="WBU110"/>
      <c r="WBV110"/>
      <c r="WBW110"/>
      <c r="WBX110"/>
      <c r="WBY110"/>
      <c r="WBZ110"/>
      <c r="WCA110"/>
      <c r="WCB110"/>
      <c r="WCC110"/>
      <c r="WCD110"/>
      <c r="WCE110"/>
      <c r="WCF110"/>
      <c r="WCG110"/>
      <c r="WCH110"/>
      <c r="WCI110"/>
      <c r="WCJ110"/>
      <c r="WCK110"/>
      <c r="WCL110"/>
      <c r="WCM110"/>
      <c r="WCN110"/>
      <c r="WCO110"/>
      <c r="WCP110"/>
      <c r="WCQ110"/>
      <c r="WCR110"/>
      <c r="WCS110"/>
      <c r="WCT110"/>
      <c r="WCU110"/>
      <c r="WCV110"/>
      <c r="WCW110"/>
      <c r="WCX110"/>
      <c r="WCY110"/>
      <c r="WCZ110"/>
      <c r="WDA110"/>
      <c r="WDB110"/>
      <c r="WDC110"/>
      <c r="WDD110"/>
      <c r="WDE110"/>
      <c r="WDF110"/>
      <c r="WDG110"/>
      <c r="WDH110"/>
      <c r="WDI110"/>
      <c r="WDJ110"/>
      <c r="WDK110"/>
      <c r="WDL110"/>
      <c r="WDM110"/>
      <c r="WDN110"/>
      <c r="WDO110"/>
      <c r="WDP110"/>
      <c r="WDQ110"/>
      <c r="WDR110"/>
      <c r="WDS110"/>
      <c r="WDT110"/>
      <c r="WDU110"/>
      <c r="WDV110"/>
      <c r="WDW110"/>
      <c r="WDX110"/>
      <c r="WDY110"/>
      <c r="WDZ110"/>
      <c r="WEA110"/>
      <c r="WEB110"/>
      <c r="WEC110"/>
      <c r="WED110"/>
      <c r="WEE110"/>
      <c r="WEF110"/>
      <c r="WEG110"/>
      <c r="WEH110"/>
      <c r="WEI110"/>
      <c r="WEJ110"/>
      <c r="WEK110"/>
      <c r="WEL110"/>
      <c r="WEM110"/>
      <c r="WEN110"/>
      <c r="WEO110"/>
      <c r="WEP110"/>
      <c r="WEQ110"/>
      <c r="WER110"/>
      <c r="WES110"/>
      <c r="WET110"/>
      <c r="WEU110"/>
      <c r="WEV110"/>
      <c r="WEW110"/>
      <c r="WEX110"/>
      <c r="WEY110"/>
      <c r="WEZ110"/>
      <c r="WFA110"/>
      <c r="WFB110"/>
      <c r="WFC110"/>
      <c r="WFD110"/>
      <c r="WFE110"/>
      <c r="WFF110"/>
      <c r="WFG110"/>
      <c r="WFH110"/>
      <c r="WFI110"/>
      <c r="WFJ110"/>
      <c r="WFK110"/>
      <c r="WFL110"/>
      <c r="WFM110"/>
      <c r="WFN110"/>
      <c r="WFO110"/>
      <c r="WFP110"/>
      <c r="WFQ110"/>
      <c r="WFR110"/>
      <c r="WFS110"/>
      <c r="WFT110"/>
      <c r="WFU110"/>
      <c r="WFV110"/>
      <c r="WFW110"/>
      <c r="WFX110"/>
      <c r="WFY110"/>
      <c r="WFZ110"/>
      <c r="WGA110"/>
      <c r="WGB110"/>
      <c r="WGC110"/>
      <c r="WGD110"/>
      <c r="WGE110"/>
      <c r="WGF110"/>
      <c r="WGG110"/>
      <c r="WGH110"/>
      <c r="WGI110"/>
      <c r="WGJ110"/>
      <c r="WGK110"/>
      <c r="WGL110"/>
      <c r="WGM110"/>
      <c r="WGN110"/>
      <c r="WGO110"/>
      <c r="WGP110"/>
      <c r="WGQ110"/>
      <c r="WGR110"/>
      <c r="WGS110"/>
      <c r="WGT110"/>
      <c r="WGU110"/>
      <c r="WGV110"/>
      <c r="WGW110"/>
      <c r="WGX110"/>
      <c r="WGY110"/>
      <c r="WGZ110"/>
      <c r="WHA110"/>
      <c r="WHB110"/>
      <c r="WHC110"/>
      <c r="WHD110"/>
      <c r="WHE110"/>
      <c r="WHF110"/>
      <c r="WHG110"/>
      <c r="WHH110"/>
      <c r="WHI110"/>
      <c r="WHJ110"/>
      <c r="WHK110"/>
      <c r="WHL110"/>
      <c r="WHM110"/>
      <c r="WHN110"/>
      <c r="WHO110"/>
      <c r="WHP110"/>
      <c r="WHQ110"/>
      <c r="WHR110"/>
      <c r="WHS110"/>
      <c r="WHT110"/>
      <c r="WHU110"/>
      <c r="WHV110"/>
      <c r="WHW110"/>
      <c r="WHX110"/>
      <c r="WHY110"/>
      <c r="WHZ110"/>
      <c r="WIA110"/>
      <c r="WIB110"/>
      <c r="WIC110"/>
      <c r="WID110"/>
      <c r="WIE110"/>
      <c r="WIF110"/>
      <c r="WIG110"/>
      <c r="WIH110"/>
      <c r="WII110"/>
      <c r="WIJ110"/>
      <c r="WIK110"/>
      <c r="WIL110"/>
      <c r="WIM110"/>
      <c r="WIN110"/>
      <c r="WIO110"/>
      <c r="WIP110"/>
      <c r="WIQ110"/>
      <c r="WIR110"/>
      <c r="WIS110"/>
      <c r="WIT110"/>
      <c r="WIU110"/>
      <c r="WIV110"/>
      <c r="WIW110"/>
      <c r="WIX110"/>
      <c r="WIY110"/>
      <c r="WIZ110"/>
      <c r="WJA110"/>
      <c r="WJB110"/>
      <c r="WJC110"/>
      <c r="WJD110"/>
      <c r="WJE110"/>
      <c r="WJF110"/>
      <c r="WJG110"/>
      <c r="WJH110"/>
      <c r="WJI110"/>
      <c r="WJJ110"/>
      <c r="WJK110"/>
      <c r="WJL110"/>
      <c r="WJM110"/>
      <c r="WJN110"/>
      <c r="WJO110"/>
      <c r="WJP110"/>
      <c r="WJQ110"/>
      <c r="WJR110"/>
      <c r="WJS110"/>
      <c r="WJT110"/>
      <c r="WJU110"/>
      <c r="WJV110"/>
      <c r="WJW110"/>
      <c r="WJX110"/>
      <c r="WJY110"/>
      <c r="WJZ110"/>
      <c r="WKA110"/>
      <c r="WKB110"/>
      <c r="WKC110"/>
      <c r="WKD110"/>
      <c r="WKE110"/>
      <c r="WKF110"/>
      <c r="WKG110"/>
      <c r="WKH110"/>
      <c r="WKI110"/>
      <c r="WKJ110"/>
      <c r="WKK110"/>
      <c r="WKL110"/>
      <c r="WKM110"/>
      <c r="WKN110"/>
      <c r="WKO110"/>
      <c r="WKP110"/>
      <c r="WKQ110"/>
      <c r="WKR110"/>
      <c r="WKS110"/>
      <c r="WKT110"/>
      <c r="WKU110"/>
      <c r="WKV110"/>
      <c r="WKW110"/>
      <c r="WKX110"/>
      <c r="WKY110"/>
      <c r="WKZ110"/>
      <c r="WLA110"/>
      <c r="WLB110"/>
      <c r="WLC110"/>
      <c r="WLD110"/>
      <c r="WLE110"/>
      <c r="WLF110"/>
      <c r="WLG110"/>
      <c r="WLH110"/>
      <c r="WLI110"/>
      <c r="WLJ110"/>
      <c r="WLK110"/>
      <c r="WLL110"/>
      <c r="WLM110"/>
      <c r="WLN110"/>
      <c r="WLO110"/>
      <c r="WLP110"/>
      <c r="WLQ110"/>
      <c r="WLR110"/>
      <c r="WLS110"/>
      <c r="WLT110"/>
      <c r="WLU110"/>
      <c r="WLV110"/>
      <c r="WLW110"/>
      <c r="WLX110"/>
      <c r="WLY110"/>
      <c r="WLZ110"/>
      <c r="WMA110"/>
      <c r="WMB110"/>
      <c r="WMC110"/>
      <c r="WMD110"/>
      <c r="WME110"/>
      <c r="WMF110"/>
      <c r="WMG110"/>
      <c r="WMH110"/>
      <c r="WMI110"/>
      <c r="WMJ110"/>
      <c r="WMK110"/>
      <c r="WML110"/>
      <c r="WMM110"/>
      <c r="WMN110"/>
      <c r="WMO110"/>
      <c r="WMP110"/>
      <c r="WMQ110"/>
      <c r="WMR110"/>
      <c r="WMS110"/>
      <c r="WMT110"/>
      <c r="WMU110"/>
      <c r="WMV110"/>
      <c r="WMW110"/>
      <c r="WMX110"/>
      <c r="WMY110"/>
      <c r="WMZ110"/>
      <c r="WNA110"/>
      <c r="WNB110"/>
      <c r="WNC110"/>
      <c r="WND110"/>
      <c r="WNE110"/>
      <c r="WNF110"/>
      <c r="WNG110"/>
      <c r="WNH110"/>
      <c r="WNI110"/>
      <c r="WNJ110"/>
      <c r="WNK110"/>
      <c r="WNL110"/>
      <c r="WNM110"/>
      <c r="WNN110"/>
      <c r="WNO110"/>
      <c r="WNP110"/>
      <c r="WNQ110"/>
      <c r="WNR110"/>
      <c r="WNS110"/>
      <c r="WNT110"/>
      <c r="WNU110"/>
      <c r="WNV110"/>
      <c r="WNW110"/>
      <c r="WNX110"/>
      <c r="WNY110"/>
      <c r="WNZ110"/>
      <c r="WOA110"/>
      <c r="WOB110"/>
      <c r="WOC110"/>
      <c r="WOD110"/>
      <c r="WOE110"/>
      <c r="WOF110"/>
      <c r="WOG110"/>
      <c r="WOH110"/>
      <c r="WOI110"/>
      <c r="WOJ110"/>
      <c r="WOK110"/>
      <c r="WOL110"/>
      <c r="WOM110"/>
      <c r="WON110"/>
      <c r="WOO110"/>
      <c r="WOP110"/>
      <c r="WOQ110"/>
      <c r="WOR110"/>
      <c r="WOS110"/>
      <c r="WOT110"/>
      <c r="WOU110"/>
      <c r="WOV110"/>
      <c r="WOW110"/>
      <c r="WOX110"/>
      <c r="WOY110"/>
      <c r="WOZ110"/>
      <c r="WPA110"/>
      <c r="WPB110"/>
      <c r="WPC110"/>
      <c r="WPD110"/>
      <c r="WPE110"/>
      <c r="WPF110"/>
      <c r="WPG110"/>
      <c r="WPH110"/>
      <c r="WPI110"/>
      <c r="WPJ110"/>
      <c r="WPK110"/>
      <c r="WPL110"/>
      <c r="WPM110"/>
      <c r="WPN110"/>
      <c r="WPO110"/>
      <c r="WPP110"/>
      <c r="WPQ110"/>
      <c r="WPR110"/>
      <c r="WPS110"/>
      <c r="WPT110"/>
      <c r="WPU110"/>
      <c r="WPV110"/>
      <c r="WPW110"/>
      <c r="WPX110"/>
      <c r="WPY110"/>
      <c r="WPZ110"/>
      <c r="WQA110"/>
      <c r="WQB110"/>
      <c r="WQC110"/>
      <c r="WQD110"/>
      <c r="WQE110"/>
      <c r="WQF110"/>
      <c r="WQG110"/>
      <c r="WQH110"/>
      <c r="WQI110"/>
      <c r="WQJ110"/>
      <c r="WQK110"/>
      <c r="WQL110"/>
      <c r="WQM110"/>
      <c r="WQN110"/>
      <c r="WQO110"/>
      <c r="WQP110"/>
      <c r="WQQ110"/>
      <c r="WQR110"/>
      <c r="WQS110"/>
      <c r="WQT110"/>
      <c r="WQU110"/>
      <c r="WQV110"/>
      <c r="WQW110"/>
      <c r="WQX110"/>
      <c r="WQY110"/>
      <c r="WQZ110"/>
      <c r="WRA110"/>
      <c r="WRB110"/>
      <c r="WRC110"/>
      <c r="WRD110"/>
      <c r="WRE110"/>
      <c r="WRF110"/>
      <c r="WRG110"/>
      <c r="WRH110"/>
      <c r="WRI110"/>
      <c r="WRJ110"/>
      <c r="WRK110"/>
      <c r="WRL110"/>
      <c r="WRM110"/>
      <c r="WRN110"/>
      <c r="WRO110"/>
      <c r="WRP110"/>
      <c r="WRQ110"/>
      <c r="WRR110"/>
      <c r="WRS110"/>
      <c r="WRT110"/>
      <c r="WRU110"/>
      <c r="WRV110"/>
      <c r="WRW110"/>
      <c r="WRX110"/>
      <c r="WRY110"/>
      <c r="WRZ110"/>
      <c r="WSA110"/>
      <c r="WSB110"/>
      <c r="WSC110"/>
      <c r="WSD110"/>
      <c r="WSE110"/>
      <c r="WSF110"/>
      <c r="WSG110"/>
      <c r="WSH110"/>
      <c r="WSI110"/>
      <c r="WSJ110"/>
      <c r="WSK110"/>
      <c r="WSL110"/>
      <c r="WSM110"/>
      <c r="WSN110"/>
      <c r="WSO110"/>
      <c r="WSP110"/>
      <c r="WSQ110"/>
      <c r="WSR110"/>
      <c r="WSS110"/>
      <c r="WST110"/>
      <c r="WSU110"/>
      <c r="WSV110"/>
      <c r="WSW110"/>
      <c r="WSX110"/>
      <c r="WSY110"/>
      <c r="WSZ110"/>
      <c r="WTA110"/>
      <c r="WTB110"/>
      <c r="WTC110"/>
      <c r="WTD110"/>
      <c r="WTE110"/>
      <c r="WTF110"/>
      <c r="WTG110"/>
      <c r="WTH110"/>
      <c r="WTI110"/>
      <c r="WTJ110"/>
      <c r="WTK110"/>
      <c r="WTL110"/>
      <c r="WTM110"/>
      <c r="WTN110"/>
      <c r="WTO110"/>
      <c r="WTP110"/>
      <c r="WTQ110"/>
      <c r="WTR110"/>
      <c r="WTS110"/>
      <c r="WTT110"/>
      <c r="WTU110"/>
      <c r="WTV110"/>
      <c r="WTW110"/>
      <c r="WTX110"/>
      <c r="WTY110"/>
      <c r="WTZ110"/>
      <c r="WUA110"/>
      <c r="WUB110"/>
      <c r="WUC110"/>
      <c r="WUD110"/>
      <c r="WUE110"/>
      <c r="WUF110"/>
      <c r="WUG110"/>
      <c r="WUH110"/>
      <c r="WUI110"/>
      <c r="WUJ110"/>
      <c r="WUK110"/>
      <c r="WUL110"/>
      <c r="WUM110"/>
      <c r="WUN110"/>
      <c r="WUO110"/>
      <c r="WUP110"/>
      <c r="WUQ110"/>
      <c r="WUR110"/>
      <c r="WUS110"/>
      <c r="WUT110"/>
      <c r="WUU110"/>
      <c r="WUV110"/>
      <c r="WUW110"/>
      <c r="WUX110"/>
      <c r="WUY110"/>
      <c r="WUZ110"/>
      <c r="WVA110"/>
      <c r="WVB110"/>
      <c r="WVC110"/>
      <c r="WVD110"/>
      <c r="WVE110"/>
      <c r="WVF110"/>
      <c r="WVG110"/>
      <c r="WVH110"/>
      <c r="WVI110"/>
      <c r="WVJ110"/>
      <c r="WVK110"/>
      <c r="WVL110"/>
      <c r="WVM110"/>
      <c r="WVN110"/>
      <c r="WVO110"/>
      <c r="WVP110"/>
      <c r="WVQ110"/>
      <c r="WVR110"/>
      <c r="WVS110"/>
      <c r="WVT110"/>
      <c r="WVU110"/>
      <c r="WVV110"/>
      <c r="WVW110"/>
      <c r="WVX110"/>
      <c r="WVY110"/>
      <c r="WVZ110"/>
      <c r="WWA110"/>
      <c r="WWB110"/>
      <c r="WWC110"/>
      <c r="WWD110"/>
      <c r="WWE110"/>
      <c r="WWF110"/>
      <c r="WWG110"/>
      <c r="WWH110"/>
      <c r="WWI110"/>
      <c r="WWJ110"/>
      <c r="WWK110"/>
      <c r="WWL110"/>
      <c r="WWM110"/>
      <c r="WWN110"/>
      <c r="WWO110"/>
      <c r="WWP110"/>
      <c r="WWQ110"/>
      <c r="WWR110"/>
      <c r="WWS110"/>
      <c r="WWT110"/>
      <c r="WWU110"/>
      <c r="WWV110"/>
      <c r="WWW110"/>
      <c r="WWX110"/>
      <c r="WWY110"/>
      <c r="WWZ110"/>
      <c r="WXA110"/>
      <c r="WXB110"/>
      <c r="WXC110"/>
      <c r="WXD110"/>
      <c r="WXE110"/>
      <c r="WXF110"/>
      <c r="WXG110"/>
      <c r="WXH110"/>
      <c r="WXI110"/>
      <c r="WXJ110"/>
      <c r="WXK110"/>
      <c r="WXL110"/>
      <c r="WXM110"/>
      <c r="WXN110"/>
      <c r="WXO110"/>
      <c r="WXP110"/>
      <c r="WXQ110"/>
      <c r="WXR110"/>
      <c r="WXS110"/>
      <c r="WXT110"/>
      <c r="WXU110"/>
      <c r="WXV110"/>
      <c r="WXW110"/>
      <c r="WXX110"/>
      <c r="WXY110"/>
      <c r="WXZ110"/>
      <c r="WYA110"/>
      <c r="WYB110"/>
      <c r="WYC110"/>
      <c r="WYD110"/>
      <c r="WYE110"/>
      <c r="WYF110"/>
      <c r="WYG110"/>
      <c r="WYH110"/>
      <c r="WYI110"/>
      <c r="WYJ110"/>
      <c r="WYK110"/>
      <c r="WYL110"/>
      <c r="WYM110"/>
      <c r="WYN110"/>
      <c r="WYO110"/>
      <c r="WYP110"/>
      <c r="WYQ110"/>
      <c r="WYR110"/>
      <c r="WYS110"/>
      <c r="WYT110"/>
      <c r="WYU110"/>
      <c r="WYV110"/>
      <c r="WYW110"/>
      <c r="WYX110"/>
      <c r="WYY110"/>
      <c r="WYZ110"/>
      <c r="WZA110"/>
      <c r="WZB110"/>
      <c r="WZC110"/>
      <c r="WZD110"/>
      <c r="WZE110"/>
      <c r="WZF110"/>
      <c r="WZG110"/>
      <c r="WZH110"/>
      <c r="WZI110"/>
      <c r="WZJ110"/>
      <c r="WZK110"/>
      <c r="WZL110"/>
      <c r="WZM110"/>
      <c r="WZN110"/>
      <c r="WZO110"/>
      <c r="WZP110"/>
      <c r="WZQ110"/>
      <c r="WZR110"/>
      <c r="WZS110"/>
      <c r="WZT110"/>
      <c r="WZU110"/>
      <c r="WZV110"/>
      <c r="WZW110"/>
      <c r="WZX110"/>
      <c r="WZY110"/>
      <c r="WZZ110"/>
      <c r="XAA110"/>
      <c r="XAB110"/>
      <c r="XAC110"/>
      <c r="XAD110"/>
      <c r="XAE110"/>
      <c r="XAF110"/>
      <c r="XAG110"/>
      <c r="XAH110"/>
      <c r="XAI110"/>
      <c r="XAJ110"/>
      <c r="XAK110"/>
      <c r="XAL110"/>
      <c r="XAM110"/>
      <c r="XAN110"/>
      <c r="XAO110"/>
      <c r="XAP110"/>
      <c r="XAQ110"/>
      <c r="XAR110"/>
      <c r="XAS110"/>
      <c r="XAT110"/>
      <c r="XAU110"/>
      <c r="XAV110"/>
      <c r="XAW110"/>
      <c r="XAX110"/>
      <c r="XAY110"/>
      <c r="XAZ110"/>
      <c r="XBA110"/>
      <c r="XBB110"/>
      <c r="XBC110"/>
      <c r="XBD110"/>
      <c r="XBE110"/>
      <c r="XBF110"/>
      <c r="XBG110"/>
      <c r="XBH110"/>
      <c r="XBI110"/>
      <c r="XBJ110"/>
      <c r="XBK110"/>
      <c r="XBL110"/>
      <c r="XBM110"/>
      <c r="XBN110"/>
      <c r="XBO110"/>
      <c r="XBP110"/>
      <c r="XBQ110"/>
      <c r="XBR110"/>
      <c r="XBS110"/>
      <c r="XBT110"/>
      <c r="XBU110"/>
      <c r="XBV110"/>
      <c r="XBW110"/>
      <c r="XBX110"/>
      <c r="XBY110"/>
      <c r="XBZ110"/>
      <c r="XCA110"/>
      <c r="XCB110"/>
      <c r="XCC110"/>
      <c r="XCD110"/>
      <c r="XCE110"/>
      <c r="XCF110"/>
      <c r="XCG110"/>
      <c r="XCH110"/>
      <c r="XCI110"/>
      <c r="XCJ110"/>
      <c r="XCK110"/>
      <c r="XCL110"/>
      <c r="XCM110"/>
      <c r="XCN110"/>
      <c r="XCO110"/>
      <c r="XCP110"/>
      <c r="XCQ110"/>
      <c r="XCR110"/>
      <c r="XCS110"/>
      <c r="XCT110"/>
      <c r="XCU110"/>
      <c r="XCV110"/>
      <c r="XCW110"/>
      <c r="XCX110"/>
      <c r="XCY110"/>
      <c r="XCZ110"/>
      <c r="XDA110"/>
      <c r="XDB110"/>
      <c r="XDC110"/>
      <c r="XDD110"/>
      <c r="XDE110"/>
      <c r="XDF110"/>
      <c r="XDG110"/>
      <c r="XDH110"/>
      <c r="XDI110"/>
      <c r="XDJ110"/>
      <c r="XDK110"/>
      <c r="XDL110"/>
      <c r="XDM110"/>
      <c r="XDN110"/>
      <c r="XDO110"/>
      <c r="XDP110"/>
      <c r="XDQ110"/>
      <c r="XDR110"/>
      <c r="XDS110"/>
      <c r="XDT110"/>
      <c r="XDU110"/>
      <c r="XDV110"/>
      <c r="XDW110"/>
      <c r="XDX110"/>
      <c r="XDY110"/>
      <c r="XDZ110"/>
      <c r="XEA110"/>
      <c r="XEB110"/>
      <c r="XEC110"/>
      <c r="XED110"/>
      <c r="XEE110"/>
      <c r="XEF110"/>
      <c r="XEG110"/>
      <c r="XEH110"/>
      <c r="XEI110"/>
      <c r="XEJ110"/>
      <c r="XEK110"/>
      <c r="XEL110"/>
      <c r="XEM110"/>
      <c r="XEN110"/>
      <c r="XEO110"/>
      <c r="XEP110"/>
      <c r="XEQ110"/>
      <c r="XER110"/>
      <c r="XES110"/>
      <c r="XET110"/>
      <c r="XEU110"/>
      <c r="XEV110"/>
      <c r="XEW110"/>
      <c r="XEX110"/>
      <c r="XEY110"/>
      <c r="XEZ110"/>
      <c r="XFA110"/>
      <c r="XFB110"/>
      <c r="XFC110"/>
    </row>
    <row r="111" spans="1:16383" ht="15" x14ac:dyDescent="0.2">
      <c r="I111" s="21" t="s">
        <v>9383</v>
      </c>
      <c r="J111" s="21"/>
      <c r="K111" s="29">
        <f>COUNTIF(H2:H88,I111)</f>
        <v>2</v>
      </c>
      <c r="L111" s="34">
        <f t="shared" si="7"/>
        <v>2.2988505747126436E-2</v>
      </c>
    </row>
    <row r="112" spans="1:16383" ht="15" x14ac:dyDescent="0.2">
      <c r="I112" s="21" t="s">
        <v>9379</v>
      </c>
      <c r="J112" s="21"/>
      <c r="K112" s="29">
        <f>COUNTIF(H2:H88,I112)</f>
        <v>6</v>
      </c>
      <c r="L112" s="34">
        <f t="shared" si="7"/>
        <v>6.8965517241379309E-2</v>
      </c>
    </row>
    <row r="113" spans="5:16" ht="15.75" thickBot="1" x14ac:dyDescent="0.25">
      <c r="I113" s="21" t="s">
        <v>9337</v>
      </c>
      <c r="K113" s="29">
        <f>COUNTIF(H2:H88,I113)</f>
        <v>32</v>
      </c>
      <c r="L113" s="34">
        <f t="shared" si="7"/>
        <v>0.36781609195402298</v>
      </c>
    </row>
    <row r="114" spans="5:16" ht="12.75" customHeight="1" x14ac:dyDescent="0.2">
      <c r="I114" s="105" t="s">
        <v>9311</v>
      </c>
      <c r="J114" s="105"/>
      <c r="K114" s="94">
        <f>SUM(K104:K113)</f>
        <v>87</v>
      </c>
      <c r="L114" s="97" t="s">
        <v>2</v>
      </c>
    </row>
    <row r="115" spans="5:16" ht="13.5" customHeight="1" thickBot="1" x14ac:dyDescent="0.25">
      <c r="I115" s="106"/>
      <c r="J115" s="106"/>
      <c r="K115" s="96"/>
      <c r="L115" s="98"/>
    </row>
    <row r="116" spans="5:16" s="11" customFormat="1" x14ac:dyDescent="0.2"/>
    <row r="117" spans="5:16" s="11" customFormat="1" x14ac:dyDescent="0.2">
      <c r="E117" s="5"/>
      <c r="F117" s="8"/>
      <c r="G117" s="5"/>
      <c r="H117" s="5"/>
      <c r="J117" s="5"/>
      <c r="K117" s="9"/>
      <c r="M117" s="9"/>
      <c r="N117" s="5"/>
      <c r="O117" s="5"/>
      <c r="P117" s="5"/>
    </row>
    <row r="118" spans="5:16" x14ac:dyDescent="0.2">
      <c r="E118" s="11"/>
      <c r="F118" s="11"/>
      <c r="H118" s="11"/>
      <c r="I118" s="11"/>
      <c r="J118" s="11"/>
      <c r="K118" s="11"/>
      <c r="L118" s="11"/>
      <c r="M118" s="11"/>
    </row>
  </sheetData>
  <sheetProtection algorithmName="SHA-512" hashValue="afMRp8WUzNBy0+KD/co7Q/ntLZAzyvBrcUlpNBe74u4vSyvIimQTjE9PBJViM83poybh77FyJmx3WE0ajRAzuw==" saltValue="QmG4+nkTmtXMO1M9a6y8Zw==" spinCount="100000" sheet="1" objects="1" scenarios="1" sort="0" autoFilter="0"/>
  <autoFilter ref="A1:N70"/>
  <sortState ref="A2:XFC81">
    <sortCondition ref="E2:E81"/>
  </sortState>
  <mergeCells count="8">
    <mergeCell ref="E91:M91"/>
    <mergeCell ref="E99:E100"/>
    <mergeCell ref="F99:F100"/>
    <mergeCell ref="G99:G100"/>
    <mergeCell ref="K114:K115"/>
    <mergeCell ref="L114:L115"/>
    <mergeCell ref="I114:I115"/>
    <mergeCell ref="J114:J115"/>
  </mergeCells>
  <hyperlinks>
    <hyperlink ref="M1593" r:id="rId1" display="https://tev.hu/wp-content/uploads/2017/02/TEV-EJ2016_72dpi.pdf"/>
    <hyperlink ref="M1594:M1597" r:id="rId2" display="https://tev.hu/wp-content/uploads/2017/02/TEV-EJ2016_72dpi.pdf"/>
    <hyperlink ref="M1668" r:id="rId3" display="https://www.islamophobiaeurope.com/wp-content/uploads/2020/06/EIR_2019.pdf"/>
    <hyperlink ref="M1669" r:id="rId4" display="https://tev.hu/wp-content/uploads/2019/06/TEV_Havi-2019-jan-eng_72dpi.pdf"/>
    <hyperlink ref="M1670" r:id="rId5" display="https://tev.hu/wp-content/uploads/2019/06/TEV_Havi-2019-jan-eng_72dpi.pdf"/>
    <hyperlink ref="M1671" r:id="rId6" display="https://tev.hu/wp-content/uploads/2019/06/TEV_Havi-2019-jan-eng_72dpi.pdf"/>
    <hyperlink ref="M1672" r:id="rId7" display="https://tev.hu/en/monthly-report/"/>
    <hyperlink ref="M1673" r:id="rId8" display="https://tev.hu/en/monthly-report/"/>
    <hyperlink ref="M1674" r:id="rId9" display="https://tev.hu/en/monthly-report/"/>
    <hyperlink ref="M1675" r:id="rId10" display="https://tev.hu/en/monthly-report/"/>
    <hyperlink ref="M1676" r:id="rId11" display="https://tev.hu/en/monthly-report/"/>
    <hyperlink ref="M1677" r:id="rId12" display="https://tev.hu/en/monthly-report/"/>
    <hyperlink ref="M1678" r:id="rId13" display="https://tev.hu/en/monthly-report/"/>
    <hyperlink ref="M1679" r:id="rId14" display="https://tev.hu/en/monthly-report/"/>
    <hyperlink ref="M1680" r:id="rId15" display="https://tev.hu/en/monthly-report/"/>
    <hyperlink ref="M1681" r:id="rId16" display="https://tev.hu/en/monthly-report/"/>
    <hyperlink ref="M1682" r:id="rId17" display="https://tev.hu/en/monthly-report/"/>
    <hyperlink ref="M1683" r:id="rId18" display="https://tev.hu/en/monthly-report/"/>
    <hyperlink ref="M1684" r:id="rId19" display="https://tev.hu/en/monthly-report/"/>
    <hyperlink ref="M1685" r:id="rId20" display="https://tev.hu/en/monthly-report/"/>
    <hyperlink ref="M1686" r:id="rId21" display="https://tev.hu/en/monthly-report/"/>
    <hyperlink ref="M1687" r:id="rId22" display="https://tev.hu/en/monthly-report/"/>
    <hyperlink ref="M1688" r:id="rId23" display="https://tev.hu/en/monthly-report/"/>
    <hyperlink ref="M1689" r:id="rId24" display="https://tev.hu/en/monthly-report/"/>
    <hyperlink ref="M1690" r:id="rId25" display="https://tev.hu/en/monthly-report/"/>
    <hyperlink ref="M1691" r:id="rId26" display="https://tev.hu/en/monthly-report/"/>
    <hyperlink ref="M1692" r:id="rId27" display="https://www.facebook.com/szamokadatok/"/>
    <hyperlink ref="M3277" r:id="rId28" display="Open Dialogue Hate Crimes 2019 "/>
    <hyperlink ref="M3285" r:id="rId29" display="Never Again Brown Book 2019 "/>
    <hyperlink ref="M3481" r:id="rId30" display="Open Dialogue Hate Crimes in Poland 2019"/>
    <hyperlink ref="M3521" r:id="rId31" display="KPH"/>
    <hyperlink ref="M3522" r:id="rId32" display="Never Again Brown Book of the Epidemic"/>
    <hyperlink ref="M3548" r:id="rId33" display="OIDAC"/>
    <hyperlink ref="M3550" r:id="rId34" display="OIDAC"/>
    <hyperlink ref="M3551" r:id="rId35" display="OIDAC"/>
    <hyperlink ref="M3552" r:id="rId36" display="OIDAC"/>
    <hyperlink ref="M3553" r:id="rId37" display="OIDAC"/>
    <hyperlink ref="M3286:M3307" r:id="rId38" display="Never Again Brown Book 2019 "/>
    <hyperlink ref="M3308:M3332" r:id="rId39" display="Never Again Brown Book 2019 "/>
    <hyperlink ref="M3330:M3480" r:id="rId40" display="Never Again Brown Book 2019 "/>
    <hyperlink ref="M3482:M3508" r:id="rId41" display="Open Dialogue Hate Crimes in Poland 2019"/>
    <hyperlink ref="M3523:M3547" r:id="rId42" display="Never Again Brown Book of the Epidemic"/>
    <hyperlink ref="M562" r:id="rId43" display="https://hatecrime.osce.org/germany"/>
    <hyperlink ref="M563" r:id="rId44" display="https://hatecrime.osce.org/germany"/>
    <hyperlink ref="M564" r:id="rId45" display="https://hatecrime.osce.org/germany"/>
    <hyperlink ref="M565" r:id="rId46" display="https://hatecrime.osce.org/germany"/>
    <hyperlink ref="M566" r:id="rId47" display="https://hatecrime.osce.org/germany"/>
    <hyperlink ref="M567" r:id="rId48" display="https://hatecrime.osce.org/germany"/>
    <hyperlink ref="M568" r:id="rId49" display="https://hatecrime.osce.org/germany"/>
    <hyperlink ref="M569" r:id="rId50" display="https://hatecrime.osce.org/germany"/>
    <hyperlink ref="M570" r:id="rId51" display="https://hatecrime.osce.org/germany"/>
    <hyperlink ref="M571" r:id="rId52" display="https://hatecrime.osce.org/germany"/>
    <hyperlink ref="M572" r:id="rId53" display="https://hatecrime.osce.org/germany"/>
    <hyperlink ref="M573" r:id="rId54" display="https://hatecrime.osce.org/germany"/>
    <hyperlink ref="M574" r:id="rId55" display="https://hatecrime.osce.org/germany"/>
    <hyperlink ref="M575" r:id="rId56" display="https://hatecrime.osce.org/germany"/>
    <hyperlink ref="M576" r:id="rId57" display="https://hatecrime.osce.org/germany"/>
    <hyperlink ref="M577" r:id="rId58" display="https://hatecrime.osce.org/germany"/>
    <hyperlink ref="M578" r:id="rId59" display="https://hatecrime.osce.org/germany"/>
    <hyperlink ref="M579" r:id="rId60" display="https://hatecrime.osce.org/germany"/>
    <hyperlink ref="M580" r:id="rId61" display="https://hatecrime.osce.org/germany"/>
    <hyperlink ref="M581" r:id="rId62" display="https://hatecrime.osce.org/germany"/>
    <hyperlink ref="M582" r:id="rId63" display="https://hatecrime.osce.org/germany"/>
    <hyperlink ref="M583" r:id="rId64" display="https://hatecrime.osce.org/germany"/>
    <hyperlink ref="M584" r:id="rId65" display="https://hatecrime.osce.org/germany"/>
    <hyperlink ref="M585" r:id="rId66" display="https://hatecrime.osce.org/germany"/>
    <hyperlink ref="M586" r:id="rId67" display="https://hatecrime.osce.org/germany"/>
    <hyperlink ref="M587" r:id="rId68" display="https://hatecrime.osce.org/germany"/>
    <hyperlink ref="M588" r:id="rId69" display="https://hatecrime.osce.org/germany"/>
    <hyperlink ref="M589" r:id="rId70" display="https://hatecrime.osce.org/germany"/>
    <hyperlink ref="M590" r:id="rId71" display="https://hatecrime.osce.org/germany"/>
    <hyperlink ref="M591" r:id="rId72" display="https://hatecrime.osce.org/germany"/>
    <hyperlink ref="M592" r:id="rId73" display="https://hatecrime.osce.org/germany"/>
    <hyperlink ref="M593" r:id="rId74" display="https://hatecrime.osce.org/germany"/>
    <hyperlink ref="M594" r:id="rId75" display="https://hatecrime.osce.org/germany"/>
    <hyperlink ref="M595" r:id="rId76" display="https://hatecrime.osce.org/germany"/>
    <hyperlink ref="M596" r:id="rId77" display="https://hatecrime.osce.org/germany"/>
    <hyperlink ref="M597" r:id="rId78" display="https://hatecrime.osce.org/germany"/>
    <hyperlink ref="M598" r:id="rId79" display="https://hatecrime.osce.org/germany"/>
    <hyperlink ref="M599" r:id="rId80" display="https://hatecrime.osce.org/germany"/>
    <hyperlink ref="M600" r:id="rId81" display="https://hatecrime.osce.org/germany"/>
    <hyperlink ref="M601" r:id="rId82" display="https://hatecrime.osce.org/germany"/>
    <hyperlink ref="M602" r:id="rId83" display="https://hatecrime.osce.org/germany"/>
    <hyperlink ref="M603" r:id="rId84" display="https://hatecrime.osce.org/germany"/>
    <hyperlink ref="M604" r:id="rId85" display="https://hatecrime.osce.org/germany"/>
    <hyperlink ref="M605" r:id="rId86" display="https://hatecrime.osce.org/germany"/>
    <hyperlink ref="M606" r:id="rId87" display="https://hatecrime.osce.org/germany"/>
    <hyperlink ref="M607" r:id="rId88" display="https://hatecrime.osce.org/germany"/>
    <hyperlink ref="M608" r:id="rId89" display="https://hatecrime.osce.org/germany"/>
    <hyperlink ref="M609" r:id="rId90" display="https://hatecrime.osce.org/germany"/>
    <hyperlink ref="M610" r:id="rId91" display="https://hatecrime.osce.org/germany"/>
    <hyperlink ref="M611" r:id="rId92" display="https://hatecrime.osce.org/germany"/>
    <hyperlink ref="M612" r:id="rId93" display="https://hatecrime.osce.org/germany"/>
    <hyperlink ref="M613" r:id="rId94" display="https://hatecrime.osce.org/germany"/>
    <hyperlink ref="M614" r:id="rId95" display="https://hatecrime.osce.org/germany"/>
    <hyperlink ref="M615" r:id="rId96" display="https://hatecrime.osce.org/germany"/>
    <hyperlink ref="M616" r:id="rId97" display="https://hatecrime.osce.org/germany"/>
    <hyperlink ref="M617" r:id="rId98" display="https://hatecrime.osce.org/germany"/>
    <hyperlink ref="M618" r:id="rId99" display="https://hatecrime.osce.org/germany"/>
    <hyperlink ref="M619" r:id="rId100" display="https://hatecrime.osce.org/germany"/>
    <hyperlink ref="M620" r:id="rId101" display="https://hatecrime.osce.org/germany"/>
    <hyperlink ref="M621" r:id="rId102" display="https://hatecrime.osce.org/germany"/>
    <hyperlink ref="M622" r:id="rId103" display="https://hatecrime.osce.org/germany"/>
    <hyperlink ref="M623" r:id="rId104" display="https://hatecrime.osce.org/germany"/>
    <hyperlink ref="M624" r:id="rId105" display="https://hatecrime.osce.org/germany"/>
    <hyperlink ref="M625" r:id="rId106" display="https://hatecrime.osce.org/germany"/>
    <hyperlink ref="M626" r:id="rId107" display="https://hatecrime.osce.org/germany"/>
    <hyperlink ref="M627" r:id="rId108" display="https://hatecrime.osce.org/germany"/>
    <hyperlink ref="M628" r:id="rId109" display="https://hatecrime.osce.org/germany"/>
    <hyperlink ref="M629" r:id="rId110" display="https://hatecrime.osce.org/germany"/>
    <hyperlink ref="M630" r:id="rId111" display="https://hatecrime.osce.org/germany"/>
    <hyperlink ref="M631" r:id="rId112" display="https://hatecrime.osce.org/germany"/>
    <hyperlink ref="M632" r:id="rId113" display="https://hatecrime.osce.org/germany"/>
    <hyperlink ref="M633" r:id="rId114" display="https://hatecrime.osce.org/germany"/>
    <hyperlink ref="M634" r:id="rId115" display="https://hatecrime.osce.org/germany"/>
    <hyperlink ref="M635" r:id="rId116" display="https://hatecrime.osce.org/germany"/>
    <hyperlink ref="M636" r:id="rId117" display="https://hatecrime.osce.org/germany"/>
    <hyperlink ref="M637" r:id="rId118" display="https://hatecrime.osce.org/germany"/>
    <hyperlink ref="M638" r:id="rId119" display="https://hatecrime.osce.org/germany"/>
    <hyperlink ref="M639" r:id="rId120" display="https://hatecrime.osce.org/germany"/>
    <hyperlink ref="M640" r:id="rId121" display="https://hatecrime.osce.org/germany"/>
    <hyperlink ref="M641" r:id="rId122" display="https://hatecrime.osce.org/germany"/>
    <hyperlink ref="M642" r:id="rId123" display="https://hatecrime.osce.org/germany"/>
    <hyperlink ref="M643" r:id="rId124" display="https://hatecrime.osce.org/germany"/>
    <hyperlink ref="M644" r:id="rId125" display="https://hatecrime.osce.org/germany"/>
    <hyperlink ref="M645" r:id="rId126" display="https://hatecrime.osce.org/germany"/>
    <hyperlink ref="M646" r:id="rId127" display="https://hatecrime.osce.org/germany"/>
    <hyperlink ref="M647" r:id="rId128" display="https://hatecrime.osce.org/germany"/>
    <hyperlink ref="M648" r:id="rId129" display="https://hatecrime.osce.org/germany"/>
    <hyperlink ref="M649" r:id="rId130" display="https://hatecrime.osce.org/germany"/>
    <hyperlink ref="M650" r:id="rId131" display="https://hatecrime.osce.org/germany"/>
    <hyperlink ref="M651" r:id="rId132" display="https://hatecrime.osce.org/germany"/>
    <hyperlink ref="M652" r:id="rId133" display="https://hatecrime.osce.org/germany"/>
    <hyperlink ref="M653" r:id="rId134" display="https://hatecrime.osce.org/germany"/>
    <hyperlink ref="M654" r:id="rId135" display="https://hatecrime.osce.org/germany"/>
    <hyperlink ref="M655" r:id="rId136" display="https://hatecrime.osce.org/germany"/>
    <hyperlink ref="M656" r:id="rId137" display="https://hatecrime.osce.org/germany"/>
    <hyperlink ref="M657" r:id="rId138" display="https://hatecrime.osce.org/germany"/>
    <hyperlink ref="M658" r:id="rId139" display="https://hatecrime.osce.org/germany"/>
    <hyperlink ref="M659" r:id="rId140" display="https://hatecrime.osce.org/germany"/>
    <hyperlink ref="M660" r:id="rId141" display="https://hatecrime.osce.org/germany"/>
    <hyperlink ref="M661" r:id="rId142" display="https://hatecrime.osce.org/germany"/>
    <hyperlink ref="M662" r:id="rId143" display="https://hatecrime.osce.org/germany"/>
    <hyperlink ref="M663" r:id="rId144" display="https://hatecrime.osce.org/germany"/>
    <hyperlink ref="M664" r:id="rId145" display="https://hatecrime.osce.org/germany"/>
    <hyperlink ref="M665" r:id="rId146" display="https://hatecrime.osce.org/germany"/>
    <hyperlink ref="M666" r:id="rId147" display="https://hatecrime.osce.org/germany"/>
    <hyperlink ref="M667" r:id="rId148" display="https://hatecrime.osce.org/germany"/>
    <hyperlink ref="M668" r:id="rId149" display="https://hatecrime.osce.org/germany"/>
    <hyperlink ref="M669" r:id="rId150" display="https://hatecrime.osce.org/germany"/>
    <hyperlink ref="M670" r:id="rId151" display="https://hatecrime.osce.org/germany"/>
    <hyperlink ref="M671" r:id="rId152" display="https://hatecrime.osce.org/germany"/>
    <hyperlink ref="M672" r:id="rId153" display="https://hatecrime.osce.org/germany"/>
    <hyperlink ref="M673" r:id="rId154" display="https://hatecrime.osce.org/germany"/>
    <hyperlink ref="M674" r:id="rId155" display="https://hatecrime.osce.org/germany"/>
    <hyperlink ref="M675" r:id="rId156" display="https://hatecrime.osce.org/germany"/>
    <hyperlink ref="M676" r:id="rId157" display="https://hatecrime.osce.org/germany"/>
    <hyperlink ref="M677" r:id="rId158" display="https://hatecrime.osce.org/germany"/>
    <hyperlink ref="M678" r:id="rId159" display="https://hatecrime.osce.org/germany"/>
    <hyperlink ref="M679" r:id="rId160" display="https://hatecrime.osce.org/germany"/>
    <hyperlink ref="M680" r:id="rId161" display="https://hatecrime.osce.org/germany"/>
    <hyperlink ref="M681" r:id="rId162" display="https://hatecrime.osce.org/germany"/>
    <hyperlink ref="M682" r:id="rId163" display="https://hatecrime.osce.org/germany"/>
    <hyperlink ref="M683" r:id="rId164" display="https://hatecrime.osce.org/germany"/>
    <hyperlink ref="M684" r:id="rId165" display="https://hatecrime.osce.org/germany"/>
    <hyperlink ref="M685" r:id="rId166" display="https://hatecrime.osce.org/germany"/>
    <hyperlink ref="M686" r:id="rId167" display="https://hatecrime.osce.org/germany"/>
    <hyperlink ref="M687" r:id="rId168" display="https://hatecrime.osce.org/germany"/>
    <hyperlink ref="M688" r:id="rId169" display="https://hatecrime.osce.org/germany"/>
    <hyperlink ref="M689" r:id="rId170" display="https://hatecrime.osce.org/germany"/>
    <hyperlink ref="M690" r:id="rId171" display="https://hatecrime.osce.org/germany"/>
    <hyperlink ref="M691" r:id="rId172" display="https://hatecrime.osce.org/germany"/>
    <hyperlink ref="M692" r:id="rId173" display="https://hatecrime.osce.org/germany"/>
    <hyperlink ref="M693" r:id="rId174" display="https://hatecrime.osce.org/germany"/>
    <hyperlink ref="M694" r:id="rId175" display="https://hatecrime.osce.org/germany"/>
    <hyperlink ref="M695" r:id="rId176" display="https://hatecrime.osce.org/germany"/>
    <hyperlink ref="M696" r:id="rId177" display="https://hatecrime.osce.org/germany"/>
    <hyperlink ref="M697" r:id="rId178" display="https://hatecrime.osce.org/germany"/>
    <hyperlink ref="M698" r:id="rId179" display="https://hatecrime.osce.org/germany"/>
    <hyperlink ref="M699" r:id="rId180" display="https://hatecrime.osce.org/germany"/>
    <hyperlink ref="M700" r:id="rId181" display="https://hatecrime.osce.org/germany"/>
    <hyperlink ref="M701" r:id="rId182" display="https://hatecrime.osce.org/germany"/>
    <hyperlink ref="M702" r:id="rId183" display="https://hatecrime.osce.org/germany"/>
    <hyperlink ref="M703" r:id="rId184" display="https://hatecrime.osce.org/germany"/>
    <hyperlink ref="M704" r:id="rId185" display="https://hatecrime.osce.org/germany"/>
    <hyperlink ref="M705" r:id="rId186" display="https://hatecrime.osce.org/germany"/>
    <hyperlink ref="M706" r:id="rId187" display="https://hatecrime.osce.org/germany"/>
    <hyperlink ref="M707" r:id="rId188" display="https://hatecrime.osce.org/germany"/>
    <hyperlink ref="M708" r:id="rId189" display="https://hatecrime.osce.org/germany"/>
    <hyperlink ref="M709" r:id="rId190" display="https://hatecrime.osce.org/germany"/>
    <hyperlink ref="M710" r:id="rId191" display="https://hatecrime.osce.org/germany"/>
    <hyperlink ref="M711" r:id="rId192" display="https://hatecrime.osce.org/germany"/>
    <hyperlink ref="M712" r:id="rId193" display="https://hatecrime.osce.org/germany"/>
    <hyperlink ref="M713" r:id="rId194" display="https://hatecrime.osce.org/germany"/>
    <hyperlink ref="M714" r:id="rId195" display="https://hatecrime.osce.org/germany"/>
    <hyperlink ref="M715" r:id="rId196" display="https://hatecrime.osce.org/germany"/>
    <hyperlink ref="M716" r:id="rId197" display="https://hatecrime.osce.org/germany"/>
    <hyperlink ref="M717" r:id="rId198" display="https://hatecrime.osce.org/germany"/>
    <hyperlink ref="M718" r:id="rId199" display="https://hatecrime.osce.org/germany"/>
    <hyperlink ref="M719" r:id="rId200" display="https://hatecrime.osce.org/germany"/>
    <hyperlink ref="M720" r:id="rId201" display="https://hatecrime.osce.org/germany"/>
    <hyperlink ref="M721" r:id="rId202" display="https://hatecrime.osce.org/germany"/>
    <hyperlink ref="M722" r:id="rId203" display="https://hatecrime.osce.org/germany"/>
    <hyperlink ref="M723" r:id="rId204" display="https://hatecrime.osce.org/germany"/>
    <hyperlink ref="M724" r:id="rId205" display="https://hatecrime.osce.org/germany"/>
    <hyperlink ref="M725" r:id="rId206" display="https://hatecrime.osce.org/germany"/>
    <hyperlink ref="M726" r:id="rId207" display="https://hatecrime.osce.org/germany"/>
    <hyperlink ref="M727" r:id="rId208" display="https://hatecrime.osce.org/germany"/>
    <hyperlink ref="M728" r:id="rId209" display="https://hatecrime.osce.org/germany"/>
    <hyperlink ref="M729" r:id="rId210" display="https://hatecrime.osce.org/germany"/>
    <hyperlink ref="M730" r:id="rId211" display="https://hatecrime.osce.org/germany"/>
    <hyperlink ref="M731" r:id="rId212" display="https://hatecrime.osce.org/germany"/>
    <hyperlink ref="M732" r:id="rId213" display="https://hatecrime.osce.org/germany"/>
    <hyperlink ref="M733" r:id="rId214" display="https://hatecrime.osce.org/germany"/>
    <hyperlink ref="M734" r:id="rId215" display="https://hatecrime.osce.org/germany"/>
    <hyperlink ref="M735" r:id="rId216" display="https://hatecrime.osce.org/germany"/>
    <hyperlink ref="M736" r:id="rId217" display="https://hatecrime.osce.org/germany"/>
    <hyperlink ref="M737" r:id="rId218" display="https://hatecrime.osce.org/germany"/>
    <hyperlink ref="M738" r:id="rId219" display="https://hatecrime.osce.org/germany"/>
    <hyperlink ref="M739" r:id="rId220" display="https://hatecrime.osce.org/germany"/>
    <hyperlink ref="M740" r:id="rId221" display="https://hatecrime.osce.org/germany"/>
    <hyperlink ref="M741" r:id="rId222" display="https://hatecrime.osce.org/germany"/>
    <hyperlink ref="M742" r:id="rId223" display="https://hatecrime.osce.org/germany"/>
    <hyperlink ref="M743" r:id="rId224" display="https://hatecrime.osce.org/germany"/>
    <hyperlink ref="M744" r:id="rId225" display="https://hatecrime.osce.org/germany"/>
    <hyperlink ref="M745" r:id="rId226" display="https://hatecrime.osce.org/germany"/>
    <hyperlink ref="M746" r:id="rId227" display="https://hatecrime.osce.org/germany"/>
    <hyperlink ref="M747" r:id="rId228" display="https://hatecrime.osce.org/germany"/>
    <hyperlink ref="M748" r:id="rId229" display="https://hatecrime.osce.org/germany"/>
    <hyperlink ref="M749" r:id="rId230" display="https://hatecrime.osce.org/germany"/>
    <hyperlink ref="M750" r:id="rId231" display="https://hatecrime.osce.org/germany"/>
    <hyperlink ref="M751" r:id="rId232" display="https://hatecrime.osce.org/germany"/>
    <hyperlink ref="M752" r:id="rId233" display="https://hatecrime.osce.org/germany"/>
    <hyperlink ref="M753" r:id="rId234" display="https://hatecrime.osce.org/germany"/>
    <hyperlink ref="M754" r:id="rId235" display="https://hatecrime.osce.org/germany"/>
    <hyperlink ref="M755" r:id="rId236" display="https://hatecrime.osce.org/germany"/>
    <hyperlink ref="M756" r:id="rId237" display="https://hatecrime.osce.org/germany"/>
    <hyperlink ref="M757" r:id="rId238" display="https://hatecrime.osce.org/germany"/>
    <hyperlink ref="M758" r:id="rId239" display="https://hatecrime.osce.org/germany"/>
    <hyperlink ref="M759" r:id="rId240" display="https://hatecrime.osce.org/germany"/>
    <hyperlink ref="M760" r:id="rId241" display="https://hatecrime.osce.org/germany"/>
    <hyperlink ref="M761" r:id="rId242" display="https://hatecrime.osce.org/germany"/>
    <hyperlink ref="M762" r:id="rId243" display="https://hatecrime.osce.org/germany"/>
    <hyperlink ref="M763" r:id="rId244" display="https://hatecrime.osce.org/germany"/>
    <hyperlink ref="M764" r:id="rId245" display="https://hatecrime.osce.org/germany"/>
    <hyperlink ref="M765" r:id="rId246" display="https://hatecrime.osce.org/germany"/>
    <hyperlink ref="M766" r:id="rId247" display="https://hatecrime.osce.org/germany"/>
    <hyperlink ref="M767" r:id="rId248" display="https://hatecrime.osce.org/germany"/>
    <hyperlink ref="M768" r:id="rId249" display="https://hatecrime.osce.org/germany"/>
    <hyperlink ref="M769" r:id="rId250" display="https://hatecrime.osce.org/germany"/>
    <hyperlink ref="M770" r:id="rId251" display="https://hatecrime.osce.org/germany"/>
    <hyperlink ref="M771" r:id="rId252" display="https://hatecrime.osce.org/germany"/>
    <hyperlink ref="M772" r:id="rId253" display="https://hatecrime.osce.org/germany"/>
    <hyperlink ref="M773" r:id="rId254" display="https://hatecrime.osce.org/germany"/>
    <hyperlink ref="M774" r:id="rId255" display="https://hatecrime.osce.org/germany"/>
    <hyperlink ref="M775" r:id="rId256" display="https://hatecrime.osce.org/germany"/>
    <hyperlink ref="M776" r:id="rId257" display="https://hatecrime.osce.org/germany"/>
    <hyperlink ref="M777" r:id="rId258" display="https://hatecrime.osce.org/germany"/>
    <hyperlink ref="M778" r:id="rId259" display="https://hatecrime.osce.org/germany"/>
    <hyperlink ref="M779" r:id="rId260" display="https://hatecrime.osce.org/germany"/>
    <hyperlink ref="M780" r:id="rId261" display="https://hatecrime.osce.org/germany"/>
    <hyperlink ref="M781" r:id="rId262" display="https://hatecrime.osce.org/germany"/>
    <hyperlink ref="M782" r:id="rId263" display="https://hatecrime.osce.org/germany"/>
    <hyperlink ref="M783" r:id="rId264" display="https://hatecrime.osce.org/germany"/>
    <hyperlink ref="M784" r:id="rId265" display="https://hatecrime.osce.org/germany"/>
    <hyperlink ref="M785" r:id="rId266" display="https://hatecrime.osce.org/germany"/>
    <hyperlink ref="M786" r:id="rId267" display="https://hatecrime.osce.org/germany"/>
    <hyperlink ref="M787" r:id="rId268" display="https://hatecrime.osce.org/germany"/>
    <hyperlink ref="M788" r:id="rId269" display="https://hatecrime.osce.org/germany"/>
    <hyperlink ref="M789" r:id="rId270" display="https://hatecrime.osce.org/germany"/>
    <hyperlink ref="M790" r:id="rId271" display="https://hatecrime.osce.org/germany"/>
    <hyperlink ref="M791" r:id="rId272" display="https://hatecrime.osce.org/germany"/>
    <hyperlink ref="M792" r:id="rId273" display="https://hatecrime.osce.org/germany"/>
    <hyperlink ref="M793" r:id="rId274" display="https://hatecrime.osce.org/germany"/>
    <hyperlink ref="M794" r:id="rId275" display="https://hatecrime.osce.org/germany"/>
    <hyperlink ref="M795" r:id="rId276" display="https://hatecrime.osce.org/germany"/>
    <hyperlink ref="M796" r:id="rId277" display="https://hatecrime.osce.org/germany"/>
    <hyperlink ref="M797" r:id="rId278" display="https://hatecrime.osce.org/germany"/>
    <hyperlink ref="M798" r:id="rId279" display="https://hatecrime.osce.org/germany"/>
    <hyperlink ref="M799" r:id="rId280" display="https://hatecrime.osce.org/germany"/>
    <hyperlink ref="M800" r:id="rId281" display="https://hatecrime.osce.org/germany"/>
    <hyperlink ref="M801" r:id="rId282" display="https://hatecrime.osce.org/germany"/>
    <hyperlink ref="M802" r:id="rId283" display="https://hatecrime.osce.org/germany"/>
    <hyperlink ref="M803" r:id="rId284" display="https://hatecrime.osce.org/germany"/>
    <hyperlink ref="M804" r:id="rId285" display="https://hatecrime.osce.org/germany"/>
    <hyperlink ref="M805" r:id="rId286" display="https://hatecrime.osce.org/germany"/>
    <hyperlink ref="M806" r:id="rId287" display="https://hatecrime.osce.org/germany"/>
    <hyperlink ref="M807" r:id="rId288" display="https://hatecrime.osce.org/germany"/>
    <hyperlink ref="M808" r:id="rId289" display="https://hatecrime.osce.org/germany"/>
    <hyperlink ref="M809" r:id="rId290" display="https://hatecrime.osce.org/germany"/>
    <hyperlink ref="M810" r:id="rId291" display="https://hatecrime.osce.org/germany"/>
    <hyperlink ref="M811" r:id="rId292" display="https://hatecrime.osce.org/germany"/>
    <hyperlink ref="M812" r:id="rId293" display="https://hatecrime.osce.org/germany"/>
    <hyperlink ref="M813" r:id="rId294" display="https://hatecrime.osce.org/germany"/>
    <hyperlink ref="M814" r:id="rId295" display="https://hatecrime.osce.org/germany"/>
    <hyperlink ref="M815" r:id="rId296" display="https://hatecrime.osce.org/germany"/>
    <hyperlink ref="M816" r:id="rId297" display="https://hatecrime.osce.org/germany"/>
    <hyperlink ref="M817" r:id="rId298" display="https://hatecrime.osce.org/germany"/>
    <hyperlink ref="M818" r:id="rId299" display="https://hatecrime.osce.org/germany"/>
    <hyperlink ref="M819" r:id="rId300" display="https://hatecrime.osce.org/germany"/>
    <hyperlink ref="M820" r:id="rId301" display="https://hatecrime.osce.org/germany"/>
    <hyperlink ref="M821" r:id="rId302" display="https://hatecrime.osce.org/germany"/>
    <hyperlink ref="M822" r:id="rId303" display="https://hatecrime.osce.org/germany"/>
    <hyperlink ref="M823" r:id="rId304" display="https://hatecrime.osce.org/germany"/>
    <hyperlink ref="M824" r:id="rId305" display="https://hatecrime.osce.org/germany"/>
    <hyperlink ref="M825" r:id="rId306" display="https://hatecrime.osce.org/germany"/>
    <hyperlink ref="M826" r:id="rId307" display="https://hatecrime.osce.org/germany"/>
    <hyperlink ref="M827" r:id="rId308" display="https://hatecrime.osce.org/germany"/>
    <hyperlink ref="M828" r:id="rId309" display="https://hatecrime.osce.org/germany"/>
    <hyperlink ref="M829" r:id="rId310" display="https://hatecrime.osce.org/germany"/>
    <hyperlink ref="M830" r:id="rId311" display="https://hatecrime.osce.org/germany"/>
    <hyperlink ref="M831" r:id="rId312" display="https://hatecrime.osce.org/germany"/>
    <hyperlink ref="M832" r:id="rId313" display="https://hatecrime.osce.org/germany"/>
    <hyperlink ref="M833" r:id="rId314" display="https://hatecrime.osce.org/germany"/>
    <hyperlink ref="M834" r:id="rId315" display="https://hatecrime.osce.org/germany"/>
    <hyperlink ref="M835" r:id="rId316" display="https://hatecrime.osce.org/germany"/>
    <hyperlink ref="M836" r:id="rId317" display="https://hatecrime.osce.org/germany"/>
    <hyperlink ref="M837" r:id="rId318" display="https://hatecrime.osce.org/germany"/>
    <hyperlink ref="M838" r:id="rId319" display="https://hatecrime.osce.org/germany"/>
    <hyperlink ref="M839" r:id="rId320" display="https://hatecrime.osce.org/germany"/>
    <hyperlink ref="M840" r:id="rId321" display="https://hatecrime.osce.org/germany"/>
    <hyperlink ref="M841" r:id="rId322" display="https://hatecrime.osce.org/germany"/>
    <hyperlink ref="M842" r:id="rId323" display="https://hatecrime.osce.org/germany"/>
    <hyperlink ref="M843" r:id="rId324" display="https://hatecrime.osce.org/germany"/>
    <hyperlink ref="M844" r:id="rId325" display="https://hatecrime.osce.org/germany"/>
    <hyperlink ref="M845" r:id="rId326" display="https://hatecrime.osce.org/germany"/>
    <hyperlink ref="M846" r:id="rId327" display="https://hatecrime.osce.org/germany"/>
    <hyperlink ref="M847" r:id="rId328" display="https://hatecrime.osce.org/germany"/>
    <hyperlink ref="M848" r:id="rId329" display="https://hatecrime.osce.org/germany"/>
    <hyperlink ref="M849" r:id="rId330" display="https://hatecrime.osce.org/germany"/>
    <hyperlink ref="M850" r:id="rId331" display="https://hatecrime.osce.org/germany"/>
    <hyperlink ref="M851" r:id="rId332" display="https://hatecrime.osce.org/germany"/>
    <hyperlink ref="M852" r:id="rId333" display="https://hatecrime.osce.org/germany"/>
    <hyperlink ref="M853" r:id="rId334" display="https://hatecrime.osce.org/germany"/>
    <hyperlink ref="M854" r:id="rId335" display="https://hatecrime.osce.org/germany"/>
    <hyperlink ref="M855" r:id="rId336" display="https://hatecrime.osce.org/germany"/>
    <hyperlink ref="M856" r:id="rId337" display="https://hatecrime.osce.org/germany"/>
    <hyperlink ref="M857" r:id="rId338" display="https://hatecrime.osce.org/germany"/>
    <hyperlink ref="M858" r:id="rId339" display="https://hatecrime.osce.org/germany"/>
    <hyperlink ref="M859" r:id="rId340" display="https://hatecrime.osce.org/germany"/>
    <hyperlink ref="M860" r:id="rId341" display="https://hatecrime.osce.org/germany"/>
    <hyperlink ref="M861" r:id="rId342" display="https://hatecrime.osce.org/germany"/>
    <hyperlink ref="M862" r:id="rId343" display="https://hatecrime.osce.org/germany"/>
    <hyperlink ref="M863" r:id="rId344" display="https://hatecrime.osce.org/germany"/>
    <hyperlink ref="M864" r:id="rId345" display="https://hatecrime.osce.org/germany"/>
    <hyperlink ref="M865" r:id="rId346" display="https://hatecrime.osce.org/germany"/>
    <hyperlink ref="M866" r:id="rId347" display="https://hatecrime.osce.org/germany"/>
    <hyperlink ref="M867" r:id="rId348" display="https://hatecrime.osce.org/germany"/>
    <hyperlink ref="M868" r:id="rId349" display="https://hatecrime.osce.org/germany"/>
    <hyperlink ref="M869" r:id="rId350" display="https://hatecrime.osce.org/germany"/>
    <hyperlink ref="M870" r:id="rId351" display="https://hatecrime.osce.org/germany"/>
    <hyperlink ref="M871" r:id="rId352" display="https://hatecrime.osce.org/germany"/>
    <hyperlink ref="M872" r:id="rId353" display="https://hatecrime.osce.org/germany"/>
    <hyperlink ref="M873" r:id="rId354" display="https://hatecrime.osce.org/germany"/>
    <hyperlink ref="M874" r:id="rId355" display="https://hatecrime.osce.org/germany"/>
    <hyperlink ref="M875" r:id="rId356" display="https://hatecrime.osce.org/germany"/>
    <hyperlink ref="M876" r:id="rId357" display="https://hatecrime.osce.org/germany"/>
    <hyperlink ref="M877" r:id="rId358" display="https://hatecrime.osce.org/germany"/>
    <hyperlink ref="M878" r:id="rId359" display="https://hatecrime.osce.org/germany"/>
    <hyperlink ref="M879" r:id="rId360" display="https://hatecrime.osce.org/germany"/>
    <hyperlink ref="M880" r:id="rId361" display="https://hatecrime.osce.org/germany"/>
    <hyperlink ref="M881" r:id="rId362" display="https://hatecrime.osce.org/germany"/>
    <hyperlink ref="M882" r:id="rId363" display="https://hatecrime.osce.org/germany"/>
    <hyperlink ref="M883" r:id="rId364" display="https://hatecrime.osce.org/germany"/>
    <hyperlink ref="M884" r:id="rId365" display="https://hatecrime.osce.org/germany"/>
    <hyperlink ref="M885" r:id="rId366" display="https://hatecrime.osce.org/germany"/>
    <hyperlink ref="M886" r:id="rId367" display="https://hatecrime.osce.org/germany"/>
    <hyperlink ref="M887" r:id="rId368" display="https://hatecrime.osce.org/germany"/>
    <hyperlink ref="M888" r:id="rId369" display="https://hatecrime.osce.org/germany"/>
    <hyperlink ref="M889" r:id="rId370" display="https://hatecrime.osce.org/germany"/>
    <hyperlink ref="M890" r:id="rId371" display="https://hatecrime.osce.org/germany"/>
    <hyperlink ref="M891" r:id="rId372" display="https://hatecrime.osce.org/germany"/>
    <hyperlink ref="M892" r:id="rId373" display="https://hatecrime.osce.org/germany"/>
    <hyperlink ref="M893" r:id="rId374" display="https://hatecrime.osce.org/germany"/>
    <hyperlink ref="M894" r:id="rId375" display="https://hatecrime.osce.org/germany"/>
    <hyperlink ref="M895" r:id="rId376" display="https://hatecrime.osce.org/germany"/>
    <hyperlink ref="M896" r:id="rId377" display="https://hatecrime.osce.org/germany"/>
    <hyperlink ref="M897" r:id="rId378" display="https://hatecrime.osce.org/germany"/>
    <hyperlink ref="M898" r:id="rId379" display="https://hatecrime.osce.org/germany"/>
    <hyperlink ref="M899" r:id="rId380" display="https://hatecrime.osce.org/germany"/>
    <hyperlink ref="M900" r:id="rId381" display="https://hatecrime.osce.org/germany"/>
    <hyperlink ref="M901" r:id="rId382" display="https://hatecrime.osce.org/germany"/>
    <hyperlink ref="M902" r:id="rId383" display="https://hatecrime.osce.org/germany"/>
    <hyperlink ref="M903" r:id="rId384" display="https://hatecrime.osce.org/germany"/>
    <hyperlink ref="M904" r:id="rId385" display="https://hatecrime.osce.org/germany"/>
    <hyperlink ref="M905" r:id="rId386" display="https://hatecrime.osce.org/germany"/>
    <hyperlink ref="M906" r:id="rId387" display="https://hatecrime.osce.org/germany"/>
    <hyperlink ref="M907" r:id="rId388" display="https://hatecrime.osce.org/germany"/>
    <hyperlink ref="M908" r:id="rId389" display="https://hatecrime.osce.org/germany"/>
    <hyperlink ref="M909" r:id="rId390" display="https://hatecrime.osce.org/germany"/>
    <hyperlink ref="M910" r:id="rId391" display="https://hatecrime.osce.org/germany"/>
    <hyperlink ref="M911" r:id="rId392" display="https://hatecrime.osce.org/germany"/>
    <hyperlink ref="M912" r:id="rId393" display="https://hatecrime.osce.org/germany"/>
    <hyperlink ref="M913" r:id="rId394" display="https://hatecrime.osce.org/germany"/>
    <hyperlink ref="M914" r:id="rId395" display="https://hatecrime.osce.org/germany"/>
    <hyperlink ref="M915" r:id="rId396" display="https://hatecrime.osce.org/germany"/>
    <hyperlink ref="M916" r:id="rId397" display="https://hatecrime.osce.org/germany"/>
    <hyperlink ref="M917" r:id="rId398" display="https://hatecrime.osce.org/germany"/>
    <hyperlink ref="M918" r:id="rId399" display="https://hatecrime.osce.org/germany"/>
    <hyperlink ref="M919" r:id="rId400" display="https://hatecrime.osce.org/germany"/>
    <hyperlink ref="M920" r:id="rId401" display="https://hatecrime.osce.org/germany"/>
    <hyperlink ref="M921" r:id="rId402" display="https://hatecrime.osce.org/germany"/>
    <hyperlink ref="M922" r:id="rId403" display="https://hatecrime.osce.org/germany"/>
    <hyperlink ref="M923" r:id="rId404" display="https://hatecrime.osce.org/germany"/>
    <hyperlink ref="M924" r:id="rId405" display="https://hatecrime.osce.org/germany"/>
    <hyperlink ref="M925" r:id="rId406" display="https://hatecrime.osce.org/germany"/>
    <hyperlink ref="M926" r:id="rId407" display="https://hatecrime.osce.org/germany"/>
    <hyperlink ref="M927" r:id="rId408" display="https://hatecrime.osce.org/germany"/>
    <hyperlink ref="M928" r:id="rId409" display="https://hatecrime.osce.org/germany"/>
    <hyperlink ref="M929" r:id="rId410" display="https://hatecrime.osce.org/germany"/>
    <hyperlink ref="M930" r:id="rId411" display="https://hatecrime.osce.org/germany"/>
    <hyperlink ref="M931" r:id="rId412" display="https://hatecrime.osce.org/germany"/>
    <hyperlink ref="M932" r:id="rId413" display="https://hatecrime.osce.org/germany"/>
    <hyperlink ref="M933" r:id="rId414" display="https://hatecrime.osce.org/germany"/>
    <hyperlink ref="M934" r:id="rId415" display="https://hatecrime.osce.org/germany"/>
    <hyperlink ref="M935" r:id="rId416" display="https://hatecrime.osce.org/germany"/>
    <hyperlink ref="M936" r:id="rId417" display="https://hatecrime.osce.org/germany"/>
    <hyperlink ref="M937" r:id="rId418" display="https://hatecrime.osce.org/germany"/>
    <hyperlink ref="M938" r:id="rId419" display="https://hatecrime.osce.org/germany"/>
    <hyperlink ref="M939" r:id="rId420" display="https://hatecrime.osce.org/germany"/>
    <hyperlink ref="M1117" r:id="rId421" display="https://hatecrime.osce.org/germany"/>
    <hyperlink ref="M1497" r:id="rId422" display="https://www.adl.org/resources/reports/global-anti-semitism-select-incidents-in-2019"/>
    <hyperlink ref="M1506" r:id="rId423" display="https://www.report-antisemitism.de/documents/2019-09-26_rias-be_Annual_Antisemitische-Vorfaelle-Halbjahr-2019.pdf"/>
    <hyperlink ref="M1507" r:id="rId424" display="https://www.report-antisemitism.de/documents/2019-09-26_rias-be_Annual_Antisemitische-Vorfaelle-Halbjahr-2019.pdf"/>
    <hyperlink ref="M1508" r:id="rId425" display="https://www.report-antisemitism.de/documents/2019-09-26_rias-be_Annual_Antisemitische-Vorfaelle-Halbjahr-2019.pdf"/>
    <hyperlink ref="M1509" r:id="rId426" display="https://www.report-antisemitism.de/documents/2019-09-26_rias-be_Annual_Antisemitische-Vorfaelle-Halbjahr-2019.pdf"/>
    <hyperlink ref="M1510" r:id="rId427" display="https://www.report-antisemitism.de/documents/2019-09-26_rias-be_Annual_Antisemitische-Vorfaelle-Halbjahr-2019.pdf"/>
    <hyperlink ref="M1511" r:id="rId428" display="https://www.report-antisemitism.de/documents/2019-09-26_rias-be_Annual_Antisemitische-Vorfaelle-Halbjahr-2019.pdf"/>
    <hyperlink ref="M1512" r:id="rId429" display="https://www.report-antisemitism.de/documents/2019-09-26_rias-be_Annual_Antisemitische-Vorfaelle-Halbjahr-2019.pdf"/>
    <hyperlink ref="M1513" r:id="rId430" display="https://www.report-antisemitism.de/documents/2019-09-26_rias-be_Annual_Antisemitische-Vorfaelle-Halbjahr-2019.pdf"/>
    <hyperlink ref="M1514" r:id="rId431" display="https://www.report-antisemitism.de/documents/2019-09-26_rias-be_Annual_Antisemitische-Vorfaelle-Halbjahr-2019.pdf"/>
    <hyperlink ref="M1515" r:id="rId432" display="https://www.report-antisemitism.de/documents/2019-09-26_rias-be_Annual_Antisemitische-Vorfaelle-Halbjahr-2019.pdf"/>
    <hyperlink ref="M1516" r:id="rId433" display="https://www.report-antisemitism.de/documents/2019-09-26_rias-be_Annual_Antisemitische-Vorfaelle-Halbjahr-2019.pdf"/>
    <hyperlink ref="M1517" r:id="rId434" display="https://www.report-antisemitism.de/documents/2019-09-26_rias-be_Annual_Antisemitische-Vorfaelle-Halbjahr-2019.pdf"/>
    <hyperlink ref="M1518" r:id="rId435" display="https://www.report-antisemitism.de/documents/2019-09-26_rias-be_Annual_Antisemitische-Vorfaelle-Halbjahr-2019.pdf"/>
    <hyperlink ref="M1519" r:id="rId436" display="https://www.report-antisemitism.de/documents/2019-09-26_rias-be_Annual_Antisemitische-Vorfaelle-Halbjahr-2019.pdf"/>
    <hyperlink ref="M1520" r:id="rId437" display="https://www.report-antisemitism.de/documents/2019-09-26_rias-be_Annual_Antisemitische-Vorfaelle-Halbjahr-2019.pdf"/>
    <hyperlink ref="M1521" r:id="rId438" display="https://www.report-antisemitism.de/documents/2019-09-26_rias-be_Annual_Antisemitische-Vorfaelle-Halbjahr-2019.pdf"/>
    <hyperlink ref="M1522" r:id="rId439" display="https://www.report-antisemitism.de/documents/2019-09-26_rias-be_Annual_Antisemitische-Vorfaelle-Halbjahr-2019.pdf"/>
    <hyperlink ref="M1523" r:id="rId440" display="https://www.report-antisemitism.de/documents/2019-09-26_rias-be_Annual_Antisemitische-Vorfaelle-Halbjahr-2019.pdf"/>
    <hyperlink ref="M1524" r:id="rId441" display="https://www.report-antisemitism.de/documents/2019-09-26_rias-be_Annual_Antisemitische-Vorfaelle-Halbjahr-2019.pdf"/>
    <hyperlink ref="M1525" r:id="rId442" display="https://www.report-antisemitism.de/documents/2019-09-26_rias-be_Annual_Antisemitische-Vorfaelle-Halbjahr-2019.pdf"/>
    <hyperlink ref="M1526" r:id="rId443" display="https://www.report-antisemitism.de/documents/2019-09-26_rias-be_Annual_Antisemitische-Vorfaelle-Halbjahr-2019.pdf"/>
    <hyperlink ref="M1527" r:id="rId444" display="https://www.report-antisemitism.de/documents/2019-09-26_rias-be_Annual_Antisemitische-Vorfaelle-Halbjahr-2019.pdf"/>
    <hyperlink ref="M1528" r:id="rId445" display="https://www.report-antisemitism.de/documents/2019-09-26_rias-be_Annual_Antisemitische-Vorfaelle-Halbjahr-2019.pdf"/>
    <hyperlink ref="M1529" r:id="rId446" display="https://www.report-antisemitism.de/documents/2019-09-26_rias-be_Annual_Antisemitische-Vorfaelle-Halbjahr-2019.pdf"/>
    <hyperlink ref="M1530" r:id="rId447" display="https://www.report-antisemitism.de/documents/2019-09-26_rias-be_Annual_Antisemitische-Vorfaelle-Halbjahr-2019.pdf"/>
    <hyperlink ref="M1531" r:id="rId448" display="https://www.report-antisemitism.de/documents/2019-09-26_rias-be_Annual_Antisemitische-Vorfaelle-Halbjahr-2019.pdf"/>
    <hyperlink ref="M1532" r:id="rId449" display="https://www.report-antisemitism.de/documents/2019-09-26_rias-be_Annual_Antisemitische-Vorfaelle-Halbjahr-2019.pdf"/>
    <hyperlink ref="M1533" r:id="rId450" display="https://www.islamophobiaeurope.com/wp-content/uploads/2020/06/EIR_2019.pdf"/>
    <hyperlink ref="M1534" r:id="rId451" display="https://www.islamophobiaeurope.com/wp-content/uploads/2020/06/EIR_2019.pdf"/>
    <hyperlink ref="M1535" r:id="rId452" display="https://www.islamophobiaeurope.com/wp-content/uploads/2020/06/EIR_2019.pdf"/>
    <hyperlink ref="M1536" r:id="rId453" display="https://www.islamophobiaeurope.com/wp-content/uploads/2020/06/EIR_2019.pdf"/>
    <hyperlink ref="M1537" r:id="rId454" location="searchResults" display="https://www.intoleranceagainstchristians.eu/index.php?id=3&amp;txtSearch=&amp;radSearchFilterType=cases&amp;selCountry=3&amp;selTimeFrame=&amp;txtDateStart=&amp;txtDateStop=#searchResults"/>
    <hyperlink ref="M1538" r:id="rId455" location="searchResults" display="https://www.intoleranceagainstchristians.eu/index.php?id=3&amp;txtSearch=&amp;radSearchFilterType=cases&amp;selCountry=3&amp;selTimeFrame=&amp;txtDateStart=&amp;txtDateStop=#searchResults"/>
    <hyperlink ref="M1539" r:id="rId456" location="searchResults" display="https://www.intoleranceagainstchristians.eu/index.php?id=3&amp;txtSearch=&amp;radSearchFilterType=cases&amp;selCountry=3&amp;selTimeFrame=&amp;txtDateStart=&amp;txtDateStop=#searchResults"/>
    <hyperlink ref="M1540" r:id="rId457" location="searchResults" display="https://www.intoleranceagainstchristians.eu/index.php?id=3&amp;txtSearch=&amp;radSearchFilterType=cases&amp;selCountry=3&amp;selTimeFrame=&amp;txtDateStart=&amp;txtDateStop=#searchResults"/>
    <hyperlink ref="M1541" r:id="rId458" location="searchResults" display="https://www.intoleranceagainstchristians.eu/index.php?id=3&amp;txtSearch=&amp;radSearchFilterType=cases&amp;selCountry=3&amp;selTimeFrame=&amp;txtDateStart=&amp;txtDateStop=#searchResults"/>
    <hyperlink ref="M1542" r:id="rId459" location="searchResults" display="https://www.intoleranceagainstchristians.eu/index.php?id=3&amp;txtSearch=&amp;radSearchFilterType=cases&amp;selCountry=3&amp;selTimeFrame=&amp;txtDateStart=&amp;txtDateStop=#searchResults"/>
    <hyperlink ref="M1543" r:id="rId460" location="searchResults" display="https://www.intoleranceagainstchristians.eu/index.php?id=3&amp;txtSearch=&amp;radSearchFilterType=cases&amp;selCountry=3&amp;selTimeFrame=&amp;txtDateStart=&amp;txtDateStop=#searchResults"/>
    <hyperlink ref="M1544" r:id="rId461" location="searchResults" display="https://www.intoleranceagainstchristians.eu/index.php?id=3&amp;txtSearch=&amp;radSearchFilterType=cases&amp;selCountry=3&amp;selTimeFrame=&amp;txtDateStart=&amp;txtDateStop=#searchResults"/>
    <hyperlink ref="M1545" r:id="rId462" location="searchResults" display="https://www.intoleranceagainstchristians.eu/index.php?id=3&amp;txtSearch=&amp;radSearchFilterType=cases&amp;selCountry=3&amp;selTimeFrame=&amp;txtDateStart=&amp;txtDateStop=#searchResults"/>
    <hyperlink ref="M1546" r:id="rId463" location="searchResults" display="https://www.intoleranceagainstchristians.eu/index.php?id=3&amp;txtSearch=&amp;radSearchFilterType=cases&amp;selCountry=3&amp;selTimeFrame=&amp;txtDateStart=&amp;txtDateStop=#searchResults"/>
    <hyperlink ref="M1547" r:id="rId464" location="searchResults" display="https://www.intoleranceagainstchristians.eu/index.php?id=3&amp;txtSearch=&amp;radSearchFilterType=cases&amp;selCountry=3&amp;selTimeFrame=&amp;txtDateStart=&amp;txtDateStop=#searchResults"/>
    <hyperlink ref="M1548" r:id="rId465" display="https://www.tagesspiegel.de/berlin/polizei-justiz/chinesin-in-berlin-rassistisch-beleidigt-zwei-frauen-gehen-auf-23-jaehrige-an-s-bahnhof-beusselstrasse-los/25498396.html"/>
    <hyperlink ref="M1549" r:id="rId466" display="https://fra.europa.eu/sites/default/files/fra_uploads/germany-report-covid-19-april-2020_en.pdf"/>
    <hyperlink ref="M1550" r:id="rId467" display="https://fra.europa.eu/sites/default/files/fra_uploads/germany-report-covid-19-april-2020_en.pdf"/>
    <hyperlink ref="M1551" r:id="rId468" display="https://fra.europa.eu/sites/default/files/fra_uploads/germany-report-covid-19-april-2020_en.pdf"/>
    <hyperlink ref="M1552" r:id="rId469" display="https://fra.europa.eu/sites/default/files/fra_uploads/germany-report-covid-19-april-2020_en.pdf"/>
    <hyperlink ref="M427" r:id="rId470" display="Anti-defamation League (ADL)"/>
    <hyperlink ref="M428" r:id="rId471" display="Anti-defamation League (ADL)"/>
    <hyperlink ref="M429" r:id="rId472" display="Anti-defamation League (ADL)"/>
    <hyperlink ref="M430" r:id="rId473" display="Anti-defamation League (ADL)"/>
    <hyperlink ref="M431" r:id="rId474" display="Anti-defamation League (ADL)"/>
    <hyperlink ref="M432" r:id="rId475" display="Anti-defamation League (ADL)"/>
    <hyperlink ref="M433" r:id="rId476" display="Anti-defamation League (ADL)"/>
    <hyperlink ref="M434" r:id="rId477" display="Anti-defamation League (ADL)"/>
    <hyperlink ref="M435" r:id="rId478" display="Anti-defamation League (ADL)"/>
    <hyperlink ref="M436" r:id="rId479" display="Anti-defamation League (ADL)"/>
    <hyperlink ref="M437" r:id="rId480" display="Anti-defamation League (ADL)"/>
    <hyperlink ref="M438" r:id="rId481" display="Anti-defamation League (ADL)"/>
    <hyperlink ref="M439" r:id="rId482" display="SETA"/>
    <hyperlink ref="M440" r:id="rId483" display="SETA"/>
    <hyperlink ref="M441" r:id="rId484" display="SETA"/>
    <hyperlink ref="M442" r:id="rId485" display="SETA"/>
    <hyperlink ref="M493" r:id="rId486" display="Observatory of Christianophobia"/>
    <hyperlink ref="M494" r:id="rId487" display="Observatory of Christianophobia"/>
    <hyperlink ref="M495" r:id="rId488" display="Observatory of Christianophobia"/>
    <hyperlink ref="M496" r:id="rId489" display="Observatory of Christianophobia"/>
    <hyperlink ref="M497" r:id="rId490" display="Observatory of Christianophobia"/>
    <hyperlink ref="M498" r:id="rId491" display="Observatory of Christianophobia"/>
    <hyperlink ref="M499" r:id="rId492" display="Observatory of Christianophobia"/>
    <hyperlink ref="M500" r:id="rId493" display="Observatory of Christianophobia"/>
    <hyperlink ref="M501" r:id="rId494" display="Observatory of Christianophobia"/>
    <hyperlink ref="M502" r:id="rId495" display="Observatory of Christianophobia"/>
    <hyperlink ref="M503" r:id="rId496" display="Observatory of Christianophobia"/>
    <hyperlink ref="M504" r:id="rId497" display="Observatory of Christianophobia"/>
    <hyperlink ref="M505" r:id="rId498" display="Observatory of Christianophobia"/>
    <hyperlink ref="M506" r:id="rId499" display="Observatory of Christianophobia"/>
    <hyperlink ref="M507" r:id="rId500" display="Observatory of Christianophobia"/>
    <hyperlink ref="M508" r:id="rId501" display="Observatory of Christianophobia"/>
    <hyperlink ref="M509" r:id="rId502" display="Observatory of Christianophobia"/>
    <hyperlink ref="M510" r:id="rId503" display="Observatory of Christianophobia"/>
    <hyperlink ref="M511" r:id="rId504" display="Observatory of Christianophobia"/>
    <hyperlink ref="M512" r:id="rId505" display="Observatory of Christianophobia"/>
    <hyperlink ref="M513" r:id="rId506" display="Observatory of Christianophobia"/>
    <hyperlink ref="M514" r:id="rId507" display="Observatory of Christianophobia"/>
    <hyperlink ref="M515" r:id="rId508" display="Observatory of Christianophobia"/>
    <hyperlink ref="M516" r:id="rId509" display="Observatory of Christianophobia"/>
    <hyperlink ref="M517" r:id="rId510" display="Observatory of Christianophobia"/>
    <hyperlink ref="M518" r:id="rId511" display="Observatory of Christianophobia"/>
    <hyperlink ref="M519" r:id="rId512" display="Observatory of Christianophobia"/>
    <hyperlink ref="M520" r:id="rId513" display="Observatory of Christianophobia"/>
    <hyperlink ref="M521" r:id="rId514" display="Observatory of Christianophobia"/>
    <hyperlink ref="M522" r:id="rId515" display="Observatory of Christianophobia"/>
    <hyperlink ref="M523" r:id="rId516" display="Observatory of Christianophobia"/>
    <hyperlink ref="M524" r:id="rId517" display="Observatory of Christianophobia"/>
    <hyperlink ref="M525" r:id="rId518" display="Observatory of Christianophobia"/>
    <hyperlink ref="M526" r:id="rId519" display="Observatory of Christianophobia"/>
    <hyperlink ref="M527" r:id="rId520" display="Observatory of Christianophobia"/>
    <hyperlink ref="M528" r:id="rId521" display="Observatory of Christianophobia"/>
    <hyperlink ref="M529" r:id="rId522" display="Observatory of Christianophobia"/>
    <hyperlink ref="M530" r:id="rId523" display="Observatory of Christianophobia"/>
    <hyperlink ref="M531" r:id="rId524" display="Observatory of Christianophobia"/>
    <hyperlink ref="M532" r:id="rId525" display="Observatory of Christianophobia"/>
    <hyperlink ref="M533" r:id="rId526" display="Observatory of Christianophobia"/>
    <hyperlink ref="M534" r:id="rId527" display="Observatory of Christianophobia"/>
    <hyperlink ref="M535" r:id="rId528" display="Observatory of Christianophobia"/>
    <hyperlink ref="M536" r:id="rId529" display="Observatory of Christianophobia"/>
    <hyperlink ref="M537" r:id="rId530" display="Observatory of Christianophobia"/>
    <hyperlink ref="M538" r:id="rId531" display="Observatory of Christianophobia"/>
    <hyperlink ref="M539" r:id="rId532" display="Observatory of Christianophobia"/>
    <hyperlink ref="M540" r:id="rId533" display="Observatory of Christianophobia"/>
    <hyperlink ref="M541" r:id="rId534" display="Observatory of Christianophobia"/>
    <hyperlink ref="M542" r:id="rId535" display="Observatory of Christianophobia"/>
    <hyperlink ref="M543" r:id="rId536" display="Observatory of Christianophobia"/>
    <hyperlink ref="M544" r:id="rId537" display="Observatory of Christianophobia"/>
    <hyperlink ref="M545" r:id="rId538" display="Observatory of Christianophobia"/>
    <hyperlink ref="M546" r:id="rId539" display="Observatory of Christianophobia"/>
    <hyperlink ref="M547" r:id="rId540" display="Observatory of Christianophobia"/>
    <hyperlink ref="M443" r:id="rId541" display="SOS Homophobia Rapport 2020"/>
    <hyperlink ref="M548" r:id="rId542" display="SOS Homophobia "/>
    <hyperlink ref="M549" r:id="rId543" display="SOS Homophobia "/>
    <hyperlink ref="M550" r:id="rId544" display="SOS Racisme"/>
    <hyperlink ref="M551" r:id="rId545" display="SOS Racisme"/>
    <hyperlink ref="M552" r:id="rId546" display="SOS Racisme"/>
    <hyperlink ref="M553" r:id="rId547" display="SOS Racisme"/>
    <hyperlink ref="M554" r:id="rId548" display="FRA"/>
    <hyperlink ref="M555" r:id="rId549" display="FRA"/>
    <hyperlink ref="M556" r:id="rId550" display="FRA"/>
    <hyperlink ref="M557" r:id="rId551" display="FRA"/>
    <hyperlink ref="M558" r:id="rId552" display="FRA"/>
    <hyperlink ref="M559" r:id="rId553" display="FRA"/>
    <hyperlink ref="M560" r:id="rId554" display="FRA"/>
    <hyperlink ref="M2675" r:id="rId555" display="SETA"/>
    <hyperlink ref="M2676" r:id="rId556" display="SETA"/>
    <hyperlink ref="M2677" r:id="rId557" display="SETA"/>
    <hyperlink ref="M2678" r:id="rId558" display="Osservatorio antisemitismo"/>
    <hyperlink ref="M2679" r:id="rId559" display="Osservatorio antisemitismo"/>
    <hyperlink ref="M2680" r:id="rId560" display="Osservatorio antisemitismo"/>
    <hyperlink ref="M2681" r:id="rId561" display="Osservatorio antisemitismo"/>
    <hyperlink ref="M2682" r:id="rId562" display="Osservatorio antisemitismo"/>
    <hyperlink ref="M2683" r:id="rId563" display="Osservatorio antisemitismo"/>
    <hyperlink ref="M2684" r:id="rId564" display="Osservatorio antisemitismo"/>
    <hyperlink ref="M2685" r:id="rId565" display="Osservatorio antisemitismo"/>
    <hyperlink ref="M2686" r:id="rId566" display="Osservatorio antisemitismo"/>
    <hyperlink ref="M2687" r:id="rId567" display="Osservatorio antisemitismo"/>
    <hyperlink ref="M2739" r:id="rId568" display="OIDAC"/>
    <hyperlink ref="M2743" r:id="rId569" display="Gay Center "/>
    <hyperlink ref="M2744" r:id="rId570" display="Gay Center "/>
    <hyperlink ref="M2745" r:id="rId571" display="Gay Center "/>
    <hyperlink ref="M2746" r:id="rId572" display="Gay Center "/>
    <hyperlink ref="M2747" r:id="rId573" display="Gay Center "/>
    <hyperlink ref="M2748" r:id="rId574" display="Gay Center "/>
    <hyperlink ref="M2749" r:id="rId575" display="Gay Center "/>
    <hyperlink ref="M2750" r:id="rId576" display="Gay Center "/>
    <hyperlink ref="M2751" r:id="rId577" display="Gay Center "/>
    <hyperlink ref="M2752" r:id="rId578" display="Gay Center "/>
    <hyperlink ref="M2753" r:id="rId579" display="Gay Center "/>
    <hyperlink ref="M2754" r:id="rId580" display="Cronacche di ordinario razismo"/>
    <hyperlink ref="M2755" r:id="rId581" display="Cronacche di ordinario razismo"/>
    <hyperlink ref="M2756" r:id="rId582" display="Cronacche di ordinario razismo"/>
    <hyperlink ref="M2757" r:id="rId583" display="Cronacche di ordinario razismo"/>
    <hyperlink ref="M2758" r:id="rId584" display="Cronacche di ordinario razismo"/>
    <hyperlink ref="M2759" r:id="rId585" display="Cronacche di ordinario razismo"/>
    <hyperlink ref="M2760" r:id="rId586" display="Cronacche di ordinario razismo"/>
    <hyperlink ref="M2761" r:id="rId587" display="Cronacche di ordinario razismo"/>
    <hyperlink ref="M2762" r:id="rId588" display="Cronacche di ordinario razismo"/>
    <hyperlink ref="M2763" r:id="rId589" display="Cronacche di ordinario razismo"/>
    <hyperlink ref="M2764" r:id="rId590" display="Osservatorio antisemitismo"/>
    <hyperlink ref="M2765" r:id="rId591" display="Osservatorio antisemitismo"/>
    <hyperlink ref="M2766" r:id="rId592" display="Osservatorio antisemitismo"/>
    <hyperlink ref="M2767" r:id="rId593" display="Osservatorio antisemitismo"/>
    <hyperlink ref="M2768" r:id="rId594" display="OIDAC"/>
    <hyperlink ref="M2769" r:id="rId595" display="OIDAC"/>
    <hyperlink ref="M2770" r:id="rId596" display="OIDAC"/>
    <hyperlink ref="M2771" r:id="rId597" display="OIDAC"/>
    <hyperlink ref="M2772" r:id="rId598" display="Lunaria"/>
    <hyperlink ref="M2773" r:id="rId599" display="Lunaria"/>
    <hyperlink ref="M2774" r:id="rId600" display="Lunaria"/>
    <hyperlink ref="M2775" r:id="rId601" display="Lunaria"/>
    <hyperlink ref="M2776" r:id="rId602" display="Lunaria"/>
    <hyperlink ref="M2777" r:id="rId603" display="Lunaria"/>
    <hyperlink ref="M2778" r:id="rId604" display="Lunaria"/>
    <hyperlink ref="M2779" r:id="rId605" display="Lunaria"/>
    <hyperlink ref="M2780" r:id="rId606" display="FRA"/>
    <hyperlink ref="M2781" r:id="rId607" display="FRA"/>
    <hyperlink ref="M2782" r:id="rId608" display="FRA"/>
    <hyperlink ref="M2783" r:id="rId609" display="FRA"/>
    <hyperlink ref="M2784" r:id="rId610" display="FRA"/>
    <hyperlink ref="M2785" r:id="rId611" display="FRA"/>
    <hyperlink ref="M2786" r:id="rId612" display="FRA"/>
    <hyperlink ref="M3554" r:id="rId613" display="https://hatecrime.osce.org/spain"/>
    <hyperlink ref="M3555" r:id="rId614" display="https://hatecrime.osce.org/spain"/>
    <hyperlink ref="M3556" r:id="rId615" display="https://hatecrime.osce.org/spain"/>
    <hyperlink ref="M3557" r:id="rId616" display="https://hatecrime.osce.org/spain"/>
    <hyperlink ref="M3558" r:id="rId617" display="https://hatecrime.osce.org/spain"/>
    <hyperlink ref="M3559" r:id="rId618" display="https://hatecrime.osce.org/spain"/>
    <hyperlink ref="M3560" r:id="rId619" display="https://hatecrime.osce.org/spain"/>
    <hyperlink ref="M3561" r:id="rId620" display="https://hatecrime.osce.org/spain"/>
    <hyperlink ref="M3562" r:id="rId621" display="https://hatecrime.osce.org/spain"/>
    <hyperlink ref="M3563" r:id="rId622" display="https://hatecrime.osce.org/spain"/>
    <hyperlink ref="M3564" r:id="rId623" display="https://hatecrime.osce.org/spain"/>
    <hyperlink ref="M3565" r:id="rId624" display="https://hatecrime.osce.org/spain"/>
    <hyperlink ref="M3566" r:id="rId625" display="https://hatecrime.osce.org/spain"/>
    <hyperlink ref="M3567" r:id="rId626" display="https://hatecrime.osce.org/spain"/>
    <hyperlink ref="M3568" r:id="rId627" display="https://hatecrime.osce.org/spain"/>
    <hyperlink ref="M3569" r:id="rId628" display="https://hatecrime.osce.org/spain"/>
    <hyperlink ref="M3570" r:id="rId629" display="https://hatecrime.osce.org/spain"/>
    <hyperlink ref="M3571" r:id="rId630" display="https://hatecrime.osce.org/spain"/>
    <hyperlink ref="M3572" r:id="rId631" display="https://hatecrime.osce.org/spain"/>
    <hyperlink ref="M3573" r:id="rId632" display="https://hatecrime.osce.org/spain"/>
    <hyperlink ref="M3574" r:id="rId633" display="https://hatecrime.osce.org/spain"/>
    <hyperlink ref="M3575" r:id="rId634" display="https://hatecrime.osce.org/spain"/>
    <hyperlink ref="M3576" r:id="rId635" display="https://hatecrime.osce.org/spain"/>
    <hyperlink ref="M3577" r:id="rId636" display="https://hatecrime.osce.org/spain"/>
    <hyperlink ref="M3578" r:id="rId637" display="https://hatecrime.osce.org/spain"/>
    <hyperlink ref="M3579" r:id="rId638" display="https://hatecrime.osce.org/spain"/>
    <hyperlink ref="M3580" r:id="rId639" display="https://hatecrime.osce.org/spain"/>
    <hyperlink ref="M3581" r:id="rId640" display="https://hatecrime.osce.org/spain"/>
    <hyperlink ref="M3582" r:id="rId641" display="https://hatecrime.osce.org/spain"/>
    <hyperlink ref="M3583" r:id="rId642" display="https://hatecrime.osce.org/spain"/>
    <hyperlink ref="M3584" r:id="rId643" display="https://hatecrime.osce.org/spain"/>
    <hyperlink ref="M3585" r:id="rId644" display="https://hatecrime.osce.org/spain"/>
    <hyperlink ref="M3586" r:id="rId645" display="https://hatecrime.osce.org/spain"/>
    <hyperlink ref="M3587" r:id="rId646" display="https://hatecrime.osce.org/spain"/>
    <hyperlink ref="M3588" r:id="rId647" display="https://hatecrime.osce.org/spain"/>
    <hyperlink ref="M3589" r:id="rId648" display="https://hatecrime.osce.org/spain"/>
    <hyperlink ref="M3590" r:id="rId649" display="https://hatecrime.osce.org/spain"/>
    <hyperlink ref="M3591" r:id="rId650" display="https://hatecrime.osce.org/spain"/>
    <hyperlink ref="M3592" r:id="rId651" display="https://hatecrime.osce.org/spain"/>
    <hyperlink ref="M3593" r:id="rId652" display="https://hatecrime.osce.org/spain"/>
    <hyperlink ref="M3594" r:id="rId653" display="https://hatecrime.osce.org/spain"/>
    <hyperlink ref="M3595" r:id="rId654" display="https://hatecrime.osce.org/spain"/>
    <hyperlink ref="M3596" r:id="rId655" display="https://hatecrime.osce.org/spain"/>
    <hyperlink ref="M3597" r:id="rId656" display="https://hatecrime.osce.org/spain"/>
    <hyperlink ref="M3598" r:id="rId657" display="https://hatecrime.osce.org/spain"/>
    <hyperlink ref="M3599" r:id="rId658" display="https://hatecrime.osce.org/spain"/>
    <hyperlink ref="M3600" r:id="rId659" display="https://hatecrime.osce.org/spain"/>
    <hyperlink ref="M3601" r:id="rId660" display="https://hatecrime.osce.org/spain"/>
    <hyperlink ref="M3602" r:id="rId661" display="https://hatecrime.osce.org/spain"/>
    <hyperlink ref="M3603" r:id="rId662" display="https://hatecrime.osce.org/spain"/>
    <hyperlink ref="M3604" r:id="rId663" display="https://hatecrime.osce.org/spain"/>
    <hyperlink ref="M3605" r:id="rId664" display="https://hatecrime.osce.org/spain"/>
    <hyperlink ref="M3606" r:id="rId665" display="https://hatecrime.osce.org/spain"/>
    <hyperlink ref="M3607" r:id="rId666" display="https://hatecrime.osce.org/spain"/>
    <hyperlink ref="M3608" r:id="rId667" display="https://hatecrime.osce.org/spain"/>
    <hyperlink ref="M3609" r:id="rId668" display="https://hatecrime.osce.org/spain"/>
    <hyperlink ref="M3610" r:id="rId669" display="https://hatecrime.osce.org/spain"/>
    <hyperlink ref="M3611" r:id="rId670" display="https://hatecrime.osce.org/spain"/>
    <hyperlink ref="M3612" r:id="rId671" display="https://hatecrime.osce.org/spain"/>
    <hyperlink ref="M3613" r:id="rId672" display="https://hatecrime.osce.org/spain"/>
    <hyperlink ref="M3614" r:id="rId673" display="https://hatecrime.osce.org/spain"/>
    <hyperlink ref="M3615" r:id="rId674" display="https://hatecrime.osce.org/spain"/>
    <hyperlink ref="M3616" r:id="rId675" display="https://hatecrime.osce.org/spain"/>
    <hyperlink ref="M3617" r:id="rId676" display="https://hatecrime.osce.org/spain"/>
    <hyperlink ref="M3618" r:id="rId677" display="https://hatecrime.osce.org/spain"/>
    <hyperlink ref="M3619" r:id="rId678" display="https://hatecrime.osce.org/spain"/>
    <hyperlink ref="M3620" r:id="rId679" display="https://hatecrime.osce.org/spain"/>
    <hyperlink ref="M3621" r:id="rId680" display="https://hatecrime.osce.org/spain"/>
    <hyperlink ref="M3622" r:id="rId681" display="https://hatecrime.osce.org/spain"/>
    <hyperlink ref="M3623" r:id="rId682" display="https://hatecrime.osce.org/spain"/>
    <hyperlink ref="M3624" r:id="rId683" display="https://hatecrime.osce.org/spain"/>
    <hyperlink ref="M3625" r:id="rId684" display="https://hatecrime.osce.org/spain"/>
    <hyperlink ref="M3626" r:id="rId685" display="https://hatecrime.osce.org/spain"/>
    <hyperlink ref="M3627" r:id="rId686" display="https://hatecrime.osce.org/spain"/>
    <hyperlink ref="M3628" r:id="rId687" display="https://hatecrime.osce.org/spain"/>
    <hyperlink ref="M3629" r:id="rId688" display="https://hatecrime.osce.org/spain"/>
    <hyperlink ref="M3630" r:id="rId689" display="https://hatecrime.osce.org/spain"/>
    <hyperlink ref="M3631" r:id="rId690" display="https://hatecrime.osce.org/spain"/>
    <hyperlink ref="M3632" r:id="rId691" display="https://hatecrime.osce.org/spain"/>
    <hyperlink ref="M3633" r:id="rId692" display="https://hatecrime.osce.org/spain"/>
    <hyperlink ref="M3634" r:id="rId693" display="https://hatecrime.osce.org/spain"/>
    <hyperlink ref="M3635" r:id="rId694" display="https://hatecrime.osce.org/spain"/>
    <hyperlink ref="M3642" r:id="rId695" display="https://hatecrime.osce.org/spain"/>
    <hyperlink ref="M3643" r:id="rId696" display="https://hatecrime.osce.org/spain"/>
    <hyperlink ref="M3644" r:id="rId697" display="https://hatecrime.osce.org/spain"/>
    <hyperlink ref="M3645" r:id="rId698" display="https://hatecrime.osce.org/spain"/>
    <hyperlink ref="M3646" r:id="rId699" display="https://hatecrime.osce.org/spain"/>
    <hyperlink ref="M3647" r:id="rId700" display="https://hatecrime.osce.org/spain"/>
    <hyperlink ref="M3648" r:id="rId701" display="https://hatecrime.osce.org/spain"/>
    <hyperlink ref="M3649" r:id="rId702" display="https://hatecrime.osce.org/spain"/>
    <hyperlink ref="M3650" r:id="rId703" display="https://hatecrime.osce.org/spain"/>
    <hyperlink ref="M3651" r:id="rId704" display="https://hatecrime.osce.org/spain"/>
    <hyperlink ref="M3652" r:id="rId705" display="https://hatecrime.osce.org/spain"/>
    <hyperlink ref="M3653" r:id="rId706" display="https://hatecrime.osce.org/spain"/>
    <hyperlink ref="M3654" r:id="rId707" display="https://hatecrime.osce.org/spain"/>
    <hyperlink ref="M3655" r:id="rId708" display="https://hatecrime.osce.org/spain"/>
    <hyperlink ref="M3656" r:id="rId709" display="https://hatecrime.osce.org/spain"/>
    <hyperlink ref="M3657" r:id="rId710" display="https://hatecrime.osce.org/spain"/>
    <hyperlink ref="M3658" r:id="rId711" display="https://hatecrime.osce.org/spain"/>
    <hyperlink ref="M3659" r:id="rId712" display="https://hatecrime.osce.org/spain"/>
    <hyperlink ref="M3660" r:id="rId713" display="https://hatecrime.osce.org/spain"/>
    <hyperlink ref="M3661" r:id="rId714" display="https://hatecrime.osce.org/spain"/>
    <hyperlink ref="M3662" r:id="rId715" display="https://hatecrime.osce.org/spain"/>
    <hyperlink ref="M3663" r:id="rId716" display="https://hatecrime.osce.org/spain"/>
    <hyperlink ref="M3664" r:id="rId717" display="https://hatecrime.osce.org/spain"/>
    <hyperlink ref="M3665" r:id="rId718" display="https://hatecrime.osce.org/spain"/>
    <hyperlink ref="M3666" r:id="rId719" display="https://hatecrime.osce.org/spain"/>
    <hyperlink ref="M3667" r:id="rId720" display="https://hatecrime.osce.org/spain"/>
    <hyperlink ref="M3668" r:id="rId721" display="https://hatecrime.osce.org/spain"/>
    <hyperlink ref="M3669" r:id="rId722" display="https://hatecrime.osce.org/spain"/>
    <hyperlink ref="M3670" r:id="rId723" display="https://hatecrime.osce.org/spain"/>
    <hyperlink ref="M3671" r:id="rId724" display="https://hatecrime.osce.org/spain"/>
    <hyperlink ref="M3672" r:id="rId725" display="https://hatecrime.osce.org/spain"/>
    <hyperlink ref="M3673" r:id="rId726" display="https://hatecrime.osce.org/spain"/>
    <hyperlink ref="M3674" r:id="rId727" display="https://hatecrime.osce.org/spain"/>
    <hyperlink ref="M3675" r:id="rId728" display="https://hatecrime.osce.org/spain"/>
    <hyperlink ref="M3676" r:id="rId729" display="https://hatecrime.osce.org/spain"/>
    <hyperlink ref="M3677" r:id="rId730" display="https://hatecrime.osce.org/spain"/>
    <hyperlink ref="M3678" r:id="rId731" display="https://hatecrime.osce.org/spain"/>
    <hyperlink ref="M3679" r:id="rId732" display="https://hatecrime.osce.org/spain"/>
    <hyperlink ref="M3680" r:id="rId733" display="https://hatecrime.osce.org/spain"/>
    <hyperlink ref="M3681" r:id="rId734" display="https://hatecrime.osce.org/spain"/>
    <hyperlink ref="M3682" r:id="rId735" display="https://hatecrime.osce.org/spain"/>
    <hyperlink ref="M3683" r:id="rId736" display="https://hatecrime.osce.org/spain"/>
    <hyperlink ref="M3684" r:id="rId737" display="https://hatecrime.osce.org/spain"/>
    <hyperlink ref="M3685" r:id="rId738" display="https://hatecrime.osce.org/spain"/>
    <hyperlink ref="M3686" r:id="rId739" display="https://hatecrime.osce.org/spain"/>
    <hyperlink ref="M3687" r:id="rId740" display="https://hatecrime.osce.org/spain"/>
    <hyperlink ref="M3688" r:id="rId741" display="https://hatecrime.osce.org/spain"/>
    <hyperlink ref="M3689" r:id="rId742" display="https://covite.org/observatorio-de-radicalizacion-2016/"/>
    <hyperlink ref="M3690" r:id="rId743" display="https://covite.org/observatorio-de-radicalizacion-2016/"/>
    <hyperlink ref="M3691" r:id="rId744" display="https://covite.org/observatorio-de-radicalizacion-2016/"/>
    <hyperlink ref="M3692" r:id="rId745" display="https://covite.org"/>
    <hyperlink ref="M3693" r:id="rId746" display="http://catalunyasomostodos.com/wp-content/uploads/2017/02/Informe-CST-CAST.pdf"/>
    <hyperlink ref="M3694" r:id="rId747" display="http://catalunyasomostodos.com/wp-content/uploads/2017/02/Informe-CST-CAST.pdf"/>
    <hyperlink ref="M3695" r:id="rId748" display="http://catalunyasomostodos.com/wp-content/uploads/2017/02/Informe-CST-CAST.pdf"/>
    <hyperlink ref="M3696" r:id="rId749" display="http://catalunyasomostodos.com/wp-content/uploads/2017/02/Informe-CST-CAST.pdf"/>
    <hyperlink ref="M3697" r:id="rId750" display="http://catalunyasomostodos.com/wp-content/uploads/2017/02/Informe-CST-CAST.pdf"/>
    <hyperlink ref="M3698" r:id="rId751" display="http://catalunyasomostodos.com/wp-content/uploads/2017/02/Informe-CST-CAST.pdf"/>
    <hyperlink ref="M3699" r:id="rId752" display="http://catalunyasomostodos.com/wp-content/uploads/2017/02/Informe-CST-CAST.pdf"/>
    <hyperlink ref="M3700" r:id="rId753" display="http://catalunyasomostodos.com/wp-content/uploads/2017/02/Informe-CST-CAST.pdf"/>
    <hyperlink ref="M3701" r:id="rId754" display="http://catalunyasomostodos.com/wp-content/uploads/2017/02/Informe-CST-CAST.pdf"/>
    <hyperlink ref="M3702" r:id="rId755" display="http://catalunyasomostodos.com/wp-content/uploads/2017/02/Informe-CST-CAST.pdf"/>
    <hyperlink ref="M3703" r:id="rId756" display="http://catalunyasomostodos.com/wp-content/uploads/2017/02/Informe-CST-CAST.pdf"/>
    <hyperlink ref="M3704" r:id="rId757" display="http://catalunyasomostodos.com/wp-content/uploads/2017/02/Informe-CST-CAST.pdf"/>
    <hyperlink ref="M3705" r:id="rId758" display="http://catalunyasomostodos.com/wp-content/uploads/2017/02/Informe-CST-CAST.pdf"/>
    <hyperlink ref="M3706" r:id="rId759" display="http://catalunyasomostodos.com/wp-content/uploads/2017/02/Informe-CST-CAST.pdf"/>
    <hyperlink ref="M3707" r:id="rId760" display="http://catalunyasomostodos.com/wp-content/uploads/2017/02/Informe-CST-CAST.pdf"/>
    <hyperlink ref="M3708" r:id="rId761" display="http://catalunyasomostodos.com/wp-content/uploads/2017/02/Informe-CST-CAST.pdf"/>
    <hyperlink ref="M3709" r:id="rId762" display="http://catalunyasomostodos.com/wp-content/uploads/2017/02/Informe-CST-CAST.pdf"/>
    <hyperlink ref="M3710" r:id="rId763" display="http://catalunyasomostodos.com/wp-content/uploads/2017/02/Informe-CST-CAST.pdf"/>
    <hyperlink ref="M3711" r:id="rId764" display="http://catalunyasomostodos.com/wp-content/uploads/2017/02/Informe-CST-CAST.pdf"/>
    <hyperlink ref="M3712" r:id="rId765" display="http://catalunyasomostodos.com/wp-content/uploads/2017/02/Informe-CST-CAST.pdf"/>
    <hyperlink ref="M3713" r:id="rId766" display="http://catalunyasomostodos.com/wp-content/uploads/2017/02/Informe-CST-CAST.pdf"/>
    <hyperlink ref="M3714" r:id="rId767" display="http://catalunyasomostodos.com/wp-content/uploads/2017/02/Informe-CST-CAST.pdf"/>
    <hyperlink ref="M3715" r:id="rId768" display="http://catalunyasomostodos.com/wp-content/uploads/2017/02/Informe-CST-CAST.pdf"/>
    <hyperlink ref="M3716" r:id="rId769" display="http://catalunyasomostodos.com/wp-content/uploads/2017/02/Informe-CST-CAST.pdf"/>
    <hyperlink ref="M3717" r:id="rId770" display="http://catalunyasomostodos.com/wp-content/uploads/2017/02/Informe-CST-CAST.pdf"/>
    <hyperlink ref="M3718" r:id="rId771" display="http://catalunyasomostodos.com/wp-content/uploads/2017/02/Informe-CST-CAST.pdf"/>
    <hyperlink ref="M3719" r:id="rId772" display="http://catalunyasomostodos.com/wp-content/uploads/2017/02/Informe-CST-CAST.pdf"/>
    <hyperlink ref="M3720" r:id="rId773" display="http://catalunyasomostodos.com/wp-content/uploads/2017/02/Informe-CST-CAST.pdf"/>
    <hyperlink ref="M3723" r:id="rId774" display="https://hatecrime.osce.org/spain"/>
    <hyperlink ref="M3724" r:id="rId775" display="https://hatecrime.osce.org/spain"/>
    <hyperlink ref="M3725" r:id="rId776" display="https://hatecrime.osce.org/spain"/>
    <hyperlink ref="M3726" r:id="rId777" display="https://hatecrime.osce.org/spain"/>
    <hyperlink ref="M3727" r:id="rId778" display="https://hatecrime.osce.org/spain"/>
    <hyperlink ref="M3728" r:id="rId779" display="https://hatecrime.osce.org/spain"/>
    <hyperlink ref="M3729" r:id="rId780" display="https://hatecrime.osce.org/spain"/>
    <hyperlink ref="M3730" r:id="rId781" display="https://hatecrime.osce.org/spain"/>
    <hyperlink ref="M3731" r:id="rId782" display="https://hatecrime.osce.org/spain"/>
    <hyperlink ref="M3732" r:id="rId783" display="https://hatecrime.osce.org/spain"/>
    <hyperlink ref="M3733" r:id="rId784" display="https://hatecrime.osce.org/spain"/>
    <hyperlink ref="M3734" r:id="rId785" display="https://hatecrime.osce.org/spain"/>
    <hyperlink ref="M3735" r:id="rId786" display="https://hatecrime.osce.org/spain"/>
    <hyperlink ref="M3736" r:id="rId787" display="https://hatecrime.osce.org/spain"/>
    <hyperlink ref="M3737" r:id="rId788" display="https://hatecrime.osce.org/spain"/>
    <hyperlink ref="M3738" r:id="rId789" display="https://hatecrime.osce.org/spain"/>
    <hyperlink ref="M3739" r:id="rId790" display="https://hatecrime.osce.org/spain"/>
    <hyperlink ref="M3740" r:id="rId791" display="https://hatecrime.osce.org/spain"/>
    <hyperlink ref="M3741" r:id="rId792" display="https://hatecrime.osce.org/spain"/>
    <hyperlink ref="M3742" r:id="rId793" display="https://hatecrime.osce.org/spain"/>
    <hyperlink ref="M3743" r:id="rId794" display="https://hatecrime.osce.org/spain"/>
    <hyperlink ref="M3744" r:id="rId795" display="https://hatecrime.osce.org/spain"/>
    <hyperlink ref="M3745" r:id="rId796" display="https://hatecrime.osce.org/spain"/>
    <hyperlink ref="M3746" r:id="rId797" display="https://hatecrime.osce.org/spain"/>
    <hyperlink ref="M3747" r:id="rId798" display="https://hatecrime.osce.org/spain"/>
    <hyperlink ref="M3748" r:id="rId799" display="https://hatecrime.osce.org/spain"/>
    <hyperlink ref="M3749" r:id="rId800" display="https://hatecrime.osce.org/spain"/>
    <hyperlink ref="M3750" r:id="rId801" display="https://hatecrime.osce.org/spain"/>
    <hyperlink ref="M3751" r:id="rId802" display="https://hatecrime.osce.org/spain"/>
    <hyperlink ref="M3752" r:id="rId803" display="https://hatecrime.osce.org/spain"/>
    <hyperlink ref="M3753" r:id="rId804" display="https://hatecrime.osce.org/spain"/>
    <hyperlink ref="M3754" r:id="rId805" display="https://hatecrime.osce.org/spain"/>
    <hyperlink ref="M3755" r:id="rId806" display="https://hatecrime.osce.org/spain"/>
    <hyperlink ref="M3756" r:id="rId807" display="https://hatecrime.osce.org/spain"/>
    <hyperlink ref="M3757" r:id="rId808" display="https://hatecrime.osce.org/spain"/>
    <hyperlink ref="M3758" r:id="rId809" display="https://hatecrime.osce.org/spain"/>
    <hyperlink ref="M3759" r:id="rId810" display="https://hatecrime.osce.org/spain"/>
    <hyperlink ref="M3760" r:id="rId811" display="https://hatecrime.osce.org/spain"/>
    <hyperlink ref="M3761" r:id="rId812" display="https://hatecrime.osce.org/spain"/>
    <hyperlink ref="M3762" r:id="rId813" display="https://hatecrime.osce.org/spain"/>
    <hyperlink ref="M3763" r:id="rId814" display="https://hatecrime.osce.org/spain"/>
    <hyperlink ref="M3764" r:id="rId815" display="https://hatecrime.osce.org/spain"/>
    <hyperlink ref="M3765" r:id="rId816" display="https://hatecrime.osce.org/spain"/>
    <hyperlink ref="M3766" r:id="rId817" display="https://hatecrime.osce.org/spain"/>
    <hyperlink ref="M3767" r:id="rId818" display="https://hatecrime.osce.org/spain"/>
    <hyperlink ref="M3768" r:id="rId819" display="https://hatecrime.osce.org/spain"/>
    <hyperlink ref="M3769" r:id="rId820" display="https://hatecrime.osce.org/spain"/>
    <hyperlink ref="M3770" r:id="rId821" display="https://hatecrime.osce.org/spain"/>
    <hyperlink ref="M3771" r:id="rId822" display="https://hatecrime.osce.org/spain"/>
    <hyperlink ref="M3772" r:id="rId823" display="https://hatecrime.osce.org/spain"/>
    <hyperlink ref="M3773" r:id="rId824" display="https://hatecrime.osce.org/spain"/>
    <hyperlink ref="M3774" r:id="rId825" display="https://hatecrime.osce.org/spain"/>
    <hyperlink ref="M3775" r:id="rId826" display="https://hatecrime.osce.org/spain"/>
    <hyperlink ref="M3776" r:id="rId827" display="https://hatecrime.osce.org/spain"/>
    <hyperlink ref="M3777" r:id="rId828" display="https://hatecrime.osce.org/spain"/>
    <hyperlink ref="M3778" r:id="rId829" display="https://hatecrime.osce.org/spain"/>
    <hyperlink ref="M3779" r:id="rId830" display="https://hatecrime.osce.org/spain"/>
    <hyperlink ref="M3780" r:id="rId831" display="https://hatecrime.osce.org/spain"/>
    <hyperlink ref="M3781" r:id="rId832" display="https://hatecrime.osce.org/spain"/>
    <hyperlink ref="M3782" r:id="rId833" display="https://hatecrime.osce.org/spain"/>
    <hyperlink ref="M3783" r:id="rId834" display="https://hatecrime.osce.org/spain"/>
    <hyperlink ref="M3784" r:id="rId835" display="https://hatecrime.osce.org/spain"/>
    <hyperlink ref="M3785" r:id="rId836" display="https://hatecrime.osce.org/spain"/>
    <hyperlink ref="M3786" r:id="rId837" display="https://hatecrime.osce.org/spain"/>
    <hyperlink ref="M3787" r:id="rId838" display="https://hatecrime.osce.org/spain"/>
    <hyperlink ref="M3788" r:id="rId839" display="https://hatecrime.osce.org/spain"/>
    <hyperlink ref="M3789" r:id="rId840" display="https://hatecrime.osce.org/spain"/>
    <hyperlink ref="M3790" r:id="rId841" display="https://hatecrime.osce.org/spain"/>
    <hyperlink ref="M3791" r:id="rId842" display="https://hatecrime.osce.org/spain"/>
    <hyperlink ref="M3792" r:id="rId843" display="https://hatecrime.osce.org/spain"/>
    <hyperlink ref="M3793" r:id="rId844" display="https://hatecrime.osce.org/spain"/>
    <hyperlink ref="M3794" r:id="rId845" display="https://hatecrime.osce.org/spain"/>
    <hyperlink ref="M3795" r:id="rId846" display="https://hatecrime.osce.org/spain"/>
    <hyperlink ref="M3796" r:id="rId847" display="https://hatecrime.osce.org/spain"/>
    <hyperlink ref="M3797" r:id="rId848" display="https://hatecrime.osce.org/spain"/>
    <hyperlink ref="M3798" r:id="rId849" display="https://hatecrime.osce.org/spain"/>
    <hyperlink ref="M3799" r:id="rId850" display="https://hatecrime.osce.org/spain"/>
    <hyperlink ref="M3800" r:id="rId851" display="https://hatecrime.osce.org/spain"/>
    <hyperlink ref="M3801" r:id="rId852" display="https://hatecrime.osce.org/spain"/>
    <hyperlink ref="M3802" r:id="rId853" display="https://hatecrime.osce.org/spain"/>
    <hyperlink ref="M3803" r:id="rId854" display="https://hatecrime.osce.org/spain"/>
    <hyperlink ref="M3804" r:id="rId855" display="https://hatecrime.osce.org/spain"/>
    <hyperlink ref="M3805" r:id="rId856" display="https://hatecrime.osce.org/spain"/>
    <hyperlink ref="M3806" r:id="rId857" display="https://hatecrime.osce.org/spain"/>
    <hyperlink ref="M3807" r:id="rId858" display="https://hatecrime.osce.org/spain"/>
    <hyperlink ref="M3808" r:id="rId859" display="https://hatecrime.osce.org/spain"/>
    <hyperlink ref="M3809" r:id="rId860" display="https://hatecrime.osce.org/spain"/>
    <hyperlink ref="M3810" r:id="rId861" display="https://hatecrime.osce.org/spain"/>
    <hyperlink ref="M3811" r:id="rId862" display="https://hatecrime.osce.org/spain"/>
    <hyperlink ref="M3812" r:id="rId863" display="https://hatecrime.osce.org/spain"/>
    <hyperlink ref="M3813" r:id="rId864" display="https://hatecrime.osce.org/spain"/>
    <hyperlink ref="M3814" r:id="rId865" display="https://hatecrime.osce.org/spain"/>
    <hyperlink ref="M3815" r:id="rId866" display="https://hatecrime.osce.org/spain"/>
    <hyperlink ref="M3816" r:id="rId867" display="https://hatecrime.osce.org/spain"/>
    <hyperlink ref="M3817" r:id="rId868" display="https://hatecrime.osce.org/spain"/>
    <hyperlink ref="M3818" r:id="rId869" display="https://hatecrime.osce.org/spain"/>
    <hyperlink ref="M3819" r:id="rId870" display="https://hatecrime.osce.org/spain"/>
    <hyperlink ref="M3820" r:id="rId871" display="https://hatecrime.osce.org/spain"/>
    <hyperlink ref="M3821" r:id="rId872" display="https://hatecrime.osce.org/spain"/>
    <hyperlink ref="M3822" r:id="rId873" display="https://hatecrime.osce.org/spain"/>
    <hyperlink ref="M3823" r:id="rId874" display="https://hatecrime.osce.org/spain"/>
    <hyperlink ref="M3824" r:id="rId875" display="https://hatecrime.osce.org/spain"/>
    <hyperlink ref="M3825" r:id="rId876" display="https://hatecrime.osce.org/spain"/>
    <hyperlink ref="M3826" r:id="rId877" display="https://hatecrime.osce.org/spain"/>
    <hyperlink ref="M3827" r:id="rId878" display="https://hatecrime.osce.org/spain"/>
    <hyperlink ref="M3828" r:id="rId879" display="https://hatecrime.osce.org/spain"/>
    <hyperlink ref="M3829" r:id="rId880" display="https://hatecrime.osce.org/spain"/>
    <hyperlink ref="M3830" r:id="rId881" display="https://hatecrime.osce.org/spain"/>
    <hyperlink ref="M3831" r:id="rId882" display="https://hatecrime.osce.org/spain"/>
    <hyperlink ref="M3832" r:id="rId883" display="https://hatecrime.osce.org/spain"/>
    <hyperlink ref="M3833" r:id="rId884" display="https://hatecrime.osce.org/spain"/>
    <hyperlink ref="M3834" r:id="rId885" display="https://hatecrime.osce.org/spain"/>
    <hyperlink ref="M3835" r:id="rId886" display="https://hatecrime.osce.org/spain"/>
    <hyperlink ref="M3836" r:id="rId887" display="https://hatecrime.osce.org/spain"/>
    <hyperlink ref="M3837" r:id="rId888" display="https://hatecrime.osce.org/spain"/>
    <hyperlink ref="M3838" r:id="rId889" display="https://hatecrime.osce.org/spain"/>
    <hyperlink ref="M3839" r:id="rId890" display="https://hatecrime.osce.org/spain"/>
    <hyperlink ref="M3840" r:id="rId891" display="https://hatecrime.osce.org/spain"/>
    <hyperlink ref="M3841" r:id="rId892" display="https://hatecrime.osce.org/spain"/>
    <hyperlink ref="M3842" r:id="rId893" display="https://hatecrime.osce.org/spain"/>
    <hyperlink ref="M3843" r:id="rId894" display="https://hatecrime.osce.org/spain"/>
    <hyperlink ref="M3844" r:id="rId895" display="https://hatecrime.osce.org/spain"/>
    <hyperlink ref="M3845" r:id="rId896" display="https://hatecrime.osce.org/spain"/>
    <hyperlink ref="M3846" r:id="rId897" display="https://hatecrime.osce.org/spain"/>
    <hyperlink ref="M3847" r:id="rId898" display="https://hatecrime.osce.org/spain"/>
    <hyperlink ref="M3848" r:id="rId899" display="https://hatecrime.osce.org/spain"/>
    <hyperlink ref="M3849" r:id="rId900" display="https://hatecrime.osce.org/spain"/>
    <hyperlink ref="M3850" r:id="rId901" display="https://hatecrime.osce.org/spain"/>
    <hyperlink ref="M3851" r:id="rId902" display="https://hatecrime.osce.org/spain"/>
    <hyperlink ref="M3852" r:id="rId903" display="https://hatecrime.osce.org/spain"/>
    <hyperlink ref="M3853" r:id="rId904" display="https://hatecrime.osce.org/spain"/>
    <hyperlink ref="M3854" r:id="rId905" display="https://hatecrime.osce.org/spain"/>
    <hyperlink ref="M3855" r:id="rId906" display="https://hatecrime.osce.org/spain"/>
    <hyperlink ref="M3856" r:id="rId907" display="https://hatecrime.osce.org/spain"/>
    <hyperlink ref="M3857" r:id="rId908" display="https://hatecrime.osce.org/spain"/>
    <hyperlink ref="M3858" r:id="rId909" display="https://hatecrime.osce.org/spain"/>
    <hyperlink ref="M3859" r:id="rId910" display="https://hatecrime.osce.org/spain"/>
    <hyperlink ref="M3860" r:id="rId911" display="https://hatecrime.osce.org/spain"/>
    <hyperlink ref="M3861" r:id="rId912" display="https://hatecrime.osce.org/spain"/>
    <hyperlink ref="M3862" r:id="rId913" display="https://hatecrime.osce.org/spain"/>
    <hyperlink ref="M3863" r:id="rId914" display="https://hatecrime.osce.org/spain"/>
    <hyperlink ref="M3864" r:id="rId915" display="https://hatecrime.osce.org/spain"/>
    <hyperlink ref="M3865" r:id="rId916" display="https://hatecrime.osce.org/spain"/>
    <hyperlink ref="M3866" r:id="rId917" display="https://hatecrime.osce.org/spain"/>
    <hyperlink ref="M3867" r:id="rId918" display="https://hatecrime.osce.org/spain"/>
    <hyperlink ref="M3868" r:id="rId919" display="https://hatecrime.osce.org/spain"/>
    <hyperlink ref="M3869" r:id="rId920" display="https://hatecrime.osce.org/spain"/>
    <hyperlink ref="M3870" r:id="rId921" display="https://hatecrime.osce.org/spain"/>
    <hyperlink ref="M3871" r:id="rId922" display="https://hatecrime.osce.org/spain"/>
    <hyperlink ref="M3872" r:id="rId923" display="https://hatecrime.osce.org/spain"/>
    <hyperlink ref="M3873" r:id="rId924" display="https://hatecrime.osce.org/spain"/>
    <hyperlink ref="M3874" r:id="rId925" display="https://hatecrime.osce.org/spain"/>
    <hyperlink ref="M3875" r:id="rId926" display="https://hatecrime.osce.org/spain"/>
    <hyperlink ref="M3876" r:id="rId927" display="https://hatecrime.osce.org/spain"/>
    <hyperlink ref="M3877" r:id="rId928" display="https://hatecrime.osce.org/spain"/>
    <hyperlink ref="M3878" r:id="rId929" display="https://hatecrime.osce.org/spain"/>
    <hyperlink ref="M3879" r:id="rId930" display="https://hatecrime.osce.org/spain"/>
    <hyperlink ref="M3880" r:id="rId931" display="https://hatecrime.osce.org/spain"/>
    <hyperlink ref="M3881" r:id="rId932" display="https://hatecrime.osce.org/spain"/>
    <hyperlink ref="M3882" r:id="rId933" display="https://hatecrime.osce.org/spain"/>
    <hyperlink ref="M3883" r:id="rId934" display="https://hatecrime.osce.org/spain"/>
    <hyperlink ref="M3884" r:id="rId935" display="https://hatecrime.osce.org/spain"/>
    <hyperlink ref="M3885" r:id="rId936" display="https://hatecrime.osce.org/spain"/>
    <hyperlink ref="M3886" r:id="rId937" display="https://hatecrime.osce.org/spain"/>
    <hyperlink ref="M3887" r:id="rId938" display="https://hatecrime.osce.org/spain"/>
    <hyperlink ref="M3888" r:id="rId939" display="https://hatecrime.osce.org/spain"/>
    <hyperlink ref="M3889" r:id="rId940" display="https://hatecrime.osce.org/spain"/>
    <hyperlink ref="M3890" r:id="rId941" display="https://hatecrime.osce.org/spain"/>
    <hyperlink ref="M3891" r:id="rId942" display="https://hatecrime.osce.org/spain"/>
    <hyperlink ref="M3892" r:id="rId943" display="https://hatecrime.osce.org/spain"/>
    <hyperlink ref="M3893" r:id="rId944" display="https://hatecrime.osce.org/spain"/>
    <hyperlink ref="M3894" r:id="rId945" display="https://hatecrime.osce.org/spain"/>
    <hyperlink ref="M3895" r:id="rId946" display="https://hatecrime.osce.org/spain"/>
    <hyperlink ref="M3896" r:id="rId947" display="https://hatecrime.osce.org/spain"/>
    <hyperlink ref="M3897" r:id="rId948" display="https://hatecrime.osce.org/spain"/>
    <hyperlink ref="M3898" r:id="rId949" display="https://hatecrime.osce.org/spain"/>
    <hyperlink ref="M3899" r:id="rId950" display="https://hatecrime.osce.org/spain"/>
    <hyperlink ref="M3900" r:id="rId951" display="https://hatecrime.osce.org/spain"/>
    <hyperlink ref="M3901" r:id="rId952" display="https://hatecrime.osce.org/spain"/>
    <hyperlink ref="M3902" r:id="rId953" display="https://hatecrime.osce.org/spain"/>
    <hyperlink ref="M3903" r:id="rId954" display="https://hatecrime.osce.org/spain"/>
    <hyperlink ref="M3904" r:id="rId955" display="https://hatecrime.osce.org/spain"/>
    <hyperlink ref="M3905" r:id="rId956" display="https://hatecrime.osce.org/spain"/>
    <hyperlink ref="M3906" r:id="rId957" display="https://hatecrime.osce.org/spain"/>
    <hyperlink ref="M3907" r:id="rId958" display="https://hatecrime.osce.org/spain"/>
    <hyperlink ref="M3908" r:id="rId959" display="https://hatecrime.osce.org/spain"/>
    <hyperlink ref="M3909" r:id="rId960" display="https://hatecrime.osce.org/spain"/>
    <hyperlink ref="M3910" r:id="rId961" display="https://hatecrime.osce.org/spain"/>
    <hyperlink ref="M3911" r:id="rId962" display="https://hatecrime.osce.org/spain"/>
    <hyperlink ref="M3912" r:id="rId963" display="https://hatecrime.osce.org/spain"/>
    <hyperlink ref="M3913" r:id="rId964" display="https://hatecrime.osce.org/spain"/>
    <hyperlink ref="M3914" r:id="rId965" display="https://hatecrime.osce.org/spain"/>
    <hyperlink ref="M3915" r:id="rId966" display="https://hatecrime.osce.org/spain"/>
    <hyperlink ref="M3916" r:id="rId967" display="https://hatecrime.osce.org/spain"/>
    <hyperlink ref="M3917" r:id="rId968" display="https://hatecrime.osce.org/spain"/>
    <hyperlink ref="M3918" r:id="rId969" display="https://hatecrime.osce.org/spain"/>
    <hyperlink ref="M3919" r:id="rId970" display="https://hatecrime.osce.org/spain"/>
    <hyperlink ref="M3920" r:id="rId971" display="https://hatecrime.osce.org/spain"/>
    <hyperlink ref="M3921" r:id="rId972" display="https://hatecrime.osce.org/spain"/>
    <hyperlink ref="M3922" r:id="rId973" display="https://hatecrime.osce.org/spain"/>
    <hyperlink ref="M3923" r:id="rId974" display="https://hatecrime.osce.org/spain"/>
    <hyperlink ref="M3924" r:id="rId975" display="https://hatecrime.osce.org/spain"/>
    <hyperlink ref="M3925" r:id="rId976" display="https://hatecrime.osce.org/spain"/>
    <hyperlink ref="M3926" r:id="rId977" display="https://hatecrime.osce.org/spain"/>
    <hyperlink ref="M3927" r:id="rId978" display="https://hatecrime.osce.org/spain"/>
    <hyperlink ref="M3928" r:id="rId979" display="https://hatecrime.osce.org/spain"/>
    <hyperlink ref="M3929" r:id="rId980" display="https://hatecrime.osce.org/spain"/>
    <hyperlink ref="M3930" r:id="rId981" display="https://hatecrime.osce.org/spain"/>
    <hyperlink ref="M3931" r:id="rId982" display="https://hatecrime.osce.org/spain"/>
    <hyperlink ref="M3932" r:id="rId983" display="https://hatecrime.osce.org/spain"/>
    <hyperlink ref="M3933" r:id="rId984" display="https://hatecrime.osce.org/spain"/>
    <hyperlink ref="M3934" r:id="rId985" display="https://hatecrime.osce.org/spain"/>
    <hyperlink ref="M3935" r:id="rId986" display="https://hatecrime.osce.org/spain"/>
    <hyperlink ref="M3936" r:id="rId987" display="https://hatecrime.osce.org/spain"/>
    <hyperlink ref="M3937" r:id="rId988" display="https://hatecrime.osce.org/spain"/>
    <hyperlink ref="M3938" r:id="rId989" display="https://hatecrime.osce.org/spain"/>
    <hyperlink ref="M3939" r:id="rId990" display="https://hatecrime.osce.org/spain"/>
    <hyperlink ref="M3940" r:id="rId991" display="https://hatecrime.osce.org/spain"/>
    <hyperlink ref="M3941" r:id="rId992" display="https://hatecrime.osce.org/spain"/>
    <hyperlink ref="M3942" r:id="rId993" display="https://hatecrime.osce.org/spain"/>
    <hyperlink ref="M3943" r:id="rId994" display="https://hatecrime.osce.org/spain"/>
    <hyperlink ref="M3944" r:id="rId995" display="https://hatecrime.osce.org/spain"/>
    <hyperlink ref="M3945" r:id="rId996" display="https://hatecrime.osce.org/spain"/>
    <hyperlink ref="M3946" r:id="rId997" display="https://hatecrime.osce.org/spain"/>
    <hyperlink ref="M3947" r:id="rId998" display="https://hatecrime.osce.org/spain"/>
    <hyperlink ref="M3948" r:id="rId999" display="https://hatecrime.osce.org/spain"/>
    <hyperlink ref="M3949" r:id="rId1000" display="https://hatecrime.osce.org/spain"/>
    <hyperlink ref="M3950" r:id="rId1001" display="https://hatecrime.osce.org/spain"/>
    <hyperlink ref="M3951" r:id="rId1002" display="https://hatecrime.osce.org/spain"/>
    <hyperlink ref="M3952" r:id="rId1003" display="https://hatecrime.osce.org/spain"/>
    <hyperlink ref="M3953" r:id="rId1004" display="https://hatecrime.osce.org/spain"/>
    <hyperlink ref="M3954" r:id="rId1005" display="https://hatecrime.osce.org/spain"/>
    <hyperlink ref="M3955" r:id="rId1006" display="https://hatecrime.osce.org/spain"/>
    <hyperlink ref="M3956" r:id="rId1007" display="https://hatecrime.osce.org/spain"/>
    <hyperlink ref="M3957" r:id="rId1008" display="https://hatecrime.osce.org/spain"/>
    <hyperlink ref="M3958" r:id="rId1009" display="https://hatecrime.osce.org/spain"/>
    <hyperlink ref="M3959" r:id="rId1010" display="https://hatecrime.osce.org/spain"/>
    <hyperlink ref="M3960" r:id="rId1011" display="https://hatecrime.osce.org/spain"/>
    <hyperlink ref="M3961" r:id="rId1012" display="https://hatecrime.osce.org/spain"/>
    <hyperlink ref="M3962" r:id="rId1013" display="https://hatecrime.osce.org/spain"/>
    <hyperlink ref="M3963" r:id="rId1014" display="https://hatecrime.osce.org/spain"/>
    <hyperlink ref="M3964" r:id="rId1015" display="https://hatecrime.osce.org/spain"/>
    <hyperlink ref="M3965" r:id="rId1016" display="https://hatecrime.osce.org/spain"/>
    <hyperlink ref="M3966" r:id="rId1017" display="https://hatecrime.osce.org/spain"/>
    <hyperlink ref="M3967" r:id="rId1018" display="https://hatecrime.osce.org/spain"/>
    <hyperlink ref="M3968" r:id="rId1019" display="https://hatecrime.osce.org/spain"/>
    <hyperlink ref="M3969" r:id="rId1020" display="https://hatecrime.osce.org/spain"/>
    <hyperlink ref="M3970" r:id="rId1021" display="https://hatecrime.osce.org/spain"/>
    <hyperlink ref="M3971" r:id="rId1022" display="https://hatecrime.osce.org/spain"/>
    <hyperlink ref="M3972" r:id="rId1023" display="https://hatecrime.osce.org/spain"/>
    <hyperlink ref="M3973" r:id="rId1024" display="https://hatecrime.osce.org/spain"/>
    <hyperlink ref="M3974" r:id="rId1025" display="https://hatecrime.osce.org/spain"/>
    <hyperlink ref="M3975" r:id="rId1026" display="https://hatecrime.osce.org/spain"/>
    <hyperlink ref="M3976" r:id="rId1027" display="https://hatecrime.osce.org/spain"/>
    <hyperlink ref="M3977" r:id="rId1028" display="https://hatecrime.osce.org/spain"/>
    <hyperlink ref="M3978" r:id="rId1029" display="https://hatecrime.osce.org/spain"/>
    <hyperlink ref="M3979" r:id="rId1030" display="https://hatecrime.osce.org/spain"/>
    <hyperlink ref="M3980" r:id="rId1031" display="https://hatecrime.osce.org/spain"/>
    <hyperlink ref="M3981" r:id="rId1032" display="https://hatecrime.osce.org/spain"/>
    <hyperlink ref="M3982" r:id="rId1033" display="https://hatecrime.osce.org/spain"/>
    <hyperlink ref="M3983" r:id="rId1034" display="https://hatecrime.osce.org/spain"/>
    <hyperlink ref="M3984" r:id="rId1035" display="https://hatecrime.osce.org/spain"/>
    <hyperlink ref="M3985" r:id="rId1036" display="https://hatecrime.osce.org/spain"/>
    <hyperlink ref="M3986" r:id="rId1037" display="https://hatecrime.osce.org/spain"/>
    <hyperlink ref="M3987" r:id="rId1038" display="https://hatecrime.osce.org/spain"/>
    <hyperlink ref="M3988" r:id="rId1039" display="https://hatecrime.osce.org/spain"/>
    <hyperlink ref="M3989" r:id="rId1040" display="https://hatecrime.osce.org/spain"/>
    <hyperlink ref="M3990" r:id="rId1041" display="https://covite.org/observatorio-de-radicalizacion-2017/"/>
    <hyperlink ref="M3991" r:id="rId1042" display="https://covite.org/observatorio-de-radicalizacion-2017/"/>
    <hyperlink ref="M3992" r:id="rId1043" display="https://covite.org/observatorio-de-radicalizacion-2017/"/>
    <hyperlink ref="M3993" r:id="rId1044" display="https://covite.org/observatorio-de-radicalizacion-2017/"/>
    <hyperlink ref="M3994" r:id="rId1045" display="https://covite.org/observatorio-de-radicalizacion-2017/"/>
    <hyperlink ref="M3995" r:id="rId1046" display="https://covite.org/observatorio-de-radicalizacion-2017/"/>
    <hyperlink ref="M3996" r:id="rId1047" display="https://covite.org/observatorio-de-radicalizacion-2017/"/>
    <hyperlink ref="M3997" r:id="rId1048" display="https://covite.org/observatorio-de-radicalizacion-2017/"/>
    <hyperlink ref="M3998" r:id="rId1049" display="https://covite.org/observatorio-de-radicalizacion-2017/"/>
    <hyperlink ref="M3999" r:id="rId1050" display="https://covite.org/observatorio-de-radicalizacion-2017/"/>
    <hyperlink ref="M4000" r:id="rId1051" display="https://covite.org/observatorio-de-radicalizacion-2017/"/>
    <hyperlink ref="M4001" r:id="rId1052" display="https://covite.org/observatorio-de-radicalizacion-2017/"/>
    <hyperlink ref="M4002" r:id="rId1053" display="https://covite.org/observatorio-de-radicalizacion-2017/"/>
    <hyperlink ref="M4003" r:id="rId1054" display="https://covite.org/observatorio-de-radicalizacion-2017/"/>
    <hyperlink ref="M4004" r:id="rId1055" display="https://covite.org/observatorio-de-radicalizacion-2017/"/>
    <hyperlink ref="M4005" r:id="rId1056" display="https://covite.org/observatorio-de-radicalizacion-2017/"/>
    <hyperlink ref="M4006" r:id="rId1057" display="https://covite.org/observatorio-de-radicalizacion-2017/"/>
    <hyperlink ref="M4007" r:id="rId1058" display="https://covite.org/observatorio-de-radicalizacion-2017/"/>
    <hyperlink ref="M4008" r:id="rId1059" display="https://covite.org/observatorio-de-radicalizacion-2017/"/>
    <hyperlink ref="M4009" r:id="rId1060" display="https://covite.org/observatorio-de-radicalizacion-2017/"/>
    <hyperlink ref="M4010" r:id="rId1061" display="https://covite.org/observatorio-de-radicalizacion-2017/"/>
    <hyperlink ref="M4011" r:id="rId1062" display="https://covite.org/observatorio-de-radicalizacion-2017/"/>
    <hyperlink ref="M4012" r:id="rId1063" display="https://covite.org/observatorio-de-radicalizacion-2017/"/>
    <hyperlink ref="M4013" r:id="rId1064" display="https://covite.org/observatorio-de-radicalizacion-2017/"/>
    <hyperlink ref="M4014" r:id="rId1065" display="https://covite.org/observatorio-de-radicalizacion-2017/"/>
    <hyperlink ref="M4015" r:id="rId1066" display="https://covite.org/observatorio-de-radicalizacion-2017/"/>
    <hyperlink ref="M4016" r:id="rId1067" display="https://covite.org/observatorio-de-radicalizacion-2017/"/>
    <hyperlink ref="M4017" r:id="rId1068" display="https://covite.org/observatorio-de-radicalizacion-2017/"/>
    <hyperlink ref="M4018" r:id="rId1069" display="https://covite.org/observatorio-de-radicalizacion-2017/"/>
    <hyperlink ref="M4019" r:id="rId1070" display="https://covite.org/observatorio-de-radicalizacion-2017/"/>
    <hyperlink ref="M4020" r:id="rId1071" display="https://covite.org/observatorio-de-radicalizacion-2017/"/>
    <hyperlink ref="M4021" r:id="rId1072" display="https://covite.org/observatorio-de-radicalizacion-2017/"/>
    <hyperlink ref="M4022" r:id="rId1073" display="https://covite.org/observatorio-de-radicalizacion-2017/"/>
    <hyperlink ref="M4023" r:id="rId1074" display="https://covite.org/observatorio-de-radicalizacion-2017/"/>
    <hyperlink ref="M4024" r:id="rId1075" display="https://covite.org/observatorio-de-radicalizacion-2017/"/>
    <hyperlink ref="M4025" r:id="rId1076" display="https://covite.org/observatorio-de-radicalizacion-2017/"/>
    <hyperlink ref="M4026" r:id="rId1077" display="https://covite.org/observatorio-de-radicalizacion-2017/"/>
    <hyperlink ref="M4027" r:id="rId1078" display="https://covite.org/observatorio-de-radicalizacion-2017/"/>
    <hyperlink ref="M4028" r:id="rId1079" display="https://covite.org/observatorio-de-radicalizacion-2017/"/>
    <hyperlink ref="M4029" r:id="rId1080" display="https://covite.org/observatorio-de-radicalizacion-2017/"/>
    <hyperlink ref="M4030" r:id="rId1081" display="https://covite.org/observatorio-de-radicalizacion-2017/"/>
    <hyperlink ref="M4031" r:id="rId1082" display="https://covite.org/observatorio-de-radicalizacion-2017/"/>
    <hyperlink ref="M4032" r:id="rId1083" display="https://covite.org/observatorio-de-radicalizacion-2017/"/>
    <hyperlink ref="M4033" r:id="rId1084" display="https://elpais.com/politica/2017/10/01/actualidad/1506832232_706322.html"/>
    <hyperlink ref="M4042" r:id="rId1085" display="https://hatecrime.osce.org/spain"/>
    <hyperlink ref="M4043" r:id="rId1086" display="https://hatecrime.osce.org/spain"/>
    <hyperlink ref="M4044" r:id="rId1087" display="https://hatecrime.osce.org/spain"/>
    <hyperlink ref="M4045" r:id="rId1088" display="https://hatecrime.osce.org/spain"/>
    <hyperlink ref="M4046" r:id="rId1089" display="https://hatecrime.osce.org/spain"/>
    <hyperlink ref="M4047" r:id="rId1090" display="https://hatecrime.osce.org/spain"/>
    <hyperlink ref="M4048" r:id="rId1091" display="https://hatecrime.osce.org/spain"/>
    <hyperlink ref="M4049" r:id="rId1092" display="https://hatecrime.osce.org/spain"/>
    <hyperlink ref="M4050" r:id="rId1093" display="https://hatecrime.osce.org/spain"/>
    <hyperlink ref="M4051" r:id="rId1094" display="https://hatecrime.osce.org/spain"/>
    <hyperlink ref="M4052" r:id="rId1095" display="https://hatecrime.osce.org/spain"/>
    <hyperlink ref="M4053" r:id="rId1096" display="https://hatecrime.osce.org/spain"/>
    <hyperlink ref="M4054" r:id="rId1097" display="https://hatecrime.osce.org/spain"/>
    <hyperlink ref="M4055" r:id="rId1098" display="https://hatecrime.osce.org/spain"/>
    <hyperlink ref="M4056" r:id="rId1099" display="https://hatecrime.osce.org/spain"/>
    <hyperlink ref="M4057" r:id="rId1100" display="https://hatecrime.osce.org/spain"/>
    <hyperlink ref="M4058" r:id="rId1101" display="https://hatecrime.osce.org/spain"/>
    <hyperlink ref="M4059" r:id="rId1102" display="https://hatecrime.osce.org/spain"/>
    <hyperlink ref="M4060" r:id="rId1103" display="https://hatecrime.osce.org/spain"/>
    <hyperlink ref="M4061" r:id="rId1104" display="https://hatecrime.osce.org/spain"/>
    <hyperlink ref="M4062" r:id="rId1105" display="https://hatecrime.osce.org/spain"/>
    <hyperlink ref="M4063" r:id="rId1106" display="https://hatecrime.osce.org/spain"/>
    <hyperlink ref="M4064" r:id="rId1107" display="https://hatecrime.osce.org/spain"/>
    <hyperlink ref="M4065" r:id="rId1108" display="https://hatecrime.osce.org/spain"/>
    <hyperlink ref="M4066" r:id="rId1109" display="https://hatecrime.osce.org/spain"/>
    <hyperlink ref="M4067" r:id="rId1110" display="https://hatecrime.osce.org/spain"/>
    <hyperlink ref="M4068" r:id="rId1111" display="https://hatecrime.osce.org/spain"/>
    <hyperlink ref="M4069" r:id="rId1112" display="https://hatecrime.osce.org/spain"/>
    <hyperlink ref="M4070" r:id="rId1113" display="https://hatecrime.osce.org/spain"/>
    <hyperlink ref="M4071" r:id="rId1114" display="https://hatecrime.osce.org/spain"/>
    <hyperlink ref="M4072" r:id="rId1115" display="https://hatecrime.osce.org/spain"/>
    <hyperlink ref="M4073" r:id="rId1116" display="https://hatecrime.osce.org/spain"/>
    <hyperlink ref="M4074" r:id="rId1117" display="https://hatecrime.osce.org/spain"/>
    <hyperlink ref="M4075" r:id="rId1118" display="https://hatecrime.osce.org/spain"/>
    <hyperlink ref="M4076" r:id="rId1119" display="https://hatecrime.osce.org/spain"/>
    <hyperlink ref="M4077" r:id="rId1120" display="https://hatecrime.osce.org/spain"/>
    <hyperlink ref="M4078" r:id="rId1121" display="https://hatecrime.osce.org/spain"/>
    <hyperlink ref="M4079" r:id="rId1122" display="https://hatecrime.osce.org/spain"/>
    <hyperlink ref="M4080" r:id="rId1123" display="https://hatecrime.osce.org/spain"/>
    <hyperlink ref="M4081" r:id="rId1124" display="https://hatecrime.osce.org/spain"/>
    <hyperlink ref="M4082" r:id="rId1125" display="https://hatecrime.osce.org/spain"/>
    <hyperlink ref="M4083" r:id="rId1126" display="https://hatecrime.osce.org/spain"/>
    <hyperlink ref="M4084" r:id="rId1127" display="https://hatecrime.osce.org/spain"/>
    <hyperlink ref="M4085" r:id="rId1128" display="https://hatecrime.osce.org/spain"/>
    <hyperlink ref="M4086" r:id="rId1129" display="https://hatecrime.osce.org/spain"/>
    <hyperlink ref="M4087" r:id="rId1130" display="https://hatecrime.osce.org/spain"/>
    <hyperlink ref="M4088" r:id="rId1131" display="https://hatecrime.osce.org/spain"/>
    <hyperlink ref="M4089" r:id="rId1132" display="https://hatecrime.osce.org/spain"/>
    <hyperlink ref="M4090" r:id="rId1133" display="https://hatecrime.osce.org/spain"/>
    <hyperlink ref="M4091" r:id="rId1134" display="https://hatecrime.osce.org/spain"/>
    <hyperlink ref="M4092" r:id="rId1135" display="https://hatecrime.osce.org/spain"/>
    <hyperlink ref="M4093" r:id="rId1136" display="https://hatecrime.osce.org/spain"/>
    <hyperlink ref="M4094" r:id="rId1137" display="https://hatecrime.osce.org/spain"/>
    <hyperlink ref="M4095" r:id="rId1138" display="https://hatecrime.osce.org/spain"/>
    <hyperlink ref="M4096" r:id="rId1139" display="https://hatecrime.osce.org/spain"/>
    <hyperlink ref="M4097" r:id="rId1140" display="https://hatecrime.osce.org/spain"/>
    <hyperlink ref="M4098" r:id="rId1141" display="https://hatecrime.osce.org/spain"/>
    <hyperlink ref="M4099" r:id="rId1142" display="https://hatecrime.osce.org/spain"/>
    <hyperlink ref="M4100" r:id="rId1143" display="https://hatecrime.osce.org/spain"/>
    <hyperlink ref="M4101" r:id="rId1144" display="https://hatecrime.osce.org/spain"/>
    <hyperlink ref="M4102" r:id="rId1145" display="https://hatecrime.osce.org/spain"/>
    <hyperlink ref="M4103" r:id="rId1146" display="https://hatecrime.osce.org/spain"/>
    <hyperlink ref="M4104" r:id="rId1147" display="https://hatecrime.osce.org/spain"/>
    <hyperlink ref="M4105" r:id="rId1148" display="https://hatecrime.osce.org/spain"/>
    <hyperlink ref="M4106" r:id="rId1149" display="https://hatecrime.osce.org/spain"/>
    <hyperlink ref="M4107" r:id="rId1150" display="https://hatecrime.osce.org/spain"/>
    <hyperlink ref="M4108" r:id="rId1151" display="https://hatecrime.osce.org/spain"/>
    <hyperlink ref="M4109" r:id="rId1152" display="https://hatecrime.osce.org/spain"/>
    <hyperlink ref="M4110" r:id="rId1153" display="https://hatecrime.osce.org/spain"/>
    <hyperlink ref="M4111" r:id="rId1154" display="https://hatecrime.osce.org/spain"/>
    <hyperlink ref="M4112" r:id="rId1155" display="https://hatecrime.osce.org/spain"/>
    <hyperlink ref="M4113" r:id="rId1156" display="https://hatecrime.osce.org/spain"/>
    <hyperlink ref="M4114" r:id="rId1157" display="https://hatecrime.osce.org/spain"/>
    <hyperlink ref="M4115" r:id="rId1158" display="https://hatecrime.osce.org/spain"/>
    <hyperlink ref="M4116" r:id="rId1159" display="https://hatecrime.osce.org/spain"/>
    <hyperlink ref="M4117" r:id="rId1160" display="https://hatecrime.osce.org/spain"/>
    <hyperlink ref="M4118" r:id="rId1161" display="https://hatecrime.osce.org/spain"/>
    <hyperlink ref="M4119" r:id="rId1162" display="https://hatecrime.osce.org/spain"/>
    <hyperlink ref="M4120" r:id="rId1163" display="https://hatecrime.osce.org/spain"/>
    <hyperlink ref="M4121" r:id="rId1164" display="https://hatecrime.osce.org/spain"/>
    <hyperlink ref="M4122" r:id="rId1165" display="https://hatecrime.osce.org/spain"/>
    <hyperlink ref="M4123" r:id="rId1166" display="https://hatecrime.osce.org/spain"/>
    <hyperlink ref="M4124" r:id="rId1167" display="https://hatecrime.osce.org/spain"/>
    <hyperlink ref="M4125" r:id="rId1168" display="https://hatecrime.osce.org/spain"/>
    <hyperlink ref="M4126" r:id="rId1169" display="https://hatecrime.osce.org/spain"/>
    <hyperlink ref="M4127" r:id="rId1170" display="https://hatecrime.osce.org/spain"/>
    <hyperlink ref="M4128" r:id="rId1171" display="https://hatecrime.osce.org/spain"/>
    <hyperlink ref="M4129" r:id="rId1172" display="https://hatecrime.osce.org/spain"/>
    <hyperlink ref="M4130" r:id="rId1173" display="https://hatecrime.osce.org/spain"/>
    <hyperlink ref="M4131" r:id="rId1174" display="https://hatecrime.osce.org/spain"/>
    <hyperlink ref="M4132" r:id="rId1175" display="https://hatecrime.osce.org/spain"/>
    <hyperlink ref="M4133" r:id="rId1176" display="https://hatecrime.osce.org/spain"/>
    <hyperlink ref="M4134" r:id="rId1177" display="https://hatecrime.osce.org/spain"/>
    <hyperlink ref="M4135" r:id="rId1178" display="https://hatecrime.osce.org/spain"/>
    <hyperlink ref="M4136" r:id="rId1179" display="https://hatecrime.osce.org/spain"/>
    <hyperlink ref="M4137" r:id="rId1180" display="https://hatecrime.osce.org/spain"/>
    <hyperlink ref="M4138" r:id="rId1181" display="https://hatecrime.osce.org/spain"/>
    <hyperlink ref="M4139" r:id="rId1182" display="https://hatecrime.osce.org/spain"/>
    <hyperlink ref="M4140" r:id="rId1183" display="https://hatecrime.osce.org/spain"/>
    <hyperlink ref="M4141" r:id="rId1184" display="https://hatecrime.osce.org/spain"/>
    <hyperlink ref="M4142" r:id="rId1185" display="https://hatecrime.osce.org/spain"/>
    <hyperlink ref="M4143" r:id="rId1186" display="https://hatecrime.osce.org/spain"/>
    <hyperlink ref="M4144" r:id="rId1187" display="https://hatecrime.osce.org/spain"/>
    <hyperlink ref="M4145" r:id="rId1188" display="https://hatecrime.osce.org/spain"/>
    <hyperlink ref="M4146" r:id="rId1189" display="https://hatecrime.osce.org/spain"/>
    <hyperlink ref="M4147" r:id="rId1190" display="https://hatecrime.osce.org/spain"/>
    <hyperlink ref="M4148" r:id="rId1191" display="https://hatecrime.osce.org/spain"/>
    <hyperlink ref="M4149" r:id="rId1192" display="https://hatecrime.osce.org/spain"/>
    <hyperlink ref="M4150" r:id="rId1193" display="https://hatecrime.osce.org/spain"/>
    <hyperlink ref="M4151" r:id="rId1194" display="https://hatecrime.osce.org/spain"/>
    <hyperlink ref="M4152" r:id="rId1195" display="https://hatecrime.osce.org/spain"/>
    <hyperlink ref="M4153" r:id="rId1196" display="https://hatecrime.osce.org/spain"/>
    <hyperlink ref="M4154" r:id="rId1197" display="https://hatecrime.osce.org/spain"/>
    <hyperlink ref="M4155" r:id="rId1198" display="https://hatecrime.osce.org/spain"/>
    <hyperlink ref="M4156" r:id="rId1199" display="https://hatecrime.osce.org/spain"/>
    <hyperlink ref="M4157" r:id="rId1200" display="https://hatecrime.osce.org/spain"/>
    <hyperlink ref="M4158" r:id="rId1201" display="https://hatecrime.osce.org/spain"/>
    <hyperlink ref="M4159" r:id="rId1202" display="https://hatecrime.osce.org/spain"/>
    <hyperlink ref="M4160" r:id="rId1203" display="https://hatecrime.osce.org/spain"/>
    <hyperlink ref="M4161" r:id="rId1204" display="https://hatecrime.osce.org/spain"/>
    <hyperlink ref="M4162" r:id="rId1205" display="https://hatecrime.osce.org/spain"/>
    <hyperlink ref="M4163" r:id="rId1206" display="https://hatecrime.osce.org/spain"/>
    <hyperlink ref="M4164" r:id="rId1207" display="https://hatecrime.osce.org/spain"/>
    <hyperlink ref="M4165" r:id="rId1208" display="https://hatecrime.osce.org/spain"/>
    <hyperlink ref="M4166" r:id="rId1209" display="https://hatecrime.osce.org/spain"/>
    <hyperlink ref="M4167" r:id="rId1210" display="https://hatecrime.osce.org/spain"/>
    <hyperlink ref="M4168" r:id="rId1211" display="https://hatecrime.osce.org/spain"/>
    <hyperlink ref="M4169" r:id="rId1212" display="https://hatecrime.osce.org/spain"/>
    <hyperlink ref="M4170" r:id="rId1213" display="https://hatecrime.osce.org/spain"/>
    <hyperlink ref="M4171" r:id="rId1214" display="https://hatecrime.osce.org/spain"/>
    <hyperlink ref="M4172" r:id="rId1215" display="https://hatecrime.osce.org/spain"/>
    <hyperlink ref="M4173" r:id="rId1216" display="https://hatecrime.osce.org/spain"/>
    <hyperlink ref="M4174" r:id="rId1217" display="https://hatecrime.osce.org/spain"/>
    <hyperlink ref="M4175" r:id="rId1218" display="https://hatecrime.osce.org/spain"/>
    <hyperlink ref="M4176" r:id="rId1219" display="https://hatecrime.osce.org/spain"/>
    <hyperlink ref="M4177" r:id="rId1220" display="https://hatecrime.osce.org/spain"/>
    <hyperlink ref="M4178" r:id="rId1221" display="https://hatecrime.osce.org/spain"/>
    <hyperlink ref="M4179" r:id="rId1222" display="https://hatecrime.osce.org/spain"/>
    <hyperlink ref="M4180" r:id="rId1223" display="https://hatecrime.osce.org/spain"/>
    <hyperlink ref="M4181" r:id="rId1224" display="https://hatecrime.osce.org/spain"/>
    <hyperlink ref="M4182" r:id="rId1225" display="https://hatecrime.osce.org/spain"/>
    <hyperlink ref="M4183" r:id="rId1226" display="https://hatecrime.osce.org/spain"/>
    <hyperlink ref="M4184" r:id="rId1227" display="https://hatecrime.osce.org/spain"/>
    <hyperlink ref="M4185" r:id="rId1228" display="https://hatecrime.osce.org/spain"/>
    <hyperlink ref="M4186" r:id="rId1229" display="https://hatecrime.osce.org/spain"/>
    <hyperlink ref="M4187" r:id="rId1230" display="https://catalunyasomostodos.com/wp-content/uploads/2019/01/CAST-Informe-2018.pdf"/>
    <hyperlink ref="M4194" r:id="rId1231" display="https://catalunyasomostodos.com/wp-content/uploads/2019/01/CAST-Informe-2018.pdf"/>
    <hyperlink ref="M4195" r:id="rId1232" display="https://catalunyasomostodos.com/wp-content/uploads/2019/01/CAST-Informe-2018.pdf"/>
    <hyperlink ref="M4196" r:id="rId1233" display="https://catalunyasomostodos.com/wp-content/uploads/2019/01/CAST-Informe-2018.pdf"/>
    <hyperlink ref="M4197" r:id="rId1234" display="https://catalunyasomostodos.com/wp-content/uploads/2019/01/CAST-Informe-2018.pdf"/>
    <hyperlink ref="M4198" r:id="rId1235" display="https://catalunyasomostodos.com/wp-content/uploads/2019/01/CAST-Informe-2018.pdf"/>
    <hyperlink ref="M4199" r:id="rId1236" display="https://catalunyasomostodos.com/wp-content/uploads/2019/01/CAST-Informe-2018.pdf"/>
    <hyperlink ref="M4200" r:id="rId1237" display="https://catalunyasomostodos.com/wp-content/uploads/2019/01/CAST-Informe-2018.pdf"/>
    <hyperlink ref="M4201" r:id="rId1238" display="https://catalunyasomostodos.com/wp-content/uploads/2019/01/CAST-Informe-2018.pdf"/>
    <hyperlink ref="M4202" r:id="rId1239" display="https://catalunyasomostodos.com/wp-content/uploads/2019/01/CAST-Informe-2018.pdf"/>
    <hyperlink ref="M4203" r:id="rId1240" display="https://catalunyasomostodos.com/wp-content/uploads/2019/01/CAST-Informe-2018.pdf"/>
    <hyperlink ref="M4204" r:id="rId1241" display="https://catalunyasomostodos.com/wp-content/uploads/2019/01/CAST-Informe-2018.pdf"/>
    <hyperlink ref="M4205" r:id="rId1242" display="https://catalunyasomostodos.com/wp-content/uploads/2019/01/CAST-Informe-2018.pdf"/>
    <hyperlink ref="M4206" r:id="rId1243" display="https://catalunyasomostodos.com/wp-content/uploads/2019/01/CAST-Informe-2018.pdf"/>
    <hyperlink ref="M4207" r:id="rId1244" display="https://catalunyasomostodos.com/wp-content/uploads/2019/01/CAST-Informe-2018.pdf"/>
    <hyperlink ref="M4208" r:id="rId1245" display="https://catalunyasomostodos.com/wp-content/uploads/2019/01/CAST-Informe-2018.pdf"/>
    <hyperlink ref="M4209" r:id="rId1246" display="https://catalunyasomostodos.com/wp-content/uploads/2019/01/CAST-Informe-2018.pdf"/>
    <hyperlink ref="M4210" r:id="rId1247" display="https://catalunyasomostodos.com/wp-content/uploads/2019/01/CAST-Informe-2018.pdf"/>
    <hyperlink ref="M4211" r:id="rId1248" display="https://catalunyasomostodos.com/wp-content/uploads/2019/01/CAST-Informe-2018.pdf"/>
    <hyperlink ref="M4212" r:id="rId1249" display="https://catalunyasomostodos.com/wp-content/uploads/2019/01/CAST-Informe-2018.pdf"/>
    <hyperlink ref="M4213" r:id="rId1250" display="https://catalunyasomostodos.com/wp-content/uploads/2019/01/CAST-Informe-2018.pdf"/>
    <hyperlink ref="M4214" r:id="rId1251" display="https://catalunyasomostodos.com/wp-content/uploads/2019/01/CAST-Informe-2018.pdf"/>
    <hyperlink ref="M4215" r:id="rId1252" display="https://catalunyasomostodos.com/wp-content/uploads/2019/01/CAST-Informe-2018.pdf"/>
    <hyperlink ref="M4216" r:id="rId1253" display="https://catalunyasomostodos.com/wp-content/uploads/2019/01/CAST-Informe-2018.pdf"/>
    <hyperlink ref="M4217" r:id="rId1254" display="https://catalunyasomostodos.com/wp-content/uploads/2019/01/CAST-Informe-2018.pdf"/>
    <hyperlink ref="M4218" r:id="rId1255" display="https://catalunyasomostodos.com/wp-content/uploads/2019/01/CAST-Informe-2018.pdf"/>
    <hyperlink ref="M4219" r:id="rId1256" display="https://catalunyasomostodos.com/wp-content/uploads/2019/01/CAST-Informe-2018.pdf"/>
    <hyperlink ref="M4220" r:id="rId1257" display="https://catalunyasomostodos.com/wp-content/uploads/2019/01/CAST-Informe-2018.pdf"/>
    <hyperlink ref="M4221" r:id="rId1258" display="https://catalunyasomostodos.com/wp-content/uploads/2019/01/CAST-Informe-2018.pdf"/>
    <hyperlink ref="M4222" r:id="rId1259" display="https://catalunyasomostodos.com/wp-content/uploads/2019/01/CAST-Informe-2018.pdf"/>
    <hyperlink ref="M4223" r:id="rId1260" display="https://catalunyasomostodos.com/wp-content/uploads/2019/01/CAST-Informe-2018.pdf"/>
    <hyperlink ref="M4224" r:id="rId1261" display="https://catalunyasomostodos.com/wp-content/uploads/2019/01/CAST-Informe-2018.pdf"/>
    <hyperlink ref="M4225" r:id="rId1262" display="https://catalunyasomostodos.com/wp-content/uploads/2019/01/CAST-Informe-2018.pdf"/>
    <hyperlink ref="M4226" r:id="rId1263" display="https://hatecrime.osce.org/spain"/>
    <hyperlink ref="M4227" r:id="rId1264" display="https://hatecrime.osce.org/spain"/>
    <hyperlink ref="M4228" r:id="rId1265" display="https://hatecrime.osce.org/spain"/>
    <hyperlink ref="M4229" r:id="rId1266" display="https://hatecrime.osce.org/spain"/>
    <hyperlink ref="M4230" r:id="rId1267" display="https://hatecrime.osce.org/spain"/>
    <hyperlink ref="M4231" r:id="rId1268" display="https://hatecrime.osce.org/spain"/>
    <hyperlink ref="M4232" r:id="rId1269" display="https://hatecrime.osce.org/spain"/>
    <hyperlink ref="M4233" r:id="rId1270" display="https://hatecrime.osce.org/spain"/>
    <hyperlink ref="M4234" r:id="rId1271" display="https://hatecrime.osce.org/spain"/>
    <hyperlink ref="M4235" r:id="rId1272" display="https://hatecrime.osce.org/spain"/>
    <hyperlink ref="M4236" r:id="rId1273" display="https://hatecrime.osce.org/spain"/>
    <hyperlink ref="M4237" r:id="rId1274" display="https://hatecrime.osce.org/spain"/>
    <hyperlink ref="M4238" r:id="rId1275" display="https://hatecrime.osce.org/spain"/>
    <hyperlink ref="M4239" r:id="rId1276" display="https://hatecrime.osce.org/spain"/>
    <hyperlink ref="M4240" r:id="rId1277" display="https://hatecrime.osce.org/spain"/>
    <hyperlink ref="M4241" r:id="rId1278" display="https://hatecrime.osce.org/spain"/>
    <hyperlink ref="M4242" r:id="rId1279" display="https://hatecrime.osce.org/spain"/>
    <hyperlink ref="M4243" r:id="rId1280" display="https://hatecrime.osce.org/spain"/>
    <hyperlink ref="M4244" r:id="rId1281" display="https://hatecrime.osce.org/spain"/>
    <hyperlink ref="M4245" r:id="rId1282" display="https://hatecrime.osce.org/spain"/>
    <hyperlink ref="M4246" r:id="rId1283" display="https://hatecrime.osce.org/spain"/>
    <hyperlink ref="M4247" r:id="rId1284" display="https://hatecrime.osce.org/spain"/>
    <hyperlink ref="M4248" r:id="rId1285" display="https://hatecrime.osce.org/spain"/>
    <hyperlink ref="M4249" r:id="rId1286" display="https://hatecrime.osce.org/spain"/>
    <hyperlink ref="M4250" r:id="rId1287" display="https://hatecrime.osce.org/spain"/>
    <hyperlink ref="M4251" r:id="rId1288" display="https://hatecrime.osce.org/spain"/>
    <hyperlink ref="M4252" r:id="rId1289" display="https://hatecrime.osce.org/spain"/>
    <hyperlink ref="M4253" r:id="rId1290" display="https://hatecrime.osce.org/spain"/>
    <hyperlink ref="M4254" r:id="rId1291" display="https://hatecrime.osce.org/spain"/>
    <hyperlink ref="M4255" r:id="rId1292" display="https://hatecrime.osce.org/spain"/>
    <hyperlink ref="M4256" r:id="rId1293" display="https://hatecrime.osce.org/spain"/>
    <hyperlink ref="M4257" r:id="rId1294" display="https://hatecrime.osce.org/spain"/>
    <hyperlink ref="M4258" r:id="rId1295" display="https://hatecrime.osce.org/spain"/>
    <hyperlink ref="M4259" r:id="rId1296" display="https://hatecrime.osce.org/spain"/>
    <hyperlink ref="M4260" r:id="rId1297" display="https://hatecrime.osce.org/spain"/>
    <hyperlink ref="M4261" r:id="rId1298" display="https://hatecrime.osce.org/spain"/>
    <hyperlink ref="M4262" r:id="rId1299" display="https://hatecrime.osce.org/spain"/>
    <hyperlink ref="M4263" r:id="rId1300" display="https://hatecrime.osce.org/spain"/>
    <hyperlink ref="M4264" r:id="rId1301" display="https://hatecrime.osce.org/spain"/>
    <hyperlink ref="M4265" r:id="rId1302" display="https://hatecrime.osce.org/spain"/>
    <hyperlink ref="M4266" r:id="rId1303" display="https://hatecrime.osce.org/spain"/>
    <hyperlink ref="M4267" r:id="rId1304" display="https://hatecrime.osce.org/spain"/>
    <hyperlink ref="M4268" r:id="rId1305" display="https://hatecrime.osce.org/spain"/>
    <hyperlink ref="M4269" r:id="rId1306" display="https://hatecrime.osce.org/spain"/>
    <hyperlink ref="M4270" r:id="rId1307" display="https://hatecrime.osce.org/spain"/>
    <hyperlink ref="M4271" r:id="rId1308" display="https://hatecrime.osce.org/spain"/>
    <hyperlink ref="M4272" r:id="rId1309" display="https://hatecrime.osce.org/spain"/>
    <hyperlink ref="M4273" r:id="rId1310" display="https://hatecrime.osce.org/spain"/>
    <hyperlink ref="M4274" r:id="rId1311" display="https://hatecrime.osce.org/spain"/>
    <hyperlink ref="M4275" r:id="rId1312" display="https://hatecrime.osce.org/spain"/>
    <hyperlink ref="M4276" r:id="rId1313" display="https://hatecrime.osce.org/spain"/>
    <hyperlink ref="M4277" r:id="rId1314" display="https://hatecrime.osce.org/spain"/>
    <hyperlink ref="M4278" r:id="rId1315" display="https://hatecrime.osce.org/spain"/>
    <hyperlink ref="M4279" r:id="rId1316" display="https://hatecrime.osce.org/spain"/>
    <hyperlink ref="M4280" r:id="rId1317" display="https://hatecrime.osce.org/spain"/>
    <hyperlink ref="M4281" r:id="rId1318" display="https://hatecrime.osce.org/spain"/>
    <hyperlink ref="M4282" r:id="rId1319" display="https://hatecrime.osce.org/spain"/>
    <hyperlink ref="M4283" r:id="rId1320" display="https://hatecrime.osce.org/spain"/>
    <hyperlink ref="M4284" r:id="rId1321" display="https://hatecrime.osce.org/spain"/>
    <hyperlink ref="M4285" r:id="rId1322" display="https://hatecrime.osce.org/spain"/>
    <hyperlink ref="M4286" r:id="rId1323" display="https://hatecrime.osce.org/spain"/>
    <hyperlink ref="M4287" r:id="rId1324" display="https://hatecrime.osce.org/spain"/>
    <hyperlink ref="M4288" r:id="rId1325" display="https://hatecrime.osce.org/spain"/>
    <hyperlink ref="M4289" r:id="rId1326" display="https://hatecrime.osce.org/spain"/>
    <hyperlink ref="M4290" r:id="rId1327" display="https://hatecrime.osce.org/spain"/>
    <hyperlink ref="M4291" r:id="rId1328" display="https://hatecrime.osce.org/spain"/>
    <hyperlink ref="M4292" r:id="rId1329" display="https://hatecrime.osce.org/spain"/>
    <hyperlink ref="M4293" r:id="rId1330" display="https://hatecrime.osce.org/spain"/>
    <hyperlink ref="M4294" r:id="rId1331" display="https://hatecrime.osce.org/spain"/>
    <hyperlink ref="M4295" r:id="rId1332" display="https://hatecrime.osce.org/spain"/>
    <hyperlink ref="M4296" r:id="rId1333" display="https://hatecrime.osce.org/spain"/>
    <hyperlink ref="M4297" r:id="rId1334" display="https://hatecrime.osce.org/spain"/>
    <hyperlink ref="M4298" r:id="rId1335" display="https://hatecrime.osce.org/spain"/>
    <hyperlink ref="M4299" r:id="rId1336" display="https://hatecrime.osce.org/spain"/>
    <hyperlink ref="M4300" r:id="rId1337" display="https://hatecrime.osce.org/spain"/>
    <hyperlink ref="M4301" r:id="rId1338" display="https://hatecrime.osce.org/spain"/>
    <hyperlink ref="M4302" r:id="rId1339" display="https://hatecrime.osce.org/spain"/>
    <hyperlink ref="M4303" r:id="rId1340" display="https://hatecrime.osce.org/spain"/>
    <hyperlink ref="M4304" r:id="rId1341" display="https://hatecrime.osce.org/spain"/>
    <hyperlink ref="M4305" r:id="rId1342" display="https://hatecrime.osce.org/spain"/>
    <hyperlink ref="M4306" r:id="rId1343" display="https://hatecrime.osce.org/spain"/>
    <hyperlink ref="M4307" r:id="rId1344" display="https://hatecrime.osce.org/spain"/>
    <hyperlink ref="M4308" r:id="rId1345" display="https://hatecrime.osce.org/spain"/>
    <hyperlink ref="M4309" r:id="rId1346" display="https://hatecrime.osce.org/spain"/>
    <hyperlink ref="M4310" r:id="rId1347" display="https://hatecrime.osce.org/spain"/>
    <hyperlink ref="M4311" r:id="rId1348" display="https://hatecrime.osce.org/spain"/>
    <hyperlink ref="M4312" r:id="rId1349" display="https://hatecrime.osce.org/spain"/>
    <hyperlink ref="M4313" r:id="rId1350" display="https://hatecrime.osce.org/spain"/>
    <hyperlink ref="M4314" r:id="rId1351" display="https://hatecrime.osce.org/spain"/>
    <hyperlink ref="M4315" r:id="rId1352" display="https://hatecrime.osce.org/spain"/>
    <hyperlink ref="M4316" r:id="rId1353" display="https://hatecrime.osce.org/spain"/>
    <hyperlink ref="M4317" r:id="rId1354" display="https://covite.org/observatorio-de-radicalizacion-2018/"/>
    <hyperlink ref="M4318" r:id="rId1355" display="https://covite.org/observatorio-de-radicalizacion-2018/"/>
    <hyperlink ref="M4319" r:id="rId1356" display="https://covite.org/observatorio-de-radicalizacion-2018/"/>
    <hyperlink ref="M4320" r:id="rId1357" display="https://covite.org/observatorio-de-radicalizacion-2018/"/>
    <hyperlink ref="M4321" r:id="rId1358" display="https://covite.org/observatorio-de-radicalizacion-2018/"/>
    <hyperlink ref="M4322" r:id="rId1359" display="https://covite.org/observatorio-de-radicalizacion-2018/"/>
    <hyperlink ref="M4323" r:id="rId1360" display="https://covite.org/observatorio-de-radicalizacion-2018/"/>
    <hyperlink ref="M4324" r:id="rId1361" display="https://covite.org/observatorio-de-radicalizacion-2018/"/>
    <hyperlink ref="M4325" r:id="rId1362" display="https://covite.org/observatorio-de-radicalizacion-2018/"/>
    <hyperlink ref="M4326" r:id="rId1363" display="https://covite.org/observatorio-de-radicalizacion-2018/"/>
    <hyperlink ref="M4327" r:id="rId1364" display="https://covite.org/observatorio-de-radicalizacion-2018/"/>
    <hyperlink ref="M4328" r:id="rId1365" display="https://covite.org/observatorio-de-radicalizacion-2018/"/>
    <hyperlink ref="M4329" r:id="rId1366" display="https://covite.org/observatorio-de-radicalizacion-2018/"/>
    <hyperlink ref="M4330" r:id="rId1367" display="https://covite.org/observatorio-de-radicalizacion-2018/"/>
    <hyperlink ref="M4331" r:id="rId1368" display="https://covite.org/observatorio-de-radicalizacion-2018/"/>
    <hyperlink ref="M4332" r:id="rId1369" display="https://covite.org/observatorio-de-radicalizacion-2018/"/>
    <hyperlink ref="M4333" r:id="rId1370" display="https://covite.org/observatorio-de-radicalizacion-2018/"/>
    <hyperlink ref="M4334" r:id="rId1371" display="https://covite.org/observatorio-de-radicalizacion-2018/"/>
    <hyperlink ref="M4335" r:id="rId1372" display="https://covite.org/observatorio-de-radicalizacion-2018/"/>
    <hyperlink ref="M4336" r:id="rId1373" display="https://covite.org/observatorio-de-radicalizacion-2018/"/>
    <hyperlink ref="M4337" r:id="rId1374" display="https://covite.org/observatorio-de-radicalizacion-2018/"/>
    <hyperlink ref="M4338" r:id="rId1375" display="https://covite.org/observatorio-de-radicalizacion-2018/"/>
    <hyperlink ref="M4339" r:id="rId1376" display="https://covite.org/observatorio-de-radicalizacion-2018/"/>
    <hyperlink ref="M4340" r:id="rId1377" display="https://covite.org/observatorio-de-radicalizacion-2018/"/>
    <hyperlink ref="M4341" r:id="rId1378" display="https://covite.org/observatorio-de-radicalizacion-2018/"/>
    <hyperlink ref="M4342" r:id="rId1379" display="https://covite.org/observatorio-de-radicalizacion-2018/"/>
    <hyperlink ref="M4343" r:id="rId1380" display="https://covite.org/observatorio-de-radicalizacion-2018/"/>
    <hyperlink ref="M4344" r:id="rId1381" display="https://covite.org/observatorio-de-radicalizacion-2018/"/>
    <hyperlink ref="M4345" r:id="rId1382" display="https://covite.org/observatorio-de-radicalizacion-2018/"/>
    <hyperlink ref="M4346" r:id="rId1383" display="https://covite.org/observatorio-de-radicalizacion-2018/"/>
    <hyperlink ref="M4347" r:id="rId1384" display="https://covite.org/observatorio-de-radicalizacion-2018/"/>
    <hyperlink ref="M4348" r:id="rId1385" display="https://covite.org/observatorio-de-radicalizacion-2018/"/>
    <hyperlink ref="M4349" r:id="rId1386" display="https://covite.org/observatorio-de-radicalizacion-2018/"/>
    <hyperlink ref="M4350" r:id="rId1387" display="https://covite.org/observatorio-de-radicalizacion-2018/"/>
    <hyperlink ref="M4351" r:id="rId1388" display="https://covite.org/observatorio-de-radicalizacion-2018/"/>
    <hyperlink ref="M4352" r:id="rId1389" display="https://covite.org/observatorio-de-radicalizacion-2018/"/>
    <hyperlink ref="M4353" r:id="rId1390" display="https://covite.org/observatorio-de-radicalizacion-2018/"/>
    <hyperlink ref="M4354" r:id="rId1391" display="https://covite.org/observatorio-de-radicalizacion-2018/"/>
    <hyperlink ref="M4355" r:id="rId1392" display="https://covite.org/observatorio-de-radicalizacion-2018/"/>
    <hyperlink ref="M4356" r:id="rId1393" display="https://covite.org/observatorio-de-radicalizacion-2018/"/>
    <hyperlink ref="M4357" r:id="rId1394" display="https://covite.org/observatorio-de-radicalizacion-2018/"/>
    <hyperlink ref="M4358" r:id="rId1395" display="https://covite.org/observatorio-de-radicalizacion-2018/"/>
    <hyperlink ref="M4359" r:id="rId1396" display="https://covite.org/observatorio-de-radicalizacion-2018/"/>
    <hyperlink ref="M4360" r:id="rId1397" display="https://covite.org/observatorio-de-radicalizacion-2018/"/>
    <hyperlink ref="M4361" r:id="rId1398" display="https://covite.org/observatorio-de-radicalizacion-2018/"/>
    <hyperlink ref="M4362" r:id="rId1399" display="https://covite.org/observatorio-de-radicalizacion-2018/"/>
    <hyperlink ref="M4363" r:id="rId1400" display="https://covite.org/observatorio-de-radicalizacion-2018/"/>
    <hyperlink ref="M4364" r:id="rId1401" display="https://covite.org/observatorio-de-radicalizacion-2018/"/>
    <hyperlink ref="M4365" r:id="rId1402" display="https://covite.org/observatorio-de-radicalizacion-2018/"/>
    <hyperlink ref="M4366" r:id="rId1403" display="https://covite.org/observatorio-de-radicalizacion-2018/"/>
    <hyperlink ref="M4367" r:id="rId1404" display="https://covite.org/observatorio-de-radicalizacion-2018/"/>
    <hyperlink ref="M4368" r:id="rId1405" display="https://covite.org/observatorio-de-radicalizacion-2018/"/>
    <hyperlink ref="M4533" r:id="rId1406" display="https://www.abc.es/espana/abci-balance-protestas-600-heridos-27-millones-danos-y-199-detenidos-201910220420_noticia.html"/>
    <hyperlink ref="M4534" r:id="rId1407" display="https://covite.org/observatorio-de-radicalizacion-2019/"/>
    <hyperlink ref="M4535" r:id="rId1408" display="https://covite.org/observatorio-de-radicalizacion-2019/"/>
    <hyperlink ref="M4536" r:id="rId1409" display="https://covite.org/observatorio-de-radicalizacion-2019/"/>
    <hyperlink ref="M4537" r:id="rId1410" display="https://covite.org/observatorio-de-radicalizacion-2019/"/>
    <hyperlink ref="M4538" r:id="rId1411" display="https://covite.org/observatorio-de-radicalizacion-2019/"/>
    <hyperlink ref="M4539" r:id="rId1412" display="https://covite.org/observatorio-de-radicalizacion-2019/"/>
    <hyperlink ref="M4540" r:id="rId1413" display="https://covite.org/observatorio-de-radicalizacion-2019/"/>
    <hyperlink ref="M4541" r:id="rId1414" display="https://covite.org/observatorio-de-radicalizacion-2019/"/>
    <hyperlink ref="M4542" r:id="rId1415" display="https://covite.org/observatorio-de-radicalizacion-2019/"/>
    <hyperlink ref="M4543" r:id="rId1416" display="https://covite.org/observatorio-de-radicalizacion-2019/"/>
    <hyperlink ref="M4544" r:id="rId1417" display="https://covite.org/observatorio-de-radicalizacion-2019/"/>
    <hyperlink ref="M4545" r:id="rId1418" display="https://covite.org/observatorio-de-radicalizacion-2019/"/>
    <hyperlink ref="M4546" r:id="rId1419" display="https://covite.org/observatorio-de-radicalizacion-2019/"/>
    <hyperlink ref="M4547" r:id="rId1420" display="https://covite.org/observatorio-de-radicalizacion-2019/"/>
    <hyperlink ref="M4548" r:id="rId1421" display="https://covite.org/observatorio-de-radicalizacion-2019/"/>
    <hyperlink ref="M4549" r:id="rId1422" display="https://covite.org/observatorio-de-radicalizacion-2019/"/>
    <hyperlink ref="M4550" r:id="rId1423" display="https://covite.org/observatorio-de-radicalizacion-2019/"/>
    <hyperlink ref="M4551" r:id="rId1424" display="https://covite.org/observatorio-de-radicalizacion-2019/"/>
    <hyperlink ref="M4552" r:id="rId1425" display="https://covite.org/observatorio-de-radicalizacion-2019/"/>
    <hyperlink ref="M4553" r:id="rId1426" display="https://covite.org/observatorio-de-radicalizacion-2019/"/>
    <hyperlink ref="M4554" r:id="rId1427" display="https://covite.org/observatorio-de-radicalizacion-2019/"/>
    <hyperlink ref="M4555" r:id="rId1428" display="https://covite.org/observatorio-de-radicalizacion-2019/"/>
    <hyperlink ref="M4556" r:id="rId1429" display="https://covite.org/observatorio-de-radicalizacion-2019/"/>
    <hyperlink ref="M4557" r:id="rId1430" display="https://covite.org/observatorio-de-radicalizacion-2019/"/>
    <hyperlink ref="M4558" r:id="rId1431" display="https://observatorioantisemitismo.fcje.org"/>
    <hyperlink ref="M4559" r:id="rId1432" display="https://observatorioantisemitismo.fcje.org"/>
    <hyperlink ref="M4560" r:id="rId1433" display="https://observatorioantisemitismo.fcje.org"/>
    <hyperlink ref="M4561" r:id="rId1434" display="https://observatorioantisemitismo.fcje.org"/>
    <hyperlink ref="M4562" r:id="rId1435" display="https://observatorioantisemitismo.fcje.org"/>
    <hyperlink ref="M4563" r:id="rId1436" display="https://observatorioantisemitismo.fcje.org"/>
    <hyperlink ref="M4564" r:id="rId1437" display="http://libertadreligiosa.es/revista-de-prensa-2019-2/"/>
    <hyperlink ref="M4565" r:id="rId1438" display="http://libertadreligiosa.es/revista-de-prensa-2019-2/"/>
    <hyperlink ref="M4566" r:id="rId1439" display="http://libertadreligiosa.es/revista-de-prensa-2019-2/"/>
    <hyperlink ref="M4567" r:id="rId1440" display="http://libertadreligiosa.es/revista-de-prensa-2019-2/"/>
    <hyperlink ref="M4568" r:id="rId1441" display="http://libertadreligiosa.es/revista-de-prensa-2019-2/"/>
    <hyperlink ref="M4569" r:id="rId1442" display="http://libertadreligiosa.es/revista-de-prensa-2019-2/"/>
    <hyperlink ref="M4570" r:id="rId1443" display="http://libertadreligiosa.es/revista-de-prensa-2019-2/"/>
    <hyperlink ref="M4571" r:id="rId1444" display="http://libertadreligiosa.es/revista-de-prensa-2019-2/"/>
    <hyperlink ref="M4572" r:id="rId1445" display="http://libertadreligiosa.es/revista-de-prensa-2019-2/"/>
    <hyperlink ref="M4573" r:id="rId1446" display="http://libertadreligiosa.es/revista-de-prensa-2019-2/"/>
    <hyperlink ref="M4574" r:id="rId1447" display="http://libertadreligiosa.es/revista-de-prensa-2019-2/"/>
    <hyperlink ref="M4575" r:id="rId1448" display="http://libertadreligiosa.es/revista-de-prensa-2019-2/"/>
    <hyperlink ref="M4576" r:id="rId1449" display="http://libertadreligiosa.es/revista-de-prensa-2019-2/"/>
    <hyperlink ref="M4577" r:id="rId1450" display="http://libertadreligiosa.es/revista-de-prensa-2019-2/"/>
    <hyperlink ref="M4578" r:id="rId1451" display="http://libertadreligiosa.es/revista-de-prensa-2019-2/"/>
    <hyperlink ref="M4579" r:id="rId1452" display="http://libertadreligiosa.es/revista-de-prensa-2019-2/"/>
    <hyperlink ref="M4580" r:id="rId1453" display="http://libertadreligiosa.es/revista-de-prensa-2019-2/"/>
    <hyperlink ref="M4581" r:id="rId1454" display="http://libertadreligiosa.es/revista-de-prensa-2019-2/"/>
    <hyperlink ref="M4582" r:id="rId1455" display="http://libertadreligiosa.es/revista-de-prensa-2019-2/"/>
    <hyperlink ref="M4583" r:id="rId1456" display="http://libertadreligiosa.es/revista-de-prensa-2019-2/"/>
    <hyperlink ref="M4584" r:id="rId1457" display="http://libertadreligiosa.es/revista-de-prensa-2019-2/"/>
    <hyperlink ref="M4585" r:id="rId1458" display="http://libertadreligiosa.es/revista-de-prensa-2019-2/"/>
    <hyperlink ref="M4586" r:id="rId1459" display="http://libertadreligiosa.es/revista-de-prensa-2019-2/"/>
    <hyperlink ref="M4587" r:id="rId1460" display="http://libertadreligiosa.es/revista-de-prensa-2019-2/"/>
    <hyperlink ref="M4588" r:id="rId1461" display="http://libertadreligiosa.es/revista-de-prensa-2019-2/"/>
    <hyperlink ref="M4589" r:id="rId1462" display="http://libertadreligiosa.es/revista-de-prensa-2019-2/"/>
    <hyperlink ref="M4590" r:id="rId1463" display="https://www.impulsociudadano.org/wp-content/uploads/2020/05/Informe-violencia-pol%C3%ADtica-segundo-semestre-2019.pdf"/>
    <hyperlink ref="M4591" r:id="rId1464" display="https://www.impulsociudadano.org/wp-content/uploads/2020/05/Informe-violencia-pol%C3%ADtica-segundo-semestre-2019.pdf"/>
    <hyperlink ref="M4592" r:id="rId1465" display="https://www.impulsociudadano.org/wp-content/uploads/2020/05/Informe-violencia-pol%C3%ADtica-segundo-semestre-2019.pdf"/>
    <hyperlink ref="M4593" r:id="rId1466" display="https://www.impulsociudadano.org/wp-content/uploads/2020/05/Informe-violencia-pol%C3%ADtica-segundo-semestre-2019.pdf"/>
    <hyperlink ref="M4594" r:id="rId1467" display="https://www.impulsociudadano.org/wp-content/uploads/2020/05/Informe-violencia-pol%C3%ADtica-segundo-semestre-2019.pdf"/>
    <hyperlink ref="M4595" r:id="rId1468" display="https://www.impulsociudadano.org/wp-content/uploads/2020/05/Informe-violencia-pol%C3%ADtica-segundo-semestre-2019.pdf"/>
    <hyperlink ref="M4596" r:id="rId1469" display="https://www.impulsociudadano.org/wp-content/uploads/2020/05/Informe-violencia-pol%C3%ADtica-segundo-semestre-2019.pdf"/>
    <hyperlink ref="M4597" r:id="rId1470" display="https://www.impulsociudadano.org/wp-content/uploads/2020/05/Informe-violencia-pol%C3%ADtica-segundo-semestre-2019.pdf"/>
    <hyperlink ref="M4598" r:id="rId1471" display="https://www.impulsociudadano.org/wp-content/uploads/2020/05/Informe-violencia-pol%C3%ADtica-segundo-semestre-2019.pdf"/>
    <hyperlink ref="M4599" r:id="rId1472" display="https://www.impulsociudadano.org/wp-content/uploads/2020/05/Informe-violencia-pol%C3%ADtica-segundo-semestre-2019.pdf"/>
    <hyperlink ref="M4600" r:id="rId1473" display="https://www.impulsociudadano.org/wp-content/uploads/2020/05/Informe-violencia-pol%C3%ADtica-segundo-semestre-2019.pdf"/>
    <hyperlink ref="M4601" r:id="rId1474" display="https://www.impulsociudadano.org/wp-content/uploads/2020/05/Informe-violencia-pol%C3%ADtica-segundo-semestre-2019.pdf"/>
    <hyperlink ref="M4602" r:id="rId1475" display="https://www.impulsociudadano.org/wp-content/uploads/2020/05/Informe-violencia-pol%C3%ADtica-segundo-semestre-2019.pdf"/>
    <hyperlink ref="M4603" r:id="rId1476" display="https://www.impulsociudadano.org/wp-content/uploads/2020/05/Informe-violencia-pol%C3%ADtica-segundo-semestre-2019.pdf"/>
    <hyperlink ref="M4604" r:id="rId1477" display="https://www.impulsociudadano.org/wp-content/uploads/2020/05/Informe-violencia-pol%C3%ADtica-segundo-semestre-2019.pdf"/>
    <hyperlink ref="M4605" r:id="rId1478" display="https://www.impulsociudadano.org/wp-content/uploads/2020/05/Informe-violencia-pol%C3%ADtica-segundo-semestre-2019.pdf"/>
    <hyperlink ref="M4606" r:id="rId1479" display="https://www.impulsociudadano.org/wp-content/uploads/2020/05/Informe-violencia-pol%C3%ADtica-segundo-semestre-2019.pdf"/>
    <hyperlink ref="M4607" r:id="rId1480" display="https://www.impulsociudadano.org/wp-content/uploads/2020/05/Informe-violencia-pol%C3%ADtica-segundo-semestre-2019.pdf"/>
    <hyperlink ref="M4608" r:id="rId1481" display="https://www.impulsociudadano.org/wp-content/uploads/2020/05/Informe-violencia-pol%C3%ADtica-segundo-semestre-2019.pdf"/>
    <hyperlink ref="M4609" r:id="rId1482" display="https://www.impulsociudadano.org/wp-content/uploads/2020/05/Informe-violencia-pol%C3%ADtica-segundo-semestre-2019.pdf"/>
    <hyperlink ref="M4610" r:id="rId1483" display="https://www.impulsociudadano.org/wp-content/uploads/2020/05/Informe-violencia-pol%C3%ADtica-segundo-semestre-2019.pdf"/>
    <hyperlink ref="M4611" r:id="rId1484" display="https://www.impulsociudadano.org/wp-content/uploads/2020/05/Informe-violencia-pol%C3%ADtica-segundo-semestre-2019.pdf"/>
    <hyperlink ref="M4612" r:id="rId1485" display="https://www.impulsociudadano.org/wp-content/uploads/2020/05/Informe-violencia-pol%C3%ADtica-segundo-semestre-2019.pdf"/>
    <hyperlink ref="M4613" r:id="rId1486" display="https://www.impulsociudadano.org/wp-content/uploads/2020/05/Informe-violencia-pol%C3%ADtica-segundo-semestre-2019.pdf"/>
    <hyperlink ref="M4614" r:id="rId1487" display="https://www.impulsociudadano.org/wp-content/uploads/2020/05/Informe-violencia-pol%C3%ADtica-segundo-semestre-2019.pdf"/>
    <hyperlink ref="M4615" r:id="rId1488" display="https://www.impulsociudadano.org/wp-content/uploads/2020/05/Informe-violencia-pol%C3%ADtica-segundo-semestre-2019.pdf"/>
    <hyperlink ref="M4616" r:id="rId1489" display="https://www.impulsociudadano.org/wp-content/uploads/2020/05/Informe-violencia-pol%C3%ADtica-segundo-semestre-2019.pdf"/>
    <hyperlink ref="M4617" r:id="rId1490" display="https://www.impulsociudadano.org/wp-content/uploads/2020/05/Informe-violencia-pol%C3%ADtica-segundo-semestre-2019.pdf"/>
    <hyperlink ref="M4618" r:id="rId1491" display="https://www.impulsociudadano.org/wp-content/uploads/2020/05/Informe-violencia-pol%C3%ADtica-segundo-semestre-2019.pdf"/>
    <hyperlink ref="M4619" r:id="rId1492" display="https://www.impulsociudadano.org/wp-content/uploads/2020/05/Informe-violencia-pol%C3%ADtica-segundo-semestre-2019.pdf"/>
    <hyperlink ref="M4620" r:id="rId1493" display="https://www.impulsociudadano.org/wp-content/uploads/2020/05/Informe-violencia-pol%C3%ADtica-segundo-semestre-2019.pdf"/>
    <hyperlink ref="M4621" r:id="rId1494" display="https://www.impulsociudadano.org/wp-content/uploads/2020/05/Informe-violencia-pol%C3%ADtica-segundo-semestre-2019.pdf"/>
    <hyperlink ref="M4622" r:id="rId1495" display="https://www.impulsociudadano.org/wp-content/uploads/2020/05/Informe-violencia-pol%C3%ADtica-segundo-semestre-2019.pdf"/>
    <hyperlink ref="M4623" r:id="rId1496" display="https://www.impulsociudadano.org/wp-content/uploads/2020/05/Informe-violencia-pol%C3%ADtica-segundo-semestre-2019.pdf"/>
    <hyperlink ref="M4624" r:id="rId1497" display="https://www.impulsociudadano.org/wp-content/uploads/2020/05/Informe-violencia-pol%C3%ADtica-segundo-semestre-2019.pdf"/>
    <hyperlink ref="M4625" r:id="rId1498" display="https://www.impulsociudadano.org/wp-content/uploads/2020/05/Informe-violencia-pol%C3%ADtica-segundo-semestre-2019.pdf"/>
    <hyperlink ref="M4626" r:id="rId1499" display="https://www.impulsociudadano.org/wp-content/uploads/2020/05/Informe-violencia-pol%C3%ADtica-segundo-semestre-2019.pdf"/>
    <hyperlink ref="M4627" r:id="rId1500" display="https://www.impulsociudadano.org/wp-content/uploads/2020/05/Informe-violencia-pol%C3%ADtica-segundo-semestre-2019.pdf"/>
    <hyperlink ref="M4628" r:id="rId1501" display="https://www.impulsociudadano.org/wp-content/uploads/2020/05/Informe-violencia-pol%C3%ADtica-segundo-semestre-2019.pdf"/>
    <hyperlink ref="M4629" r:id="rId1502" display="https://www.impulsociudadano.org/wp-content/uploads/2020/05/Informe-violencia-pol%C3%ADtica-segundo-semestre-2019.pdf"/>
    <hyperlink ref="M4630" r:id="rId1503" display="https://www.impulsociudadano.org/wp-content/uploads/2020/05/Informe-violencia-pol%C3%ADtica-segundo-semestre-2019.pdf"/>
    <hyperlink ref="M4631" r:id="rId1504" display="https://www.impulsociudadano.org/wp-content/uploads/2020/05/Informe-violencia-pol%C3%ADtica-segundo-semestre-2019.pdf"/>
    <hyperlink ref="M4632" r:id="rId1505" display="https://www.impulsociudadano.org/wp-content/uploads/2020/05/Informe-violencia-pol%C3%ADtica-segundo-semestre-2019.pdf"/>
    <hyperlink ref="M4633" r:id="rId1506" display="https://www.impulsociudadano.org/wp-content/uploads/2020/05/Informe-violencia-pol%C3%ADtica-segundo-semestre-2019.pdf"/>
    <hyperlink ref="M4634" r:id="rId1507" display="https://www.impulsociudadano.org/wp-content/uploads/2020/05/Informe-violencia-pol%C3%ADtica-segundo-semestre-2019.pdf"/>
    <hyperlink ref="M4635" r:id="rId1508" display="https://www.impulsociudadano.org/wp-content/uploads/2020/05/Informe-violencia-pol%C3%ADtica-segundo-semestre-2019.pdf"/>
    <hyperlink ref="M4636" r:id="rId1509" display="https://www.impulsociudadano.org/wp-content/uploads/2020/05/Informe-violencia-pol%C3%ADtica-segundo-semestre-2019.pdf"/>
    <hyperlink ref="M4637" r:id="rId1510" display="https://www.impulsociudadano.org/wp-content/uploads/2020/05/Informe-violencia-pol%C3%ADtica-segundo-semestre-2019.pdf"/>
    <hyperlink ref="M4638" r:id="rId1511" display="https://www.impulsociudadano.org/wp-content/uploads/2020/05/Informe-violencia-pol%C3%ADtica-segundo-semestre-2019.pdf"/>
    <hyperlink ref="M4639" r:id="rId1512" display="https://www.impulsociudadano.org/wp-content/uploads/2020/05/Informe-violencia-pol%C3%ADtica-segundo-semestre-2019.pdf"/>
    <hyperlink ref="M4640" r:id="rId1513" display="https://www.impulsociudadano.org/wp-content/uploads/2020/05/Informe-violencia-pol%C3%ADtica-segundo-semestre-2019.pdf"/>
    <hyperlink ref="M4641" r:id="rId1514" display="https://www.impulsociudadano.org/wp-content/uploads/2020/05/Informe-violencia-pol%C3%ADtica-segundo-semestre-2019.pdf"/>
    <hyperlink ref="M4642" r:id="rId1515" display="https://www.impulsociudadano.org/wp-content/uploads/2020/05/Informe-violencia-pol%C3%ADtica-segundo-semestre-2019.pdf"/>
    <hyperlink ref="M4643" r:id="rId1516" display="https://www.impulsociudadano.org/wp-content/uploads/2020/05/Informe-violencia-pol%C3%ADtica-segundo-semestre-2019.pdf"/>
    <hyperlink ref="M4644" r:id="rId1517" display="https://www.impulsociudadano.org/wp-content/uploads/2020/05/Informe-violencia-pol%C3%ADtica-segundo-semestre-2019.pdf"/>
    <hyperlink ref="M4645" r:id="rId1518" display="https://www.impulsociudadano.org/wp-content/uploads/2020/05/Informe-violencia-pol%C3%ADtica-segundo-semestre-2019.pdf"/>
    <hyperlink ref="M4646" r:id="rId1519" display="https://www.impulsociudadano.org/wp-content/uploads/2020/05/Informe-violencia-pol%C3%ADtica-segundo-semestre-2019.pdf"/>
    <hyperlink ref="M4647" r:id="rId1520" display="https://www.impulsociudadano.org/wp-content/uploads/2020/05/Informe-violencia-pol%C3%ADtica-segundo-semestre-2019.pdf"/>
    <hyperlink ref="M4648" r:id="rId1521" display="https://www.impulsociudadano.org/wp-content/uploads/2020/05/Informe-violencia-pol%C3%ADtica-segundo-semestre-2019.pdf"/>
    <hyperlink ref="M4649" r:id="rId1522" display="https://www.impulsociudadano.org/wp-content/uploads/2020/05/Informe-violencia-pol%C3%ADtica-segundo-semestre-2019.pdf"/>
    <hyperlink ref="M4650" r:id="rId1523" display="https://www.impulsociudadano.org/wp-content/uploads/2020/05/Informe-violencia-pol%C3%ADtica-segundo-semestre-2019.pdf"/>
    <hyperlink ref="M4651" r:id="rId1524" display="https://www.impulsociudadano.org/wp-content/uploads/2020/05/Informe-violencia-pol%C3%ADtica-segundo-semestre-2019.pdf"/>
    <hyperlink ref="M4652" r:id="rId1525" display="https://www.impulsociudadano.org/wp-content/uploads/2020/05/Informe-violencia-pol%C3%ADtica-segundo-semestre-2019.pdf"/>
    <hyperlink ref="M4653" r:id="rId1526" display="https://www.impulsociudadano.org/wp-content/uploads/2020/05/Informe-violencia-pol%C3%ADtica-segundo-semestre-2019.pdf"/>
    <hyperlink ref="M4654" r:id="rId1527" display="https://www.impulsociudadano.org/wp-content/uploads/2020/05/Informe-violencia-pol%C3%ADtica-segundo-semestre-2019.pdf"/>
    <hyperlink ref="M4655" r:id="rId1528" display="https://www.impulsociudadano.org/wp-content/uploads/2020/05/Informe-violencia-pol%C3%ADtica-segundo-semestre-2019.pdf"/>
    <hyperlink ref="M4656" r:id="rId1529" display="https://www.impulsociudadano.org/wp-content/uploads/2020/05/Informe-violencia-pol%C3%ADtica-segundo-semestre-2019.pdf"/>
    <hyperlink ref="M4657" r:id="rId1530" display="https://www.impulsociudadano.org/wp-content/uploads/2020/05/Informe-violencia-pol%C3%ADtica-segundo-semestre-2019.pdf"/>
    <hyperlink ref="M4658" r:id="rId1531" display="https://www.impulsociudadano.org/wp-content/uploads/2020/05/Informe-violencia-pol%C3%ADtica-segundo-semestre-2019.pdf"/>
    <hyperlink ref="M4659" r:id="rId1532" display="https://www.impulsociudadano.org/wp-content/uploads/2020/05/Informe-violencia-pol%C3%ADtica-segundo-semestre-2019.pdf"/>
    <hyperlink ref="M4660" r:id="rId1533" display="https://www.impulsociudadano.org/wp-content/uploads/2020/05/Informe-violencia-pol%C3%ADtica-segundo-semestre-2019.pdf"/>
    <hyperlink ref="M4661" r:id="rId1534" display="https://www.impulsociudadano.org/wp-content/uploads/2020/05/Informe-violencia-pol%C3%ADtica-segundo-semestre-2019.pdf"/>
    <hyperlink ref="M4662" r:id="rId1535" display="https://www.impulsociudadano.org/wp-content/uploads/2020/05/Informe-violencia-pol%C3%ADtica-segundo-semestre-2019.pdf"/>
    <hyperlink ref="M4663" r:id="rId1536" display="https://www.impulsociudadano.org/wp-content/uploads/2020/05/Informe-violencia-pol%C3%ADtica-segundo-semestre-2019.pdf"/>
    <hyperlink ref="M4664" r:id="rId1537" display="https://www.impulsociudadano.org/wp-content/uploads/2020/05/Informe-violencia-pol%C3%ADtica-segundo-semestre-2019.pdf"/>
    <hyperlink ref="M4665" r:id="rId1538" display="https://www.impulsociudadano.org/wp-content/uploads/2020/05/Informe-violencia-pol%C3%ADtica-segundo-semestre-2019.pdf"/>
    <hyperlink ref="M4666" r:id="rId1539" display="https://www.impulsociudadano.org/wp-content/uploads/2020/05/Informe-violencia-pol%C3%ADtica-segundo-semestre-2019.pdf"/>
    <hyperlink ref="M4667" r:id="rId1540" display="https://www.impulsociudadano.org/wp-content/uploads/2020/05/Informe-violencia-pol%C3%ADtica-segundo-semestre-2019.pdf"/>
    <hyperlink ref="M4668" r:id="rId1541" display="https://www.impulsociudadano.org/wp-content/uploads/2020/05/Informe-violencia-pol%C3%ADtica-segundo-semestre-2019.pdf"/>
    <hyperlink ref="M4669" r:id="rId1542" display="https://www.impulsociudadano.org/wp-content/uploads/2020/05/Informe-violencia-pol%C3%ADtica-segundo-semestre-2019.pdf"/>
    <hyperlink ref="M4670" r:id="rId1543" display="https://www.impulsociudadano.org/wp-content/uploads/2020/05/Informe-violencia-pol%C3%ADtica-segundo-semestre-2019.pdf"/>
    <hyperlink ref="M4671" r:id="rId1544" display="https://www.impulsociudadano.org/wp-content/uploads/2020/05/Informe-violencia-pol%C3%ADtica-segundo-semestre-2019.pdf"/>
    <hyperlink ref="M4672" r:id="rId1545" display="https://www.impulsociudadano.org/wp-content/uploads/2020/05/Informe-violencia-pol%C3%ADtica-segundo-semestre-2019.pdf"/>
    <hyperlink ref="M4673" r:id="rId1546" display="https://www.impulsociudadano.org/wp-content/uploads/2020/05/Informe-violencia-pol%C3%ADtica-segundo-semestre-2019.pdf"/>
    <hyperlink ref="M4674" r:id="rId1547" display="https://www.impulsociudadano.org/wp-content/uploads/2020/05/Informe-violencia-pol%C3%ADtica-segundo-semestre-2019.pdf"/>
    <hyperlink ref="M4675" r:id="rId1548" display="https://www.impulsociudadano.org/wp-content/uploads/2020/05/Informe-violencia-pol%C3%ADtica-segundo-semestre-2019.pdf"/>
    <hyperlink ref="M4676" r:id="rId1549" display="https://www.impulsociudadano.org/wp-content/uploads/2020/05/Informe-violencia-pol%C3%ADtica-segundo-semestre-2019.pdf"/>
    <hyperlink ref="M4677" r:id="rId1550" display="https://www.impulsociudadano.org/wp-content/uploads/2020/05/Informe-violencia-pol%C3%ADtica-segundo-semestre-2019.pdf"/>
    <hyperlink ref="M4678" r:id="rId1551" display="https://www.impulsociudadano.org/wp-content/uploads/2020/05/Informe-violencia-pol%C3%ADtica-segundo-semestre-2019.pdf"/>
    <hyperlink ref="M4679" r:id="rId1552" display="https://www.impulsociudadano.org/wp-content/uploads/2020/05/Informe-violencia-pol%C3%ADtica-segundo-semestre-2019.pdf"/>
    <hyperlink ref="M4680" r:id="rId1553" display="https://www.impulsociudadano.org/wp-content/uploads/2020/05/Informe-violencia-pol%C3%ADtica-segundo-semestre-2019.pdf"/>
    <hyperlink ref="M4681" r:id="rId1554" display="https://www.impulsociudadano.org/wp-content/uploads/2020/05/Informe-violencia-pol%C3%ADtica-segundo-semestre-2019.pdf"/>
    <hyperlink ref="M4682" r:id="rId1555" display="https://www.impulsociudadano.org/wp-content/uploads/2020/05/Informe-violencia-pol%C3%ADtica-segundo-semestre-2019.pdf"/>
    <hyperlink ref="M4683" r:id="rId1556" display="https://www.impulsociudadano.org/wp-content/uploads/2020/05/Informe-violencia-pol%C3%ADtica-segundo-semestre-2019.pdf"/>
    <hyperlink ref="M4684" r:id="rId1557" display="https://www.impulsociudadano.org/wp-content/uploads/2020/05/Informe-violencia-pol%C3%ADtica-segundo-semestre-2019.pdf"/>
    <hyperlink ref="M4685" r:id="rId1558" display="https://www.impulsociudadano.org/wp-content/uploads/2020/05/Informe-violencia-pol%C3%ADtica-segundo-semestre-2019.pdf"/>
    <hyperlink ref="M4686" r:id="rId1559" display="https://www.impulsociudadano.org/wp-content/uploads/2020/05/Informe-violencia-pol%C3%ADtica-segundo-semestre-2019.pdf"/>
    <hyperlink ref="M4687" r:id="rId1560" display="https://www.impulsociudadano.org/wp-content/uploads/2020/05/Informe-violencia-pol%C3%ADtica-segundo-semestre-2019.pdf"/>
    <hyperlink ref="M4688" r:id="rId1561" display="https://www.impulsociudadano.org/wp-content/uploads/2020/05/Informe-violencia-pol%C3%ADtica-segundo-semestre-2019.pdf"/>
    <hyperlink ref="M4689" r:id="rId1562" display="https://www.impulsociudadano.org/wp-content/uploads/2020/05/Informe-violencia-pol%C3%ADtica-segundo-semestre-2019.pdf"/>
    <hyperlink ref="M4690" r:id="rId1563" display="https://www.impulsociudadano.org/wp-content/uploads/2020/05/Informe-violencia-pol%C3%ADtica-segundo-semestre-2019.pdf"/>
    <hyperlink ref="M4691" r:id="rId1564" display="https://www.impulsociudadano.org/wp-content/uploads/2020/05/Informe-violencia-pol%C3%ADtica-segundo-semestre-2019.pdf"/>
    <hyperlink ref="M4692" r:id="rId1565" display="https://www.impulsociudadano.org/wp-content/uploads/2020/05/Informe-violencia-pol%C3%ADtica-segundo-semestre-2019.pdf"/>
    <hyperlink ref="M4693" r:id="rId1566" display="https://www.impulsociudadano.org/wp-content/uploads/2020/05/Informe-violencia-pol%C3%ADtica-segundo-semestre-2019.pdf"/>
    <hyperlink ref="M4694" r:id="rId1567" display="https://www.impulsociudadano.org/wp-content/uploads/2020/05/Informe-violencia-pol%C3%ADtica-segundo-semestre-2019.pdf"/>
    <hyperlink ref="M4695" r:id="rId1568" display="https://www.impulsociudadano.org/wp-content/uploads/2020/05/Informe-violencia-pol%C3%ADtica-segundo-semestre-2019.pdf"/>
    <hyperlink ref="M4696" r:id="rId1569" display="https://www.impulsociudadano.org/wp-content/uploads/2020/05/Informe-violencia-pol%C3%ADtica-segundo-semestre-2019.pdf"/>
    <hyperlink ref="M4697" r:id="rId1570" display="https://www.impulsociudadano.org/wp-content/uploads/2020/05/Informe-violencia-pol%C3%ADtica-segundo-semestre-2019.pdf"/>
    <hyperlink ref="M4698" r:id="rId1571" display="https://www.impulsociudadano.org/wp-content/uploads/2020/05/Informe-violencia-pol%C3%ADtica-segundo-semestre-2019.pdf"/>
    <hyperlink ref="M4699" r:id="rId1572" display="https://www.impulsociudadano.org/wp-content/uploads/2020/05/Informe-violencia-pol%C3%ADtica-segundo-semestre-2019.pdf"/>
    <hyperlink ref="M4700" r:id="rId1573" display="https://www.impulsociudadano.org/wp-content/uploads/2020/05/Informe-violencia-pol%C3%ADtica-segundo-semestre-2019.pdf"/>
    <hyperlink ref="M4701" r:id="rId1574" display="https://www.impulsociudadano.org/wp-content/uploads/2020/05/Informe-violencia-pol%C3%ADtica-segundo-semestre-2019.pdf"/>
    <hyperlink ref="M4702" r:id="rId1575" display="https://www.impulsociudadano.org/wp-content/uploads/2020/05/Informe-violencia-pol%C3%ADtica-segundo-semestre-2019.pdf"/>
    <hyperlink ref="M4703" r:id="rId1576" display="https://www.impulsociudadano.org/wp-content/uploads/2020/05/Informe-violencia-pol%C3%ADtica-segundo-semestre-2019.pdf"/>
    <hyperlink ref="M4704" r:id="rId1577" display="https://www.impulsociudadano.org/wp-content/uploads/2020/05/Informe-violencia-pol%C3%ADtica-segundo-semestre-2019.pdf"/>
    <hyperlink ref="M4705" r:id="rId1578" display="https://www.impulsociudadano.org/wp-content/uploads/2020/05/Informe-violencia-pol%C3%ADtica-segundo-semestre-2019.pdf"/>
    <hyperlink ref="M4706" r:id="rId1579" display="https://www.impulsociudadano.org/wp-content/uploads/2020/05/Informe-violencia-pol%C3%ADtica-segundo-semestre-2019.pdf"/>
    <hyperlink ref="M4707" r:id="rId1580" display="https://www.impulsociudadano.org/wp-content/uploads/2020/05/Informe-violencia-pol%C3%ADtica-segundo-semestre-2019.pdf"/>
    <hyperlink ref="M4708" r:id="rId1581" display="https://www.impulsociudadano.org/wp-content/uploads/2020/05/Informe-violencia-pol%C3%ADtica-segundo-semestre-2019.pdf"/>
    <hyperlink ref="M4709" r:id="rId1582" display="https://www.impulsociudadano.org/wp-content/uploads/2020/05/Informe-violencia-pol%C3%ADtica-segundo-semestre-2019.pdf"/>
    <hyperlink ref="M4710" r:id="rId1583" display="https://www.impulsociudadano.org/wp-content/uploads/2020/05/Informe-violencia-pol%C3%ADtica-segundo-semestre-2019.pdf"/>
    <hyperlink ref="M4711" r:id="rId1584" display="https://www.impulsociudadano.org/wp-content/uploads/2020/05/Informe-violencia-pol%C3%ADtica-segundo-semestre-2019.pdf"/>
    <hyperlink ref="M4712" r:id="rId1585" display="https://www.impulsociudadano.org/wp-content/uploads/2020/05/Informe-violencia-pol%C3%ADtica-segundo-semestre-2019.pdf"/>
    <hyperlink ref="M4713" r:id="rId1586" display="https://www.impulsociudadano.org/wp-content/uploads/2020/05/Informe-violencia-pol%C3%ADtica-segundo-semestre-2019.pdf"/>
    <hyperlink ref="M4714" r:id="rId1587" display="https://www.impulsociudadano.org/wp-content/uploads/2020/05/Informe-violencia-pol%C3%ADtica-segundo-semestre-2019.pdf"/>
    <hyperlink ref="M4715" r:id="rId1588" display="https://www.impulsociudadano.org/wp-content/uploads/2020/05/Informe-violencia-pol%C3%ADtica-segundo-semestre-2019.pdf"/>
    <hyperlink ref="M4716" r:id="rId1589" display="https://www.impulsociudadano.org/wp-content/uploads/2020/05/Informe-violencia-pol%C3%ADtica-segundo-semestre-2019.pdf"/>
    <hyperlink ref="M4717" r:id="rId1590" display="https://www.impulsociudadano.org/wp-content/uploads/2020/05/Informe-violencia-pol%C3%ADtica-segundo-semestre-2019.pdf"/>
    <hyperlink ref="M4718" r:id="rId1591" display="https://www.impulsociudadano.org/wp-content/uploads/2020/05/Informe-violencia-pol%C3%ADtica-segundo-semestre-2019.pdf"/>
    <hyperlink ref="M4719" r:id="rId1592" display="https://www.impulsociudadano.org/wp-content/uploads/2020/05/Informe-violencia-pol%C3%ADtica-segundo-semestre-2019.pdf"/>
    <hyperlink ref="M4720" r:id="rId1593" display="https://www.impulsociudadano.org/wp-content/uploads/2020/05/Informe-violencia-pol%C3%ADtica-segundo-semestre-2019.pdf"/>
    <hyperlink ref="M4721" r:id="rId1594" display="https://www.impulsociudadano.org/wp-content/uploads/2020/05/Informe-violencia-pol%C3%ADtica-segundo-semestre-2019.pdf"/>
    <hyperlink ref="M4722" r:id="rId1595" display="https://www.impulsociudadano.org/wp-content/uploads/2020/05/Informe-violencia-pol%C3%ADtica-segundo-semestre-2019.pdf"/>
    <hyperlink ref="M4723" r:id="rId1596" display="https://www.impulsociudadano.org/wp-content/uploads/2020/05/Informe-violencia-pol%C3%ADtica-segundo-semestre-2019.pdf"/>
    <hyperlink ref="M4724" r:id="rId1597" display="https://www.impulsociudadano.org/wp-content/uploads/2020/05/Informe-violencia-pol%C3%ADtica-segundo-semestre-2019.pdf"/>
    <hyperlink ref="M4725" r:id="rId1598" display="https://www.impulsociudadano.org/wp-content/uploads/2020/05/Informe-violencia-pol%C3%ADtica-segundo-semestre-2019.pdf"/>
    <hyperlink ref="M4726" r:id="rId1599" display="https://www.impulsociudadano.org/wp-content/uploads/2020/05/Informe-violencia-pol%C3%ADtica-segundo-semestre-2019.pdf"/>
    <hyperlink ref="M4727" r:id="rId1600" display="https://www.impulsociudadano.org/wp-content/uploads/2020/05/Informe-violencia-pol%C3%ADtica-segundo-semestre-2019.pdf"/>
    <hyperlink ref="M4728" r:id="rId1601" display="https://www.impulsociudadano.org/wp-content/uploads/2020/05/Informe-violencia-pol%C3%ADtica-segundo-semestre-2019.pdf"/>
    <hyperlink ref="M4729" r:id="rId1602" display="https://www.impulsociudadano.org/wp-content/uploads/2020/05/Informe-violencia-pol%C3%ADtica-segundo-semestre-2019.pdf"/>
    <hyperlink ref="M4730" r:id="rId1603" display="https://www.impulsociudadano.org/wp-content/uploads/2020/05/Informe-violencia-pol%C3%ADtica-segundo-semestre-2019.pdf"/>
    <hyperlink ref="M4731" r:id="rId1604" display="https://www.impulsociudadano.org/wp-content/uploads/2020/05/Informe-violencia-pol%C3%ADtica-segundo-semestre-2019.pdf"/>
    <hyperlink ref="M4732" r:id="rId1605" display="https://www.impulsociudadano.org/wp-content/uploads/2020/05/Informe-violencia-pol%C3%ADtica-segundo-semestre-2019.pdf"/>
    <hyperlink ref="M4733" r:id="rId1606" display="https://www.impulsociudadano.org/wp-content/uploads/2020/05/Informe-violencia-pol%C3%ADtica-segundo-semestre-2019.pdf"/>
    <hyperlink ref="M4734" r:id="rId1607" display="https://www.impulsociudadano.org/wp-content/uploads/2020/05/Informe-violencia-pol%C3%ADtica-segundo-semestre-2019.pdf"/>
    <hyperlink ref="M4735" r:id="rId1608" display="https://www.impulsociudadano.org/wp-content/uploads/2020/05/Informe-violencia-pol%C3%ADtica-segundo-semestre-2019.pdf"/>
    <hyperlink ref="M4736" r:id="rId1609" display="https://www.impulsociudadano.org/wp-content/uploads/2020/05/Informe-violencia-pol%C3%ADtica-segundo-semestre-2019.pdf"/>
    <hyperlink ref="M4737" r:id="rId1610" display="https://www.impulsociudadano.org/wp-content/uploads/2020/05/Informe-violencia-pol%C3%ADtica-segundo-semestre-2019.pdf"/>
    <hyperlink ref="M4738" r:id="rId1611" display="https://www.impulsociudadano.org/wp-content/uploads/2020/05/Informe-violencia-pol%C3%ADtica-segundo-semestre-2019.pdf"/>
    <hyperlink ref="M4739" r:id="rId1612" display="https://www.impulsociudadano.org/wp-content/uploads/2020/05/Informe-violencia-pol%C3%ADtica-segundo-semestre-2019.pdf"/>
    <hyperlink ref="M4740" r:id="rId1613" display="https://www.impulsociudadano.org/wp-content/uploads/2020/05/Informe-violencia-pol%C3%ADtica-segundo-semestre-2019.pdf"/>
    <hyperlink ref="M4741" r:id="rId1614" display="https://www.impulsociudadano.org/wp-content/uploads/2020/05/Informe-violencia-pol%C3%ADtica-segundo-semestre-2019.pdf"/>
    <hyperlink ref="M4742" r:id="rId1615" display="https://www.impulsociudadano.org/wp-content/uploads/2020/05/Informe-violencia-pol%C3%ADtica-segundo-semestre-2019.pdf"/>
    <hyperlink ref="M4743" r:id="rId1616" display="https://www.impulsociudadano.org/wp-content/uploads/2020/05/Informe-violencia-pol%C3%ADtica-segundo-semestre-2019.pdf"/>
    <hyperlink ref="M4744" r:id="rId1617" display="https://www.impulsociudadano.org/wp-content/uploads/2020/05/Informe-violencia-pol%C3%ADtica-segundo-semestre-2019.pdf"/>
    <hyperlink ref="M4745" r:id="rId1618" display="https://www.impulsociudadano.org/wp-content/uploads/2020/05/Informe-violencia-pol%C3%ADtica-segundo-semestre-2019.pdf"/>
    <hyperlink ref="M4746" r:id="rId1619" display="https://www.impulsociudadano.org/wp-content/uploads/2020/05/Informe-violencia-pol%C3%ADtica-segundo-semestre-2019.pdf"/>
    <hyperlink ref="M4747" r:id="rId1620" display="https://www.impulsociudadano.org/wp-content/uploads/2020/05/Informe-violencia-pol%C3%ADtica-segundo-semestre-2019.pdf"/>
    <hyperlink ref="M4748" r:id="rId1621" display="https://www.impulsociudadano.org/wp-content/uploads/2020/05/Informe-violencia-pol%C3%ADtica-segundo-semestre-2019.pdf"/>
    <hyperlink ref="M4749" r:id="rId1622" display="https://www.impulsociudadano.org/wp-content/uploads/2020/05/Informe-violencia-pol%C3%ADtica-segundo-semestre-2019.pdf"/>
    <hyperlink ref="M4750" r:id="rId1623" display="https://www.impulsociudadano.org/wp-content/uploads/2020/05/Informe-violencia-pol%C3%ADtica-segundo-semestre-2019.pdf"/>
    <hyperlink ref="M4751" r:id="rId1624" display="https://www.impulsociudadano.org/wp-content/uploads/2020/05/Informe-violencia-pol%C3%ADtica-segundo-semestre-2019.pdf"/>
    <hyperlink ref="M4752" r:id="rId1625" display="https://www.impulsociudadano.org/wp-content/uploads/2020/05/Informe-violencia-pol%C3%ADtica-segundo-semestre-2019.pdf"/>
    <hyperlink ref="M4753" r:id="rId1626" display="https://www.impulsociudadano.org/wp-content/uploads/2020/05/Informe-violencia-pol%C3%ADtica-segundo-semestre-2019.pdf"/>
    <hyperlink ref="M4754" r:id="rId1627" display="https://www.impulsociudadano.org/wp-content/uploads/2020/05/Informe-violencia-pol%C3%ADtica-segundo-semestre-2019.pdf"/>
    <hyperlink ref="M4755" r:id="rId1628" display="https://www.impulsociudadano.org/wp-content/uploads/2020/05/Informe-violencia-pol%C3%ADtica-segundo-semestre-2019.pdf"/>
    <hyperlink ref="M4756" r:id="rId1629" display="https://www.impulsociudadano.org/wp-content/uploads/2020/05/Informe-violencia-pol%C3%ADtica-segundo-semestre-2019.pdf"/>
    <hyperlink ref="M4757" r:id="rId1630" display="https://www.impulsociudadano.org/wp-content/uploads/2020/05/Informe-violencia-pol%C3%ADtica-segundo-semestre-2019.pdf"/>
    <hyperlink ref="M4758" r:id="rId1631" display="https://www.impulsociudadano.org/wp-content/uploads/2020/05/Informe-violencia-pol%C3%ADtica-segundo-semestre-2019.pdf"/>
    <hyperlink ref="M4759" r:id="rId1632" display="https://www.impulsociudadano.org/wp-content/uploads/2020/05/Informe-violencia-pol%C3%ADtica-segundo-semestre-2019.pdf"/>
    <hyperlink ref="M4760" r:id="rId1633" display="https://www.impulsociudadano.org/wp-content/uploads/2020/05/Informe-violencia-pol%C3%ADtica-segundo-semestre-2019.pdf"/>
    <hyperlink ref="M4761" r:id="rId1634" display="https://www.impulsociudadano.org/wp-content/uploads/2020/05/Informe-violencia-pol%C3%ADtica-segundo-semestre-2019.pdf"/>
    <hyperlink ref="M4762" r:id="rId1635" display="https://www.impulsociudadano.org/wp-content/uploads/2020/05/Informe-violencia-pol%C3%ADtica-segundo-semestre-2019.pdf"/>
    <hyperlink ref="M4763" r:id="rId1636" display="https://www.impulsociudadano.org/wp-content/uploads/2020/05/Informe-violencia-pol%C3%ADtica-segundo-semestre-2019.pdf"/>
    <hyperlink ref="M4764" r:id="rId1637" display="https://www.impulsociudadano.org/wp-content/uploads/2020/05/Informe-violencia-pol%C3%ADtica-segundo-semestre-2019.pdf"/>
    <hyperlink ref="M4765" r:id="rId1638" display="https://www.impulsociudadano.org/wp-content/uploads/2020/05/Informe-violencia-pol%C3%ADtica-segundo-semestre-2019.pdf"/>
    <hyperlink ref="M4766" r:id="rId1639" display="https://www.impulsociudadano.org/wp-content/uploads/2020/05/Informe-violencia-pol%C3%ADtica-segundo-semestre-2019.pdf"/>
    <hyperlink ref="M4767" r:id="rId1640" display="https://www.impulsociudadano.org/wp-content/uploads/2020/05/Informe-violencia-pol%C3%ADtica-segundo-semestre-2019.pdf"/>
    <hyperlink ref="M4768" r:id="rId1641" display="https://www.impulsociudadano.org/wp-content/uploads/2020/05/Informe-violencia-pol%C3%ADtica-segundo-semestre-2019.pdf"/>
    <hyperlink ref="M4769" r:id="rId1642" display="https://www.impulsociudadano.org/wp-content/uploads/2020/05/Informe-violencia-pol%C3%ADtica-segundo-semestre-2019.pdf"/>
    <hyperlink ref="M4770" r:id="rId1643" display="https://www.impulsociudadano.org/wp-content/uploads/2020/05/Informe-violencia-pol%C3%ADtica-segundo-semestre-2019.pdf"/>
    <hyperlink ref="M4771" r:id="rId1644" display="https://www.impulsociudadano.org/wp-content/uploads/2020/05/Informe-violencia-pol%C3%ADtica-segundo-semestre-2019.pdf"/>
    <hyperlink ref="M4772" r:id="rId1645" display="https://www.impulsociudadano.org/wp-content/uploads/2020/05/Informe-violencia-pol%C3%ADtica-segundo-semestre-2019.pdf"/>
    <hyperlink ref="M4773" r:id="rId1646" display="https://www.impulsociudadano.org/wp-content/uploads/2020/05/Informe-violencia-pol%C3%ADtica-segundo-semestre-2019.pdf"/>
    <hyperlink ref="M4774" r:id="rId1647" display="https://www.impulsociudadano.org/wp-content/uploads/2020/05/Informe-violencia-pol%C3%ADtica-segundo-semestre-2019.pdf"/>
    <hyperlink ref="M4775" r:id="rId1648" display="https://www.impulsociudadano.org/wp-content/uploads/2020/05/Informe-violencia-pol%C3%ADtica-segundo-semestre-2019.pdf"/>
    <hyperlink ref="M4776" r:id="rId1649" display="https://www.impulsociudadano.org/wp-content/uploads/2020/05/Informe-violencia-pol%C3%ADtica-segundo-semestre-2019.pdf"/>
    <hyperlink ref="M4777" r:id="rId1650" display="https://www.impulsociudadano.org/wp-content/uploads/2020/05/Informe-violencia-pol%C3%ADtica-segundo-semestre-2019.pdf"/>
    <hyperlink ref="M4778" r:id="rId1651" display="https://www.impulsociudadano.org/wp-content/uploads/2020/05/Informe-violencia-pol%C3%ADtica-segundo-semestre-2019.pdf"/>
    <hyperlink ref="M4779" r:id="rId1652" display="https://www.impulsociudadano.org/wp-content/uploads/2020/05/Informe-violencia-pol%C3%ADtica-segundo-semestre-2019.pdf"/>
    <hyperlink ref="M4780" r:id="rId1653" display="https://www.impulsociudadano.org/wp-content/uploads/2020/05/Informe-violencia-pol%C3%ADtica-segundo-semestre-2019.pdf"/>
    <hyperlink ref="M4781" r:id="rId1654" display="https://www.impulsociudadano.org/wp-content/uploads/2020/05/Informe-violencia-pol%C3%ADtica-segundo-semestre-2019.pdf"/>
    <hyperlink ref="M4782" r:id="rId1655" display="https://www.impulsociudadano.org/wp-content/uploads/2020/05/Informe-violencia-pol%C3%ADtica-segundo-semestre-2019.pdf"/>
    <hyperlink ref="M4783" r:id="rId1656" display="https://www.impulsociudadano.org/wp-content/uploads/2020/05/Informe-violencia-pol%C3%ADtica-segundo-semestre-2019.pdf"/>
    <hyperlink ref="M4784" r:id="rId1657" display="https://www.impulsociudadano.org/wp-content/uploads/2020/05/Informe-violencia-pol%C3%ADtica-segundo-semestre-2019.pdf"/>
    <hyperlink ref="M4785" r:id="rId1658" display="https://www.impulsociudadano.org/wp-content/uploads/2020/05/Informe-violencia-pol%C3%ADtica-segundo-semestre-2019.pdf"/>
    <hyperlink ref="M4786" r:id="rId1659" display="https://www.impulsociudadano.org/wp-content/uploads/2020/05/Informe-violencia-pol%C3%ADtica-segundo-semestre-2019.pdf"/>
    <hyperlink ref="M4787" r:id="rId1660" display="https://www.impulsociudadano.org/wp-content/uploads/2020/05/Informe-violencia-pol%C3%ADtica-segundo-semestre-2019.pdf"/>
    <hyperlink ref="M4788" r:id="rId1661" display="https://www.impulsociudadano.org/wp-content/uploads/2020/05/Informe-violencia-pol%C3%ADtica-segundo-semestre-2019.pdf"/>
    <hyperlink ref="M4789" r:id="rId1662" display="https://www.impulsociudadano.org/wp-content/uploads/2020/05/Informe-violencia-pol%C3%ADtica-segundo-semestre-2019.pdf"/>
    <hyperlink ref="M4790" r:id="rId1663" display="https://www.impulsociudadano.org/wp-content/uploads/2020/05/Informe-violencia-pol%C3%ADtica-segundo-semestre-2019.pdf"/>
    <hyperlink ref="M4791" r:id="rId1664" display="https://www.impulsociudadano.org/wp-content/uploads/2020/05/Informe-violencia-pol%C3%ADtica-segundo-semestre-2019.pdf"/>
    <hyperlink ref="M4792" r:id="rId1665" display="https://www.impulsociudadano.org/wp-content/uploads/2020/05/Informe-violencia-pol%C3%ADtica-segundo-semestre-2019.pdf"/>
    <hyperlink ref="M4793" r:id="rId1666" display="https://www.impulsociudadano.org/wp-content/uploads/2020/05/Informe-violencia-pol%C3%ADtica-segundo-semestre-2019.pdf"/>
    <hyperlink ref="M4794" r:id="rId1667" display="https://www.impulsociudadano.org/wp-content/uploads/2020/05/Informe-violencia-pol%C3%ADtica-segundo-semestre-2019.pdf"/>
    <hyperlink ref="M4795" r:id="rId1668" display="https://www.impulsociudadano.org/wp-content/uploads/2020/05/Informe-violencia-pol%C3%ADtica-segundo-semestre-2019.pdf"/>
    <hyperlink ref="M4796" r:id="rId1669" display="https://www.impulsociudadano.org/wp-content/uploads/2020/05/Informe-violencia-pol%C3%ADtica-segundo-semestre-2019.pdf"/>
    <hyperlink ref="M4797" r:id="rId1670" display="https://www.impulsociudadano.org/wp-content/uploads/2020/05/Informe-violencia-pol%C3%ADtica-segundo-semestre-2019.pdf"/>
    <hyperlink ref="M4798" r:id="rId1671" display="https://www.impulsociudadano.org/wp-content/uploads/2020/05/Informe-violencia-pol%C3%ADtica-segundo-semestre-2019.pdf"/>
    <hyperlink ref="M4799" r:id="rId1672" display="https://www.impulsociudadano.org/wp-content/uploads/2020/05/Informe-violencia-pol%C3%ADtica-segundo-semestre-2019.pdf"/>
    <hyperlink ref="M4800" r:id="rId1673" display="https://www.impulsociudadano.org/wp-content/uploads/2020/05/Informe-violencia-pol%C3%ADtica-segundo-semestre-2019.pdf"/>
    <hyperlink ref="M4801" r:id="rId1674" display="https://www.impulsociudadano.org/wp-content/uploads/2020/05/Informe-violencia-pol%C3%ADtica-segundo-semestre-2019.pdf"/>
    <hyperlink ref="M4802" r:id="rId1675" display="https://www.impulsociudadano.org/wp-content/uploads/2020/05/Informe-violencia-pol%C3%ADtica-segundo-semestre-2019.pdf"/>
    <hyperlink ref="M4803" r:id="rId1676" display="https://www.impulsociudadano.org/wp-content/uploads/2020/05/Informe-violencia-pol%C3%ADtica-segundo-semestre-2019.pdf"/>
    <hyperlink ref="M4804" r:id="rId1677" display="https://www.impulsociudadano.org/wp-content/uploads/2020/05/Informe-violencia-pol%C3%ADtica-segundo-semestre-2019.pdf"/>
    <hyperlink ref="M4805" r:id="rId1678" display="https://www.impulsociudadano.org/wp-content/uploads/2020/05/Informe-violencia-pol%C3%ADtica-segundo-semestre-2019.pdf"/>
    <hyperlink ref="M4806" r:id="rId1679" display="https://www.impulsociudadano.org/wp-content/uploads/2020/05/Informe-violencia-pol%C3%ADtica-segundo-semestre-2019.pdf"/>
    <hyperlink ref="M4807" r:id="rId1680" display="https://www.impulsociudadano.org/wp-content/uploads/2020/05/Informe-violencia-pol%C3%ADtica-segundo-semestre-2019.pdf"/>
    <hyperlink ref="M4808" r:id="rId1681" display="https://www.impulsociudadano.org/wp-content/uploads/2020/05/Informe-violencia-pol%C3%ADtica-segundo-semestre-2019.pdf"/>
    <hyperlink ref="M4809" r:id="rId1682" display="https://www.impulsociudadano.org/wp-content/uploads/2020/05/Informe-violencia-pol%C3%ADtica-segundo-semestre-2019.pdf"/>
    <hyperlink ref="M4810" r:id="rId1683" display="https://www.impulsociudadano.org/wp-content/uploads/2020/05/Informe-violencia-pol%C3%ADtica-segundo-semestre-2019.pdf"/>
    <hyperlink ref="M4811" r:id="rId1684" display="https://www.impulsociudadano.org/wp-content/uploads/2020/05/Informe-violencia-pol%C3%ADtica-segundo-semestre-2019.pdf"/>
    <hyperlink ref="M4812" r:id="rId1685" display="https://www.impulsociudadano.org/wp-content/uploads/2020/05/Informe-violencia-pol%C3%ADtica-segundo-semestre-2019.pdf"/>
    <hyperlink ref="M4813" r:id="rId1686" display="https://www.impulsociudadano.org/wp-content/uploads/2020/05/Informe-violencia-pol%C3%ADtica-segundo-semestre-2019.pdf"/>
    <hyperlink ref="M4814" r:id="rId1687" display="https://www.impulsociudadano.org/wp-content/uploads/2020/05/Informe-violencia-pol%C3%ADtica-segundo-semestre-2019.pdf"/>
    <hyperlink ref="M4815" r:id="rId1688" display="https://www.impulsociudadano.org/wp-content/uploads/2020/05/Informe-violencia-pol%C3%ADtica-segundo-semestre-2019.pdf"/>
    <hyperlink ref="M4816" r:id="rId1689" display="https://www.impulsociudadano.org/wp-content/uploads/2020/05/Informe-violencia-pol%C3%ADtica-segundo-semestre-2019.pdf"/>
    <hyperlink ref="M4817" r:id="rId1690" display="https://www.impulsociudadano.org/wp-content/uploads/2020/05/Informe-violencia-pol%C3%ADtica-segundo-semestre-2019.pdf"/>
    <hyperlink ref="M4818" r:id="rId1691" display="https://www.impulsociudadano.org/wp-content/uploads/2020/05/Informe-violencia-pol%C3%ADtica-segundo-semestre-2019.pdf"/>
    <hyperlink ref="M4819" r:id="rId1692" display="https://www.impulsociudadano.org/wp-content/uploads/2020/05/Informe-violencia-pol%C3%ADtica-segundo-semestre-2019.pdf"/>
    <hyperlink ref="M4820" r:id="rId1693" display="https://www.impulsociudadano.org/wp-content/uploads/2020/05/Informe-violencia-pol%C3%ADtica-segundo-semestre-2019.pdf"/>
    <hyperlink ref="M4821" r:id="rId1694" display="https://www.impulsociudadano.org/wp-content/uploads/2020/05/Informe-violencia-pol%C3%ADtica-segundo-semestre-2019.pdf"/>
    <hyperlink ref="M4822" r:id="rId1695" display="https://www.impulsociudadano.org/wp-content/uploads/2020/05/Informe-violencia-pol%C3%ADtica-segundo-semestre-2019.pdf"/>
    <hyperlink ref="M4823" r:id="rId1696" display="https://www.impulsociudadano.org/wp-content/uploads/2020/05/Informe-violencia-pol%C3%ADtica-segundo-semestre-2019.pdf"/>
    <hyperlink ref="M4824" r:id="rId1697" display="https://www.impulsociudadano.org/wp-content/uploads/2020/05/Informe-violencia-pol%C3%ADtica-segundo-semestre-2019.pdf"/>
    <hyperlink ref="M4825" r:id="rId1698" display="https://www.impulsociudadano.org/wp-content/uploads/2020/05/Informe-violencia-pol%C3%ADtica-segundo-semestre-2019.pdf"/>
    <hyperlink ref="M4826" r:id="rId1699" display="https://www.impulsociudadano.org/wp-content/uploads/2020/05/Informe-violencia-pol%C3%ADtica-segundo-semestre-2019.pdf"/>
    <hyperlink ref="M4827" r:id="rId1700" display="https://www.impulsociudadano.org/wp-content/uploads/2020/05/Informe-violencia-pol%C3%ADtica-segundo-semestre-2019.pdf"/>
    <hyperlink ref="M4828" r:id="rId1701" display="https://www.impulsociudadano.org/wp-content/uploads/2020/05/Informe-violencia-pol%C3%ADtica-segundo-semestre-2019.pdf"/>
    <hyperlink ref="M4829" r:id="rId1702" display="https://www.impulsociudadano.org/wp-content/uploads/2020/05/Informe-violencia-pol%C3%ADtica-segundo-semestre-2019.pdf"/>
    <hyperlink ref="M4830" r:id="rId1703" display="https://www.impulsociudadano.org/wp-content/uploads/2020/05/Informe-violencia-pol%C3%ADtica-segundo-semestre-2019.pdf"/>
    <hyperlink ref="M4831" r:id="rId1704" display="https://www.impulsociudadano.org/wp-content/uploads/2020/05/Informe-violencia-pol%C3%ADtica-segundo-semestre-2019.pdf"/>
    <hyperlink ref="M4832" r:id="rId1705" display="https://www.impulsociudadano.org/wp-content/uploads/2020/05/Informe-violencia-pol%C3%ADtica-segundo-semestre-2019.pdf"/>
    <hyperlink ref="M4833" r:id="rId1706" display="https://www.impulsociudadano.org/wp-content/uploads/2020/05/Informe-violencia-pol%C3%ADtica-segundo-semestre-2019.pdf"/>
    <hyperlink ref="M4834" r:id="rId1707" display="https://www.impulsociudadano.org/wp-content/uploads/2020/05/Informe-violencia-pol%C3%ADtica-segundo-semestre-2019.pdf"/>
    <hyperlink ref="M4835" r:id="rId1708" display="https://www.impulsociudadano.org/wp-content/uploads/2020/05/Informe-violencia-pol%C3%ADtica-segundo-semestre-2019.pdf"/>
    <hyperlink ref="M4836" r:id="rId1709" display="https://www.impulsociudadano.org/wp-content/uploads/2020/05/Informe-violencia-pol%C3%ADtica-segundo-semestre-2019.pdf"/>
    <hyperlink ref="M4837" r:id="rId1710" display="https://www.impulsociudadano.org/wp-content/uploads/2020/05/Informe-violencia-pol%C3%ADtica-segundo-semestre-2019.pdf"/>
    <hyperlink ref="M4838" r:id="rId1711" display="https://www.impulsociudadano.org/wp-content/uploads/2020/05/Informe-violencia-pol%C3%ADtica-segundo-semestre-2019.pdf"/>
    <hyperlink ref="M4839" r:id="rId1712" display="https://www.impulsociudadano.org/wp-content/uploads/2020/05/Informe-violencia-pol%C3%ADtica-segundo-semestre-2019.pdf"/>
    <hyperlink ref="M4840" r:id="rId1713" display="https://www.impulsociudadano.org/wp-content/uploads/2020/05/Informe-violencia-pol%C3%ADtica-segundo-semestre-2019.pdf"/>
    <hyperlink ref="M4841" r:id="rId1714" display="https://www.impulsociudadano.org/wp-content/uploads/2020/05/Informe-violencia-pol%C3%ADtica-segundo-semestre-2019.pdf"/>
    <hyperlink ref="M4842" r:id="rId1715" display="https://www.impulsociudadano.org/wp-content/uploads/2020/05/Informe-violencia-pol%C3%ADtica-segundo-semestre-2019.pdf"/>
    <hyperlink ref="M4843" r:id="rId1716" display="https://www.impulsociudadano.org/wp-content/uploads/2020/05/Informe-violencia-pol%C3%ADtica-segundo-semestre-2019.pdf"/>
    <hyperlink ref="M4844" r:id="rId1717" display="https://www.impulsociudadano.org/wp-content/uploads/2020/05/Informe-violencia-pol%C3%ADtica-segundo-semestre-2019.pdf"/>
    <hyperlink ref="M4845" r:id="rId1718" display="https://www.impulsociudadano.org/wp-content/uploads/2020/05/Informe-violencia-pol%C3%ADtica-segundo-semestre-2019.pdf"/>
    <hyperlink ref="M4846" r:id="rId1719" display="https://www.impulsociudadano.org/wp-content/uploads/2020/05/Informe-violencia-pol%C3%ADtica-segundo-semestre-2019.pdf"/>
    <hyperlink ref="M4847" r:id="rId1720" display="https://www.impulsociudadano.org/wp-content/uploads/2020/05/Informe-violencia-pol%C3%ADtica-segundo-semestre-2019.pdf"/>
    <hyperlink ref="M4848" r:id="rId1721" display="https://www.impulsociudadano.org/wp-content/uploads/2020/05/Informe-violencia-pol%C3%ADtica-segundo-semestre-2019.pdf"/>
    <hyperlink ref="M4849" r:id="rId1722" display="https://www.impulsociudadano.org/wp-content/uploads/2020/05/Informe-violencia-pol%C3%ADtica-segundo-semestre-2019.pdf"/>
    <hyperlink ref="M4850" r:id="rId1723" display="https://www.impulsociudadano.org/wp-content/uploads/2020/05/Informe-violencia-pol%C3%ADtica-segundo-semestre-2019.pdf"/>
    <hyperlink ref="M4851" r:id="rId1724" display="https://www.impulsociudadano.org/wp-content/uploads/2020/05/Informe-violencia-pol%C3%ADtica-segundo-semestre-2019.pdf"/>
    <hyperlink ref="M4852" r:id="rId1725" display="https://www.impulsociudadano.org/wp-content/uploads/2020/05/Informe-violencia-pol%C3%ADtica-segundo-semestre-2019.pdf"/>
    <hyperlink ref="M4853" r:id="rId1726" display="https://www.impulsociudadano.org/wp-content/uploads/2020/05/Informe-violencia-pol%C3%ADtica-segundo-semestre-2019.pdf"/>
    <hyperlink ref="M4854" r:id="rId1727" display="https://www.impulsociudadano.org/wp-content/uploads/2020/05/Informe-violencia-pol%C3%ADtica-segundo-semestre-2019.pdf"/>
    <hyperlink ref="M4855" r:id="rId1728" display="https://www.impulsociudadano.org/wp-content/uploads/2020/05/Informe-violencia-pol%C3%ADtica-segundo-semestre-2019.pdf"/>
    <hyperlink ref="M4856" r:id="rId1729" display="https://www.impulsociudadano.org/wp-content/uploads/2020/05/Informe-violencia-pol%C3%ADtica-segundo-semestre-2019.pdf"/>
    <hyperlink ref="M4857" r:id="rId1730" display="https://www.impulsociudadano.org/wp-content/uploads/2020/05/Informe-violencia-pol%C3%ADtica-segundo-semestre-2019.pdf"/>
    <hyperlink ref="M4858" r:id="rId1731" display="https://www.impulsociudadano.org/wp-content/uploads/2020/05/Informe-violencia-pol%C3%ADtica-segundo-semestre-2019.pdf"/>
    <hyperlink ref="M4859" r:id="rId1732" display="https://www.impulsociudadano.org/wp-content/uploads/2020/05/Informe-violencia-pol%C3%ADtica-segundo-semestre-2019.pdf"/>
    <hyperlink ref="M4860" r:id="rId1733" display="https://www.impulsociudadano.org/wp-content/uploads/2020/05/Informe-violencia-pol%C3%ADtica-segundo-semestre-2019.pdf"/>
    <hyperlink ref="M4861" r:id="rId1734" display="https://www.impulsociudadano.org/wp-content/uploads/2020/05/Informe-violencia-pol%C3%ADtica-segundo-semestre-2019.pdf"/>
    <hyperlink ref="M4862" r:id="rId1735" display="https://www.impulsociudadano.org/wp-content/uploads/2020/05/Informe-violencia-pol%C3%ADtica-segundo-semestre-2019.pdf"/>
    <hyperlink ref="M4863" r:id="rId1736" display="https://www.impulsociudadano.org/wp-content/uploads/2020/05/Informe-violencia-pol%C3%ADtica-segundo-semestre-2019.pdf"/>
    <hyperlink ref="M4864" r:id="rId1737" display="https://www.impulsociudadano.org/wp-content/uploads/2020/05/Informe-violencia-pol%C3%ADtica-segundo-semestre-2019.pdf"/>
    <hyperlink ref="M4865" r:id="rId1738" display="https://www.islamophobiaeurope.com/wp-content/uploads/2020/06/EIR_2019.pdf"/>
    <hyperlink ref="M4866" r:id="rId1739" display="https://www.islamophobiaeurope.com/wp-content/uploads/2020/06/EIR_2019.pdf"/>
    <hyperlink ref="M4867" r:id="rId1740" display="https://www.islamophobiaeurope.com/wp-content/uploads/2020/06/EIR_2019.pdf"/>
    <hyperlink ref="M4868" r:id="rId1741" display="https://www.islamophobiaeurope.com/wp-content/uploads/2020/06/EIR_2019.pdf"/>
    <hyperlink ref="M4869" r:id="rId1742" display="https://www.islamophobiaeurope.com/wp-content/uploads/2020/06/EIR_2019.pdf"/>
    <hyperlink ref="M4870" r:id="rId1743" display="https://www.islamophobiaeurope.com/wp-content/uploads/2020/06/EIR_2019.pdf"/>
    <hyperlink ref="M4871" r:id="rId1744" display="https://www.islamophobiaeurope.com/wp-content/uploads/2020/06/EIR_2019.pdf"/>
    <hyperlink ref="M4872" r:id="rId1745" display="https://www.islamophobiaeurope.com/wp-content/uploads/2020/06/EIR_2019.pdf"/>
    <hyperlink ref="M4873" r:id="rId1746" display="https://www.islamophobiaeurope.com/wp-content/uploads/2020/06/EIR_2019.pdf"/>
    <hyperlink ref="M4874" r:id="rId1747" display="https://www.islamophobiaeurope.com/wp-content/uploads/2020/06/EIR_2019.pdf"/>
    <hyperlink ref="M4875" r:id="rId1748" display="https://www.islamophobiaeurope.com/wp-content/uploads/2020/06/EIR_2019.pdf"/>
    <hyperlink ref="M4876" r:id="rId1749" display="https://www.islamophobiaeurope.com/wp-content/uploads/2020/06/EIR_2019.pdf"/>
    <hyperlink ref="M4877" r:id="rId1750" display="https://www.islamophobiaeurope.com/wp-content/uploads/2020/06/EIR_2019.pdf"/>
    <hyperlink ref="M4878" r:id="rId1751" display="https://www.islamophobiaeurope.com/wp-content/uploads/2020/06/EIR_2019.pdf"/>
    <hyperlink ref="M4879" r:id="rId1752" display="https://www.islamophobiaeurope.com/wp-content/uploads/2020/06/EIR_2019.pdf"/>
    <hyperlink ref="M4880" r:id="rId1753" display="https://www.islamophobiaeurope.com/wp-content/uploads/2020/06/EIR_2019.pdf"/>
    <hyperlink ref="M4881" r:id="rId1754" display="https://www.islamophobiaeurope.com/wp-content/uploads/2020/06/EIR_2019.pdf"/>
    <hyperlink ref="M4188" r:id="rId1755" display="https://catalunyasomostodos.com/wp-content/uploads/2019/01/CAST-Informe-2018.pdf"/>
    <hyperlink ref="M4189" r:id="rId1756" display="https://catalunyasomostodos.com/wp-content/uploads/2019/01/CAST-Informe-2018.pdf"/>
    <hyperlink ref="M4190" r:id="rId1757" display="https://catalunyasomostodos.com/wp-content/uploads/2019/01/CAST-Informe-2018.pdf"/>
    <hyperlink ref="M4191" r:id="rId1758" display="https://catalunyasomostodos.com/wp-content/uploads/2019/01/CAST-Informe-2018.pdf"/>
    <hyperlink ref="M4192" r:id="rId1759" display="https://catalunyasomostodos.com/wp-content/uploads/2019/01/CAST-Informe-2018.pdf"/>
    <hyperlink ref="M4193" r:id="rId1760" display="https://catalunyasomostodos.com/wp-content/uploads/2019/01/CAST-Informe-2018.pdf"/>
    <hyperlink ref="M2611" r:id="rId1761" display="http://www.cronachediordinariorazzismo.org/databaserazzismo/20-02-2019/"/>
    <hyperlink ref="M4882" r:id="rId1762" display="http://www.informeraxen.es/wp-content/uploads/2020/04/RAXEN-Especial-2019-Xenofobia.pdf"/>
    <hyperlink ref="M4883" r:id="rId1763" display="http://www.informeraxen.es/wp-content/uploads/2020/04/RAXEN-Especial-2019-Xenofobia.pdf"/>
    <hyperlink ref="M4884" r:id="rId1764" display="http://www.informeraxen.es/wp-content/uploads/2020/04/RAXEN-Especial-2019-Xenofobia.pdf"/>
    <hyperlink ref="M4369" r:id="rId1765" display="http://www.informeraxen.es/wp-content/uploads/2020/04/RAXEN-Especial-2019-Xenofobia.pdf"/>
    <hyperlink ref="M4370" r:id="rId1766" display="http://www.informeraxen.es/wp-content/uploads/2020/04/RAXEN-Especial-2019-Xenofobia.pdf"/>
    <hyperlink ref="M4037" r:id="rId1767" display="http://www.informeraxen.es/wp-content/uploads/2020/04/RAXEN-Especial-2019-Xenofobia.pdf"/>
    <hyperlink ref="M4038" r:id="rId1768" display="http://www.informeraxen.es/wp-content/uploads/2020/04/RAXEN-Especial-2019-Xenofobia.pdf"/>
    <hyperlink ref="M3721" r:id="rId1769" display="http://www.informeraxen.es/wp-content/uploads/2020/04/RAXEN-Especial-2019-Xenofobia.pdf"/>
    <hyperlink ref="M3722" r:id="rId1770" display="http://www.informeraxen.es/wp-content/uploads/2020/04/RAXEN-Especial-2019-Xenofobia.pdf"/>
    <hyperlink ref="M3637" r:id="rId1771" display="http://www.informeraxen.es/wp-content/uploads/2020/04/RAXEN-Especial-2019-Xenofobia.pdf"/>
    <hyperlink ref="M3638" r:id="rId1772" display="http://www.informeraxen.es/wp-content/uploads/2020/04/RAXEN-Especial-2019-Xenofobia.pdf"/>
    <hyperlink ref="M3640" r:id="rId1773" display="http://www.informeraxen.es/wp-content/uploads/2020/04/RAXEN-Especial-2019-Xenofobia.pdf"/>
    <hyperlink ref="M3639" r:id="rId1774" display="http://www.informeraxen.es/wp-content/uploads/2020/04/RAXEN-Especial-2019-Xenofobia.pdf"/>
    <hyperlink ref="M3641" r:id="rId1775" display="http://www.informeraxen.es/wp-content/uploads/2020/04/RAXEN-Especial-2019-Xenofobia.pdf"/>
    <hyperlink ref="M4039" r:id="rId1776" display="http://www.informeraxen.es/wp-content/uploads/2020/04/RAXEN-Especial-2019-Xenofobia.pdf"/>
    <hyperlink ref="M4888" r:id="rId1777" display="http://www.informeraxen.es/wp-content/uploads/2020/04/RAXEN-Especial-2019-Xenofobia.pdf"/>
    <hyperlink ref="M4887" r:id="rId1778" display="http://www.informeraxen.es/wp-content/uploads/2020/04/RAXEN-Especial-2019-Xenofobia.pdf"/>
    <hyperlink ref="M4886" r:id="rId1779" display="http://www.informeraxen.es/wp-content/uploads/2020/04/RAXEN-Especial-2019-Xenofobia.pdf"/>
    <hyperlink ref="M4895" r:id="rId1780" display="http://www.informeraxen.es/wp-content/uploads/2020/04/RAXEN-Especial-2019-Xenofobia.pdf"/>
    <hyperlink ref="M4894" r:id="rId1781" display="http://www.informeraxen.es/wp-content/uploads/2020/04/RAXEN-Especial-2019-Xenofobia.pdf"/>
    <hyperlink ref="M4890" r:id="rId1782" display="https://www.lavanguardia.com/local/barcelona/20200619/481836335061/ultimos-pasos-asesino-en-serie-personas-sin-hogar-eixample-barcelona.html"/>
    <hyperlink ref="M4891" r:id="rId1783" display="https://www.lavanguardia.com/local/barcelona/20200619/481836335061/ultimos-pasos-asesino-en-serie-personas-sin-hogar-eixample-barcelona.html"/>
    <hyperlink ref="M4892" r:id="rId1784" display="https://www.lavanguardia.com/local/barcelona/20200619/481836335061/ultimos-pasos-asesino-en-serie-personas-sin-hogar-eixample-barcelona.html"/>
    <hyperlink ref="M4893" r:id="rId1785" display="https://www.lavanguardia.com/local/barcelona/20200619/481836335061/ultimos-pasos-asesino-en-serie-personas-sin-hogar-eixample-barcelona.html"/>
    <hyperlink ref="M3636" r:id="rId1786" display="https://www.elmundo.es/sociedad/2015/12/30/5682ca5322601d8c0f8b4632.html"/>
    <hyperlink ref="M4041" r:id="rId1787" display="https://www.publico.es/sociedad/transfobia-suicidio-adolescente-trans-conmociona-mostoles-son-asesinatos-sociales-e-institucionales.html"/>
    <hyperlink ref="M4040" r:id="rId1788" display="https://elpais.com/ccaa/2018/02/16/paisvasco/1518789270_034784.html"/>
    <hyperlink ref="M4885" r:id="rId1789" display="https://www.lavanguardia.com/vida/20191101/471314740116/denuncian-el-suicidio-de-una-joven-trans-en-lliria-por-el-acoso-que-sufria.html"/>
    <hyperlink ref="M4889" r:id="rId1790" display="https://www.dosmanzanas.com/2020/01/nuevo-suicidio-de-un-joven-trans-en-sevilla.html"/>
  </hyperlinks>
  <pageMargins left="0.7" right="0.7" top="0.75" bottom="0.75" header="0.3" footer="0.3"/>
  <pageSetup paperSize="9" orientation="portrait" horizontalDpi="300" verticalDpi="300" r:id="rId1791"/>
  <ignoredErrors>
    <ignoredError sqref="H99:M99"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75"/>
  <sheetViews>
    <sheetView workbookViewId="0"/>
  </sheetViews>
  <sheetFormatPr baseColWidth="10" defaultRowHeight="12.75" x14ac:dyDescent="0.2"/>
  <cols>
    <col min="2" max="2" width="7.85546875" bestFit="1" customWidth="1"/>
    <col min="3" max="3" width="7.42578125" customWidth="1"/>
    <col min="4" max="4" width="10" customWidth="1"/>
    <col min="5" max="5" width="26.140625" customWidth="1"/>
    <col min="6" max="6" width="13.42578125" customWidth="1"/>
    <col min="7" max="7" width="17.28515625" customWidth="1"/>
    <col min="8" max="8" width="16.140625" bestFit="1" customWidth="1"/>
    <col min="9" max="9" width="13.42578125" bestFit="1" customWidth="1"/>
    <col min="10" max="10" width="10.85546875" bestFit="1" customWidth="1"/>
    <col min="11" max="11" width="12.5703125" customWidth="1"/>
    <col min="12" max="12" width="13.85546875" customWidth="1"/>
    <col min="13" max="13" width="7.28515625" customWidth="1"/>
    <col min="14" max="14" width="22.42578125" customWidth="1"/>
    <col min="15" max="15" width="22" customWidth="1"/>
    <col min="16" max="16" width="17.42578125" customWidth="1"/>
    <col min="17" max="17" width="255.7109375" bestFit="1" customWidth="1"/>
  </cols>
  <sheetData>
    <row r="1" spans="1:17" x14ac:dyDescent="0.2">
      <c r="A1" s="49" t="s">
        <v>3337</v>
      </c>
      <c r="B1" s="49" t="s">
        <v>9310</v>
      </c>
      <c r="C1" s="49" t="s">
        <v>9443</v>
      </c>
      <c r="D1" s="49" t="s">
        <v>9441</v>
      </c>
      <c r="E1" s="49" t="s">
        <v>9449</v>
      </c>
      <c r="F1" s="49" t="s">
        <v>11087</v>
      </c>
      <c r="G1" s="49" t="s">
        <v>9444</v>
      </c>
      <c r="H1" s="49" t="s">
        <v>9450</v>
      </c>
      <c r="I1" s="49" t="s">
        <v>9442</v>
      </c>
      <c r="J1" s="49" t="s">
        <v>9451</v>
      </c>
      <c r="K1" s="49" t="s">
        <v>11251</v>
      </c>
      <c r="L1" s="49" t="s">
        <v>11252</v>
      </c>
      <c r="M1" s="49" t="s">
        <v>11253</v>
      </c>
      <c r="N1" s="49" t="s">
        <v>11254</v>
      </c>
      <c r="O1" s="49" t="s">
        <v>9445</v>
      </c>
      <c r="P1" s="49" t="s">
        <v>9446</v>
      </c>
      <c r="Q1" s="49" t="s">
        <v>9452</v>
      </c>
    </row>
    <row r="2" spans="1:17" x14ac:dyDescent="0.2">
      <c r="A2" s="50" t="s">
        <v>5596</v>
      </c>
      <c r="B2" s="50">
        <v>737</v>
      </c>
      <c r="C2" s="9">
        <v>2015</v>
      </c>
      <c r="D2" s="5" t="s">
        <v>9319</v>
      </c>
      <c r="E2" s="5" t="s">
        <v>9435</v>
      </c>
      <c r="F2" s="5" t="s">
        <v>11089</v>
      </c>
      <c r="G2" s="5" t="s">
        <v>9379</v>
      </c>
      <c r="H2" s="5" t="s">
        <v>9347</v>
      </c>
      <c r="I2" s="5" t="s">
        <v>9386</v>
      </c>
      <c r="J2" s="9">
        <v>23</v>
      </c>
      <c r="K2" s="9">
        <v>12</v>
      </c>
      <c r="L2" s="9">
        <v>11</v>
      </c>
      <c r="M2" s="5" t="s">
        <v>11255</v>
      </c>
      <c r="N2" s="5" t="s">
        <v>11256</v>
      </c>
      <c r="O2" s="5" t="s">
        <v>661</v>
      </c>
      <c r="P2" s="51" t="s">
        <v>11129</v>
      </c>
      <c r="Q2" s="5" t="s">
        <v>11130</v>
      </c>
    </row>
    <row r="3" spans="1:17" x14ac:dyDescent="0.2">
      <c r="A3" s="50" t="s">
        <v>5597</v>
      </c>
      <c r="B3" s="50">
        <v>738</v>
      </c>
      <c r="C3" s="9">
        <v>2015</v>
      </c>
      <c r="D3" s="5" t="s">
        <v>9319</v>
      </c>
      <c r="E3" s="5" t="s">
        <v>9435</v>
      </c>
      <c r="F3" s="5" t="s">
        <v>11089</v>
      </c>
      <c r="G3" s="5" t="s">
        <v>9379</v>
      </c>
      <c r="H3" s="5" t="s">
        <v>9347</v>
      </c>
      <c r="I3" s="5" t="s">
        <v>9386</v>
      </c>
      <c r="J3" s="9">
        <v>1</v>
      </c>
      <c r="K3" s="9">
        <v>1</v>
      </c>
      <c r="L3" s="9">
        <v>0</v>
      </c>
      <c r="M3" s="5" t="s">
        <v>11255</v>
      </c>
      <c r="N3" s="5" t="s">
        <v>11257</v>
      </c>
      <c r="O3" s="5" t="s">
        <v>11095</v>
      </c>
      <c r="P3" s="51" t="s">
        <v>11131</v>
      </c>
      <c r="Q3" s="5" t="s">
        <v>11265</v>
      </c>
    </row>
    <row r="4" spans="1:17" x14ac:dyDescent="0.2">
      <c r="A4" s="50" t="s">
        <v>5598</v>
      </c>
      <c r="B4" s="50">
        <v>739</v>
      </c>
      <c r="C4" s="9">
        <v>2015</v>
      </c>
      <c r="D4" s="5" t="s">
        <v>9319</v>
      </c>
      <c r="E4" s="5" t="s">
        <v>9435</v>
      </c>
      <c r="F4" s="5" t="s">
        <v>11089</v>
      </c>
      <c r="G4" s="5" t="s">
        <v>9379</v>
      </c>
      <c r="H4" s="5" t="s">
        <v>9347</v>
      </c>
      <c r="I4" s="5" t="s">
        <v>9386</v>
      </c>
      <c r="J4" s="9">
        <v>13</v>
      </c>
      <c r="K4" s="9">
        <v>4</v>
      </c>
      <c r="L4" s="9">
        <v>9</v>
      </c>
      <c r="M4" s="5" t="s">
        <v>11255</v>
      </c>
      <c r="N4" s="5" t="s">
        <v>11257</v>
      </c>
      <c r="O4" s="5" t="s">
        <v>771</v>
      </c>
      <c r="P4" s="51" t="s">
        <v>11133</v>
      </c>
      <c r="Q4" s="5" t="s">
        <v>11134</v>
      </c>
    </row>
    <row r="5" spans="1:17" x14ac:dyDescent="0.2">
      <c r="A5" s="50" t="s">
        <v>5599</v>
      </c>
      <c r="B5" s="50">
        <v>740</v>
      </c>
      <c r="C5" s="9">
        <v>2015</v>
      </c>
      <c r="D5" s="5" t="s">
        <v>9319</v>
      </c>
      <c r="E5" s="5" t="s">
        <v>11127</v>
      </c>
      <c r="F5" s="5" t="s">
        <v>11089</v>
      </c>
      <c r="G5" s="5" t="s">
        <v>9379</v>
      </c>
      <c r="H5" s="5" t="s">
        <v>9347</v>
      </c>
      <c r="I5" s="5" t="s">
        <v>9386</v>
      </c>
      <c r="J5" s="9">
        <v>1</v>
      </c>
      <c r="K5" s="9">
        <v>1</v>
      </c>
      <c r="L5" s="9">
        <v>0</v>
      </c>
      <c r="M5" s="5" t="s">
        <v>11258</v>
      </c>
      <c r="N5" s="5" t="s">
        <v>11259</v>
      </c>
      <c r="O5" s="5" t="s">
        <v>11135</v>
      </c>
      <c r="P5" s="51" t="s">
        <v>11136</v>
      </c>
      <c r="Q5" s="5" t="s">
        <v>11137</v>
      </c>
    </row>
    <row r="6" spans="1:17" x14ac:dyDescent="0.2">
      <c r="A6" s="50" t="s">
        <v>5600</v>
      </c>
      <c r="B6" s="50">
        <v>741</v>
      </c>
      <c r="C6" s="9">
        <v>2015</v>
      </c>
      <c r="D6" s="5" t="s">
        <v>9319</v>
      </c>
      <c r="E6" s="5" t="s">
        <v>11128</v>
      </c>
      <c r="F6" s="5" t="s">
        <v>11089</v>
      </c>
      <c r="G6" s="5" t="s">
        <v>9379</v>
      </c>
      <c r="H6" s="5" t="s">
        <v>9347</v>
      </c>
      <c r="I6" s="5" t="s">
        <v>9386</v>
      </c>
      <c r="J6" s="9">
        <v>3</v>
      </c>
      <c r="K6" s="9">
        <v>1</v>
      </c>
      <c r="L6" s="9">
        <v>2</v>
      </c>
      <c r="M6" s="5" t="s">
        <v>11258</v>
      </c>
      <c r="N6" s="5" t="s">
        <v>11260</v>
      </c>
      <c r="O6" s="5" t="s">
        <v>11138</v>
      </c>
      <c r="P6" s="51" t="s">
        <v>11139</v>
      </c>
      <c r="Q6" s="5" t="s">
        <v>11140</v>
      </c>
    </row>
    <row r="7" spans="1:17" x14ac:dyDescent="0.2">
      <c r="A7" s="50" t="s">
        <v>5601</v>
      </c>
      <c r="B7" s="50">
        <v>742</v>
      </c>
      <c r="C7" s="9">
        <v>2015</v>
      </c>
      <c r="D7" s="5" t="s">
        <v>9319</v>
      </c>
      <c r="E7" s="5" t="s">
        <v>9435</v>
      </c>
      <c r="F7" s="5" t="s">
        <v>11089</v>
      </c>
      <c r="G7" s="5" t="s">
        <v>9379</v>
      </c>
      <c r="H7" s="5" t="s">
        <v>9347</v>
      </c>
      <c r="I7" s="5" t="s">
        <v>9386</v>
      </c>
      <c r="J7" s="9">
        <v>482</v>
      </c>
      <c r="K7" s="9">
        <v>130</v>
      </c>
      <c r="L7" s="9">
        <v>352</v>
      </c>
      <c r="M7" s="5" t="s">
        <v>11255</v>
      </c>
      <c r="N7" s="5" t="s">
        <v>11257</v>
      </c>
      <c r="O7" s="5" t="s">
        <v>771</v>
      </c>
      <c r="P7" s="51" t="s">
        <v>11141</v>
      </c>
      <c r="Q7" s="5" t="s">
        <v>11142</v>
      </c>
    </row>
    <row r="8" spans="1:17" x14ac:dyDescent="0.2">
      <c r="A8" s="12" t="s">
        <v>5867</v>
      </c>
      <c r="B8" s="12">
        <v>1009</v>
      </c>
      <c r="C8" s="9">
        <v>2016</v>
      </c>
      <c r="D8" s="5" t="s">
        <v>9319</v>
      </c>
      <c r="E8" s="5" t="s">
        <v>11159</v>
      </c>
      <c r="F8" s="5" t="s">
        <v>11089</v>
      </c>
      <c r="G8" s="5" t="s">
        <v>9379</v>
      </c>
      <c r="H8" s="5" t="s">
        <v>9347</v>
      </c>
      <c r="I8" s="5" t="s">
        <v>9386</v>
      </c>
      <c r="J8" s="9">
        <v>2</v>
      </c>
      <c r="K8" s="9">
        <v>2</v>
      </c>
      <c r="L8" s="9">
        <v>0</v>
      </c>
      <c r="M8" s="5" t="s">
        <v>11255</v>
      </c>
      <c r="N8" s="5" t="s">
        <v>11257</v>
      </c>
      <c r="O8" s="5" t="s">
        <v>11095</v>
      </c>
      <c r="P8" s="51" t="s">
        <v>11161</v>
      </c>
      <c r="Q8" s="5" t="s">
        <v>11162</v>
      </c>
    </row>
    <row r="9" spans="1:17" x14ac:dyDescent="0.2">
      <c r="A9" s="12" t="s">
        <v>5868</v>
      </c>
      <c r="B9" s="12">
        <v>1010</v>
      </c>
      <c r="C9" s="9">
        <v>2016</v>
      </c>
      <c r="D9" s="5" t="s">
        <v>9319</v>
      </c>
      <c r="E9" s="5" t="s">
        <v>9434</v>
      </c>
      <c r="F9" s="5" t="s">
        <v>11089</v>
      </c>
      <c r="G9" s="5" t="s">
        <v>9379</v>
      </c>
      <c r="H9" s="5" t="s">
        <v>9347</v>
      </c>
      <c r="I9" s="5" t="s">
        <v>9386</v>
      </c>
      <c r="J9" s="9">
        <v>520</v>
      </c>
      <c r="K9" s="9">
        <v>86</v>
      </c>
      <c r="L9" s="9">
        <v>434</v>
      </c>
      <c r="M9" s="5" t="s">
        <v>11255</v>
      </c>
      <c r="N9" s="5" t="s">
        <v>11257</v>
      </c>
      <c r="O9" s="5" t="s">
        <v>11163</v>
      </c>
      <c r="P9" s="51" t="s">
        <v>11164</v>
      </c>
      <c r="Q9" s="5" t="s">
        <v>11165</v>
      </c>
    </row>
    <row r="10" spans="1:17" x14ac:dyDescent="0.2">
      <c r="A10" s="12" t="s">
        <v>5869</v>
      </c>
      <c r="B10" s="12">
        <v>1011</v>
      </c>
      <c r="C10" s="9">
        <v>2016</v>
      </c>
      <c r="D10" s="5" t="s">
        <v>9319</v>
      </c>
      <c r="E10" s="5" t="s">
        <v>11160</v>
      </c>
      <c r="F10" s="5" t="s">
        <v>11089</v>
      </c>
      <c r="G10" s="5" t="s">
        <v>9379</v>
      </c>
      <c r="H10" s="5" t="s">
        <v>9347</v>
      </c>
      <c r="I10" s="5" t="s">
        <v>9386</v>
      </c>
      <c r="J10" s="9">
        <v>1</v>
      </c>
      <c r="K10" s="9">
        <v>1</v>
      </c>
      <c r="L10" s="9">
        <v>0</v>
      </c>
      <c r="M10" s="5" t="s">
        <v>11255</v>
      </c>
      <c r="N10" s="5" t="s">
        <v>11257</v>
      </c>
      <c r="O10" s="5" t="s">
        <v>11095</v>
      </c>
      <c r="P10" s="51" t="s">
        <v>11166</v>
      </c>
      <c r="Q10" s="5" t="s">
        <v>11167</v>
      </c>
    </row>
    <row r="11" spans="1:17" x14ac:dyDescent="0.2">
      <c r="A11" s="12" t="s">
        <v>6046</v>
      </c>
      <c r="B11" s="12">
        <v>1188</v>
      </c>
      <c r="C11" s="9">
        <v>2017</v>
      </c>
      <c r="D11" s="5" t="s">
        <v>9319</v>
      </c>
      <c r="E11" s="5" t="s">
        <v>9435</v>
      </c>
      <c r="F11" s="5" t="s">
        <v>11089</v>
      </c>
      <c r="G11" s="5" t="s">
        <v>9379</v>
      </c>
      <c r="H11" s="5" t="s">
        <v>9347</v>
      </c>
      <c r="I11" s="5" t="s">
        <v>9386</v>
      </c>
      <c r="J11" s="9">
        <v>3</v>
      </c>
      <c r="K11" s="9">
        <v>1</v>
      </c>
      <c r="L11" s="9">
        <v>2</v>
      </c>
      <c r="M11" s="5" t="s">
        <v>11255</v>
      </c>
      <c r="N11" s="5" t="s">
        <v>11257</v>
      </c>
      <c r="O11" s="5" t="s">
        <v>11168</v>
      </c>
      <c r="P11" s="51" t="s">
        <v>11169</v>
      </c>
      <c r="Q11" s="5" t="s">
        <v>11170</v>
      </c>
    </row>
    <row r="12" spans="1:17" x14ac:dyDescent="0.2">
      <c r="A12" s="12" t="s">
        <v>6047</v>
      </c>
      <c r="B12" s="12">
        <v>1189</v>
      </c>
      <c r="C12" s="9">
        <v>2017</v>
      </c>
      <c r="D12" s="5" t="s">
        <v>9319</v>
      </c>
      <c r="E12" s="5" t="s">
        <v>9430</v>
      </c>
      <c r="F12" s="5" t="s">
        <v>11089</v>
      </c>
      <c r="G12" s="5" t="s">
        <v>9379</v>
      </c>
      <c r="H12" s="5" t="s">
        <v>9347</v>
      </c>
      <c r="I12" s="5" t="s">
        <v>9386</v>
      </c>
      <c r="J12" s="9">
        <v>2</v>
      </c>
      <c r="K12" s="9">
        <v>2</v>
      </c>
      <c r="L12" s="9">
        <v>0</v>
      </c>
      <c r="M12" s="5" t="s">
        <v>11255</v>
      </c>
      <c r="N12" s="5" t="s">
        <v>11257</v>
      </c>
      <c r="O12" s="5" t="s">
        <v>11095</v>
      </c>
      <c r="P12" s="51" t="s">
        <v>11171</v>
      </c>
      <c r="Q12" s="5" t="s">
        <v>11172</v>
      </c>
    </row>
    <row r="13" spans="1:17" x14ac:dyDescent="0.2">
      <c r="A13" s="12" t="s">
        <v>6264</v>
      </c>
      <c r="B13" s="12">
        <v>1407</v>
      </c>
      <c r="C13" s="9">
        <v>2018</v>
      </c>
      <c r="D13" s="5" t="s">
        <v>9319</v>
      </c>
      <c r="E13" s="5" t="s">
        <v>11173</v>
      </c>
      <c r="F13" s="5" t="s">
        <v>11089</v>
      </c>
      <c r="G13" s="5" t="s">
        <v>9379</v>
      </c>
      <c r="H13" s="5" t="s">
        <v>9347</v>
      </c>
      <c r="I13" s="5" t="s">
        <v>9386</v>
      </c>
      <c r="J13" s="9">
        <v>3</v>
      </c>
      <c r="K13" s="9">
        <v>3</v>
      </c>
      <c r="L13" s="9">
        <v>0</v>
      </c>
      <c r="M13" s="5" t="s">
        <v>11255</v>
      </c>
      <c r="N13" s="5" t="s">
        <v>11257</v>
      </c>
      <c r="O13" s="5" t="s">
        <v>11175</v>
      </c>
      <c r="P13" s="51" t="s">
        <v>11176</v>
      </c>
      <c r="Q13" s="5" t="s">
        <v>11177</v>
      </c>
    </row>
    <row r="14" spans="1:17" x14ac:dyDescent="0.2">
      <c r="A14" s="12" t="s">
        <v>6265</v>
      </c>
      <c r="B14" s="12">
        <v>1408</v>
      </c>
      <c r="C14" s="9">
        <v>2018</v>
      </c>
      <c r="D14" s="5" t="s">
        <v>9319</v>
      </c>
      <c r="E14" s="5" t="s">
        <v>11174</v>
      </c>
      <c r="F14" s="5" t="s">
        <v>11089</v>
      </c>
      <c r="G14" s="5" t="s">
        <v>9379</v>
      </c>
      <c r="H14" s="5" t="s">
        <v>9347</v>
      </c>
      <c r="I14" s="5" t="s">
        <v>9386</v>
      </c>
      <c r="J14" s="9">
        <v>2</v>
      </c>
      <c r="K14" s="9">
        <v>1</v>
      </c>
      <c r="L14" s="9">
        <v>1</v>
      </c>
      <c r="M14" s="5" t="s">
        <v>11255</v>
      </c>
      <c r="N14" s="5" t="s">
        <v>11257</v>
      </c>
      <c r="O14" s="5" t="s">
        <v>11095</v>
      </c>
      <c r="P14" s="51" t="s">
        <v>11178</v>
      </c>
      <c r="Q14" s="5" t="s">
        <v>11179</v>
      </c>
    </row>
    <row r="15" spans="1:17" x14ac:dyDescent="0.2">
      <c r="A15" s="12" t="s">
        <v>6266</v>
      </c>
      <c r="B15" s="12">
        <v>1409</v>
      </c>
      <c r="C15" s="9">
        <v>2018</v>
      </c>
      <c r="D15" s="5" t="s">
        <v>9319</v>
      </c>
      <c r="E15" s="5" t="s">
        <v>9435</v>
      </c>
      <c r="F15" s="5" t="s">
        <v>11089</v>
      </c>
      <c r="G15" s="5" t="s">
        <v>9379</v>
      </c>
      <c r="H15" s="5" t="s">
        <v>9347</v>
      </c>
      <c r="I15" s="5" t="s">
        <v>9386</v>
      </c>
      <c r="J15" s="9">
        <v>6</v>
      </c>
      <c r="K15" s="9">
        <v>1</v>
      </c>
      <c r="L15" s="9">
        <v>5</v>
      </c>
      <c r="M15" s="5" t="s">
        <v>11255</v>
      </c>
      <c r="N15" s="5" t="s">
        <v>11257</v>
      </c>
      <c r="O15" s="5" t="s">
        <v>11180</v>
      </c>
      <c r="P15" s="51" t="s">
        <v>11181</v>
      </c>
      <c r="Q15" s="5" t="s">
        <v>11182</v>
      </c>
    </row>
    <row r="16" spans="1:17" x14ac:dyDescent="0.2">
      <c r="A16" s="50" t="s">
        <v>6267</v>
      </c>
      <c r="B16" s="50">
        <v>1410</v>
      </c>
      <c r="C16" s="50">
        <v>2018</v>
      </c>
      <c r="D16" s="13" t="s">
        <v>9319</v>
      </c>
      <c r="E16" s="13" t="s">
        <v>10947</v>
      </c>
      <c r="F16" s="5" t="s">
        <v>11089</v>
      </c>
      <c r="G16" s="5" t="s">
        <v>9314</v>
      </c>
      <c r="H16" s="5" t="s">
        <v>9347</v>
      </c>
      <c r="I16" s="5" t="s">
        <v>9386</v>
      </c>
      <c r="J16" s="9">
        <v>16</v>
      </c>
      <c r="K16" s="9">
        <v>5</v>
      </c>
      <c r="L16" s="9">
        <v>11</v>
      </c>
      <c r="M16" s="5" t="s">
        <v>11255</v>
      </c>
      <c r="N16" s="5" t="s">
        <v>11257</v>
      </c>
      <c r="O16" s="5" t="s">
        <v>11095</v>
      </c>
      <c r="P16" s="51" t="s">
        <v>11183</v>
      </c>
      <c r="Q16" s="5" t="s">
        <v>11266</v>
      </c>
    </row>
    <row r="17" spans="1:17" x14ac:dyDescent="0.2">
      <c r="A17" s="12" t="s">
        <v>6372</v>
      </c>
      <c r="B17" s="12">
        <v>1515</v>
      </c>
      <c r="C17" s="9">
        <v>2019</v>
      </c>
      <c r="D17" s="5" t="s">
        <v>9319</v>
      </c>
      <c r="E17" s="5" t="s">
        <v>9435</v>
      </c>
      <c r="F17" s="5" t="s">
        <v>11089</v>
      </c>
      <c r="G17" s="5" t="s">
        <v>9379</v>
      </c>
      <c r="H17" s="5" t="s">
        <v>9347</v>
      </c>
      <c r="I17" s="5" t="s">
        <v>9386</v>
      </c>
      <c r="J17" s="9">
        <v>6</v>
      </c>
      <c r="K17" s="9">
        <v>4</v>
      </c>
      <c r="L17" s="9">
        <v>2</v>
      </c>
      <c r="M17" s="5" t="s">
        <v>11258</v>
      </c>
      <c r="N17" s="5" t="s">
        <v>11261</v>
      </c>
      <c r="O17" s="5" t="s">
        <v>11168</v>
      </c>
      <c r="P17" s="51" t="s">
        <v>11185</v>
      </c>
      <c r="Q17" s="5" t="s">
        <v>11186</v>
      </c>
    </row>
    <row r="18" spans="1:17" x14ac:dyDescent="0.2">
      <c r="A18" s="12" t="s">
        <v>11157</v>
      </c>
      <c r="B18" s="12">
        <v>1626</v>
      </c>
      <c r="C18" s="9">
        <v>2020</v>
      </c>
      <c r="D18" s="5" t="s">
        <v>9319</v>
      </c>
      <c r="E18" s="5" t="s">
        <v>11187</v>
      </c>
      <c r="F18" s="5" t="s">
        <v>11089</v>
      </c>
      <c r="G18" s="5" t="s">
        <v>9379</v>
      </c>
      <c r="H18" s="5" t="s">
        <v>9347</v>
      </c>
      <c r="I18" s="5" t="s">
        <v>9386</v>
      </c>
      <c r="J18" s="9">
        <v>7</v>
      </c>
      <c r="K18" s="9">
        <v>2</v>
      </c>
      <c r="L18" s="9">
        <v>5</v>
      </c>
      <c r="M18" s="5" t="s">
        <v>11258</v>
      </c>
      <c r="N18" s="5" t="s">
        <v>11262</v>
      </c>
      <c r="O18" s="5" t="s">
        <v>11095</v>
      </c>
      <c r="P18" s="51" t="s">
        <v>11188</v>
      </c>
      <c r="Q18" s="5" t="s">
        <v>11189</v>
      </c>
    </row>
    <row r="19" spans="1:17" s="8" customFormat="1" x14ac:dyDescent="0.2">
      <c r="A19" s="12" t="s">
        <v>11158</v>
      </c>
      <c r="B19" s="12">
        <v>1627</v>
      </c>
      <c r="C19" s="9">
        <v>2020</v>
      </c>
      <c r="D19" s="5" t="s">
        <v>9319</v>
      </c>
      <c r="E19" s="5" t="s">
        <v>11127</v>
      </c>
      <c r="F19" s="5" t="s">
        <v>11089</v>
      </c>
      <c r="G19" s="5" t="s">
        <v>9314</v>
      </c>
      <c r="H19" s="5" t="s">
        <v>9347</v>
      </c>
      <c r="I19" s="5" t="s">
        <v>9386</v>
      </c>
      <c r="J19" s="50">
        <v>3</v>
      </c>
      <c r="K19" s="50">
        <v>1</v>
      </c>
      <c r="L19" s="50">
        <v>2</v>
      </c>
      <c r="M19" s="5" t="s">
        <v>2</v>
      </c>
      <c r="N19" s="13" t="s">
        <v>2</v>
      </c>
      <c r="O19" s="5" t="s">
        <v>2</v>
      </c>
      <c r="P19" s="13" t="s">
        <v>2</v>
      </c>
      <c r="Q19" s="13" t="s">
        <v>11517</v>
      </c>
    </row>
    <row r="20" spans="1:17" x14ac:dyDescent="0.2">
      <c r="A20" s="12" t="s">
        <v>4525</v>
      </c>
      <c r="B20" s="12">
        <v>2172</v>
      </c>
      <c r="C20" s="9">
        <v>2016</v>
      </c>
      <c r="D20" s="5" t="s">
        <v>9313</v>
      </c>
      <c r="E20" s="5" t="s">
        <v>9410</v>
      </c>
      <c r="F20" s="5" t="s">
        <v>11089</v>
      </c>
      <c r="G20" s="5" t="s">
        <v>9379</v>
      </c>
      <c r="H20" s="5" t="s">
        <v>9347</v>
      </c>
      <c r="I20" s="5" t="s">
        <v>9386</v>
      </c>
      <c r="J20" s="9">
        <v>67</v>
      </c>
      <c r="K20" s="9">
        <v>12</v>
      </c>
      <c r="L20" s="9">
        <v>55</v>
      </c>
      <c r="M20" s="5" t="s">
        <v>11255</v>
      </c>
      <c r="N20" s="5" t="s">
        <v>11257</v>
      </c>
      <c r="O20" s="5" t="s">
        <v>2226</v>
      </c>
      <c r="P20" s="81" t="s">
        <v>2180</v>
      </c>
      <c r="Q20" s="5" t="s">
        <v>2335</v>
      </c>
    </row>
    <row r="21" spans="1:17" x14ac:dyDescent="0.2">
      <c r="A21" s="12" t="s">
        <v>4536</v>
      </c>
      <c r="B21" s="12">
        <v>2183</v>
      </c>
      <c r="C21" s="9">
        <v>2016</v>
      </c>
      <c r="D21" s="5" t="s">
        <v>9313</v>
      </c>
      <c r="E21" s="5" t="s">
        <v>11103</v>
      </c>
      <c r="F21" s="5" t="s">
        <v>11089</v>
      </c>
      <c r="G21" s="5" t="s">
        <v>9379</v>
      </c>
      <c r="H21" s="5" t="s">
        <v>9347</v>
      </c>
      <c r="I21" s="5" t="s">
        <v>9386</v>
      </c>
      <c r="J21" s="9">
        <v>4</v>
      </c>
      <c r="K21" s="9">
        <v>1</v>
      </c>
      <c r="L21" s="9">
        <v>3</v>
      </c>
      <c r="M21" s="5" t="s">
        <v>11258</v>
      </c>
      <c r="N21" s="5" t="s">
        <v>11263</v>
      </c>
      <c r="O21" s="5" t="s">
        <v>11105</v>
      </c>
      <c r="P21" s="81" t="s">
        <v>11106</v>
      </c>
      <c r="Q21" s="5" t="s">
        <v>11267</v>
      </c>
    </row>
    <row r="22" spans="1:17" x14ac:dyDescent="0.2">
      <c r="A22" s="12" t="s">
        <v>4537</v>
      </c>
      <c r="B22" s="12">
        <v>2184</v>
      </c>
      <c r="C22" s="9">
        <v>2016</v>
      </c>
      <c r="D22" s="5" t="s">
        <v>9313</v>
      </c>
      <c r="E22" s="5" t="s">
        <v>11104</v>
      </c>
      <c r="F22" s="5" t="s">
        <v>11089</v>
      </c>
      <c r="G22" s="5" t="s">
        <v>9379</v>
      </c>
      <c r="H22" s="5" t="s">
        <v>9347</v>
      </c>
      <c r="I22" s="5" t="s">
        <v>9386</v>
      </c>
      <c r="J22" s="9">
        <v>2</v>
      </c>
      <c r="K22" s="9">
        <v>1</v>
      </c>
      <c r="L22" s="9">
        <v>1</v>
      </c>
      <c r="M22" s="5" t="s">
        <v>11255</v>
      </c>
      <c r="N22" s="5" t="s">
        <v>11257</v>
      </c>
      <c r="O22" s="5" t="s">
        <v>11108</v>
      </c>
      <c r="P22" s="81" t="s">
        <v>11109</v>
      </c>
      <c r="Q22" s="5" t="s">
        <v>11110</v>
      </c>
    </row>
    <row r="23" spans="1:17" x14ac:dyDescent="0.2">
      <c r="A23" s="12" t="s">
        <v>4538</v>
      </c>
      <c r="B23" s="12">
        <v>2185</v>
      </c>
      <c r="C23" s="9">
        <v>2016</v>
      </c>
      <c r="D23" s="5" t="s">
        <v>9313</v>
      </c>
      <c r="E23" s="5" t="s">
        <v>2681</v>
      </c>
      <c r="F23" s="5" t="s">
        <v>11089</v>
      </c>
      <c r="G23" s="5" t="s">
        <v>9337</v>
      </c>
      <c r="H23" s="5" t="s">
        <v>9347</v>
      </c>
      <c r="I23" s="5" t="s">
        <v>9386</v>
      </c>
      <c r="J23" s="9">
        <v>41</v>
      </c>
      <c r="K23" s="9">
        <v>9</v>
      </c>
      <c r="L23" s="9">
        <v>32</v>
      </c>
      <c r="M23" s="4" t="s">
        <v>11258</v>
      </c>
      <c r="N23" s="13" t="s">
        <v>2</v>
      </c>
      <c r="O23" s="13" t="s">
        <v>2</v>
      </c>
      <c r="P23" s="13" t="s">
        <v>2</v>
      </c>
      <c r="Q23" s="13" t="s">
        <v>11296</v>
      </c>
    </row>
    <row r="24" spans="1:17" x14ac:dyDescent="0.2">
      <c r="A24" s="12" t="s">
        <v>4700</v>
      </c>
      <c r="B24" s="12">
        <v>2347</v>
      </c>
      <c r="C24" s="9">
        <v>2017</v>
      </c>
      <c r="D24" s="5" t="s">
        <v>9313</v>
      </c>
      <c r="E24" s="5" t="s">
        <v>11111</v>
      </c>
      <c r="F24" s="5" t="s">
        <v>11089</v>
      </c>
      <c r="G24" s="5" t="s">
        <v>9314</v>
      </c>
      <c r="H24" s="5" t="s">
        <v>9347</v>
      </c>
      <c r="I24" s="5" t="s">
        <v>9386</v>
      </c>
      <c r="J24" s="9">
        <v>1</v>
      </c>
      <c r="K24" s="9">
        <v>1</v>
      </c>
      <c r="L24" s="9">
        <v>0</v>
      </c>
      <c r="M24" s="5" t="s">
        <v>11258</v>
      </c>
      <c r="N24" s="5" t="s">
        <v>2</v>
      </c>
      <c r="O24" s="5" t="s">
        <v>11108</v>
      </c>
      <c r="P24" s="81" t="s">
        <v>11113</v>
      </c>
      <c r="Q24" s="5" t="s">
        <v>11114</v>
      </c>
    </row>
    <row r="25" spans="1:17" x14ac:dyDescent="0.2">
      <c r="A25" s="12" t="s">
        <v>4701</v>
      </c>
      <c r="B25" s="12">
        <v>2348</v>
      </c>
      <c r="C25" s="9">
        <v>2017</v>
      </c>
      <c r="D25" s="5" t="s">
        <v>9313</v>
      </c>
      <c r="E25" s="5" t="s">
        <v>11112</v>
      </c>
      <c r="F25" s="5" t="s">
        <v>11089</v>
      </c>
      <c r="G25" s="5" t="s">
        <v>9379</v>
      </c>
      <c r="H25" s="5" t="s">
        <v>9347</v>
      </c>
      <c r="I25" s="5" t="s">
        <v>9386</v>
      </c>
      <c r="J25" s="9">
        <v>1</v>
      </c>
      <c r="K25" s="9">
        <v>1</v>
      </c>
      <c r="L25" s="9">
        <v>0</v>
      </c>
      <c r="M25" s="5" t="s">
        <v>11258</v>
      </c>
      <c r="N25" s="5" t="s">
        <v>2</v>
      </c>
      <c r="O25" s="5" t="s">
        <v>11115</v>
      </c>
      <c r="P25" s="81" t="s">
        <v>11116</v>
      </c>
      <c r="Q25" s="5" t="s">
        <v>11117</v>
      </c>
    </row>
    <row r="26" spans="1:17" s="8" customFormat="1" x14ac:dyDescent="0.2">
      <c r="A26" s="12" t="s">
        <v>4655</v>
      </c>
      <c r="B26" s="12">
        <v>2302</v>
      </c>
      <c r="C26" s="9">
        <v>2017</v>
      </c>
      <c r="D26" s="5" t="s">
        <v>9313</v>
      </c>
      <c r="E26" s="5" t="s">
        <v>11104</v>
      </c>
      <c r="F26" s="5" t="s">
        <v>11089</v>
      </c>
      <c r="G26" s="5" t="s">
        <v>9314</v>
      </c>
      <c r="H26" s="5" t="s">
        <v>9347</v>
      </c>
      <c r="I26" s="13" t="s">
        <v>9386</v>
      </c>
      <c r="J26" s="9">
        <v>8</v>
      </c>
      <c r="K26" s="9">
        <v>1</v>
      </c>
      <c r="L26" s="9">
        <v>7</v>
      </c>
      <c r="M26" s="5" t="s">
        <v>2</v>
      </c>
      <c r="N26" s="5" t="s">
        <v>2</v>
      </c>
      <c r="O26" s="5" t="s">
        <v>46</v>
      </c>
      <c r="P26" s="10" t="s">
        <v>2180</v>
      </c>
      <c r="Q26" s="5" t="s">
        <v>2418</v>
      </c>
    </row>
    <row r="27" spans="1:17" x14ac:dyDescent="0.2">
      <c r="A27" s="12" t="s">
        <v>11362</v>
      </c>
      <c r="B27" s="12">
        <v>2617</v>
      </c>
      <c r="C27" s="9">
        <v>2020</v>
      </c>
      <c r="D27" s="5" t="s">
        <v>9313</v>
      </c>
      <c r="E27" s="5" t="s">
        <v>11118</v>
      </c>
      <c r="F27" s="5" t="s">
        <v>11089</v>
      </c>
      <c r="G27" s="5" t="s">
        <v>9379</v>
      </c>
      <c r="H27" s="5" t="s">
        <v>9347</v>
      </c>
      <c r="I27" s="5" t="s">
        <v>9386</v>
      </c>
      <c r="J27" s="9">
        <v>14</v>
      </c>
      <c r="K27" s="9">
        <v>9</v>
      </c>
      <c r="L27" s="9">
        <v>5</v>
      </c>
      <c r="M27" s="5" t="s">
        <v>11258</v>
      </c>
      <c r="N27" s="5" t="s">
        <v>11264</v>
      </c>
      <c r="O27" s="5" t="s">
        <v>11098</v>
      </c>
      <c r="P27" s="81" t="s">
        <v>11119</v>
      </c>
      <c r="Q27" s="5" t="s">
        <v>11120</v>
      </c>
    </row>
    <row r="28" spans="1:17" s="8" customFormat="1" x14ac:dyDescent="0.2">
      <c r="A28" s="12" t="s">
        <v>11514</v>
      </c>
      <c r="B28" s="12">
        <v>2620</v>
      </c>
      <c r="C28" s="9">
        <v>2020</v>
      </c>
      <c r="D28" s="5" t="s">
        <v>9313</v>
      </c>
      <c r="E28" s="13" t="s">
        <v>11515</v>
      </c>
      <c r="F28" s="13" t="s">
        <v>11088</v>
      </c>
      <c r="G28" s="13" t="s">
        <v>11519</v>
      </c>
      <c r="H28" s="13" t="s">
        <v>9347</v>
      </c>
      <c r="I28" s="13" t="s">
        <v>9386</v>
      </c>
      <c r="J28" s="9">
        <v>2</v>
      </c>
      <c r="K28" s="9">
        <v>1</v>
      </c>
      <c r="L28" s="9">
        <v>1</v>
      </c>
      <c r="M28" s="5" t="s">
        <v>2</v>
      </c>
      <c r="N28" s="13" t="s">
        <v>2</v>
      </c>
      <c r="O28" s="13" t="s">
        <v>2</v>
      </c>
      <c r="P28" s="13" t="s">
        <v>2</v>
      </c>
      <c r="Q28" s="13" t="s">
        <v>11518</v>
      </c>
    </row>
    <row r="29" spans="1:17" x14ac:dyDescent="0.2">
      <c r="A29" s="12" t="s">
        <v>3993</v>
      </c>
      <c r="B29" s="12">
        <v>4574</v>
      </c>
      <c r="C29" s="9">
        <v>2019</v>
      </c>
      <c r="D29" s="5" t="s">
        <v>9327</v>
      </c>
      <c r="E29" s="5" t="s">
        <v>9439</v>
      </c>
      <c r="F29" s="5" t="s">
        <v>11089</v>
      </c>
      <c r="G29" s="5" t="s">
        <v>9379</v>
      </c>
      <c r="H29" s="5" t="s">
        <v>9347</v>
      </c>
      <c r="I29" s="5" t="s">
        <v>9386</v>
      </c>
      <c r="J29" s="9">
        <v>0</v>
      </c>
      <c r="K29" s="9">
        <v>0</v>
      </c>
      <c r="L29" s="9">
        <v>0</v>
      </c>
      <c r="M29" s="5" t="s">
        <v>11258</v>
      </c>
      <c r="N29" s="5" t="s">
        <v>2</v>
      </c>
      <c r="O29" s="5" t="s">
        <v>3261</v>
      </c>
      <c r="P29" s="51" t="s">
        <v>6471</v>
      </c>
      <c r="Q29" s="5" t="s">
        <v>3316</v>
      </c>
    </row>
    <row r="30" spans="1:17" x14ac:dyDescent="0.2">
      <c r="A30" s="12" t="s">
        <v>8444</v>
      </c>
      <c r="B30" s="12">
        <v>5104</v>
      </c>
      <c r="C30" s="9">
        <v>2017</v>
      </c>
      <c r="D30" s="5" t="s">
        <v>9316</v>
      </c>
      <c r="E30" s="5" t="s">
        <v>61</v>
      </c>
      <c r="F30" s="5" t="s">
        <v>11089</v>
      </c>
      <c r="G30" s="5" t="s">
        <v>9379</v>
      </c>
      <c r="H30" s="5" t="s">
        <v>9347</v>
      </c>
      <c r="I30" s="5" t="s">
        <v>9386</v>
      </c>
      <c r="J30" s="9">
        <v>167</v>
      </c>
      <c r="K30" s="9">
        <v>15</v>
      </c>
      <c r="L30" s="9">
        <v>152</v>
      </c>
      <c r="M30" s="5" t="s">
        <v>11255</v>
      </c>
      <c r="N30" s="5" t="s">
        <v>11257</v>
      </c>
      <c r="O30" s="5" t="s">
        <v>11095</v>
      </c>
      <c r="P30" s="51" t="s">
        <v>11096</v>
      </c>
      <c r="Q30" s="5" t="s">
        <v>11097</v>
      </c>
    </row>
    <row r="31" spans="1:17" x14ac:dyDescent="0.2">
      <c r="A31" s="12" t="s">
        <v>8445</v>
      </c>
      <c r="B31" s="12">
        <v>5105</v>
      </c>
      <c r="C31" s="9">
        <v>2017</v>
      </c>
      <c r="D31" s="5" t="s">
        <v>9316</v>
      </c>
      <c r="E31" s="5" t="s">
        <v>692</v>
      </c>
      <c r="F31" s="5" t="s">
        <v>11089</v>
      </c>
      <c r="G31" s="5" t="s">
        <v>9379</v>
      </c>
      <c r="H31" s="5" t="s">
        <v>9347</v>
      </c>
      <c r="I31" s="5" t="s">
        <v>9386</v>
      </c>
      <c r="J31" s="9">
        <v>4</v>
      </c>
      <c r="K31" s="9">
        <v>1</v>
      </c>
      <c r="L31" s="9">
        <v>3</v>
      </c>
      <c r="M31" s="5" t="s">
        <v>11255</v>
      </c>
      <c r="N31" s="5" t="s">
        <v>11257</v>
      </c>
      <c r="O31" s="5" t="s">
        <v>11098</v>
      </c>
      <c r="P31" s="51" t="s">
        <v>11099</v>
      </c>
      <c r="Q31" s="5" t="s">
        <v>11100</v>
      </c>
    </row>
    <row r="32" spans="1:17" x14ac:dyDescent="0.2">
      <c r="A32" s="12" t="s">
        <v>9044</v>
      </c>
      <c r="B32" s="12">
        <v>5704</v>
      </c>
      <c r="C32" s="9">
        <v>2019</v>
      </c>
      <c r="D32" s="5" t="s">
        <v>9316</v>
      </c>
      <c r="E32" s="5" t="s">
        <v>9425</v>
      </c>
      <c r="F32" s="5" t="s">
        <v>11089</v>
      </c>
      <c r="G32" s="5" t="s">
        <v>9379</v>
      </c>
      <c r="H32" s="5" t="s">
        <v>9347</v>
      </c>
      <c r="I32" s="5" t="s">
        <v>9386</v>
      </c>
      <c r="J32" s="9">
        <v>0</v>
      </c>
      <c r="K32" s="9">
        <v>0</v>
      </c>
      <c r="L32" s="9">
        <v>0</v>
      </c>
      <c r="M32" s="5" t="s">
        <v>11258</v>
      </c>
      <c r="N32" s="5" t="s">
        <v>2</v>
      </c>
      <c r="O32" s="5" t="s">
        <v>601</v>
      </c>
      <c r="P32" s="51" t="s">
        <v>689</v>
      </c>
      <c r="Q32" s="5" t="s">
        <v>10684</v>
      </c>
    </row>
    <row r="33" spans="4:16" s="11" customFormat="1" x14ac:dyDescent="0.2">
      <c r="I33" s="5"/>
    </row>
    <row r="34" spans="4:16" ht="13.5" thickBot="1" x14ac:dyDescent="0.25"/>
    <row r="35" spans="4:16" ht="18.75" thickBot="1" x14ac:dyDescent="0.3">
      <c r="D35" s="99" t="s">
        <v>11268</v>
      </c>
      <c r="E35" s="100"/>
      <c r="F35" s="100"/>
      <c r="G35" s="100"/>
      <c r="H35" s="100"/>
      <c r="I35" s="100"/>
      <c r="J35" s="100"/>
      <c r="K35" s="100"/>
      <c r="L35" s="101"/>
      <c r="N35" s="53" t="s">
        <v>11269</v>
      </c>
      <c r="O35" s="11"/>
      <c r="P35" s="11"/>
    </row>
    <row r="36" spans="4:16" ht="15.75" thickBot="1" x14ac:dyDescent="0.25">
      <c r="D36" s="18" t="s">
        <v>9441</v>
      </c>
      <c r="E36" s="18" t="s">
        <v>2831</v>
      </c>
      <c r="F36" s="18" t="s">
        <v>11078</v>
      </c>
      <c r="G36" s="19">
        <v>2015</v>
      </c>
      <c r="H36" s="19">
        <v>2016</v>
      </c>
      <c r="I36" s="19">
        <v>2017</v>
      </c>
      <c r="J36" s="19">
        <v>2018</v>
      </c>
      <c r="K36" s="19">
        <v>2019</v>
      </c>
      <c r="L36" s="19">
        <v>2020</v>
      </c>
      <c r="N36" s="20" t="s">
        <v>11255</v>
      </c>
      <c r="O36" s="28">
        <f>COUNTIF(M2:M32,"yes")</f>
        <v>17</v>
      </c>
      <c r="P36" s="33">
        <f>O36/$O$39</f>
        <v>0.54838709677419351</v>
      </c>
    </row>
    <row r="37" spans="4:16" ht="15" x14ac:dyDescent="0.2">
      <c r="D37" s="20" t="s">
        <v>9319</v>
      </c>
      <c r="E37" s="28">
        <f>SUM(G37:L37)</f>
        <v>1094</v>
      </c>
      <c r="F37" s="33">
        <f t="shared" ref="F37:F42" si="0">E37/$E$43</f>
        <v>0.77864768683274022</v>
      </c>
      <c r="G37" s="30">
        <v>523</v>
      </c>
      <c r="H37" s="30">
        <v>523</v>
      </c>
      <c r="I37" s="30">
        <v>5</v>
      </c>
      <c r="J37" s="30">
        <v>27</v>
      </c>
      <c r="K37" s="30">
        <v>6</v>
      </c>
      <c r="L37" s="30">
        <v>10</v>
      </c>
      <c r="N37" s="21" t="s">
        <v>11258</v>
      </c>
      <c r="O37" s="29">
        <f>COUNTIF(M2:M32,"no")</f>
        <v>11</v>
      </c>
      <c r="P37" s="34">
        <f>O37/$O$39</f>
        <v>0.35483870967741937</v>
      </c>
    </row>
    <row r="38" spans="4:16" ht="15" customHeight="1" thickBot="1" x14ac:dyDescent="0.25">
      <c r="D38" s="21" t="s">
        <v>9313</v>
      </c>
      <c r="E38" s="29">
        <f>SUM(G38:L38)</f>
        <v>140</v>
      </c>
      <c r="F38" s="34">
        <f t="shared" si="0"/>
        <v>9.9644128113879002E-2</v>
      </c>
      <c r="G38" s="31">
        <v>0</v>
      </c>
      <c r="H38" s="31">
        <v>114</v>
      </c>
      <c r="I38" s="31">
        <v>10</v>
      </c>
      <c r="J38" s="31">
        <v>0</v>
      </c>
      <c r="K38" s="31">
        <v>0</v>
      </c>
      <c r="L38" s="31">
        <v>16</v>
      </c>
      <c r="N38" s="21" t="s">
        <v>2</v>
      </c>
      <c r="O38" s="29">
        <f>COUNTIF(M2:M32,"-")</f>
        <v>3</v>
      </c>
      <c r="P38" s="34">
        <f>O38/$O$39</f>
        <v>9.6774193548387094E-2</v>
      </c>
    </row>
    <row r="39" spans="4:16" ht="15.75" customHeight="1" x14ac:dyDescent="0.2">
      <c r="D39" s="21" t="s">
        <v>9322</v>
      </c>
      <c r="E39" s="29">
        <f t="shared" ref="E39:E41" si="1">SUM(G39:L39)</f>
        <v>0</v>
      </c>
      <c r="F39" s="34">
        <f t="shared" si="0"/>
        <v>0</v>
      </c>
      <c r="G39" s="31">
        <v>0</v>
      </c>
      <c r="H39" s="31">
        <v>0</v>
      </c>
      <c r="I39" s="31">
        <v>0</v>
      </c>
      <c r="J39" s="31">
        <v>0</v>
      </c>
      <c r="K39" s="31">
        <v>0</v>
      </c>
      <c r="L39" s="31">
        <v>0</v>
      </c>
      <c r="N39" s="79" t="s">
        <v>9311</v>
      </c>
      <c r="O39" s="75">
        <f>SUM(O36:O38)</f>
        <v>31</v>
      </c>
      <c r="P39" s="77" t="s">
        <v>2</v>
      </c>
    </row>
    <row r="40" spans="4:16" ht="16.5" thickBot="1" x14ac:dyDescent="0.25">
      <c r="D40" s="21" t="s">
        <v>9325</v>
      </c>
      <c r="E40" s="29">
        <f t="shared" si="1"/>
        <v>0</v>
      </c>
      <c r="F40" s="34">
        <f t="shared" si="0"/>
        <v>0</v>
      </c>
      <c r="G40" s="31">
        <v>0</v>
      </c>
      <c r="H40" s="31">
        <v>0</v>
      </c>
      <c r="I40" s="31">
        <v>0</v>
      </c>
      <c r="J40" s="31">
        <v>0</v>
      </c>
      <c r="K40" s="31">
        <v>0</v>
      </c>
      <c r="L40" s="31">
        <v>0</v>
      </c>
      <c r="N40" s="80"/>
      <c r="O40" s="76"/>
      <c r="P40" s="78"/>
    </row>
    <row r="41" spans="4:16" ht="15" x14ac:dyDescent="0.2">
      <c r="D41" s="21" t="s">
        <v>9327</v>
      </c>
      <c r="E41" s="29">
        <f t="shared" si="1"/>
        <v>0</v>
      </c>
      <c r="F41" s="34">
        <f t="shared" si="0"/>
        <v>0</v>
      </c>
      <c r="G41" s="31">
        <v>0</v>
      </c>
      <c r="H41" s="31">
        <v>0</v>
      </c>
      <c r="I41" s="31">
        <v>0</v>
      </c>
      <c r="J41" s="31">
        <v>0</v>
      </c>
      <c r="K41" s="52">
        <v>0</v>
      </c>
      <c r="L41" s="31">
        <v>0</v>
      </c>
    </row>
    <row r="42" spans="4:16" ht="18.75" thickBot="1" x14ac:dyDescent="0.3">
      <c r="D42" s="21" t="s">
        <v>9316</v>
      </c>
      <c r="E42" s="29">
        <f>SUM(G42:L42)</f>
        <v>171</v>
      </c>
      <c r="F42" s="34">
        <f t="shared" si="0"/>
        <v>0.12170818505338078</v>
      </c>
      <c r="G42" s="31">
        <v>0</v>
      </c>
      <c r="H42" s="31">
        <v>0</v>
      </c>
      <c r="I42" s="31">
        <v>171</v>
      </c>
      <c r="J42" s="31">
        <v>0</v>
      </c>
      <c r="K42" s="52">
        <v>0</v>
      </c>
      <c r="L42" s="31">
        <v>0</v>
      </c>
      <c r="N42" s="53" t="s">
        <v>11254</v>
      </c>
      <c r="O42" s="11"/>
      <c r="P42" s="11"/>
    </row>
    <row r="43" spans="4:16" ht="15" x14ac:dyDescent="0.2">
      <c r="D43" s="105" t="s">
        <v>9311</v>
      </c>
      <c r="E43" s="94">
        <f>SUM(E37:E42)</f>
        <v>1405</v>
      </c>
      <c r="F43" s="97" t="s">
        <v>2</v>
      </c>
      <c r="G43" s="27">
        <f>SUM(G37:G42)</f>
        <v>523</v>
      </c>
      <c r="H43" s="27">
        <f t="shared" ref="H43:L43" si="2">SUM(H37:H42)</f>
        <v>637</v>
      </c>
      <c r="I43" s="27">
        <f t="shared" si="2"/>
        <v>186</v>
      </c>
      <c r="J43" s="27">
        <f t="shared" si="2"/>
        <v>27</v>
      </c>
      <c r="K43" s="27">
        <f t="shared" si="2"/>
        <v>6</v>
      </c>
      <c r="L43" s="27">
        <f t="shared" si="2"/>
        <v>26</v>
      </c>
      <c r="N43" s="20" t="s">
        <v>11262</v>
      </c>
      <c r="O43" s="28">
        <f>COUNTIF(N2:N32,N43)</f>
        <v>1</v>
      </c>
      <c r="P43" s="33">
        <f t="shared" ref="P43:P51" si="3">O43/$O$52</f>
        <v>3.2258064516129031E-2</v>
      </c>
    </row>
    <row r="44" spans="4:16" ht="15.75" thickBot="1" x14ac:dyDescent="0.25">
      <c r="D44" s="106"/>
      <c r="E44" s="96"/>
      <c r="F44" s="98"/>
      <c r="G44" s="32">
        <f t="shared" ref="G44:L44" si="4">G43/$E$43</f>
        <v>0.37224199288256227</v>
      </c>
      <c r="H44" s="32">
        <f t="shared" si="4"/>
        <v>0.45338078291814948</v>
      </c>
      <c r="I44" s="32">
        <f t="shared" si="4"/>
        <v>0.13238434163701068</v>
      </c>
      <c r="J44" s="32">
        <f t="shared" si="4"/>
        <v>1.9217081850533807E-2</v>
      </c>
      <c r="K44" s="32">
        <f t="shared" si="4"/>
        <v>4.2704626334519576E-3</v>
      </c>
      <c r="L44" s="32">
        <f t="shared" si="4"/>
        <v>1.8505338078291814E-2</v>
      </c>
      <c r="N44" s="21" t="s">
        <v>11256</v>
      </c>
      <c r="O44" s="29">
        <f>COUNTIF(N2:N32,N44)</f>
        <v>1</v>
      </c>
      <c r="P44" s="34">
        <f t="shared" si="3"/>
        <v>3.2258064516129031E-2</v>
      </c>
    </row>
    <row r="45" spans="4:16" ht="12.75" customHeight="1" x14ac:dyDescent="0.2">
      <c r="N45" s="21" t="s">
        <v>11257</v>
      </c>
      <c r="O45" s="29">
        <f>COUNTIF(N2:N32,N45)</f>
        <v>16</v>
      </c>
      <c r="P45" s="34">
        <f t="shared" si="3"/>
        <v>0.5161290322580645</v>
      </c>
    </row>
    <row r="46" spans="4:16" s="11" customFormat="1" ht="13.5" customHeight="1" thickBot="1" x14ac:dyDescent="0.25">
      <c r="N46" s="21" t="s">
        <v>11261</v>
      </c>
      <c r="O46" s="29">
        <f>COUNTIF(N2:N32,N46)</f>
        <v>1</v>
      </c>
      <c r="P46" s="34">
        <f t="shared" si="3"/>
        <v>3.2258064516129031E-2</v>
      </c>
    </row>
    <row r="47" spans="4:16" s="11" customFormat="1" ht="18.75" thickBot="1" x14ac:dyDescent="0.3">
      <c r="D47" s="99" t="s">
        <v>11270</v>
      </c>
      <c r="E47" s="100"/>
      <c r="F47" s="100"/>
      <c r="G47" s="100"/>
      <c r="H47" s="100"/>
      <c r="I47" s="100"/>
      <c r="J47" s="100"/>
      <c r="K47" s="100"/>
      <c r="L47" s="101"/>
      <c r="N47" s="21" t="s">
        <v>11263</v>
      </c>
      <c r="O47" s="29">
        <f>COUNTIF(N2:N32,N47)</f>
        <v>1</v>
      </c>
      <c r="P47" s="34">
        <f t="shared" si="3"/>
        <v>3.2258064516129031E-2</v>
      </c>
    </row>
    <row r="48" spans="4:16" s="11" customFormat="1" ht="15.75" thickBot="1" x14ac:dyDescent="0.25">
      <c r="D48" s="18" t="s">
        <v>9441</v>
      </c>
      <c r="E48" s="18" t="s">
        <v>2831</v>
      </c>
      <c r="F48" s="18" t="s">
        <v>11078</v>
      </c>
      <c r="G48" s="19">
        <v>2015</v>
      </c>
      <c r="H48" s="19">
        <v>2016</v>
      </c>
      <c r="I48" s="19">
        <v>2017</v>
      </c>
      <c r="J48" s="19">
        <v>2018</v>
      </c>
      <c r="K48" s="19">
        <v>2019</v>
      </c>
      <c r="L48" s="19">
        <v>2020</v>
      </c>
      <c r="N48" s="21" t="s">
        <v>11259</v>
      </c>
      <c r="O48" s="29">
        <f>COUNTIF(N2:N32,N48)</f>
        <v>1</v>
      </c>
      <c r="P48" s="34">
        <f t="shared" si="3"/>
        <v>3.2258064516129031E-2</v>
      </c>
    </row>
    <row r="49" spans="4:16" s="11" customFormat="1" ht="15" x14ac:dyDescent="0.2">
      <c r="D49" s="20" t="s">
        <v>9319</v>
      </c>
      <c r="E49" s="28">
        <f>SUM(G49:L49)</f>
        <v>258</v>
      </c>
      <c r="F49" s="33">
        <f>E49/$E$55</f>
        <v>0.83225806451612905</v>
      </c>
      <c r="G49" s="30">
        <v>149</v>
      </c>
      <c r="H49" s="30">
        <v>89</v>
      </c>
      <c r="I49" s="30">
        <v>3</v>
      </c>
      <c r="J49" s="30">
        <v>10</v>
      </c>
      <c r="K49" s="30">
        <v>4</v>
      </c>
      <c r="L49" s="30">
        <v>3</v>
      </c>
      <c r="N49" s="21" t="s">
        <v>11264</v>
      </c>
      <c r="O49" s="29">
        <f>COUNTIF(N2:N32,N49)</f>
        <v>1</v>
      </c>
      <c r="P49" s="34">
        <f t="shared" si="3"/>
        <v>3.2258064516129031E-2</v>
      </c>
    </row>
    <row r="50" spans="4:16" s="11" customFormat="1" ht="15" x14ac:dyDescent="0.2">
      <c r="D50" s="21" t="s">
        <v>9313</v>
      </c>
      <c r="E50" s="29">
        <f>SUM(G50:L50)</f>
        <v>36</v>
      </c>
      <c r="F50" s="34">
        <f>E50/$E$55</f>
        <v>0.11612903225806452</v>
      </c>
      <c r="G50" s="31">
        <v>0</v>
      </c>
      <c r="H50" s="31">
        <v>23</v>
      </c>
      <c r="I50" s="31">
        <v>3</v>
      </c>
      <c r="J50" s="31">
        <v>0</v>
      </c>
      <c r="K50" s="31">
        <v>0</v>
      </c>
      <c r="L50" s="31">
        <v>10</v>
      </c>
      <c r="N50" s="21" t="s">
        <v>11260</v>
      </c>
      <c r="O50" s="29">
        <f>COUNTIF(N2:N32,N50)</f>
        <v>1</v>
      </c>
      <c r="P50" s="34">
        <f t="shared" si="3"/>
        <v>3.2258064516129031E-2</v>
      </c>
    </row>
    <row r="51" spans="4:16" s="11" customFormat="1" ht="15.75" thickBot="1" x14ac:dyDescent="0.25">
      <c r="D51" s="21" t="s">
        <v>9322</v>
      </c>
      <c r="E51" s="29">
        <f t="shared" ref="E51:E53" si="5">SUM(G51:L51)</f>
        <v>0</v>
      </c>
      <c r="F51" s="34">
        <f t="shared" ref="F51:F53" si="6">E51/$E$55</f>
        <v>0</v>
      </c>
      <c r="G51" s="31">
        <v>0</v>
      </c>
      <c r="H51" s="31">
        <v>0</v>
      </c>
      <c r="I51" s="31">
        <v>0</v>
      </c>
      <c r="J51" s="31">
        <v>0</v>
      </c>
      <c r="K51" s="31">
        <v>0</v>
      </c>
      <c r="L51" s="31">
        <v>0</v>
      </c>
      <c r="N51" s="21" t="s">
        <v>2</v>
      </c>
      <c r="O51" s="29">
        <f>COUNTIF(N2:N32,N51)</f>
        <v>8</v>
      </c>
      <c r="P51" s="34">
        <f t="shared" si="3"/>
        <v>0.25806451612903225</v>
      </c>
    </row>
    <row r="52" spans="4:16" s="11" customFormat="1" ht="15.75" x14ac:dyDescent="0.2">
      <c r="D52" s="21" t="s">
        <v>9325</v>
      </c>
      <c r="E52" s="29">
        <f t="shared" si="5"/>
        <v>0</v>
      </c>
      <c r="F52" s="34">
        <f t="shared" si="6"/>
        <v>0</v>
      </c>
      <c r="G52" s="31">
        <v>0</v>
      </c>
      <c r="H52" s="31">
        <v>0</v>
      </c>
      <c r="I52" s="31">
        <v>0</v>
      </c>
      <c r="J52" s="31">
        <v>0</v>
      </c>
      <c r="K52" s="31">
        <v>0</v>
      </c>
      <c r="L52" s="31">
        <v>0</v>
      </c>
      <c r="N52" s="79" t="s">
        <v>9311</v>
      </c>
      <c r="O52" s="75">
        <f>SUM(O43:O51)</f>
        <v>31</v>
      </c>
      <c r="P52" s="77" t="s">
        <v>2</v>
      </c>
    </row>
    <row r="53" spans="4:16" s="11" customFormat="1" ht="15" customHeight="1" thickBot="1" x14ac:dyDescent="0.25">
      <c r="D53" s="21" t="s">
        <v>9327</v>
      </c>
      <c r="E53" s="29">
        <f t="shared" si="5"/>
        <v>0</v>
      </c>
      <c r="F53" s="34">
        <f t="shared" si="6"/>
        <v>0</v>
      </c>
      <c r="G53" s="31">
        <v>0</v>
      </c>
      <c r="H53" s="31">
        <v>0</v>
      </c>
      <c r="I53" s="31">
        <v>0</v>
      </c>
      <c r="J53" s="31">
        <v>0</v>
      </c>
      <c r="K53" s="52">
        <v>0</v>
      </c>
      <c r="L53" s="31">
        <v>0</v>
      </c>
      <c r="N53" s="80"/>
      <c r="O53" s="76"/>
      <c r="P53" s="78"/>
    </row>
    <row r="54" spans="4:16" s="11" customFormat="1" ht="15.75" customHeight="1" thickBot="1" x14ac:dyDescent="0.25">
      <c r="D54" s="21" t="s">
        <v>9316</v>
      </c>
      <c r="E54" s="29">
        <f>SUM(G54:L54)</f>
        <v>16</v>
      </c>
      <c r="F54" s="34">
        <f>E54/$E$55</f>
        <v>5.1612903225806452E-2</v>
      </c>
      <c r="G54" s="31">
        <v>0</v>
      </c>
      <c r="H54" s="31">
        <v>0</v>
      </c>
      <c r="I54" s="31">
        <v>16</v>
      </c>
      <c r="J54" s="31">
        <v>0</v>
      </c>
      <c r="K54" s="52">
        <v>0</v>
      </c>
      <c r="L54" s="31">
        <v>0</v>
      </c>
    </row>
    <row r="55" spans="4:16" s="11" customFormat="1" ht="15" x14ac:dyDescent="0.2">
      <c r="D55" s="105" t="s">
        <v>9311</v>
      </c>
      <c r="E55" s="94">
        <f>SUM(E49:E54)</f>
        <v>310</v>
      </c>
      <c r="F55" s="97" t="s">
        <v>2</v>
      </c>
      <c r="G55" s="27">
        <f>SUM(G49:G54)</f>
        <v>149</v>
      </c>
      <c r="H55" s="27">
        <f t="shared" ref="H55:L55" si="7">SUM(H49:H54)</f>
        <v>112</v>
      </c>
      <c r="I55" s="27">
        <f t="shared" si="7"/>
        <v>22</v>
      </c>
      <c r="J55" s="27">
        <f t="shared" si="7"/>
        <v>10</v>
      </c>
      <c r="K55" s="27">
        <f t="shared" si="7"/>
        <v>4</v>
      </c>
      <c r="L55" s="27">
        <f t="shared" si="7"/>
        <v>13</v>
      </c>
    </row>
    <row r="56" spans="4:16" s="11" customFormat="1" ht="15.75" thickBot="1" x14ac:dyDescent="0.25">
      <c r="D56" s="106"/>
      <c r="E56" s="96"/>
      <c r="F56" s="98"/>
      <c r="G56" s="32">
        <f>G55/$E$55</f>
        <v>0.48064516129032259</v>
      </c>
      <c r="H56" s="32">
        <f t="shared" ref="H56:L56" si="8">H55/$E$55</f>
        <v>0.36129032258064514</v>
      </c>
      <c r="I56" s="32">
        <f t="shared" si="8"/>
        <v>7.0967741935483872E-2</v>
      </c>
      <c r="J56" s="32">
        <f t="shared" si="8"/>
        <v>3.2258064516129031E-2</v>
      </c>
      <c r="K56" s="32">
        <f t="shared" si="8"/>
        <v>1.2903225806451613E-2</v>
      </c>
      <c r="L56" s="32">
        <f t="shared" si="8"/>
        <v>4.1935483870967745E-2</v>
      </c>
      <c r="N56" s="23"/>
    </row>
    <row r="57" spans="4:16" s="11" customFormat="1" ht="18.75" thickBot="1" x14ac:dyDescent="0.3">
      <c r="N57" s="53" t="s">
        <v>9444</v>
      </c>
    </row>
    <row r="58" spans="4:16" s="11" customFormat="1" ht="18.75" thickBot="1" x14ac:dyDescent="0.3">
      <c r="D58" s="99" t="s">
        <v>11271</v>
      </c>
      <c r="E58" s="100"/>
      <c r="F58" s="100"/>
      <c r="G58" s="100"/>
      <c r="H58" s="100"/>
      <c r="I58" s="100"/>
      <c r="J58" s="100"/>
      <c r="K58" s="100"/>
      <c r="L58" s="101"/>
      <c r="N58" s="82" t="s">
        <v>9314</v>
      </c>
      <c r="O58" s="83">
        <f>COUNTIF(G2:G32,N58)</f>
        <v>4</v>
      </c>
      <c r="P58" s="84">
        <f>O58/$O$62</f>
        <v>0.12903225806451613</v>
      </c>
    </row>
    <row r="59" spans="4:16" s="11" customFormat="1" ht="15.75" customHeight="1" thickBot="1" x14ac:dyDescent="0.25">
      <c r="D59" s="18" t="s">
        <v>9441</v>
      </c>
      <c r="E59" s="18" t="s">
        <v>2831</v>
      </c>
      <c r="F59" s="18" t="s">
        <v>11078</v>
      </c>
      <c r="G59" s="19">
        <v>2015</v>
      </c>
      <c r="H59" s="19">
        <v>2016</v>
      </c>
      <c r="I59" s="19">
        <v>2017</v>
      </c>
      <c r="J59" s="19">
        <v>2018</v>
      </c>
      <c r="K59" s="19">
        <v>2019</v>
      </c>
      <c r="L59" s="19">
        <v>2020</v>
      </c>
      <c r="N59" s="21" t="s">
        <v>9329</v>
      </c>
      <c r="O59" s="85">
        <v>1</v>
      </c>
      <c r="P59" s="86">
        <f>O59/$O$62</f>
        <v>3.2258064516129031E-2</v>
      </c>
    </row>
    <row r="60" spans="4:16" s="11" customFormat="1" ht="15.75" customHeight="1" x14ac:dyDescent="0.2">
      <c r="D60" s="20" t="s">
        <v>9319</v>
      </c>
      <c r="E60" s="28">
        <f>SUM(G60:L60)</f>
        <v>836</v>
      </c>
      <c r="F60" s="33">
        <f>E60/$E$66</f>
        <v>0.76347031963470324</v>
      </c>
      <c r="G60" s="30">
        <v>374</v>
      </c>
      <c r="H60" s="30">
        <v>434</v>
      </c>
      <c r="I60" s="30">
        <v>2</v>
      </c>
      <c r="J60" s="30">
        <v>17</v>
      </c>
      <c r="K60" s="30">
        <v>2</v>
      </c>
      <c r="L60" s="30">
        <v>7</v>
      </c>
      <c r="N60" s="21" t="s">
        <v>9379</v>
      </c>
      <c r="O60" s="29">
        <f>COUNTIF(G2:G32,N60)</f>
        <v>25</v>
      </c>
      <c r="P60" s="34">
        <f>O60/$O$62</f>
        <v>0.80645161290322576</v>
      </c>
    </row>
    <row r="61" spans="4:16" s="11" customFormat="1" ht="15.75" thickBot="1" x14ac:dyDescent="0.25">
      <c r="D61" s="21" t="s">
        <v>9313</v>
      </c>
      <c r="E61" s="29">
        <f>SUM(G61:L61)</f>
        <v>104</v>
      </c>
      <c r="F61" s="34">
        <f>E61/$E$66</f>
        <v>9.4977168949771693E-2</v>
      </c>
      <c r="G61" s="31">
        <v>0</v>
      </c>
      <c r="H61" s="31">
        <v>91</v>
      </c>
      <c r="I61" s="31">
        <v>7</v>
      </c>
      <c r="J61" s="31">
        <v>0</v>
      </c>
      <c r="K61" s="31">
        <v>0</v>
      </c>
      <c r="L61" s="31">
        <v>6</v>
      </c>
      <c r="N61" s="21" t="s">
        <v>9337</v>
      </c>
      <c r="O61" s="29">
        <f>COUNTIF(G2:G32,N61)</f>
        <v>1</v>
      </c>
      <c r="P61" s="34">
        <f>O61/$O$62</f>
        <v>3.2258064516129031E-2</v>
      </c>
    </row>
    <row r="62" spans="4:16" s="11" customFormat="1" ht="15.75" x14ac:dyDescent="0.2">
      <c r="D62" s="21" t="s">
        <v>9322</v>
      </c>
      <c r="E62" s="29">
        <f t="shared" ref="E62:E64" si="9">SUM(G62:L62)</f>
        <v>0</v>
      </c>
      <c r="F62" s="34">
        <f t="shared" ref="F62:F64" si="10">E62/$E$66</f>
        <v>0</v>
      </c>
      <c r="G62" s="31">
        <v>0</v>
      </c>
      <c r="H62" s="31">
        <v>0</v>
      </c>
      <c r="I62" s="31">
        <v>0</v>
      </c>
      <c r="J62" s="31">
        <v>0</v>
      </c>
      <c r="K62" s="31">
        <v>0</v>
      </c>
      <c r="L62" s="31">
        <v>0</v>
      </c>
      <c r="N62" s="79" t="s">
        <v>9311</v>
      </c>
      <c r="O62" s="75">
        <f>SUM(O58:O61)</f>
        <v>31</v>
      </c>
      <c r="P62" s="77" t="s">
        <v>2</v>
      </c>
    </row>
    <row r="63" spans="4:16" s="11" customFormat="1" ht="16.5" thickBot="1" x14ac:dyDescent="0.25">
      <c r="D63" s="21" t="s">
        <v>9325</v>
      </c>
      <c r="E63" s="29">
        <f t="shared" si="9"/>
        <v>0</v>
      </c>
      <c r="F63" s="34">
        <f t="shared" si="10"/>
        <v>0</v>
      </c>
      <c r="G63" s="31">
        <v>0</v>
      </c>
      <c r="H63" s="31">
        <v>0</v>
      </c>
      <c r="I63" s="31">
        <v>0</v>
      </c>
      <c r="J63" s="31">
        <v>0</v>
      </c>
      <c r="K63" s="31">
        <v>0</v>
      </c>
      <c r="L63" s="31">
        <v>0</v>
      </c>
      <c r="N63" s="80"/>
      <c r="O63" s="76"/>
      <c r="P63" s="78"/>
    </row>
    <row r="64" spans="4:16" s="11" customFormat="1" ht="15" x14ac:dyDescent="0.2">
      <c r="D64" s="21" t="s">
        <v>9327</v>
      </c>
      <c r="E64" s="29">
        <f t="shared" si="9"/>
        <v>0</v>
      </c>
      <c r="F64" s="34">
        <f t="shared" si="10"/>
        <v>0</v>
      </c>
      <c r="G64" s="31">
        <v>0</v>
      </c>
      <c r="H64" s="31">
        <v>0</v>
      </c>
      <c r="I64" s="31">
        <v>0</v>
      </c>
      <c r="J64" s="31">
        <v>0</v>
      </c>
      <c r="K64" s="52">
        <v>0</v>
      </c>
      <c r="L64" s="31">
        <v>0</v>
      </c>
    </row>
    <row r="65" spans="2:12" s="11" customFormat="1" ht="15.75" thickBot="1" x14ac:dyDescent="0.25">
      <c r="D65" s="21" t="s">
        <v>9316</v>
      </c>
      <c r="E65" s="29">
        <f>SUM(G65:L65)</f>
        <v>155</v>
      </c>
      <c r="F65" s="34">
        <f>E65/$E$66</f>
        <v>0.14155251141552511</v>
      </c>
      <c r="G65" s="31">
        <v>0</v>
      </c>
      <c r="H65" s="31">
        <v>0</v>
      </c>
      <c r="I65" s="31">
        <v>155</v>
      </c>
      <c r="J65" s="31">
        <v>0</v>
      </c>
      <c r="K65" s="52">
        <v>0</v>
      </c>
      <c r="L65" s="31">
        <v>0</v>
      </c>
    </row>
    <row r="66" spans="2:12" s="11" customFormat="1" ht="15" x14ac:dyDescent="0.2">
      <c r="D66" s="105" t="s">
        <v>9311</v>
      </c>
      <c r="E66" s="94">
        <f>SUM(E60:E65)</f>
        <v>1095</v>
      </c>
      <c r="F66" s="97" t="s">
        <v>2</v>
      </c>
      <c r="G66" s="27">
        <f>SUM(G60:G65)</f>
        <v>374</v>
      </c>
      <c r="H66" s="27">
        <f t="shared" ref="H66:L66" si="11">SUM(H60:H65)</f>
        <v>525</v>
      </c>
      <c r="I66" s="27">
        <f t="shared" si="11"/>
        <v>164</v>
      </c>
      <c r="J66" s="27">
        <f t="shared" si="11"/>
        <v>17</v>
      </c>
      <c r="K66" s="27">
        <f t="shared" si="11"/>
        <v>2</v>
      </c>
      <c r="L66" s="27">
        <f t="shared" si="11"/>
        <v>13</v>
      </c>
    </row>
    <row r="67" spans="2:12" s="11" customFormat="1" ht="15.75" thickBot="1" x14ac:dyDescent="0.25">
      <c r="D67" s="106"/>
      <c r="E67" s="96"/>
      <c r="F67" s="98"/>
      <c r="G67" s="32">
        <f>G66/$E$66</f>
        <v>0.34155251141552512</v>
      </c>
      <c r="H67" s="32">
        <f>H66/$E$66</f>
        <v>0.47945205479452052</v>
      </c>
      <c r="I67" s="32">
        <f>I66/$E$66</f>
        <v>0.14977168949771688</v>
      </c>
      <c r="J67" s="32">
        <f t="shared" ref="J67:L67" si="12">J66/$E$66</f>
        <v>1.5525114155251141E-2</v>
      </c>
      <c r="K67" s="32">
        <f t="shared" si="12"/>
        <v>1.8264840182648401E-3</v>
      </c>
      <c r="L67" s="32">
        <f t="shared" si="12"/>
        <v>1.1872146118721462E-2</v>
      </c>
    </row>
    <row r="68" spans="2:12" s="11" customFormat="1" x14ac:dyDescent="0.2"/>
    <row r="69" spans="2:12" s="11" customFormat="1" x14ac:dyDescent="0.2"/>
    <row r="70" spans="2:12" s="11" customFormat="1" x14ac:dyDescent="0.2">
      <c r="B70" s="15"/>
      <c r="E70" s="56"/>
      <c r="F70" s="55"/>
      <c r="G70" s="55"/>
      <c r="H70" s="55"/>
      <c r="I70" s="55"/>
      <c r="J70" s="55"/>
      <c r="K70" s="55"/>
      <c r="L70" s="54"/>
    </row>
    <row r="71" spans="2:12" s="11" customFormat="1" x14ac:dyDescent="0.2">
      <c r="E71" s="5"/>
      <c r="F71" s="8"/>
      <c r="G71" s="8"/>
      <c r="H71" s="8"/>
      <c r="I71" s="8"/>
      <c r="J71" s="8"/>
      <c r="K71" s="8"/>
    </row>
    <row r="72" spans="2:12" s="11" customFormat="1" ht="12.75" customHeight="1" x14ac:dyDescent="0.2">
      <c r="E72" s="5"/>
      <c r="F72" s="8"/>
      <c r="G72" s="8"/>
      <c r="H72" s="8"/>
      <c r="I72" s="8"/>
      <c r="J72" s="8"/>
      <c r="K72" s="8"/>
    </row>
    <row r="73" spans="2:12" s="11" customFormat="1" ht="13.5" customHeight="1" x14ac:dyDescent="0.2">
      <c r="E73" s="8"/>
    </row>
    <row r="74" spans="2:12" s="11" customFormat="1" x14ac:dyDescent="0.2">
      <c r="E74" s="56"/>
      <c r="F74" s="55"/>
      <c r="G74" s="55"/>
      <c r="H74" s="55"/>
      <c r="I74" s="55"/>
      <c r="J74" s="55"/>
      <c r="K74" s="55"/>
      <c r="L74" s="54"/>
    </row>
    <row r="75" spans="2:12" s="11" customFormat="1" x14ac:dyDescent="0.2">
      <c r="E75" s="5"/>
      <c r="F75" s="8"/>
      <c r="G75" s="8"/>
      <c r="H75" s="8"/>
      <c r="I75" s="8"/>
      <c r="J75" s="8"/>
      <c r="K75" s="8"/>
    </row>
  </sheetData>
  <sheetProtection algorithmName="SHA-512" hashValue="UmsY6qcYWNfeIInnhBxkhBUwROhlZemQrJC5hJbWYCLeUyA37cbKrEe4UVUpSVIPq2saL4oSJE2ZBqPbSM6DDQ==" saltValue="1ZgRkXehwyMrRFJ8qAZj0Q==" spinCount="100000" sheet="1" objects="1" scenarios="1" sort="0" autoFilter="0"/>
  <autoFilter ref="A1:Q32"/>
  <sortState ref="N69:N97">
    <sortCondition ref="N69"/>
  </sortState>
  <mergeCells count="12">
    <mergeCell ref="D35:L35"/>
    <mergeCell ref="D43:D44"/>
    <mergeCell ref="E43:E44"/>
    <mergeCell ref="F43:F44"/>
    <mergeCell ref="D47:L47"/>
    <mergeCell ref="D66:D67"/>
    <mergeCell ref="E66:E67"/>
    <mergeCell ref="F66:F67"/>
    <mergeCell ref="D55:D56"/>
    <mergeCell ref="E55:E56"/>
    <mergeCell ref="F55:F56"/>
    <mergeCell ref="D58:L58"/>
  </mergeCells>
  <hyperlinks>
    <hyperlink ref="P2" r:id="rId1"/>
    <hyperlink ref="P3" r:id="rId2"/>
    <hyperlink ref="P4" r:id="rId3"/>
    <hyperlink ref="P5" r:id="rId4"/>
    <hyperlink ref="P6" r:id="rId5"/>
    <hyperlink ref="P7" r:id="rId6"/>
    <hyperlink ref="P8" r:id="rId7"/>
    <hyperlink ref="P9" r:id="rId8"/>
    <hyperlink ref="P10" r:id="rId9"/>
    <hyperlink ref="P11" r:id="rId10"/>
    <hyperlink ref="P12" r:id="rId11"/>
    <hyperlink ref="P13" r:id="rId12"/>
    <hyperlink ref="P14" r:id="rId13"/>
    <hyperlink ref="P15" r:id="rId14"/>
    <hyperlink ref="P16" r:id="rId15"/>
    <hyperlink ref="P17" r:id="rId16"/>
    <hyperlink ref="P18" r:id="rId17"/>
    <hyperlink ref="P20" r:id="rId18"/>
    <hyperlink ref="P21" r:id="rId19"/>
    <hyperlink ref="P22" r:id="rId20"/>
    <hyperlink ref="P24" r:id="rId21"/>
    <hyperlink ref="P25" r:id="rId22"/>
    <hyperlink ref="P27" r:id="rId23"/>
    <hyperlink ref="P30" r:id="rId24"/>
    <hyperlink ref="P31" r:id="rId25"/>
    <hyperlink ref="P32" r:id="rId26"/>
    <hyperlink ref="P29" r:id="rId27"/>
  </hyperlinks>
  <pageMargins left="0.7" right="0.7" top="0.75" bottom="0.75" header="0.3" footer="0.3"/>
  <pageSetup paperSize="9" orientation="portrait" horizontalDpi="300" verticalDpi="300" r:id="rId28"/>
  <ignoredErrors>
    <ignoredError sqref="G43:L43 G66:L66 G55:L55"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H2"/>
  <sheetViews>
    <sheetView zoomScale="75" zoomScaleNormal="75" workbookViewId="0"/>
  </sheetViews>
  <sheetFormatPr baseColWidth="10" defaultRowHeight="12.75" x14ac:dyDescent="0.2"/>
  <cols>
    <col min="1" max="1" width="2.42578125" style="11" customWidth="1"/>
    <col min="2" max="2" width="76.42578125" style="11" customWidth="1"/>
    <col min="3" max="3" width="76.5703125" style="11" customWidth="1"/>
    <col min="4" max="4" width="76" style="11" customWidth="1"/>
    <col min="5" max="5" width="75.85546875" style="11" customWidth="1"/>
    <col min="6" max="6" width="77" style="11" customWidth="1"/>
    <col min="7" max="7" width="1.42578125" style="11" customWidth="1"/>
    <col min="8" max="8" width="76.5703125" style="11" customWidth="1"/>
    <col min="9" max="9" width="1.42578125" style="11" customWidth="1"/>
    <col min="10" max="16384" width="11.42578125" style="11"/>
  </cols>
  <sheetData>
    <row r="2" spans="2:8" ht="20.25" x14ac:dyDescent="0.3">
      <c r="B2" s="25" t="s">
        <v>11268</v>
      </c>
      <c r="C2" s="25"/>
      <c r="D2" s="25"/>
      <c r="E2" s="25"/>
      <c r="F2" s="25"/>
      <c r="H2" s="25"/>
    </row>
  </sheetData>
  <sheetProtection algorithmName="SHA-512" hashValue="PS91VNSGpgRtrPjYlU8n71wa/OyYBZNH3/IvSED+w/kqS9Q6JEaa2vUbQFu5wKrXNvbN4876wMaRvzDMn7MLpQ==" saltValue="baPFaihgS4U6fuDpRsJuEQ==" spinCount="100000" sheet="1" objects="1" scenarios="1"/>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POLICE DATA</vt:lpstr>
      <vt:lpstr>POLICE-SUMMARY</vt:lpstr>
      <vt:lpstr>POLICE-GRAPHS</vt:lpstr>
      <vt:lpstr>CIVIL DATA</vt:lpstr>
      <vt:lpstr>CIVIL-SUMMARY</vt:lpstr>
      <vt:lpstr>DEATHS</vt:lpstr>
      <vt:lpstr>TERRORISM-VICTIMS</vt:lpstr>
      <vt:lpstr>TERRORISM-GRAPHS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ygo</dc:creator>
  <cp:lastModifiedBy>usuario</cp:lastModifiedBy>
  <cp:lastPrinted>2020-10-29T21:27:15Z</cp:lastPrinted>
  <dcterms:created xsi:type="dcterms:W3CDTF">2020-05-16T11:37:39Z</dcterms:created>
  <dcterms:modified xsi:type="dcterms:W3CDTF">2021-11-15T11:27:58Z</dcterms:modified>
</cp:coreProperties>
</file>